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Milan\Desktop\"/>
    </mc:Choice>
  </mc:AlternateContent>
  <bookViews>
    <workbookView xWindow="0" yWindow="0" windowWidth="29010" windowHeight="14670"/>
  </bookViews>
  <sheets>
    <sheet name="Rekapitulace stavby" sheetId="1" r:id="rId1"/>
    <sheet name="01.0 - SO 01 - Stavební č..." sheetId="2" r:id="rId2"/>
    <sheet name="01.1 - SO 01 - Zdravotní ..." sheetId="3" r:id="rId3"/>
    <sheet name="01.2A - SO 01.2 - Elektro..." sheetId="4" r:id="rId4"/>
    <sheet name="01.2B - SO 01.2 - Svítidla" sheetId="5" r:id="rId5"/>
    <sheet name="01.2C - SO 01.2 - Hromosvody" sheetId="6" r:id="rId6"/>
    <sheet name="01.3 - SO 01 - Vzduchotec..." sheetId="7" r:id="rId7"/>
    <sheet name="01.4 - SO 01 - Ústřední v..." sheetId="8" r:id="rId8"/>
    <sheet name="01.5 - SO 01 - Slaboproud..." sheetId="9" r:id="rId9"/>
    <sheet name="01.6 - SO 01 - Medicináln..." sheetId="10" r:id="rId10"/>
    <sheet name="01.7 - SO 01 - Potrubní p..." sheetId="11" r:id="rId11"/>
    <sheet name="01.8 - SO 01 - Měření a r..." sheetId="12" r:id="rId12"/>
    <sheet name="SO02 - SO 02 - Areálové z..." sheetId="13" r:id="rId13"/>
    <sheet name="03.1 - Montáž" sheetId="14" r:id="rId14"/>
    <sheet name="03.2 - Rostliny" sheetId="15" r:id="rId15"/>
    <sheet name="03.3 - Závlahy" sheetId="16" r:id="rId16"/>
    <sheet name="SO04 - SO 04 - Areálový r..." sheetId="17" r:id="rId17"/>
    <sheet name="SO05 - SO 05 - Areálový r..." sheetId="18" r:id="rId18"/>
    <sheet name="SO06 - SO 06 - Retence " sheetId="19" r:id="rId19"/>
    <sheet name="SO07 - SO 07 - Areálový t..." sheetId="20" r:id="rId20"/>
    <sheet name="SO08 - SO 08 - Potrubní p..." sheetId="21" r:id="rId21"/>
    <sheet name="SO09 - SO 09 - Areálové e..." sheetId="22" r:id="rId22"/>
    <sheet name="SO11 - SO 11 - Demolice" sheetId="23" r:id="rId23"/>
    <sheet name="SO12 - SO 12 - Vedlejší r..." sheetId="24" r:id="rId24"/>
    <sheet name="SO11a - Terasa" sheetId="25" r:id="rId25"/>
    <sheet name="Pokyny pro vyplnění" sheetId="26" r:id="rId26"/>
  </sheets>
  <definedNames>
    <definedName name="_xlnm._FilterDatabase" localSheetId="1" hidden="1">'01.0 - SO 01 - Stavební č...'!$C$108:$K$1415</definedName>
    <definedName name="_xlnm._FilterDatabase" localSheetId="2" hidden="1">'01.1 - SO 01 - Zdravotní ...'!$C$90:$K$233</definedName>
    <definedName name="_xlnm._FilterDatabase" localSheetId="3" hidden="1">'01.2A - SO 01.2 - Elektro...'!$C$149:$K$338</definedName>
    <definedName name="_xlnm._FilterDatabase" localSheetId="4" hidden="1">'01.2B - SO 01.2 - Svítidla'!$C$88:$K$243</definedName>
    <definedName name="_xlnm._FilterDatabase" localSheetId="5" hidden="1">'01.2C - SO 01.2 - Hromosvody'!$C$112:$K$175</definedName>
    <definedName name="_xlnm._FilterDatabase" localSheetId="6" hidden="1">'01.3 - SO 01 - Vzduchotec...'!$C$104:$K$631</definedName>
    <definedName name="_xlnm._FilterDatabase" localSheetId="7" hidden="1">'01.4 - SO 01 - Ústřední v...'!$C$176:$K$841</definedName>
    <definedName name="_xlnm._FilterDatabase" localSheetId="8" hidden="1">'01.5 - SO 01 - Slaboproud...'!$C$95:$K$326</definedName>
    <definedName name="_xlnm._FilterDatabase" localSheetId="9" hidden="1">'01.6 - SO 01 - Medicináln...'!$C$82:$K$140</definedName>
    <definedName name="_xlnm._FilterDatabase" localSheetId="10" hidden="1">'01.7 - SO 01 - Potrubní p...'!$C$87:$K$125</definedName>
    <definedName name="_xlnm._FilterDatabase" localSheetId="11" hidden="1">'01.8 - SO 01 - Měření a r...'!$C$132:$K$592</definedName>
    <definedName name="_xlnm._FilterDatabase" localSheetId="13" hidden="1">'03.1 - Montáž'!$C$86:$K$128</definedName>
    <definedName name="_xlnm._FilterDatabase" localSheetId="14" hidden="1">'03.2 - Rostliny'!$C$85:$K$126</definedName>
    <definedName name="_xlnm._FilterDatabase" localSheetId="15" hidden="1">'03.3 - Závlahy'!$C$91:$K$154</definedName>
    <definedName name="_xlnm._FilterDatabase" localSheetId="12" hidden="1">'SO02 - SO 02 - Areálové z...'!$C$83:$K$139</definedName>
    <definedName name="_xlnm._FilterDatabase" localSheetId="16" hidden="1">'SO04 - SO 04 - Areálový r...'!$C$78:$K$205</definedName>
    <definedName name="_xlnm._FilterDatabase" localSheetId="17" hidden="1">'SO05 - SO 05 - Areálový r...'!$C$83:$K$424</definedName>
    <definedName name="_xlnm._FilterDatabase" localSheetId="18" hidden="1">'SO06 - SO 06 - Retence '!$C$80:$K$296</definedName>
    <definedName name="_xlnm._FilterDatabase" localSheetId="19" hidden="1">'SO07 - SO 07 - Areálový t...'!$C$81:$K$105</definedName>
    <definedName name="_xlnm._FilterDatabase" localSheetId="20" hidden="1">'SO08 - SO 08 - Potrubní p...'!$C$79:$K$100</definedName>
    <definedName name="_xlnm._FilterDatabase" localSheetId="21" hidden="1">'SO09 - SO 09 - Areálové e...'!$C$100:$K$158</definedName>
    <definedName name="_xlnm._FilterDatabase" localSheetId="22" hidden="1">'SO11 - SO 11 - Demolice'!$C$79:$K$98</definedName>
    <definedName name="_xlnm._FilterDatabase" localSheetId="24" hidden="1">'SO11a - Terasa'!$C$79:$K$93</definedName>
    <definedName name="_xlnm._FilterDatabase" localSheetId="23" hidden="1">'SO12 - SO 12 - Vedlejší r...'!$C$79:$K$99</definedName>
    <definedName name="_xlnm.Print_Titles" localSheetId="1">'01.0 - SO 01 - Stavební č...'!$108:$108</definedName>
    <definedName name="_xlnm.Print_Titles" localSheetId="2">'01.1 - SO 01 - Zdravotní ...'!$90:$90</definedName>
    <definedName name="_xlnm.Print_Titles" localSheetId="3">'01.2A - SO 01.2 - Elektro...'!$149:$149</definedName>
    <definedName name="_xlnm.Print_Titles" localSheetId="4">'01.2B - SO 01.2 - Svítidla'!$88:$88</definedName>
    <definedName name="_xlnm.Print_Titles" localSheetId="5">'01.2C - SO 01.2 - Hromosvody'!$112:$112</definedName>
    <definedName name="_xlnm.Print_Titles" localSheetId="6">'01.3 - SO 01 - Vzduchotec...'!$104:$104</definedName>
    <definedName name="_xlnm.Print_Titles" localSheetId="7">'01.4 - SO 01 - Ústřední v...'!$176:$176</definedName>
    <definedName name="_xlnm.Print_Titles" localSheetId="8">'01.5 - SO 01 - Slaboproud...'!$95:$95</definedName>
    <definedName name="_xlnm.Print_Titles" localSheetId="9">'01.6 - SO 01 - Medicináln...'!$82:$82</definedName>
    <definedName name="_xlnm.Print_Titles" localSheetId="10">'01.7 - SO 01 - Potrubní p...'!$87:$87</definedName>
    <definedName name="_xlnm.Print_Titles" localSheetId="11">'01.8 - SO 01 - Měření a r...'!$132:$132</definedName>
    <definedName name="_xlnm.Print_Titles" localSheetId="13">'03.1 - Montáž'!$86:$86</definedName>
    <definedName name="_xlnm.Print_Titles" localSheetId="14">'03.2 - Rostliny'!$85:$85</definedName>
    <definedName name="_xlnm.Print_Titles" localSheetId="15">'03.3 - Závlahy'!$91:$91</definedName>
    <definedName name="_xlnm.Print_Titles" localSheetId="0">'Rekapitulace stavby'!$49:$49</definedName>
    <definedName name="_xlnm.Print_Titles" localSheetId="12">'SO02 - SO 02 - Areálové z...'!$83:$83</definedName>
    <definedName name="_xlnm.Print_Titles" localSheetId="16">'SO04 - SO 04 - Areálový r...'!$78:$78</definedName>
    <definedName name="_xlnm.Print_Titles" localSheetId="17">'SO05 - SO 05 - Areálový r...'!$83:$83</definedName>
    <definedName name="_xlnm.Print_Titles" localSheetId="18">'SO06 - SO 06 - Retence '!$80:$80</definedName>
    <definedName name="_xlnm.Print_Titles" localSheetId="19">'SO07 - SO 07 - Areálový t...'!$81:$81</definedName>
    <definedName name="_xlnm.Print_Titles" localSheetId="20">'SO08 - SO 08 - Potrubní p...'!$79:$79</definedName>
    <definedName name="_xlnm.Print_Titles" localSheetId="21">'SO09 - SO 09 - Areálové e...'!$100:$100</definedName>
    <definedName name="_xlnm.Print_Titles" localSheetId="22">'SO11 - SO 11 - Demolice'!$79:$79</definedName>
    <definedName name="_xlnm.Print_Titles" localSheetId="24">'SO11a - Terasa'!$79:$79</definedName>
    <definedName name="_xlnm.Print_Titles" localSheetId="23">'SO12 - SO 12 - Vedlejší r...'!$79:$79</definedName>
    <definedName name="_xlnm.Print_Area" localSheetId="1">'01.0 - SO 01 - Stavební č...'!$C$4:$J$38,'01.0 - SO 01 - Stavební č...'!$C$44:$J$88,'01.0 - SO 01 - Stavební č...'!$C$94:$K$1415</definedName>
    <definedName name="_xlnm.Print_Area" localSheetId="2">'01.1 - SO 01 - Zdravotní ...'!$C$4:$J$38,'01.1 - SO 01 - Zdravotní ...'!$C$44:$J$70,'01.1 - SO 01 - Zdravotní ...'!$C$76:$K$233</definedName>
    <definedName name="_xlnm.Print_Area" localSheetId="3">'01.2A - SO 01.2 - Elektro...'!$C$4:$J$40,'01.2A - SO 01.2 - Elektro...'!$C$46:$J$127,'01.2A - SO 01.2 - Elektro...'!$C$133:$K$338</definedName>
    <definedName name="_xlnm.Print_Area" localSheetId="4">'01.2B - SO 01.2 - Svítidla'!$C$4:$J$40,'01.2B - SO 01.2 - Svítidla'!$C$46:$J$66,'01.2B - SO 01.2 - Svítidla'!$C$72:$K$243</definedName>
    <definedName name="_xlnm.Print_Area" localSheetId="5">'01.2C - SO 01.2 - Hromosvody'!$C$4:$J$40,'01.2C - SO 01.2 - Hromosvody'!$C$46:$J$90,'01.2C - SO 01.2 - Hromosvody'!$C$96:$K$175</definedName>
    <definedName name="_xlnm.Print_Area" localSheetId="6">'01.3 - SO 01 - Vzduchotec...'!$C$4:$J$38,'01.3 - SO 01 - Vzduchotec...'!$C$44:$J$84,'01.3 - SO 01 - Vzduchotec...'!$C$90:$K$631</definedName>
    <definedName name="_xlnm.Print_Area" localSheetId="7">'01.4 - SO 01 - Ústřední v...'!$C$4:$J$38,'01.4 - SO 01 - Ústřední v...'!$C$44:$J$156,'01.4 - SO 01 - Ústřední v...'!$C$162:$K$841</definedName>
    <definedName name="_xlnm.Print_Area" localSheetId="8">'01.5 - SO 01 - Slaboproud...'!$C$4:$J$38,'01.5 - SO 01 - Slaboproud...'!$C$44:$J$75,'01.5 - SO 01 - Slaboproud...'!$C$81:$K$326</definedName>
    <definedName name="_xlnm.Print_Area" localSheetId="9">'01.6 - SO 01 - Medicináln...'!$C$4:$J$38,'01.6 - SO 01 - Medicináln...'!$C$44:$J$62,'01.6 - SO 01 - Medicináln...'!$C$68:$K$140</definedName>
    <definedName name="_xlnm.Print_Area" localSheetId="10">'01.7 - SO 01 - Potrubní p...'!$C$4:$J$38,'01.7 - SO 01 - Potrubní p...'!$C$44:$J$67,'01.7 - SO 01 - Potrubní p...'!$C$73:$K$125</definedName>
    <definedName name="_xlnm.Print_Area" localSheetId="11">'01.8 - SO 01 - Měření a r...'!$C$4:$J$38,'01.8 - SO 01 - Měření a r...'!$C$44:$J$112,'01.8 - SO 01 - Měření a r...'!$C$118:$K$592</definedName>
    <definedName name="_xlnm.Print_Area" localSheetId="13">'03.1 - Montáž'!$C$4:$J$38,'03.1 - Montáž'!$C$44:$J$66,'03.1 - Montáž'!$C$72:$K$128</definedName>
    <definedName name="_xlnm.Print_Area" localSheetId="14">'03.2 - Rostliny'!$C$4:$J$38,'03.2 - Rostliny'!$C$44:$J$65,'03.2 - Rostliny'!$C$71:$K$126</definedName>
    <definedName name="_xlnm.Print_Area" localSheetId="15">'03.3 - Závlahy'!$C$4:$J$38,'03.3 - Závlahy'!$C$44:$J$71,'03.3 - Závlahy'!$C$77:$K$154</definedName>
    <definedName name="_xlnm.Print_Area" localSheetId="25">'Pokyny pro vyplnění'!$B$2:$K$69,'Pokyny pro vyplnění'!$B$72:$K$116,'Pokyny pro vyplnění'!$B$119:$K$188,'Pokyny pro vyplnění'!$B$196:$K$216</definedName>
    <definedName name="_xlnm.Print_Area" localSheetId="0">'Rekapitulace stavby'!$D$4:$AO$33,'Rekapitulace stavby'!$C$39:$AQ$79</definedName>
    <definedName name="_xlnm.Print_Area" localSheetId="12">'SO02 - SO 02 - Areálové z...'!$C$4:$J$36,'SO02 - SO 02 - Areálové z...'!$C$42:$J$65,'SO02 - SO 02 - Areálové z...'!$C$71:$K$139</definedName>
    <definedName name="_xlnm.Print_Area" localSheetId="16">'SO04 - SO 04 - Areálový r...'!$C$4:$J$36,'SO04 - SO 04 - Areálový r...'!$C$42:$J$60,'SO04 - SO 04 - Areálový r...'!$C$66:$K$205</definedName>
    <definedName name="_xlnm.Print_Area" localSheetId="17">'SO05 - SO 05 - Areálový r...'!$C$4:$J$36,'SO05 - SO 05 - Areálový r...'!$C$42:$J$65,'SO05 - SO 05 - Areálový r...'!$C$71:$K$424</definedName>
    <definedName name="_xlnm.Print_Area" localSheetId="18">'SO06 - SO 06 - Retence '!$C$4:$J$36,'SO06 - SO 06 - Retence '!$C$42:$J$62,'SO06 - SO 06 - Retence '!$C$68:$K$296</definedName>
    <definedName name="_xlnm.Print_Area" localSheetId="19">'SO07 - SO 07 - Areálový t...'!$C$4:$J$36,'SO07 - SO 07 - Areálový t...'!$C$42:$J$63,'SO07 - SO 07 - Areálový t...'!$C$69:$K$105</definedName>
    <definedName name="_xlnm.Print_Area" localSheetId="20">'SO08 - SO 08 - Potrubní p...'!$C$4:$J$36,'SO08 - SO 08 - Potrubní p...'!$C$42:$J$61,'SO08 - SO 08 - Potrubní p...'!$C$67:$K$100</definedName>
    <definedName name="_xlnm.Print_Area" localSheetId="21">'SO09 - SO 09 - Areálové e...'!$C$4:$J$36,'SO09 - SO 09 - Areálové e...'!$C$42:$J$82,'SO09 - SO 09 - Areálové e...'!$C$88:$K$158</definedName>
    <definedName name="_xlnm.Print_Area" localSheetId="22">'SO11 - SO 11 - Demolice'!$C$4:$J$36,'SO11 - SO 11 - Demolice'!$C$42:$J$61,'SO11 - SO 11 - Demolice'!$C$67:$K$98</definedName>
    <definedName name="_xlnm.Print_Area" localSheetId="24">'SO11a - Terasa'!$C$4:$J$36,'SO11a - Terasa'!$C$42:$J$61,'SO11a - Terasa'!$C$67:$K$93</definedName>
    <definedName name="_xlnm.Print_Area" localSheetId="23">'SO12 - SO 12 - Vedlejší r...'!$C$4:$J$36,'SO12 - SO 12 - Vedlejší r...'!$C$42:$J$61,'SO12 - SO 12 - Vedlejší r...'!$C$67:$K$99</definedName>
  </definedNames>
  <calcPr calcId="152511"/>
</workbook>
</file>

<file path=xl/calcChain.xml><?xml version="1.0" encoding="utf-8"?>
<calcChain xmlns="http://schemas.openxmlformats.org/spreadsheetml/2006/main">
  <c r="AY78" i="1" l="1"/>
  <c r="AX78" i="1"/>
  <c r="BI93" i="25"/>
  <c r="BH93" i="25"/>
  <c r="BG93" i="25"/>
  <c r="BF93" i="25"/>
  <c r="T93" i="25"/>
  <c r="T92" i="25" s="1"/>
  <c r="R93" i="25"/>
  <c r="R92" i="25" s="1"/>
  <c r="P93" i="25"/>
  <c r="P92" i="25" s="1"/>
  <c r="BK93" i="25"/>
  <c r="BK92" i="25" s="1"/>
  <c r="J92" i="25" s="1"/>
  <c r="J60" i="25" s="1"/>
  <c r="J93" i="25"/>
  <c r="BE93" i="25" s="1"/>
  <c r="BI90" i="25"/>
  <c r="BH90" i="25"/>
  <c r="BG90" i="25"/>
  <c r="BF90" i="25"/>
  <c r="T90" i="25"/>
  <c r="R90" i="25"/>
  <c r="P90" i="25"/>
  <c r="BK90" i="25"/>
  <c r="J90" i="25"/>
  <c r="BE90" i="25" s="1"/>
  <c r="BI88" i="25"/>
  <c r="BH88" i="25"/>
  <c r="BG88" i="25"/>
  <c r="BF88" i="25"/>
  <c r="BE88" i="25"/>
  <c r="T88" i="25"/>
  <c r="R88" i="25"/>
  <c r="P88" i="25"/>
  <c r="BK88" i="25"/>
  <c r="J88" i="25"/>
  <c r="BI86" i="25"/>
  <c r="BH86" i="25"/>
  <c r="BG86" i="25"/>
  <c r="BF86" i="25"/>
  <c r="BE86" i="25"/>
  <c r="T86" i="25"/>
  <c r="T85" i="25" s="1"/>
  <c r="R86" i="25"/>
  <c r="R85" i="25" s="1"/>
  <c r="P86" i="25"/>
  <c r="P85" i="25" s="1"/>
  <c r="BK86" i="25"/>
  <c r="BK85" i="25" s="1"/>
  <c r="J85" i="25" s="1"/>
  <c r="J59" i="25" s="1"/>
  <c r="J86" i="25"/>
  <c r="BI84" i="25"/>
  <c r="BH84" i="25"/>
  <c r="BG84" i="25"/>
  <c r="BF84" i="25"/>
  <c r="T84" i="25"/>
  <c r="R84" i="25"/>
  <c r="P84" i="25"/>
  <c r="BK84" i="25"/>
  <c r="J84" i="25"/>
  <c r="BE84" i="25" s="1"/>
  <c r="BI83" i="25"/>
  <c r="F34" i="25" s="1"/>
  <c r="BD78" i="1" s="1"/>
  <c r="BH83" i="25"/>
  <c r="F33" i="25" s="1"/>
  <c r="BC78" i="1" s="1"/>
  <c r="BG83" i="25"/>
  <c r="F32" i="25" s="1"/>
  <c r="BB78" i="1" s="1"/>
  <c r="BF83" i="25"/>
  <c r="J31" i="25" s="1"/>
  <c r="AW78" i="1" s="1"/>
  <c r="T83" i="25"/>
  <c r="T82" i="25" s="1"/>
  <c r="R83" i="25"/>
  <c r="R82" i="25" s="1"/>
  <c r="P83" i="25"/>
  <c r="P82" i="25" s="1"/>
  <c r="P81" i="25" s="1"/>
  <c r="P80" i="25" s="1"/>
  <c r="AU78" i="1" s="1"/>
  <c r="BK83" i="25"/>
  <c r="BK82" i="25" s="1"/>
  <c r="J83" i="25"/>
  <c r="BE83" i="25" s="1"/>
  <c r="J76" i="25"/>
  <c r="F76" i="25"/>
  <c r="J74" i="25"/>
  <c r="F74" i="25"/>
  <c r="E72" i="25"/>
  <c r="F52" i="25"/>
  <c r="J51" i="25"/>
  <c r="F51" i="25"/>
  <c r="F49" i="25"/>
  <c r="E47" i="25"/>
  <c r="E45" i="25"/>
  <c r="J18" i="25"/>
  <c r="E18" i="25"/>
  <c r="F77" i="25" s="1"/>
  <c r="J17" i="25"/>
  <c r="J12" i="25"/>
  <c r="J49" i="25" s="1"/>
  <c r="E7" i="25"/>
  <c r="E70" i="25" s="1"/>
  <c r="T98" i="24"/>
  <c r="R98" i="24"/>
  <c r="BK90" i="24"/>
  <c r="J90" i="24" s="1"/>
  <c r="J59" i="24" s="1"/>
  <c r="AY77" i="1"/>
  <c r="AX77" i="1"/>
  <c r="J31" i="24"/>
  <c r="AW77" i="1" s="1"/>
  <c r="BI99" i="24"/>
  <c r="BH99" i="24"/>
  <c r="BG99" i="24"/>
  <c r="BF99" i="24"/>
  <c r="BE99" i="24"/>
  <c r="T99" i="24"/>
  <c r="R99" i="24"/>
  <c r="P99" i="24"/>
  <c r="P98" i="24" s="1"/>
  <c r="BK99" i="24"/>
  <c r="BK98" i="24" s="1"/>
  <c r="J98" i="24" s="1"/>
  <c r="J60" i="24" s="1"/>
  <c r="J99" i="24"/>
  <c r="BI97" i="24"/>
  <c r="BH97" i="24"/>
  <c r="BG97" i="24"/>
  <c r="BF97" i="24"/>
  <c r="T97" i="24"/>
  <c r="R97" i="24"/>
  <c r="P97" i="24"/>
  <c r="BK97" i="24"/>
  <c r="J97" i="24"/>
  <c r="BE97" i="24" s="1"/>
  <c r="BI95" i="24"/>
  <c r="BH95" i="24"/>
  <c r="BG95" i="24"/>
  <c r="BF95" i="24"/>
  <c r="T95" i="24"/>
  <c r="R95" i="24"/>
  <c r="P95" i="24"/>
  <c r="BK95" i="24"/>
  <c r="J95" i="24"/>
  <c r="BE95" i="24" s="1"/>
  <c r="BI94" i="24"/>
  <c r="BH94" i="24"/>
  <c r="BG94" i="24"/>
  <c r="BF94" i="24"/>
  <c r="T94" i="24"/>
  <c r="T90" i="24" s="1"/>
  <c r="R94" i="24"/>
  <c r="P94" i="24"/>
  <c r="BK94" i="24"/>
  <c r="J94" i="24"/>
  <c r="BE94" i="24" s="1"/>
  <c r="BI93" i="24"/>
  <c r="BH93" i="24"/>
  <c r="BG93" i="24"/>
  <c r="BF93" i="24"/>
  <c r="T93" i="24"/>
  <c r="R93" i="24"/>
  <c r="P93" i="24"/>
  <c r="BK93" i="24"/>
  <c r="J93" i="24"/>
  <c r="BE93" i="24" s="1"/>
  <c r="BI91" i="24"/>
  <c r="BH91" i="24"/>
  <c r="F33" i="24" s="1"/>
  <c r="BC77" i="1" s="1"/>
  <c r="BG91" i="24"/>
  <c r="BF91" i="24"/>
  <c r="T91" i="24"/>
  <c r="R91" i="24"/>
  <c r="R90" i="24" s="1"/>
  <c r="P91" i="24"/>
  <c r="BK91" i="24"/>
  <c r="J91" i="24"/>
  <c r="BE91" i="24" s="1"/>
  <c r="BI89" i="24"/>
  <c r="BH89" i="24"/>
  <c r="BG89" i="24"/>
  <c r="BF89" i="24"/>
  <c r="BE89" i="24"/>
  <c r="T89" i="24"/>
  <c r="R89" i="24"/>
  <c r="P89" i="24"/>
  <c r="BK89" i="24"/>
  <c r="J89" i="24"/>
  <c r="BI88" i="24"/>
  <c r="BH88" i="24"/>
  <c r="BG88" i="24"/>
  <c r="BF88" i="24"/>
  <c r="BE88" i="24"/>
  <c r="T88" i="24"/>
  <c r="R88" i="24"/>
  <c r="P88" i="24"/>
  <c r="BK88" i="24"/>
  <c r="J88" i="24"/>
  <c r="BI87" i="24"/>
  <c r="BH87" i="24"/>
  <c r="BG87" i="24"/>
  <c r="BF87" i="24"/>
  <c r="BE87" i="24"/>
  <c r="T87" i="24"/>
  <c r="R87" i="24"/>
  <c r="P87" i="24"/>
  <c r="BK87" i="24"/>
  <c r="J87" i="24"/>
  <c r="BI86" i="24"/>
  <c r="BH86" i="24"/>
  <c r="BG86" i="24"/>
  <c r="BF86" i="24"/>
  <c r="BE86" i="24"/>
  <c r="T86" i="24"/>
  <c r="R86" i="24"/>
  <c r="P86" i="24"/>
  <c r="BK86" i="24"/>
  <c r="J86" i="24"/>
  <c r="BI85" i="24"/>
  <c r="BH85" i="24"/>
  <c r="BG85" i="24"/>
  <c r="BF85" i="24"/>
  <c r="BE85" i="24"/>
  <c r="T85" i="24"/>
  <c r="R85" i="24"/>
  <c r="P85" i="24"/>
  <c r="BK85" i="24"/>
  <c r="J85" i="24"/>
  <c r="BI84" i="24"/>
  <c r="BH84" i="24"/>
  <c r="BG84" i="24"/>
  <c r="BF84" i="24"/>
  <c r="BE84" i="24"/>
  <c r="T84" i="24"/>
  <c r="R84" i="24"/>
  <c r="P84" i="24"/>
  <c r="BK84" i="24"/>
  <c r="J84" i="24"/>
  <c r="BI83" i="24"/>
  <c r="F34" i="24" s="1"/>
  <c r="BD77" i="1" s="1"/>
  <c r="BH83" i="24"/>
  <c r="BG83" i="24"/>
  <c r="BF83" i="24"/>
  <c r="BE83" i="24"/>
  <c r="T83" i="24"/>
  <c r="T82" i="24" s="1"/>
  <c r="R83" i="24"/>
  <c r="P83" i="24"/>
  <c r="P82" i="24" s="1"/>
  <c r="BK83" i="24"/>
  <c r="BK82" i="24" s="1"/>
  <c r="J83" i="24"/>
  <c r="J76" i="24"/>
  <c r="F76" i="24"/>
  <c r="F74" i="24"/>
  <c r="E72" i="24"/>
  <c r="E70" i="24"/>
  <c r="J51" i="24"/>
  <c r="F51" i="24"/>
  <c r="F49" i="24"/>
  <c r="E47" i="24"/>
  <c r="E45" i="24"/>
  <c r="J18" i="24"/>
  <c r="E18" i="24"/>
  <c r="F52" i="24" s="1"/>
  <c r="J17" i="24"/>
  <c r="J12" i="24"/>
  <c r="J74" i="24" s="1"/>
  <c r="E7" i="24"/>
  <c r="BK92" i="23"/>
  <c r="J92" i="23" s="1"/>
  <c r="J60" i="23" s="1"/>
  <c r="R85" i="23"/>
  <c r="R81" i="23" s="1"/>
  <c r="R80" i="23" s="1"/>
  <c r="BK82" i="23"/>
  <c r="AY76" i="1"/>
  <c r="AX76" i="1"/>
  <c r="BI98" i="23"/>
  <c r="BH98" i="23"/>
  <c r="BG98" i="23"/>
  <c r="BF98" i="23"/>
  <c r="T98" i="23"/>
  <c r="R98" i="23"/>
  <c r="P98" i="23"/>
  <c r="BK98" i="23"/>
  <c r="J98" i="23"/>
  <c r="BE98" i="23" s="1"/>
  <c r="BI96" i="23"/>
  <c r="BH96" i="23"/>
  <c r="BG96" i="23"/>
  <c r="BF96" i="23"/>
  <c r="T96" i="23"/>
  <c r="R96" i="23"/>
  <c r="P96" i="23"/>
  <c r="BK96" i="23"/>
  <c r="J96" i="23"/>
  <c r="BE96" i="23" s="1"/>
  <c r="BI95" i="23"/>
  <c r="BH95" i="23"/>
  <c r="BG95" i="23"/>
  <c r="BF95" i="23"/>
  <c r="T95" i="23"/>
  <c r="R95" i="23"/>
  <c r="P95" i="23"/>
  <c r="BK95" i="23"/>
  <c r="J95" i="23"/>
  <c r="BE95" i="23" s="1"/>
  <c r="BI93" i="23"/>
  <c r="BH93" i="23"/>
  <c r="BG93" i="23"/>
  <c r="BF93" i="23"/>
  <c r="T93" i="23"/>
  <c r="T92" i="23" s="1"/>
  <c r="R93" i="23"/>
  <c r="R92" i="23" s="1"/>
  <c r="P93" i="23"/>
  <c r="BK93" i="23"/>
  <c r="J93" i="23"/>
  <c r="BE93" i="23" s="1"/>
  <c r="F30" i="23" s="1"/>
  <c r="AZ76" i="1" s="1"/>
  <c r="BI88" i="23"/>
  <c r="F34" i="23" s="1"/>
  <c r="BD76" i="1" s="1"/>
  <c r="BH88" i="23"/>
  <c r="BG88" i="23"/>
  <c r="BF88" i="23"/>
  <c r="BE88" i="23"/>
  <c r="T88" i="23"/>
  <c r="R88" i="23"/>
  <c r="P88" i="23"/>
  <c r="BK88" i="23"/>
  <c r="J88" i="23"/>
  <c r="BI86" i="23"/>
  <c r="BH86" i="23"/>
  <c r="BG86" i="23"/>
  <c r="F32" i="23" s="1"/>
  <c r="BB76" i="1" s="1"/>
  <c r="BF86" i="23"/>
  <c r="BE86" i="23"/>
  <c r="T86" i="23"/>
  <c r="T85" i="23" s="1"/>
  <c r="R86" i="23"/>
  <c r="P86" i="23"/>
  <c r="P85" i="23" s="1"/>
  <c r="BK86" i="23"/>
  <c r="J86" i="23"/>
  <c r="BI83" i="23"/>
  <c r="BH83" i="23"/>
  <c r="BG83" i="23"/>
  <c r="BF83" i="23"/>
  <c r="F31" i="23" s="1"/>
  <c r="BA76" i="1" s="1"/>
  <c r="T83" i="23"/>
  <c r="T82" i="23" s="1"/>
  <c r="R83" i="23"/>
  <c r="R82" i="23" s="1"/>
  <c r="P83" i="23"/>
  <c r="P82" i="23" s="1"/>
  <c r="BK83" i="23"/>
  <c r="J83" i="23"/>
  <c r="BE83" i="23" s="1"/>
  <c r="J76" i="23"/>
  <c r="F76" i="23"/>
  <c r="J74" i="23"/>
  <c r="F74" i="23"/>
  <c r="E72" i="23"/>
  <c r="F52" i="23"/>
  <c r="J51" i="23"/>
  <c r="F51" i="23"/>
  <c r="F49" i="23"/>
  <c r="E47" i="23"/>
  <c r="E45" i="23"/>
  <c r="J18" i="23"/>
  <c r="E18" i="23"/>
  <c r="F77" i="23" s="1"/>
  <c r="J17" i="23"/>
  <c r="J12" i="23"/>
  <c r="J49" i="23" s="1"/>
  <c r="E7" i="23"/>
  <c r="E70" i="23" s="1"/>
  <c r="R157" i="22"/>
  <c r="J157" i="22"/>
  <c r="J81" i="22" s="1"/>
  <c r="T155" i="22"/>
  <c r="P155" i="22"/>
  <c r="BK155" i="22"/>
  <c r="J155" i="22" s="1"/>
  <c r="J80" i="22" s="1"/>
  <c r="P149" i="22"/>
  <c r="T145" i="22"/>
  <c r="J143" i="22"/>
  <c r="J75" i="22" s="1"/>
  <c r="R138" i="22"/>
  <c r="BK136" i="22"/>
  <c r="J136" i="22" s="1"/>
  <c r="J72" i="22" s="1"/>
  <c r="T125" i="22"/>
  <c r="P112" i="22"/>
  <c r="T106" i="22"/>
  <c r="AY75" i="1"/>
  <c r="AX75" i="1"/>
  <c r="BI158" i="22"/>
  <c r="BH158" i="22"/>
  <c r="BG158" i="22"/>
  <c r="BF158" i="22"/>
  <c r="T158" i="22"/>
  <c r="T157" i="22" s="1"/>
  <c r="R158" i="22"/>
  <c r="P158" i="22"/>
  <c r="P157" i="22" s="1"/>
  <c r="BK158" i="22"/>
  <c r="BK157" i="22" s="1"/>
  <c r="J158" i="22"/>
  <c r="BE158" i="22" s="1"/>
  <c r="BI156" i="22"/>
  <c r="BH156" i="22"/>
  <c r="BG156" i="22"/>
  <c r="BF156" i="22"/>
  <c r="BE156" i="22"/>
  <c r="T156" i="22"/>
  <c r="R156" i="22"/>
  <c r="R155" i="22" s="1"/>
  <c r="P156" i="22"/>
  <c r="BK156" i="22"/>
  <c r="J156" i="22"/>
  <c r="BI154" i="22"/>
  <c r="BH154" i="22"/>
  <c r="BG154" i="22"/>
  <c r="BF154" i="22"/>
  <c r="T154" i="22"/>
  <c r="R154" i="22"/>
  <c r="R151" i="22" s="1"/>
  <c r="P154" i="22"/>
  <c r="BK154" i="22"/>
  <c r="J154" i="22"/>
  <c r="BE154" i="22" s="1"/>
  <c r="BI152" i="22"/>
  <c r="BH152" i="22"/>
  <c r="BG152" i="22"/>
  <c r="BF152" i="22"/>
  <c r="BE152" i="22"/>
  <c r="T152" i="22"/>
  <c r="R152" i="22"/>
  <c r="P152" i="22"/>
  <c r="P151" i="22" s="1"/>
  <c r="BK152" i="22"/>
  <c r="BK151" i="22" s="1"/>
  <c r="J151" i="22" s="1"/>
  <c r="J79" i="22" s="1"/>
  <c r="J152" i="22"/>
  <c r="BI150" i="22"/>
  <c r="BH150" i="22"/>
  <c r="BG150" i="22"/>
  <c r="BF150" i="22"/>
  <c r="BE150" i="22"/>
  <c r="T150" i="22"/>
  <c r="T149" i="22" s="1"/>
  <c r="R150" i="22"/>
  <c r="R149" i="22" s="1"/>
  <c r="P150" i="22"/>
  <c r="BK150" i="22"/>
  <c r="BK149" i="22" s="1"/>
  <c r="J149" i="22" s="1"/>
  <c r="J78" i="22" s="1"/>
  <c r="J150" i="22"/>
  <c r="BI148" i="22"/>
  <c r="BH148" i="22"/>
  <c r="BG148" i="22"/>
  <c r="BF148" i="22"/>
  <c r="T148" i="22"/>
  <c r="T147" i="22" s="1"/>
  <c r="R148" i="22"/>
  <c r="R147" i="22" s="1"/>
  <c r="P148" i="22"/>
  <c r="P147" i="22" s="1"/>
  <c r="BK148" i="22"/>
  <c r="BK147" i="22" s="1"/>
  <c r="J147" i="22" s="1"/>
  <c r="J77" i="22" s="1"/>
  <c r="J148" i="22"/>
  <c r="BE148" i="22" s="1"/>
  <c r="BI146" i="22"/>
  <c r="BH146" i="22"/>
  <c r="BG146" i="22"/>
  <c r="BF146" i="22"/>
  <c r="BE146" i="22"/>
  <c r="T146" i="22"/>
  <c r="R146" i="22"/>
  <c r="R145" i="22" s="1"/>
  <c r="P146" i="22"/>
  <c r="P145" i="22" s="1"/>
  <c r="BK146" i="22"/>
  <c r="BK145" i="22" s="1"/>
  <c r="J145" i="22" s="1"/>
  <c r="J146" i="22"/>
  <c r="J76" i="22"/>
  <c r="BI144" i="22"/>
  <c r="BH144" i="22"/>
  <c r="BG144" i="22"/>
  <c r="BF144" i="22"/>
  <c r="BE144" i="22"/>
  <c r="T144" i="22"/>
  <c r="T143" i="22" s="1"/>
  <c r="R144" i="22"/>
  <c r="R143" i="22" s="1"/>
  <c r="P144" i="22"/>
  <c r="P143" i="22" s="1"/>
  <c r="BK144" i="22"/>
  <c r="BK143" i="22" s="1"/>
  <c r="J144" i="22"/>
  <c r="BI142" i="22"/>
  <c r="BH142" i="22"/>
  <c r="BG142" i="22"/>
  <c r="BF142" i="22"/>
  <c r="BE142" i="22"/>
  <c r="T142" i="22"/>
  <c r="T141" i="22" s="1"/>
  <c r="R142" i="22"/>
  <c r="R141" i="22" s="1"/>
  <c r="P142" i="22"/>
  <c r="P141" i="22" s="1"/>
  <c r="BK142" i="22"/>
  <c r="BK141" i="22" s="1"/>
  <c r="J141" i="22" s="1"/>
  <c r="J74" i="22" s="1"/>
  <c r="J142" i="22"/>
  <c r="BI140" i="22"/>
  <c r="BH140" i="22"/>
  <c r="BG140" i="22"/>
  <c r="BF140" i="22"/>
  <c r="T140" i="22"/>
  <c r="R140" i="22"/>
  <c r="P140" i="22"/>
  <c r="BK140" i="22"/>
  <c r="J140" i="22"/>
  <c r="BE140" i="22" s="1"/>
  <c r="BI139" i="22"/>
  <c r="BH139" i="22"/>
  <c r="BG139" i="22"/>
  <c r="BF139" i="22"/>
  <c r="BE139" i="22"/>
  <c r="T139" i="22"/>
  <c r="R139" i="22"/>
  <c r="P139" i="22"/>
  <c r="P138" i="22" s="1"/>
  <c r="BK139" i="22"/>
  <c r="BK138" i="22" s="1"/>
  <c r="J138" i="22" s="1"/>
  <c r="J73" i="22" s="1"/>
  <c r="J139" i="22"/>
  <c r="BI137" i="22"/>
  <c r="BH137" i="22"/>
  <c r="BG137" i="22"/>
  <c r="BF137" i="22"/>
  <c r="BE137" i="22"/>
  <c r="T137" i="22"/>
  <c r="T136" i="22" s="1"/>
  <c r="R137" i="22"/>
  <c r="R136" i="22" s="1"/>
  <c r="P137" i="22"/>
  <c r="P136" i="22" s="1"/>
  <c r="BK137" i="22"/>
  <c r="J137" i="22"/>
  <c r="BI135" i="22"/>
  <c r="BH135" i="22"/>
  <c r="BG135" i="22"/>
  <c r="BF135" i="22"/>
  <c r="T135" i="22"/>
  <c r="R135" i="22"/>
  <c r="P135" i="22"/>
  <c r="BK135" i="22"/>
  <c r="J135" i="22"/>
  <c r="BE135" i="22" s="1"/>
  <c r="BI134" i="22"/>
  <c r="BH134" i="22"/>
  <c r="BG134" i="22"/>
  <c r="BF134" i="22"/>
  <c r="BE134" i="22"/>
  <c r="T134" i="22"/>
  <c r="R134" i="22"/>
  <c r="R133" i="22" s="1"/>
  <c r="P134" i="22"/>
  <c r="P133" i="22" s="1"/>
  <c r="BK134" i="22"/>
  <c r="BK133" i="22" s="1"/>
  <c r="J133" i="22" s="1"/>
  <c r="J71" i="22" s="1"/>
  <c r="J134" i="22"/>
  <c r="BI132" i="22"/>
  <c r="BH132" i="22"/>
  <c r="BG132" i="22"/>
  <c r="BF132" i="22"/>
  <c r="BE132" i="22"/>
  <c r="T132" i="22"/>
  <c r="R132" i="22"/>
  <c r="P132" i="22"/>
  <c r="BK132" i="22"/>
  <c r="J132" i="22"/>
  <c r="BI131" i="22"/>
  <c r="BH131" i="22"/>
  <c r="BG131" i="22"/>
  <c r="BF131" i="22"/>
  <c r="BE131" i="22"/>
  <c r="T131" i="22"/>
  <c r="R131" i="22"/>
  <c r="P131" i="22"/>
  <c r="BK131" i="22"/>
  <c r="J131" i="22"/>
  <c r="BI128" i="22"/>
  <c r="BH128" i="22"/>
  <c r="BG128" i="22"/>
  <c r="BF128" i="22"/>
  <c r="BE128" i="22"/>
  <c r="T128" i="22"/>
  <c r="R128" i="22"/>
  <c r="P128" i="22"/>
  <c r="BK128" i="22"/>
  <c r="J128" i="22"/>
  <c r="BI127" i="22"/>
  <c r="BH127" i="22"/>
  <c r="BG127" i="22"/>
  <c r="BF127" i="22"/>
  <c r="BE127" i="22"/>
  <c r="T127" i="22"/>
  <c r="R127" i="22"/>
  <c r="P127" i="22"/>
  <c r="BK127" i="22"/>
  <c r="J127" i="22"/>
  <c r="BI126" i="22"/>
  <c r="BH126" i="22"/>
  <c r="BG126" i="22"/>
  <c r="BF126" i="22"/>
  <c r="BE126" i="22"/>
  <c r="T126" i="22"/>
  <c r="R126" i="22"/>
  <c r="R125" i="22" s="1"/>
  <c r="P126" i="22"/>
  <c r="P125" i="22" s="1"/>
  <c r="BK126" i="22"/>
  <c r="J126" i="22"/>
  <c r="BI124" i="22"/>
  <c r="BH124" i="22"/>
  <c r="BG124" i="22"/>
  <c r="BF124" i="22"/>
  <c r="BE124" i="22"/>
  <c r="T124" i="22"/>
  <c r="R124" i="22"/>
  <c r="P124" i="22"/>
  <c r="BK124" i="22"/>
  <c r="J124" i="22"/>
  <c r="BI123" i="22"/>
  <c r="BH123" i="22"/>
  <c r="BG123" i="22"/>
  <c r="BF123" i="22"/>
  <c r="T123" i="22"/>
  <c r="T122" i="22" s="1"/>
  <c r="R123" i="22"/>
  <c r="R122" i="22" s="1"/>
  <c r="P123" i="22"/>
  <c r="BK123" i="22"/>
  <c r="J123" i="22"/>
  <c r="BE123" i="22" s="1"/>
  <c r="BI121" i="22"/>
  <c r="BH121" i="22"/>
  <c r="BG121" i="22"/>
  <c r="BF121" i="22"/>
  <c r="BE121" i="22"/>
  <c r="T121" i="22"/>
  <c r="R121" i="22"/>
  <c r="P121" i="22"/>
  <c r="BK121" i="22"/>
  <c r="J121" i="22"/>
  <c r="BI120" i="22"/>
  <c r="BH120" i="22"/>
  <c r="BG120" i="22"/>
  <c r="BF120" i="22"/>
  <c r="BE120" i="22"/>
  <c r="T120" i="22"/>
  <c r="T119" i="22" s="1"/>
  <c r="T118" i="22" s="1"/>
  <c r="R120" i="22"/>
  <c r="P120" i="22"/>
  <c r="P119" i="22" s="1"/>
  <c r="BK120" i="22"/>
  <c r="BK119" i="22" s="1"/>
  <c r="J120" i="22"/>
  <c r="BI117" i="22"/>
  <c r="BH117" i="22"/>
  <c r="BG117" i="22"/>
  <c r="BF117" i="22"/>
  <c r="BE117" i="22"/>
  <c r="T117" i="22"/>
  <c r="R117" i="22"/>
  <c r="P117" i="22"/>
  <c r="BK117" i="22"/>
  <c r="BK115" i="22" s="1"/>
  <c r="J117" i="22"/>
  <c r="BI116" i="22"/>
  <c r="BH116" i="22"/>
  <c r="BG116" i="22"/>
  <c r="BF116" i="22"/>
  <c r="BE116" i="22"/>
  <c r="T116" i="22"/>
  <c r="T115" i="22" s="1"/>
  <c r="T114" i="22" s="1"/>
  <c r="R116" i="22"/>
  <c r="R115" i="22" s="1"/>
  <c r="R114" i="22" s="1"/>
  <c r="P116" i="22"/>
  <c r="P115" i="22" s="1"/>
  <c r="P114" i="22" s="1"/>
  <c r="BK116" i="22"/>
  <c r="J116" i="22"/>
  <c r="BI113" i="22"/>
  <c r="BH113" i="22"/>
  <c r="BG113" i="22"/>
  <c r="BF113" i="22"/>
  <c r="BE113" i="22"/>
  <c r="T113" i="22"/>
  <c r="T112" i="22" s="1"/>
  <c r="R113" i="22"/>
  <c r="R112" i="22" s="1"/>
  <c r="P113" i="22"/>
  <c r="BK113" i="22"/>
  <c r="BK112" i="22" s="1"/>
  <c r="J112" i="22" s="1"/>
  <c r="J113" i="22"/>
  <c r="J62" i="22"/>
  <c r="BI111" i="22"/>
  <c r="BH111" i="22"/>
  <c r="BG111" i="22"/>
  <c r="BF111" i="22"/>
  <c r="BE111" i="22"/>
  <c r="T111" i="22"/>
  <c r="R111" i="22"/>
  <c r="P111" i="22"/>
  <c r="BK111" i="22"/>
  <c r="J111" i="22"/>
  <c r="BI110" i="22"/>
  <c r="BH110" i="22"/>
  <c r="BG110" i="22"/>
  <c r="BF110" i="22"/>
  <c r="T110" i="22"/>
  <c r="T109" i="22" s="1"/>
  <c r="R110" i="22"/>
  <c r="R109" i="22" s="1"/>
  <c r="P110" i="22"/>
  <c r="BK110" i="22"/>
  <c r="J110" i="22"/>
  <c r="BE110" i="22" s="1"/>
  <c r="BI108" i="22"/>
  <c r="BH108" i="22"/>
  <c r="BG108" i="22"/>
  <c r="BF108" i="22"/>
  <c r="BE108" i="22"/>
  <c r="T108" i="22"/>
  <c r="R108" i="22"/>
  <c r="P108" i="22"/>
  <c r="BK108" i="22"/>
  <c r="J108" i="22"/>
  <c r="BI107" i="22"/>
  <c r="BH107" i="22"/>
  <c r="BG107" i="22"/>
  <c r="BF107" i="22"/>
  <c r="BE107" i="22"/>
  <c r="T107" i="22"/>
  <c r="R107" i="22"/>
  <c r="P107" i="22"/>
  <c r="P106" i="22" s="1"/>
  <c r="BK107" i="22"/>
  <c r="BK106" i="22" s="1"/>
  <c r="J107" i="22"/>
  <c r="BI104" i="22"/>
  <c r="F34" i="22" s="1"/>
  <c r="BD75" i="1" s="1"/>
  <c r="BH104" i="22"/>
  <c r="BG104" i="22"/>
  <c r="BF104" i="22"/>
  <c r="BE104" i="22"/>
  <c r="T104" i="22"/>
  <c r="T103" i="22" s="1"/>
  <c r="R104" i="22"/>
  <c r="R103" i="22" s="1"/>
  <c r="P104" i="22"/>
  <c r="P103" i="22" s="1"/>
  <c r="BK104" i="22"/>
  <c r="BK103" i="22" s="1"/>
  <c r="J104" i="22"/>
  <c r="J97" i="22"/>
  <c r="F97" i="22"/>
  <c r="F95" i="22"/>
  <c r="E93" i="22"/>
  <c r="E91" i="22"/>
  <c r="J51" i="22"/>
  <c r="F51" i="22"/>
  <c r="F49" i="22"/>
  <c r="E47" i="22"/>
  <c r="E45" i="22"/>
  <c r="J18" i="22"/>
  <c r="E18" i="22"/>
  <c r="F52" i="22" s="1"/>
  <c r="J17" i="22"/>
  <c r="J12" i="22"/>
  <c r="J49" i="22" s="1"/>
  <c r="E7" i="22"/>
  <c r="BK96" i="21"/>
  <c r="J96" i="21" s="1"/>
  <c r="J60" i="21" s="1"/>
  <c r="J90" i="21"/>
  <c r="J59" i="21" s="1"/>
  <c r="AY74" i="1"/>
  <c r="AX74" i="1"/>
  <c r="AW74" i="1"/>
  <c r="BI100" i="21"/>
  <c r="BH100" i="21"/>
  <c r="BG100" i="21"/>
  <c r="BF100" i="21"/>
  <c r="BE100" i="21"/>
  <c r="T100" i="21"/>
  <c r="R100" i="21"/>
  <c r="P100" i="21"/>
  <c r="BK100" i="21"/>
  <c r="J100" i="21"/>
  <c r="BI99" i="21"/>
  <c r="BH99" i="21"/>
  <c r="BG99" i="21"/>
  <c r="BF99" i="21"/>
  <c r="T99" i="21"/>
  <c r="R99" i="21"/>
  <c r="P99" i="21"/>
  <c r="BK99" i="21"/>
  <c r="J99" i="21"/>
  <c r="BE99" i="21" s="1"/>
  <c r="BI98" i="21"/>
  <c r="BH98" i="21"/>
  <c r="BG98" i="21"/>
  <c r="BF98" i="21"/>
  <c r="BE98" i="21"/>
  <c r="T98" i="21"/>
  <c r="R98" i="21"/>
  <c r="P98" i="21"/>
  <c r="BK98" i="21"/>
  <c r="J98" i="21"/>
  <c r="BI97" i="21"/>
  <c r="BH97" i="21"/>
  <c r="BG97" i="21"/>
  <c r="BF97" i="21"/>
  <c r="T97" i="21"/>
  <c r="T96" i="21" s="1"/>
  <c r="R97" i="21"/>
  <c r="R96" i="21" s="1"/>
  <c r="P97" i="21"/>
  <c r="BK97" i="21"/>
  <c r="J97" i="21"/>
  <c r="BE97" i="21" s="1"/>
  <c r="BI95" i="21"/>
  <c r="BH95" i="21"/>
  <c r="BG95" i="21"/>
  <c r="BF95" i="21"/>
  <c r="T95" i="21"/>
  <c r="R95" i="21"/>
  <c r="P95" i="21"/>
  <c r="BK95" i="21"/>
  <c r="J95" i="21"/>
  <c r="BE95" i="21" s="1"/>
  <c r="BI94" i="21"/>
  <c r="BH94" i="21"/>
  <c r="BG94" i="21"/>
  <c r="BF94" i="21"/>
  <c r="BE94" i="21"/>
  <c r="T94" i="21"/>
  <c r="R94" i="21"/>
  <c r="P94" i="21"/>
  <c r="BK94" i="21"/>
  <c r="J94" i="21"/>
  <c r="BI93" i="21"/>
  <c r="BH93" i="21"/>
  <c r="BG93" i="21"/>
  <c r="BF93" i="21"/>
  <c r="BE93" i="21"/>
  <c r="T93" i="21"/>
  <c r="R93" i="21"/>
  <c r="P93" i="21"/>
  <c r="BK93" i="21"/>
  <c r="J93" i="21"/>
  <c r="BI92" i="21"/>
  <c r="BH92" i="21"/>
  <c r="BG92" i="21"/>
  <c r="BF92" i="21"/>
  <c r="BE92" i="21"/>
  <c r="T92" i="21"/>
  <c r="R92" i="21"/>
  <c r="P92" i="21"/>
  <c r="BK92" i="21"/>
  <c r="J92" i="21"/>
  <c r="BI91" i="21"/>
  <c r="BH91" i="21"/>
  <c r="BG91" i="21"/>
  <c r="BF91" i="21"/>
  <c r="BE91" i="21"/>
  <c r="T91" i="21"/>
  <c r="T90" i="21" s="1"/>
  <c r="R91" i="21"/>
  <c r="R90" i="21" s="1"/>
  <c r="P91" i="21"/>
  <c r="P90" i="21" s="1"/>
  <c r="BK91" i="21"/>
  <c r="BK90" i="21" s="1"/>
  <c r="J91" i="21"/>
  <c r="BI89" i="21"/>
  <c r="BH89" i="21"/>
  <c r="BG89" i="21"/>
  <c r="BF89" i="21"/>
  <c r="BE89" i="21"/>
  <c r="T89" i="21"/>
  <c r="R89" i="21"/>
  <c r="P89" i="21"/>
  <c r="BK89" i="21"/>
  <c r="J89" i="21"/>
  <c r="BI88" i="21"/>
  <c r="BH88" i="21"/>
  <c r="BG88" i="21"/>
  <c r="BF88" i="21"/>
  <c r="T88" i="21"/>
  <c r="R88" i="21"/>
  <c r="P88" i="21"/>
  <c r="BK88" i="21"/>
  <c r="J88" i="21"/>
  <c r="BE88" i="21" s="1"/>
  <c r="BI87" i="21"/>
  <c r="BH87" i="21"/>
  <c r="BG87" i="21"/>
  <c r="BF87" i="21"/>
  <c r="BE87" i="21"/>
  <c r="T87" i="21"/>
  <c r="R87" i="21"/>
  <c r="P87" i="21"/>
  <c r="BK87" i="21"/>
  <c r="J87" i="21"/>
  <c r="BI86" i="21"/>
  <c r="BH86" i="21"/>
  <c r="BG86" i="21"/>
  <c r="BF86" i="21"/>
  <c r="T86" i="21"/>
  <c r="R86" i="21"/>
  <c r="P86" i="21"/>
  <c r="BK86" i="21"/>
  <c r="J86" i="21"/>
  <c r="BE86" i="21" s="1"/>
  <c r="BI85" i="21"/>
  <c r="BH85" i="21"/>
  <c r="BG85" i="21"/>
  <c r="BF85" i="21"/>
  <c r="BE85" i="21"/>
  <c r="T85" i="21"/>
  <c r="R85" i="21"/>
  <c r="R84" i="21" s="1"/>
  <c r="P85" i="21"/>
  <c r="P84" i="21" s="1"/>
  <c r="BK85" i="21"/>
  <c r="BK84" i="21" s="1"/>
  <c r="J84" i="21" s="1"/>
  <c r="J58" i="21" s="1"/>
  <c r="J85" i="21"/>
  <c r="BI83" i="21"/>
  <c r="BH83" i="21"/>
  <c r="BG83" i="21"/>
  <c r="BF83" i="21"/>
  <c r="BE83" i="21"/>
  <c r="T83" i="21"/>
  <c r="R83" i="21"/>
  <c r="P83" i="21"/>
  <c r="BK83" i="21"/>
  <c r="J83" i="21"/>
  <c r="BI82" i="21"/>
  <c r="BH82" i="21"/>
  <c r="BG82" i="21"/>
  <c r="BF82" i="21"/>
  <c r="J31" i="21" s="1"/>
  <c r="T82" i="21"/>
  <c r="T81" i="21" s="1"/>
  <c r="R82" i="21"/>
  <c r="R81" i="21" s="1"/>
  <c r="R80" i="21" s="1"/>
  <c r="P82" i="21"/>
  <c r="P81" i="21" s="1"/>
  <c r="BK82" i="21"/>
  <c r="J82" i="21"/>
  <c r="BE82" i="21" s="1"/>
  <c r="F30" i="21" s="1"/>
  <c r="AZ74" i="1" s="1"/>
  <c r="J76" i="21"/>
  <c r="F76" i="21"/>
  <c r="J74" i="21"/>
  <c r="F74" i="21"/>
  <c r="E72" i="21"/>
  <c r="F52" i="21"/>
  <c r="J51" i="21"/>
  <c r="F51" i="21"/>
  <c r="F49" i="21"/>
  <c r="E47" i="21"/>
  <c r="J18" i="21"/>
  <c r="E18" i="21"/>
  <c r="F77" i="21" s="1"/>
  <c r="J17" i="21"/>
  <c r="J12" i="21"/>
  <c r="J49" i="21" s="1"/>
  <c r="E7" i="21"/>
  <c r="P100" i="20"/>
  <c r="AY73" i="1"/>
  <c r="AX73" i="1"/>
  <c r="BI105" i="20"/>
  <c r="BH105" i="20"/>
  <c r="BG105" i="20"/>
  <c r="BF105" i="20"/>
  <c r="BE105" i="20"/>
  <c r="T105" i="20"/>
  <c r="T103" i="20" s="1"/>
  <c r="R105" i="20"/>
  <c r="P105" i="20"/>
  <c r="BK105" i="20"/>
  <c r="J105" i="20"/>
  <c r="BI104" i="20"/>
  <c r="BH104" i="20"/>
  <c r="BG104" i="20"/>
  <c r="BF104" i="20"/>
  <c r="BE104" i="20"/>
  <c r="T104" i="20"/>
  <c r="R104" i="20"/>
  <c r="R103" i="20" s="1"/>
  <c r="P104" i="20"/>
  <c r="P103" i="20" s="1"/>
  <c r="BK104" i="20"/>
  <c r="BK103" i="20" s="1"/>
  <c r="J103" i="20" s="1"/>
  <c r="J62" i="20" s="1"/>
  <c r="J104" i="20"/>
  <c r="BI102" i="20"/>
  <c r="BH102" i="20"/>
  <c r="BG102" i="20"/>
  <c r="BF102" i="20"/>
  <c r="BE102" i="20"/>
  <c r="T102" i="20"/>
  <c r="R102" i="20"/>
  <c r="P102" i="20"/>
  <c r="BK102" i="20"/>
  <c r="J102" i="20"/>
  <c r="BI101" i="20"/>
  <c r="BH101" i="20"/>
  <c r="BG101" i="20"/>
  <c r="BF101" i="20"/>
  <c r="T101" i="20"/>
  <c r="T100" i="20" s="1"/>
  <c r="R101" i="20"/>
  <c r="R100" i="20" s="1"/>
  <c r="P101" i="20"/>
  <c r="BK101" i="20"/>
  <c r="BK100" i="20" s="1"/>
  <c r="J100" i="20" s="1"/>
  <c r="J61" i="20" s="1"/>
  <c r="J101" i="20"/>
  <c r="BE101" i="20" s="1"/>
  <c r="BI99" i="20"/>
  <c r="BH99" i="20"/>
  <c r="BG99" i="20"/>
  <c r="BF99" i="20"/>
  <c r="BE99" i="20"/>
  <c r="T99" i="20"/>
  <c r="R99" i="20"/>
  <c r="P99" i="20"/>
  <c r="BK99" i="20"/>
  <c r="J99" i="20"/>
  <c r="BI98" i="20"/>
  <c r="BH98" i="20"/>
  <c r="BG98" i="20"/>
  <c r="BF98" i="20"/>
  <c r="BE98" i="20"/>
  <c r="T98" i="20"/>
  <c r="R98" i="20"/>
  <c r="P98" i="20"/>
  <c r="BK98" i="20"/>
  <c r="J98" i="20"/>
  <c r="BI97" i="20"/>
  <c r="BH97" i="20"/>
  <c r="BG97" i="20"/>
  <c r="BF97" i="20"/>
  <c r="BE97" i="20"/>
  <c r="T97" i="20"/>
  <c r="R97" i="20"/>
  <c r="R95" i="20" s="1"/>
  <c r="P97" i="20"/>
  <c r="BK97" i="20"/>
  <c r="J97" i="20"/>
  <c r="BI96" i="20"/>
  <c r="BH96" i="20"/>
  <c r="BG96" i="20"/>
  <c r="BF96" i="20"/>
  <c r="BE96" i="20"/>
  <c r="T96" i="20"/>
  <c r="T95" i="20" s="1"/>
  <c r="R96" i="20"/>
  <c r="P96" i="20"/>
  <c r="P95" i="20" s="1"/>
  <c r="BK96" i="20"/>
  <c r="BK95" i="20" s="1"/>
  <c r="J95" i="20" s="1"/>
  <c r="J60" i="20" s="1"/>
  <c r="J96" i="20"/>
  <c r="BI94" i="20"/>
  <c r="BH94" i="20"/>
  <c r="BG94" i="20"/>
  <c r="BF94" i="20"/>
  <c r="T94" i="20"/>
  <c r="R94" i="20"/>
  <c r="P94" i="20"/>
  <c r="BK94" i="20"/>
  <c r="J94" i="20"/>
  <c r="BE94" i="20" s="1"/>
  <c r="BI93" i="20"/>
  <c r="BH93" i="20"/>
  <c r="BG93" i="20"/>
  <c r="BF93" i="20"/>
  <c r="BE93" i="20"/>
  <c r="T93" i="20"/>
  <c r="R93" i="20"/>
  <c r="P93" i="20"/>
  <c r="BK93" i="20"/>
  <c r="J93" i="20"/>
  <c r="BI92" i="20"/>
  <c r="BH92" i="20"/>
  <c r="BG92" i="20"/>
  <c r="BF92" i="20"/>
  <c r="T92" i="20"/>
  <c r="T91" i="20" s="1"/>
  <c r="R92" i="20"/>
  <c r="R91" i="20" s="1"/>
  <c r="P92" i="20"/>
  <c r="BK92" i="20"/>
  <c r="BK91" i="20" s="1"/>
  <c r="J91" i="20" s="1"/>
  <c r="J59" i="20" s="1"/>
  <c r="J92" i="20"/>
  <c r="BE92" i="20" s="1"/>
  <c r="BI90" i="20"/>
  <c r="BH90" i="20"/>
  <c r="BG90" i="20"/>
  <c r="BF90" i="20"/>
  <c r="BE90" i="20"/>
  <c r="T90" i="20"/>
  <c r="R90" i="20"/>
  <c r="P90" i="20"/>
  <c r="BK90" i="20"/>
  <c r="J90" i="20"/>
  <c r="BI89" i="20"/>
  <c r="BH89" i="20"/>
  <c r="BG89" i="20"/>
  <c r="BF89" i="20"/>
  <c r="BE89" i="20"/>
  <c r="T89" i="20"/>
  <c r="R89" i="20"/>
  <c r="P89" i="20"/>
  <c r="BK89" i="20"/>
  <c r="J89" i="20"/>
  <c r="BI88" i="20"/>
  <c r="BH88" i="20"/>
  <c r="BG88" i="20"/>
  <c r="BF88" i="20"/>
  <c r="BE88" i="20"/>
  <c r="T88" i="20"/>
  <c r="R88" i="20"/>
  <c r="R87" i="20" s="1"/>
  <c r="P88" i="20"/>
  <c r="P87" i="20" s="1"/>
  <c r="BK88" i="20"/>
  <c r="J88" i="20"/>
  <c r="BI86" i="20"/>
  <c r="BH86" i="20"/>
  <c r="BG86" i="20"/>
  <c r="BF86" i="20"/>
  <c r="BE86" i="20"/>
  <c r="T86" i="20"/>
  <c r="R86" i="20"/>
  <c r="P86" i="20"/>
  <c r="BK86" i="20"/>
  <c r="J86" i="20"/>
  <c r="BI85" i="20"/>
  <c r="BH85" i="20"/>
  <c r="BG85" i="20"/>
  <c r="BF85" i="20"/>
  <c r="T85" i="20"/>
  <c r="R85" i="20"/>
  <c r="P85" i="20"/>
  <c r="BK85" i="20"/>
  <c r="J85" i="20"/>
  <c r="BE85" i="20" s="1"/>
  <c r="BI84" i="20"/>
  <c r="BH84" i="20"/>
  <c r="BG84" i="20"/>
  <c r="BF84" i="20"/>
  <c r="BE84" i="20"/>
  <c r="T84" i="20"/>
  <c r="R84" i="20"/>
  <c r="P84" i="20"/>
  <c r="BK84" i="20"/>
  <c r="BK83" i="20" s="1"/>
  <c r="J84" i="20"/>
  <c r="J78" i="20"/>
  <c r="F78" i="20"/>
  <c r="F76" i="20"/>
  <c r="E74" i="20"/>
  <c r="E72" i="20"/>
  <c r="J51" i="20"/>
  <c r="F51" i="20"/>
  <c r="F49" i="20"/>
  <c r="E47" i="20"/>
  <c r="E45" i="20"/>
  <c r="J18" i="20"/>
  <c r="E18" i="20"/>
  <c r="F52" i="20" s="1"/>
  <c r="J17" i="20"/>
  <c r="J12" i="20"/>
  <c r="J49" i="20" s="1"/>
  <c r="E7" i="20"/>
  <c r="T295" i="19"/>
  <c r="BK295" i="19"/>
  <c r="J295" i="19" s="1"/>
  <c r="P176" i="19"/>
  <c r="R83" i="19"/>
  <c r="AY72" i="1"/>
  <c r="AX72" i="1"/>
  <c r="BI296" i="19"/>
  <c r="BH296" i="19"/>
  <c r="BG296" i="19"/>
  <c r="BF296" i="19"/>
  <c r="BE296" i="19"/>
  <c r="T296" i="19"/>
  <c r="R296" i="19"/>
  <c r="R295" i="19" s="1"/>
  <c r="P296" i="19"/>
  <c r="P295" i="19" s="1"/>
  <c r="BK296" i="19"/>
  <c r="J296" i="19"/>
  <c r="J61" i="19"/>
  <c r="BI291" i="19"/>
  <c r="BH291" i="19"/>
  <c r="BG291" i="19"/>
  <c r="BF291" i="19"/>
  <c r="BE291" i="19"/>
  <c r="T291" i="19"/>
  <c r="R291" i="19"/>
  <c r="P291" i="19"/>
  <c r="BK291" i="19"/>
  <c r="J291" i="19"/>
  <c r="BI282" i="19"/>
  <c r="BH282" i="19"/>
  <c r="BG282" i="19"/>
  <c r="BF282" i="19"/>
  <c r="T282" i="19"/>
  <c r="R282" i="19"/>
  <c r="P282" i="19"/>
  <c r="BK282" i="19"/>
  <c r="J282" i="19"/>
  <c r="BE282" i="19" s="1"/>
  <c r="BI273" i="19"/>
  <c r="BH273" i="19"/>
  <c r="BG273" i="19"/>
  <c r="BF273" i="19"/>
  <c r="BE273" i="19"/>
  <c r="T273" i="19"/>
  <c r="R273" i="19"/>
  <c r="P273" i="19"/>
  <c r="BK273" i="19"/>
  <c r="J273" i="19"/>
  <c r="BI269" i="19"/>
  <c r="BH269" i="19"/>
  <c r="BG269" i="19"/>
  <c r="BF269" i="19"/>
  <c r="T269" i="19"/>
  <c r="R269" i="19"/>
  <c r="P269" i="19"/>
  <c r="BK269" i="19"/>
  <c r="J269" i="19"/>
  <c r="BE269" i="19" s="1"/>
  <c r="BI264" i="19"/>
  <c r="BH264" i="19"/>
  <c r="BG264" i="19"/>
  <c r="BF264" i="19"/>
  <c r="BE264" i="19"/>
  <c r="T264" i="19"/>
  <c r="R264" i="19"/>
  <c r="P264" i="19"/>
  <c r="BK264" i="19"/>
  <c r="J264" i="19"/>
  <c r="BI260" i="19"/>
  <c r="BH260" i="19"/>
  <c r="BG260" i="19"/>
  <c r="BF260" i="19"/>
  <c r="T260" i="19"/>
  <c r="R260" i="19"/>
  <c r="P260" i="19"/>
  <c r="BK260" i="19"/>
  <c r="J260" i="19"/>
  <c r="BE260" i="19" s="1"/>
  <c r="BI256" i="19"/>
  <c r="BH256" i="19"/>
  <c r="BG256" i="19"/>
  <c r="BF256" i="19"/>
  <c r="BE256" i="19"/>
  <c r="T256" i="19"/>
  <c r="R256" i="19"/>
  <c r="P256" i="19"/>
  <c r="BK256" i="19"/>
  <c r="J256" i="19"/>
  <c r="BI251" i="19"/>
  <c r="BH251" i="19"/>
  <c r="BG251" i="19"/>
  <c r="BF251" i="19"/>
  <c r="T251" i="19"/>
  <c r="R251" i="19"/>
  <c r="P251" i="19"/>
  <c r="BK251" i="19"/>
  <c r="J251" i="19"/>
  <c r="BE251" i="19" s="1"/>
  <c r="BI247" i="19"/>
  <c r="BH247" i="19"/>
  <c r="BG247" i="19"/>
  <c r="BF247" i="19"/>
  <c r="BE247" i="19"/>
  <c r="T247" i="19"/>
  <c r="R247" i="19"/>
  <c r="P247" i="19"/>
  <c r="BK247" i="19"/>
  <c r="J247" i="19"/>
  <c r="BI243" i="19"/>
  <c r="BH243" i="19"/>
  <c r="BG243" i="19"/>
  <c r="BF243" i="19"/>
  <c r="T243" i="19"/>
  <c r="R243" i="19"/>
  <c r="P243" i="19"/>
  <c r="BK243" i="19"/>
  <c r="J243" i="19"/>
  <c r="BE243" i="19" s="1"/>
  <c r="BI239" i="19"/>
  <c r="BH239" i="19"/>
  <c r="BG239" i="19"/>
  <c r="BF239" i="19"/>
  <c r="BE239" i="19"/>
  <c r="T239" i="19"/>
  <c r="R239" i="19"/>
  <c r="P239" i="19"/>
  <c r="BK239" i="19"/>
  <c r="J239" i="19"/>
  <c r="BI235" i="19"/>
  <c r="BH235" i="19"/>
  <c r="BG235" i="19"/>
  <c r="BF235" i="19"/>
  <c r="T235" i="19"/>
  <c r="R235" i="19"/>
  <c r="P235" i="19"/>
  <c r="BK235" i="19"/>
  <c r="J235" i="19"/>
  <c r="BE235" i="19" s="1"/>
  <c r="BI231" i="19"/>
  <c r="BH231" i="19"/>
  <c r="BG231" i="19"/>
  <c r="BF231" i="19"/>
  <c r="BE231" i="19"/>
  <c r="T231" i="19"/>
  <c r="R231" i="19"/>
  <c r="P231" i="19"/>
  <c r="BK231" i="19"/>
  <c r="J231" i="19"/>
  <c r="BI227" i="19"/>
  <c r="BH227" i="19"/>
  <c r="BG227" i="19"/>
  <c r="BF227" i="19"/>
  <c r="T227" i="19"/>
  <c r="R227" i="19"/>
  <c r="P227" i="19"/>
  <c r="BK227" i="19"/>
  <c r="J227" i="19"/>
  <c r="BE227" i="19" s="1"/>
  <c r="BI223" i="19"/>
  <c r="BH223" i="19"/>
  <c r="BG223" i="19"/>
  <c r="BF223" i="19"/>
  <c r="BE223" i="19"/>
  <c r="T223" i="19"/>
  <c r="R223" i="19"/>
  <c r="P223" i="19"/>
  <c r="BK223" i="19"/>
  <c r="J223" i="19"/>
  <c r="BI219" i="19"/>
  <c r="BH219" i="19"/>
  <c r="BG219" i="19"/>
  <c r="BF219" i="19"/>
  <c r="T219" i="19"/>
  <c r="R219" i="19"/>
  <c r="P219" i="19"/>
  <c r="BK219" i="19"/>
  <c r="J219" i="19"/>
  <c r="BE219" i="19" s="1"/>
  <c r="BI215" i="19"/>
  <c r="BH215" i="19"/>
  <c r="BG215" i="19"/>
  <c r="BF215" i="19"/>
  <c r="BE215" i="19"/>
  <c r="T215" i="19"/>
  <c r="R215" i="19"/>
  <c r="P215" i="19"/>
  <c r="BK215" i="19"/>
  <c r="J215" i="19"/>
  <c r="BI211" i="19"/>
  <c r="BH211" i="19"/>
  <c r="BG211" i="19"/>
  <c r="BF211" i="19"/>
  <c r="T211" i="19"/>
  <c r="R211" i="19"/>
  <c r="P211" i="19"/>
  <c r="BK211" i="19"/>
  <c r="J211" i="19"/>
  <c r="BE211" i="19" s="1"/>
  <c r="BI207" i="19"/>
  <c r="BH207" i="19"/>
  <c r="BG207" i="19"/>
  <c r="BF207" i="19"/>
  <c r="BE207" i="19"/>
  <c r="T207" i="19"/>
  <c r="R207" i="19"/>
  <c r="P207" i="19"/>
  <c r="BK207" i="19"/>
  <c r="J207" i="19"/>
  <c r="BI203" i="19"/>
  <c r="BH203" i="19"/>
  <c r="BG203" i="19"/>
  <c r="BF203" i="19"/>
  <c r="T203" i="19"/>
  <c r="R203" i="19"/>
  <c r="P203" i="19"/>
  <c r="BK203" i="19"/>
  <c r="J203" i="19"/>
  <c r="BE203" i="19" s="1"/>
  <c r="BI199" i="19"/>
  <c r="BH199" i="19"/>
  <c r="BG199" i="19"/>
  <c r="BF199" i="19"/>
  <c r="BE199" i="19"/>
  <c r="T199" i="19"/>
  <c r="R199" i="19"/>
  <c r="P199" i="19"/>
  <c r="BK199" i="19"/>
  <c r="J199" i="19"/>
  <c r="BI195" i="19"/>
  <c r="BH195" i="19"/>
  <c r="BG195" i="19"/>
  <c r="BF195" i="19"/>
  <c r="T195" i="19"/>
  <c r="R195" i="19"/>
  <c r="P195" i="19"/>
  <c r="BK195" i="19"/>
  <c r="J195" i="19"/>
  <c r="BE195" i="19" s="1"/>
  <c r="BI191" i="19"/>
  <c r="BH191" i="19"/>
  <c r="BG191" i="19"/>
  <c r="BF191" i="19"/>
  <c r="BE191" i="19"/>
  <c r="T191" i="19"/>
  <c r="R191" i="19"/>
  <c r="P191" i="19"/>
  <c r="BK191" i="19"/>
  <c r="BK186" i="19" s="1"/>
  <c r="J186" i="19" s="1"/>
  <c r="J60" i="19" s="1"/>
  <c r="J191" i="19"/>
  <c r="BI187" i="19"/>
  <c r="BH187" i="19"/>
  <c r="BG187" i="19"/>
  <c r="BF187" i="19"/>
  <c r="T187" i="19"/>
  <c r="R187" i="19"/>
  <c r="R186" i="19" s="1"/>
  <c r="P187" i="19"/>
  <c r="BK187" i="19"/>
  <c r="J187" i="19"/>
  <c r="BE187" i="19" s="1"/>
  <c r="BI182" i="19"/>
  <c r="BH182" i="19"/>
  <c r="BG182" i="19"/>
  <c r="BF182" i="19"/>
  <c r="T182" i="19"/>
  <c r="R182" i="19"/>
  <c r="P182" i="19"/>
  <c r="BK182" i="19"/>
  <c r="J182" i="19"/>
  <c r="BE182" i="19" s="1"/>
  <c r="BI177" i="19"/>
  <c r="BH177" i="19"/>
  <c r="BG177" i="19"/>
  <c r="BF177" i="19"/>
  <c r="BE177" i="19"/>
  <c r="T177" i="19"/>
  <c r="T176" i="19" s="1"/>
  <c r="R177" i="19"/>
  <c r="R176" i="19" s="1"/>
  <c r="P177" i="19"/>
  <c r="BK177" i="19"/>
  <c r="BK176" i="19" s="1"/>
  <c r="J176" i="19" s="1"/>
  <c r="J59" i="19" s="1"/>
  <c r="J177" i="19"/>
  <c r="BI172" i="19"/>
  <c r="BH172" i="19"/>
  <c r="BG172" i="19"/>
  <c r="BF172" i="19"/>
  <c r="T172" i="19"/>
  <c r="R172" i="19"/>
  <c r="P172" i="19"/>
  <c r="BK172" i="19"/>
  <c r="J172" i="19"/>
  <c r="BE172" i="19" s="1"/>
  <c r="BI168" i="19"/>
  <c r="BH168" i="19"/>
  <c r="BG168" i="19"/>
  <c r="BF168" i="19"/>
  <c r="BE168" i="19"/>
  <c r="T168" i="19"/>
  <c r="R168" i="19"/>
  <c r="P168" i="19"/>
  <c r="BK168" i="19"/>
  <c r="J168" i="19"/>
  <c r="BI164" i="19"/>
  <c r="BH164" i="19"/>
  <c r="BG164" i="19"/>
  <c r="BF164" i="19"/>
  <c r="T164" i="19"/>
  <c r="R164" i="19"/>
  <c r="P164" i="19"/>
  <c r="BK164" i="19"/>
  <c r="J164" i="19"/>
  <c r="BE164" i="19" s="1"/>
  <c r="BI153" i="19"/>
  <c r="BH153" i="19"/>
  <c r="BG153" i="19"/>
  <c r="BF153" i="19"/>
  <c r="BE153" i="19"/>
  <c r="T153" i="19"/>
  <c r="R153" i="19"/>
  <c r="P153" i="19"/>
  <c r="BK153" i="19"/>
  <c r="J153" i="19"/>
  <c r="BI149" i="19"/>
  <c r="BH149" i="19"/>
  <c r="BG149" i="19"/>
  <c r="BF149" i="19"/>
  <c r="T149" i="19"/>
  <c r="R149" i="19"/>
  <c r="P149" i="19"/>
  <c r="BK149" i="19"/>
  <c r="J149" i="19"/>
  <c r="BE149" i="19" s="1"/>
  <c r="BI145" i="19"/>
  <c r="BH145" i="19"/>
  <c r="BG145" i="19"/>
  <c r="BF145" i="19"/>
  <c r="BE145" i="19"/>
  <c r="T145" i="19"/>
  <c r="R145" i="19"/>
  <c r="P145" i="19"/>
  <c r="BK145" i="19"/>
  <c r="J145" i="19"/>
  <c r="BI141" i="19"/>
  <c r="BH141" i="19"/>
  <c r="BG141" i="19"/>
  <c r="BF141" i="19"/>
  <c r="T141" i="19"/>
  <c r="R141" i="19"/>
  <c r="P141" i="19"/>
  <c r="BK141" i="19"/>
  <c r="J141" i="19"/>
  <c r="BE141" i="19" s="1"/>
  <c r="BI137" i="19"/>
  <c r="BH137" i="19"/>
  <c r="BG137" i="19"/>
  <c r="BF137" i="19"/>
  <c r="BE137" i="19"/>
  <c r="T137" i="19"/>
  <c r="R137" i="19"/>
  <c r="P137" i="19"/>
  <c r="BK137" i="19"/>
  <c r="J137" i="19"/>
  <c r="BI135" i="19"/>
  <c r="BH135" i="19"/>
  <c r="BG135" i="19"/>
  <c r="BF135" i="19"/>
  <c r="T135" i="19"/>
  <c r="R135" i="19"/>
  <c r="P135" i="19"/>
  <c r="BK135" i="19"/>
  <c r="J135" i="19"/>
  <c r="BE135" i="19" s="1"/>
  <c r="BI132" i="19"/>
  <c r="BH132" i="19"/>
  <c r="BG132" i="19"/>
  <c r="BF132" i="19"/>
  <c r="BE132" i="19"/>
  <c r="T132" i="19"/>
  <c r="R132" i="19"/>
  <c r="P132" i="19"/>
  <c r="BK132" i="19"/>
  <c r="J132" i="19"/>
  <c r="BI130" i="19"/>
  <c r="BH130" i="19"/>
  <c r="BG130" i="19"/>
  <c r="BF130" i="19"/>
  <c r="T130" i="19"/>
  <c r="R130" i="19"/>
  <c r="P130" i="19"/>
  <c r="BK130" i="19"/>
  <c r="J130" i="19"/>
  <c r="BE130" i="19" s="1"/>
  <c r="BI122" i="19"/>
  <c r="BH122" i="19"/>
  <c r="BG122" i="19"/>
  <c r="BF122" i="19"/>
  <c r="BE122" i="19"/>
  <c r="T122" i="19"/>
  <c r="R122" i="19"/>
  <c r="P122" i="19"/>
  <c r="BK122" i="19"/>
  <c r="J122" i="19"/>
  <c r="BI118" i="19"/>
  <c r="BH118" i="19"/>
  <c r="BG118" i="19"/>
  <c r="BF118" i="19"/>
  <c r="T118" i="19"/>
  <c r="R118" i="19"/>
  <c r="P118" i="19"/>
  <c r="BK118" i="19"/>
  <c r="J118" i="19"/>
  <c r="BE118" i="19" s="1"/>
  <c r="BI114" i="19"/>
  <c r="BH114" i="19"/>
  <c r="BG114" i="19"/>
  <c r="BF114" i="19"/>
  <c r="BE114" i="19"/>
  <c r="T114" i="19"/>
  <c r="R114" i="19"/>
  <c r="P114" i="19"/>
  <c r="BK114" i="19"/>
  <c r="J114" i="19"/>
  <c r="BI110" i="19"/>
  <c r="BH110" i="19"/>
  <c r="BG110" i="19"/>
  <c r="BF110" i="19"/>
  <c r="T110" i="19"/>
  <c r="R110" i="19"/>
  <c r="P110" i="19"/>
  <c r="BK110" i="19"/>
  <c r="J110" i="19"/>
  <c r="BE110" i="19" s="1"/>
  <c r="BI103" i="19"/>
  <c r="BH103" i="19"/>
  <c r="BG103" i="19"/>
  <c r="BF103" i="19"/>
  <c r="BE103" i="19"/>
  <c r="T103" i="19"/>
  <c r="R103" i="19"/>
  <c r="P103" i="19"/>
  <c r="BK103" i="19"/>
  <c r="J103" i="19"/>
  <c r="BI99" i="19"/>
  <c r="BH99" i="19"/>
  <c r="BG99" i="19"/>
  <c r="BF99" i="19"/>
  <c r="T99" i="19"/>
  <c r="R99" i="19"/>
  <c r="P99" i="19"/>
  <c r="BK99" i="19"/>
  <c r="J99" i="19"/>
  <c r="BE99" i="19" s="1"/>
  <c r="BI93" i="19"/>
  <c r="BH93" i="19"/>
  <c r="BG93" i="19"/>
  <c r="BF93" i="19"/>
  <c r="BE93" i="19"/>
  <c r="T93" i="19"/>
  <c r="R93" i="19"/>
  <c r="P93" i="19"/>
  <c r="BK93" i="19"/>
  <c r="J93" i="19"/>
  <c r="BI89" i="19"/>
  <c r="BH89" i="19"/>
  <c r="F33" i="19" s="1"/>
  <c r="BC72" i="1" s="1"/>
  <c r="BG89" i="19"/>
  <c r="BF89" i="19"/>
  <c r="T89" i="19"/>
  <c r="R89" i="19"/>
  <c r="P89" i="19"/>
  <c r="BK89" i="19"/>
  <c r="J89" i="19"/>
  <c r="BE89" i="19" s="1"/>
  <c r="J30" i="19" s="1"/>
  <c r="AV72" i="1" s="1"/>
  <c r="BI84" i="19"/>
  <c r="F34" i="19" s="1"/>
  <c r="BD72" i="1" s="1"/>
  <c r="BH84" i="19"/>
  <c r="BG84" i="19"/>
  <c r="BF84" i="19"/>
  <c r="BE84" i="19"/>
  <c r="T84" i="19"/>
  <c r="R84" i="19"/>
  <c r="P84" i="19"/>
  <c r="P83" i="19" s="1"/>
  <c r="BK84" i="19"/>
  <c r="BK83" i="19" s="1"/>
  <c r="J83" i="19" s="1"/>
  <c r="J58" i="19" s="1"/>
  <c r="J84" i="19"/>
  <c r="J77" i="19"/>
  <c r="F77" i="19"/>
  <c r="J75" i="19"/>
  <c r="F75" i="19"/>
  <c r="E73" i="19"/>
  <c r="F52" i="19"/>
  <c r="J51" i="19"/>
  <c r="F51" i="19"/>
  <c r="F49" i="19"/>
  <c r="E47" i="19"/>
  <c r="J18" i="19"/>
  <c r="E18" i="19"/>
  <c r="F78" i="19" s="1"/>
  <c r="J17" i="19"/>
  <c r="J12" i="19"/>
  <c r="J49" i="19" s="1"/>
  <c r="E7" i="19"/>
  <c r="T423" i="18"/>
  <c r="J423" i="18"/>
  <c r="J64" i="18" s="1"/>
  <c r="BK423" i="18"/>
  <c r="BK281" i="18"/>
  <c r="J281" i="18" s="1"/>
  <c r="J61" i="18" s="1"/>
  <c r="AY71" i="1"/>
  <c r="AX71" i="1"/>
  <c r="BI424" i="18"/>
  <c r="BH424" i="18"/>
  <c r="BG424" i="18"/>
  <c r="BF424" i="18"/>
  <c r="T424" i="18"/>
  <c r="R424" i="18"/>
  <c r="R423" i="18" s="1"/>
  <c r="P424" i="18"/>
  <c r="P423" i="18" s="1"/>
  <c r="BK424" i="18"/>
  <c r="J424" i="18"/>
  <c r="BE424" i="18" s="1"/>
  <c r="BI422" i="18"/>
  <c r="BH422" i="18"/>
  <c r="BG422" i="18"/>
  <c r="BF422" i="18"/>
  <c r="BE422" i="18"/>
  <c r="T422" i="18"/>
  <c r="R422" i="18"/>
  <c r="P422" i="18"/>
  <c r="BK422" i="18"/>
  <c r="J422" i="18"/>
  <c r="BI418" i="18"/>
  <c r="BH418" i="18"/>
  <c r="BG418" i="18"/>
  <c r="BF418" i="18"/>
  <c r="T418" i="18"/>
  <c r="R418" i="18"/>
  <c r="P418" i="18"/>
  <c r="BK418" i="18"/>
  <c r="J418" i="18"/>
  <c r="BE418" i="18" s="1"/>
  <c r="BI414" i="18"/>
  <c r="BH414" i="18"/>
  <c r="BG414" i="18"/>
  <c r="BF414" i="18"/>
  <c r="BE414" i="18"/>
  <c r="T414" i="18"/>
  <c r="R414" i="18"/>
  <c r="P414" i="18"/>
  <c r="P411" i="18" s="1"/>
  <c r="BK414" i="18"/>
  <c r="J414" i="18"/>
  <c r="BI412" i="18"/>
  <c r="BH412" i="18"/>
  <c r="BG412" i="18"/>
  <c r="BF412" i="18"/>
  <c r="T412" i="18"/>
  <c r="T411" i="18" s="1"/>
  <c r="R412" i="18"/>
  <c r="R411" i="18" s="1"/>
  <c r="P412" i="18"/>
  <c r="BK412" i="18"/>
  <c r="BK411" i="18" s="1"/>
  <c r="J411" i="18" s="1"/>
  <c r="J63" i="18" s="1"/>
  <c r="J412" i="18"/>
  <c r="BE412" i="18" s="1"/>
  <c r="BI407" i="18"/>
  <c r="BH407" i="18"/>
  <c r="BG407" i="18"/>
  <c r="BF407" i="18"/>
  <c r="T407" i="18"/>
  <c r="R407" i="18"/>
  <c r="R402" i="18" s="1"/>
  <c r="P407" i="18"/>
  <c r="P402" i="18" s="1"/>
  <c r="BK407" i="18"/>
  <c r="J407" i="18"/>
  <c r="BE407" i="18" s="1"/>
  <c r="BI403" i="18"/>
  <c r="BH403" i="18"/>
  <c r="BG403" i="18"/>
  <c r="BF403" i="18"/>
  <c r="BE403" i="18"/>
  <c r="T403" i="18"/>
  <c r="T402" i="18" s="1"/>
  <c r="R403" i="18"/>
  <c r="P403" i="18"/>
  <c r="BK403" i="18"/>
  <c r="BK402" i="18" s="1"/>
  <c r="J402" i="18" s="1"/>
  <c r="J62" i="18" s="1"/>
  <c r="J403" i="18"/>
  <c r="BI398" i="18"/>
  <c r="BH398" i="18"/>
  <c r="BG398" i="18"/>
  <c r="BF398" i="18"/>
  <c r="T398" i="18"/>
  <c r="R398" i="18"/>
  <c r="P398" i="18"/>
  <c r="BK398" i="18"/>
  <c r="J398" i="18"/>
  <c r="BE398" i="18" s="1"/>
  <c r="BI395" i="18"/>
  <c r="BH395" i="18"/>
  <c r="BG395" i="18"/>
  <c r="BF395" i="18"/>
  <c r="BE395" i="18"/>
  <c r="T395" i="18"/>
  <c r="R395" i="18"/>
  <c r="P395" i="18"/>
  <c r="BK395" i="18"/>
  <c r="J395" i="18"/>
  <c r="BI391" i="18"/>
  <c r="BH391" i="18"/>
  <c r="BG391" i="18"/>
  <c r="BF391" i="18"/>
  <c r="T391" i="18"/>
  <c r="R391" i="18"/>
  <c r="P391" i="18"/>
  <c r="BK391" i="18"/>
  <c r="J391" i="18"/>
  <c r="BE391" i="18" s="1"/>
  <c r="BI387" i="18"/>
  <c r="BH387" i="18"/>
  <c r="BG387" i="18"/>
  <c r="BF387" i="18"/>
  <c r="BE387" i="18"/>
  <c r="T387" i="18"/>
  <c r="R387" i="18"/>
  <c r="P387" i="18"/>
  <c r="BK387" i="18"/>
  <c r="J387" i="18"/>
  <c r="BI383" i="18"/>
  <c r="BH383" i="18"/>
  <c r="BG383" i="18"/>
  <c r="BF383" i="18"/>
  <c r="T383" i="18"/>
  <c r="R383" i="18"/>
  <c r="P383" i="18"/>
  <c r="BK383" i="18"/>
  <c r="J383" i="18"/>
  <c r="BE383" i="18" s="1"/>
  <c r="BI379" i="18"/>
  <c r="BH379" i="18"/>
  <c r="BG379" i="18"/>
  <c r="BF379" i="18"/>
  <c r="BE379" i="18"/>
  <c r="T379" i="18"/>
  <c r="R379" i="18"/>
  <c r="P379" i="18"/>
  <c r="BK379" i="18"/>
  <c r="J379" i="18"/>
  <c r="BI375" i="18"/>
  <c r="BH375" i="18"/>
  <c r="BG375" i="18"/>
  <c r="BF375" i="18"/>
  <c r="T375" i="18"/>
  <c r="R375" i="18"/>
  <c r="P375" i="18"/>
  <c r="BK375" i="18"/>
  <c r="J375" i="18"/>
  <c r="BE375" i="18" s="1"/>
  <c r="BI371" i="18"/>
  <c r="BH371" i="18"/>
  <c r="BG371" i="18"/>
  <c r="BF371" i="18"/>
  <c r="BE371" i="18"/>
  <c r="T371" i="18"/>
  <c r="R371" i="18"/>
  <c r="P371" i="18"/>
  <c r="BK371" i="18"/>
  <c r="J371" i="18"/>
  <c r="BI368" i="18"/>
  <c r="BH368" i="18"/>
  <c r="BG368" i="18"/>
  <c r="BF368" i="18"/>
  <c r="T368" i="18"/>
  <c r="R368" i="18"/>
  <c r="P368" i="18"/>
  <c r="BK368" i="18"/>
  <c r="J368" i="18"/>
  <c r="BE368" i="18" s="1"/>
  <c r="BI365" i="18"/>
  <c r="BH365" i="18"/>
  <c r="BG365" i="18"/>
  <c r="BF365" i="18"/>
  <c r="BE365" i="18"/>
  <c r="T365" i="18"/>
  <c r="R365" i="18"/>
  <c r="P365" i="18"/>
  <c r="BK365" i="18"/>
  <c r="J365" i="18"/>
  <c r="BI361" i="18"/>
  <c r="BH361" i="18"/>
  <c r="BG361" i="18"/>
  <c r="BF361" i="18"/>
  <c r="T361" i="18"/>
  <c r="R361" i="18"/>
  <c r="P361" i="18"/>
  <c r="BK361" i="18"/>
  <c r="J361" i="18"/>
  <c r="BE361" i="18" s="1"/>
  <c r="BI357" i="18"/>
  <c r="BH357" i="18"/>
  <c r="BG357" i="18"/>
  <c r="BF357" i="18"/>
  <c r="BE357" i="18"/>
  <c r="T357" i="18"/>
  <c r="R357" i="18"/>
  <c r="P357" i="18"/>
  <c r="BK357" i="18"/>
  <c r="J357" i="18"/>
  <c r="BI354" i="18"/>
  <c r="BH354" i="18"/>
  <c r="BG354" i="18"/>
  <c r="BF354" i="18"/>
  <c r="T354" i="18"/>
  <c r="R354" i="18"/>
  <c r="P354" i="18"/>
  <c r="BK354" i="18"/>
  <c r="J354" i="18"/>
  <c r="BE354" i="18" s="1"/>
  <c r="BI350" i="18"/>
  <c r="BH350" i="18"/>
  <c r="BG350" i="18"/>
  <c r="BF350" i="18"/>
  <c r="BE350" i="18"/>
  <c r="T350" i="18"/>
  <c r="R350" i="18"/>
  <c r="P350" i="18"/>
  <c r="BK350" i="18"/>
  <c r="J350" i="18"/>
  <c r="BI347" i="18"/>
  <c r="BH347" i="18"/>
  <c r="BG347" i="18"/>
  <c r="BF347" i="18"/>
  <c r="T347" i="18"/>
  <c r="R347" i="18"/>
  <c r="P347" i="18"/>
  <c r="BK347" i="18"/>
  <c r="J347" i="18"/>
  <c r="BE347" i="18" s="1"/>
  <c r="BI344" i="18"/>
  <c r="BH344" i="18"/>
  <c r="BG344" i="18"/>
  <c r="BF344" i="18"/>
  <c r="BE344" i="18"/>
  <c r="T344" i="18"/>
  <c r="R344" i="18"/>
  <c r="P344" i="18"/>
  <c r="BK344" i="18"/>
  <c r="J344" i="18"/>
  <c r="BI340" i="18"/>
  <c r="BH340" i="18"/>
  <c r="BG340" i="18"/>
  <c r="BF340" i="18"/>
  <c r="T340" i="18"/>
  <c r="R340" i="18"/>
  <c r="P340" i="18"/>
  <c r="BK340" i="18"/>
  <c r="J340" i="18"/>
  <c r="BE340" i="18" s="1"/>
  <c r="BI337" i="18"/>
  <c r="BH337" i="18"/>
  <c r="BG337" i="18"/>
  <c r="BF337" i="18"/>
  <c r="BE337" i="18"/>
  <c r="T337" i="18"/>
  <c r="R337" i="18"/>
  <c r="P337" i="18"/>
  <c r="BK337" i="18"/>
  <c r="J337" i="18"/>
  <c r="BI333" i="18"/>
  <c r="BH333" i="18"/>
  <c r="BG333" i="18"/>
  <c r="BF333" i="18"/>
  <c r="T333" i="18"/>
  <c r="R333" i="18"/>
  <c r="P333" i="18"/>
  <c r="BK333" i="18"/>
  <c r="J333" i="18"/>
  <c r="BE333" i="18" s="1"/>
  <c r="BI329" i="18"/>
  <c r="BH329" i="18"/>
  <c r="BG329" i="18"/>
  <c r="BF329" i="18"/>
  <c r="BE329" i="18"/>
  <c r="T329" i="18"/>
  <c r="R329" i="18"/>
  <c r="P329" i="18"/>
  <c r="BK329" i="18"/>
  <c r="J329" i="18"/>
  <c r="BI325" i="18"/>
  <c r="BH325" i="18"/>
  <c r="BG325" i="18"/>
  <c r="BF325" i="18"/>
  <c r="T325" i="18"/>
  <c r="R325" i="18"/>
  <c r="P325" i="18"/>
  <c r="BK325" i="18"/>
  <c r="J325" i="18"/>
  <c r="BE325" i="18" s="1"/>
  <c r="BI322" i="18"/>
  <c r="BH322" i="18"/>
  <c r="BG322" i="18"/>
  <c r="BF322" i="18"/>
  <c r="BE322" i="18"/>
  <c r="T322" i="18"/>
  <c r="R322" i="18"/>
  <c r="P322" i="18"/>
  <c r="BK322" i="18"/>
  <c r="J322" i="18"/>
  <c r="BI318" i="18"/>
  <c r="BH318" i="18"/>
  <c r="BG318" i="18"/>
  <c r="BF318" i="18"/>
  <c r="T318" i="18"/>
  <c r="R318" i="18"/>
  <c r="P318" i="18"/>
  <c r="BK318" i="18"/>
  <c r="J318" i="18"/>
  <c r="BE318" i="18" s="1"/>
  <c r="BI314" i="18"/>
  <c r="BH314" i="18"/>
  <c r="BG314" i="18"/>
  <c r="BF314" i="18"/>
  <c r="BE314" i="18"/>
  <c r="T314" i="18"/>
  <c r="R314" i="18"/>
  <c r="P314" i="18"/>
  <c r="BK314" i="18"/>
  <c r="J314" i="18"/>
  <c r="BI310" i="18"/>
  <c r="BH310" i="18"/>
  <c r="BG310" i="18"/>
  <c r="BF310" i="18"/>
  <c r="T310" i="18"/>
  <c r="R310" i="18"/>
  <c r="P310" i="18"/>
  <c r="BK310" i="18"/>
  <c r="J310" i="18"/>
  <c r="BE310" i="18" s="1"/>
  <c r="BI306" i="18"/>
  <c r="BH306" i="18"/>
  <c r="BG306" i="18"/>
  <c r="BF306" i="18"/>
  <c r="BE306" i="18"/>
  <c r="T306" i="18"/>
  <c r="R306" i="18"/>
  <c r="P306" i="18"/>
  <c r="BK306" i="18"/>
  <c r="J306" i="18"/>
  <c r="BI302" i="18"/>
  <c r="BH302" i="18"/>
  <c r="BG302" i="18"/>
  <c r="BF302" i="18"/>
  <c r="T302" i="18"/>
  <c r="T281" i="18" s="1"/>
  <c r="R302" i="18"/>
  <c r="P302" i="18"/>
  <c r="BK302" i="18"/>
  <c r="J302" i="18"/>
  <c r="BE302" i="18" s="1"/>
  <c r="BI298" i="18"/>
  <c r="BH298" i="18"/>
  <c r="BG298" i="18"/>
  <c r="BF298" i="18"/>
  <c r="BE298" i="18"/>
  <c r="T298" i="18"/>
  <c r="R298" i="18"/>
  <c r="P298" i="18"/>
  <c r="BK298" i="18"/>
  <c r="J298" i="18"/>
  <c r="BI294" i="18"/>
  <c r="BH294" i="18"/>
  <c r="BG294" i="18"/>
  <c r="BF294" i="18"/>
  <c r="T294" i="18"/>
  <c r="R294" i="18"/>
  <c r="P294" i="18"/>
  <c r="BK294" i="18"/>
  <c r="J294" i="18"/>
  <c r="BE294" i="18" s="1"/>
  <c r="BI290" i="18"/>
  <c r="BH290" i="18"/>
  <c r="BG290" i="18"/>
  <c r="BF290" i="18"/>
  <c r="BE290" i="18"/>
  <c r="T290" i="18"/>
  <c r="R290" i="18"/>
  <c r="P290" i="18"/>
  <c r="BK290" i="18"/>
  <c r="J290" i="18"/>
  <c r="BI286" i="18"/>
  <c r="BH286" i="18"/>
  <c r="BG286" i="18"/>
  <c r="BF286" i="18"/>
  <c r="T286" i="18"/>
  <c r="R286" i="18"/>
  <c r="P286" i="18"/>
  <c r="BK286" i="18"/>
  <c r="J286" i="18"/>
  <c r="BE286" i="18" s="1"/>
  <c r="BI282" i="18"/>
  <c r="BH282" i="18"/>
  <c r="BG282" i="18"/>
  <c r="BF282" i="18"/>
  <c r="BE282" i="18"/>
  <c r="T282" i="18"/>
  <c r="R282" i="18"/>
  <c r="R281" i="18" s="1"/>
  <c r="P282" i="18"/>
  <c r="BK282" i="18"/>
  <c r="J282" i="18"/>
  <c r="BI277" i="18"/>
  <c r="BH277" i="18"/>
  <c r="BG277" i="18"/>
  <c r="BF277" i="18"/>
  <c r="BE277" i="18"/>
  <c r="T277" i="18"/>
  <c r="R277" i="18"/>
  <c r="P277" i="18"/>
  <c r="BK277" i="18"/>
  <c r="J277" i="18"/>
  <c r="BI273" i="18"/>
  <c r="BH273" i="18"/>
  <c r="BG273" i="18"/>
  <c r="BF273" i="18"/>
  <c r="T273" i="18"/>
  <c r="R273" i="18"/>
  <c r="P273" i="18"/>
  <c r="BK273" i="18"/>
  <c r="J273" i="18"/>
  <c r="BE273" i="18" s="1"/>
  <c r="BI268" i="18"/>
  <c r="BH268" i="18"/>
  <c r="BG268" i="18"/>
  <c r="BF268" i="18"/>
  <c r="BE268" i="18"/>
  <c r="T268" i="18"/>
  <c r="R268" i="18"/>
  <c r="P268" i="18"/>
  <c r="BK268" i="18"/>
  <c r="J268" i="18"/>
  <c r="BI263" i="18"/>
  <c r="BH263" i="18"/>
  <c r="BG263" i="18"/>
  <c r="BF263" i="18"/>
  <c r="T263" i="18"/>
  <c r="R263" i="18"/>
  <c r="P263" i="18"/>
  <c r="BK263" i="18"/>
  <c r="J263" i="18"/>
  <c r="BE263" i="18" s="1"/>
  <c r="BI259" i="18"/>
  <c r="BH259" i="18"/>
  <c r="BG259" i="18"/>
  <c r="BF259" i="18"/>
  <c r="BE259" i="18"/>
  <c r="T259" i="18"/>
  <c r="R259" i="18"/>
  <c r="P259" i="18"/>
  <c r="BK259" i="18"/>
  <c r="J259" i="18"/>
  <c r="BI255" i="18"/>
  <c r="BH255" i="18"/>
  <c r="BG255" i="18"/>
  <c r="BF255" i="18"/>
  <c r="T255" i="18"/>
  <c r="T254" i="18" s="1"/>
  <c r="R255" i="18"/>
  <c r="P255" i="18"/>
  <c r="P254" i="18" s="1"/>
  <c r="BK255" i="18"/>
  <c r="BK254" i="18" s="1"/>
  <c r="J254" i="18" s="1"/>
  <c r="J60" i="18" s="1"/>
  <c r="J255" i="18"/>
  <c r="BE255" i="18" s="1"/>
  <c r="BI250" i="18"/>
  <c r="BH250" i="18"/>
  <c r="BG250" i="18"/>
  <c r="BF250" i="18"/>
  <c r="BE250" i="18"/>
  <c r="T250" i="18"/>
  <c r="R250" i="18"/>
  <c r="P250" i="18"/>
  <c r="BK250" i="18"/>
  <c r="J250" i="18"/>
  <c r="BI246" i="18"/>
  <c r="BH246" i="18"/>
  <c r="BG246" i="18"/>
  <c r="BF246" i="18"/>
  <c r="T246" i="18"/>
  <c r="R246" i="18"/>
  <c r="P246" i="18"/>
  <c r="BK246" i="18"/>
  <c r="J246" i="18"/>
  <c r="BE246" i="18" s="1"/>
  <c r="BI242" i="18"/>
  <c r="BH242" i="18"/>
  <c r="BG242" i="18"/>
  <c r="BF242" i="18"/>
  <c r="BE242" i="18"/>
  <c r="T242" i="18"/>
  <c r="R242" i="18"/>
  <c r="P242" i="18"/>
  <c r="BK242" i="18"/>
  <c r="J242" i="18"/>
  <c r="BI238" i="18"/>
  <c r="BH238" i="18"/>
  <c r="BG238" i="18"/>
  <c r="BF238" i="18"/>
  <c r="T238" i="18"/>
  <c r="R238" i="18"/>
  <c r="P238" i="18"/>
  <c r="BK238" i="18"/>
  <c r="J238" i="18"/>
  <c r="BE238" i="18" s="1"/>
  <c r="BI234" i="18"/>
  <c r="BH234" i="18"/>
  <c r="BG234" i="18"/>
  <c r="BF234" i="18"/>
  <c r="BE234" i="18"/>
  <c r="T234" i="18"/>
  <c r="R234" i="18"/>
  <c r="P234" i="18"/>
  <c r="P228" i="18" s="1"/>
  <c r="BK234" i="18"/>
  <c r="J234" i="18"/>
  <c r="BI229" i="18"/>
  <c r="BH229" i="18"/>
  <c r="F33" i="18" s="1"/>
  <c r="BC71" i="1" s="1"/>
  <c r="BG229" i="18"/>
  <c r="BF229" i="18"/>
  <c r="T229" i="18"/>
  <c r="R229" i="18"/>
  <c r="R228" i="18" s="1"/>
  <c r="P229" i="18"/>
  <c r="BK229" i="18"/>
  <c r="BK228" i="18" s="1"/>
  <c r="J228" i="18" s="1"/>
  <c r="J59" i="18" s="1"/>
  <c r="J229" i="18"/>
  <c r="BE229" i="18" s="1"/>
  <c r="BI224" i="18"/>
  <c r="BH224" i="18"/>
  <c r="BG224" i="18"/>
  <c r="BF224" i="18"/>
  <c r="T224" i="18"/>
  <c r="R224" i="18"/>
  <c r="P224" i="18"/>
  <c r="BK224" i="18"/>
  <c r="J224" i="18"/>
  <c r="BE224" i="18" s="1"/>
  <c r="BI219" i="18"/>
  <c r="BH219" i="18"/>
  <c r="BG219" i="18"/>
  <c r="BF219" i="18"/>
  <c r="BE219" i="18"/>
  <c r="T219" i="18"/>
  <c r="R219" i="18"/>
  <c r="P219" i="18"/>
  <c r="BK219" i="18"/>
  <c r="J219" i="18"/>
  <c r="BI210" i="18"/>
  <c r="BH210" i="18"/>
  <c r="BG210" i="18"/>
  <c r="BF210" i="18"/>
  <c r="T210" i="18"/>
  <c r="R210" i="18"/>
  <c r="P210" i="18"/>
  <c r="BK210" i="18"/>
  <c r="J210" i="18"/>
  <c r="BE210" i="18" s="1"/>
  <c r="BI206" i="18"/>
  <c r="BH206" i="18"/>
  <c r="BG206" i="18"/>
  <c r="BF206" i="18"/>
  <c r="BE206" i="18"/>
  <c r="T206" i="18"/>
  <c r="R206" i="18"/>
  <c r="P206" i="18"/>
  <c r="BK206" i="18"/>
  <c r="J206" i="18"/>
  <c r="BI202" i="18"/>
  <c r="BH202" i="18"/>
  <c r="BG202" i="18"/>
  <c r="BF202" i="18"/>
  <c r="T202" i="18"/>
  <c r="R202" i="18"/>
  <c r="P202" i="18"/>
  <c r="BK202" i="18"/>
  <c r="J202" i="18"/>
  <c r="BE202" i="18" s="1"/>
  <c r="BI199" i="18"/>
  <c r="BH199" i="18"/>
  <c r="BG199" i="18"/>
  <c r="BF199" i="18"/>
  <c r="BE199" i="18"/>
  <c r="T199" i="18"/>
  <c r="R199" i="18"/>
  <c r="P199" i="18"/>
  <c r="BK199" i="18"/>
  <c r="J199" i="18"/>
  <c r="BI195" i="18"/>
  <c r="BH195" i="18"/>
  <c r="BG195" i="18"/>
  <c r="BF195" i="18"/>
  <c r="T195" i="18"/>
  <c r="R195" i="18"/>
  <c r="P195" i="18"/>
  <c r="BK195" i="18"/>
  <c r="J195" i="18"/>
  <c r="BE195" i="18" s="1"/>
  <c r="BI193" i="18"/>
  <c r="BH193" i="18"/>
  <c r="BG193" i="18"/>
  <c r="BF193" i="18"/>
  <c r="BE193" i="18"/>
  <c r="T193" i="18"/>
  <c r="R193" i="18"/>
  <c r="P193" i="18"/>
  <c r="BK193" i="18"/>
  <c r="J193" i="18"/>
  <c r="BI190" i="18"/>
  <c r="BH190" i="18"/>
  <c r="BG190" i="18"/>
  <c r="BF190" i="18"/>
  <c r="T190" i="18"/>
  <c r="R190" i="18"/>
  <c r="P190" i="18"/>
  <c r="BK190" i="18"/>
  <c r="J190" i="18"/>
  <c r="BE190" i="18" s="1"/>
  <c r="BI188" i="18"/>
  <c r="BH188" i="18"/>
  <c r="BG188" i="18"/>
  <c r="BF188" i="18"/>
  <c r="BE188" i="18"/>
  <c r="T188" i="18"/>
  <c r="R188" i="18"/>
  <c r="P188" i="18"/>
  <c r="BK188" i="18"/>
  <c r="J188" i="18"/>
  <c r="BI176" i="18"/>
  <c r="BH176" i="18"/>
  <c r="BG176" i="18"/>
  <c r="BF176" i="18"/>
  <c r="BE176" i="18"/>
  <c r="T176" i="18"/>
  <c r="R176" i="18"/>
  <c r="P176" i="18"/>
  <c r="BK176" i="18"/>
  <c r="J176" i="18"/>
  <c r="BI172" i="18"/>
  <c r="BH172" i="18"/>
  <c r="BG172" i="18"/>
  <c r="BF172" i="18"/>
  <c r="BE172" i="18"/>
  <c r="T172" i="18"/>
  <c r="R172" i="18"/>
  <c r="P172" i="18"/>
  <c r="BK172" i="18"/>
  <c r="J172" i="18"/>
  <c r="BI168" i="18"/>
  <c r="BH168" i="18"/>
  <c r="BG168" i="18"/>
  <c r="BF168" i="18"/>
  <c r="BE168" i="18"/>
  <c r="T168" i="18"/>
  <c r="R168" i="18"/>
  <c r="P168" i="18"/>
  <c r="BK168" i="18"/>
  <c r="J168" i="18"/>
  <c r="BI164" i="18"/>
  <c r="BH164" i="18"/>
  <c r="BG164" i="18"/>
  <c r="BF164" i="18"/>
  <c r="BE164" i="18"/>
  <c r="T164" i="18"/>
  <c r="R164" i="18"/>
  <c r="P164" i="18"/>
  <c r="BK164" i="18"/>
  <c r="J164" i="18"/>
  <c r="BI151" i="18"/>
  <c r="BH151" i="18"/>
  <c r="BG151" i="18"/>
  <c r="BF151" i="18"/>
  <c r="BE151" i="18"/>
  <c r="T151" i="18"/>
  <c r="R151" i="18"/>
  <c r="P151" i="18"/>
  <c r="BK151" i="18"/>
  <c r="J151" i="18"/>
  <c r="BI148" i="18"/>
  <c r="BH148" i="18"/>
  <c r="BG148" i="18"/>
  <c r="BF148" i="18"/>
  <c r="BE148" i="18"/>
  <c r="T148" i="18"/>
  <c r="R148" i="18"/>
  <c r="P148" i="18"/>
  <c r="BK148" i="18"/>
  <c r="J148" i="18"/>
  <c r="BI135" i="18"/>
  <c r="BH135" i="18"/>
  <c r="BG135" i="18"/>
  <c r="BF135" i="18"/>
  <c r="BE135" i="18"/>
  <c r="T135" i="18"/>
  <c r="R135" i="18"/>
  <c r="P135" i="18"/>
  <c r="BK135" i="18"/>
  <c r="J135" i="18"/>
  <c r="BI129" i="18"/>
  <c r="BH129" i="18"/>
  <c r="BG129" i="18"/>
  <c r="BF129" i="18"/>
  <c r="BE129" i="18"/>
  <c r="T129" i="18"/>
  <c r="R129" i="18"/>
  <c r="P129" i="18"/>
  <c r="BK129" i="18"/>
  <c r="J129" i="18"/>
  <c r="BI118" i="18"/>
  <c r="BH118" i="18"/>
  <c r="BG118" i="18"/>
  <c r="BF118" i="18"/>
  <c r="BE118" i="18"/>
  <c r="T118" i="18"/>
  <c r="R118" i="18"/>
  <c r="P118" i="18"/>
  <c r="BK118" i="18"/>
  <c r="J118" i="18"/>
  <c r="BI114" i="18"/>
  <c r="BH114" i="18"/>
  <c r="BG114" i="18"/>
  <c r="BF114" i="18"/>
  <c r="BE114" i="18"/>
  <c r="T114" i="18"/>
  <c r="R114" i="18"/>
  <c r="P114" i="18"/>
  <c r="BK114" i="18"/>
  <c r="J114" i="18"/>
  <c r="BI108" i="18"/>
  <c r="BH108" i="18"/>
  <c r="BG108" i="18"/>
  <c r="BF108" i="18"/>
  <c r="BE108" i="18"/>
  <c r="T108" i="18"/>
  <c r="R108" i="18"/>
  <c r="P108" i="18"/>
  <c r="BK108" i="18"/>
  <c r="J108" i="18"/>
  <c r="BI104" i="18"/>
  <c r="BH104" i="18"/>
  <c r="BG104" i="18"/>
  <c r="BF104" i="18"/>
  <c r="BE104" i="18"/>
  <c r="T104" i="18"/>
  <c r="R104" i="18"/>
  <c r="P104" i="18"/>
  <c r="BK104" i="18"/>
  <c r="J104" i="18"/>
  <c r="BI100" i="18"/>
  <c r="BH100" i="18"/>
  <c r="BG100" i="18"/>
  <c r="BF100" i="18"/>
  <c r="BE100" i="18"/>
  <c r="T100" i="18"/>
  <c r="R100" i="18"/>
  <c r="P100" i="18"/>
  <c r="BK100" i="18"/>
  <c r="J100" i="18"/>
  <c r="BI97" i="18"/>
  <c r="BH97" i="18"/>
  <c r="BG97" i="18"/>
  <c r="BF97" i="18"/>
  <c r="BE97" i="18"/>
  <c r="T97" i="18"/>
  <c r="R97" i="18"/>
  <c r="P97" i="18"/>
  <c r="BK97" i="18"/>
  <c r="J97" i="18"/>
  <c r="BI94" i="18"/>
  <c r="BH94" i="18"/>
  <c r="BG94" i="18"/>
  <c r="BF94" i="18"/>
  <c r="BE94" i="18"/>
  <c r="T94" i="18"/>
  <c r="R94" i="18"/>
  <c r="P94" i="18"/>
  <c r="BK94" i="18"/>
  <c r="J94" i="18"/>
  <c r="BI90" i="18"/>
  <c r="BH90" i="18"/>
  <c r="BG90" i="18"/>
  <c r="BF90" i="18"/>
  <c r="BE90" i="18"/>
  <c r="J30" i="18" s="1"/>
  <c r="AV71" i="1" s="1"/>
  <c r="T90" i="18"/>
  <c r="R90" i="18"/>
  <c r="P90" i="18"/>
  <c r="BK90" i="18"/>
  <c r="J90" i="18"/>
  <c r="BI87" i="18"/>
  <c r="BH87" i="18"/>
  <c r="BG87" i="18"/>
  <c r="BF87" i="18"/>
  <c r="BE87" i="18"/>
  <c r="T87" i="18"/>
  <c r="T86" i="18" s="1"/>
  <c r="R87" i="18"/>
  <c r="R86" i="18" s="1"/>
  <c r="P87" i="18"/>
  <c r="P86" i="18" s="1"/>
  <c r="BK87" i="18"/>
  <c r="J87" i="18"/>
  <c r="J80" i="18"/>
  <c r="F80" i="18"/>
  <c r="F78" i="18"/>
  <c r="E76" i="18"/>
  <c r="E74" i="18"/>
  <c r="F52" i="18"/>
  <c r="J51" i="18"/>
  <c r="F51" i="18"/>
  <c r="F49" i="18"/>
  <c r="E47" i="18"/>
  <c r="J18" i="18"/>
  <c r="E18" i="18"/>
  <c r="F81" i="18" s="1"/>
  <c r="J17" i="18"/>
  <c r="J12" i="18"/>
  <c r="J78" i="18" s="1"/>
  <c r="E7" i="18"/>
  <c r="E45" i="18" s="1"/>
  <c r="P160" i="17"/>
  <c r="R111" i="17"/>
  <c r="T80" i="17"/>
  <c r="AY70" i="1"/>
  <c r="AX70" i="1"/>
  <c r="BI205" i="17"/>
  <c r="BH205" i="17"/>
  <c r="BG205" i="17"/>
  <c r="BF205" i="17"/>
  <c r="BE205" i="17"/>
  <c r="T205" i="17"/>
  <c r="R205" i="17"/>
  <c r="P205" i="17"/>
  <c r="BK205" i="17"/>
  <c r="J205" i="17"/>
  <c r="BI201" i="17"/>
  <c r="BH201" i="17"/>
  <c r="BG201" i="17"/>
  <c r="BF201" i="17"/>
  <c r="BE201" i="17"/>
  <c r="T201" i="17"/>
  <c r="R201" i="17"/>
  <c r="P201" i="17"/>
  <c r="BK201" i="17"/>
  <c r="J201" i="17"/>
  <c r="BI197" i="17"/>
  <c r="BH197" i="17"/>
  <c r="BG197" i="17"/>
  <c r="BF197" i="17"/>
  <c r="BE197" i="17"/>
  <c r="T197" i="17"/>
  <c r="R197" i="17"/>
  <c r="P197" i="17"/>
  <c r="BK197" i="17"/>
  <c r="J197" i="17"/>
  <c r="BI193" i="17"/>
  <c r="BH193" i="17"/>
  <c r="BG193" i="17"/>
  <c r="BF193" i="17"/>
  <c r="BE193" i="17"/>
  <c r="T193" i="17"/>
  <c r="R193" i="17"/>
  <c r="P193" i="17"/>
  <c r="BK193" i="17"/>
  <c r="J193" i="17"/>
  <c r="BI189" i="17"/>
  <c r="BH189" i="17"/>
  <c r="BG189" i="17"/>
  <c r="BF189" i="17"/>
  <c r="BE189" i="17"/>
  <c r="T189" i="17"/>
  <c r="R189" i="17"/>
  <c r="P189" i="17"/>
  <c r="BK189" i="17"/>
  <c r="J189" i="17"/>
  <c r="BI185" i="17"/>
  <c r="BH185" i="17"/>
  <c r="BG185" i="17"/>
  <c r="BF185" i="17"/>
  <c r="BE185" i="17"/>
  <c r="T185" i="17"/>
  <c r="R185" i="17"/>
  <c r="P185" i="17"/>
  <c r="BK185" i="17"/>
  <c r="J185" i="17"/>
  <c r="BI181" i="17"/>
  <c r="BH181" i="17"/>
  <c r="BG181" i="17"/>
  <c r="BF181" i="17"/>
  <c r="BE181" i="17"/>
  <c r="T181" i="17"/>
  <c r="R181" i="17"/>
  <c r="P181" i="17"/>
  <c r="BK181" i="17"/>
  <c r="J181" i="17"/>
  <c r="BI177" i="17"/>
  <c r="BH177" i="17"/>
  <c r="BG177" i="17"/>
  <c r="BF177" i="17"/>
  <c r="BE177" i="17"/>
  <c r="T177" i="17"/>
  <c r="R177" i="17"/>
  <c r="P177" i="17"/>
  <c r="BK177" i="17"/>
  <c r="J177" i="17"/>
  <c r="BI173" i="17"/>
  <c r="BH173" i="17"/>
  <c r="BG173" i="17"/>
  <c r="BF173" i="17"/>
  <c r="BE173" i="17"/>
  <c r="T173" i="17"/>
  <c r="R173" i="17"/>
  <c r="P173" i="17"/>
  <c r="BK173" i="17"/>
  <c r="J173" i="17"/>
  <c r="BI169" i="17"/>
  <c r="BH169" i="17"/>
  <c r="BG169" i="17"/>
  <c r="BF169" i="17"/>
  <c r="BE169" i="17"/>
  <c r="T169" i="17"/>
  <c r="R169" i="17"/>
  <c r="P169" i="17"/>
  <c r="BK169" i="17"/>
  <c r="J169" i="17"/>
  <c r="BI165" i="17"/>
  <c r="BH165" i="17"/>
  <c r="BG165" i="17"/>
  <c r="BF165" i="17"/>
  <c r="BE165" i="17"/>
  <c r="T165" i="17"/>
  <c r="R165" i="17"/>
  <c r="P165" i="17"/>
  <c r="BK165" i="17"/>
  <c r="J165" i="17"/>
  <c r="BI161" i="17"/>
  <c r="BH161" i="17"/>
  <c r="BG161" i="17"/>
  <c r="BF161" i="17"/>
  <c r="BE161" i="17"/>
  <c r="T161" i="17"/>
  <c r="T160" i="17" s="1"/>
  <c r="R161" i="17"/>
  <c r="P161" i="17"/>
  <c r="BK161" i="17"/>
  <c r="BK160" i="17" s="1"/>
  <c r="J160" i="17" s="1"/>
  <c r="J59" i="17" s="1"/>
  <c r="J161" i="17"/>
  <c r="BI156" i="17"/>
  <c r="BH156" i="17"/>
  <c r="BG156" i="17"/>
  <c r="BF156" i="17"/>
  <c r="T156" i="17"/>
  <c r="R156" i="17"/>
  <c r="P156" i="17"/>
  <c r="BK156" i="17"/>
  <c r="J156" i="17"/>
  <c r="BE156" i="17" s="1"/>
  <c r="BI152" i="17"/>
  <c r="BH152" i="17"/>
  <c r="BG152" i="17"/>
  <c r="BF152" i="17"/>
  <c r="BE152" i="17"/>
  <c r="T152" i="17"/>
  <c r="R152" i="17"/>
  <c r="P152" i="17"/>
  <c r="BK152" i="17"/>
  <c r="J152" i="17"/>
  <c r="BI148" i="17"/>
  <c r="BH148" i="17"/>
  <c r="BG148" i="17"/>
  <c r="BF148" i="17"/>
  <c r="T148" i="17"/>
  <c r="R148" i="17"/>
  <c r="P148" i="17"/>
  <c r="BK148" i="17"/>
  <c r="J148" i="17"/>
  <c r="BE148" i="17" s="1"/>
  <c r="BI144" i="17"/>
  <c r="BH144" i="17"/>
  <c r="BG144" i="17"/>
  <c r="BF144" i="17"/>
  <c r="BE144" i="17"/>
  <c r="T144" i="17"/>
  <c r="R144" i="17"/>
  <c r="P144" i="17"/>
  <c r="BK144" i="17"/>
  <c r="J144" i="17"/>
  <c r="BI140" i="17"/>
  <c r="BH140" i="17"/>
  <c r="BG140" i="17"/>
  <c r="BF140" i="17"/>
  <c r="T140" i="17"/>
  <c r="R140" i="17"/>
  <c r="P140" i="17"/>
  <c r="BK140" i="17"/>
  <c r="J140" i="17"/>
  <c r="BE140" i="17" s="1"/>
  <c r="BI136" i="17"/>
  <c r="BH136" i="17"/>
  <c r="BG136" i="17"/>
  <c r="BF136" i="17"/>
  <c r="BE136" i="17"/>
  <c r="T136" i="17"/>
  <c r="R136" i="17"/>
  <c r="P136" i="17"/>
  <c r="BK136" i="17"/>
  <c r="J136" i="17"/>
  <c r="BI132" i="17"/>
  <c r="BH132" i="17"/>
  <c r="F33" i="17" s="1"/>
  <c r="BC70" i="1" s="1"/>
  <c r="BG132" i="17"/>
  <c r="BF132" i="17"/>
  <c r="T132" i="17"/>
  <c r="R132" i="17"/>
  <c r="P132" i="17"/>
  <c r="BK132" i="17"/>
  <c r="J132" i="17"/>
  <c r="BE132" i="17" s="1"/>
  <c r="BI128" i="17"/>
  <c r="BH128" i="17"/>
  <c r="BG128" i="17"/>
  <c r="BF128" i="17"/>
  <c r="BE128" i="17"/>
  <c r="T128" i="17"/>
  <c r="R128" i="17"/>
  <c r="P128" i="17"/>
  <c r="BK128" i="17"/>
  <c r="J128" i="17"/>
  <c r="BI124" i="17"/>
  <c r="BH124" i="17"/>
  <c r="BG124" i="17"/>
  <c r="BF124" i="17"/>
  <c r="T124" i="17"/>
  <c r="R124" i="17"/>
  <c r="P124" i="17"/>
  <c r="BK124" i="17"/>
  <c r="J124" i="17"/>
  <c r="BE124" i="17" s="1"/>
  <c r="BI120" i="17"/>
  <c r="BH120" i="17"/>
  <c r="BG120" i="17"/>
  <c r="BF120" i="17"/>
  <c r="BE120" i="17"/>
  <c r="T120" i="17"/>
  <c r="R120" i="17"/>
  <c r="P120" i="17"/>
  <c r="BK120" i="17"/>
  <c r="J120" i="17"/>
  <c r="BI116" i="17"/>
  <c r="BH116" i="17"/>
  <c r="BG116" i="17"/>
  <c r="BF116" i="17"/>
  <c r="T116" i="17"/>
  <c r="R116" i="17"/>
  <c r="P116" i="17"/>
  <c r="BK116" i="17"/>
  <c r="J116" i="17"/>
  <c r="BE116" i="17" s="1"/>
  <c r="BI112" i="17"/>
  <c r="BH112" i="17"/>
  <c r="BG112" i="17"/>
  <c r="BF112" i="17"/>
  <c r="BE112" i="17"/>
  <c r="T112" i="17"/>
  <c r="R112" i="17"/>
  <c r="P112" i="17"/>
  <c r="BK112" i="17"/>
  <c r="BK111" i="17" s="1"/>
  <c r="J111" i="17" s="1"/>
  <c r="J58" i="17" s="1"/>
  <c r="J112" i="17"/>
  <c r="BI107" i="17"/>
  <c r="BH107" i="17"/>
  <c r="BG107" i="17"/>
  <c r="BF107" i="17"/>
  <c r="BE107" i="17"/>
  <c r="J30" i="17" s="1"/>
  <c r="AV70" i="1" s="1"/>
  <c r="T107" i="17"/>
  <c r="R107" i="17"/>
  <c r="P107" i="17"/>
  <c r="BK107" i="17"/>
  <c r="J107" i="17"/>
  <c r="BI103" i="17"/>
  <c r="BH103" i="17"/>
  <c r="BG103" i="17"/>
  <c r="BF103" i="17"/>
  <c r="T103" i="17"/>
  <c r="R103" i="17"/>
  <c r="P103" i="17"/>
  <c r="BK103" i="17"/>
  <c r="J103" i="17"/>
  <c r="BE103" i="17" s="1"/>
  <c r="BI101" i="17"/>
  <c r="BH101" i="17"/>
  <c r="BG101" i="17"/>
  <c r="BF101" i="17"/>
  <c r="BE101" i="17"/>
  <c r="T101" i="17"/>
  <c r="R101" i="17"/>
  <c r="P101" i="17"/>
  <c r="BK101" i="17"/>
  <c r="J101" i="17"/>
  <c r="BI99" i="17"/>
  <c r="BH99" i="17"/>
  <c r="BG99" i="17"/>
  <c r="BF99" i="17"/>
  <c r="BE99" i="17"/>
  <c r="T99" i="17"/>
  <c r="R99" i="17"/>
  <c r="P99" i="17"/>
  <c r="BK99" i="17"/>
  <c r="J99" i="17"/>
  <c r="BI95" i="17"/>
  <c r="BH95" i="17"/>
  <c r="BG95" i="17"/>
  <c r="BF95" i="17"/>
  <c r="BE95" i="17"/>
  <c r="T95" i="17"/>
  <c r="R95" i="17"/>
  <c r="P95" i="17"/>
  <c r="BK95" i="17"/>
  <c r="J95" i="17"/>
  <c r="BI93" i="17"/>
  <c r="BH93" i="17"/>
  <c r="BG93" i="17"/>
  <c r="BF93" i="17"/>
  <c r="BE93" i="17"/>
  <c r="T93" i="17"/>
  <c r="R93" i="17"/>
  <c r="P93" i="17"/>
  <c r="BK93" i="17"/>
  <c r="J93" i="17"/>
  <c r="BI91" i="17"/>
  <c r="BH91" i="17"/>
  <c r="BG91" i="17"/>
  <c r="BF91" i="17"/>
  <c r="BE91" i="17"/>
  <c r="T91" i="17"/>
  <c r="R91" i="17"/>
  <c r="P91" i="17"/>
  <c r="BK91" i="17"/>
  <c r="J91" i="17"/>
  <c r="BI87" i="17"/>
  <c r="BH87" i="17"/>
  <c r="BG87" i="17"/>
  <c r="BF87" i="17"/>
  <c r="BE87" i="17"/>
  <c r="T87" i="17"/>
  <c r="R87" i="17"/>
  <c r="P87" i="17"/>
  <c r="BK87" i="17"/>
  <c r="J87" i="17"/>
  <c r="BI85" i="17"/>
  <c r="BH85" i="17"/>
  <c r="BG85" i="17"/>
  <c r="BF85" i="17"/>
  <c r="BE85" i="17"/>
  <c r="T85" i="17"/>
  <c r="R85" i="17"/>
  <c r="P85" i="17"/>
  <c r="BK85" i="17"/>
  <c r="BK80" i="17" s="1"/>
  <c r="J85" i="17"/>
  <c r="BI81" i="17"/>
  <c r="BH81" i="17"/>
  <c r="BG81" i="17"/>
  <c r="BF81" i="17"/>
  <c r="J31" i="17" s="1"/>
  <c r="AW70" i="1" s="1"/>
  <c r="BE81" i="17"/>
  <c r="T81" i="17"/>
  <c r="R81" i="17"/>
  <c r="R80" i="17" s="1"/>
  <c r="P81" i="17"/>
  <c r="P80" i="17" s="1"/>
  <c r="BK81" i="17"/>
  <c r="J81" i="17"/>
  <c r="J75" i="17"/>
  <c r="F75" i="17"/>
  <c r="J73" i="17"/>
  <c r="F73" i="17"/>
  <c r="E71" i="17"/>
  <c r="F52" i="17"/>
  <c r="J51" i="17"/>
  <c r="F51" i="17"/>
  <c r="F49" i="17"/>
  <c r="E47" i="17"/>
  <c r="J18" i="17"/>
  <c r="E18" i="17"/>
  <c r="F76" i="17" s="1"/>
  <c r="J17" i="17"/>
  <c r="J12" i="17"/>
  <c r="J49" i="17" s="1"/>
  <c r="E7" i="17"/>
  <c r="R128" i="16"/>
  <c r="AY69" i="1"/>
  <c r="AX69" i="1"/>
  <c r="BI154" i="16"/>
  <c r="BH154" i="16"/>
  <c r="BG154" i="16"/>
  <c r="BF154" i="16"/>
  <c r="BE154" i="16"/>
  <c r="T154" i="16"/>
  <c r="R154" i="16"/>
  <c r="P154" i="16"/>
  <c r="BK154" i="16"/>
  <c r="J154" i="16"/>
  <c r="BI153" i="16"/>
  <c r="BH153" i="16"/>
  <c r="BG153" i="16"/>
  <c r="BF153" i="16"/>
  <c r="T153" i="16"/>
  <c r="T151" i="16" s="1"/>
  <c r="R153" i="16"/>
  <c r="P153" i="16"/>
  <c r="BK153" i="16"/>
  <c r="J153" i="16"/>
  <c r="BE153" i="16" s="1"/>
  <c r="BI152" i="16"/>
  <c r="BH152" i="16"/>
  <c r="BG152" i="16"/>
  <c r="BF152" i="16"/>
  <c r="BE152" i="16"/>
  <c r="T152" i="16"/>
  <c r="R152" i="16"/>
  <c r="P152" i="16"/>
  <c r="P151" i="16" s="1"/>
  <c r="BK152" i="16"/>
  <c r="BK151" i="16" s="1"/>
  <c r="J151" i="16" s="1"/>
  <c r="J70" i="16" s="1"/>
  <c r="J152" i="16"/>
  <c r="BI150" i="16"/>
  <c r="BH150" i="16"/>
  <c r="BG150" i="16"/>
  <c r="BF150" i="16"/>
  <c r="BE150" i="16"/>
  <c r="T150" i="16"/>
  <c r="R150" i="16"/>
  <c r="P150" i="16"/>
  <c r="BK150" i="16"/>
  <c r="J150" i="16"/>
  <c r="BI148" i="16"/>
  <c r="BH148" i="16"/>
  <c r="BG148" i="16"/>
  <c r="BF148" i="16"/>
  <c r="T148" i="16"/>
  <c r="R148" i="16"/>
  <c r="P148" i="16"/>
  <c r="BK148" i="16"/>
  <c r="J148" i="16"/>
  <c r="BE148" i="16" s="1"/>
  <c r="BI147" i="16"/>
  <c r="BH147" i="16"/>
  <c r="BG147" i="16"/>
  <c r="BF147" i="16"/>
  <c r="BE147" i="16"/>
  <c r="T147" i="16"/>
  <c r="R147" i="16"/>
  <c r="P147" i="16"/>
  <c r="BK147" i="16"/>
  <c r="J147" i="16"/>
  <c r="BI145" i="16"/>
  <c r="BH145" i="16"/>
  <c r="BG145" i="16"/>
  <c r="BF145" i="16"/>
  <c r="T145" i="16"/>
  <c r="R145" i="16"/>
  <c r="P145" i="16"/>
  <c r="BK145" i="16"/>
  <c r="J145" i="16"/>
  <c r="BE145" i="16" s="1"/>
  <c r="BI144" i="16"/>
  <c r="BH144" i="16"/>
  <c r="BG144" i="16"/>
  <c r="BF144" i="16"/>
  <c r="BE144" i="16"/>
  <c r="T144" i="16"/>
  <c r="R144" i="16"/>
  <c r="P144" i="16"/>
  <c r="BK144" i="16"/>
  <c r="J144" i="16"/>
  <c r="BI143" i="16"/>
  <c r="BH143" i="16"/>
  <c r="BG143" i="16"/>
  <c r="BF143" i="16"/>
  <c r="T143" i="16"/>
  <c r="R143" i="16"/>
  <c r="P143" i="16"/>
  <c r="BK143" i="16"/>
  <c r="J143" i="16"/>
  <c r="BE143" i="16" s="1"/>
  <c r="BI142" i="16"/>
  <c r="BH142" i="16"/>
  <c r="BG142" i="16"/>
  <c r="BF142" i="16"/>
  <c r="BE142" i="16"/>
  <c r="T142" i="16"/>
  <c r="R142" i="16"/>
  <c r="P142" i="16"/>
  <c r="BK142" i="16"/>
  <c r="J142" i="16"/>
  <c r="BI141" i="16"/>
  <c r="BH141" i="16"/>
  <c r="BG141" i="16"/>
  <c r="BF141" i="16"/>
  <c r="T141" i="16"/>
  <c r="R141" i="16"/>
  <c r="P141" i="16"/>
  <c r="BK141" i="16"/>
  <c r="J141" i="16"/>
  <c r="BE141" i="16" s="1"/>
  <c r="BI140" i="16"/>
  <c r="BH140" i="16"/>
  <c r="BG140" i="16"/>
  <c r="BF140" i="16"/>
  <c r="BE140" i="16"/>
  <c r="T140" i="16"/>
  <c r="T139" i="16" s="1"/>
  <c r="R140" i="16"/>
  <c r="P140" i="16"/>
  <c r="P139" i="16" s="1"/>
  <c r="BK140" i="16"/>
  <c r="BK139" i="16" s="1"/>
  <c r="J139" i="16" s="1"/>
  <c r="J69" i="16" s="1"/>
  <c r="J140" i="16"/>
  <c r="BI138" i="16"/>
  <c r="BH138" i="16"/>
  <c r="BG138" i="16"/>
  <c r="BF138" i="16"/>
  <c r="T138" i="16"/>
  <c r="R138" i="16"/>
  <c r="P138" i="16"/>
  <c r="BK138" i="16"/>
  <c r="J138" i="16"/>
  <c r="BE138" i="16" s="1"/>
  <c r="BI136" i="16"/>
  <c r="BH136" i="16"/>
  <c r="BG136" i="16"/>
  <c r="BF136" i="16"/>
  <c r="BE136" i="16"/>
  <c r="T136" i="16"/>
  <c r="R136" i="16"/>
  <c r="P136" i="16"/>
  <c r="BK136" i="16"/>
  <c r="J136" i="16"/>
  <c r="BI135" i="16"/>
  <c r="BH135" i="16"/>
  <c r="BG135" i="16"/>
  <c r="BF135" i="16"/>
  <c r="T135" i="16"/>
  <c r="R135" i="16"/>
  <c r="P135" i="16"/>
  <c r="BK135" i="16"/>
  <c r="J135" i="16"/>
  <c r="BE135" i="16" s="1"/>
  <c r="BI134" i="16"/>
  <c r="BH134" i="16"/>
  <c r="BG134" i="16"/>
  <c r="BF134" i="16"/>
  <c r="BE134" i="16"/>
  <c r="T134" i="16"/>
  <c r="R134" i="16"/>
  <c r="P134" i="16"/>
  <c r="BK134" i="16"/>
  <c r="J134" i="16"/>
  <c r="BI133" i="16"/>
  <c r="BH133" i="16"/>
  <c r="BG133" i="16"/>
  <c r="BF133" i="16"/>
  <c r="T133" i="16"/>
  <c r="R133" i="16"/>
  <c r="P133" i="16"/>
  <c r="BK133" i="16"/>
  <c r="J133" i="16"/>
  <c r="BE133" i="16" s="1"/>
  <c r="BI132" i="16"/>
  <c r="BH132" i="16"/>
  <c r="BG132" i="16"/>
  <c r="BF132" i="16"/>
  <c r="BE132" i="16"/>
  <c r="T132" i="16"/>
  <c r="R132" i="16"/>
  <c r="P132" i="16"/>
  <c r="BK132" i="16"/>
  <c r="J132" i="16"/>
  <c r="BI130" i="16"/>
  <c r="BH130" i="16"/>
  <c r="BG130" i="16"/>
  <c r="BF130" i="16"/>
  <c r="T130" i="16"/>
  <c r="R130" i="16"/>
  <c r="P130" i="16"/>
  <c r="BK130" i="16"/>
  <c r="J130" i="16"/>
  <c r="BE130" i="16" s="1"/>
  <c r="BI129" i="16"/>
  <c r="BH129" i="16"/>
  <c r="BG129" i="16"/>
  <c r="BF129" i="16"/>
  <c r="BE129" i="16"/>
  <c r="T129" i="16"/>
  <c r="R129" i="16"/>
  <c r="P129" i="16"/>
  <c r="P128" i="16" s="1"/>
  <c r="BK129" i="16"/>
  <c r="BK128" i="16" s="1"/>
  <c r="J128" i="16" s="1"/>
  <c r="J68" i="16" s="1"/>
  <c r="J129" i="16"/>
  <c r="BI127" i="16"/>
  <c r="BH127" i="16"/>
  <c r="BG127" i="16"/>
  <c r="BF127" i="16"/>
  <c r="BE127" i="16"/>
  <c r="T127" i="16"/>
  <c r="R127" i="16"/>
  <c r="P127" i="16"/>
  <c r="BK127" i="16"/>
  <c r="J127" i="16"/>
  <c r="BI125" i="16"/>
  <c r="BH125" i="16"/>
  <c r="BG125" i="16"/>
  <c r="BF125" i="16"/>
  <c r="T125" i="16"/>
  <c r="R125" i="16"/>
  <c r="P125" i="16"/>
  <c r="BK125" i="16"/>
  <c r="J125" i="16"/>
  <c r="BE125" i="16" s="1"/>
  <c r="BI123" i="16"/>
  <c r="BH123" i="16"/>
  <c r="BG123" i="16"/>
  <c r="BF123" i="16"/>
  <c r="BE123" i="16"/>
  <c r="T123" i="16"/>
  <c r="R123" i="16"/>
  <c r="P123" i="16"/>
  <c r="BK123" i="16"/>
  <c r="J123" i="16"/>
  <c r="BI121" i="16"/>
  <c r="BH121" i="16"/>
  <c r="BG121" i="16"/>
  <c r="BF121" i="16"/>
  <c r="T121" i="16"/>
  <c r="R121" i="16"/>
  <c r="P121" i="16"/>
  <c r="BK121" i="16"/>
  <c r="J121" i="16"/>
  <c r="BE121" i="16" s="1"/>
  <c r="BI119" i="16"/>
  <c r="BH119" i="16"/>
  <c r="BG119" i="16"/>
  <c r="BF119" i="16"/>
  <c r="BE119" i="16"/>
  <c r="T119" i="16"/>
  <c r="T118" i="16" s="1"/>
  <c r="T117" i="16" s="1"/>
  <c r="R119" i="16"/>
  <c r="R118" i="16" s="1"/>
  <c r="R117" i="16" s="1"/>
  <c r="P119" i="16"/>
  <c r="BK119" i="16"/>
  <c r="BK118" i="16" s="1"/>
  <c r="J119" i="16"/>
  <c r="BI115" i="16"/>
  <c r="BH115" i="16"/>
  <c r="BG115" i="16"/>
  <c r="BF115" i="16"/>
  <c r="BE115" i="16"/>
  <c r="T115" i="16"/>
  <c r="T112" i="16" s="1"/>
  <c r="R115" i="16"/>
  <c r="P115" i="16"/>
  <c r="BK115" i="16"/>
  <c r="BK112" i="16" s="1"/>
  <c r="J112" i="16" s="1"/>
  <c r="J65" i="16" s="1"/>
  <c r="J115" i="16"/>
  <c r="BI113" i="16"/>
  <c r="BH113" i="16"/>
  <c r="BG113" i="16"/>
  <c r="BF113" i="16"/>
  <c r="T113" i="16"/>
  <c r="R113" i="16"/>
  <c r="R112" i="16" s="1"/>
  <c r="P113" i="16"/>
  <c r="P112" i="16" s="1"/>
  <c r="BK113" i="16"/>
  <c r="J113" i="16"/>
  <c r="BE113" i="16" s="1"/>
  <c r="BI111" i="16"/>
  <c r="BH111" i="16"/>
  <c r="BG111" i="16"/>
  <c r="BF111" i="16"/>
  <c r="BE111" i="16"/>
  <c r="T111" i="16"/>
  <c r="R111" i="16"/>
  <c r="P111" i="16"/>
  <c r="BK111" i="16"/>
  <c r="J111" i="16"/>
  <c r="BI109" i="16"/>
  <c r="BH109" i="16"/>
  <c r="BG109" i="16"/>
  <c r="BF109" i="16"/>
  <c r="T109" i="16"/>
  <c r="R109" i="16"/>
  <c r="P109" i="16"/>
  <c r="BK109" i="16"/>
  <c r="J109" i="16"/>
  <c r="BE109" i="16" s="1"/>
  <c r="BI107" i="16"/>
  <c r="BH107" i="16"/>
  <c r="BG107" i="16"/>
  <c r="BF107" i="16"/>
  <c r="BE107" i="16"/>
  <c r="T107" i="16"/>
  <c r="R107" i="16"/>
  <c r="R106" i="16" s="1"/>
  <c r="R105" i="16" s="1"/>
  <c r="P107" i="16"/>
  <c r="P106" i="16" s="1"/>
  <c r="P105" i="16" s="1"/>
  <c r="BK107" i="16"/>
  <c r="BK106" i="16" s="1"/>
  <c r="J106" i="16" s="1"/>
  <c r="J64" i="16" s="1"/>
  <c r="J107" i="16"/>
  <c r="BI103" i="16"/>
  <c r="BH103" i="16"/>
  <c r="BG103" i="16"/>
  <c r="BF103" i="16"/>
  <c r="BE103" i="16"/>
  <c r="T103" i="16"/>
  <c r="R103" i="16"/>
  <c r="P103" i="16"/>
  <c r="BK103" i="16"/>
  <c r="J103" i="16"/>
  <c r="BI101" i="16"/>
  <c r="BH101" i="16"/>
  <c r="BG101" i="16"/>
  <c r="BF101" i="16"/>
  <c r="T101" i="16"/>
  <c r="R101" i="16"/>
  <c r="P101" i="16"/>
  <c r="BK101" i="16"/>
  <c r="J101" i="16"/>
  <c r="BE101" i="16" s="1"/>
  <c r="BI100" i="16"/>
  <c r="BH100" i="16"/>
  <c r="BG100" i="16"/>
  <c r="BF100" i="16"/>
  <c r="BE100" i="16"/>
  <c r="T100" i="16"/>
  <c r="R100" i="16"/>
  <c r="P100" i="16"/>
  <c r="BK100" i="16"/>
  <c r="J100" i="16"/>
  <c r="BI98" i="16"/>
  <c r="BH98" i="16"/>
  <c r="BG98" i="16"/>
  <c r="BF98" i="16"/>
  <c r="T98" i="16"/>
  <c r="R98" i="16"/>
  <c r="P98" i="16"/>
  <c r="BK98" i="16"/>
  <c r="J98" i="16"/>
  <c r="BE98" i="16" s="1"/>
  <c r="BI96" i="16"/>
  <c r="BH96" i="16"/>
  <c r="BG96" i="16"/>
  <c r="BF96" i="16"/>
  <c r="J33" i="16" s="1"/>
  <c r="AW69" i="1" s="1"/>
  <c r="BE96" i="16"/>
  <c r="T96" i="16"/>
  <c r="R96" i="16"/>
  <c r="P96" i="16"/>
  <c r="BK96" i="16"/>
  <c r="J96" i="16"/>
  <c r="BI95" i="16"/>
  <c r="F36" i="16" s="1"/>
  <c r="BD69" i="1" s="1"/>
  <c r="BH95" i="16"/>
  <c r="F35" i="16" s="1"/>
  <c r="BC69" i="1" s="1"/>
  <c r="BG95" i="16"/>
  <c r="F34" i="16" s="1"/>
  <c r="BB69" i="1" s="1"/>
  <c r="BF95" i="16"/>
  <c r="F33" i="16" s="1"/>
  <c r="BA69" i="1" s="1"/>
  <c r="T95" i="16"/>
  <c r="T94" i="16" s="1"/>
  <c r="R95" i="16"/>
  <c r="R94" i="16" s="1"/>
  <c r="P95" i="16"/>
  <c r="BK95" i="16"/>
  <c r="BK94" i="16" s="1"/>
  <c r="J95" i="16"/>
  <c r="BE95" i="16" s="1"/>
  <c r="J88" i="16"/>
  <c r="F88" i="16"/>
  <c r="F86" i="16"/>
  <c r="E84" i="16"/>
  <c r="E80" i="16"/>
  <c r="J55" i="16"/>
  <c r="F55" i="16"/>
  <c r="F53" i="16"/>
  <c r="E51" i="16"/>
  <c r="E47" i="16"/>
  <c r="J20" i="16"/>
  <c r="E20" i="16"/>
  <c r="F56" i="16" s="1"/>
  <c r="J19" i="16"/>
  <c r="J14" i="16"/>
  <c r="J53" i="16" s="1"/>
  <c r="E7" i="16"/>
  <c r="BK95" i="15"/>
  <c r="J95" i="15" s="1"/>
  <c r="J63" i="15" s="1"/>
  <c r="AY68" i="1"/>
  <c r="AX68" i="1"/>
  <c r="BI126" i="15"/>
  <c r="BH126" i="15"/>
  <c r="BG126" i="15"/>
  <c r="BF126" i="15"/>
  <c r="BE126" i="15"/>
  <c r="T126" i="15"/>
  <c r="R126" i="15"/>
  <c r="P126" i="15"/>
  <c r="BK126" i="15"/>
  <c r="J126" i="15"/>
  <c r="BI125" i="15"/>
  <c r="BH125" i="15"/>
  <c r="BG125" i="15"/>
  <c r="BF125" i="15"/>
  <c r="T125" i="15"/>
  <c r="R125" i="15"/>
  <c r="P125" i="15"/>
  <c r="BK125" i="15"/>
  <c r="J125" i="15"/>
  <c r="BE125" i="15" s="1"/>
  <c r="BI124" i="15"/>
  <c r="BH124" i="15"/>
  <c r="BG124" i="15"/>
  <c r="BF124" i="15"/>
  <c r="BE124" i="15"/>
  <c r="T124" i="15"/>
  <c r="R124" i="15"/>
  <c r="P124" i="15"/>
  <c r="BK124" i="15"/>
  <c r="J124" i="15"/>
  <c r="BI123" i="15"/>
  <c r="BH123" i="15"/>
  <c r="BG123" i="15"/>
  <c r="BF123" i="15"/>
  <c r="T123" i="15"/>
  <c r="R123" i="15"/>
  <c r="P123" i="15"/>
  <c r="BK123" i="15"/>
  <c r="J123" i="15"/>
  <c r="BE123" i="15" s="1"/>
  <c r="BI122" i="15"/>
  <c r="BH122" i="15"/>
  <c r="BG122" i="15"/>
  <c r="BF122" i="15"/>
  <c r="BE122" i="15"/>
  <c r="T122" i="15"/>
  <c r="R122" i="15"/>
  <c r="P122" i="15"/>
  <c r="BK122" i="15"/>
  <c r="J122" i="15"/>
  <c r="BI121" i="15"/>
  <c r="BH121" i="15"/>
  <c r="BG121" i="15"/>
  <c r="BF121" i="15"/>
  <c r="T121" i="15"/>
  <c r="R121" i="15"/>
  <c r="P121" i="15"/>
  <c r="BK121" i="15"/>
  <c r="J121" i="15"/>
  <c r="BE121" i="15" s="1"/>
  <c r="BI120" i="15"/>
  <c r="BH120" i="15"/>
  <c r="BG120" i="15"/>
  <c r="BF120" i="15"/>
  <c r="BE120" i="15"/>
  <c r="T120" i="15"/>
  <c r="R120" i="15"/>
  <c r="P120" i="15"/>
  <c r="BK120" i="15"/>
  <c r="J120" i="15"/>
  <c r="BI119" i="15"/>
  <c r="BH119" i="15"/>
  <c r="BG119" i="15"/>
  <c r="BF119" i="15"/>
  <c r="T119" i="15"/>
  <c r="R119" i="15"/>
  <c r="P119" i="15"/>
  <c r="BK119" i="15"/>
  <c r="J119" i="15"/>
  <c r="BE119" i="15" s="1"/>
  <c r="BI118" i="15"/>
  <c r="BH118" i="15"/>
  <c r="BG118" i="15"/>
  <c r="BF118" i="15"/>
  <c r="BE118" i="15"/>
  <c r="T118" i="15"/>
  <c r="R118" i="15"/>
  <c r="P118" i="15"/>
  <c r="BK118" i="15"/>
  <c r="J118" i="15"/>
  <c r="BI117" i="15"/>
  <c r="BH117" i="15"/>
  <c r="BG117" i="15"/>
  <c r="BF117" i="15"/>
  <c r="T117" i="15"/>
  <c r="R117" i="15"/>
  <c r="P117" i="15"/>
  <c r="BK117" i="15"/>
  <c r="J117" i="15"/>
  <c r="BE117" i="15" s="1"/>
  <c r="BI116" i="15"/>
  <c r="BH116" i="15"/>
  <c r="BG116" i="15"/>
  <c r="BF116" i="15"/>
  <c r="BE116" i="15"/>
  <c r="T116" i="15"/>
  <c r="R116" i="15"/>
  <c r="P116" i="15"/>
  <c r="BK116" i="15"/>
  <c r="J116" i="15"/>
  <c r="BI115" i="15"/>
  <c r="BH115" i="15"/>
  <c r="BG115" i="15"/>
  <c r="BF115" i="15"/>
  <c r="T115" i="15"/>
  <c r="R115" i="15"/>
  <c r="P115" i="15"/>
  <c r="BK115" i="15"/>
  <c r="J115" i="15"/>
  <c r="BE115" i="15" s="1"/>
  <c r="BI114" i="15"/>
  <c r="BH114" i="15"/>
  <c r="BG114" i="15"/>
  <c r="BF114" i="15"/>
  <c r="BE114" i="15"/>
  <c r="T114" i="15"/>
  <c r="R114" i="15"/>
  <c r="P114" i="15"/>
  <c r="BK114" i="15"/>
  <c r="J114" i="15"/>
  <c r="BI113" i="15"/>
  <c r="BH113" i="15"/>
  <c r="BG113" i="15"/>
  <c r="BF113" i="15"/>
  <c r="BE113" i="15"/>
  <c r="T113" i="15"/>
  <c r="R113" i="15"/>
  <c r="R111" i="15" s="1"/>
  <c r="P113" i="15"/>
  <c r="P111" i="15" s="1"/>
  <c r="BK113" i="15"/>
  <c r="J113" i="15"/>
  <c r="BI112" i="15"/>
  <c r="BH112" i="15"/>
  <c r="BG112" i="15"/>
  <c r="BF112" i="15"/>
  <c r="BE112" i="15"/>
  <c r="T112" i="15"/>
  <c r="T111" i="15" s="1"/>
  <c r="R112" i="15"/>
  <c r="P112" i="15"/>
  <c r="BK112" i="15"/>
  <c r="BK111" i="15" s="1"/>
  <c r="J111" i="15" s="1"/>
  <c r="J64" i="15" s="1"/>
  <c r="J112" i="15"/>
  <c r="BI110" i="15"/>
  <c r="BH110" i="15"/>
  <c r="BG110" i="15"/>
  <c r="BF110" i="15"/>
  <c r="T110" i="15"/>
  <c r="R110" i="15"/>
  <c r="P110" i="15"/>
  <c r="BK110" i="15"/>
  <c r="J110" i="15"/>
  <c r="BE110" i="15" s="1"/>
  <c r="BI109" i="15"/>
  <c r="BH109" i="15"/>
  <c r="BG109" i="15"/>
  <c r="BF109" i="15"/>
  <c r="BE109" i="15"/>
  <c r="T109" i="15"/>
  <c r="R109" i="15"/>
  <c r="P109" i="15"/>
  <c r="BK109" i="15"/>
  <c r="J109" i="15"/>
  <c r="BI108" i="15"/>
  <c r="BH108" i="15"/>
  <c r="BG108" i="15"/>
  <c r="BF108" i="15"/>
  <c r="T108" i="15"/>
  <c r="R108" i="15"/>
  <c r="P108" i="15"/>
  <c r="BK108" i="15"/>
  <c r="J108" i="15"/>
  <c r="BE108" i="15" s="1"/>
  <c r="BI107" i="15"/>
  <c r="BH107" i="15"/>
  <c r="BG107" i="15"/>
  <c r="BF107" i="15"/>
  <c r="BE107" i="15"/>
  <c r="T107" i="15"/>
  <c r="R107" i="15"/>
  <c r="P107" i="15"/>
  <c r="BK107" i="15"/>
  <c r="J107" i="15"/>
  <c r="BI106" i="15"/>
  <c r="BH106" i="15"/>
  <c r="BG106" i="15"/>
  <c r="BF106" i="15"/>
  <c r="T106" i="15"/>
  <c r="R106" i="15"/>
  <c r="P106" i="15"/>
  <c r="BK106" i="15"/>
  <c r="J106" i="15"/>
  <c r="BE106" i="15" s="1"/>
  <c r="BI105" i="15"/>
  <c r="BH105" i="15"/>
  <c r="BG105" i="15"/>
  <c r="BF105" i="15"/>
  <c r="BE105" i="15"/>
  <c r="T105" i="15"/>
  <c r="R105" i="15"/>
  <c r="P105" i="15"/>
  <c r="BK105" i="15"/>
  <c r="J105" i="15"/>
  <c r="BI104" i="15"/>
  <c r="BH104" i="15"/>
  <c r="BG104" i="15"/>
  <c r="BF104" i="15"/>
  <c r="T104" i="15"/>
  <c r="R104" i="15"/>
  <c r="P104" i="15"/>
  <c r="BK104" i="15"/>
  <c r="J104" i="15"/>
  <c r="BE104" i="15" s="1"/>
  <c r="BI103" i="15"/>
  <c r="BH103" i="15"/>
  <c r="BG103" i="15"/>
  <c r="BF103" i="15"/>
  <c r="BE103" i="15"/>
  <c r="T103" i="15"/>
  <c r="R103" i="15"/>
  <c r="P103" i="15"/>
  <c r="BK103" i="15"/>
  <c r="J103" i="15"/>
  <c r="BI102" i="15"/>
  <c r="BH102" i="15"/>
  <c r="BG102" i="15"/>
  <c r="BF102" i="15"/>
  <c r="T102" i="15"/>
  <c r="R102" i="15"/>
  <c r="P102" i="15"/>
  <c r="BK102" i="15"/>
  <c r="J102" i="15"/>
  <c r="BE102" i="15" s="1"/>
  <c r="BI101" i="15"/>
  <c r="BH101" i="15"/>
  <c r="BG101" i="15"/>
  <c r="BF101" i="15"/>
  <c r="BE101" i="15"/>
  <c r="T101" i="15"/>
  <c r="R101" i="15"/>
  <c r="P101" i="15"/>
  <c r="BK101" i="15"/>
  <c r="J101" i="15"/>
  <c r="BI100" i="15"/>
  <c r="BH100" i="15"/>
  <c r="BG100" i="15"/>
  <c r="BF100" i="15"/>
  <c r="T100" i="15"/>
  <c r="R100" i="15"/>
  <c r="P100" i="15"/>
  <c r="BK100" i="15"/>
  <c r="J100" i="15"/>
  <c r="BE100" i="15" s="1"/>
  <c r="BI99" i="15"/>
  <c r="BH99" i="15"/>
  <c r="BG99" i="15"/>
  <c r="BF99" i="15"/>
  <c r="BE99" i="15"/>
  <c r="T99" i="15"/>
  <c r="R99" i="15"/>
  <c r="P99" i="15"/>
  <c r="BK99" i="15"/>
  <c r="J99" i="15"/>
  <c r="BI98" i="15"/>
  <c r="BH98" i="15"/>
  <c r="BG98" i="15"/>
  <c r="BF98" i="15"/>
  <c r="T98" i="15"/>
  <c r="R98" i="15"/>
  <c r="P98" i="15"/>
  <c r="BK98" i="15"/>
  <c r="J98" i="15"/>
  <c r="BE98" i="15" s="1"/>
  <c r="BI97" i="15"/>
  <c r="BH97" i="15"/>
  <c r="BG97" i="15"/>
  <c r="BF97" i="15"/>
  <c r="J33" i="15" s="1"/>
  <c r="AW68" i="1" s="1"/>
  <c r="BE97" i="15"/>
  <c r="T97" i="15"/>
  <c r="R97" i="15"/>
  <c r="P97" i="15"/>
  <c r="BK97" i="15"/>
  <c r="J97" i="15"/>
  <c r="BI96" i="15"/>
  <c r="BH96" i="15"/>
  <c r="BG96" i="15"/>
  <c r="BF96" i="15"/>
  <c r="T96" i="15"/>
  <c r="T95" i="15" s="1"/>
  <c r="R96" i="15"/>
  <c r="R95" i="15" s="1"/>
  <c r="P96" i="15"/>
  <c r="P95" i="15" s="1"/>
  <c r="BK96" i="15"/>
  <c r="J96" i="15"/>
  <c r="BE96" i="15" s="1"/>
  <c r="BI94" i="15"/>
  <c r="BH94" i="15"/>
  <c r="BG94" i="15"/>
  <c r="BF94" i="15"/>
  <c r="T94" i="15"/>
  <c r="R94" i="15"/>
  <c r="P94" i="15"/>
  <c r="BK94" i="15"/>
  <c r="J94" i="15"/>
  <c r="BE94" i="15" s="1"/>
  <c r="BI93" i="15"/>
  <c r="BH93" i="15"/>
  <c r="BG93" i="15"/>
  <c r="BF93" i="15"/>
  <c r="BE93" i="15"/>
  <c r="T93" i="15"/>
  <c r="R93" i="15"/>
  <c r="P93" i="15"/>
  <c r="BK93" i="15"/>
  <c r="J93" i="15"/>
  <c r="BI92" i="15"/>
  <c r="BH92" i="15"/>
  <c r="BG92" i="15"/>
  <c r="BF92" i="15"/>
  <c r="T92" i="15"/>
  <c r="R92" i="15"/>
  <c r="P92" i="15"/>
  <c r="BK92" i="15"/>
  <c r="J92" i="15"/>
  <c r="BE92" i="15" s="1"/>
  <c r="BI91" i="15"/>
  <c r="BH91" i="15"/>
  <c r="BG91" i="15"/>
  <c r="BF91" i="15"/>
  <c r="BE91" i="15"/>
  <c r="T91" i="15"/>
  <c r="R91" i="15"/>
  <c r="P91" i="15"/>
  <c r="BK91" i="15"/>
  <c r="J91" i="15"/>
  <c r="BI90" i="15"/>
  <c r="BH90" i="15"/>
  <c r="BG90" i="15"/>
  <c r="BF90" i="15"/>
  <c r="T90" i="15"/>
  <c r="R90" i="15"/>
  <c r="P90" i="15"/>
  <c r="BK90" i="15"/>
  <c r="J90" i="15"/>
  <c r="BE90" i="15" s="1"/>
  <c r="BI89" i="15"/>
  <c r="F36" i="15" s="1"/>
  <c r="BD68" i="1" s="1"/>
  <c r="BH89" i="15"/>
  <c r="F35" i="15" s="1"/>
  <c r="BC68" i="1" s="1"/>
  <c r="BG89" i="15"/>
  <c r="F34" i="15" s="1"/>
  <c r="BB68" i="1" s="1"/>
  <c r="BF89" i="15"/>
  <c r="F33" i="15" s="1"/>
  <c r="BA68" i="1" s="1"/>
  <c r="BE89" i="15"/>
  <c r="T89" i="15"/>
  <c r="T88" i="15" s="1"/>
  <c r="T87" i="15" s="1"/>
  <c r="T86" i="15" s="1"/>
  <c r="R89" i="15"/>
  <c r="R88" i="15" s="1"/>
  <c r="P89" i="15"/>
  <c r="P88" i="15" s="1"/>
  <c r="P87" i="15" s="1"/>
  <c r="P86" i="15" s="1"/>
  <c r="AU68" i="1" s="1"/>
  <c r="BK89" i="15"/>
  <c r="BK88" i="15" s="1"/>
  <c r="J89" i="15"/>
  <c r="J82" i="15"/>
  <c r="F82" i="15"/>
  <c r="F80" i="15"/>
  <c r="E78" i="15"/>
  <c r="J55" i="15"/>
  <c r="F55" i="15"/>
  <c r="F53" i="15"/>
  <c r="E51" i="15"/>
  <c r="E47" i="15"/>
  <c r="J20" i="15"/>
  <c r="E20" i="15"/>
  <c r="F56" i="15" s="1"/>
  <c r="J19" i="15"/>
  <c r="J14" i="15"/>
  <c r="J53" i="15" s="1"/>
  <c r="E7" i="15"/>
  <c r="E74" i="15" s="1"/>
  <c r="T124" i="14"/>
  <c r="P104" i="14"/>
  <c r="R89" i="14"/>
  <c r="AY67" i="1"/>
  <c r="AX67" i="1"/>
  <c r="BI128" i="14"/>
  <c r="BH128" i="14"/>
  <c r="BG128" i="14"/>
  <c r="BF128" i="14"/>
  <c r="T128" i="14"/>
  <c r="R128" i="14"/>
  <c r="P128" i="14"/>
  <c r="BK128" i="14"/>
  <c r="J128" i="14"/>
  <c r="BE128" i="14" s="1"/>
  <c r="BI127" i="14"/>
  <c r="BH127" i="14"/>
  <c r="BG127" i="14"/>
  <c r="BF127" i="14"/>
  <c r="BE127" i="14"/>
  <c r="T127" i="14"/>
  <c r="R127" i="14"/>
  <c r="P127" i="14"/>
  <c r="BK127" i="14"/>
  <c r="J127" i="14"/>
  <c r="BI126" i="14"/>
  <c r="BH126" i="14"/>
  <c r="BG126" i="14"/>
  <c r="BF126" i="14"/>
  <c r="BE126" i="14"/>
  <c r="T126" i="14"/>
  <c r="R126" i="14"/>
  <c r="R124" i="14" s="1"/>
  <c r="P126" i="14"/>
  <c r="BK126" i="14"/>
  <c r="J126" i="14"/>
  <c r="BI125" i="14"/>
  <c r="BH125" i="14"/>
  <c r="BG125" i="14"/>
  <c r="BF125" i="14"/>
  <c r="BE125" i="14"/>
  <c r="T125" i="14"/>
  <c r="R125" i="14"/>
  <c r="P125" i="14"/>
  <c r="P124" i="14" s="1"/>
  <c r="BK125" i="14"/>
  <c r="BK124" i="14" s="1"/>
  <c r="J124" i="14" s="1"/>
  <c r="J65" i="14" s="1"/>
  <c r="J125" i="14"/>
  <c r="BI123" i="14"/>
  <c r="BH123" i="14"/>
  <c r="BG123" i="14"/>
  <c r="BF123" i="14"/>
  <c r="T123" i="14"/>
  <c r="R123" i="14"/>
  <c r="P123" i="14"/>
  <c r="BK123" i="14"/>
  <c r="J123" i="14"/>
  <c r="BE123" i="14" s="1"/>
  <c r="BI122" i="14"/>
  <c r="BH122" i="14"/>
  <c r="BG122" i="14"/>
  <c r="BF122" i="14"/>
  <c r="BE122" i="14"/>
  <c r="T122" i="14"/>
  <c r="R122" i="14"/>
  <c r="P122" i="14"/>
  <c r="BK122" i="14"/>
  <c r="J122" i="14"/>
  <c r="BI121" i="14"/>
  <c r="BH121" i="14"/>
  <c r="BG121" i="14"/>
  <c r="BF121" i="14"/>
  <c r="T121" i="14"/>
  <c r="R121" i="14"/>
  <c r="P121" i="14"/>
  <c r="BK121" i="14"/>
  <c r="J121" i="14"/>
  <c r="BE121" i="14" s="1"/>
  <c r="BI120" i="14"/>
  <c r="BH120" i="14"/>
  <c r="BG120" i="14"/>
  <c r="BF120" i="14"/>
  <c r="BE120" i="14"/>
  <c r="T120" i="14"/>
  <c r="R120" i="14"/>
  <c r="P120" i="14"/>
  <c r="BK120" i="14"/>
  <c r="J120" i="14"/>
  <c r="BI119" i="14"/>
  <c r="BH119" i="14"/>
  <c r="BG119" i="14"/>
  <c r="BF119" i="14"/>
  <c r="T119" i="14"/>
  <c r="R119" i="14"/>
  <c r="P119" i="14"/>
  <c r="BK119" i="14"/>
  <c r="J119" i="14"/>
  <c r="BE119" i="14" s="1"/>
  <c r="BI118" i="14"/>
  <c r="BH118" i="14"/>
  <c r="BG118" i="14"/>
  <c r="BF118" i="14"/>
  <c r="BE118" i="14"/>
  <c r="T118" i="14"/>
  <c r="R118" i="14"/>
  <c r="P118" i="14"/>
  <c r="BK118" i="14"/>
  <c r="J118" i="14"/>
  <c r="BI117" i="14"/>
  <c r="BH117" i="14"/>
  <c r="BG117" i="14"/>
  <c r="BF117" i="14"/>
  <c r="T117" i="14"/>
  <c r="R117" i="14"/>
  <c r="P117" i="14"/>
  <c r="BK117" i="14"/>
  <c r="J117" i="14"/>
  <c r="BE117" i="14" s="1"/>
  <c r="BI116" i="14"/>
  <c r="BH116" i="14"/>
  <c r="BG116" i="14"/>
  <c r="BF116" i="14"/>
  <c r="BE116" i="14"/>
  <c r="T116" i="14"/>
  <c r="R116" i="14"/>
  <c r="P116" i="14"/>
  <c r="BK116" i="14"/>
  <c r="J116" i="14"/>
  <c r="BI115" i="14"/>
  <c r="BH115" i="14"/>
  <c r="BG115" i="14"/>
  <c r="BF115" i="14"/>
  <c r="T115" i="14"/>
  <c r="T113" i="14" s="1"/>
  <c r="R115" i="14"/>
  <c r="P115" i="14"/>
  <c r="BK115" i="14"/>
  <c r="J115" i="14"/>
  <c r="BE115" i="14" s="1"/>
  <c r="BI114" i="14"/>
  <c r="BH114" i="14"/>
  <c r="BG114" i="14"/>
  <c r="BF114" i="14"/>
  <c r="BE114" i="14"/>
  <c r="T114" i="14"/>
  <c r="R114" i="14"/>
  <c r="R113" i="14" s="1"/>
  <c r="P114" i="14"/>
  <c r="P113" i="14" s="1"/>
  <c r="BK114" i="14"/>
  <c r="BK113" i="14" s="1"/>
  <c r="J113" i="14" s="1"/>
  <c r="J64" i="14" s="1"/>
  <c r="J114" i="14"/>
  <c r="BI112" i="14"/>
  <c r="BH112" i="14"/>
  <c r="BG112" i="14"/>
  <c r="BF112" i="14"/>
  <c r="BE112" i="14"/>
  <c r="T112" i="14"/>
  <c r="R112" i="14"/>
  <c r="P112" i="14"/>
  <c r="BK112" i="14"/>
  <c r="J112" i="14"/>
  <c r="BI111" i="14"/>
  <c r="BH111" i="14"/>
  <c r="BG111" i="14"/>
  <c r="BF111" i="14"/>
  <c r="T111" i="14"/>
  <c r="R111" i="14"/>
  <c r="P111" i="14"/>
  <c r="BK111" i="14"/>
  <c r="J111" i="14"/>
  <c r="BE111" i="14" s="1"/>
  <c r="BI110" i="14"/>
  <c r="BH110" i="14"/>
  <c r="BG110" i="14"/>
  <c r="BF110" i="14"/>
  <c r="BE110" i="14"/>
  <c r="T110" i="14"/>
  <c r="R110" i="14"/>
  <c r="P110" i="14"/>
  <c r="BK110" i="14"/>
  <c r="J110" i="14"/>
  <c r="BI109" i="14"/>
  <c r="BH109" i="14"/>
  <c r="BG109" i="14"/>
  <c r="BF109" i="14"/>
  <c r="T109" i="14"/>
  <c r="R109" i="14"/>
  <c r="P109" i="14"/>
  <c r="BK109" i="14"/>
  <c r="J109" i="14"/>
  <c r="BE109" i="14" s="1"/>
  <c r="BI108" i="14"/>
  <c r="BH108" i="14"/>
  <c r="BG108" i="14"/>
  <c r="BF108" i="14"/>
  <c r="BE108" i="14"/>
  <c r="T108" i="14"/>
  <c r="R108" i="14"/>
  <c r="P108" i="14"/>
  <c r="BK108" i="14"/>
  <c r="J108" i="14"/>
  <c r="BI107" i="14"/>
  <c r="BH107" i="14"/>
  <c r="BG107" i="14"/>
  <c r="BF107" i="14"/>
  <c r="BE107" i="14"/>
  <c r="T107" i="14"/>
  <c r="R107" i="14"/>
  <c r="P107" i="14"/>
  <c r="BK107" i="14"/>
  <c r="J107" i="14"/>
  <c r="BI106" i="14"/>
  <c r="BH106" i="14"/>
  <c r="BG106" i="14"/>
  <c r="BF106" i="14"/>
  <c r="BE106" i="14"/>
  <c r="T106" i="14"/>
  <c r="R106" i="14"/>
  <c r="P106" i="14"/>
  <c r="BK106" i="14"/>
  <c r="J106" i="14"/>
  <c r="BI105" i="14"/>
  <c r="BH105" i="14"/>
  <c r="BG105" i="14"/>
  <c r="BF105" i="14"/>
  <c r="BE105" i="14"/>
  <c r="T105" i="14"/>
  <c r="T104" i="14" s="1"/>
  <c r="R105" i="14"/>
  <c r="R104" i="14" s="1"/>
  <c r="P105" i="14"/>
  <c r="BK105" i="14"/>
  <c r="BK104" i="14" s="1"/>
  <c r="J104" i="14" s="1"/>
  <c r="J63" i="14" s="1"/>
  <c r="J105" i="14"/>
  <c r="BI103" i="14"/>
  <c r="BH103" i="14"/>
  <c r="BG103" i="14"/>
  <c r="BF103" i="14"/>
  <c r="BE103" i="14"/>
  <c r="T103" i="14"/>
  <c r="R103" i="14"/>
  <c r="P103" i="14"/>
  <c r="BK103" i="14"/>
  <c r="J103" i="14"/>
  <c r="BI102" i="14"/>
  <c r="BH102" i="14"/>
  <c r="BG102" i="14"/>
  <c r="BF102" i="14"/>
  <c r="T102" i="14"/>
  <c r="R102" i="14"/>
  <c r="P102" i="14"/>
  <c r="BK102" i="14"/>
  <c r="J102" i="14"/>
  <c r="BE102" i="14" s="1"/>
  <c r="BI101" i="14"/>
  <c r="BH101" i="14"/>
  <c r="BG101" i="14"/>
  <c r="BF101" i="14"/>
  <c r="BE101" i="14"/>
  <c r="T101" i="14"/>
  <c r="R101" i="14"/>
  <c r="P101" i="14"/>
  <c r="BK101" i="14"/>
  <c r="J101" i="14"/>
  <c r="BI100" i="14"/>
  <c r="BH100" i="14"/>
  <c r="BG100" i="14"/>
  <c r="BF100" i="14"/>
  <c r="T100" i="14"/>
  <c r="R100" i="14"/>
  <c r="P100" i="14"/>
  <c r="BK100" i="14"/>
  <c r="J100" i="14"/>
  <c r="BE100" i="14" s="1"/>
  <c r="BI99" i="14"/>
  <c r="BH99" i="14"/>
  <c r="BG99" i="14"/>
  <c r="BF99" i="14"/>
  <c r="BE99" i="14"/>
  <c r="T99" i="14"/>
  <c r="R99" i="14"/>
  <c r="P99" i="14"/>
  <c r="BK99" i="14"/>
  <c r="J99" i="14"/>
  <c r="BI98" i="14"/>
  <c r="BH98" i="14"/>
  <c r="BG98" i="14"/>
  <c r="BF98" i="14"/>
  <c r="T98" i="14"/>
  <c r="R98" i="14"/>
  <c r="P98" i="14"/>
  <c r="BK98" i="14"/>
  <c r="J98" i="14"/>
  <c r="BE98" i="14" s="1"/>
  <c r="BI97" i="14"/>
  <c r="BH97" i="14"/>
  <c r="BG97" i="14"/>
  <c r="BF97" i="14"/>
  <c r="BE97" i="14"/>
  <c r="T97" i="14"/>
  <c r="R97" i="14"/>
  <c r="P97" i="14"/>
  <c r="BK97" i="14"/>
  <c r="J97" i="14"/>
  <c r="BI96" i="14"/>
  <c r="BH96" i="14"/>
  <c r="BG96" i="14"/>
  <c r="BF96" i="14"/>
  <c r="T96" i="14"/>
  <c r="R96" i="14"/>
  <c r="P96" i="14"/>
  <c r="BK96" i="14"/>
  <c r="J96" i="14"/>
  <c r="BE96" i="14" s="1"/>
  <c r="BI95" i="14"/>
  <c r="BH95" i="14"/>
  <c r="BG95" i="14"/>
  <c r="BF95" i="14"/>
  <c r="BE95" i="14"/>
  <c r="T95" i="14"/>
  <c r="R95" i="14"/>
  <c r="P95" i="14"/>
  <c r="BK95" i="14"/>
  <c r="J95" i="14"/>
  <c r="BI94" i="14"/>
  <c r="BH94" i="14"/>
  <c r="BG94" i="14"/>
  <c r="BF94" i="14"/>
  <c r="T94" i="14"/>
  <c r="R94" i="14"/>
  <c r="P94" i="14"/>
  <c r="BK94" i="14"/>
  <c r="J94" i="14"/>
  <c r="BE94" i="14" s="1"/>
  <c r="BI93" i="14"/>
  <c r="BH93" i="14"/>
  <c r="BG93" i="14"/>
  <c r="BF93" i="14"/>
  <c r="BE93" i="14"/>
  <c r="T93" i="14"/>
  <c r="R93" i="14"/>
  <c r="P93" i="14"/>
  <c r="BK93" i="14"/>
  <c r="J93" i="14"/>
  <c r="BI92" i="14"/>
  <c r="BH92" i="14"/>
  <c r="BG92" i="14"/>
  <c r="BF92" i="14"/>
  <c r="T92" i="14"/>
  <c r="R92" i="14"/>
  <c r="P92" i="14"/>
  <c r="BK92" i="14"/>
  <c r="J92" i="14"/>
  <c r="BE92" i="14" s="1"/>
  <c r="BI91" i="14"/>
  <c r="BH91" i="14"/>
  <c r="BG91" i="14"/>
  <c r="BF91" i="14"/>
  <c r="BE91" i="14"/>
  <c r="T91" i="14"/>
  <c r="R91" i="14"/>
  <c r="P91" i="14"/>
  <c r="BK91" i="14"/>
  <c r="J91" i="14"/>
  <c r="BI90" i="14"/>
  <c r="F36" i="14" s="1"/>
  <c r="BD67" i="1" s="1"/>
  <c r="BH90" i="14"/>
  <c r="F35" i="14" s="1"/>
  <c r="BC67" i="1" s="1"/>
  <c r="BG90" i="14"/>
  <c r="F34" i="14" s="1"/>
  <c r="BB67" i="1" s="1"/>
  <c r="BF90" i="14"/>
  <c r="J33" i="14" s="1"/>
  <c r="AW67" i="1" s="1"/>
  <c r="T90" i="14"/>
  <c r="T89" i="14" s="1"/>
  <c r="T88" i="14" s="1"/>
  <c r="T87" i="14" s="1"/>
  <c r="R90" i="14"/>
  <c r="P90" i="14"/>
  <c r="P89" i="14" s="1"/>
  <c r="BK90" i="14"/>
  <c r="BK89" i="14" s="1"/>
  <c r="J90" i="14"/>
  <c r="BE90" i="14" s="1"/>
  <c r="J83" i="14"/>
  <c r="F83" i="14"/>
  <c r="F81" i="14"/>
  <c r="E79" i="14"/>
  <c r="E75" i="14"/>
  <c r="J55" i="14"/>
  <c r="F55" i="14"/>
  <c r="F53" i="14"/>
  <c r="E51" i="14"/>
  <c r="E47" i="14"/>
  <c r="J20" i="14"/>
  <c r="E20" i="14"/>
  <c r="F56" i="14" s="1"/>
  <c r="J19" i="14"/>
  <c r="J14" i="14"/>
  <c r="J53" i="14" s="1"/>
  <c r="E7" i="14"/>
  <c r="R138" i="13"/>
  <c r="R137" i="13" s="1"/>
  <c r="P138" i="13"/>
  <c r="P137" i="13" s="1"/>
  <c r="BK100" i="13"/>
  <c r="J100" i="13" s="1"/>
  <c r="J59" i="13" s="1"/>
  <c r="AY65" i="1"/>
  <c r="AX65" i="1"/>
  <c r="BI139" i="13"/>
  <c r="BH139" i="13"/>
  <c r="BG139" i="13"/>
  <c r="BF139" i="13"/>
  <c r="BE139" i="13"/>
  <c r="T139" i="13"/>
  <c r="T138" i="13" s="1"/>
  <c r="T137" i="13" s="1"/>
  <c r="R139" i="13"/>
  <c r="P139" i="13"/>
  <c r="BK139" i="13"/>
  <c r="BK138" i="13" s="1"/>
  <c r="J139" i="13"/>
  <c r="BI136" i="13"/>
  <c r="BH136" i="13"/>
  <c r="BG136" i="13"/>
  <c r="BF136" i="13"/>
  <c r="BE136" i="13"/>
  <c r="T136" i="13"/>
  <c r="T135" i="13" s="1"/>
  <c r="R136" i="13"/>
  <c r="R135" i="13" s="1"/>
  <c r="P136" i="13"/>
  <c r="P135" i="13" s="1"/>
  <c r="BK136" i="13"/>
  <c r="BK135" i="13" s="1"/>
  <c r="J135" i="13" s="1"/>
  <c r="J62" i="13" s="1"/>
  <c r="J136" i="13"/>
  <c r="BI134" i="13"/>
  <c r="BH134" i="13"/>
  <c r="BG134" i="13"/>
  <c r="BF134" i="13"/>
  <c r="T134" i="13"/>
  <c r="R134" i="13"/>
  <c r="P134" i="13"/>
  <c r="BK134" i="13"/>
  <c r="J134" i="13"/>
  <c r="BE134" i="13" s="1"/>
  <c r="BI133" i="13"/>
  <c r="BH133" i="13"/>
  <c r="BG133" i="13"/>
  <c r="BF133" i="13"/>
  <c r="BE133" i="13"/>
  <c r="T133" i="13"/>
  <c r="R133" i="13"/>
  <c r="P133" i="13"/>
  <c r="BK133" i="13"/>
  <c r="J133" i="13"/>
  <c r="BI132" i="13"/>
  <c r="BH132" i="13"/>
  <c r="BG132" i="13"/>
  <c r="BF132" i="13"/>
  <c r="T132" i="13"/>
  <c r="R132" i="13"/>
  <c r="P132" i="13"/>
  <c r="BK132" i="13"/>
  <c r="J132" i="13"/>
  <c r="BE132" i="13" s="1"/>
  <c r="BI131" i="13"/>
  <c r="BH131" i="13"/>
  <c r="BG131" i="13"/>
  <c r="BF131" i="13"/>
  <c r="BE131" i="13"/>
  <c r="T131" i="13"/>
  <c r="R131" i="13"/>
  <c r="P131" i="13"/>
  <c r="BK131" i="13"/>
  <c r="J131" i="13"/>
  <c r="BI130" i="13"/>
  <c r="BH130" i="13"/>
  <c r="BG130" i="13"/>
  <c r="BF130" i="13"/>
  <c r="T130" i="13"/>
  <c r="R130" i="13"/>
  <c r="P130" i="13"/>
  <c r="BK130" i="13"/>
  <c r="J130" i="13"/>
  <c r="BE130" i="13" s="1"/>
  <c r="BI129" i="13"/>
  <c r="BH129" i="13"/>
  <c r="BG129" i="13"/>
  <c r="BF129" i="13"/>
  <c r="BE129" i="13"/>
  <c r="T129" i="13"/>
  <c r="R129" i="13"/>
  <c r="P129" i="13"/>
  <c r="BK129" i="13"/>
  <c r="J129" i="13"/>
  <c r="BI128" i="13"/>
  <c r="BH128" i="13"/>
  <c r="BG128" i="13"/>
  <c r="BF128" i="13"/>
  <c r="T128" i="13"/>
  <c r="R128" i="13"/>
  <c r="P128" i="13"/>
  <c r="BK128" i="13"/>
  <c r="J128" i="13"/>
  <c r="BE128" i="13" s="1"/>
  <c r="BI127" i="13"/>
  <c r="BH127" i="13"/>
  <c r="BG127" i="13"/>
  <c r="BF127" i="13"/>
  <c r="BE127" i="13"/>
  <c r="T127" i="13"/>
  <c r="R127" i="13"/>
  <c r="P127" i="13"/>
  <c r="BK127" i="13"/>
  <c r="J127" i="13"/>
  <c r="BI126" i="13"/>
  <c r="BH126" i="13"/>
  <c r="BG126" i="13"/>
  <c r="BF126" i="13"/>
  <c r="T126" i="13"/>
  <c r="R126" i="13"/>
  <c r="P126" i="13"/>
  <c r="BK126" i="13"/>
  <c r="J126" i="13"/>
  <c r="BE126" i="13" s="1"/>
  <c r="BI125" i="13"/>
  <c r="BH125" i="13"/>
  <c r="BG125" i="13"/>
  <c r="BF125" i="13"/>
  <c r="BE125" i="13"/>
  <c r="T125" i="13"/>
  <c r="R125" i="13"/>
  <c r="P125" i="13"/>
  <c r="BK125" i="13"/>
  <c r="J125" i="13"/>
  <c r="BI124" i="13"/>
  <c r="BH124" i="13"/>
  <c r="BG124" i="13"/>
  <c r="BF124" i="13"/>
  <c r="T124" i="13"/>
  <c r="R124" i="13"/>
  <c r="P124" i="13"/>
  <c r="BK124" i="13"/>
  <c r="J124" i="13"/>
  <c r="BE124" i="13" s="1"/>
  <c r="BI123" i="13"/>
  <c r="BH123" i="13"/>
  <c r="BG123" i="13"/>
  <c r="BF123" i="13"/>
  <c r="BE123" i="13"/>
  <c r="T123" i="13"/>
  <c r="R123" i="13"/>
  <c r="P123" i="13"/>
  <c r="BK123" i="13"/>
  <c r="J123" i="13"/>
  <c r="BI122" i="13"/>
  <c r="BH122" i="13"/>
  <c r="BG122" i="13"/>
  <c r="BF122" i="13"/>
  <c r="T122" i="13"/>
  <c r="R122" i="13"/>
  <c r="P122" i="13"/>
  <c r="BK122" i="13"/>
  <c r="J122" i="13"/>
  <c r="BE122" i="13" s="1"/>
  <c r="BI121" i="13"/>
  <c r="BH121" i="13"/>
  <c r="BG121" i="13"/>
  <c r="BF121" i="13"/>
  <c r="BE121" i="13"/>
  <c r="T121" i="13"/>
  <c r="R121" i="13"/>
  <c r="P121" i="13"/>
  <c r="BK121" i="13"/>
  <c r="J121" i="13"/>
  <c r="BI120" i="13"/>
  <c r="BH120" i="13"/>
  <c r="BG120" i="13"/>
  <c r="BF120" i="13"/>
  <c r="T120" i="13"/>
  <c r="R120" i="13"/>
  <c r="P120" i="13"/>
  <c r="BK120" i="13"/>
  <c r="J120" i="13"/>
  <c r="BE120" i="13" s="1"/>
  <c r="BI119" i="13"/>
  <c r="BH119" i="13"/>
  <c r="BG119" i="13"/>
  <c r="BF119" i="13"/>
  <c r="BE119" i="13"/>
  <c r="T119" i="13"/>
  <c r="R119" i="13"/>
  <c r="P119" i="13"/>
  <c r="BK119" i="13"/>
  <c r="J119" i="13"/>
  <c r="BI118" i="13"/>
  <c r="BH118" i="13"/>
  <c r="BG118" i="13"/>
  <c r="BF118" i="13"/>
  <c r="T118" i="13"/>
  <c r="R118" i="13"/>
  <c r="R117" i="13" s="1"/>
  <c r="P118" i="13"/>
  <c r="BK118" i="13"/>
  <c r="BK117" i="13" s="1"/>
  <c r="J117" i="13" s="1"/>
  <c r="J61" i="13" s="1"/>
  <c r="J118" i="13"/>
  <c r="BE118" i="13" s="1"/>
  <c r="BI116" i="13"/>
  <c r="BH116" i="13"/>
  <c r="BG116" i="13"/>
  <c r="BF116" i="13"/>
  <c r="T116" i="13"/>
  <c r="R116" i="13"/>
  <c r="P116" i="13"/>
  <c r="BK116" i="13"/>
  <c r="J116" i="13"/>
  <c r="BE116" i="13" s="1"/>
  <c r="BI115" i="13"/>
  <c r="BH115" i="13"/>
  <c r="BG115" i="13"/>
  <c r="BF115" i="13"/>
  <c r="BE115" i="13"/>
  <c r="T115" i="13"/>
  <c r="R115" i="13"/>
  <c r="P115" i="13"/>
  <c r="BK115" i="13"/>
  <c r="J115" i="13"/>
  <c r="BI114" i="13"/>
  <c r="BH114" i="13"/>
  <c r="BG114" i="13"/>
  <c r="BF114" i="13"/>
  <c r="T114" i="13"/>
  <c r="R114" i="13"/>
  <c r="P114" i="13"/>
  <c r="BK114" i="13"/>
  <c r="J114" i="13"/>
  <c r="BE114" i="13" s="1"/>
  <c r="BI113" i="13"/>
  <c r="BH113" i="13"/>
  <c r="BG113" i="13"/>
  <c r="BF113" i="13"/>
  <c r="BE113" i="13"/>
  <c r="T113" i="13"/>
  <c r="R113" i="13"/>
  <c r="P113" i="13"/>
  <c r="BK113" i="13"/>
  <c r="J113" i="13"/>
  <c r="BI112" i="13"/>
  <c r="BH112" i="13"/>
  <c r="BG112" i="13"/>
  <c r="BF112" i="13"/>
  <c r="T112" i="13"/>
  <c r="R112" i="13"/>
  <c r="P112" i="13"/>
  <c r="BK112" i="13"/>
  <c r="J112" i="13"/>
  <c r="BE112" i="13" s="1"/>
  <c r="BI111" i="13"/>
  <c r="BH111" i="13"/>
  <c r="BG111" i="13"/>
  <c r="BF111" i="13"/>
  <c r="BE111" i="13"/>
  <c r="T111" i="13"/>
  <c r="R111" i="13"/>
  <c r="P111" i="13"/>
  <c r="BK111" i="13"/>
  <c r="J111" i="13"/>
  <c r="BI110" i="13"/>
  <c r="BH110" i="13"/>
  <c r="BG110" i="13"/>
  <c r="BF110" i="13"/>
  <c r="T110" i="13"/>
  <c r="R110" i="13"/>
  <c r="P110" i="13"/>
  <c r="BK110" i="13"/>
  <c r="J110" i="13"/>
  <c r="BE110" i="13" s="1"/>
  <c r="BI109" i="13"/>
  <c r="BH109" i="13"/>
  <c r="BG109" i="13"/>
  <c r="BF109" i="13"/>
  <c r="BE109" i="13"/>
  <c r="T109" i="13"/>
  <c r="R109" i="13"/>
  <c r="P109" i="13"/>
  <c r="BK109" i="13"/>
  <c r="J109" i="13"/>
  <c r="BI108" i="13"/>
  <c r="BH108" i="13"/>
  <c r="BG108" i="13"/>
  <c r="BF108" i="13"/>
  <c r="T108" i="13"/>
  <c r="R108" i="13"/>
  <c r="P108" i="13"/>
  <c r="BK108" i="13"/>
  <c r="J108" i="13"/>
  <c r="BE108" i="13" s="1"/>
  <c r="BI107" i="13"/>
  <c r="BH107" i="13"/>
  <c r="BG107" i="13"/>
  <c r="BF107" i="13"/>
  <c r="BE107" i="13"/>
  <c r="T107" i="13"/>
  <c r="R107" i="13"/>
  <c r="P107" i="13"/>
  <c r="BK107" i="13"/>
  <c r="J107" i="13"/>
  <c r="BI106" i="13"/>
  <c r="BH106" i="13"/>
  <c r="BG106" i="13"/>
  <c r="BF106" i="13"/>
  <c r="T106" i="13"/>
  <c r="R106" i="13"/>
  <c r="P106" i="13"/>
  <c r="BK106" i="13"/>
  <c r="J106" i="13"/>
  <c r="BE106" i="13" s="1"/>
  <c r="BI105" i="13"/>
  <c r="BH105" i="13"/>
  <c r="BG105" i="13"/>
  <c r="BF105" i="13"/>
  <c r="BE105" i="13"/>
  <c r="T105" i="13"/>
  <c r="T104" i="13" s="1"/>
  <c r="R105" i="13"/>
  <c r="P105" i="13"/>
  <c r="P104" i="13" s="1"/>
  <c r="BK105" i="13"/>
  <c r="J105" i="13"/>
  <c r="BI103" i="13"/>
  <c r="BH103" i="13"/>
  <c r="BG103" i="13"/>
  <c r="BF103" i="13"/>
  <c r="T103" i="13"/>
  <c r="R103" i="13"/>
  <c r="P103" i="13"/>
  <c r="BK103" i="13"/>
  <c r="J103" i="13"/>
  <c r="BE103" i="13" s="1"/>
  <c r="BI102" i="13"/>
  <c r="BH102" i="13"/>
  <c r="BG102" i="13"/>
  <c r="BF102" i="13"/>
  <c r="J31" i="13" s="1"/>
  <c r="AW65" i="1" s="1"/>
  <c r="BE102" i="13"/>
  <c r="T102" i="13"/>
  <c r="R102" i="13"/>
  <c r="P102" i="13"/>
  <c r="BK102" i="13"/>
  <c r="J102" i="13"/>
  <c r="BI101" i="13"/>
  <c r="BH101" i="13"/>
  <c r="BG101" i="13"/>
  <c r="BF101" i="13"/>
  <c r="T101" i="13"/>
  <c r="R101" i="13"/>
  <c r="R100" i="13" s="1"/>
  <c r="P101" i="13"/>
  <c r="BK101" i="13"/>
  <c r="J101" i="13"/>
  <c r="BE101" i="13" s="1"/>
  <c r="BI99" i="13"/>
  <c r="BH99" i="13"/>
  <c r="BG99" i="13"/>
  <c r="BF99" i="13"/>
  <c r="T99" i="13"/>
  <c r="R99" i="13"/>
  <c r="P99" i="13"/>
  <c r="BK99" i="13"/>
  <c r="J99" i="13"/>
  <c r="BE99" i="13" s="1"/>
  <c r="BI98" i="13"/>
  <c r="BH98" i="13"/>
  <c r="BG98" i="13"/>
  <c r="BF98" i="13"/>
  <c r="BE98" i="13"/>
  <c r="T98" i="13"/>
  <c r="R98" i="13"/>
  <c r="P98" i="13"/>
  <c r="BK98" i="13"/>
  <c r="J98" i="13"/>
  <c r="BI97" i="13"/>
  <c r="BH97" i="13"/>
  <c r="BG97" i="13"/>
  <c r="BF97" i="13"/>
  <c r="T97" i="13"/>
  <c r="R97" i="13"/>
  <c r="P97" i="13"/>
  <c r="BK97" i="13"/>
  <c r="J97" i="13"/>
  <c r="BE97" i="13" s="1"/>
  <c r="BI96" i="13"/>
  <c r="BH96" i="13"/>
  <c r="BG96" i="13"/>
  <c r="BF96" i="13"/>
  <c r="BE96" i="13"/>
  <c r="T96" i="13"/>
  <c r="R96" i="13"/>
  <c r="P96" i="13"/>
  <c r="BK96" i="13"/>
  <c r="J96" i="13"/>
  <c r="BI94" i="13"/>
  <c r="BH94" i="13"/>
  <c r="BG94" i="13"/>
  <c r="BF94" i="13"/>
  <c r="BE94" i="13"/>
  <c r="T94" i="13"/>
  <c r="R94" i="13"/>
  <c r="P94" i="13"/>
  <c r="BK94" i="13"/>
  <c r="J94" i="13"/>
  <c r="BI93" i="13"/>
  <c r="BH93" i="13"/>
  <c r="BG93" i="13"/>
  <c r="BF93" i="13"/>
  <c r="BE93" i="13"/>
  <c r="T93" i="13"/>
  <c r="R93" i="13"/>
  <c r="P93" i="13"/>
  <c r="BK93" i="13"/>
  <c r="J93" i="13"/>
  <c r="BI92" i="13"/>
  <c r="BH92" i="13"/>
  <c r="BG92" i="13"/>
  <c r="BF92" i="13"/>
  <c r="BE92" i="13"/>
  <c r="T92" i="13"/>
  <c r="R92" i="13"/>
  <c r="P92" i="13"/>
  <c r="BK92" i="13"/>
  <c r="J92" i="13"/>
  <c r="BI91" i="13"/>
  <c r="BH91" i="13"/>
  <c r="BG91" i="13"/>
  <c r="BF91" i="13"/>
  <c r="BE91" i="13"/>
  <c r="T91" i="13"/>
  <c r="R91" i="13"/>
  <c r="P91" i="13"/>
  <c r="BK91" i="13"/>
  <c r="J91" i="13"/>
  <c r="BI90" i="13"/>
  <c r="BH90" i="13"/>
  <c r="BG90" i="13"/>
  <c r="BF90" i="13"/>
  <c r="BE90" i="13"/>
  <c r="T90" i="13"/>
  <c r="R90" i="13"/>
  <c r="P90" i="13"/>
  <c r="BK90" i="13"/>
  <c r="J90" i="13"/>
  <c r="BI89" i="13"/>
  <c r="BH89" i="13"/>
  <c r="BG89" i="13"/>
  <c r="BF89" i="13"/>
  <c r="BE89" i="13"/>
  <c r="T89" i="13"/>
  <c r="R89" i="13"/>
  <c r="P89" i="13"/>
  <c r="BK89" i="13"/>
  <c r="J89" i="13"/>
  <c r="BI88" i="13"/>
  <c r="BH88" i="13"/>
  <c r="BG88" i="13"/>
  <c r="BF88" i="13"/>
  <c r="BE88" i="13"/>
  <c r="T88" i="13"/>
  <c r="R88" i="13"/>
  <c r="P88" i="13"/>
  <c r="BK88" i="13"/>
  <c r="J88" i="13"/>
  <c r="BI87" i="13"/>
  <c r="F34" i="13" s="1"/>
  <c r="BD65" i="1" s="1"/>
  <c r="BH87" i="13"/>
  <c r="BG87" i="13"/>
  <c r="BF87" i="13"/>
  <c r="BE87" i="13"/>
  <c r="T87" i="13"/>
  <c r="T86" i="13" s="1"/>
  <c r="R87" i="13"/>
  <c r="P87" i="13"/>
  <c r="P86" i="13" s="1"/>
  <c r="BK87" i="13"/>
  <c r="BK86" i="13" s="1"/>
  <c r="J87" i="13"/>
  <c r="J80" i="13"/>
  <c r="F80" i="13"/>
  <c r="F78" i="13"/>
  <c r="E76" i="13"/>
  <c r="J51" i="13"/>
  <c r="F51" i="13"/>
  <c r="F49" i="13"/>
  <c r="E47" i="13"/>
  <c r="J18" i="13"/>
  <c r="E18" i="13"/>
  <c r="F52" i="13" s="1"/>
  <c r="J17" i="13"/>
  <c r="J12" i="13"/>
  <c r="J49" i="13" s="1"/>
  <c r="E7" i="13"/>
  <c r="E45" i="13" s="1"/>
  <c r="T580" i="12"/>
  <c r="J268" i="12"/>
  <c r="AY64" i="1"/>
  <c r="AX64" i="1"/>
  <c r="BI592" i="12"/>
  <c r="BH592" i="12"/>
  <c r="BG592" i="12"/>
  <c r="BF592" i="12"/>
  <c r="BE592" i="12"/>
  <c r="T592" i="12"/>
  <c r="R592" i="12"/>
  <c r="P592" i="12"/>
  <c r="BK592" i="12"/>
  <c r="J592" i="12"/>
  <c r="BI591" i="12"/>
  <c r="BH591" i="12"/>
  <c r="BG591" i="12"/>
  <c r="BF591" i="12"/>
  <c r="BE591" i="12"/>
  <c r="T591" i="12"/>
  <c r="R591" i="12"/>
  <c r="P591" i="12"/>
  <c r="BK591" i="12"/>
  <c r="J591" i="12"/>
  <c r="BI590" i="12"/>
  <c r="BH590" i="12"/>
  <c r="BG590" i="12"/>
  <c r="BF590" i="12"/>
  <c r="BE590" i="12"/>
  <c r="T590" i="12"/>
  <c r="R590" i="12"/>
  <c r="P590" i="12"/>
  <c r="BK590" i="12"/>
  <c r="J590" i="12"/>
  <c r="BI589" i="12"/>
  <c r="BH589" i="12"/>
  <c r="BG589" i="12"/>
  <c r="BF589" i="12"/>
  <c r="BE589" i="12"/>
  <c r="T589" i="12"/>
  <c r="R589" i="12"/>
  <c r="P589" i="12"/>
  <c r="BK589" i="12"/>
  <c r="J589" i="12"/>
  <c r="BI588" i="12"/>
  <c r="BH588" i="12"/>
  <c r="BG588" i="12"/>
  <c r="BF588" i="12"/>
  <c r="BE588" i="12"/>
  <c r="T588" i="12"/>
  <c r="R588" i="12"/>
  <c r="P588" i="12"/>
  <c r="BK588" i="12"/>
  <c r="J588" i="12"/>
  <c r="BI587" i="12"/>
  <c r="BH587" i="12"/>
  <c r="BG587" i="12"/>
  <c r="BF587" i="12"/>
  <c r="BE587" i="12"/>
  <c r="T587" i="12"/>
  <c r="R587" i="12"/>
  <c r="P587" i="12"/>
  <c r="BK587" i="12"/>
  <c r="J587" i="12"/>
  <c r="BI586" i="12"/>
  <c r="BH586" i="12"/>
  <c r="BG586" i="12"/>
  <c r="BF586" i="12"/>
  <c r="BE586" i="12"/>
  <c r="T586" i="12"/>
  <c r="R586" i="12"/>
  <c r="P586" i="12"/>
  <c r="BK586" i="12"/>
  <c r="J586" i="12"/>
  <c r="BI585" i="12"/>
  <c r="BH585" i="12"/>
  <c r="BG585" i="12"/>
  <c r="BF585" i="12"/>
  <c r="BE585" i="12"/>
  <c r="T585" i="12"/>
  <c r="R585" i="12"/>
  <c r="P585" i="12"/>
  <c r="BK585" i="12"/>
  <c r="J585" i="12"/>
  <c r="BI584" i="12"/>
  <c r="BH584" i="12"/>
  <c r="BG584" i="12"/>
  <c r="BF584" i="12"/>
  <c r="BE584" i="12"/>
  <c r="T584" i="12"/>
  <c r="R584" i="12"/>
  <c r="P584" i="12"/>
  <c r="BK584" i="12"/>
  <c r="J584" i="12"/>
  <c r="BI583" i="12"/>
  <c r="BH583" i="12"/>
  <c r="BG583" i="12"/>
  <c r="BF583" i="12"/>
  <c r="BE583" i="12"/>
  <c r="T583" i="12"/>
  <c r="R583" i="12"/>
  <c r="P583" i="12"/>
  <c r="BK583" i="12"/>
  <c r="J583" i="12"/>
  <c r="BI582" i="12"/>
  <c r="BH582" i="12"/>
  <c r="BG582" i="12"/>
  <c r="BF582" i="12"/>
  <c r="BE582" i="12"/>
  <c r="T582" i="12"/>
  <c r="R582" i="12"/>
  <c r="P582" i="12"/>
  <c r="BK582" i="12"/>
  <c r="J582" i="12"/>
  <c r="BI581" i="12"/>
  <c r="BH581" i="12"/>
  <c r="BG581" i="12"/>
  <c r="BF581" i="12"/>
  <c r="BE581" i="12"/>
  <c r="T581" i="12"/>
  <c r="R581" i="12"/>
  <c r="P581" i="12"/>
  <c r="P580" i="12" s="1"/>
  <c r="BK581" i="12"/>
  <c r="BK580" i="12" s="1"/>
  <c r="J580" i="12" s="1"/>
  <c r="J111" i="12" s="1"/>
  <c r="J581" i="12"/>
  <c r="BI579" i="12"/>
  <c r="BH579" i="12"/>
  <c r="BG579" i="12"/>
  <c r="BF579" i="12"/>
  <c r="T579" i="12"/>
  <c r="R579" i="12"/>
  <c r="P579" i="12"/>
  <c r="BK579" i="12"/>
  <c r="J579" i="12"/>
  <c r="BE579" i="12" s="1"/>
  <c r="BI578" i="12"/>
  <c r="BH578" i="12"/>
  <c r="BG578" i="12"/>
  <c r="BF578" i="12"/>
  <c r="T578" i="12"/>
  <c r="R578" i="12"/>
  <c r="P578" i="12"/>
  <c r="BK578" i="12"/>
  <c r="J578" i="12"/>
  <c r="BE578" i="12" s="1"/>
  <c r="BI577" i="12"/>
  <c r="BH577" i="12"/>
  <c r="BG577" i="12"/>
  <c r="BF577" i="12"/>
  <c r="T577" i="12"/>
  <c r="R577" i="12"/>
  <c r="P577" i="12"/>
  <c r="BK577" i="12"/>
  <c r="J577" i="12"/>
  <c r="BE577" i="12" s="1"/>
  <c r="BI576" i="12"/>
  <c r="BH576" i="12"/>
  <c r="BG576" i="12"/>
  <c r="BF576" i="12"/>
  <c r="T576" i="12"/>
  <c r="R576" i="12"/>
  <c r="P576" i="12"/>
  <c r="BK576" i="12"/>
  <c r="J576" i="12"/>
  <c r="BE576" i="12" s="1"/>
  <c r="BI575" i="12"/>
  <c r="BH575" i="12"/>
  <c r="BG575" i="12"/>
  <c r="BF575" i="12"/>
  <c r="T575" i="12"/>
  <c r="R575" i="12"/>
  <c r="P575" i="12"/>
  <c r="BK575" i="12"/>
  <c r="J575" i="12"/>
  <c r="BE575" i="12" s="1"/>
  <c r="BI574" i="12"/>
  <c r="BH574" i="12"/>
  <c r="BG574" i="12"/>
  <c r="BF574" i="12"/>
  <c r="T574" i="12"/>
  <c r="R574" i="12"/>
  <c r="P574" i="12"/>
  <c r="BK574" i="12"/>
  <c r="J574" i="12"/>
  <c r="BE574" i="12" s="1"/>
  <c r="BI573" i="12"/>
  <c r="BH573" i="12"/>
  <c r="BG573" i="12"/>
  <c r="BF573" i="12"/>
  <c r="T573" i="12"/>
  <c r="R573" i="12"/>
  <c r="P573" i="12"/>
  <c r="BK573" i="12"/>
  <c r="J573" i="12"/>
  <c r="BE573" i="12" s="1"/>
  <c r="BI572" i="12"/>
  <c r="BH572" i="12"/>
  <c r="BG572" i="12"/>
  <c r="BF572" i="12"/>
  <c r="T572" i="12"/>
  <c r="R572" i="12"/>
  <c r="P572" i="12"/>
  <c r="BK572" i="12"/>
  <c r="J572" i="12"/>
  <c r="BE572" i="12" s="1"/>
  <c r="BI571" i="12"/>
  <c r="BH571" i="12"/>
  <c r="BG571" i="12"/>
  <c r="BF571" i="12"/>
  <c r="T571" i="12"/>
  <c r="R571" i="12"/>
  <c r="P571" i="12"/>
  <c r="BK571" i="12"/>
  <c r="J571" i="12"/>
  <c r="BE571" i="12" s="1"/>
  <c r="BI570" i="12"/>
  <c r="BH570" i="12"/>
  <c r="BG570" i="12"/>
  <c r="BF570" i="12"/>
  <c r="T570" i="12"/>
  <c r="R570" i="12"/>
  <c r="P570" i="12"/>
  <c r="BK570" i="12"/>
  <c r="J570" i="12"/>
  <c r="BE570" i="12" s="1"/>
  <c r="BI569" i="12"/>
  <c r="BH569" i="12"/>
  <c r="BG569" i="12"/>
  <c r="BF569" i="12"/>
  <c r="T569" i="12"/>
  <c r="R569" i="12"/>
  <c r="P569" i="12"/>
  <c r="BK569" i="12"/>
  <c r="J569" i="12"/>
  <c r="BE569" i="12" s="1"/>
  <c r="BI568" i="12"/>
  <c r="BH568" i="12"/>
  <c r="BG568" i="12"/>
  <c r="BF568" i="12"/>
  <c r="T568" i="12"/>
  <c r="R568" i="12"/>
  <c r="P568" i="12"/>
  <c r="BK568" i="12"/>
  <c r="J568" i="12"/>
  <c r="BE568" i="12" s="1"/>
  <c r="BI567" i="12"/>
  <c r="BH567" i="12"/>
  <c r="BG567" i="12"/>
  <c r="BF567" i="12"/>
  <c r="T567" i="12"/>
  <c r="R567" i="12"/>
  <c r="P567" i="12"/>
  <c r="BK567" i="12"/>
  <c r="J567" i="12"/>
  <c r="BE567" i="12" s="1"/>
  <c r="BI566" i="12"/>
  <c r="BH566" i="12"/>
  <c r="BG566" i="12"/>
  <c r="BF566" i="12"/>
  <c r="T566" i="12"/>
  <c r="R566" i="12"/>
  <c r="R565" i="12" s="1"/>
  <c r="P566" i="12"/>
  <c r="P565" i="12" s="1"/>
  <c r="BK566" i="12"/>
  <c r="J566" i="12"/>
  <c r="BE566" i="12" s="1"/>
  <c r="BI564" i="12"/>
  <c r="BH564" i="12"/>
  <c r="BG564" i="12"/>
  <c r="BF564" i="12"/>
  <c r="BE564" i="12"/>
  <c r="T564" i="12"/>
  <c r="R564" i="12"/>
  <c r="P564" i="12"/>
  <c r="BK564" i="12"/>
  <c r="J564" i="12"/>
  <c r="BI562" i="12"/>
  <c r="BH562" i="12"/>
  <c r="BG562" i="12"/>
  <c r="BF562" i="12"/>
  <c r="T562" i="12"/>
  <c r="R562" i="12"/>
  <c r="P562" i="12"/>
  <c r="BK562" i="12"/>
  <c r="J562" i="12"/>
  <c r="BE562" i="12" s="1"/>
  <c r="BI561" i="12"/>
  <c r="BH561" i="12"/>
  <c r="BG561" i="12"/>
  <c r="BF561" i="12"/>
  <c r="BE561" i="12"/>
  <c r="T561" i="12"/>
  <c r="R561" i="12"/>
  <c r="P561" i="12"/>
  <c r="BK561" i="12"/>
  <c r="J561" i="12"/>
  <c r="BI560" i="12"/>
  <c r="BH560" i="12"/>
  <c r="BG560" i="12"/>
  <c r="BF560" i="12"/>
  <c r="T560" i="12"/>
  <c r="R560" i="12"/>
  <c r="P560" i="12"/>
  <c r="BK560" i="12"/>
  <c r="J560" i="12"/>
  <c r="BE560" i="12" s="1"/>
  <c r="BI559" i="12"/>
  <c r="BH559" i="12"/>
  <c r="BG559" i="12"/>
  <c r="BF559" i="12"/>
  <c r="BE559" i="12"/>
  <c r="T559" i="12"/>
  <c r="R559" i="12"/>
  <c r="P559" i="12"/>
  <c r="BK559" i="12"/>
  <c r="J559" i="12"/>
  <c r="BI558" i="12"/>
  <c r="BH558" i="12"/>
  <c r="BG558" i="12"/>
  <c r="BF558" i="12"/>
  <c r="T558" i="12"/>
  <c r="R558" i="12"/>
  <c r="P558" i="12"/>
  <c r="BK558" i="12"/>
  <c r="J558" i="12"/>
  <c r="BE558" i="12" s="1"/>
  <c r="BI557" i="12"/>
  <c r="BH557" i="12"/>
  <c r="BG557" i="12"/>
  <c r="BF557" i="12"/>
  <c r="BE557" i="12"/>
  <c r="T557" i="12"/>
  <c r="R557" i="12"/>
  <c r="P557" i="12"/>
  <c r="BK557" i="12"/>
  <c r="J557" i="12"/>
  <c r="BI556" i="12"/>
  <c r="BH556" i="12"/>
  <c r="BG556" i="12"/>
  <c r="BF556" i="12"/>
  <c r="BE556" i="12"/>
  <c r="T556" i="12"/>
  <c r="R556" i="12"/>
  <c r="P556" i="12"/>
  <c r="BK556" i="12"/>
  <c r="J556" i="12"/>
  <c r="BI555" i="12"/>
  <c r="BH555" i="12"/>
  <c r="BG555" i="12"/>
  <c r="BF555" i="12"/>
  <c r="BE555" i="12"/>
  <c r="T555" i="12"/>
  <c r="R555" i="12"/>
  <c r="P555" i="12"/>
  <c r="BK555" i="12"/>
  <c r="J555" i="12"/>
  <c r="BI554" i="12"/>
  <c r="BH554" i="12"/>
  <c r="BG554" i="12"/>
  <c r="BF554" i="12"/>
  <c r="BE554" i="12"/>
  <c r="T554" i="12"/>
  <c r="R554" i="12"/>
  <c r="P554" i="12"/>
  <c r="BK554" i="12"/>
  <c r="J554" i="12"/>
  <c r="BI553" i="12"/>
  <c r="BH553" i="12"/>
  <c r="BG553" i="12"/>
  <c r="BF553" i="12"/>
  <c r="BE553" i="12"/>
  <c r="T553" i="12"/>
  <c r="R553" i="12"/>
  <c r="P553" i="12"/>
  <c r="BK553" i="12"/>
  <c r="J553" i="12"/>
  <c r="BI551" i="12"/>
  <c r="BH551" i="12"/>
  <c r="BG551" i="12"/>
  <c r="BF551" i="12"/>
  <c r="BE551" i="12"/>
  <c r="T551" i="12"/>
  <c r="T550" i="12" s="1"/>
  <c r="R551" i="12"/>
  <c r="R550" i="12" s="1"/>
  <c r="P551" i="12"/>
  <c r="P550" i="12" s="1"/>
  <c r="BK551" i="12"/>
  <c r="J551" i="12"/>
  <c r="BI549" i="12"/>
  <c r="BH549" i="12"/>
  <c r="BG549" i="12"/>
  <c r="BF549" i="12"/>
  <c r="T549" i="12"/>
  <c r="R549" i="12"/>
  <c r="P549" i="12"/>
  <c r="BK549" i="12"/>
  <c r="J549" i="12"/>
  <c r="BE549" i="12" s="1"/>
  <c r="BI548" i="12"/>
  <c r="BH548" i="12"/>
  <c r="BG548" i="12"/>
  <c r="BF548" i="12"/>
  <c r="T548" i="12"/>
  <c r="R548" i="12"/>
  <c r="P548" i="12"/>
  <c r="BK548" i="12"/>
  <c r="J548" i="12"/>
  <c r="BE548" i="12" s="1"/>
  <c r="BI547" i="12"/>
  <c r="BH547" i="12"/>
  <c r="BG547" i="12"/>
  <c r="BF547" i="12"/>
  <c r="T547" i="12"/>
  <c r="R547" i="12"/>
  <c r="P547" i="12"/>
  <c r="BK547" i="12"/>
  <c r="J547" i="12"/>
  <c r="BE547" i="12" s="1"/>
  <c r="BI546" i="12"/>
  <c r="BH546" i="12"/>
  <c r="BG546" i="12"/>
  <c r="BF546" i="12"/>
  <c r="T546" i="12"/>
  <c r="R546" i="12"/>
  <c r="P546" i="12"/>
  <c r="BK546" i="12"/>
  <c r="J546" i="12"/>
  <c r="BE546" i="12" s="1"/>
  <c r="BI545" i="12"/>
  <c r="BH545" i="12"/>
  <c r="BG545" i="12"/>
  <c r="BF545" i="12"/>
  <c r="T545" i="12"/>
  <c r="R545" i="12"/>
  <c r="P545" i="12"/>
  <c r="BK545" i="12"/>
  <c r="J545" i="12"/>
  <c r="BE545" i="12" s="1"/>
  <c r="BI544" i="12"/>
  <c r="BH544" i="12"/>
  <c r="BG544" i="12"/>
  <c r="BF544" i="12"/>
  <c r="T544" i="12"/>
  <c r="T543" i="12" s="1"/>
  <c r="R544" i="12"/>
  <c r="R543" i="12" s="1"/>
  <c r="P544" i="12"/>
  <c r="BK544" i="12"/>
  <c r="BK543" i="12" s="1"/>
  <c r="J543" i="12" s="1"/>
  <c r="J108" i="12" s="1"/>
  <c r="J544" i="12"/>
  <c r="BE544" i="12" s="1"/>
  <c r="BI542" i="12"/>
  <c r="BH542" i="12"/>
  <c r="BG542" i="12"/>
  <c r="BF542" i="12"/>
  <c r="T542" i="12"/>
  <c r="R542" i="12"/>
  <c r="P542" i="12"/>
  <c r="BK542" i="12"/>
  <c r="J542" i="12"/>
  <c r="BE542" i="12" s="1"/>
  <c r="BI541" i="12"/>
  <c r="BH541" i="12"/>
  <c r="BG541" i="12"/>
  <c r="BF541" i="12"/>
  <c r="BE541" i="12"/>
  <c r="T541" i="12"/>
  <c r="R541" i="12"/>
  <c r="P541" i="12"/>
  <c r="BK541" i="12"/>
  <c r="J541" i="12"/>
  <c r="BI540" i="12"/>
  <c r="BH540" i="12"/>
  <c r="BG540" i="12"/>
  <c r="BF540" i="12"/>
  <c r="BE540" i="12"/>
  <c r="T540" i="12"/>
  <c r="R540" i="12"/>
  <c r="P540" i="12"/>
  <c r="BK540" i="12"/>
  <c r="J540" i="12"/>
  <c r="BI539" i="12"/>
  <c r="BH539" i="12"/>
  <c r="BG539" i="12"/>
  <c r="BF539" i="12"/>
  <c r="BE539" i="12"/>
  <c r="T539" i="12"/>
  <c r="R539" i="12"/>
  <c r="P539" i="12"/>
  <c r="BK539" i="12"/>
  <c r="J539" i="12"/>
  <c r="BI538" i="12"/>
  <c r="BH538" i="12"/>
  <c r="BG538" i="12"/>
  <c r="BF538" i="12"/>
  <c r="BE538" i="12"/>
  <c r="T538" i="12"/>
  <c r="R538" i="12"/>
  <c r="P538" i="12"/>
  <c r="BK538" i="12"/>
  <c r="J538" i="12"/>
  <c r="BI537" i="12"/>
  <c r="BH537" i="12"/>
  <c r="BG537" i="12"/>
  <c r="BF537" i="12"/>
  <c r="BE537" i="12"/>
  <c r="T537" i="12"/>
  <c r="T536" i="12" s="1"/>
  <c r="R537" i="12"/>
  <c r="R536" i="12" s="1"/>
  <c r="P537" i="12"/>
  <c r="P536" i="12" s="1"/>
  <c r="BK537" i="12"/>
  <c r="BK536" i="12" s="1"/>
  <c r="J536" i="12" s="1"/>
  <c r="J107" i="12" s="1"/>
  <c r="J537" i="12"/>
  <c r="BI535" i="12"/>
  <c r="BH535" i="12"/>
  <c r="BG535" i="12"/>
  <c r="BF535" i="12"/>
  <c r="T535" i="12"/>
  <c r="R535" i="12"/>
  <c r="P535" i="12"/>
  <c r="BK535" i="12"/>
  <c r="J535" i="12"/>
  <c r="BE535" i="12" s="1"/>
  <c r="BI534" i="12"/>
  <c r="BH534" i="12"/>
  <c r="BG534" i="12"/>
  <c r="BF534" i="12"/>
  <c r="T534" i="12"/>
  <c r="T533" i="12" s="1"/>
  <c r="R534" i="12"/>
  <c r="R533" i="12" s="1"/>
  <c r="P534" i="12"/>
  <c r="P533" i="12" s="1"/>
  <c r="BK534" i="12"/>
  <c r="BK533" i="12" s="1"/>
  <c r="J533" i="12" s="1"/>
  <c r="J106" i="12" s="1"/>
  <c r="J534" i="12"/>
  <c r="BE534" i="12" s="1"/>
  <c r="BI532" i="12"/>
  <c r="BH532" i="12"/>
  <c r="BG532" i="12"/>
  <c r="BF532" i="12"/>
  <c r="BE532" i="12"/>
  <c r="T532" i="12"/>
  <c r="R532" i="12"/>
  <c r="P532" i="12"/>
  <c r="BK532" i="12"/>
  <c r="J532" i="12"/>
  <c r="BI531" i="12"/>
  <c r="BH531" i="12"/>
  <c r="BG531" i="12"/>
  <c r="BF531" i="12"/>
  <c r="T531" i="12"/>
  <c r="T530" i="12" s="1"/>
  <c r="R531" i="12"/>
  <c r="R530" i="12" s="1"/>
  <c r="P531" i="12"/>
  <c r="P530" i="12" s="1"/>
  <c r="BK531" i="12"/>
  <c r="J531" i="12"/>
  <c r="BE531" i="12" s="1"/>
  <c r="BI529" i="12"/>
  <c r="BH529" i="12"/>
  <c r="BG529" i="12"/>
  <c r="BF529" i="12"/>
  <c r="T529" i="12"/>
  <c r="R529" i="12"/>
  <c r="P529" i="12"/>
  <c r="BK529" i="12"/>
  <c r="J529" i="12"/>
  <c r="BE529" i="12" s="1"/>
  <c r="BI528" i="12"/>
  <c r="BH528" i="12"/>
  <c r="BG528" i="12"/>
  <c r="BF528" i="12"/>
  <c r="T528" i="12"/>
  <c r="T527" i="12" s="1"/>
  <c r="R528" i="12"/>
  <c r="R527" i="12" s="1"/>
  <c r="P528" i="12"/>
  <c r="P527" i="12" s="1"/>
  <c r="BK528" i="12"/>
  <c r="BK527" i="12" s="1"/>
  <c r="J527" i="12" s="1"/>
  <c r="J104" i="12" s="1"/>
  <c r="J528" i="12"/>
  <c r="BE528" i="12" s="1"/>
  <c r="BI526" i="12"/>
  <c r="BH526" i="12"/>
  <c r="BG526" i="12"/>
  <c r="BF526" i="12"/>
  <c r="T526" i="12"/>
  <c r="R526" i="12"/>
  <c r="P526" i="12"/>
  <c r="BK526" i="12"/>
  <c r="J526" i="12"/>
  <c r="BE526" i="12" s="1"/>
  <c r="BI525" i="12"/>
  <c r="BH525" i="12"/>
  <c r="BG525" i="12"/>
  <c r="BF525" i="12"/>
  <c r="BE525" i="12"/>
  <c r="T525" i="12"/>
  <c r="R525" i="12"/>
  <c r="P525" i="12"/>
  <c r="BK525" i="12"/>
  <c r="J525" i="12"/>
  <c r="BI524" i="12"/>
  <c r="BH524" i="12"/>
  <c r="BG524" i="12"/>
  <c r="BF524" i="12"/>
  <c r="BE524" i="12"/>
  <c r="T524" i="12"/>
  <c r="R524" i="12"/>
  <c r="P524" i="12"/>
  <c r="BK524" i="12"/>
  <c r="J524" i="12"/>
  <c r="BI523" i="12"/>
  <c r="BH523" i="12"/>
  <c r="BG523" i="12"/>
  <c r="BF523" i="12"/>
  <c r="BE523" i="12"/>
  <c r="T523" i="12"/>
  <c r="R523" i="12"/>
  <c r="P523" i="12"/>
  <c r="BK523" i="12"/>
  <c r="J523" i="12"/>
  <c r="BI522" i="12"/>
  <c r="BH522" i="12"/>
  <c r="BG522" i="12"/>
  <c r="BF522" i="12"/>
  <c r="BE522" i="12"/>
  <c r="T522" i="12"/>
  <c r="R522" i="12"/>
  <c r="P522" i="12"/>
  <c r="BK522" i="12"/>
  <c r="J522" i="12"/>
  <c r="BI521" i="12"/>
  <c r="BH521" i="12"/>
  <c r="BG521" i="12"/>
  <c r="BF521" i="12"/>
  <c r="BE521" i="12"/>
  <c r="T521" i="12"/>
  <c r="R521" i="12"/>
  <c r="P521" i="12"/>
  <c r="BK521" i="12"/>
  <c r="J521" i="12"/>
  <c r="BI520" i="12"/>
  <c r="BH520" i="12"/>
  <c r="BG520" i="12"/>
  <c r="BF520" i="12"/>
  <c r="BE520" i="12"/>
  <c r="T520" i="12"/>
  <c r="T519" i="12" s="1"/>
  <c r="R520" i="12"/>
  <c r="R519" i="12" s="1"/>
  <c r="P520" i="12"/>
  <c r="P519" i="12" s="1"/>
  <c r="BK520" i="12"/>
  <c r="BK519" i="12" s="1"/>
  <c r="J519" i="12" s="1"/>
  <c r="J103" i="12" s="1"/>
  <c r="J520" i="12"/>
  <c r="BI518" i="12"/>
  <c r="BH518" i="12"/>
  <c r="BG518" i="12"/>
  <c r="BF518" i="12"/>
  <c r="T518" i="12"/>
  <c r="T517" i="12" s="1"/>
  <c r="R518" i="12"/>
  <c r="R517" i="12" s="1"/>
  <c r="P518" i="12"/>
  <c r="P517" i="12" s="1"/>
  <c r="BK518" i="12"/>
  <c r="BK517" i="12" s="1"/>
  <c r="J517" i="12" s="1"/>
  <c r="J102" i="12" s="1"/>
  <c r="J518" i="12"/>
  <c r="BE518" i="12" s="1"/>
  <c r="BI516" i="12"/>
  <c r="BH516" i="12"/>
  <c r="BG516" i="12"/>
  <c r="BF516" i="12"/>
  <c r="BE516" i="12"/>
  <c r="T516" i="12"/>
  <c r="R516" i="12"/>
  <c r="P516" i="12"/>
  <c r="BK516" i="12"/>
  <c r="J516" i="12"/>
  <c r="BI515" i="12"/>
  <c r="BH515" i="12"/>
  <c r="BG515" i="12"/>
  <c r="BF515" i="12"/>
  <c r="BE515" i="12"/>
  <c r="T515" i="12"/>
  <c r="R515" i="12"/>
  <c r="P515" i="12"/>
  <c r="BK515" i="12"/>
  <c r="J515" i="12"/>
  <c r="BI514" i="12"/>
  <c r="BH514" i="12"/>
  <c r="BG514" i="12"/>
  <c r="BF514" i="12"/>
  <c r="BE514" i="12"/>
  <c r="T514" i="12"/>
  <c r="R514" i="12"/>
  <c r="P514" i="12"/>
  <c r="BK514" i="12"/>
  <c r="J514" i="12"/>
  <c r="BI513" i="12"/>
  <c r="BH513" i="12"/>
  <c r="BG513" i="12"/>
  <c r="BF513" i="12"/>
  <c r="BE513" i="12"/>
  <c r="T513" i="12"/>
  <c r="R513" i="12"/>
  <c r="P513" i="12"/>
  <c r="BK513" i="12"/>
  <c r="J513" i="12"/>
  <c r="BI512" i="12"/>
  <c r="BH512" i="12"/>
  <c r="BG512" i="12"/>
  <c r="BF512" i="12"/>
  <c r="BE512" i="12"/>
  <c r="T512" i="12"/>
  <c r="R512" i="12"/>
  <c r="P512" i="12"/>
  <c r="BK512" i="12"/>
  <c r="J512" i="12"/>
  <c r="BI511" i="12"/>
  <c r="BH511" i="12"/>
  <c r="BG511" i="12"/>
  <c r="BF511" i="12"/>
  <c r="BE511" i="12"/>
  <c r="T511" i="12"/>
  <c r="R511" i="12"/>
  <c r="P511" i="12"/>
  <c r="BK511" i="12"/>
  <c r="J511" i="12"/>
  <c r="BI510" i="12"/>
  <c r="BH510" i="12"/>
  <c r="BG510" i="12"/>
  <c r="BF510" i="12"/>
  <c r="BE510" i="12"/>
  <c r="T510" i="12"/>
  <c r="T509" i="12" s="1"/>
  <c r="R510" i="12"/>
  <c r="R509" i="12" s="1"/>
  <c r="P510" i="12"/>
  <c r="P509" i="12" s="1"/>
  <c r="BK510" i="12"/>
  <c r="BK509" i="12" s="1"/>
  <c r="J509" i="12" s="1"/>
  <c r="J101" i="12" s="1"/>
  <c r="J510" i="12"/>
  <c r="BI508" i="12"/>
  <c r="BH508" i="12"/>
  <c r="BG508" i="12"/>
  <c r="BF508" i="12"/>
  <c r="T508" i="12"/>
  <c r="R508" i="12"/>
  <c r="P508" i="12"/>
  <c r="BK508" i="12"/>
  <c r="J508" i="12"/>
  <c r="BE508" i="12" s="1"/>
  <c r="BI507" i="12"/>
  <c r="BH507" i="12"/>
  <c r="BG507" i="12"/>
  <c r="BF507" i="12"/>
  <c r="T507" i="12"/>
  <c r="R507" i="12"/>
  <c r="P507" i="12"/>
  <c r="BK507" i="12"/>
  <c r="J507" i="12"/>
  <c r="BE507" i="12" s="1"/>
  <c r="BI506" i="12"/>
  <c r="BH506" i="12"/>
  <c r="BG506" i="12"/>
  <c r="BF506" i="12"/>
  <c r="T506" i="12"/>
  <c r="R506" i="12"/>
  <c r="P506" i="12"/>
  <c r="BK506" i="12"/>
  <c r="J506" i="12"/>
  <c r="BE506" i="12" s="1"/>
  <c r="BI505" i="12"/>
  <c r="BH505" i="12"/>
  <c r="BG505" i="12"/>
  <c r="BF505" i="12"/>
  <c r="T505" i="12"/>
  <c r="R505" i="12"/>
  <c r="P505" i="12"/>
  <c r="BK505" i="12"/>
  <c r="J505" i="12"/>
  <c r="BE505" i="12" s="1"/>
  <c r="BI504" i="12"/>
  <c r="BH504" i="12"/>
  <c r="BG504" i="12"/>
  <c r="BF504" i="12"/>
  <c r="T504" i="12"/>
  <c r="R504" i="12"/>
  <c r="P504" i="12"/>
  <c r="BK504" i="12"/>
  <c r="J504" i="12"/>
  <c r="BE504" i="12" s="1"/>
  <c r="BI503" i="12"/>
  <c r="BH503" i="12"/>
  <c r="BG503" i="12"/>
  <c r="BF503" i="12"/>
  <c r="T503" i="12"/>
  <c r="R503" i="12"/>
  <c r="P503" i="12"/>
  <c r="BK503" i="12"/>
  <c r="J503" i="12"/>
  <c r="BE503" i="12" s="1"/>
  <c r="BI502" i="12"/>
  <c r="BH502" i="12"/>
  <c r="BG502" i="12"/>
  <c r="BF502" i="12"/>
  <c r="T502" i="12"/>
  <c r="T501" i="12" s="1"/>
  <c r="R502" i="12"/>
  <c r="R501" i="12" s="1"/>
  <c r="P502" i="12"/>
  <c r="P501" i="12" s="1"/>
  <c r="BK502" i="12"/>
  <c r="BK501" i="12" s="1"/>
  <c r="J501" i="12" s="1"/>
  <c r="J100" i="12" s="1"/>
  <c r="J502" i="12"/>
  <c r="BE502" i="12" s="1"/>
  <c r="BI500" i="12"/>
  <c r="BH500" i="12"/>
  <c r="BG500" i="12"/>
  <c r="BF500" i="12"/>
  <c r="T500" i="12"/>
  <c r="R500" i="12"/>
  <c r="P500" i="12"/>
  <c r="BK500" i="12"/>
  <c r="J500" i="12"/>
  <c r="BE500" i="12" s="1"/>
  <c r="BI499" i="12"/>
  <c r="BH499" i="12"/>
  <c r="BG499" i="12"/>
  <c r="BF499" i="12"/>
  <c r="BE499" i="12"/>
  <c r="T499" i="12"/>
  <c r="R499" i="12"/>
  <c r="P499" i="12"/>
  <c r="BK499" i="12"/>
  <c r="J499" i="12"/>
  <c r="BI498" i="12"/>
  <c r="BH498" i="12"/>
  <c r="BG498" i="12"/>
  <c r="BF498" i="12"/>
  <c r="T498" i="12"/>
  <c r="R498" i="12"/>
  <c r="P498" i="12"/>
  <c r="BK498" i="12"/>
  <c r="J498" i="12"/>
  <c r="BE498" i="12" s="1"/>
  <c r="BI497" i="12"/>
  <c r="BH497" i="12"/>
  <c r="BG497" i="12"/>
  <c r="BF497" i="12"/>
  <c r="BE497" i="12"/>
  <c r="T497" i="12"/>
  <c r="R497" i="12"/>
  <c r="P497" i="12"/>
  <c r="BK497" i="12"/>
  <c r="J497" i="12"/>
  <c r="BI496" i="12"/>
  <c r="BH496" i="12"/>
  <c r="BG496" i="12"/>
  <c r="BF496" i="12"/>
  <c r="BE496" i="12"/>
  <c r="T496" i="12"/>
  <c r="R496" i="12"/>
  <c r="P496" i="12"/>
  <c r="BK496" i="12"/>
  <c r="J496" i="12"/>
  <c r="BI495" i="12"/>
  <c r="BH495" i="12"/>
  <c r="BG495" i="12"/>
  <c r="BF495" i="12"/>
  <c r="BE495" i="12"/>
  <c r="T495" i="12"/>
  <c r="R495" i="12"/>
  <c r="P495" i="12"/>
  <c r="BK495" i="12"/>
  <c r="J495" i="12"/>
  <c r="BI494" i="12"/>
  <c r="BH494" i="12"/>
  <c r="BG494" i="12"/>
  <c r="BF494" i="12"/>
  <c r="BE494" i="12"/>
  <c r="T494" i="12"/>
  <c r="T493" i="12" s="1"/>
  <c r="R494" i="12"/>
  <c r="R493" i="12" s="1"/>
  <c r="P494" i="12"/>
  <c r="P493" i="12" s="1"/>
  <c r="BK494" i="12"/>
  <c r="BK493" i="12" s="1"/>
  <c r="J493" i="12" s="1"/>
  <c r="J99" i="12" s="1"/>
  <c r="J494" i="12"/>
  <c r="BI492" i="12"/>
  <c r="BH492" i="12"/>
  <c r="BG492" i="12"/>
  <c r="BF492" i="12"/>
  <c r="T492" i="12"/>
  <c r="R492" i="12"/>
  <c r="P492" i="12"/>
  <c r="BK492" i="12"/>
  <c r="J492" i="12"/>
  <c r="BE492" i="12" s="1"/>
  <c r="BI491" i="12"/>
  <c r="BH491" i="12"/>
  <c r="BG491" i="12"/>
  <c r="BF491" i="12"/>
  <c r="T491" i="12"/>
  <c r="R491" i="12"/>
  <c r="P491" i="12"/>
  <c r="BK491" i="12"/>
  <c r="J491" i="12"/>
  <c r="BE491" i="12" s="1"/>
  <c r="BI490" i="12"/>
  <c r="BH490" i="12"/>
  <c r="BG490" i="12"/>
  <c r="BF490" i="12"/>
  <c r="BE490" i="12"/>
  <c r="T490" i="12"/>
  <c r="R490" i="12"/>
  <c r="P490" i="12"/>
  <c r="BK490" i="12"/>
  <c r="J490" i="12"/>
  <c r="BI489" i="12"/>
  <c r="BH489" i="12"/>
  <c r="BG489" i="12"/>
  <c r="BF489" i="12"/>
  <c r="T489" i="12"/>
  <c r="R489" i="12"/>
  <c r="P489" i="12"/>
  <c r="BK489" i="12"/>
  <c r="J489" i="12"/>
  <c r="BE489" i="12" s="1"/>
  <c r="BI488" i="12"/>
  <c r="BH488" i="12"/>
  <c r="BG488" i="12"/>
  <c r="BF488" i="12"/>
  <c r="BE488" i="12"/>
  <c r="T488" i="12"/>
  <c r="R488" i="12"/>
  <c r="P488" i="12"/>
  <c r="BK488" i="12"/>
  <c r="J488" i="12"/>
  <c r="BI487" i="12"/>
  <c r="BH487" i="12"/>
  <c r="BG487" i="12"/>
  <c r="BF487" i="12"/>
  <c r="T487" i="12"/>
  <c r="R487" i="12"/>
  <c r="P487" i="12"/>
  <c r="BK487" i="12"/>
  <c r="J487" i="12"/>
  <c r="BE487" i="12" s="1"/>
  <c r="BI486" i="12"/>
  <c r="BH486" i="12"/>
  <c r="BG486" i="12"/>
  <c r="BF486" i="12"/>
  <c r="BE486" i="12"/>
  <c r="T486" i="12"/>
  <c r="T485" i="12" s="1"/>
  <c r="R486" i="12"/>
  <c r="R485" i="12" s="1"/>
  <c r="P486" i="12"/>
  <c r="P485" i="12" s="1"/>
  <c r="BK486" i="12"/>
  <c r="BK485" i="12" s="1"/>
  <c r="J485" i="12" s="1"/>
  <c r="J98" i="12" s="1"/>
  <c r="J486" i="12"/>
  <c r="BI484" i="12"/>
  <c r="BH484" i="12"/>
  <c r="BG484" i="12"/>
  <c r="BF484" i="12"/>
  <c r="BE484" i="12"/>
  <c r="T484" i="12"/>
  <c r="R484" i="12"/>
  <c r="P484" i="12"/>
  <c r="BK484" i="12"/>
  <c r="J484" i="12"/>
  <c r="BI483" i="12"/>
  <c r="BH483" i="12"/>
  <c r="BG483" i="12"/>
  <c r="BF483" i="12"/>
  <c r="T483" i="12"/>
  <c r="T482" i="12" s="1"/>
  <c r="R483" i="12"/>
  <c r="R482" i="12" s="1"/>
  <c r="P483" i="12"/>
  <c r="P482" i="12" s="1"/>
  <c r="BK483" i="12"/>
  <c r="BK482" i="12" s="1"/>
  <c r="J482" i="12" s="1"/>
  <c r="J97" i="12" s="1"/>
  <c r="J483" i="12"/>
  <c r="BE483" i="12" s="1"/>
  <c r="BI481" i="12"/>
  <c r="BH481" i="12"/>
  <c r="BG481" i="12"/>
  <c r="BF481" i="12"/>
  <c r="BE481" i="12"/>
  <c r="T481" i="12"/>
  <c r="R481" i="12"/>
  <c r="P481" i="12"/>
  <c r="BK481" i="12"/>
  <c r="J481" i="12"/>
  <c r="BI480" i="12"/>
  <c r="BH480" i="12"/>
  <c r="BG480" i="12"/>
  <c r="BF480" i="12"/>
  <c r="T480" i="12"/>
  <c r="R480" i="12"/>
  <c r="P480" i="12"/>
  <c r="BK480" i="12"/>
  <c r="J480" i="12"/>
  <c r="BE480" i="12" s="1"/>
  <c r="BI479" i="12"/>
  <c r="BH479" i="12"/>
  <c r="BG479" i="12"/>
  <c r="BF479" i="12"/>
  <c r="BE479" i="12"/>
  <c r="T479" i="12"/>
  <c r="R479" i="12"/>
  <c r="P479" i="12"/>
  <c r="BK479" i="12"/>
  <c r="J479" i="12"/>
  <c r="BI478" i="12"/>
  <c r="BH478" i="12"/>
  <c r="BG478" i="12"/>
  <c r="BF478" i="12"/>
  <c r="T478" i="12"/>
  <c r="R478" i="12"/>
  <c r="P478" i="12"/>
  <c r="BK478" i="12"/>
  <c r="J478" i="12"/>
  <c r="BE478" i="12" s="1"/>
  <c r="BI477" i="12"/>
  <c r="BH477" i="12"/>
  <c r="BG477" i="12"/>
  <c r="BF477" i="12"/>
  <c r="BE477" i="12"/>
  <c r="T477" i="12"/>
  <c r="R477" i="12"/>
  <c r="P477" i="12"/>
  <c r="BK477" i="12"/>
  <c r="J477" i="12"/>
  <c r="BI476" i="12"/>
  <c r="BH476" i="12"/>
  <c r="BG476" i="12"/>
  <c r="BF476" i="12"/>
  <c r="T476" i="12"/>
  <c r="T475" i="12" s="1"/>
  <c r="R476" i="12"/>
  <c r="R475" i="12" s="1"/>
  <c r="P476" i="12"/>
  <c r="P475" i="12" s="1"/>
  <c r="BK476" i="12"/>
  <c r="BK475" i="12" s="1"/>
  <c r="J475" i="12" s="1"/>
  <c r="J96" i="12" s="1"/>
  <c r="J476" i="12"/>
  <c r="BE476" i="12" s="1"/>
  <c r="BI474" i="12"/>
  <c r="BH474" i="12"/>
  <c r="BG474" i="12"/>
  <c r="BF474" i="12"/>
  <c r="T474" i="12"/>
  <c r="R474" i="12"/>
  <c r="P474" i="12"/>
  <c r="BK474" i="12"/>
  <c r="J474" i="12"/>
  <c r="BE474" i="12" s="1"/>
  <c r="BI473" i="12"/>
  <c r="BH473" i="12"/>
  <c r="BG473" i="12"/>
  <c r="BF473" i="12"/>
  <c r="BE473" i="12"/>
  <c r="T473" i="12"/>
  <c r="R473" i="12"/>
  <c r="P473" i="12"/>
  <c r="BK473" i="12"/>
  <c r="J473" i="12"/>
  <c r="BI472" i="12"/>
  <c r="BH472" i="12"/>
  <c r="BG472" i="12"/>
  <c r="BF472" i="12"/>
  <c r="T472" i="12"/>
  <c r="R472" i="12"/>
  <c r="P472" i="12"/>
  <c r="BK472" i="12"/>
  <c r="J472" i="12"/>
  <c r="BE472" i="12" s="1"/>
  <c r="BI471" i="12"/>
  <c r="BH471" i="12"/>
  <c r="BG471" i="12"/>
  <c r="BF471" i="12"/>
  <c r="BE471" i="12"/>
  <c r="T471" i="12"/>
  <c r="R471" i="12"/>
  <c r="P471" i="12"/>
  <c r="BK471" i="12"/>
  <c r="J471" i="12"/>
  <c r="BI470" i="12"/>
  <c r="BH470" i="12"/>
  <c r="BG470" i="12"/>
  <c r="BF470" i="12"/>
  <c r="T470" i="12"/>
  <c r="R470" i="12"/>
  <c r="P470" i="12"/>
  <c r="BK470" i="12"/>
  <c r="J470" i="12"/>
  <c r="BE470" i="12" s="1"/>
  <c r="BI469" i="12"/>
  <c r="BH469" i="12"/>
  <c r="BG469" i="12"/>
  <c r="BF469" i="12"/>
  <c r="BE469" i="12"/>
  <c r="T469" i="12"/>
  <c r="R469" i="12"/>
  <c r="P469" i="12"/>
  <c r="BK469" i="12"/>
  <c r="J469" i="12"/>
  <c r="BI468" i="12"/>
  <c r="BH468" i="12"/>
  <c r="BG468" i="12"/>
  <c r="BF468" i="12"/>
  <c r="T468" i="12"/>
  <c r="T467" i="12" s="1"/>
  <c r="R468" i="12"/>
  <c r="R467" i="12" s="1"/>
  <c r="P468" i="12"/>
  <c r="P467" i="12" s="1"/>
  <c r="BK468" i="12"/>
  <c r="BK467" i="12" s="1"/>
  <c r="J467" i="12" s="1"/>
  <c r="J95" i="12" s="1"/>
  <c r="J468" i="12"/>
  <c r="BE468" i="12" s="1"/>
  <c r="BI466" i="12"/>
  <c r="BH466" i="12"/>
  <c r="BG466" i="12"/>
  <c r="BF466" i="12"/>
  <c r="BE466" i="12"/>
  <c r="T466" i="12"/>
  <c r="R466" i="12"/>
  <c r="P466" i="12"/>
  <c r="BK466" i="12"/>
  <c r="J466" i="12"/>
  <c r="BI465" i="12"/>
  <c r="BH465" i="12"/>
  <c r="BG465" i="12"/>
  <c r="BF465" i="12"/>
  <c r="T465" i="12"/>
  <c r="R465" i="12"/>
  <c r="P465" i="12"/>
  <c r="BK465" i="12"/>
  <c r="J465" i="12"/>
  <c r="BE465" i="12" s="1"/>
  <c r="BI464" i="12"/>
  <c r="BH464" i="12"/>
  <c r="BG464" i="12"/>
  <c r="BF464" i="12"/>
  <c r="BE464" i="12"/>
  <c r="T464" i="12"/>
  <c r="R464" i="12"/>
  <c r="P464" i="12"/>
  <c r="BK464" i="12"/>
  <c r="J464" i="12"/>
  <c r="BI463" i="12"/>
  <c r="BH463" i="12"/>
  <c r="BG463" i="12"/>
  <c r="BF463" i="12"/>
  <c r="T463" i="12"/>
  <c r="R463" i="12"/>
  <c r="P463" i="12"/>
  <c r="BK463" i="12"/>
  <c r="J463" i="12"/>
  <c r="BE463" i="12" s="1"/>
  <c r="BI462" i="12"/>
  <c r="BH462" i="12"/>
  <c r="BG462" i="12"/>
  <c r="BF462" i="12"/>
  <c r="BE462" i="12"/>
  <c r="T462" i="12"/>
  <c r="R462" i="12"/>
  <c r="P462" i="12"/>
  <c r="BK462" i="12"/>
  <c r="J462" i="12"/>
  <c r="BI461" i="12"/>
  <c r="BH461" i="12"/>
  <c r="BG461" i="12"/>
  <c r="BF461" i="12"/>
  <c r="T461" i="12"/>
  <c r="R461" i="12"/>
  <c r="P461" i="12"/>
  <c r="BK461" i="12"/>
  <c r="J461" i="12"/>
  <c r="BE461" i="12" s="1"/>
  <c r="BI460" i="12"/>
  <c r="BH460" i="12"/>
  <c r="BG460" i="12"/>
  <c r="BF460" i="12"/>
  <c r="BE460" i="12"/>
  <c r="T460" i="12"/>
  <c r="R460" i="12"/>
  <c r="P460" i="12"/>
  <c r="BK460" i="12"/>
  <c r="J460" i="12"/>
  <c r="BI459" i="12"/>
  <c r="BH459" i="12"/>
  <c r="BG459" i="12"/>
  <c r="BF459" i="12"/>
  <c r="T459" i="12"/>
  <c r="T458" i="12" s="1"/>
  <c r="R459" i="12"/>
  <c r="R458" i="12" s="1"/>
  <c r="P459" i="12"/>
  <c r="P458" i="12" s="1"/>
  <c r="BK459" i="12"/>
  <c r="BK458" i="12" s="1"/>
  <c r="J458" i="12" s="1"/>
  <c r="J94" i="12" s="1"/>
  <c r="J459" i="12"/>
  <c r="BE459" i="12" s="1"/>
  <c r="BI457" i="12"/>
  <c r="BH457" i="12"/>
  <c r="BG457" i="12"/>
  <c r="BF457" i="12"/>
  <c r="T457" i="12"/>
  <c r="R457" i="12"/>
  <c r="P457" i="12"/>
  <c r="BK457" i="12"/>
  <c r="J457" i="12"/>
  <c r="BE457" i="12" s="1"/>
  <c r="BI456" i="12"/>
  <c r="BH456" i="12"/>
  <c r="BG456" i="12"/>
  <c r="BF456" i="12"/>
  <c r="BE456" i="12"/>
  <c r="T456" i="12"/>
  <c r="R456" i="12"/>
  <c r="P456" i="12"/>
  <c r="BK456" i="12"/>
  <c r="J456" i="12"/>
  <c r="BI455" i="12"/>
  <c r="BH455" i="12"/>
  <c r="BG455" i="12"/>
  <c r="BF455" i="12"/>
  <c r="T455" i="12"/>
  <c r="R455" i="12"/>
  <c r="P455" i="12"/>
  <c r="BK455" i="12"/>
  <c r="J455" i="12"/>
  <c r="BE455" i="12" s="1"/>
  <c r="BI454" i="12"/>
  <c r="BH454" i="12"/>
  <c r="BG454" i="12"/>
  <c r="BF454" i="12"/>
  <c r="BE454" i="12"/>
  <c r="T454" i="12"/>
  <c r="R454" i="12"/>
  <c r="P454" i="12"/>
  <c r="BK454" i="12"/>
  <c r="J454" i="12"/>
  <c r="BI453" i="12"/>
  <c r="BH453" i="12"/>
  <c r="BG453" i="12"/>
  <c r="BF453" i="12"/>
  <c r="T453" i="12"/>
  <c r="R453" i="12"/>
  <c r="P453" i="12"/>
  <c r="BK453" i="12"/>
  <c r="J453" i="12"/>
  <c r="BE453" i="12" s="1"/>
  <c r="BI452" i="12"/>
  <c r="BH452" i="12"/>
  <c r="BG452" i="12"/>
  <c r="BF452" i="12"/>
  <c r="BE452" i="12"/>
  <c r="T452" i="12"/>
  <c r="R452" i="12"/>
  <c r="P452" i="12"/>
  <c r="BK452" i="12"/>
  <c r="J452" i="12"/>
  <c r="BI451" i="12"/>
  <c r="BH451" i="12"/>
  <c r="BG451" i="12"/>
  <c r="BF451" i="12"/>
  <c r="T451" i="12"/>
  <c r="R451" i="12"/>
  <c r="P451" i="12"/>
  <c r="BK451" i="12"/>
  <c r="J451" i="12"/>
  <c r="BE451" i="12" s="1"/>
  <c r="BI450" i="12"/>
  <c r="BH450" i="12"/>
  <c r="BG450" i="12"/>
  <c r="BF450" i="12"/>
  <c r="BE450" i="12"/>
  <c r="T450" i="12"/>
  <c r="T449" i="12" s="1"/>
  <c r="R450" i="12"/>
  <c r="R449" i="12" s="1"/>
  <c r="P450" i="12"/>
  <c r="P449" i="12" s="1"/>
  <c r="BK450" i="12"/>
  <c r="BK449" i="12" s="1"/>
  <c r="J449" i="12" s="1"/>
  <c r="J93" i="12" s="1"/>
  <c r="J450" i="12"/>
  <c r="BI448" i="12"/>
  <c r="BH448" i="12"/>
  <c r="BG448" i="12"/>
  <c r="BF448" i="12"/>
  <c r="T448" i="12"/>
  <c r="R448" i="12"/>
  <c r="P448" i="12"/>
  <c r="BK448" i="12"/>
  <c r="J448" i="12"/>
  <c r="BE448" i="12" s="1"/>
  <c r="BI447" i="12"/>
  <c r="BH447" i="12"/>
  <c r="BG447" i="12"/>
  <c r="BF447" i="12"/>
  <c r="BE447" i="12"/>
  <c r="T447" i="12"/>
  <c r="R447" i="12"/>
  <c r="P447" i="12"/>
  <c r="BK447" i="12"/>
  <c r="J447" i="12"/>
  <c r="BI446" i="12"/>
  <c r="BH446" i="12"/>
  <c r="BG446" i="12"/>
  <c r="BF446" i="12"/>
  <c r="T446" i="12"/>
  <c r="R446" i="12"/>
  <c r="P446" i="12"/>
  <c r="BK446" i="12"/>
  <c r="J446" i="12"/>
  <c r="BE446" i="12" s="1"/>
  <c r="BI445" i="12"/>
  <c r="BH445" i="12"/>
  <c r="BG445" i="12"/>
  <c r="BF445" i="12"/>
  <c r="BE445" i="12"/>
  <c r="T445" i="12"/>
  <c r="R445" i="12"/>
  <c r="P445" i="12"/>
  <c r="BK445" i="12"/>
  <c r="J445" i="12"/>
  <c r="BI444" i="12"/>
  <c r="BH444" i="12"/>
  <c r="BG444" i="12"/>
  <c r="BF444" i="12"/>
  <c r="T444" i="12"/>
  <c r="R444" i="12"/>
  <c r="P444" i="12"/>
  <c r="BK444" i="12"/>
  <c r="J444" i="12"/>
  <c r="BE444" i="12" s="1"/>
  <c r="BI443" i="12"/>
  <c r="BH443" i="12"/>
  <c r="BG443" i="12"/>
  <c r="BF443" i="12"/>
  <c r="BE443" i="12"/>
  <c r="T443" i="12"/>
  <c r="R443" i="12"/>
  <c r="P443" i="12"/>
  <c r="BK443" i="12"/>
  <c r="J443" i="12"/>
  <c r="BI442" i="12"/>
  <c r="BH442" i="12"/>
  <c r="BG442" i="12"/>
  <c r="BF442" i="12"/>
  <c r="T442" i="12"/>
  <c r="R442" i="12"/>
  <c r="P442" i="12"/>
  <c r="BK442" i="12"/>
  <c r="J442" i="12"/>
  <c r="BE442" i="12" s="1"/>
  <c r="BI441" i="12"/>
  <c r="BH441" i="12"/>
  <c r="BG441" i="12"/>
  <c r="BF441" i="12"/>
  <c r="BE441" i="12"/>
  <c r="T441" i="12"/>
  <c r="R441" i="12"/>
  <c r="P441" i="12"/>
  <c r="BK441" i="12"/>
  <c r="J441" i="12"/>
  <c r="BI440" i="12"/>
  <c r="BH440" i="12"/>
  <c r="BG440" i="12"/>
  <c r="BF440" i="12"/>
  <c r="T440" i="12"/>
  <c r="R440" i="12"/>
  <c r="P440" i="12"/>
  <c r="BK440" i="12"/>
  <c r="J440" i="12"/>
  <c r="BE440" i="12" s="1"/>
  <c r="BI439" i="12"/>
  <c r="BH439" i="12"/>
  <c r="BG439" i="12"/>
  <c r="BF439" i="12"/>
  <c r="BE439" i="12"/>
  <c r="T439" i="12"/>
  <c r="R439" i="12"/>
  <c r="P439" i="12"/>
  <c r="BK439" i="12"/>
  <c r="J439" i="12"/>
  <c r="BI438" i="12"/>
  <c r="BH438" i="12"/>
  <c r="BG438" i="12"/>
  <c r="BF438" i="12"/>
  <c r="T438" i="12"/>
  <c r="R438" i="12"/>
  <c r="P438" i="12"/>
  <c r="BK438" i="12"/>
  <c r="J438" i="12"/>
  <c r="BE438" i="12" s="1"/>
  <c r="BI437" i="12"/>
  <c r="BH437" i="12"/>
  <c r="BG437" i="12"/>
  <c r="BF437" i="12"/>
  <c r="BE437" i="12"/>
  <c r="T437" i="12"/>
  <c r="R437" i="12"/>
  <c r="P437" i="12"/>
  <c r="BK437" i="12"/>
  <c r="J437" i="12"/>
  <c r="BI436" i="12"/>
  <c r="BH436" i="12"/>
  <c r="BG436" i="12"/>
  <c r="BF436" i="12"/>
  <c r="T436" i="12"/>
  <c r="R436" i="12"/>
  <c r="P436" i="12"/>
  <c r="BK436" i="12"/>
  <c r="J436" i="12"/>
  <c r="BE436" i="12" s="1"/>
  <c r="BI435" i="12"/>
  <c r="BH435" i="12"/>
  <c r="BG435" i="12"/>
  <c r="BF435" i="12"/>
  <c r="BE435" i="12"/>
  <c r="T435" i="12"/>
  <c r="R435" i="12"/>
  <c r="P435" i="12"/>
  <c r="BK435" i="12"/>
  <c r="J435" i="12"/>
  <c r="BI434" i="12"/>
  <c r="BH434" i="12"/>
  <c r="BG434" i="12"/>
  <c r="BF434" i="12"/>
  <c r="T434" i="12"/>
  <c r="R434" i="12"/>
  <c r="P434" i="12"/>
  <c r="BK434" i="12"/>
  <c r="J434" i="12"/>
  <c r="BE434" i="12" s="1"/>
  <c r="BI433" i="12"/>
  <c r="BH433" i="12"/>
  <c r="BG433" i="12"/>
  <c r="BF433" i="12"/>
  <c r="BE433" i="12"/>
  <c r="T433" i="12"/>
  <c r="R433" i="12"/>
  <c r="P433" i="12"/>
  <c r="BK433" i="12"/>
  <c r="J433" i="12"/>
  <c r="BI432" i="12"/>
  <c r="BH432" i="12"/>
  <c r="BG432" i="12"/>
  <c r="BF432" i="12"/>
  <c r="T432" i="12"/>
  <c r="T431" i="12" s="1"/>
  <c r="R432" i="12"/>
  <c r="R431" i="12" s="1"/>
  <c r="P432" i="12"/>
  <c r="P431" i="12" s="1"/>
  <c r="BK432" i="12"/>
  <c r="BK431" i="12" s="1"/>
  <c r="J431" i="12" s="1"/>
  <c r="J92" i="12" s="1"/>
  <c r="J432" i="12"/>
  <c r="BE432" i="12" s="1"/>
  <c r="BI430" i="12"/>
  <c r="BH430" i="12"/>
  <c r="BG430" i="12"/>
  <c r="BF430" i="12"/>
  <c r="T430" i="12"/>
  <c r="R430" i="12"/>
  <c r="P430" i="12"/>
  <c r="BK430" i="12"/>
  <c r="J430" i="12"/>
  <c r="BE430" i="12" s="1"/>
  <c r="BI429" i="12"/>
  <c r="BH429" i="12"/>
  <c r="BG429" i="12"/>
  <c r="BF429" i="12"/>
  <c r="BE429" i="12"/>
  <c r="T429" i="12"/>
  <c r="R429" i="12"/>
  <c r="P429" i="12"/>
  <c r="BK429" i="12"/>
  <c r="J429" i="12"/>
  <c r="BI428" i="12"/>
  <c r="BH428" i="12"/>
  <c r="BG428" i="12"/>
  <c r="BF428" i="12"/>
  <c r="T428" i="12"/>
  <c r="R428" i="12"/>
  <c r="P428" i="12"/>
  <c r="BK428" i="12"/>
  <c r="J428" i="12"/>
  <c r="BE428" i="12" s="1"/>
  <c r="BI427" i="12"/>
  <c r="BH427" i="12"/>
  <c r="BG427" i="12"/>
  <c r="BF427" i="12"/>
  <c r="BE427" i="12"/>
  <c r="T427" i="12"/>
  <c r="R427" i="12"/>
  <c r="P427" i="12"/>
  <c r="BK427" i="12"/>
  <c r="J427" i="12"/>
  <c r="BI426" i="12"/>
  <c r="BH426" i="12"/>
  <c r="BG426" i="12"/>
  <c r="BF426" i="12"/>
  <c r="T426" i="12"/>
  <c r="R426" i="12"/>
  <c r="P426" i="12"/>
  <c r="BK426" i="12"/>
  <c r="J426" i="12"/>
  <c r="BE426" i="12" s="1"/>
  <c r="BI425" i="12"/>
  <c r="BH425" i="12"/>
  <c r="BG425" i="12"/>
  <c r="BF425" i="12"/>
  <c r="BE425" i="12"/>
  <c r="T425" i="12"/>
  <c r="R425" i="12"/>
  <c r="P425" i="12"/>
  <c r="BK425" i="12"/>
  <c r="J425" i="12"/>
  <c r="BI424" i="12"/>
  <c r="BH424" i="12"/>
  <c r="BG424" i="12"/>
  <c r="BF424" i="12"/>
  <c r="T424" i="12"/>
  <c r="R424" i="12"/>
  <c r="P424" i="12"/>
  <c r="BK424" i="12"/>
  <c r="J424" i="12"/>
  <c r="BE424" i="12" s="1"/>
  <c r="BI423" i="12"/>
  <c r="BH423" i="12"/>
  <c r="BG423" i="12"/>
  <c r="BF423" i="12"/>
  <c r="BE423" i="12"/>
  <c r="T423" i="12"/>
  <c r="R423" i="12"/>
  <c r="P423" i="12"/>
  <c r="BK423" i="12"/>
  <c r="J423" i="12"/>
  <c r="BI422" i="12"/>
  <c r="BH422" i="12"/>
  <c r="BG422" i="12"/>
  <c r="BF422" i="12"/>
  <c r="T422" i="12"/>
  <c r="R422" i="12"/>
  <c r="P422" i="12"/>
  <c r="BK422" i="12"/>
  <c r="J422" i="12"/>
  <c r="BE422" i="12" s="1"/>
  <c r="BI421" i="12"/>
  <c r="BH421" i="12"/>
  <c r="BG421" i="12"/>
  <c r="BF421" i="12"/>
  <c r="BE421" i="12"/>
  <c r="T421" i="12"/>
  <c r="R421" i="12"/>
  <c r="P421" i="12"/>
  <c r="BK421" i="12"/>
  <c r="J421" i="12"/>
  <c r="BI420" i="12"/>
  <c r="BH420" i="12"/>
  <c r="BG420" i="12"/>
  <c r="BF420" i="12"/>
  <c r="T420" i="12"/>
  <c r="R420" i="12"/>
  <c r="P420" i="12"/>
  <c r="BK420" i="12"/>
  <c r="J420" i="12"/>
  <c r="BE420" i="12" s="1"/>
  <c r="BI419" i="12"/>
  <c r="BH419" i="12"/>
  <c r="BG419" i="12"/>
  <c r="BF419" i="12"/>
  <c r="BE419" i="12"/>
  <c r="T419" i="12"/>
  <c r="R419" i="12"/>
  <c r="P419" i="12"/>
  <c r="BK419" i="12"/>
  <c r="J419" i="12"/>
  <c r="BI418" i="12"/>
  <c r="BH418" i="12"/>
  <c r="BG418" i="12"/>
  <c r="BF418" i="12"/>
  <c r="T418" i="12"/>
  <c r="R418" i="12"/>
  <c r="P418" i="12"/>
  <c r="BK418" i="12"/>
  <c r="J418" i="12"/>
  <c r="BE418" i="12" s="1"/>
  <c r="BI417" i="12"/>
  <c r="BH417" i="12"/>
  <c r="BG417" i="12"/>
  <c r="BF417" i="12"/>
  <c r="BE417" i="12"/>
  <c r="T417" i="12"/>
  <c r="R417" i="12"/>
  <c r="P417" i="12"/>
  <c r="BK417" i="12"/>
  <c r="J417" i="12"/>
  <c r="BI416" i="12"/>
  <c r="BH416" i="12"/>
  <c r="BG416" i="12"/>
  <c r="BF416" i="12"/>
  <c r="T416" i="12"/>
  <c r="R416" i="12"/>
  <c r="P416" i="12"/>
  <c r="BK416" i="12"/>
  <c r="J416" i="12"/>
  <c r="BE416" i="12" s="1"/>
  <c r="BI415" i="12"/>
  <c r="BH415" i="12"/>
  <c r="BG415" i="12"/>
  <c r="BF415" i="12"/>
  <c r="BE415" i="12"/>
  <c r="T415" i="12"/>
  <c r="R415" i="12"/>
  <c r="P415" i="12"/>
  <c r="BK415" i="12"/>
  <c r="J415" i="12"/>
  <c r="BI414" i="12"/>
  <c r="BH414" i="12"/>
  <c r="BG414" i="12"/>
  <c r="BF414" i="12"/>
  <c r="T414" i="12"/>
  <c r="T413" i="12" s="1"/>
  <c r="R414" i="12"/>
  <c r="R413" i="12" s="1"/>
  <c r="P414" i="12"/>
  <c r="P413" i="12" s="1"/>
  <c r="BK414" i="12"/>
  <c r="BK413" i="12" s="1"/>
  <c r="J413" i="12" s="1"/>
  <c r="J91" i="12" s="1"/>
  <c r="J414" i="12"/>
  <c r="BE414" i="12" s="1"/>
  <c r="BI412" i="12"/>
  <c r="BH412" i="12"/>
  <c r="BG412" i="12"/>
  <c r="BF412" i="12"/>
  <c r="T412" i="12"/>
  <c r="R412" i="12"/>
  <c r="P412" i="12"/>
  <c r="BK412" i="12"/>
  <c r="J412" i="12"/>
  <c r="BE412" i="12" s="1"/>
  <c r="BI411" i="12"/>
  <c r="BH411" i="12"/>
  <c r="BG411" i="12"/>
  <c r="BF411" i="12"/>
  <c r="T411" i="12"/>
  <c r="R411" i="12"/>
  <c r="P411" i="12"/>
  <c r="BK411" i="12"/>
  <c r="J411" i="12"/>
  <c r="BE411" i="12" s="1"/>
  <c r="BI410" i="12"/>
  <c r="BH410" i="12"/>
  <c r="BG410" i="12"/>
  <c r="BF410" i="12"/>
  <c r="T410" i="12"/>
  <c r="R410" i="12"/>
  <c r="P410" i="12"/>
  <c r="BK410" i="12"/>
  <c r="J410" i="12"/>
  <c r="BE410" i="12" s="1"/>
  <c r="BI409" i="12"/>
  <c r="BH409" i="12"/>
  <c r="BG409" i="12"/>
  <c r="BF409" i="12"/>
  <c r="T409" i="12"/>
  <c r="R409" i="12"/>
  <c r="P409" i="12"/>
  <c r="BK409" i="12"/>
  <c r="J409" i="12"/>
  <c r="BE409" i="12" s="1"/>
  <c r="BI408" i="12"/>
  <c r="BH408" i="12"/>
  <c r="BG408" i="12"/>
  <c r="BF408" i="12"/>
  <c r="BE408" i="12"/>
  <c r="T408" i="12"/>
  <c r="R408" i="12"/>
  <c r="P408" i="12"/>
  <c r="BK408" i="12"/>
  <c r="J408" i="12"/>
  <c r="BI407" i="12"/>
  <c r="BH407" i="12"/>
  <c r="BG407" i="12"/>
  <c r="BF407" i="12"/>
  <c r="T407" i="12"/>
  <c r="R407" i="12"/>
  <c r="P407" i="12"/>
  <c r="BK407" i="12"/>
  <c r="J407" i="12"/>
  <c r="BE407" i="12" s="1"/>
  <c r="BI406" i="12"/>
  <c r="BH406" i="12"/>
  <c r="BG406" i="12"/>
  <c r="BF406" i="12"/>
  <c r="BE406" i="12"/>
  <c r="T406" i="12"/>
  <c r="R406" i="12"/>
  <c r="P406" i="12"/>
  <c r="BK406" i="12"/>
  <c r="J406" i="12"/>
  <c r="BI405" i="12"/>
  <c r="BH405" i="12"/>
  <c r="BG405" i="12"/>
  <c r="BF405" i="12"/>
  <c r="T405" i="12"/>
  <c r="R405" i="12"/>
  <c r="P405" i="12"/>
  <c r="BK405" i="12"/>
  <c r="J405" i="12"/>
  <c r="BE405" i="12" s="1"/>
  <c r="BI404" i="12"/>
  <c r="BH404" i="12"/>
  <c r="BG404" i="12"/>
  <c r="BF404" i="12"/>
  <c r="BE404" i="12"/>
  <c r="T404" i="12"/>
  <c r="R404" i="12"/>
  <c r="P404" i="12"/>
  <c r="BK404" i="12"/>
  <c r="J404" i="12"/>
  <c r="BI403" i="12"/>
  <c r="BH403" i="12"/>
  <c r="BG403" i="12"/>
  <c r="BF403" i="12"/>
  <c r="T403" i="12"/>
  <c r="R403" i="12"/>
  <c r="P403" i="12"/>
  <c r="BK403" i="12"/>
  <c r="J403" i="12"/>
  <c r="BE403" i="12" s="1"/>
  <c r="BI402" i="12"/>
  <c r="BH402" i="12"/>
  <c r="BG402" i="12"/>
  <c r="BF402" i="12"/>
  <c r="BE402" i="12"/>
  <c r="T402" i="12"/>
  <c r="R402" i="12"/>
  <c r="P402" i="12"/>
  <c r="BK402" i="12"/>
  <c r="J402" i="12"/>
  <c r="BI401" i="12"/>
  <c r="BH401" i="12"/>
  <c r="BG401" i="12"/>
  <c r="BF401" i="12"/>
  <c r="T401" i="12"/>
  <c r="R401" i="12"/>
  <c r="P401" i="12"/>
  <c r="BK401" i="12"/>
  <c r="J401" i="12"/>
  <c r="BE401" i="12" s="1"/>
  <c r="BI400" i="12"/>
  <c r="BH400" i="12"/>
  <c r="BG400" i="12"/>
  <c r="BF400" i="12"/>
  <c r="BE400" i="12"/>
  <c r="T400" i="12"/>
  <c r="R400" i="12"/>
  <c r="P400" i="12"/>
  <c r="BK400" i="12"/>
  <c r="J400" i="12"/>
  <c r="BI399" i="12"/>
  <c r="BH399" i="12"/>
  <c r="BG399" i="12"/>
  <c r="BF399" i="12"/>
  <c r="T399" i="12"/>
  <c r="R399" i="12"/>
  <c r="P399" i="12"/>
  <c r="BK399" i="12"/>
  <c r="J399" i="12"/>
  <c r="BE399" i="12" s="1"/>
  <c r="BI398" i="12"/>
  <c r="BH398" i="12"/>
  <c r="BG398" i="12"/>
  <c r="BF398" i="12"/>
  <c r="BE398" i="12"/>
  <c r="T398" i="12"/>
  <c r="R398" i="12"/>
  <c r="P398" i="12"/>
  <c r="BK398" i="12"/>
  <c r="J398" i="12"/>
  <c r="BI397" i="12"/>
  <c r="BH397" i="12"/>
  <c r="BG397" i="12"/>
  <c r="BF397" i="12"/>
  <c r="T397" i="12"/>
  <c r="R397" i="12"/>
  <c r="P397" i="12"/>
  <c r="BK397" i="12"/>
  <c r="J397" i="12"/>
  <c r="BE397" i="12" s="1"/>
  <c r="BI396" i="12"/>
  <c r="BH396" i="12"/>
  <c r="BG396" i="12"/>
  <c r="BF396" i="12"/>
  <c r="BE396" i="12"/>
  <c r="T396" i="12"/>
  <c r="T395" i="12" s="1"/>
  <c r="R396" i="12"/>
  <c r="R395" i="12" s="1"/>
  <c r="P396" i="12"/>
  <c r="P395" i="12" s="1"/>
  <c r="BK396" i="12"/>
  <c r="BK395" i="12" s="1"/>
  <c r="J395" i="12" s="1"/>
  <c r="J90" i="12" s="1"/>
  <c r="J396" i="12"/>
  <c r="BI394" i="12"/>
  <c r="BH394" i="12"/>
  <c r="BG394" i="12"/>
  <c r="BF394" i="12"/>
  <c r="BE394" i="12"/>
  <c r="T394" i="12"/>
  <c r="R394" i="12"/>
  <c r="P394" i="12"/>
  <c r="BK394" i="12"/>
  <c r="J394" i="12"/>
  <c r="BI393" i="12"/>
  <c r="BH393" i="12"/>
  <c r="BG393" i="12"/>
  <c r="BF393" i="12"/>
  <c r="T393" i="12"/>
  <c r="R393" i="12"/>
  <c r="P393" i="12"/>
  <c r="BK393" i="12"/>
  <c r="J393" i="12"/>
  <c r="BE393" i="12" s="1"/>
  <c r="BI392" i="12"/>
  <c r="BH392" i="12"/>
  <c r="BG392" i="12"/>
  <c r="BF392" i="12"/>
  <c r="BE392" i="12"/>
  <c r="T392" i="12"/>
  <c r="R392" i="12"/>
  <c r="P392" i="12"/>
  <c r="BK392" i="12"/>
  <c r="J392" i="12"/>
  <c r="BI391" i="12"/>
  <c r="BH391" i="12"/>
  <c r="BG391" i="12"/>
  <c r="BF391" i="12"/>
  <c r="T391" i="12"/>
  <c r="R391" i="12"/>
  <c r="P391" i="12"/>
  <c r="BK391" i="12"/>
  <c r="J391" i="12"/>
  <c r="BE391" i="12" s="1"/>
  <c r="BI390" i="12"/>
  <c r="BH390" i="12"/>
  <c r="BG390" i="12"/>
  <c r="BF390" i="12"/>
  <c r="BE390" i="12"/>
  <c r="T390" i="12"/>
  <c r="R390" i="12"/>
  <c r="P390" i="12"/>
  <c r="BK390" i="12"/>
  <c r="J390" i="12"/>
  <c r="BI389" i="12"/>
  <c r="BH389" i="12"/>
  <c r="BG389" i="12"/>
  <c r="BF389" i="12"/>
  <c r="T389" i="12"/>
  <c r="R389" i="12"/>
  <c r="P389" i="12"/>
  <c r="BK389" i="12"/>
  <c r="J389" i="12"/>
  <c r="BE389" i="12" s="1"/>
  <c r="BI388" i="12"/>
  <c r="BH388" i="12"/>
  <c r="BG388" i="12"/>
  <c r="BF388" i="12"/>
  <c r="BE388" i="12"/>
  <c r="T388" i="12"/>
  <c r="R388" i="12"/>
  <c r="P388" i="12"/>
  <c r="BK388" i="12"/>
  <c r="J388" i="12"/>
  <c r="BI387" i="12"/>
  <c r="BH387" i="12"/>
  <c r="BG387" i="12"/>
  <c r="BF387" i="12"/>
  <c r="T387" i="12"/>
  <c r="R387" i="12"/>
  <c r="P387" i="12"/>
  <c r="BK387" i="12"/>
  <c r="J387" i="12"/>
  <c r="BE387" i="12" s="1"/>
  <c r="BI386" i="12"/>
  <c r="BH386" i="12"/>
  <c r="BG386" i="12"/>
  <c r="BF386" i="12"/>
  <c r="BE386" i="12"/>
  <c r="T386" i="12"/>
  <c r="R386" i="12"/>
  <c r="P386" i="12"/>
  <c r="BK386" i="12"/>
  <c r="J386" i="12"/>
  <c r="BI385" i="12"/>
  <c r="BH385" i="12"/>
  <c r="BG385" i="12"/>
  <c r="BF385" i="12"/>
  <c r="T385" i="12"/>
  <c r="R385" i="12"/>
  <c r="P385" i="12"/>
  <c r="BK385" i="12"/>
  <c r="J385" i="12"/>
  <c r="BE385" i="12" s="1"/>
  <c r="BI384" i="12"/>
  <c r="BH384" i="12"/>
  <c r="BG384" i="12"/>
  <c r="BF384" i="12"/>
  <c r="BE384" i="12"/>
  <c r="T384" i="12"/>
  <c r="R384" i="12"/>
  <c r="P384" i="12"/>
  <c r="BK384" i="12"/>
  <c r="J384" i="12"/>
  <c r="BI383" i="12"/>
  <c r="BH383" i="12"/>
  <c r="BG383" i="12"/>
  <c r="BF383" i="12"/>
  <c r="T383" i="12"/>
  <c r="R383" i="12"/>
  <c r="P383" i="12"/>
  <c r="BK383" i="12"/>
  <c r="J383" i="12"/>
  <c r="BE383" i="12" s="1"/>
  <c r="BI382" i="12"/>
  <c r="BH382" i="12"/>
  <c r="BG382" i="12"/>
  <c r="BF382" i="12"/>
  <c r="BE382" i="12"/>
  <c r="T382" i="12"/>
  <c r="R382" i="12"/>
  <c r="P382" i="12"/>
  <c r="BK382" i="12"/>
  <c r="J382" i="12"/>
  <c r="BI381" i="12"/>
  <c r="BH381" i="12"/>
  <c r="BG381" i="12"/>
  <c r="BF381" i="12"/>
  <c r="T381" i="12"/>
  <c r="R381" i="12"/>
  <c r="P381" i="12"/>
  <c r="BK381" i="12"/>
  <c r="J381" i="12"/>
  <c r="BE381" i="12" s="1"/>
  <c r="BI380" i="12"/>
  <c r="BH380" i="12"/>
  <c r="BG380" i="12"/>
  <c r="BF380" i="12"/>
  <c r="BE380" i="12"/>
  <c r="T380" i="12"/>
  <c r="R380" i="12"/>
  <c r="P380" i="12"/>
  <c r="BK380" i="12"/>
  <c r="J380" i="12"/>
  <c r="BI379" i="12"/>
  <c r="BH379" i="12"/>
  <c r="BG379" i="12"/>
  <c r="BF379" i="12"/>
  <c r="T379" i="12"/>
  <c r="R379" i="12"/>
  <c r="P379" i="12"/>
  <c r="BK379" i="12"/>
  <c r="J379" i="12"/>
  <c r="BE379" i="12" s="1"/>
  <c r="BI378" i="12"/>
  <c r="BH378" i="12"/>
  <c r="BG378" i="12"/>
  <c r="BF378" i="12"/>
  <c r="BE378" i="12"/>
  <c r="T378" i="12"/>
  <c r="T377" i="12" s="1"/>
  <c r="R378" i="12"/>
  <c r="R377" i="12" s="1"/>
  <c r="P378" i="12"/>
  <c r="P377" i="12" s="1"/>
  <c r="BK378" i="12"/>
  <c r="BK377" i="12" s="1"/>
  <c r="J377" i="12" s="1"/>
  <c r="J89" i="12" s="1"/>
  <c r="J378" i="12"/>
  <c r="BI376" i="12"/>
  <c r="BH376" i="12"/>
  <c r="BG376" i="12"/>
  <c r="BF376" i="12"/>
  <c r="T376" i="12"/>
  <c r="R376" i="12"/>
  <c r="P376" i="12"/>
  <c r="BK376" i="12"/>
  <c r="J376" i="12"/>
  <c r="BE376" i="12" s="1"/>
  <c r="BI375" i="12"/>
  <c r="BH375" i="12"/>
  <c r="BG375" i="12"/>
  <c r="BF375" i="12"/>
  <c r="T375" i="12"/>
  <c r="R375" i="12"/>
  <c r="P375" i="12"/>
  <c r="BK375" i="12"/>
  <c r="J375" i="12"/>
  <c r="BE375" i="12" s="1"/>
  <c r="BI374" i="12"/>
  <c r="BH374" i="12"/>
  <c r="BG374" i="12"/>
  <c r="BF374" i="12"/>
  <c r="T374" i="12"/>
  <c r="R374" i="12"/>
  <c r="P374" i="12"/>
  <c r="BK374" i="12"/>
  <c r="J374" i="12"/>
  <c r="BE374" i="12" s="1"/>
  <c r="BI373" i="12"/>
  <c r="BH373" i="12"/>
  <c r="BG373" i="12"/>
  <c r="BF373" i="12"/>
  <c r="T373" i="12"/>
  <c r="R373" i="12"/>
  <c r="P373" i="12"/>
  <c r="BK373" i="12"/>
  <c r="J373" i="12"/>
  <c r="BE373" i="12" s="1"/>
  <c r="BI372" i="12"/>
  <c r="BH372" i="12"/>
  <c r="BG372" i="12"/>
  <c r="BF372" i="12"/>
  <c r="T372" i="12"/>
  <c r="R372" i="12"/>
  <c r="P372" i="12"/>
  <c r="BK372" i="12"/>
  <c r="J372" i="12"/>
  <c r="BE372" i="12" s="1"/>
  <c r="BI371" i="12"/>
  <c r="BH371" i="12"/>
  <c r="BG371" i="12"/>
  <c r="BF371" i="12"/>
  <c r="BE371" i="12"/>
  <c r="T371" i="12"/>
  <c r="R371" i="12"/>
  <c r="P371" i="12"/>
  <c r="BK371" i="12"/>
  <c r="J371" i="12"/>
  <c r="BI370" i="12"/>
  <c r="BH370" i="12"/>
  <c r="BG370" i="12"/>
  <c r="BF370" i="12"/>
  <c r="T370" i="12"/>
  <c r="R370" i="12"/>
  <c r="P370" i="12"/>
  <c r="BK370" i="12"/>
  <c r="J370" i="12"/>
  <c r="BE370" i="12" s="1"/>
  <c r="BI369" i="12"/>
  <c r="BH369" i="12"/>
  <c r="BG369" i="12"/>
  <c r="BF369" i="12"/>
  <c r="BE369" i="12"/>
  <c r="T369" i="12"/>
  <c r="R369" i="12"/>
  <c r="P369" i="12"/>
  <c r="BK369" i="12"/>
  <c r="J369" i="12"/>
  <c r="BI368" i="12"/>
  <c r="BH368" i="12"/>
  <c r="BG368" i="12"/>
  <c r="BF368" i="12"/>
  <c r="T368" i="12"/>
  <c r="R368" i="12"/>
  <c r="P368" i="12"/>
  <c r="BK368" i="12"/>
  <c r="J368" i="12"/>
  <c r="BE368" i="12" s="1"/>
  <c r="BI367" i="12"/>
  <c r="BH367" i="12"/>
  <c r="BG367" i="12"/>
  <c r="BF367" i="12"/>
  <c r="BE367" i="12"/>
  <c r="T367" i="12"/>
  <c r="R367" i="12"/>
  <c r="P367" i="12"/>
  <c r="BK367" i="12"/>
  <c r="J367" i="12"/>
  <c r="BI366" i="12"/>
  <c r="BH366" i="12"/>
  <c r="BG366" i="12"/>
  <c r="BF366" i="12"/>
  <c r="T366" i="12"/>
  <c r="R366" i="12"/>
  <c r="P366" i="12"/>
  <c r="BK366" i="12"/>
  <c r="J366" i="12"/>
  <c r="BE366" i="12" s="1"/>
  <c r="BI365" i="12"/>
  <c r="BH365" i="12"/>
  <c r="BG365" i="12"/>
  <c r="BF365" i="12"/>
  <c r="BE365" i="12"/>
  <c r="T365" i="12"/>
  <c r="R365" i="12"/>
  <c r="P365" i="12"/>
  <c r="BK365" i="12"/>
  <c r="J365" i="12"/>
  <c r="BI364" i="12"/>
  <c r="BH364" i="12"/>
  <c r="BG364" i="12"/>
  <c r="BF364" i="12"/>
  <c r="BE364" i="12"/>
  <c r="T364" i="12"/>
  <c r="R364" i="12"/>
  <c r="P364" i="12"/>
  <c r="BK364" i="12"/>
  <c r="J364" i="12"/>
  <c r="BI363" i="12"/>
  <c r="BH363" i="12"/>
  <c r="BG363" i="12"/>
  <c r="BF363" i="12"/>
  <c r="BE363" i="12"/>
  <c r="T363" i="12"/>
  <c r="R363" i="12"/>
  <c r="P363" i="12"/>
  <c r="BK363" i="12"/>
  <c r="J363" i="12"/>
  <c r="BI362" i="12"/>
  <c r="BH362" i="12"/>
  <c r="BG362" i="12"/>
  <c r="BF362" i="12"/>
  <c r="BE362" i="12"/>
  <c r="T362" i="12"/>
  <c r="R362" i="12"/>
  <c r="P362" i="12"/>
  <c r="BK362" i="12"/>
  <c r="J362" i="12"/>
  <c r="BI361" i="12"/>
  <c r="BH361" i="12"/>
  <c r="BG361" i="12"/>
  <c r="BF361" i="12"/>
  <c r="BE361" i="12"/>
  <c r="T361" i="12"/>
  <c r="R361" i="12"/>
  <c r="P361" i="12"/>
  <c r="BK361" i="12"/>
  <c r="J361" i="12"/>
  <c r="BI360" i="12"/>
  <c r="BH360" i="12"/>
  <c r="BG360" i="12"/>
  <c r="BF360" i="12"/>
  <c r="BE360" i="12"/>
  <c r="T360" i="12"/>
  <c r="T359" i="12" s="1"/>
  <c r="R360" i="12"/>
  <c r="R359" i="12" s="1"/>
  <c r="P360" i="12"/>
  <c r="P359" i="12" s="1"/>
  <c r="BK360" i="12"/>
  <c r="BK359" i="12" s="1"/>
  <c r="J359" i="12" s="1"/>
  <c r="J88" i="12" s="1"/>
  <c r="J360" i="12"/>
  <c r="BI358" i="12"/>
  <c r="BH358" i="12"/>
  <c r="BG358" i="12"/>
  <c r="BF358" i="12"/>
  <c r="T358" i="12"/>
  <c r="R358" i="12"/>
  <c r="P358" i="12"/>
  <c r="BK358" i="12"/>
  <c r="J358" i="12"/>
  <c r="BE358" i="12" s="1"/>
  <c r="BI357" i="12"/>
  <c r="BH357" i="12"/>
  <c r="BG357" i="12"/>
  <c r="BF357" i="12"/>
  <c r="BE357" i="12"/>
  <c r="T357" i="12"/>
  <c r="R357" i="12"/>
  <c r="P357" i="12"/>
  <c r="BK357" i="12"/>
  <c r="J357" i="12"/>
  <c r="BI356" i="12"/>
  <c r="BH356" i="12"/>
  <c r="BG356" i="12"/>
  <c r="BF356" i="12"/>
  <c r="T356" i="12"/>
  <c r="R356" i="12"/>
  <c r="P356" i="12"/>
  <c r="BK356" i="12"/>
  <c r="J356" i="12"/>
  <c r="BE356" i="12" s="1"/>
  <c r="BI355" i="12"/>
  <c r="BH355" i="12"/>
  <c r="BG355" i="12"/>
  <c r="BF355" i="12"/>
  <c r="BE355" i="12"/>
  <c r="T355" i="12"/>
  <c r="R355" i="12"/>
  <c r="P355" i="12"/>
  <c r="BK355" i="12"/>
  <c r="J355" i="12"/>
  <c r="BI354" i="12"/>
  <c r="BH354" i="12"/>
  <c r="BG354" i="12"/>
  <c r="BF354" i="12"/>
  <c r="T354" i="12"/>
  <c r="R354" i="12"/>
  <c r="P354" i="12"/>
  <c r="BK354" i="12"/>
  <c r="J354" i="12"/>
  <c r="BE354" i="12" s="1"/>
  <c r="BI353" i="12"/>
  <c r="BH353" i="12"/>
  <c r="BG353" i="12"/>
  <c r="BF353" i="12"/>
  <c r="BE353" i="12"/>
  <c r="T353" i="12"/>
  <c r="R353" i="12"/>
  <c r="P353" i="12"/>
  <c r="BK353" i="12"/>
  <c r="J353" i="12"/>
  <c r="BI352" i="12"/>
  <c r="BH352" i="12"/>
  <c r="BG352" i="12"/>
  <c r="BF352" i="12"/>
  <c r="T352" i="12"/>
  <c r="R352" i="12"/>
  <c r="P352" i="12"/>
  <c r="BK352" i="12"/>
  <c r="J352" i="12"/>
  <c r="BE352" i="12" s="1"/>
  <c r="BI351" i="12"/>
  <c r="BH351" i="12"/>
  <c r="BG351" i="12"/>
  <c r="BF351" i="12"/>
  <c r="BE351" i="12"/>
  <c r="T351" i="12"/>
  <c r="R351" i="12"/>
  <c r="P351" i="12"/>
  <c r="BK351" i="12"/>
  <c r="J351" i="12"/>
  <c r="BI350" i="12"/>
  <c r="BH350" i="12"/>
  <c r="BG350" i="12"/>
  <c r="BF350" i="12"/>
  <c r="T350" i="12"/>
  <c r="R350" i="12"/>
  <c r="P350" i="12"/>
  <c r="BK350" i="12"/>
  <c r="J350" i="12"/>
  <c r="BE350" i="12" s="1"/>
  <c r="BI349" i="12"/>
  <c r="BH349" i="12"/>
  <c r="BG349" i="12"/>
  <c r="BF349" i="12"/>
  <c r="BE349" i="12"/>
  <c r="T349" i="12"/>
  <c r="R349" i="12"/>
  <c r="P349" i="12"/>
  <c r="BK349" i="12"/>
  <c r="J349" i="12"/>
  <c r="BI348" i="12"/>
  <c r="BH348" i="12"/>
  <c r="BG348" i="12"/>
  <c r="BF348" i="12"/>
  <c r="T348" i="12"/>
  <c r="R348" i="12"/>
  <c r="P348" i="12"/>
  <c r="BK348" i="12"/>
  <c r="J348" i="12"/>
  <c r="BE348" i="12" s="1"/>
  <c r="BI347" i="12"/>
  <c r="BH347" i="12"/>
  <c r="BG347" i="12"/>
  <c r="BF347" i="12"/>
  <c r="BE347" i="12"/>
  <c r="T347" i="12"/>
  <c r="R347" i="12"/>
  <c r="P347" i="12"/>
  <c r="BK347" i="12"/>
  <c r="J347" i="12"/>
  <c r="BI346" i="12"/>
  <c r="BH346" i="12"/>
  <c r="BG346" i="12"/>
  <c r="BF346" i="12"/>
  <c r="T346" i="12"/>
  <c r="R346" i="12"/>
  <c r="P346" i="12"/>
  <c r="BK346" i="12"/>
  <c r="J346" i="12"/>
  <c r="BE346" i="12" s="1"/>
  <c r="BI345" i="12"/>
  <c r="BH345" i="12"/>
  <c r="BG345" i="12"/>
  <c r="BF345" i="12"/>
  <c r="BE345" i="12"/>
  <c r="T345" i="12"/>
  <c r="R345" i="12"/>
  <c r="P345" i="12"/>
  <c r="BK345" i="12"/>
  <c r="J345" i="12"/>
  <c r="BI344" i="12"/>
  <c r="BH344" i="12"/>
  <c r="BG344" i="12"/>
  <c r="BF344" i="12"/>
  <c r="T344" i="12"/>
  <c r="R344" i="12"/>
  <c r="P344" i="12"/>
  <c r="BK344" i="12"/>
  <c r="J344" i="12"/>
  <c r="BE344" i="12" s="1"/>
  <c r="BI343" i="12"/>
  <c r="BH343" i="12"/>
  <c r="BG343" i="12"/>
  <c r="BF343" i="12"/>
  <c r="BE343" i="12"/>
  <c r="T343" i="12"/>
  <c r="R343" i="12"/>
  <c r="P343" i="12"/>
  <c r="BK343" i="12"/>
  <c r="J343" i="12"/>
  <c r="BI342" i="12"/>
  <c r="BH342" i="12"/>
  <c r="BG342" i="12"/>
  <c r="BF342" i="12"/>
  <c r="T342" i="12"/>
  <c r="T341" i="12" s="1"/>
  <c r="R342" i="12"/>
  <c r="R341" i="12" s="1"/>
  <c r="P342" i="12"/>
  <c r="P341" i="12" s="1"/>
  <c r="BK342" i="12"/>
  <c r="BK341" i="12" s="1"/>
  <c r="J341" i="12" s="1"/>
  <c r="J87" i="12" s="1"/>
  <c r="J342" i="12"/>
  <c r="BE342" i="12" s="1"/>
  <c r="BI340" i="12"/>
  <c r="BH340" i="12"/>
  <c r="BG340" i="12"/>
  <c r="BF340" i="12"/>
  <c r="T340" i="12"/>
  <c r="R340" i="12"/>
  <c r="P340" i="12"/>
  <c r="BK340" i="12"/>
  <c r="J340" i="12"/>
  <c r="BE340" i="12" s="1"/>
  <c r="BI339" i="12"/>
  <c r="BH339" i="12"/>
  <c r="BG339" i="12"/>
  <c r="BF339" i="12"/>
  <c r="T339" i="12"/>
  <c r="R339" i="12"/>
  <c r="P339" i="12"/>
  <c r="BK339" i="12"/>
  <c r="J339" i="12"/>
  <c r="BE339" i="12" s="1"/>
  <c r="BI338" i="12"/>
  <c r="BH338" i="12"/>
  <c r="BG338" i="12"/>
  <c r="BF338" i="12"/>
  <c r="T338" i="12"/>
  <c r="R338" i="12"/>
  <c r="P338" i="12"/>
  <c r="BK338" i="12"/>
  <c r="J338" i="12"/>
  <c r="BE338" i="12" s="1"/>
  <c r="BI337" i="12"/>
  <c r="BH337" i="12"/>
  <c r="BG337" i="12"/>
  <c r="BF337" i="12"/>
  <c r="T337" i="12"/>
  <c r="R337" i="12"/>
  <c r="P337" i="12"/>
  <c r="BK337" i="12"/>
  <c r="J337" i="12"/>
  <c r="BE337" i="12" s="1"/>
  <c r="BI336" i="12"/>
  <c r="BH336" i="12"/>
  <c r="BG336" i="12"/>
  <c r="BF336" i="12"/>
  <c r="T336" i="12"/>
  <c r="R336" i="12"/>
  <c r="P336" i="12"/>
  <c r="BK336" i="12"/>
  <c r="J336" i="12"/>
  <c r="BE336" i="12" s="1"/>
  <c r="BI335" i="12"/>
  <c r="BH335" i="12"/>
  <c r="BG335" i="12"/>
  <c r="BF335" i="12"/>
  <c r="T335" i="12"/>
  <c r="R335" i="12"/>
  <c r="P335" i="12"/>
  <c r="BK335" i="12"/>
  <c r="J335" i="12"/>
  <c r="BE335" i="12" s="1"/>
  <c r="BI334" i="12"/>
  <c r="BH334" i="12"/>
  <c r="BG334" i="12"/>
  <c r="BF334" i="12"/>
  <c r="BE334" i="12"/>
  <c r="T334" i="12"/>
  <c r="R334" i="12"/>
  <c r="P334" i="12"/>
  <c r="BK334" i="12"/>
  <c r="J334" i="12"/>
  <c r="BI333" i="12"/>
  <c r="BH333" i="12"/>
  <c r="BG333" i="12"/>
  <c r="BF333" i="12"/>
  <c r="BE333" i="12"/>
  <c r="T333" i="12"/>
  <c r="R333" i="12"/>
  <c r="P333" i="12"/>
  <c r="BK333" i="12"/>
  <c r="J333" i="12"/>
  <c r="BI332" i="12"/>
  <c r="BH332" i="12"/>
  <c r="BG332" i="12"/>
  <c r="BF332" i="12"/>
  <c r="BE332" i="12"/>
  <c r="T332" i="12"/>
  <c r="R332" i="12"/>
  <c r="P332" i="12"/>
  <c r="BK332" i="12"/>
  <c r="J332" i="12"/>
  <c r="BI331" i="12"/>
  <c r="BH331" i="12"/>
  <c r="BG331" i="12"/>
  <c r="BF331" i="12"/>
  <c r="BE331" i="12"/>
  <c r="T331" i="12"/>
  <c r="R331" i="12"/>
  <c r="P331" i="12"/>
  <c r="BK331" i="12"/>
  <c r="J331" i="12"/>
  <c r="BI330" i="12"/>
  <c r="BH330" i="12"/>
  <c r="BG330" i="12"/>
  <c r="BF330" i="12"/>
  <c r="BE330" i="12"/>
  <c r="T330" i="12"/>
  <c r="R330" i="12"/>
  <c r="P330" i="12"/>
  <c r="BK330" i="12"/>
  <c r="J330" i="12"/>
  <c r="BI329" i="12"/>
  <c r="BH329" i="12"/>
  <c r="BG329" i="12"/>
  <c r="BF329" i="12"/>
  <c r="BE329" i="12"/>
  <c r="T329" i="12"/>
  <c r="R329" i="12"/>
  <c r="P329" i="12"/>
  <c r="BK329" i="12"/>
  <c r="J329" i="12"/>
  <c r="BI328" i="12"/>
  <c r="BH328" i="12"/>
  <c r="BG328" i="12"/>
  <c r="BF328" i="12"/>
  <c r="BE328" i="12"/>
  <c r="T328" i="12"/>
  <c r="R328" i="12"/>
  <c r="P328" i="12"/>
  <c r="BK328" i="12"/>
  <c r="J328" i="12"/>
  <c r="BI327" i="12"/>
  <c r="BH327" i="12"/>
  <c r="BG327" i="12"/>
  <c r="BF327" i="12"/>
  <c r="BE327" i="12"/>
  <c r="T327" i="12"/>
  <c r="R327" i="12"/>
  <c r="P327" i="12"/>
  <c r="BK327" i="12"/>
  <c r="J327" i="12"/>
  <c r="BI326" i="12"/>
  <c r="BH326" i="12"/>
  <c r="BG326" i="12"/>
  <c r="BF326" i="12"/>
  <c r="BE326" i="12"/>
  <c r="T326" i="12"/>
  <c r="R326" i="12"/>
  <c r="P326" i="12"/>
  <c r="BK326" i="12"/>
  <c r="J326" i="12"/>
  <c r="BI325" i="12"/>
  <c r="BH325" i="12"/>
  <c r="BG325" i="12"/>
  <c r="BF325" i="12"/>
  <c r="BE325" i="12"/>
  <c r="T325" i="12"/>
  <c r="R325" i="12"/>
  <c r="P325" i="12"/>
  <c r="BK325" i="12"/>
  <c r="J325" i="12"/>
  <c r="BI324" i="12"/>
  <c r="BH324" i="12"/>
  <c r="BG324" i="12"/>
  <c r="BF324" i="12"/>
  <c r="BE324" i="12"/>
  <c r="T324" i="12"/>
  <c r="T323" i="12" s="1"/>
  <c r="R324" i="12"/>
  <c r="R323" i="12" s="1"/>
  <c r="P324" i="12"/>
  <c r="P323" i="12" s="1"/>
  <c r="BK324" i="12"/>
  <c r="BK323" i="12" s="1"/>
  <c r="J323" i="12" s="1"/>
  <c r="J86" i="12" s="1"/>
  <c r="J324" i="12"/>
  <c r="BI322" i="12"/>
  <c r="BH322" i="12"/>
  <c r="BG322" i="12"/>
  <c r="BF322" i="12"/>
  <c r="T322" i="12"/>
  <c r="R322" i="12"/>
  <c r="P322" i="12"/>
  <c r="BK322" i="12"/>
  <c r="J322" i="12"/>
  <c r="BE322" i="12" s="1"/>
  <c r="BI321" i="12"/>
  <c r="BH321" i="12"/>
  <c r="BG321" i="12"/>
  <c r="BF321" i="12"/>
  <c r="T321" i="12"/>
  <c r="R321" i="12"/>
  <c r="P321" i="12"/>
  <c r="BK321" i="12"/>
  <c r="J321" i="12"/>
  <c r="BE321" i="12" s="1"/>
  <c r="BI320" i="12"/>
  <c r="BH320" i="12"/>
  <c r="BG320" i="12"/>
  <c r="BF320" i="12"/>
  <c r="BE320" i="12"/>
  <c r="T320" i="12"/>
  <c r="R320" i="12"/>
  <c r="P320" i="12"/>
  <c r="BK320" i="12"/>
  <c r="J320" i="12"/>
  <c r="BI319" i="12"/>
  <c r="BH319" i="12"/>
  <c r="BG319" i="12"/>
  <c r="BF319" i="12"/>
  <c r="T319" i="12"/>
  <c r="R319" i="12"/>
  <c r="P319" i="12"/>
  <c r="BK319" i="12"/>
  <c r="J319" i="12"/>
  <c r="BE319" i="12" s="1"/>
  <c r="BI318" i="12"/>
  <c r="BH318" i="12"/>
  <c r="BG318" i="12"/>
  <c r="BF318" i="12"/>
  <c r="BE318" i="12"/>
  <c r="T318" i="12"/>
  <c r="R318" i="12"/>
  <c r="P318" i="12"/>
  <c r="BK318" i="12"/>
  <c r="J318" i="12"/>
  <c r="BI317" i="12"/>
  <c r="BH317" i="12"/>
  <c r="BG317" i="12"/>
  <c r="BF317" i="12"/>
  <c r="T317" i="12"/>
  <c r="R317" i="12"/>
  <c r="P317" i="12"/>
  <c r="BK317" i="12"/>
  <c r="J317" i="12"/>
  <c r="BE317" i="12" s="1"/>
  <c r="BI316" i="12"/>
  <c r="BH316" i="12"/>
  <c r="BG316" i="12"/>
  <c r="BF316" i="12"/>
  <c r="BE316" i="12"/>
  <c r="T316" i="12"/>
  <c r="R316" i="12"/>
  <c r="P316" i="12"/>
  <c r="BK316" i="12"/>
  <c r="J316" i="12"/>
  <c r="BI315" i="12"/>
  <c r="BH315" i="12"/>
  <c r="BG315" i="12"/>
  <c r="BF315" i="12"/>
  <c r="T315" i="12"/>
  <c r="R315" i="12"/>
  <c r="P315" i="12"/>
  <c r="BK315" i="12"/>
  <c r="J315" i="12"/>
  <c r="BE315" i="12" s="1"/>
  <c r="BI314" i="12"/>
  <c r="BH314" i="12"/>
  <c r="BG314" i="12"/>
  <c r="BF314" i="12"/>
  <c r="BE314" i="12"/>
  <c r="T314" i="12"/>
  <c r="R314" i="12"/>
  <c r="P314" i="12"/>
  <c r="BK314" i="12"/>
  <c r="J314" i="12"/>
  <c r="BI313" i="12"/>
  <c r="BH313" i="12"/>
  <c r="BG313" i="12"/>
  <c r="BF313" i="12"/>
  <c r="T313" i="12"/>
  <c r="R313" i="12"/>
  <c r="P313" i="12"/>
  <c r="BK313" i="12"/>
  <c r="J313" i="12"/>
  <c r="BE313" i="12" s="1"/>
  <c r="BI312" i="12"/>
  <c r="BH312" i="12"/>
  <c r="BG312" i="12"/>
  <c r="BF312" i="12"/>
  <c r="BE312" i="12"/>
  <c r="T312" i="12"/>
  <c r="R312" i="12"/>
  <c r="P312" i="12"/>
  <c r="BK312" i="12"/>
  <c r="J312" i="12"/>
  <c r="BI311" i="12"/>
  <c r="BH311" i="12"/>
  <c r="BG311" i="12"/>
  <c r="BF311" i="12"/>
  <c r="T311" i="12"/>
  <c r="R311" i="12"/>
  <c r="P311" i="12"/>
  <c r="BK311" i="12"/>
  <c r="J311" i="12"/>
  <c r="BE311" i="12" s="1"/>
  <c r="BI310" i="12"/>
  <c r="BH310" i="12"/>
  <c r="BG310" i="12"/>
  <c r="BF310" i="12"/>
  <c r="BE310" i="12"/>
  <c r="T310" i="12"/>
  <c r="R310" i="12"/>
  <c r="P310" i="12"/>
  <c r="BK310" i="12"/>
  <c r="J310" i="12"/>
  <c r="BI309" i="12"/>
  <c r="BH309" i="12"/>
  <c r="BG309" i="12"/>
  <c r="BF309" i="12"/>
  <c r="T309" i="12"/>
  <c r="R309" i="12"/>
  <c r="P309" i="12"/>
  <c r="BK309" i="12"/>
  <c r="J309" i="12"/>
  <c r="BE309" i="12" s="1"/>
  <c r="BI308" i="12"/>
  <c r="BH308" i="12"/>
  <c r="BG308" i="12"/>
  <c r="BF308" i="12"/>
  <c r="BE308" i="12"/>
  <c r="T308" i="12"/>
  <c r="R308" i="12"/>
  <c r="P308" i="12"/>
  <c r="BK308" i="12"/>
  <c r="J308" i="12"/>
  <c r="BI307" i="12"/>
  <c r="BH307" i="12"/>
  <c r="BG307" i="12"/>
  <c r="BF307" i="12"/>
  <c r="T307" i="12"/>
  <c r="R307" i="12"/>
  <c r="P307" i="12"/>
  <c r="BK307" i="12"/>
  <c r="J307" i="12"/>
  <c r="BE307" i="12" s="1"/>
  <c r="BI306" i="12"/>
  <c r="BH306" i="12"/>
  <c r="BG306" i="12"/>
  <c r="BF306" i="12"/>
  <c r="BE306" i="12"/>
  <c r="T306" i="12"/>
  <c r="T305" i="12" s="1"/>
  <c r="R306" i="12"/>
  <c r="R305" i="12" s="1"/>
  <c r="P306" i="12"/>
  <c r="P305" i="12" s="1"/>
  <c r="BK306" i="12"/>
  <c r="BK305" i="12" s="1"/>
  <c r="J305" i="12" s="1"/>
  <c r="J85" i="12" s="1"/>
  <c r="J306" i="12"/>
  <c r="BI304" i="12"/>
  <c r="BH304" i="12"/>
  <c r="BG304" i="12"/>
  <c r="BF304" i="12"/>
  <c r="T304" i="12"/>
  <c r="R304" i="12"/>
  <c r="P304" i="12"/>
  <c r="BK304" i="12"/>
  <c r="J304" i="12"/>
  <c r="BE304" i="12" s="1"/>
  <c r="BI303" i="12"/>
  <c r="BH303" i="12"/>
  <c r="BG303" i="12"/>
  <c r="BF303" i="12"/>
  <c r="BE303" i="12"/>
  <c r="T303" i="12"/>
  <c r="R303" i="12"/>
  <c r="P303" i="12"/>
  <c r="BK303" i="12"/>
  <c r="J303" i="12"/>
  <c r="BI302" i="12"/>
  <c r="BH302" i="12"/>
  <c r="BG302" i="12"/>
  <c r="BF302" i="12"/>
  <c r="T302" i="12"/>
  <c r="R302" i="12"/>
  <c r="P302" i="12"/>
  <c r="BK302" i="12"/>
  <c r="J302" i="12"/>
  <c r="BE302" i="12" s="1"/>
  <c r="BI301" i="12"/>
  <c r="BH301" i="12"/>
  <c r="BG301" i="12"/>
  <c r="BF301" i="12"/>
  <c r="BE301" i="12"/>
  <c r="T301" i="12"/>
  <c r="R301" i="12"/>
  <c r="P301" i="12"/>
  <c r="BK301" i="12"/>
  <c r="J301" i="12"/>
  <c r="BI300" i="12"/>
  <c r="BH300" i="12"/>
  <c r="BG300" i="12"/>
  <c r="BF300" i="12"/>
  <c r="T300" i="12"/>
  <c r="R300" i="12"/>
  <c r="P300" i="12"/>
  <c r="BK300" i="12"/>
  <c r="J300" i="12"/>
  <c r="BE300" i="12" s="1"/>
  <c r="BI299" i="12"/>
  <c r="BH299" i="12"/>
  <c r="BG299" i="12"/>
  <c r="BF299" i="12"/>
  <c r="BE299" i="12"/>
  <c r="T299" i="12"/>
  <c r="R299" i="12"/>
  <c r="P299" i="12"/>
  <c r="BK299" i="12"/>
  <c r="J299" i="12"/>
  <c r="BI298" i="12"/>
  <c r="BH298" i="12"/>
  <c r="BG298" i="12"/>
  <c r="BF298" i="12"/>
  <c r="BE298" i="12"/>
  <c r="T298" i="12"/>
  <c r="R298" i="12"/>
  <c r="P298" i="12"/>
  <c r="BK298" i="12"/>
  <c r="J298" i="12"/>
  <c r="BI297" i="12"/>
  <c r="BH297" i="12"/>
  <c r="BG297" i="12"/>
  <c r="BF297" i="12"/>
  <c r="BE297" i="12"/>
  <c r="T297" i="12"/>
  <c r="R297" i="12"/>
  <c r="P297" i="12"/>
  <c r="BK297" i="12"/>
  <c r="J297" i="12"/>
  <c r="BI296" i="12"/>
  <c r="BH296" i="12"/>
  <c r="BG296" i="12"/>
  <c r="BF296" i="12"/>
  <c r="BE296" i="12"/>
  <c r="T296" i="12"/>
  <c r="R296" i="12"/>
  <c r="P296" i="12"/>
  <c r="BK296" i="12"/>
  <c r="J296" i="12"/>
  <c r="BI295" i="12"/>
  <c r="BH295" i="12"/>
  <c r="BG295" i="12"/>
  <c r="BF295" i="12"/>
  <c r="BE295" i="12"/>
  <c r="T295" i="12"/>
  <c r="R295" i="12"/>
  <c r="P295" i="12"/>
  <c r="BK295" i="12"/>
  <c r="J295" i="12"/>
  <c r="BI294" i="12"/>
  <c r="BH294" i="12"/>
  <c r="BG294" i="12"/>
  <c r="BF294" i="12"/>
  <c r="BE294" i="12"/>
  <c r="T294" i="12"/>
  <c r="R294" i="12"/>
  <c r="P294" i="12"/>
  <c r="BK294" i="12"/>
  <c r="J294" i="12"/>
  <c r="BI293" i="12"/>
  <c r="BH293" i="12"/>
  <c r="BG293" i="12"/>
  <c r="BF293" i="12"/>
  <c r="BE293" i="12"/>
  <c r="T293" i="12"/>
  <c r="R293" i="12"/>
  <c r="P293" i="12"/>
  <c r="BK293" i="12"/>
  <c r="J293" i="12"/>
  <c r="BI292" i="12"/>
  <c r="BH292" i="12"/>
  <c r="BG292" i="12"/>
  <c r="BF292" i="12"/>
  <c r="BE292" i="12"/>
  <c r="T292" i="12"/>
  <c r="R292" i="12"/>
  <c r="P292" i="12"/>
  <c r="BK292" i="12"/>
  <c r="J292" i="12"/>
  <c r="BI291" i="12"/>
  <c r="BH291" i="12"/>
  <c r="BG291" i="12"/>
  <c r="BF291" i="12"/>
  <c r="BE291" i="12"/>
  <c r="T291" i="12"/>
  <c r="R291" i="12"/>
  <c r="P291" i="12"/>
  <c r="BK291" i="12"/>
  <c r="J291" i="12"/>
  <c r="BI290" i="12"/>
  <c r="BH290" i="12"/>
  <c r="BG290" i="12"/>
  <c r="BF290" i="12"/>
  <c r="BE290" i="12"/>
  <c r="T290" i="12"/>
  <c r="R290" i="12"/>
  <c r="P290" i="12"/>
  <c r="BK290" i="12"/>
  <c r="J290" i="12"/>
  <c r="BI289" i="12"/>
  <c r="BH289" i="12"/>
  <c r="BG289" i="12"/>
  <c r="BF289" i="12"/>
  <c r="BE289" i="12"/>
  <c r="T289" i="12"/>
  <c r="R289" i="12"/>
  <c r="P289" i="12"/>
  <c r="BK289" i="12"/>
  <c r="J289" i="12"/>
  <c r="BI288" i="12"/>
  <c r="BH288" i="12"/>
  <c r="BG288" i="12"/>
  <c r="BF288" i="12"/>
  <c r="BE288" i="12"/>
  <c r="T288" i="12"/>
  <c r="T287" i="12" s="1"/>
  <c r="R288" i="12"/>
  <c r="R287" i="12" s="1"/>
  <c r="P288" i="12"/>
  <c r="P287" i="12" s="1"/>
  <c r="BK288" i="12"/>
  <c r="BK287" i="12" s="1"/>
  <c r="J287" i="12" s="1"/>
  <c r="J84" i="12" s="1"/>
  <c r="J288" i="12"/>
  <c r="BI286" i="12"/>
  <c r="BH286" i="12"/>
  <c r="BG286" i="12"/>
  <c r="BF286" i="12"/>
  <c r="T286" i="12"/>
  <c r="R286" i="12"/>
  <c r="P286" i="12"/>
  <c r="BK286" i="12"/>
  <c r="J286" i="12"/>
  <c r="BE286" i="12" s="1"/>
  <c r="BI285" i="12"/>
  <c r="BH285" i="12"/>
  <c r="BG285" i="12"/>
  <c r="BF285" i="12"/>
  <c r="T285" i="12"/>
  <c r="R285" i="12"/>
  <c r="P285" i="12"/>
  <c r="BK285" i="12"/>
  <c r="J285" i="12"/>
  <c r="BE285" i="12" s="1"/>
  <c r="BI284" i="12"/>
  <c r="BH284" i="12"/>
  <c r="BG284" i="12"/>
  <c r="BF284" i="12"/>
  <c r="T284" i="12"/>
  <c r="R284" i="12"/>
  <c r="P284" i="12"/>
  <c r="BK284" i="12"/>
  <c r="J284" i="12"/>
  <c r="BE284" i="12" s="1"/>
  <c r="BI283" i="12"/>
  <c r="BH283" i="12"/>
  <c r="BG283" i="12"/>
  <c r="BF283" i="12"/>
  <c r="BE283" i="12"/>
  <c r="T283" i="12"/>
  <c r="R283" i="12"/>
  <c r="P283" i="12"/>
  <c r="BK283" i="12"/>
  <c r="J283" i="12"/>
  <c r="BI282" i="12"/>
  <c r="BH282" i="12"/>
  <c r="BG282" i="12"/>
  <c r="BF282" i="12"/>
  <c r="T282" i="12"/>
  <c r="R282" i="12"/>
  <c r="P282" i="12"/>
  <c r="BK282" i="12"/>
  <c r="J282" i="12"/>
  <c r="BE282" i="12" s="1"/>
  <c r="BI281" i="12"/>
  <c r="BH281" i="12"/>
  <c r="BG281" i="12"/>
  <c r="BF281" i="12"/>
  <c r="BE281" i="12"/>
  <c r="T281" i="12"/>
  <c r="R281" i="12"/>
  <c r="P281" i="12"/>
  <c r="BK281" i="12"/>
  <c r="J281" i="12"/>
  <c r="BI280" i="12"/>
  <c r="BH280" i="12"/>
  <c r="BG280" i="12"/>
  <c r="BF280" i="12"/>
  <c r="T280" i="12"/>
  <c r="R280" i="12"/>
  <c r="P280" i="12"/>
  <c r="BK280" i="12"/>
  <c r="J280" i="12"/>
  <c r="BE280" i="12" s="1"/>
  <c r="BI279" i="12"/>
  <c r="BH279" i="12"/>
  <c r="BG279" i="12"/>
  <c r="BF279" i="12"/>
  <c r="BE279" i="12"/>
  <c r="T279" i="12"/>
  <c r="R279" i="12"/>
  <c r="P279" i="12"/>
  <c r="BK279" i="12"/>
  <c r="J279" i="12"/>
  <c r="BI278" i="12"/>
  <c r="BH278" i="12"/>
  <c r="BG278" i="12"/>
  <c r="BF278" i="12"/>
  <c r="T278" i="12"/>
  <c r="R278" i="12"/>
  <c r="P278" i="12"/>
  <c r="BK278" i="12"/>
  <c r="J278" i="12"/>
  <c r="BE278" i="12" s="1"/>
  <c r="BI277" i="12"/>
  <c r="BH277" i="12"/>
  <c r="BG277" i="12"/>
  <c r="BF277" i="12"/>
  <c r="BE277" i="12"/>
  <c r="T277" i="12"/>
  <c r="R277" i="12"/>
  <c r="P277" i="12"/>
  <c r="BK277" i="12"/>
  <c r="J277" i="12"/>
  <c r="BI276" i="12"/>
  <c r="BH276" i="12"/>
  <c r="BG276" i="12"/>
  <c r="BF276" i="12"/>
  <c r="T276" i="12"/>
  <c r="R276" i="12"/>
  <c r="P276" i="12"/>
  <c r="BK276" i="12"/>
  <c r="J276" i="12"/>
  <c r="BE276" i="12" s="1"/>
  <c r="BI275" i="12"/>
  <c r="BH275" i="12"/>
  <c r="BG275" i="12"/>
  <c r="BF275" i="12"/>
  <c r="BE275" i="12"/>
  <c r="T275" i="12"/>
  <c r="R275" i="12"/>
  <c r="P275" i="12"/>
  <c r="BK275" i="12"/>
  <c r="J275" i="12"/>
  <c r="BI274" i="12"/>
  <c r="BH274" i="12"/>
  <c r="BG274" i="12"/>
  <c r="BF274" i="12"/>
  <c r="T274" i="12"/>
  <c r="R274" i="12"/>
  <c r="P274" i="12"/>
  <c r="BK274" i="12"/>
  <c r="J274" i="12"/>
  <c r="BE274" i="12" s="1"/>
  <c r="BI273" i="12"/>
  <c r="BH273" i="12"/>
  <c r="BG273" i="12"/>
  <c r="BF273" i="12"/>
  <c r="BE273" i="12"/>
  <c r="T273" i="12"/>
  <c r="R273" i="12"/>
  <c r="P273" i="12"/>
  <c r="BK273" i="12"/>
  <c r="J273" i="12"/>
  <c r="BI272" i="12"/>
  <c r="BH272" i="12"/>
  <c r="BG272" i="12"/>
  <c r="BF272" i="12"/>
  <c r="T272" i="12"/>
  <c r="R272" i="12"/>
  <c r="P272" i="12"/>
  <c r="BK272" i="12"/>
  <c r="J272" i="12"/>
  <c r="BE272" i="12" s="1"/>
  <c r="BI271" i="12"/>
  <c r="BH271" i="12"/>
  <c r="BG271" i="12"/>
  <c r="BF271" i="12"/>
  <c r="BE271" i="12"/>
  <c r="T271" i="12"/>
  <c r="R271" i="12"/>
  <c r="P271" i="12"/>
  <c r="BK271" i="12"/>
  <c r="J271" i="12"/>
  <c r="BI270" i="12"/>
  <c r="BH270" i="12"/>
  <c r="BG270" i="12"/>
  <c r="BF270" i="12"/>
  <c r="T270" i="12"/>
  <c r="T269" i="12" s="1"/>
  <c r="R270" i="12"/>
  <c r="R269" i="12" s="1"/>
  <c r="P270" i="12"/>
  <c r="P269" i="12" s="1"/>
  <c r="BK270" i="12"/>
  <c r="BK269" i="12" s="1"/>
  <c r="J269" i="12" s="1"/>
  <c r="J83" i="12" s="1"/>
  <c r="J270" i="12"/>
  <c r="BE270" i="12" s="1"/>
  <c r="J82" i="12"/>
  <c r="BI267" i="12"/>
  <c r="BH267" i="12"/>
  <c r="BG267" i="12"/>
  <c r="BF267" i="12"/>
  <c r="T267" i="12"/>
  <c r="R267" i="12"/>
  <c r="P267" i="12"/>
  <c r="BK267" i="12"/>
  <c r="J267" i="12"/>
  <c r="BE267" i="12" s="1"/>
  <c r="BI266" i="12"/>
  <c r="BH266" i="12"/>
  <c r="BG266" i="12"/>
  <c r="BF266" i="12"/>
  <c r="BE266" i="12"/>
  <c r="T266" i="12"/>
  <c r="R266" i="12"/>
  <c r="P266" i="12"/>
  <c r="BK266" i="12"/>
  <c r="J266" i="12"/>
  <c r="BI265" i="12"/>
  <c r="BH265" i="12"/>
  <c r="BG265" i="12"/>
  <c r="BF265" i="12"/>
  <c r="T265" i="12"/>
  <c r="R265" i="12"/>
  <c r="P265" i="12"/>
  <c r="BK265" i="12"/>
  <c r="J265" i="12"/>
  <c r="BE265" i="12" s="1"/>
  <c r="BI264" i="12"/>
  <c r="BH264" i="12"/>
  <c r="BG264" i="12"/>
  <c r="BF264" i="12"/>
  <c r="BE264" i="12"/>
  <c r="T264" i="12"/>
  <c r="R264" i="12"/>
  <c r="P264" i="12"/>
  <c r="BK264" i="12"/>
  <c r="J264" i="12"/>
  <c r="BI263" i="12"/>
  <c r="BH263" i="12"/>
  <c r="BG263" i="12"/>
  <c r="BF263" i="12"/>
  <c r="T263" i="12"/>
  <c r="R263" i="12"/>
  <c r="P263" i="12"/>
  <c r="BK263" i="12"/>
  <c r="J263" i="12"/>
  <c r="BE263" i="12" s="1"/>
  <c r="BI262" i="12"/>
  <c r="BH262" i="12"/>
  <c r="BG262" i="12"/>
  <c r="BF262" i="12"/>
  <c r="BE262" i="12"/>
  <c r="T262" i="12"/>
  <c r="T261" i="12" s="1"/>
  <c r="R262" i="12"/>
  <c r="R261" i="12" s="1"/>
  <c r="P262" i="12"/>
  <c r="P261" i="12" s="1"/>
  <c r="BK262" i="12"/>
  <c r="BK261" i="12" s="1"/>
  <c r="J261" i="12" s="1"/>
  <c r="J81" i="12" s="1"/>
  <c r="J262" i="12"/>
  <c r="BI260" i="12"/>
  <c r="BH260" i="12"/>
  <c r="BG260" i="12"/>
  <c r="BF260" i="12"/>
  <c r="T260" i="12"/>
  <c r="R260" i="12"/>
  <c r="P260" i="12"/>
  <c r="BK260" i="12"/>
  <c r="J260" i="12"/>
  <c r="BE260" i="12" s="1"/>
  <c r="BI259" i="12"/>
  <c r="BH259" i="12"/>
  <c r="BG259" i="12"/>
  <c r="BF259" i="12"/>
  <c r="T259" i="12"/>
  <c r="R259" i="12"/>
  <c r="P259" i="12"/>
  <c r="BK259" i="12"/>
  <c r="J259" i="12"/>
  <c r="BE259" i="12" s="1"/>
  <c r="BI258" i="12"/>
  <c r="BH258" i="12"/>
  <c r="BG258" i="12"/>
  <c r="BF258" i="12"/>
  <c r="T258" i="12"/>
  <c r="R258" i="12"/>
  <c r="P258" i="12"/>
  <c r="BK258" i="12"/>
  <c r="J258" i="12"/>
  <c r="BE258" i="12" s="1"/>
  <c r="BI257" i="12"/>
  <c r="BH257" i="12"/>
  <c r="BG257" i="12"/>
  <c r="BF257" i="12"/>
  <c r="BE257" i="12"/>
  <c r="T257" i="12"/>
  <c r="R257" i="12"/>
  <c r="P257" i="12"/>
  <c r="BK257" i="12"/>
  <c r="J257" i="12"/>
  <c r="BI256" i="12"/>
  <c r="BH256" i="12"/>
  <c r="BG256" i="12"/>
  <c r="BF256" i="12"/>
  <c r="BE256" i="12"/>
  <c r="T256" i="12"/>
  <c r="R256" i="12"/>
  <c r="P256" i="12"/>
  <c r="BK256" i="12"/>
  <c r="J256" i="12"/>
  <c r="BI255" i="12"/>
  <c r="BH255" i="12"/>
  <c r="BG255" i="12"/>
  <c r="BF255" i="12"/>
  <c r="BE255" i="12"/>
  <c r="T255" i="12"/>
  <c r="T254" i="12" s="1"/>
  <c r="R255" i="12"/>
  <c r="R254" i="12" s="1"/>
  <c r="P255" i="12"/>
  <c r="P254" i="12" s="1"/>
  <c r="BK255" i="12"/>
  <c r="BK254" i="12" s="1"/>
  <c r="J254" i="12" s="1"/>
  <c r="J80" i="12" s="1"/>
  <c r="J255" i="12"/>
  <c r="BI253" i="12"/>
  <c r="BH253" i="12"/>
  <c r="BG253" i="12"/>
  <c r="BF253" i="12"/>
  <c r="BE253" i="12"/>
  <c r="T253" i="12"/>
  <c r="R253" i="12"/>
  <c r="P253" i="12"/>
  <c r="BK253" i="12"/>
  <c r="J253" i="12"/>
  <c r="BI252" i="12"/>
  <c r="BH252" i="12"/>
  <c r="BG252" i="12"/>
  <c r="BF252" i="12"/>
  <c r="T252" i="12"/>
  <c r="R252" i="12"/>
  <c r="P252" i="12"/>
  <c r="BK252" i="12"/>
  <c r="J252" i="12"/>
  <c r="BE252" i="12" s="1"/>
  <c r="BI251" i="12"/>
  <c r="BH251" i="12"/>
  <c r="BG251" i="12"/>
  <c r="BF251" i="12"/>
  <c r="BE251" i="12"/>
  <c r="T251" i="12"/>
  <c r="R251" i="12"/>
  <c r="P251" i="12"/>
  <c r="BK251" i="12"/>
  <c r="J251" i="12"/>
  <c r="BI250" i="12"/>
  <c r="BH250" i="12"/>
  <c r="BG250" i="12"/>
  <c r="BF250" i="12"/>
  <c r="T250" i="12"/>
  <c r="R250" i="12"/>
  <c r="P250" i="12"/>
  <c r="BK250" i="12"/>
  <c r="J250" i="12"/>
  <c r="BE250" i="12" s="1"/>
  <c r="BI249" i="12"/>
  <c r="BH249" i="12"/>
  <c r="BG249" i="12"/>
  <c r="BF249" i="12"/>
  <c r="BE249" i="12"/>
  <c r="T249" i="12"/>
  <c r="R249" i="12"/>
  <c r="P249" i="12"/>
  <c r="BK249" i="12"/>
  <c r="J249" i="12"/>
  <c r="BI248" i="12"/>
  <c r="BH248" i="12"/>
  <c r="BG248" i="12"/>
  <c r="BF248" i="12"/>
  <c r="T248" i="12"/>
  <c r="T247" i="12" s="1"/>
  <c r="R248" i="12"/>
  <c r="R247" i="12" s="1"/>
  <c r="P248" i="12"/>
  <c r="P247" i="12" s="1"/>
  <c r="BK248" i="12"/>
  <c r="BK247" i="12" s="1"/>
  <c r="J247" i="12" s="1"/>
  <c r="J79" i="12" s="1"/>
  <c r="J248" i="12"/>
  <c r="BE248" i="12" s="1"/>
  <c r="BI246" i="12"/>
  <c r="BH246" i="12"/>
  <c r="BG246" i="12"/>
  <c r="BF246" i="12"/>
  <c r="T246" i="12"/>
  <c r="R246" i="12"/>
  <c r="P246" i="12"/>
  <c r="BK246" i="12"/>
  <c r="J246" i="12"/>
  <c r="BE246" i="12" s="1"/>
  <c r="BI245" i="12"/>
  <c r="BH245" i="12"/>
  <c r="BG245" i="12"/>
  <c r="BF245" i="12"/>
  <c r="T245" i="12"/>
  <c r="R245" i="12"/>
  <c r="P245" i="12"/>
  <c r="BK245" i="12"/>
  <c r="J245" i="12"/>
  <c r="BE245" i="12" s="1"/>
  <c r="BI244" i="12"/>
  <c r="BH244" i="12"/>
  <c r="BG244" i="12"/>
  <c r="BF244" i="12"/>
  <c r="BE244" i="12"/>
  <c r="T244" i="12"/>
  <c r="R244" i="12"/>
  <c r="P244" i="12"/>
  <c r="BK244" i="12"/>
  <c r="J244" i="12"/>
  <c r="BI243" i="12"/>
  <c r="BH243" i="12"/>
  <c r="BG243" i="12"/>
  <c r="BF243" i="12"/>
  <c r="T243" i="12"/>
  <c r="R243" i="12"/>
  <c r="P243" i="12"/>
  <c r="BK243" i="12"/>
  <c r="J243" i="12"/>
  <c r="BE243" i="12" s="1"/>
  <c r="BI242" i="12"/>
  <c r="BH242" i="12"/>
  <c r="BG242" i="12"/>
  <c r="BF242" i="12"/>
  <c r="BE242" i="12"/>
  <c r="T242" i="12"/>
  <c r="R242" i="12"/>
  <c r="P242" i="12"/>
  <c r="BK242" i="12"/>
  <c r="J242" i="12"/>
  <c r="BI241" i="12"/>
  <c r="BH241" i="12"/>
  <c r="BG241" i="12"/>
  <c r="BF241" i="12"/>
  <c r="BE241" i="12"/>
  <c r="T241" i="12"/>
  <c r="T240" i="12" s="1"/>
  <c r="R241" i="12"/>
  <c r="R240" i="12" s="1"/>
  <c r="P241" i="12"/>
  <c r="P240" i="12" s="1"/>
  <c r="BK241" i="12"/>
  <c r="BK240" i="12" s="1"/>
  <c r="J240" i="12" s="1"/>
  <c r="J78" i="12" s="1"/>
  <c r="J241" i="12"/>
  <c r="BI239" i="12"/>
  <c r="BH239" i="12"/>
  <c r="BG239" i="12"/>
  <c r="BF239" i="12"/>
  <c r="T239" i="12"/>
  <c r="R239" i="12"/>
  <c r="P239" i="12"/>
  <c r="BK239" i="12"/>
  <c r="J239" i="12"/>
  <c r="BE239" i="12" s="1"/>
  <c r="BI238" i="12"/>
  <c r="BH238" i="12"/>
  <c r="BG238" i="12"/>
  <c r="BF238" i="12"/>
  <c r="BE238" i="12"/>
  <c r="T238" i="12"/>
  <c r="R238" i="12"/>
  <c r="P238" i="12"/>
  <c r="BK238" i="12"/>
  <c r="J238" i="12"/>
  <c r="BI237" i="12"/>
  <c r="BH237" i="12"/>
  <c r="BG237" i="12"/>
  <c r="BF237" i="12"/>
  <c r="T237" i="12"/>
  <c r="R237" i="12"/>
  <c r="P237" i="12"/>
  <c r="BK237" i="12"/>
  <c r="J237" i="12"/>
  <c r="BE237" i="12" s="1"/>
  <c r="BI236" i="12"/>
  <c r="BH236" i="12"/>
  <c r="BG236" i="12"/>
  <c r="BF236" i="12"/>
  <c r="BE236" i="12"/>
  <c r="T236" i="12"/>
  <c r="R236" i="12"/>
  <c r="P236" i="12"/>
  <c r="BK236" i="12"/>
  <c r="J236" i="12"/>
  <c r="BI235" i="12"/>
  <c r="BH235" i="12"/>
  <c r="BG235" i="12"/>
  <c r="BF235" i="12"/>
  <c r="T235" i="12"/>
  <c r="R235" i="12"/>
  <c r="P235" i="12"/>
  <c r="BK235" i="12"/>
  <c r="J235" i="12"/>
  <c r="BE235" i="12" s="1"/>
  <c r="BI234" i="12"/>
  <c r="BH234" i="12"/>
  <c r="BG234" i="12"/>
  <c r="BF234" i="12"/>
  <c r="BE234" i="12"/>
  <c r="T234" i="12"/>
  <c r="T233" i="12" s="1"/>
  <c r="R234" i="12"/>
  <c r="R233" i="12" s="1"/>
  <c r="P234" i="12"/>
  <c r="P233" i="12" s="1"/>
  <c r="BK234" i="12"/>
  <c r="BK233" i="12" s="1"/>
  <c r="J233" i="12" s="1"/>
  <c r="J77" i="12" s="1"/>
  <c r="J234" i="12"/>
  <c r="BI232" i="12"/>
  <c r="BH232" i="12"/>
  <c r="BG232" i="12"/>
  <c r="BF232" i="12"/>
  <c r="T232" i="12"/>
  <c r="R232" i="12"/>
  <c r="P232" i="12"/>
  <c r="BK232" i="12"/>
  <c r="J232" i="12"/>
  <c r="BE232" i="12" s="1"/>
  <c r="BI231" i="12"/>
  <c r="BH231" i="12"/>
  <c r="BG231" i="12"/>
  <c r="BF231" i="12"/>
  <c r="BE231" i="12"/>
  <c r="T231" i="12"/>
  <c r="R231" i="12"/>
  <c r="P231" i="12"/>
  <c r="BK231" i="12"/>
  <c r="J231" i="12"/>
  <c r="BI230" i="12"/>
  <c r="BH230" i="12"/>
  <c r="BG230" i="12"/>
  <c r="BF230" i="12"/>
  <c r="BE230" i="12"/>
  <c r="T230" i="12"/>
  <c r="R230" i="12"/>
  <c r="P230" i="12"/>
  <c r="BK230" i="12"/>
  <c r="J230" i="12"/>
  <c r="BI229" i="12"/>
  <c r="BH229" i="12"/>
  <c r="BG229" i="12"/>
  <c r="BF229" i="12"/>
  <c r="BE229" i="12"/>
  <c r="T229" i="12"/>
  <c r="R229" i="12"/>
  <c r="P229" i="12"/>
  <c r="BK229" i="12"/>
  <c r="J229" i="12"/>
  <c r="BI228" i="12"/>
  <c r="BH228" i="12"/>
  <c r="BG228" i="12"/>
  <c r="BF228" i="12"/>
  <c r="BE228" i="12"/>
  <c r="T228" i="12"/>
  <c r="R228" i="12"/>
  <c r="P228" i="12"/>
  <c r="BK228" i="12"/>
  <c r="J228" i="12"/>
  <c r="BI227" i="12"/>
  <c r="BH227" i="12"/>
  <c r="BG227" i="12"/>
  <c r="BF227" i="12"/>
  <c r="BE227" i="12"/>
  <c r="T227" i="12"/>
  <c r="T226" i="12" s="1"/>
  <c r="R227" i="12"/>
  <c r="R226" i="12" s="1"/>
  <c r="P227" i="12"/>
  <c r="P226" i="12" s="1"/>
  <c r="BK227" i="12"/>
  <c r="BK226" i="12" s="1"/>
  <c r="J226" i="12" s="1"/>
  <c r="J76" i="12" s="1"/>
  <c r="J227" i="12"/>
  <c r="BI225" i="12"/>
  <c r="BH225" i="12"/>
  <c r="BG225" i="12"/>
  <c r="BF225" i="12"/>
  <c r="BE225" i="12"/>
  <c r="T225" i="12"/>
  <c r="R225" i="12"/>
  <c r="P225" i="12"/>
  <c r="BK225" i="12"/>
  <c r="J225" i="12"/>
  <c r="BI224" i="12"/>
  <c r="BH224" i="12"/>
  <c r="BG224" i="12"/>
  <c r="BF224" i="12"/>
  <c r="T224" i="12"/>
  <c r="R224" i="12"/>
  <c r="P224" i="12"/>
  <c r="BK224" i="12"/>
  <c r="J224" i="12"/>
  <c r="BE224" i="12" s="1"/>
  <c r="BI223" i="12"/>
  <c r="BH223" i="12"/>
  <c r="BG223" i="12"/>
  <c r="BF223" i="12"/>
  <c r="BE223" i="12"/>
  <c r="T223" i="12"/>
  <c r="R223" i="12"/>
  <c r="P223" i="12"/>
  <c r="BK223" i="12"/>
  <c r="J223" i="12"/>
  <c r="BI222" i="12"/>
  <c r="BH222" i="12"/>
  <c r="BG222" i="12"/>
  <c r="BF222" i="12"/>
  <c r="T222" i="12"/>
  <c r="R222" i="12"/>
  <c r="P222" i="12"/>
  <c r="BK222" i="12"/>
  <c r="J222" i="12"/>
  <c r="BE222" i="12" s="1"/>
  <c r="BI221" i="12"/>
  <c r="BH221" i="12"/>
  <c r="BG221" i="12"/>
  <c r="BF221" i="12"/>
  <c r="BE221" i="12"/>
  <c r="T221" i="12"/>
  <c r="R221" i="12"/>
  <c r="P221" i="12"/>
  <c r="BK221" i="12"/>
  <c r="J221" i="12"/>
  <c r="BI220" i="12"/>
  <c r="BH220" i="12"/>
  <c r="BG220" i="12"/>
  <c r="BF220" i="12"/>
  <c r="T220" i="12"/>
  <c r="T219" i="12" s="1"/>
  <c r="R220" i="12"/>
  <c r="R219" i="12" s="1"/>
  <c r="P220" i="12"/>
  <c r="P219" i="12" s="1"/>
  <c r="BK220" i="12"/>
  <c r="BK219" i="12" s="1"/>
  <c r="J219" i="12" s="1"/>
  <c r="J75" i="12" s="1"/>
  <c r="J220" i="12"/>
  <c r="BE220" i="12" s="1"/>
  <c r="BI218" i="12"/>
  <c r="BH218" i="12"/>
  <c r="BG218" i="12"/>
  <c r="BF218" i="12"/>
  <c r="BE218" i="12"/>
  <c r="T218" i="12"/>
  <c r="R218" i="12"/>
  <c r="P218" i="12"/>
  <c r="BK218" i="12"/>
  <c r="J218" i="12"/>
  <c r="BI217" i="12"/>
  <c r="BH217" i="12"/>
  <c r="BG217" i="12"/>
  <c r="BF217" i="12"/>
  <c r="BE217" i="12"/>
  <c r="T217" i="12"/>
  <c r="R217" i="12"/>
  <c r="P217" i="12"/>
  <c r="BK217" i="12"/>
  <c r="J217" i="12"/>
  <c r="BI216" i="12"/>
  <c r="BH216" i="12"/>
  <c r="BG216" i="12"/>
  <c r="BF216" i="12"/>
  <c r="BE216" i="12"/>
  <c r="T216" i="12"/>
  <c r="R216" i="12"/>
  <c r="P216" i="12"/>
  <c r="BK216" i="12"/>
  <c r="J216" i="12"/>
  <c r="BI215" i="12"/>
  <c r="BH215" i="12"/>
  <c r="BG215" i="12"/>
  <c r="BF215" i="12"/>
  <c r="BE215" i="12"/>
  <c r="T215" i="12"/>
  <c r="R215" i="12"/>
  <c r="P215" i="12"/>
  <c r="BK215" i="12"/>
  <c r="J215" i="12"/>
  <c r="BI214" i="12"/>
  <c r="BH214" i="12"/>
  <c r="BG214" i="12"/>
  <c r="BF214" i="12"/>
  <c r="BE214" i="12"/>
  <c r="T214" i="12"/>
  <c r="R214" i="12"/>
  <c r="P214" i="12"/>
  <c r="BK214" i="12"/>
  <c r="J214" i="12"/>
  <c r="BI213" i="12"/>
  <c r="BH213" i="12"/>
  <c r="BG213" i="12"/>
  <c r="BF213" i="12"/>
  <c r="BE213" i="12"/>
  <c r="T213" i="12"/>
  <c r="T212" i="12" s="1"/>
  <c r="R213" i="12"/>
  <c r="R212" i="12" s="1"/>
  <c r="P213" i="12"/>
  <c r="P212" i="12" s="1"/>
  <c r="BK213" i="12"/>
  <c r="BK212" i="12" s="1"/>
  <c r="J212" i="12" s="1"/>
  <c r="J74" i="12" s="1"/>
  <c r="J213" i="12"/>
  <c r="BI211" i="12"/>
  <c r="BH211" i="12"/>
  <c r="BG211" i="12"/>
  <c r="BF211" i="12"/>
  <c r="T211" i="12"/>
  <c r="R211" i="12"/>
  <c r="P211" i="12"/>
  <c r="BK211" i="12"/>
  <c r="J211" i="12"/>
  <c r="BE211" i="12" s="1"/>
  <c r="BI210" i="12"/>
  <c r="BH210" i="12"/>
  <c r="BG210" i="12"/>
  <c r="BF210" i="12"/>
  <c r="BE210" i="12"/>
  <c r="T210" i="12"/>
  <c r="R210" i="12"/>
  <c r="P210" i="12"/>
  <c r="BK210" i="12"/>
  <c r="J210" i="12"/>
  <c r="BI209" i="12"/>
  <c r="BH209" i="12"/>
  <c r="BG209" i="12"/>
  <c r="BF209" i="12"/>
  <c r="T209" i="12"/>
  <c r="R209" i="12"/>
  <c r="P209" i="12"/>
  <c r="BK209" i="12"/>
  <c r="J209" i="12"/>
  <c r="BE209" i="12" s="1"/>
  <c r="BI208" i="12"/>
  <c r="BH208" i="12"/>
  <c r="BG208" i="12"/>
  <c r="BF208" i="12"/>
  <c r="BE208" i="12"/>
  <c r="T208" i="12"/>
  <c r="R208" i="12"/>
  <c r="P208" i="12"/>
  <c r="BK208" i="12"/>
  <c r="J208" i="12"/>
  <c r="BI207" i="12"/>
  <c r="BH207" i="12"/>
  <c r="BG207" i="12"/>
  <c r="BF207" i="12"/>
  <c r="T207" i="12"/>
  <c r="R207" i="12"/>
  <c r="P207" i="12"/>
  <c r="BK207" i="12"/>
  <c r="J207" i="12"/>
  <c r="BE207" i="12" s="1"/>
  <c r="BI206" i="12"/>
  <c r="BH206" i="12"/>
  <c r="BG206" i="12"/>
  <c r="BF206" i="12"/>
  <c r="BE206" i="12"/>
  <c r="T206" i="12"/>
  <c r="R206" i="12"/>
  <c r="P206" i="12"/>
  <c r="BK206" i="12"/>
  <c r="J206" i="12"/>
  <c r="BI205" i="12"/>
  <c r="BH205" i="12"/>
  <c r="BG205" i="12"/>
  <c r="BF205" i="12"/>
  <c r="T205" i="12"/>
  <c r="T204" i="12" s="1"/>
  <c r="R205" i="12"/>
  <c r="R204" i="12" s="1"/>
  <c r="P205" i="12"/>
  <c r="P204" i="12" s="1"/>
  <c r="BK205" i="12"/>
  <c r="BK204" i="12" s="1"/>
  <c r="J204" i="12" s="1"/>
  <c r="J73" i="12" s="1"/>
  <c r="J205" i="12"/>
  <c r="BE205" i="12" s="1"/>
  <c r="BI203" i="12"/>
  <c r="BH203" i="12"/>
  <c r="BG203" i="12"/>
  <c r="BF203" i="12"/>
  <c r="T203" i="12"/>
  <c r="R203" i="12"/>
  <c r="P203" i="12"/>
  <c r="BK203" i="12"/>
  <c r="J203" i="12"/>
  <c r="BE203" i="12" s="1"/>
  <c r="BI202" i="12"/>
  <c r="BH202" i="12"/>
  <c r="BG202" i="12"/>
  <c r="BF202" i="12"/>
  <c r="BE202" i="12"/>
  <c r="T202" i="12"/>
  <c r="R202" i="12"/>
  <c r="P202" i="12"/>
  <c r="BK202" i="12"/>
  <c r="J202" i="12"/>
  <c r="BI201" i="12"/>
  <c r="BH201" i="12"/>
  <c r="BG201" i="12"/>
  <c r="BF201" i="12"/>
  <c r="BE201" i="12"/>
  <c r="T201" i="12"/>
  <c r="R201" i="12"/>
  <c r="P201" i="12"/>
  <c r="BK201" i="12"/>
  <c r="J201" i="12"/>
  <c r="BI200" i="12"/>
  <c r="BH200" i="12"/>
  <c r="BG200" i="12"/>
  <c r="BF200" i="12"/>
  <c r="BE200" i="12"/>
  <c r="T200" i="12"/>
  <c r="R200" i="12"/>
  <c r="P200" i="12"/>
  <c r="BK200" i="12"/>
  <c r="J200" i="12"/>
  <c r="BI199" i="12"/>
  <c r="BH199" i="12"/>
  <c r="BG199" i="12"/>
  <c r="BF199" i="12"/>
  <c r="BE199" i="12"/>
  <c r="T199" i="12"/>
  <c r="T198" i="12" s="1"/>
  <c r="R199" i="12"/>
  <c r="R198" i="12" s="1"/>
  <c r="P199" i="12"/>
  <c r="P198" i="12" s="1"/>
  <c r="BK199" i="12"/>
  <c r="BK198" i="12" s="1"/>
  <c r="J198" i="12" s="1"/>
  <c r="J72" i="12" s="1"/>
  <c r="J199" i="12"/>
  <c r="BI197" i="12"/>
  <c r="BH197" i="12"/>
  <c r="BG197" i="12"/>
  <c r="BF197" i="12"/>
  <c r="BE197" i="12"/>
  <c r="T197" i="12"/>
  <c r="R197" i="12"/>
  <c r="P197" i="12"/>
  <c r="BK197" i="12"/>
  <c r="J197" i="12"/>
  <c r="BI196" i="12"/>
  <c r="BH196" i="12"/>
  <c r="BG196" i="12"/>
  <c r="BF196" i="12"/>
  <c r="T196" i="12"/>
  <c r="R196" i="12"/>
  <c r="P196" i="12"/>
  <c r="BK196" i="12"/>
  <c r="J196" i="12"/>
  <c r="BE196" i="12" s="1"/>
  <c r="BI195" i="12"/>
  <c r="BH195" i="12"/>
  <c r="BG195" i="12"/>
  <c r="BF195" i="12"/>
  <c r="BE195" i="12"/>
  <c r="T195" i="12"/>
  <c r="R195" i="12"/>
  <c r="P195" i="12"/>
  <c r="BK195" i="12"/>
  <c r="J195" i="12"/>
  <c r="BI194" i="12"/>
  <c r="BH194" i="12"/>
  <c r="BG194" i="12"/>
  <c r="BF194" i="12"/>
  <c r="T194" i="12"/>
  <c r="R194" i="12"/>
  <c r="P194" i="12"/>
  <c r="BK194" i="12"/>
  <c r="J194" i="12"/>
  <c r="BE194" i="12" s="1"/>
  <c r="BI193" i="12"/>
  <c r="BH193" i="12"/>
  <c r="BG193" i="12"/>
  <c r="BF193" i="12"/>
  <c r="BE193" i="12"/>
  <c r="T193" i="12"/>
  <c r="R193" i="12"/>
  <c r="P193" i="12"/>
  <c r="BK193" i="12"/>
  <c r="J193" i="12"/>
  <c r="BI192" i="12"/>
  <c r="BH192" i="12"/>
  <c r="BG192" i="12"/>
  <c r="BF192" i="12"/>
  <c r="T192" i="12"/>
  <c r="T191" i="12" s="1"/>
  <c r="R192" i="12"/>
  <c r="R191" i="12" s="1"/>
  <c r="P192" i="12"/>
  <c r="P191" i="12" s="1"/>
  <c r="BK192" i="12"/>
  <c r="BK191" i="12" s="1"/>
  <c r="J191" i="12" s="1"/>
  <c r="J71" i="12" s="1"/>
  <c r="J192" i="12"/>
  <c r="BE192" i="12" s="1"/>
  <c r="BI190" i="12"/>
  <c r="BH190" i="12"/>
  <c r="BG190" i="12"/>
  <c r="BF190" i="12"/>
  <c r="T190" i="12"/>
  <c r="R190" i="12"/>
  <c r="P190" i="12"/>
  <c r="BK190" i="12"/>
  <c r="J190" i="12"/>
  <c r="BE190" i="12" s="1"/>
  <c r="BI189" i="12"/>
  <c r="BH189" i="12"/>
  <c r="BG189" i="12"/>
  <c r="BF189" i="12"/>
  <c r="BE189" i="12"/>
  <c r="T189" i="12"/>
  <c r="R189" i="12"/>
  <c r="P189" i="12"/>
  <c r="BK189" i="12"/>
  <c r="J189" i="12"/>
  <c r="BI188" i="12"/>
  <c r="BH188" i="12"/>
  <c r="BG188" i="12"/>
  <c r="BF188" i="12"/>
  <c r="BE188" i="12"/>
  <c r="T188" i="12"/>
  <c r="R188" i="12"/>
  <c r="P188" i="12"/>
  <c r="BK188" i="12"/>
  <c r="J188" i="12"/>
  <c r="BI187" i="12"/>
  <c r="BH187" i="12"/>
  <c r="BG187" i="12"/>
  <c r="BF187" i="12"/>
  <c r="BE187" i="12"/>
  <c r="T187" i="12"/>
  <c r="R187" i="12"/>
  <c r="P187" i="12"/>
  <c r="BK187" i="12"/>
  <c r="J187" i="12"/>
  <c r="BI186" i="12"/>
  <c r="BH186" i="12"/>
  <c r="BG186" i="12"/>
  <c r="BF186" i="12"/>
  <c r="BE186" i="12"/>
  <c r="T186" i="12"/>
  <c r="R186" i="12"/>
  <c r="P186" i="12"/>
  <c r="BK186" i="12"/>
  <c r="J186" i="12"/>
  <c r="BI185" i="12"/>
  <c r="BH185" i="12"/>
  <c r="BG185" i="12"/>
  <c r="BF185" i="12"/>
  <c r="BE185" i="12"/>
  <c r="T185" i="12"/>
  <c r="T184" i="12" s="1"/>
  <c r="R185" i="12"/>
  <c r="R184" i="12" s="1"/>
  <c r="P185" i="12"/>
  <c r="P184" i="12" s="1"/>
  <c r="BK185" i="12"/>
  <c r="BK184" i="12" s="1"/>
  <c r="J184" i="12" s="1"/>
  <c r="J70" i="12" s="1"/>
  <c r="J185" i="12"/>
  <c r="BI183" i="12"/>
  <c r="BH183" i="12"/>
  <c r="BG183" i="12"/>
  <c r="BF183" i="12"/>
  <c r="T183" i="12"/>
  <c r="R183" i="12"/>
  <c r="P183" i="12"/>
  <c r="BK183" i="12"/>
  <c r="J183" i="12"/>
  <c r="BE183" i="12" s="1"/>
  <c r="BI182" i="12"/>
  <c r="BH182" i="12"/>
  <c r="BG182" i="12"/>
  <c r="BF182" i="12"/>
  <c r="BE182" i="12"/>
  <c r="T182" i="12"/>
  <c r="R182" i="12"/>
  <c r="P182" i="12"/>
  <c r="BK182" i="12"/>
  <c r="J182" i="12"/>
  <c r="BI181" i="12"/>
  <c r="BH181" i="12"/>
  <c r="BG181" i="12"/>
  <c r="BF181" i="12"/>
  <c r="T181" i="12"/>
  <c r="R181" i="12"/>
  <c r="P181" i="12"/>
  <c r="BK181" i="12"/>
  <c r="J181" i="12"/>
  <c r="BE181" i="12" s="1"/>
  <c r="BI180" i="12"/>
  <c r="BH180" i="12"/>
  <c r="BG180" i="12"/>
  <c r="BF180" i="12"/>
  <c r="BE180" i="12"/>
  <c r="T180" i="12"/>
  <c r="R180" i="12"/>
  <c r="P180" i="12"/>
  <c r="BK180" i="12"/>
  <c r="J180" i="12"/>
  <c r="BI179" i="12"/>
  <c r="BH179" i="12"/>
  <c r="BG179" i="12"/>
  <c r="BF179" i="12"/>
  <c r="T179" i="12"/>
  <c r="R179" i="12"/>
  <c r="P179" i="12"/>
  <c r="BK179" i="12"/>
  <c r="J179" i="12"/>
  <c r="BE179" i="12" s="1"/>
  <c r="BI178" i="12"/>
  <c r="BH178" i="12"/>
  <c r="BG178" i="12"/>
  <c r="BF178" i="12"/>
  <c r="BE178" i="12"/>
  <c r="T178" i="12"/>
  <c r="T177" i="12" s="1"/>
  <c r="R178" i="12"/>
  <c r="R177" i="12" s="1"/>
  <c r="P178" i="12"/>
  <c r="P177" i="12" s="1"/>
  <c r="BK178" i="12"/>
  <c r="BK177" i="12" s="1"/>
  <c r="J177" i="12" s="1"/>
  <c r="J69" i="12" s="1"/>
  <c r="J178" i="12"/>
  <c r="BI176" i="12"/>
  <c r="BH176" i="12"/>
  <c r="BG176" i="12"/>
  <c r="BF176" i="12"/>
  <c r="BE176" i="12"/>
  <c r="T176" i="12"/>
  <c r="R176" i="12"/>
  <c r="P176" i="12"/>
  <c r="BK176" i="12"/>
  <c r="J176" i="12"/>
  <c r="BI175" i="12"/>
  <c r="BH175" i="12"/>
  <c r="BG175" i="12"/>
  <c r="BF175" i="12"/>
  <c r="T175" i="12"/>
  <c r="R175" i="12"/>
  <c r="P175" i="12"/>
  <c r="BK175" i="12"/>
  <c r="J175" i="12"/>
  <c r="BE175" i="12" s="1"/>
  <c r="BI174" i="12"/>
  <c r="BH174" i="12"/>
  <c r="BG174" i="12"/>
  <c r="BF174" i="12"/>
  <c r="BE174" i="12"/>
  <c r="T174" i="12"/>
  <c r="R174" i="12"/>
  <c r="P174" i="12"/>
  <c r="BK174" i="12"/>
  <c r="J174" i="12"/>
  <c r="BI173" i="12"/>
  <c r="BH173" i="12"/>
  <c r="BG173" i="12"/>
  <c r="BF173" i="12"/>
  <c r="BE173" i="12"/>
  <c r="T173" i="12"/>
  <c r="R173" i="12"/>
  <c r="P173" i="12"/>
  <c r="BK173" i="12"/>
  <c r="J173" i="12"/>
  <c r="BI172" i="12"/>
  <c r="BH172" i="12"/>
  <c r="BG172" i="12"/>
  <c r="BF172" i="12"/>
  <c r="BE172" i="12"/>
  <c r="T172" i="12"/>
  <c r="T171" i="12" s="1"/>
  <c r="R172" i="12"/>
  <c r="P172" i="12"/>
  <c r="P171" i="12" s="1"/>
  <c r="BK172" i="12"/>
  <c r="BK171" i="12" s="1"/>
  <c r="J171" i="12" s="1"/>
  <c r="J68" i="12" s="1"/>
  <c r="J172" i="12"/>
  <c r="BI170" i="12"/>
  <c r="BH170" i="12"/>
  <c r="BG170" i="12"/>
  <c r="BF170" i="12"/>
  <c r="T170" i="12"/>
  <c r="R170" i="12"/>
  <c r="P170" i="12"/>
  <c r="BK170" i="12"/>
  <c r="J170" i="12"/>
  <c r="BE170" i="12" s="1"/>
  <c r="BI169" i="12"/>
  <c r="BH169" i="12"/>
  <c r="BG169" i="12"/>
  <c r="BF169" i="12"/>
  <c r="BE169" i="12"/>
  <c r="T169" i="12"/>
  <c r="R169" i="12"/>
  <c r="P169" i="12"/>
  <c r="BK169" i="12"/>
  <c r="J169" i="12"/>
  <c r="BI168" i="12"/>
  <c r="BH168" i="12"/>
  <c r="BG168" i="12"/>
  <c r="BF168" i="12"/>
  <c r="T168" i="12"/>
  <c r="R168" i="12"/>
  <c r="P168" i="12"/>
  <c r="BK168" i="12"/>
  <c r="J168" i="12"/>
  <c r="BE168" i="12" s="1"/>
  <c r="BI167" i="12"/>
  <c r="BH167" i="12"/>
  <c r="BG167" i="12"/>
  <c r="BF167" i="12"/>
  <c r="T167" i="12"/>
  <c r="R167" i="12"/>
  <c r="P167" i="12"/>
  <c r="BK167" i="12"/>
  <c r="J167" i="12"/>
  <c r="BE167" i="12" s="1"/>
  <c r="BI166" i="12"/>
  <c r="BH166" i="12"/>
  <c r="BG166" i="12"/>
  <c r="BF166" i="12"/>
  <c r="T166" i="12"/>
  <c r="R166" i="12"/>
  <c r="R165" i="12" s="1"/>
  <c r="P166" i="12"/>
  <c r="P165" i="12" s="1"/>
  <c r="BK166" i="12"/>
  <c r="J166" i="12"/>
  <c r="BE166" i="12" s="1"/>
  <c r="BI164" i="12"/>
  <c r="BH164" i="12"/>
  <c r="BG164" i="12"/>
  <c r="BF164" i="12"/>
  <c r="BE164" i="12"/>
  <c r="T164" i="12"/>
  <c r="R164" i="12"/>
  <c r="P164" i="12"/>
  <c r="BK164" i="12"/>
  <c r="J164" i="12"/>
  <c r="BI163" i="12"/>
  <c r="BH163" i="12"/>
  <c r="BG163" i="12"/>
  <c r="BF163" i="12"/>
  <c r="BE163" i="12"/>
  <c r="T163" i="12"/>
  <c r="R163" i="12"/>
  <c r="P163" i="12"/>
  <c r="BK163" i="12"/>
  <c r="J163" i="12"/>
  <c r="BI162" i="12"/>
  <c r="BH162" i="12"/>
  <c r="BG162" i="12"/>
  <c r="BF162" i="12"/>
  <c r="BE162" i="12"/>
  <c r="T162" i="12"/>
  <c r="R162" i="12"/>
  <c r="P162" i="12"/>
  <c r="BK162" i="12"/>
  <c r="J162" i="12"/>
  <c r="BI161" i="12"/>
  <c r="BH161" i="12"/>
  <c r="BG161" i="12"/>
  <c r="BF161" i="12"/>
  <c r="BE161" i="12"/>
  <c r="T161" i="12"/>
  <c r="R161" i="12"/>
  <c r="P161" i="12"/>
  <c r="BK161" i="12"/>
  <c r="J161" i="12"/>
  <c r="BI160" i="12"/>
  <c r="BH160" i="12"/>
  <c r="BG160" i="12"/>
  <c r="BF160" i="12"/>
  <c r="BE160" i="12"/>
  <c r="T160" i="12"/>
  <c r="T159" i="12" s="1"/>
  <c r="R160" i="12"/>
  <c r="P160" i="12"/>
  <c r="BK160" i="12"/>
  <c r="BK159" i="12" s="1"/>
  <c r="J159" i="12" s="1"/>
  <c r="J66" i="12" s="1"/>
  <c r="J160" i="12"/>
  <c r="BI158" i="12"/>
  <c r="BH158" i="12"/>
  <c r="BG158" i="12"/>
  <c r="BF158" i="12"/>
  <c r="T158" i="12"/>
  <c r="R158" i="12"/>
  <c r="P158" i="12"/>
  <c r="BK158" i="12"/>
  <c r="J158" i="12"/>
  <c r="BE158" i="12" s="1"/>
  <c r="BI157" i="12"/>
  <c r="BH157" i="12"/>
  <c r="BG157" i="12"/>
  <c r="BF157" i="12"/>
  <c r="T157" i="12"/>
  <c r="R157" i="12"/>
  <c r="P157" i="12"/>
  <c r="BK157" i="12"/>
  <c r="J157" i="12"/>
  <c r="BE157" i="12" s="1"/>
  <c r="BI156" i="12"/>
  <c r="BH156" i="12"/>
  <c r="BG156" i="12"/>
  <c r="BF156" i="12"/>
  <c r="T156" i="12"/>
  <c r="R156" i="12"/>
  <c r="P156" i="12"/>
  <c r="BK156" i="12"/>
  <c r="J156" i="12"/>
  <c r="BE156" i="12" s="1"/>
  <c r="BI155" i="12"/>
  <c r="BH155" i="12"/>
  <c r="BG155" i="12"/>
  <c r="BF155" i="12"/>
  <c r="T155" i="12"/>
  <c r="R155" i="12"/>
  <c r="P155" i="12"/>
  <c r="BK155" i="12"/>
  <c r="J155" i="12"/>
  <c r="BE155" i="12" s="1"/>
  <c r="BI154" i="12"/>
  <c r="BH154" i="12"/>
  <c r="BG154" i="12"/>
  <c r="BF154" i="12"/>
  <c r="T154" i="12"/>
  <c r="T153" i="12" s="1"/>
  <c r="R154" i="12"/>
  <c r="R153" i="12" s="1"/>
  <c r="P154" i="12"/>
  <c r="BK154" i="12"/>
  <c r="BK153" i="12" s="1"/>
  <c r="J153" i="12" s="1"/>
  <c r="J154" i="12"/>
  <c r="BE154" i="12" s="1"/>
  <c r="J65" i="12"/>
  <c r="BI152" i="12"/>
  <c r="BH152" i="12"/>
  <c r="BG152" i="12"/>
  <c r="BF152" i="12"/>
  <c r="BE152" i="12"/>
  <c r="T152" i="12"/>
  <c r="R152" i="12"/>
  <c r="P152" i="12"/>
  <c r="BK152" i="12"/>
  <c r="J152" i="12"/>
  <c r="BI151" i="12"/>
  <c r="BH151" i="12"/>
  <c r="BG151" i="12"/>
  <c r="BF151" i="12"/>
  <c r="BE151" i="12"/>
  <c r="T151" i="12"/>
  <c r="R151" i="12"/>
  <c r="P151" i="12"/>
  <c r="BK151" i="12"/>
  <c r="J151" i="12"/>
  <c r="BI150" i="12"/>
  <c r="BH150" i="12"/>
  <c r="BG150" i="12"/>
  <c r="BF150" i="12"/>
  <c r="BE150" i="12"/>
  <c r="T150" i="12"/>
  <c r="R150" i="12"/>
  <c r="P150" i="12"/>
  <c r="BK150" i="12"/>
  <c r="J150" i="12"/>
  <c r="BI149" i="12"/>
  <c r="BH149" i="12"/>
  <c r="BG149" i="12"/>
  <c r="BF149" i="12"/>
  <c r="BE149" i="12"/>
  <c r="T149" i="12"/>
  <c r="R149" i="12"/>
  <c r="P149" i="12"/>
  <c r="BK149" i="12"/>
  <c r="J149" i="12"/>
  <c r="BI148" i="12"/>
  <c r="BH148" i="12"/>
  <c r="BG148" i="12"/>
  <c r="BF148" i="12"/>
  <c r="BE148" i="12"/>
  <c r="T148" i="12"/>
  <c r="T147" i="12" s="1"/>
  <c r="R148" i="12"/>
  <c r="R147" i="12" s="1"/>
  <c r="P148" i="12"/>
  <c r="P147" i="12" s="1"/>
  <c r="BK148" i="12"/>
  <c r="J148" i="12"/>
  <c r="BI146" i="12"/>
  <c r="BH146" i="12"/>
  <c r="BG146" i="12"/>
  <c r="BF146" i="12"/>
  <c r="T146" i="12"/>
  <c r="R146" i="12"/>
  <c r="P146" i="12"/>
  <c r="BK146" i="12"/>
  <c r="J146" i="12"/>
  <c r="BE146" i="12" s="1"/>
  <c r="BI145" i="12"/>
  <c r="BH145" i="12"/>
  <c r="BG145" i="12"/>
  <c r="BF145" i="12"/>
  <c r="T145" i="12"/>
  <c r="R145" i="12"/>
  <c r="P145" i="12"/>
  <c r="BK145" i="12"/>
  <c r="J145" i="12"/>
  <c r="BE145" i="12" s="1"/>
  <c r="BI144" i="12"/>
  <c r="BH144" i="12"/>
  <c r="BG144" i="12"/>
  <c r="BF144" i="12"/>
  <c r="T144" i="12"/>
  <c r="R144" i="12"/>
  <c r="P144" i="12"/>
  <c r="BK144" i="12"/>
  <c r="J144" i="12"/>
  <c r="BE144" i="12" s="1"/>
  <c r="BI143" i="12"/>
  <c r="BH143" i="12"/>
  <c r="BG143" i="12"/>
  <c r="BF143" i="12"/>
  <c r="T143" i="12"/>
  <c r="R143" i="12"/>
  <c r="P143" i="12"/>
  <c r="BK143" i="12"/>
  <c r="J143" i="12"/>
  <c r="BE143" i="12" s="1"/>
  <c r="BI142" i="12"/>
  <c r="BH142" i="12"/>
  <c r="BG142" i="12"/>
  <c r="BF142" i="12"/>
  <c r="T142" i="12"/>
  <c r="R142" i="12"/>
  <c r="P142" i="12"/>
  <c r="BK142" i="12"/>
  <c r="J142" i="12"/>
  <c r="BE142" i="12" s="1"/>
  <c r="BI141" i="12"/>
  <c r="BH141" i="12"/>
  <c r="BG141" i="12"/>
  <c r="BF141" i="12"/>
  <c r="T141" i="12"/>
  <c r="T140" i="12" s="1"/>
  <c r="R141" i="12"/>
  <c r="R140" i="12" s="1"/>
  <c r="P141" i="12"/>
  <c r="BK141" i="12"/>
  <c r="BK140" i="12" s="1"/>
  <c r="J140" i="12" s="1"/>
  <c r="J141" i="12"/>
  <c r="BE141" i="12" s="1"/>
  <c r="J63" i="12"/>
  <c r="BI139" i="12"/>
  <c r="BH139" i="12"/>
  <c r="BG139" i="12"/>
  <c r="BF139" i="12"/>
  <c r="BE139" i="12"/>
  <c r="T139" i="12"/>
  <c r="R139" i="12"/>
  <c r="P139" i="12"/>
  <c r="BK139" i="12"/>
  <c r="J139" i="12"/>
  <c r="BI138" i="12"/>
  <c r="BH138" i="12"/>
  <c r="BG138" i="12"/>
  <c r="BF138" i="12"/>
  <c r="BE138" i="12"/>
  <c r="T138" i="12"/>
  <c r="R138" i="12"/>
  <c r="P138" i="12"/>
  <c r="BK138" i="12"/>
  <c r="J138" i="12"/>
  <c r="BI137" i="12"/>
  <c r="BH137" i="12"/>
  <c r="BG137" i="12"/>
  <c r="BF137" i="12"/>
  <c r="BE137" i="12"/>
  <c r="T137" i="12"/>
  <c r="R137" i="12"/>
  <c r="P137" i="12"/>
  <c r="BK137" i="12"/>
  <c r="J137" i="12"/>
  <c r="BI136" i="12"/>
  <c r="F36" i="12" s="1"/>
  <c r="BD64" i="1" s="1"/>
  <c r="BH136" i="12"/>
  <c r="BG136" i="12"/>
  <c r="BF136" i="12"/>
  <c r="BE136" i="12"/>
  <c r="T136" i="12"/>
  <c r="T135" i="12" s="1"/>
  <c r="R136" i="12"/>
  <c r="P136" i="12"/>
  <c r="P135" i="12" s="1"/>
  <c r="BK136" i="12"/>
  <c r="BK135" i="12" s="1"/>
  <c r="J136" i="12"/>
  <c r="J129" i="12"/>
  <c r="F129" i="12"/>
  <c r="F127" i="12"/>
  <c r="E125" i="12"/>
  <c r="E121" i="12"/>
  <c r="J55" i="12"/>
  <c r="F55" i="12"/>
  <c r="F53" i="12"/>
  <c r="E51" i="12"/>
  <c r="J20" i="12"/>
  <c r="E20" i="12"/>
  <c r="F56" i="12" s="1"/>
  <c r="J19" i="12"/>
  <c r="J14" i="12"/>
  <c r="J53" i="12" s="1"/>
  <c r="E7" i="12"/>
  <c r="E47" i="12" s="1"/>
  <c r="BK119" i="11"/>
  <c r="J119" i="11" s="1"/>
  <c r="J66" i="11" s="1"/>
  <c r="AY63" i="1"/>
  <c r="AX63" i="1"/>
  <c r="BI125" i="11"/>
  <c r="BH125" i="11"/>
  <c r="BG125" i="11"/>
  <c r="BF125" i="11"/>
  <c r="T125" i="11"/>
  <c r="R125" i="11"/>
  <c r="P125" i="11"/>
  <c r="BK125" i="11"/>
  <c r="J125" i="11"/>
  <c r="BE125" i="11" s="1"/>
  <c r="BI124" i="11"/>
  <c r="BH124" i="11"/>
  <c r="BG124" i="11"/>
  <c r="BF124" i="11"/>
  <c r="T124" i="11"/>
  <c r="R124" i="11"/>
  <c r="P124" i="11"/>
  <c r="BK124" i="11"/>
  <c r="J124" i="11"/>
  <c r="BE124" i="11" s="1"/>
  <c r="BI123" i="11"/>
  <c r="BH123" i="11"/>
  <c r="BG123" i="11"/>
  <c r="BF123" i="11"/>
  <c r="T123" i="11"/>
  <c r="R123" i="11"/>
  <c r="P123" i="11"/>
  <c r="BK123" i="11"/>
  <c r="J123" i="11"/>
  <c r="BE123" i="11" s="1"/>
  <c r="BI122" i="11"/>
  <c r="BH122" i="11"/>
  <c r="BG122" i="11"/>
  <c r="BF122" i="11"/>
  <c r="BE122" i="11"/>
  <c r="T122" i="11"/>
  <c r="R122" i="11"/>
  <c r="P122" i="11"/>
  <c r="BK122" i="11"/>
  <c r="J122" i="11"/>
  <c r="BI120" i="11"/>
  <c r="BH120" i="11"/>
  <c r="BG120" i="11"/>
  <c r="BF120" i="11"/>
  <c r="T120" i="11"/>
  <c r="T119" i="11" s="1"/>
  <c r="R120" i="11"/>
  <c r="R119" i="11" s="1"/>
  <c r="P120" i="11"/>
  <c r="P119" i="11" s="1"/>
  <c r="BK120" i="11"/>
  <c r="J120" i="11"/>
  <c r="BE120" i="11" s="1"/>
  <c r="BI118" i="11"/>
  <c r="BH118" i="11"/>
  <c r="BG118" i="11"/>
  <c r="BF118" i="11"/>
  <c r="T118" i="11"/>
  <c r="R118" i="11"/>
  <c r="P118" i="11"/>
  <c r="BK118" i="11"/>
  <c r="J118" i="11"/>
  <c r="BE118" i="11" s="1"/>
  <c r="BI117" i="11"/>
  <c r="BH117" i="11"/>
  <c r="BG117" i="11"/>
  <c r="BF117" i="11"/>
  <c r="BE117" i="11"/>
  <c r="T117" i="11"/>
  <c r="R117" i="11"/>
  <c r="P117" i="11"/>
  <c r="BK117" i="11"/>
  <c r="J117" i="11"/>
  <c r="BI116" i="11"/>
  <c r="BH116" i="11"/>
  <c r="BG116" i="11"/>
  <c r="BF116" i="11"/>
  <c r="BE116" i="11"/>
  <c r="T116" i="11"/>
  <c r="R116" i="11"/>
  <c r="P116" i="11"/>
  <c r="BK116" i="11"/>
  <c r="J116" i="11"/>
  <c r="BI115" i="11"/>
  <c r="BH115" i="11"/>
  <c r="BG115" i="11"/>
  <c r="BF115" i="11"/>
  <c r="BE115" i="11"/>
  <c r="T115" i="11"/>
  <c r="R115" i="11"/>
  <c r="P115" i="11"/>
  <c r="BK115" i="11"/>
  <c r="J115" i="11"/>
  <c r="BI114" i="11"/>
  <c r="BH114" i="11"/>
  <c r="BG114" i="11"/>
  <c r="BF114" i="11"/>
  <c r="BE114" i="11"/>
  <c r="T114" i="11"/>
  <c r="T113" i="11" s="1"/>
  <c r="R114" i="11"/>
  <c r="R113" i="11" s="1"/>
  <c r="P114" i="11"/>
  <c r="P113" i="11" s="1"/>
  <c r="BK114" i="11"/>
  <c r="BK113" i="11" s="1"/>
  <c r="J113" i="11" s="1"/>
  <c r="J65" i="11" s="1"/>
  <c r="J114" i="11"/>
  <c r="BI112" i="11"/>
  <c r="BH112" i="11"/>
  <c r="BG112" i="11"/>
  <c r="BF112" i="11"/>
  <c r="T112" i="11"/>
  <c r="R112" i="11"/>
  <c r="P112" i="11"/>
  <c r="BK112" i="11"/>
  <c r="J112" i="11"/>
  <c r="BE112" i="11" s="1"/>
  <c r="BI111" i="11"/>
  <c r="BH111" i="11"/>
  <c r="BG111" i="11"/>
  <c r="BF111" i="11"/>
  <c r="T111" i="11"/>
  <c r="R111" i="11"/>
  <c r="P111" i="11"/>
  <c r="BK111" i="11"/>
  <c r="J111" i="11"/>
  <c r="BE111" i="11" s="1"/>
  <c r="BI110" i="11"/>
  <c r="BH110" i="11"/>
  <c r="BG110" i="11"/>
  <c r="BF110" i="11"/>
  <c r="T110" i="11"/>
  <c r="R110" i="11"/>
  <c r="P110" i="11"/>
  <c r="BK110" i="11"/>
  <c r="J110" i="11"/>
  <c r="BE110" i="11" s="1"/>
  <c r="BI109" i="11"/>
  <c r="BH109" i="11"/>
  <c r="BG109" i="11"/>
  <c r="BF109" i="11"/>
  <c r="T109" i="11"/>
  <c r="R109" i="11"/>
  <c r="P109" i="11"/>
  <c r="BK109" i="11"/>
  <c r="J109" i="11"/>
  <c r="BE109" i="11" s="1"/>
  <c r="BI108" i="11"/>
  <c r="BH108" i="11"/>
  <c r="BG108" i="11"/>
  <c r="BF108" i="11"/>
  <c r="BE108" i="11"/>
  <c r="T108" i="11"/>
  <c r="R108" i="11"/>
  <c r="P108" i="11"/>
  <c r="P106" i="11" s="1"/>
  <c r="BK108" i="11"/>
  <c r="J108" i="11"/>
  <c r="BI107" i="11"/>
  <c r="BH107" i="11"/>
  <c r="BG107" i="11"/>
  <c r="BF107" i="11"/>
  <c r="T107" i="11"/>
  <c r="T106" i="11" s="1"/>
  <c r="R107" i="11"/>
  <c r="R106" i="11" s="1"/>
  <c r="P107" i="11"/>
  <c r="BK107" i="11"/>
  <c r="BK106" i="11" s="1"/>
  <c r="J106" i="11" s="1"/>
  <c r="J64" i="11" s="1"/>
  <c r="J107" i="11"/>
  <c r="BE107" i="11" s="1"/>
  <c r="BI105" i="11"/>
  <c r="BH105" i="11"/>
  <c r="BG105" i="11"/>
  <c r="BF105" i="11"/>
  <c r="T105" i="11"/>
  <c r="R105" i="11"/>
  <c r="P105" i="11"/>
  <c r="BK105" i="11"/>
  <c r="J105" i="11"/>
  <c r="BE105" i="11" s="1"/>
  <c r="BI104" i="11"/>
  <c r="BH104" i="11"/>
  <c r="BG104" i="11"/>
  <c r="BF104" i="11"/>
  <c r="BE104" i="11"/>
  <c r="T104" i="11"/>
  <c r="R104" i="11"/>
  <c r="P104" i="11"/>
  <c r="BK104" i="11"/>
  <c r="J104" i="11"/>
  <c r="BI103" i="11"/>
  <c r="BH103" i="11"/>
  <c r="BG103" i="11"/>
  <c r="BF103" i="11"/>
  <c r="T103" i="11"/>
  <c r="T102" i="11" s="1"/>
  <c r="R103" i="11"/>
  <c r="R102" i="11" s="1"/>
  <c r="P103" i="11"/>
  <c r="P102" i="11" s="1"/>
  <c r="BK103" i="11"/>
  <c r="BK102" i="11" s="1"/>
  <c r="J102" i="11" s="1"/>
  <c r="J63" i="11" s="1"/>
  <c r="J103" i="11"/>
  <c r="BE103" i="11" s="1"/>
  <c r="BI101" i="11"/>
  <c r="BH101" i="11"/>
  <c r="BG101" i="11"/>
  <c r="BF101" i="11"/>
  <c r="BE101" i="11"/>
  <c r="T101" i="11"/>
  <c r="R101" i="11"/>
  <c r="P101" i="11"/>
  <c r="BK101" i="11"/>
  <c r="J101" i="11"/>
  <c r="BI100" i="11"/>
  <c r="BH100" i="11"/>
  <c r="BG100" i="11"/>
  <c r="BF100" i="11"/>
  <c r="T100" i="11"/>
  <c r="T98" i="11" s="1"/>
  <c r="R100" i="11"/>
  <c r="P100" i="11"/>
  <c r="BK100" i="11"/>
  <c r="J100" i="11"/>
  <c r="BE100" i="11" s="1"/>
  <c r="BI99" i="11"/>
  <c r="BH99" i="11"/>
  <c r="BG99" i="11"/>
  <c r="BF99" i="11"/>
  <c r="BE99" i="11"/>
  <c r="T99" i="11"/>
  <c r="R99" i="11"/>
  <c r="R98" i="11" s="1"/>
  <c r="P99" i="11"/>
  <c r="P98" i="11" s="1"/>
  <c r="BK99" i="11"/>
  <c r="BK98" i="11" s="1"/>
  <c r="J98" i="11" s="1"/>
  <c r="J62" i="11" s="1"/>
  <c r="J99" i="11"/>
  <c r="BI97" i="11"/>
  <c r="BH97" i="11"/>
  <c r="BG97" i="11"/>
  <c r="BF97" i="11"/>
  <c r="BE97" i="11"/>
  <c r="T97" i="11"/>
  <c r="R97" i="11"/>
  <c r="P97" i="11"/>
  <c r="BK97" i="11"/>
  <c r="J97" i="11"/>
  <c r="BI96" i="11"/>
  <c r="BH96" i="11"/>
  <c r="BG96" i="11"/>
  <c r="BF96" i="11"/>
  <c r="T96" i="11"/>
  <c r="R96" i="11"/>
  <c r="P96" i="11"/>
  <c r="BK96" i="11"/>
  <c r="J96" i="11"/>
  <c r="BE96" i="11" s="1"/>
  <c r="BI95" i="11"/>
  <c r="BH95" i="11"/>
  <c r="BG95" i="11"/>
  <c r="BF95" i="11"/>
  <c r="BE95" i="11"/>
  <c r="T95" i="11"/>
  <c r="R95" i="11"/>
  <c r="P95" i="11"/>
  <c r="BK95" i="11"/>
  <c r="J95" i="11"/>
  <c r="BI94" i="11"/>
  <c r="BH94" i="11"/>
  <c r="BG94" i="11"/>
  <c r="BF94" i="11"/>
  <c r="BE94" i="11"/>
  <c r="T94" i="11"/>
  <c r="R94" i="11"/>
  <c r="P94" i="11"/>
  <c r="BK94" i="11"/>
  <c r="J94" i="11"/>
  <c r="BI93" i="11"/>
  <c r="BH93" i="11"/>
  <c r="BG93" i="11"/>
  <c r="BF93" i="11"/>
  <c r="BE93" i="11"/>
  <c r="T93" i="11"/>
  <c r="R93" i="11"/>
  <c r="P93" i="11"/>
  <c r="BK93" i="11"/>
  <c r="J93" i="11"/>
  <c r="BI92" i="11"/>
  <c r="BH92" i="11"/>
  <c r="BG92" i="11"/>
  <c r="BF92" i="11"/>
  <c r="BE92" i="11"/>
  <c r="T92" i="11"/>
  <c r="R92" i="11"/>
  <c r="P92" i="11"/>
  <c r="BK92" i="11"/>
  <c r="J92" i="11"/>
  <c r="BI91" i="11"/>
  <c r="BH91" i="11"/>
  <c r="BG91" i="11"/>
  <c r="BF91" i="11"/>
  <c r="BE91" i="11"/>
  <c r="T91" i="11"/>
  <c r="R91" i="11"/>
  <c r="P91" i="11"/>
  <c r="BK91" i="11"/>
  <c r="J91" i="11"/>
  <c r="BI90" i="11"/>
  <c r="F36" i="11" s="1"/>
  <c r="BD63" i="1" s="1"/>
  <c r="BH90" i="11"/>
  <c r="F35" i="11" s="1"/>
  <c r="BC63" i="1" s="1"/>
  <c r="BG90" i="11"/>
  <c r="F34" i="11" s="1"/>
  <c r="BB63" i="1" s="1"/>
  <c r="BF90" i="11"/>
  <c r="J33" i="11" s="1"/>
  <c r="AW63" i="1" s="1"/>
  <c r="BE90" i="11"/>
  <c r="F32" i="11" s="1"/>
  <c r="AZ63" i="1" s="1"/>
  <c r="T90" i="11"/>
  <c r="T89" i="11" s="1"/>
  <c r="R90" i="11"/>
  <c r="R89" i="11" s="1"/>
  <c r="P90" i="11"/>
  <c r="P89" i="11" s="1"/>
  <c r="BK90" i="11"/>
  <c r="BK89" i="11" s="1"/>
  <c r="J90" i="11"/>
  <c r="J84" i="11"/>
  <c r="F84" i="11"/>
  <c r="J82" i="11"/>
  <c r="F82" i="11"/>
  <c r="E80" i="11"/>
  <c r="F56" i="11"/>
  <c r="J55" i="11"/>
  <c r="F55" i="11"/>
  <c r="F53" i="11"/>
  <c r="E51" i="11"/>
  <c r="J20" i="11"/>
  <c r="E20" i="11"/>
  <c r="F85" i="11" s="1"/>
  <c r="J19" i="11"/>
  <c r="J14" i="11"/>
  <c r="J53" i="11" s="1"/>
  <c r="E7" i="11"/>
  <c r="E47" i="11" s="1"/>
  <c r="AY62" i="1"/>
  <c r="AX62" i="1"/>
  <c r="BI139" i="10"/>
  <c r="BH139" i="10"/>
  <c r="BG139" i="10"/>
  <c r="BF139" i="10"/>
  <c r="T139" i="10"/>
  <c r="R139" i="10"/>
  <c r="P139" i="10"/>
  <c r="BK139" i="10"/>
  <c r="J139" i="10"/>
  <c r="BE139" i="10" s="1"/>
  <c r="BI137" i="10"/>
  <c r="BH137" i="10"/>
  <c r="BG137" i="10"/>
  <c r="BF137" i="10"/>
  <c r="T137" i="10"/>
  <c r="R137" i="10"/>
  <c r="P137" i="10"/>
  <c r="BK137" i="10"/>
  <c r="J137" i="10"/>
  <c r="BE137" i="10" s="1"/>
  <c r="BI135" i="10"/>
  <c r="BH135" i="10"/>
  <c r="BG135" i="10"/>
  <c r="BF135" i="10"/>
  <c r="T135" i="10"/>
  <c r="R135" i="10"/>
  <c r="P135" i="10"/>
  <c r="BK135" i="10"/>
  <c r="J135" i="10"/>
  <c r="BE135" i="10" s="1"/>
  <c r="BI133" i="10"/>
  <c r="BH133" i="10"/>
  <c r="BG133" i="10"/>
  <c r="BF133" i="10"/>
  <c r="BE133" i="10"/>
  <c r="T133" i="10"/>
  <c r="R133" i="10"/>
  <c r="P133" i="10"/>
  <c r="BK133" i="10"/>
  <c r="J133" i="10"/>
  <c r="BI131" i="10"/>
  <c r="BH131" i="10"/>
  <c r="BG131" i="10"/>
  <c r="BF131" i="10"/>
  <c r="T131" i="10"/>
  <c r="R131" i="10"/>
  <c r="P131" i="10"/>
  <c r="BK131" i="10"/>
  <c r="J131" i="10"/>
  <c r="BE131" i="10" s="1"/>
  <c r="BI129" i="10"/>
  <c r="BH129" i="10"/>
  <c r="BG129" i="10"/>
  <c r="BF129" i="10"/>
  <c r="BE129" i="10"/>
  <c r="T129" i="10"/>
  <c r="R129" i="10"/>
  <c r="P129" i="10"/>
  <c r="BK129" i="10"/>
  <c r="J129" i="10"/>
  <c r="BI127" i="10"/>
  <c r="BH127" i="10"/>
  <c r="BG127" i="10"/>
  <c r="BF127" i="10"/>
  <c r="T127" i="10"/>
  <c r="R127" i="10"/>
  <c r="P127" i="10"/>
  <c r="BK127" i="10"/>
  <c r="J127" i="10"/>
  <c r="BE127" i="10" s="1"/>
  <c r="BI125" i="10"/>
  <c r="BH125" i="10"/>
  <c r="BG125" i="10"/>
  <c r="BF125" i="10"/>
  <c r="BE125" i="10"/>
  <c r="T125" i="10"/>
  <c r="R125" i="10"/>
  <c r="P125" i="10"/>
  <c r="BK125" i="10"/>
  <c r="J125" i="10"/>
  <c r="BI123" i="10"/>
  <c r="BH123" i="10"/>
  <c r="BG123" i="10"/>
  <c r="BF123" i="10"/>
  <c r="T123" i="10"/>
  <c r="R123" i="10"/>
  <c r="P123" i="10"/>
  <c r="BK123" i="10"/>
  <c r="J123" i="10"/>
  <c r="BE123" i="10" s="1"/>
  <c r="BI121" i="10"/>
  <c r="BH121" i="10"/>
  <c r="BG121" i="10"/>
  <c r="BF121" i="10"/>
  <c r="BE121" i="10"/>
  <c r="T121" i="10"/>
  <c r="R121" i="10"/>
  <c r="P121" i="10"/>
  <c r="BK121" i="10"/>
  <c r="J121" i="10"/>
  <c r="BI119" i="10"/>
  <c r="BH119" i="10"/>
  <c r="BG119" i="10"/>
  <c r="BF119" i="10"/>
  <c r="T119" i="10"/>
  <c r="R119" i="10"/>
  <c r="P119" i="10"/>
  <c r="BK119" i="10"/>
  <c r="J119" i="10"/>
  <c r="BE119" i="10" s="1"/>
  <c r="BI117" i="10"/>
  <c r="BH117" i="10"/>
  <c r="BG117" i="10"/>
  <c r="BF117" i="10"/>
  <c r="BE117" i="10"/>
  <c r="T117" i="10"/>
  <c r="R117" i="10"/>
  <c r="P117" i="10"/>
  <c r="BK117" i="10"/>
  <c r="J117" i="10"/>
  <c r="BI115" i="10"/>
  <c r="BH115" i="10"/>
  <c r="BG115" i="10"/>
  <c r="BF115" i="10"/>
  <c r="T115" i="10"/>
  <c r="R115" i="10"/>
  <c r="P115" i="10"/>
  <c r="BK115" i="10"/>
  <c r="J115" i="10"/>
  <c r="BE115" i="10" s="1"/>
  <c r="BI113" i="10"/>
  <c r="BH113" i="10"/>
  <c r="BG113" i="10"/>
  <c r="BF113" i="10"/>
  <c r="BE113" i="10"/>
  <c r="T113" i="10"/>
  <c r="R113" i="10"/>
  <c r="P113" i="10"/>
  <c r="BK113" i="10"/>
  <c r="J113" i="10"/>
  <c r="BI111" i="10"/>
  <c r="BH111" i="10"/>
  <c r="BG111" i="10"/>
  <c r="BF111" i="10"/>
  <c r="T111" i="10"/>
  <c r="R111" i="10"/>
  <c r="P111" i="10"/>
  <c r="BK111" i="10"/>
  <c r="J111" i="10"/>
  <c r="BE111" i="10" s="1"/>
  <c r="BI109" i="10"/>
  <c r="BH109" i="10"/>
  <c r="BG109" i="10"/>
  <c r="BF109" i="10"/>
  <c r="BE109" i="10"/>
  <c r="T109" i="10"/>
  <c r="R109" i="10"/>
  <c r="P109" i="10"/>
  <c r="BK109" i="10"/>
  <c r="J109" i="10"/>
  <c r="BI107" i="10"/>
  <c r="BH107" i="10"/>
  <c r="BG107" i="10"/>
  <c r="BF107" i="10"/>
  <c r="T107" i="10"/>
  <c r="R107" i="10"/>
  <c r="P107" i="10"/>
  <c r="BK107" i="10"/>
  <c r="J107" i="10"/>
  <c r="BE107" i="10" s="1"/>
  <c r="BI105" i="10"/>
  <c r="BH105" i="10"/>
  <c r="BG105" i="10"/>
  <c r="BF105" i="10"/>
  <c r="BE105" i="10"/>
  <c r="T105" i="10"/>
  <c r="R105" i="10"/>
  <c r="P105" i="10"/>
  <c r="BK105" i="10"/>
  <c r="J105" i="10"/>
  <c r="BI103" i="10"/>
  <c r="BH103" i="10"/>
  <c r="BG103" i="10"/>
  <c r="BF103" i="10"/>
  <c r="T103" i="10"/>
  <c r="R103" i="10"/>
  <c r="P103" i="10"/>
  <c r="BK103" i="10"/>
  <c r="J103" i="10"/>
  <c r="BE103" i="10" s="1"/>
  <c r="BI101" i="10"/>
  <c r="BH101" i="10"/>
  <c r="BG101" i="10"/>
  <c r="BF101" i="10"/>
  <c r="BE101" i="10"/>
  <c r="T101" i="10"/>
  <c r="R101" i="10"/>
  <c r="P101" i="10"/>
  <c r="BK101" i="10"/>
  <c r="J101" i="10"/>
  <c r="BI99" i="10"/>
  <c r="BH99" i="10"/>
  <c r="BG99" i="10"/>
  <c r="BF99" i="10"/>
  <c r="T99" i="10"/>
  <c r="R99" i="10"/>
  <c r="P99" i="10"/>
  <c r="BK99" i="10"/>
  <c r="J99" i="10"/>
  <c r="BE99" i="10" s="1"/>
  <c r="BI97" i="10"/>
  <c r="BH97" i="10"/>
  <c r="BG97" i="10"/>
  <c r="BF97" i="10"/>
  <c r="BE97" i="10"/>
  <c r="T97" i="10"/>
  <c r="R97" i="10"/>
  <c r="P97" i="10"/>
  <c r="BK97" i="10"/>
  <c r="J97" i="10"/>
  <c r="BI95" i="10"/>
  <c r="BH95" i="10"/>
  <c r="BG95" i="10"/>
  <c r="BF95" i="10"/>
  <c r="T95" i="10"/>
  <c r="R95" i="10"/>
  <c r="P95" i="10"/>
  <c r="BK95" i="10"/>
  <c r="J95" i="10"/>
  <c r="BE95" i="10" s="1"/>
  <c r="BI93" i="10"/>
  <c r="BH93" i="10"/>
  <c r="BG93" i="10"/>
  <c r="BF93" i="10"/>
  <c r="BE93" i="10"/>
  <c r="T93" i="10"/>
  <c r="R93" i="10"/>
  <c r="P93" i="10"/>
  <c r="BK93" i="10"/>
  <c r="J93" i="10"/>
  <c r="BI91" i="10"/>
  <c r="BH91" i="10"/>
  <c r="BG91" i="10"/>
  <c r="BF91" i="10"/>
  <c r="T91" i="10"/>
  <c r="R91" i="10"/>
  <c r="P91" i="10"/>
  <c r="BK91" i="10"/>
  <c r="J91" i="10"/>
  <c r="BE91" i="10" s="1"/>
  <c r="BI89" i="10"/>
  <c r="BH89" i="10"/>
  <c r="BG89" i="10"/>
  <c r="BF89" i="10"/>
  <c r="BE89" i="10"/>
  <c r="T89" i="10"/>
  <c r="R89" i="10"/>
  <c r="P89" i="10"/>
  <c r="BK89" i="10"/>
  <c r="J89" i="10"/>
  <c r="BI87" i="10"/>
  <c r="BH87" i="10"/>
  <c r="BG87" i="10"/>
  <c r="BF87" i="10"/>
  <c r="T87" i="10"/>
  <c r="R87" i="10"/>
  <c r="P87" i="10"/>
  <c r="BK87" i="10"/>
  <c r="J87" i="10"/>
  <c r="BE87" i="10" s="1"/>
  <c r="BI85" i="10"/>
  <c r="F36" i="10" s="1"/>
  <c r="BD62" i="1" s="1"/>
  <c r="BH85" i="10"/>
  <c r="F35" i="10" s="1"/>
  <c r="BC62" i="1" s="1"/>
  <c r="BG85" i="10"/>
  <c r="F34" i="10" s="1"/>
  <c r="BB62" i="1" s="1"/>
  <c r="BF85" i="10"/>
  <c r="J33" i="10" s="1"/>
  <c r="AW62" i="1" s="1"/>
  <c r="BE85" i="10"/>
  <c r="T85" i="10"/>
  <c r="T84" i="10" s="1"/>
  <c r="T83" i="10" s="1"/>
  <c r="R85" i="10"/>
  <c r="R84" i="10" s="1"/>
  <c r="R83" i="10" s="1"/>
  <c r="P85" i="10"/>
  <c r="P84" i="10" s="1"/>
  <c r="P83" i="10" s="1"/>
  <c r="AU62" i="1" s="1"/>
  <c r="BK85" i="10"/>
  <c r="BK84" i="10" s="1"/>
  <c r="J85" i="10"/>
  <c r="J79" i="10"/>
  <c r="F79" i="10"/>
  <c r="J77" i="10"/>
  <c r="F77" i="10"/>
  <c r="E75" i="10"/>
  <c r="J55" i="10"/>
  <c r="F55" i="10"/>
  <c r="F53" i="10"/>
  <c r="E51" i="10"/>
  <c r="J20" i="10"/>
  <c r="E20" i="10"/>
  <c r="F56" i="10" s="1"/>
  <c r="J19" i="10"/>
  <c r="J14" i="10"/>
  <c r="J53" i="10" s="1"/>
  <c r="E7" i="10"/>
  <c r="E71" i="10" s="1"/>
  <c r="AY61" i="1"/>
  <c r="AX61" i="1"/>
  <c r="BI326" i="9"/>
  <c r="BH326" i="9"/>
  <c r="BG326" i="9"/>
  <c r="BF326" i="9"/>
  <c r="T326" i="9"/>
  <c r="R326" i="9"/>
  <c r="P326" i="9"/>
  <c r="BK326" i="9"/>
  <c r="J326" i="9"/>
  <c r="BE326" i="9" s="1"/>
  <c r="BI325" i="9"/>
  <c r="BH325" i="9"/>
  <c r="BG325" i="9"/>
  <c r="BF325" i="9"/>
  <c r="BE325" i="9"/>
  <c r="T325" i="9"/>
  <c r="R325" i="9"/>
  <c r="P325" i="9"/>
  <c r="BK325" i="9"/>
  <c r="J325" i="9"/>
  <c r="BI324" i="9"/>
  <c r="BH324" i="9"/>
  <c r="BG324" i="9"/>
  <c r="BF324" i="9"/>
  <c r="T324" i="9"/>
  <c r="T322" i="9" s="1"/>
  <c r="R324" i="9"/>
  <c r="P324" i="9"/>
  <c r="BK324" i="9"/>
  <c r="J324" i="9"/>
  <c r="BE324" i="9" s="1"/>
  <c r="BI323" i="9"/>
  <c r="BH323" i="9"/>
  <c r="BG323" i="9"/>
  <c r="BF323" i="9"/>
  <c r="BE323" i="9"/>
  <c r="T323" i="9"/>
  <c r="R323" i="9"/>
  <c r="R322" i="9" s="1"/>
  <c r="P323" i="9"/>
  <c r="P322" i="9" s="1"/>
  <c r="BK323" i="9"/>
  <c r="BK322" i="9" s="1"/>
  <c r="J322" i="9" s="1"/>
  <c r="J74" i="9" s="1"/>
  <c r="J323" i="9"/>
  <c r="BI321" i="9"/>
  <c r="BH321" i="9"/>
  <c r="BG321" i="9"/>
  <c r="BF321" i="9"/>
  <c r="BE321" i="9"/>
  <c r="T321" i="9"/>
  <c r="R321" i="9"/>
  <c r="P321" i="9"/>
  <c r="BK321" i="9"/>
  <c r="J321" i="9"/>
  <c r="BI320" i="9"/>
  <c r="BH320" i="9"/>
  <c r="BG320" i="9"/>
  <c r="BF320" i="9"/>
  <c r="T320" i="9"/>
  <c r="R320" i="9"/>
  <c r="P320" i="9"/>
  <c r="BK320" i="9"/>
  <c r="J320" i="9"/>
  <c r="BE320" i="9" s="1"/>
  <c r="BI319" i="9"/>
  <c r="BH319" i="9"/>
  <c r="BG319" i="9"/>
  <c r="BF319" i="9"/>
  <c r="BE319" i="9"/>
  <c r="T319" i="9"/>
  <c r="R319" i="9"/>
  <c r="P319" i="9"/>
  <c r="BK319" i="9"/>
  <c r="J319" i="9"/>
  <c r="BI318" i="9"/>
  <c r="BH318" i="9"/>
  <c r="BG318" i="9"/>
  <c r="BF318" i="9"/>
  <c r="T318" i="9"/>
  <c r="R318" i="9"/>
  <c r="P318" i="9"/>
  <c r="BK318" i="9"/>
  <c r="J318" i="9"/>
  <c r="BE318" i="9" s="1"/>
  <c r="BI317" i="9"/>
  <c r="BH317" i="9"/>
  <c r="BG317" i="9"/>
  <c r="BF317" i="9"/>
  <c r="BE317" i="9"/>
  <c r="T317" i="9"/>
  <c r="R317" i="9"/>
  <c r="P317" i="9"/>
  <c r="BK317" i="9"/>
  <c r="J317" i="9"/>
  <c r="BI316" i="9"/>
  <c r="BH316" i="9"/>
  <c r="BG316" i="9"/>
  <c r="BF316" i="9"/>
  <c r="T316" i="9"/>
  <c r="T315" i="9" s="1"/>
  <c r="R316" i="9"/>
  <c r="R315" i="9" s="1"/>
  <c r="P316" i="9"/>
  <c r="P315" i="9" s="1"/>
  <c r="BK316" i="9"/>
  <c r="BK315" i="9" s="1"/>
  <c r="J315" i="9" s="1"/>
  <c r="J73" i="9" s="1"/>
  <c r="J316" i="9"/>
  <c r="BE316" i="9" s="1"/>
  <c r="BI314" i="9"/>
  <c r="BH314" i="9"/>
  <c r="BG314" i="9"/>
  <c r="BF314" i="9"/>
  <c r="BE314" i="9"/>
  <c r="T314" i="9"/>
  <c r="R314" i="9"/>
  <c r="P314" i="9"/>
  <c r="BK314" i="9"/>
  <c r="J314" i="9"/>
  <c r="BI313" i="9"/>
  <c r="BH313" i="9"/>
  <c r="BG313" i="9"/>
  <c r="BF313" i="9"/>
  <c r="T313" i="9"/>
  <c r="R313" i="9"/>
  <c r="P313" i="9"/>
  <c r="BK313" i="9"/>
  <c r="J313" i="9"/>
  <c r="BE313" i="9" s="1"/>
  <c r="BI312" i="9"/>
  <c r="BH312" i="9"/>
  <c r="BG312" i="9"/>
  <c r="BF312" i="9"/>
  <c r="BE312" i="9"/>
  <c r="T312" i="9"/>
  <c r="R312" i="9"/>
  <c r="P312" i="9"/>
  <c r="BK312" i="9"/>
  <c r="J312" i="9"/>
  <c r="BI311" i="9"/>
  <c r="BH311" i="9"/>
  <c r="BG311" i="9"/>
  <c r="BF311" i="9"/>
  <c r="T311" i="9"/>
  <c r="R311" i="9"/>
  <c r="P311" i="9"/>
  <c r="BK311" i="9"/>
  <c r="J311" i="9"/>
  <c r="BE311" i="9" s="1"/>
  <c r="BI310" i="9"/>
  <c r="BH310" i="9"/>
  <c r="BG310" i="9"/>
  <c r="BF310" i="9"/>
  <c r="BE310" i="9"/>
  <c r="T310" i="9"/>
  <c r="R310" i="9"/>
  <c r="P310" i="9"/>
  <c r="BK310" i="9"/>
  <c r="J310" i="9"/>
  <c r="BI309" i="9"/>
  <c r="BH309" i="9"/>
  <c r="BG309" i="9"/>
  <c r="BF309" i="9"/>
  <c r="T309" i="9"/>
  <c r="R309" i="9"/>
  <c r="P309" i="9"/>
  <c r="BK309" i="9"/>
  <c r="J309" i="9"/>
  <c r="BE309" i="9" s="1"/>
  <c r="BI308" i="9"/>
  <c r="BH308" i="9"/>
  <c r="BG308" i="9"/>
  <c r="BF308" i="9"/>
  <c r="BE308" i="9"/>
  <c r="T308" i="9"/>
  <c r="R308" i="9"/>
  <c r="P308" i="9"/>
  <c r="BK308" i="9"/>
  <c r="J308" i="9"/>
  <c r="BI307" i="9"/>
  <c r="BH307" i="9"/>
  <c r="BG307" i="9"/>
  <c r="BF307" i="9"/>
  <c r="T307" i="9"/>
  <c r="R307" i="9"/>
  <c r="P307" i="9"/>
  <c r="BK307" i="9"/>
  <c r="J307" i="9"/>
  <c r="BE307" i="9" s="1"/>
  <c r="BI306" i="9"/>
  <c r="BH306" i="9"/>
  <c r="BG306" i="9"/>
  <c r="BF306" i="9"/>
  <c r="BE306" i="9"/>
  <c r="T306" i="9"/>
  <c r="R306" i="9"/>
  <c r="P306" i="9"/>
  <c r="BK306" i="9"/>
  <c r="J306" i="9"/>
  <c r="BI305" i="9"/>
  <c r="BH305" i="9"/>
  <c r="BG305" i="9"/>
  <c r="BF305" i="9"/>
  <c r="T305" i="9"/>
  <c r="R305" i="9"/>
  <c r="P305" i="9"/>
  <c r="BK305" i="9"/>
  <c r="J305" i="9"/>
  <c r="BE305" i="9" s="1"/>
  <c r="BI304" i="9"/>
  <c r="BH304" i="9"/>
  <c r="BG304" i="9"/>
  <c r="BF304" i="9"/>
  <c r="BE304" i="9"/>
  <c r="T304" i="9"/>
  <c r="R304" i="9"/>
  <c r="P304" i="9"/>
  <c r="BK304" i="9"/>
  <c r="J304" i="9"/>
  <c r="BI303" i="9"/>
  <c r="BH303" i="9"/>
  <c r="BG303" i="9"/>
  <c r="BF303" i="9"/>
  <c r="T303" i="9"/>
  <c r="R303" i="9"/>
  <c r="P303" i="9"/>
  <c r="BK303" i="9"/>
  <c r="J303" i="9"/>
  <c r="BE303" i="9" s="1"/>
  <c r="BI302" i="9"/>
  <c r="BH302" i="9"/>
  <c r="BG302" i="9"/>
  <c r="BF302" i="9"/>
  <c r="BE302" i="9"/>
  <c r="T302" i="9"/>
  <c r="R302" i="9"/>
  <c r="P302" i="9"/>
  <c r="BK302" i="9"/>
  <c r="J302" i="9"/>
  <c r="BI301" i="9"/>
  <c r="BH301" i="9"/>
  <c r="BG301" i="9"/>
  <c r="BF301" i="9"/>
  <c r="BE301" i="9"/>
  <c r="T301" i="9"/>
  <c r="R301" i="9"/>
  <c r="P301" i="9"/>
  <c r="BK301" i="9"/>
  <c r="J301" i="9"/>
  <c r="BI300" i="9"/>
  <c r="BH300" i="9"/>
  <c r="BG300" i="9"/>
  <c r="BF300" i="9"/>
  <c r="BE300" i="9"/>
  <c r="T300" i="9"/>
  <c r="R300" i="9"/>
  <c r="P300" i="9"/>
  <c r="BK300" i="9"/>
  <c r="J300" i="9"/>
  <c r="BI299" i="9"/>
  <c r="BH299" i="9"/>
  <c r="BG299" i="9"/>
  <c r="BF299" i="9"/>
  <c r="BE299" i="9"/>
  <c r="T299" i="9"/>
  <c r="R299" i="9"/>
  <c r="P299" i="9"/>
  <c r="BK299" i="9"/>
  <c r="J299" i="9"/>
  <c r="BI298" i="9"/>
  <c r="BH298" i="9"/>
  <c r="BG298" i="9"/>
  <c r="BF298" i="9"/>
  <c r="BE298" i="9"/>
  <c r="T298" i="9"/>
  <c r="R298" i="9"/>
  <c r="P298" i="9"/>
  <c r="BK298" i="9"/>
  <c r="J298" i="9"/>
  <c r="BI297" i="9"/>
  <c r="BH297" i="9"/>
  <c r="BG297" i="9"/>
  <c r="BF297" i="9"/>
  <c r="BE297" i="9"/>
  <c r="T297" i="9"/>
  <c r="R297" i="9"/>
  <c r="P297" i="9"/>
  <c r="BK297" i="9"/>
  <c r="J297" i="9"/>
  <c r="BI296" i="9"/>
  <c r="BH296" i="9"/>
  <c r="BG296" i="9"/>
  <c r="BF296" i="9"/>
  <c r="BE296" i="9"/>
  <c r="T296" i="9"/>
  <c r="R296" i="9"/>
  <c r="P296" i="9"/>
  <c r="BK296" i="9"/>
  <c r="J296" i="9"/>
  <c r="BI295" i="9"/>
  <c r="BH295" i="9"/>
  <c r="BG295" i="9"/>
  <c r="BF295" i="9"/>
  <c r="BE295" i="9"/>
  <c r="T295" i="9"/>
  <c r="R295" i="9"/>
  <c r="P295" i="9"/>
  <c r="BK295" i="9"/>
  <c r="J295" i="9"/>
  <c r="BI294" i="9"/>
  <c r="BH294" i="9"/>
  <c r="BG294" i="9"/>
  <c r="BF294" i="9"/>
  <c r="BE294" i="9"/>
  <c r="T294" i="9"/>
  <c r="R294" i="9"/>
  <c r="P294" i="9"/>
  <c r="BK294" i="9"/>
  <c r="J294" i="9"/>
  <c r="BI293" i="9"/>
  <c r="BH293" i="9"/>
  <c r="BG293" i="9"/>
  <c r="BF293" i="9"/>
  <c r="BE293" i="9"/>
  <c r="T293" i="9"/>
  <c r="R293" i="9"/>
  <c r="P293" i="9"/>
  <c r="BK293" i="9"/>
  <c r="J293" i="9"/>
  <c r="BI292" i="9"/>
  <c r="BH292" i="9"/>
  <c r="BG292" i="9"/>
  <c r="BF292" i="9"/>
  <c r="BE292" i="9"/>
  <c r="T292" i="9"/>
  <c r="R292" i="9"/>
  <c r="P292" i="9"/>
  <c r="BK292" i="9"/>
  <c r="J292" i="9"/>
  <c r="BI291" i="9"/>
  <c r="BH291" i="9"/>
  <c r="BG291" i="9"/>
  <c r="BF291" i="9"/>
  <c r="BE291" i="9"/>
  <c r="T291" i="9"/>
  <c r="R291" i="9"/>
  <c r="P291" i="9"/>
  <c r="BK291" i="9"/>
  <c r="J291" i="9"/>
  <c r="BI290" i="9"/>
  <c r="BH290" i="9"/>
  <c r="BG290" i="9"/>
  <c r="BF290" i="9"/>
  <c r="BE290" i="9"/>
  <c r="T290" i="9"/>
  <c r="R290" i="9"/>
  <c r="P290" i="9"/>
  <c r="BK290" i="9"/>
  <c r="J290" i="9"/>
  <c r="BI289" i="9"/>
  <c r="BH289" i="9"/>
  <c r="BG289" i="9"/>
  <c r="BF289" i="9"/>
  <c r="BE289" i="9"/>
  <c r="T289" i="9"/>
  <c r="R289" i="9"/>
  <c r="P289" i="9"/>
  <c r="BK289" i="9"/>
  <c r="J289" i="9"/>
  <c r="BI288" i="9"/>
  <c r="BH288" i="9"/>
  <c r="BG288" i="9"/>
  <c r="BF288" i="9"/>
  <c r="BE288" i="9"/>
  <c r="T288" i="9"/>
  <c r="R288" i="9"/>
  <c r="P288" i="9"/>
  <c r="BK288" i="9"/>
  <c r="J288" i="9"/>
  <c r="BI287" i="9"/>
  <c r="BH287" i="9"/>
  <c r="BG287" i="9"/>
  <c r="BF287" i="9"/>
  <c r="BE287" i="9"/>
  <c r="T287" i="9"/>
  <c r="R287" i="9"/>
  <c r="P287" i="9"/>
  <c r="BK287" i="9"/>
  <c r="J287" i="9"/>
  <c r="BI286" i="9"/>
  <c r="BH286" i="9"/>
  <c r="BG286" i="9"/>
  <c r="BF286" i="9"/>
  <c r="BE286" i="9"/>
  <c r="T286" i="9"/>
  <c r="R286" i="9"/>
  <c r="P286" i="9"/>
  <c r="BK286" i="9"/>
  <c r="J286" i="9"/>
  <c r="BI285" i="9"/>
  <c r="BH285" i="9"/>
  <c r="BG285" i="9"/>
  <c r="BF285" i="9"/>
  <c r="BE285" i="9"/>
  <c r="T285" i="9"/>
  <c r="R285" i="9"/>
  <c r="P285" i="9"/>
  <c r="BK285" i="9"/>
  <c r="J285" i="9"/>
  <c r="BI284" i="9"/>
  <c r="BH284" i="9"/>
  <c r="BG284" i="9"/>
  <c r="BF284" i="9"/>
  <c r="BE284" i="9"/>
  <c r="T284" i="9"/>
  <c r="R284" i="9"/>
  <c r="P284" i="9"/>
  <c r="BK284" i="9"/>
  <c r="J284" i="9"/>
  <c r="BI283" i="9"/>
  <c r="BH283" i="9"/>
  <c r="BG283" i="9"/>
  <c r="BF283" i="9"/>
  <c r="BE283" i="9"/>
  <c r="T283" i="9"/>
  <c r="R283" i="9"/>
  <c r="P283" i="9"/>
  <c r="BK283" i="9"/>
  <c r="J283" i="9"/>
  <c r="BI282" i="9"/>
  <c r="BH282" i="9"/>
  <c r="BG282" i="9"/>
  <c r="BF282" i="9"/>
  <c r="BE282" i="9"/>
  <c r="T282" i="9"/>
  <c r="T281" i="9" s="1"/>
  <c r="R282" i="9"/>
  <c r="R281" i="9" s="1"/>
  <c r="P282" i="9"/>
  <c r="P281" i="9" s="1"/>
  <c r="BK282" i="9"/>
  <c r="BK281" i="9" s="1"/>
  <c r="J281" i="9" s="1"/>
  <c r="J72" i="9" s="1"/>
  <c r="J282" i="9"/>
  <c r="BI280" i="9"/>
  <c r="BH280" i="9"/>
  <c r="BG280" i="9"/>
  <c r="BF280" i="9"/>
  <c r="T280" i="9"/>
  <c r="R280" i="9"/>
  <c r="P280" i="9"/>
  <c r="BK280" i="9"/>
  <c r="J280" i="9"/>
  <c r="BE280" i="9" s="1"/>
  <c r="BI279" i="9"/>
  <c r="BH279" i="9"/>
  <c r="BG279" i="9"/>
  <c r="BF279" i="9"/>
  <c r="T279" i="9"/>
  <c r="R279" i="9"/>
  <c r="P279" i="9"/>
  <c r="BK279" i="9"/>
  <c r="J279" i="9"/>
  <c r="BE279" i="9" s="1"/>
  <c r="BI278" i="9"/>
  <c r="BH278" i="9"/>
  <c r="BG278" i="9"/>
  <c r="BF278" i="9"/>
  <c r="T278" i="9"/>
  <c r="R278" i="9"/>
  <c r="P278" i="9"/>
  <c r="BK278" i="9"/>
  <c r="J278" i="9"/>
  <c r="BE278" i="9" s="1"/>
  <c r="BI277" i="9"/>
  <c r="BH277" i="9"/>
  <c r="BG277" i="9"/>
  <c r="BF277" i="9"/>
  <c r="T277" i="9"/>
  <c r="R277" i="9"/>
  <c r="P277" i="9"/>
  <c r="BK277" i="9"/>
  <c r="J277" i="9"/>
  <c r="BE277" i="9" s="1"/>
  <c r="BI276" i="9"/>
  <c r="BH276" i="9"/>
  <c r="BG276" i="9"/>
  <c r="BF276" i="9"/>
  <c r="T276" i="9"/>
  <c r="R276" i="9"/>
  <c r="P276" i="9"/>
  <c r="BK276" i="9"/>
  <c r="J276" i="9"/>
  <c r="BE276" i="9" s="1"/>
  <c r="BI275" i="9"/>
  <c r="BH275" i="9"/>
  <c r="BG275" i="9"/>
  <c r="BF275" i="9"/>
  <c r="T275" i="9"/>
  <c r="R275" i="9"/>
  <c r="P275" i="9"/>
  <c r="BK275" i="9"/>
  <c r="J275" i="9"/>
  <c r="BE275" i="9" s="1"/>
  <c r="BI274" i="9"/>
  <c r="BH274" i="9"/>
  <c r="BG274" i="9"/>
  <c r="BF274" i="9"/>
  <c r="T274" i="9"/>
  <c r="R274" i="9"/>
  <c r="P274" i="9"/>
  <c r="BK274" i="9"/>
  <c r="J274" i="9"/>
  <c r="BE274" i="9" s="1"/>
  <c r="BI273" i="9"/>
  <c r="BH273" i="9"/>
  <c r="BG273" i="9"/>
  <c r="BF273" i="9"/>
  <c r="T273" i="9"/>
  <c r="R273" i="9"/>
  <c r="P273" i="9"/>
  <c r="BK273" i="9"/>
  <c r="J273" i="9"/>
  <c r="BE273" i="9" s="1"/>
  <c r="BI272" i="9"/>
  <c r="BH272" i="9"/>
  <c r="BG272" i="9"/>
  <c r="BF272" i="9"/>
  <c r="T272" i="9"/>
  <c r="R272" i="9"/>
  <c r="P272" i="9"/>
  <c r="BK272" i="9"/>
  <c r="J272" i="9"/>
  <c r="BE272" i="9" s="1"/>
  <c r="BI271" i="9"/>
  <c r="BH271" i="9"/>
  <c r="BG271" i="9"/>
  <c r="BF271" i="9"/>
  <c r="T271" i="9"/>
  <c r="R271" i="9"/>
  <c r="P271" i="9"/>
  <c r="BK271" i="9"/>
  <c r="J271" i="9"/>
  <c r="BE271" i="9" s="1"/>
  <c r="BI270" i="9"/>
  <c r="BH270" i="9"/>
  <c r="BG270" i="9"/>
  <c r="BF270" i="9"/>
  <c r="T270" i="9"/>
  <c r="R270" i="9"/>
  <c r="P270" i="9"/>
  <c r="BK270" i="9"/>
  <c r="J270" i="9"/>
  <c r="BE270" i="9" s="1"/>
  <c r="BI269" i="9"/>
  <c r="BH269" i="9"/>
  <c r="BG269" i="9"/>
  <c r="BF269" i="9"/>
  <c r="T269" i="9"/>
  <c r="R269" i="9"/>
  <c r="P269" i="9"/>
  <c r="BK269" i="9"/>
  <c r="J269" i="9"/>
  <c r="BE269" i="9" s="1"/>
  <c r="BI268" i="9"/>
  <c r="BH268" i="9"/>
  <c r="BG268" i="9"/>
  <c r="BF268" i="9"/>
  <c r="T268" i="9"/>
  <c r="R268" i="9"/>
  <c r="P268" i="9"/>
  <c r="BK268" i="9"/>
  <c r="J268" i="9"/>
  <c r="BE268" i="9" s="1"/>
  <c r="BI267" i="9"/>
  <c r="BH267" i="9"/>
  <c r="BG267" i="9"/>
  <c r="BF267" i="9"/>
  <c r="T267" i="9"/>
  <c r="R267" i="9"/>
  <c r="P267" i="9"/>
  <c r="BK267" i="9"/>
  <c r="J267" i="9"/>
  <c r="BE267" i="9" s="1"/>
  <c r="BI266" i="9"/>
  <c r="BH266" i="9"/>
  <c r="BG266" i="9"/>
  <c r="BF266" i="9"/>
  <c r="T266" i="9"/>
  <c r="R266" i="9"/>
  <c r="P266" i="9"/>
  <c r="BK266" i="9"/>
  <c r="J266" i="9"/>
  <c r="BE266" i="9" s="1"/>
  <c r="BI265" i="9"/>
  <c r="BH265" i="9"/>
  <c r="BG265" i="9"/>
  <c r="BF265" i="9"/>
  <c r="T265" i="9"/>
  <c r="R265" i="9"/>
  <c r="P265" i="9"/>
  <c r="BK265" i="9"/>
  <c r="J265" i="9"/>
  <c r="BE265" i="9" s="1"/>
  <c r="BI264" i="9"/>
  <c r="BH264" i="9"/>
  <c r="BG264" i="9"/>
  <c r="BF264" i="9"/>
  <c r="T264" i="9"/>
  <c r="R264" i="9"/>
  <c r="P264" i="9"/>
  <c r="BK264" i="9"/>
  <c r="J264" i="9"/>
  <c r="BE264" i="9" s="1"/>
  <c r="BI263" i="9"/>
  <c r="BH263" i="9"/>
  <c r="BG263" i="9"/>
  <c r="BF263" i="9"/>
  <c r="T263" i="9"/>
  <c r="R263" i="9"/>
  <c r="P263" i="9"/>
  <c r="BK263" i="9"/>
  <c r="J263" i="9"/>
  <c r="BE263" i="9" s="1"/>
  <c r="BI262" i="9"/>
  <c r="BH262" i="9"/>
  <c r="BG262" i="9"/>
  <c r="BF262" i="9"/>
  <c r="T262" i="9"/>
  <c r="R262" i="9"/>
  <c r="P262" i="9"/>
  <c r="BK262" i="9"/>
  <c r="J262" i="9"/>
  <c r="BE262" i="9" s="1"/>
  <c r="BI261" i="9"/>
  <c r="BH261" i="9"/>
  <c r="BG261" i="9"/>
  <c r="BF261" i="9"/>
  <c r="T261" i="9"/>
  <c r="R261" i="9"/>
  <c r="P261" i="9"/>
  <c r="BK261" i="9"/>
  <c r="J261" i="9"/>
  <c r="BE261" i="9" s="1"/>
  <c r="BI260" i="9"/>
  <c r="BH260" i="9"/>
  <c r="BG260" i="9"/>
  <c r="BF260" i="9"/>
  <c r="T260" i="9"/>
  <c r="R260" i="9"/>
  <c r="P260" i="9"/>
  <c r="BK260" i="9"/>
  <c r="J260" i="9"/>
  <c r="BE260" i="9" s="1"/>
  <c r="BI259" i="9"/>
  <c r="BH259" i="9"/>
  <c r="BG259" i="9"/>
  <c r="BF259" i="9"/>
  <c r="T259" i="9"/>
  <c r="R259" i="9"/>
  <c r="P259" i="9"/>
  <c r="BK259" i="9"/>
  <c r="J259" i="9"/>
  <c r="BE259" i="9" s="1"/>
  <c r="BI258" i="9"/>
  <c r="BH258" i="9"/>
  <c r="BG258" i="9"/>
  <c r="BF258" i="9"/>
  <c r="T258" i="9"/>
  <c r="R258" i="9"/>
  <c r="P258" i="9"/>
  <c r="BK258" i="9"/>
  <c r="J258" i="9"/>
  <c r="BE258" i="9" s="1"/>
  <c r="BI257" i="9"/>
  <c r="BH257" i="9"/>
  <c r="BG257" i="9"/>
  <c r="BF257" i="9"/>
  <c r="T257" i="9"/>
  <c r="R257" i="9"/>
  <c r="P257" i="9"/>
  <c r="BK257" i="9"/>
  <c r="J257" i="9"/>
  <c r="BE257" i="9" s="1"/>
  <c r="BI256" i="9"/>
  <c r="BH256" i="9"/>
  <c r="BG256" i="9"/>
  <c r="BF256" i="9"/>
  <c r="BE256" i="9"/>
  <c r="T256" i="9"/>
  <c r="R256" i="9"/>
  <c r="P256" i="9"/>
  <c r="BK256" i="9"/>
  <c r="J256" i="9"/>
  <c r="BI255" i="9"/>
  <c r="BH255" i="9"/>
  <c r="BG255" i="9"/>
  <c r="BF255" i="9"/>
  <c r="T255" i="9"/>
  <c r="R255" i="9"/>
  <c r="P255" i="9"/>
  <c r="BK255" i="9"/>
  <c r="J255" i="9"/>
  <c r="BE255" i="9" s="1"/>
  <c r="BI254" i="9"/>
  <c r="BH254" i="9"/>
  <c r="BG254" i="9"/>
  <c r="BF254" i="9"/>
  <c r="BE254" i="9"/>
  <c r="T254" i="9"/>
  <c r="T253" i="9" s="1"/>
  <c r="R254" i="9"/>
  <c r="R253" i="9" s="1"/>
  <c r="P254" i="9"/>
  <c r="P253" i="9" s="1"/>
  <c r="BK254" i="9"/>
  <c r="BK253" i="9" s="1"/>
  <c r="J253" i="9" s="1"/>
  <c r="J71" i="9" s="1"/>
  <c r="J254" i="9"/>
  <c r="BI252" i="9"/>
  <c r="BH252" i="9"/>
  <c r="BG252" i="9"/>
  <c r="BF252" i="9"/>
  <c r="T252" i="9"/>
  <c r="R252" i="9"/>
  <c r="P252" i="9"/>
  <c r="BK252" i="9"/>
  <c r="J252" i="9"/>
  <c r="BE252" i="9" s="1"/>
  <c r="BI251" i="9"/>
  <c r="BH251" i="9"/>
  <c r="BG251" i="9"/>
  <c r="BF251" i="9"/>
  <c r="BE251" i="9"/>
  <c r="T251" i="9"/>
  <c r="R251" i="9"/>
  <c r="P251" i="9"/>
  <c r="BK251" i="9"/>
  <c r="J251" i="9"/>
  <c r="BI250" i="9"/>
  <c r="BH250" i="9"/>
  <c r="BG250" i="9"/>
  <c r="BF250" i="9"/>
  <c r="T250" i="9"/>
  <c r="R250" i="9"/>
  <c r="P250" i="9"/>
  <c r="BK250" i="9"/>
  <c r="J250" i="9"/>
  <c r="BE250" i="9" s="1"/>
  <c r="BI249" i="9"/>
  <c r="BH249" i="9"/>
  <c r="BG249" i="9"/>
  <c r="BF249" i="9"/>
  <c r="BE249" i="9"/>
  <c r="T249" i="9"/>
  <c r="R249" i="9"/>
  <c r="P249" i="9"/>
  <c r="BK249" i="9"/>
  <c r="J249" i="9"/>
  <c r="BI248" i="9"/>
  <c r="BH248" i="9"/>
  <c r="BG248" i="9"/>
  <c r="BF248" i="9"/>
  <c r="T248" i="9"/>
  <c r="R248" i="9"/>
  <c r="P248" i="9"/>
  <c r="BK248" i="9"/>
  <c r="J248" i="9"/>
  <c r="BE248" i="9" s="1"/>
  <c r="BI247" i="9"/>
  <c r="BH247" i="9"/>
  <c r="BG247" i="9"/>
  <c r="BF247" i="9"/>
  <c r="BE247" i="9"/>
  <c r="T247" i="9"/>
  <c r="R247" i="9"/>
  <c r="P247" i="9"/>
  <c r="BK247" i="9"/>
  <c r="J247" i="9"/>
  <c r="BI246" i="9"/>
  <c r="BH246" i="9"/>
  <c r="BG246" i="9"/>
  <c r="BF246" i="9"/>
  <c r="T246" i="9"/>
  <c r="R246" i="9"/>
  <c r="P246" i="9"/>
  <c r="BK246" i="9"/>
  <c r="J246" i="9"/>
  <c r="BE246" i="9" s="1"/>
  <c r="BI244" i="9"/>
  <c r="BH244" i="9"/>
  <c r="BG244" i="9"/>
  <c r="BF244" i="9"/>
  <c r="BE244" i="9"/>
  <c r="T244" i="9"/>
  <c r="R244" i="9"/>
  <c r="P244" i="9"/>
  <c r="BK244" i="9"/>
  <c r="J244" i="9"/>
  <c r="BI242" i="9"/>
  <c r="BH242" i="9"/>
  <c r="BG242" i="9"/>
  <c r="BF242" i="9"/>
  <c r="BE242" i="9"/>
  <c r="T242" i="9"/>
  <c r="R242" i="9"/>
  <c r="P242" i="9"/>
  <c r="BK242" i="9"/>
  <c r="J242" i="9"/>
  <c r="BI241" i="9"/>
  <c r="BH241" i="9"/>
  <c r="BG241" i="9"/>
  <c r="BF241" i="9"/>
  <c r="BE241" i="9"/>
  <c r="T241" i="9"/>
  <c r="R241" i="9"/>
  <c r="P241" i="9"/>
  <c r="BK241" i="9"/>
  <c r="J241" i="9"/>
  <c r="BI240" i="9"/>
  <c r="BH240" i="9"/>
  <c r="BG240" i="9"/>
  <c r="BF240" i="9"/>
  <c r="BE240" i="9"/>
  <c r="T240" i="9"/>
  <c r="R240" i="9"/>
  <c r="P240" i="9"/>
  <c r="BK240" i="9"/>
  <c r="J240" i="9"/>
  <c r="BI239" i="9"/>
  <c r="BH239" i="9"/>
  <c r="BG239" i="9"/>
  <c r="BF239" i="9"/>
  <c r="BE239" i="9"/>
  <c r="T239" i="9"/>
  <c r="R239" i="9"/>
  <c r="P239" i="9"/>
  <c r="BK239" i="9"/>
  <c r="J239" i="9"/>
  <c r="BI238" i="9"/>
  <c r="BH238" i="9"/>
  <c r="BG238" i="9"/>
  <c r="BF238" i="9"/>
  <c r="BE238" i="9"/>
  <c r="T238" i="9"/>
  <c r="R238" i="9"/>
  <c r="P238" i="9"/>
  <c r="BK238" i="9"/>
  <c r="J238" i="9"/>
  <c r="BI237" i="9"/>
  <c r="BH237" i="9"/>
  <c r="BG237" i="9"/>
  <c r="BF237" i="9"/>
  <c r="BE237" i="9"/>
  <c r="T237" i="9"/>
  <c r="R237" i="9"/>
  <c r="P237" i="9"/>
  <c r="BK237" i="9"/>
  <c r="J237" i="9"/>
  <c r="BI236" i="9"/>
  <c r="BH236" i="9"/>
  <c r="BG236" i="9"/>
  <c r="BF236" i="9"/>
  <c r="BE236" i="9"/>
  <c r="T236" i="9"/>
  <c r="R236" i="9"/>
  <c r="P236" i="9"/>
  <c r="BK236" i="9"/>
  <c r="J236" i="9"/>
  <c r="BI234" i="9"/>
  <c r="BH234" i="9"/>
  <c r="BG234" i="9"/>
  <c r="BF234" i="9"/>
  <c r="BE234" i="9"/>
  <c r="T234" i="9"/>
  <c r="R234" i="9"/>
  <c r="P234" i="9"/>
  <c r="BK234" i="9"/>
  <c r="J234" i="9"/>
  <c r="BI233" i="9"/>
  <c r="BH233" i="9"/>
  <c r="BG233" i="9"/>
  <c r="BF233" i="9"/>
  <c r="BE233" i="9"/>
  <c r="T233" i="9"/>
  <c r="R233" i="9"/>
  <c r="P233" i="9"/>
  <c r="BK233" i="9"/>
  <c r="J233" i="9"/>
  <c r="BI232" i="9"/>
  <c r="BH232" i="9"/>
  <c r="BG232" i="9"/>
  <c r="BF232" i="9"/>
  <c r="BE232" i="9"/>
  <c r="T232" i="9"/>
  <c r="R232" i="9"/>
  <c r="P232" i="9"/>
  <c r="BK232" i="9"/>
  <c r="J232" i="9"/>
  <c r="BI231" i="9"/>
  <c r="BH231" i="9"/>
  <c r="BG231" i="9"/>
  <c r="BF231" i="9"/>
  <c r="BE231" i="9"/>
  <c r="T231" i="9"/>
  <c r="R231" i="9"/>
  <c r="P231" i="9"/>
  <c r="BK231" i="9"/>
  <c r="J231" i="9"/>
  <c r="BI230" i="9"/>
  <c r="BH230" i="9"/>
  <c r="BG230" i="9"/>
  <c r="BF230" i="9"/>
  <c r="BE230" i="9"/>
  <c r="T230" i="9"/>
  <c r="R230" i="9"/>
  <c r="P230" i="9"/>
  <c r="BK230" i="9"/>
  <c r="J230" i="9"/>
  <c r="BI229" i="9"/>
  <c r="BH229" i="9"/>
  <c r="BG229" i="9"/>
  <c r="BF229" i="9"/>
  <c r="BE229" i="9"/>
  <c r="T229" i="9"/>
  <c r="R229" i="9"/>
  <c r="P229" i="9"/>
  <c r="BK229" i="9"/>
  <c r="J229" i="9"/>
  <c r="BI228" i="9"/>
  <c r="BH228" i="9"/>
  <c r="BG228" i="9"/>
  <c r="BF228" i="9"/>
  <c r="BE228" i="9"/>
  <c r="T228" i="9"/>
  <c r="R228" i="9"/>
  <c r="P228" i="9"/>
  <c r="BK228" i="9"/>
  <c r="J228" i="9"/>
  <c r="BI227" i="9"/>
  <c r="BH227" i="9"/>
  <c r="BG227" i="9"/>
  <c r="BF227" i="9"/>
  <c r="BE227" i="9"/>
  <c r="T227" i="9"/>
  <c r="R227" i="9"/>
  <c r="P227" i="9"/>
  <c r="BK227" i="9"/>
  <c r="J227" i="9"/>
  <c r="BI226" i="9"/>
  <c r="BH226" i="9"/>
  <c r="BG226" i="9"/>
  <c r="BF226" i="9"/>
  <c r="BE226" i="9"/>
  <c r="T226" i="9"/>
  <c r="R226" i="9"/>
  <c r="P226" i="9"/>
  <c r="BK226" i="9"/>
  <c r="J226" i="9"/>
  <c r="BI225" i="9"/>
  <c r="BH225" i="9"/>
  <c r="BG225" i="9"/>
  <c r="BF225" i="9"/>
  <c r="BE225" i="9"/>
  <c r="T225" i="9"/>
  <c r="R225" i="9"/>
  <c r="P225" i="9"/>
  <c r="BK225" i="9"/>
  <c r="J225" i="9"/>
  <c r="BI224" i="9"/>
  <c r="BH224" i="9"/>
  <c r="BG224" i="9"/>
  <c r="BF224" i="9"/>
  <c r="BE224" i="9"/>
  <c r="T224" i="9"/>
  <c r="R224" i="9"/>
  <c r="P224" i="9"/>
  <c r="BK224" i="9"/>
  <c r="J224" i="9"/>
  <c r="BI223" i="9"/>
  <c r="BH223" i="9"/>
  <c r="BG223" i="9"/>
  <c r="BF223" i="9"/>
  <c r="BE223" i="9"/>
  <c r="T223" i="9"/>
  <c r="R223" i="9"/>
  <c r="P223" i="9"/>
  <c r="BK223" i="9"/>
  <c r="J223" i="9"/>
  <c r="BI222" i="9"/>
  <c r="BH222" i="9"/>
  <c r="BG222" i="9"/>
  <c r="BF222" i="9"/>
  <c r="BE222" i="9"/>
  <c r="T222" i="9"/>
  <c r="R222" i="9"/>
  <c r="P222" i="9"/>
  <c r="BK222" i="9"/>
  <c r="J222" i="9"/>
  <c r="BI221" i="9"/>
  <c r="BH221" i="9"/>
  <c r="BG221" i="9"/>
  <c r="BF221" i="9"/>
  <c r="BE221" i="9"/>
  <c r="T221" i="9"/>
  <c r="R221" i="9"/>
  <c r="P221" i="9"/>
  <c r="BK221" i="9"/>
  <c r="J221" i="9"/>
  <c r="BI220" i="9"/>
  <c r="BH220" i="9"/>
  <c r="BG220" i="9"/>
  <c r="BF220" i="9"/>
  <c r="BE220" i="9"/>
  <c r="T220" i="9"/>
  <c r="R220" i="9"/>
  <c r="P220" i="9"/>
  <c r="BK220" i="9"/>
  <c r="J220" i="9"/>
  <c r="BI219" i="9"/>
  <c r="BH219" i="9"/>
  <c r="BG219" i="9"/>
  <c r="BF219" i="9"/>
  <c r="BE219" i="9"/>
  <c r="T219" i="9"/>
  <c r="R219" i="9"/>
  <c r="P219" i="9"/>
  <c r="BK219" i="9"/>
  <c r="J219" i="9"/>
  <c r="BI218" i="9"/>
  <c r="BH218" i="9"/>
  <c r="BG218" i="9"/>
  <c r="BF218" i="9"/>
  <c r="BE218" i="9"/>
  <c r="T218" i="9"/>
  <c r="R218" i="9"/>
  <c r="P218" i="9"/>
  <c r="BK218" i="9"/>
  <c r="J218" i="9"/>
  <c r="BI217" i="9"/>
  <c r="BH217" i="9"/>
  <c r="BG217" i="9"/>
  <c r="BF217" i="9"/>
  <c r="BE217" i="9"/>
  <c r="T217" i="9"/>
  <c r="R217" i="9"/>
  <c r="P217" i="9"/>
  <c r="BK217" i="9"/>
  <c r="J217" i="9"/>
  <c r="BI216" i="9"/>
  <c r="BH216" i="9"/>
  <c r="BG216" i="9"/>
  <c r="BF216" i="9"/>
  <c r="BE216" i="9"/>
  <c r="T216" i="9"/>
  <c r="R216" i="9"/>
  <c r="P216" i="9"/>
  <c r="BK216" i="9"/>
  <c r="J216" i="9"/>
  <c r="BI215" i="9"/>
  <c r="BH215" i="9"/>
  <c r="BG215" i="9"/>
  <c r="BF215" i="9"/>
  <c r="BE215" i="9"/>
  <c r="T215" i="9"/>
  <c r="R215" i="9"/>
  <c r="P215" i="9"/>
  <c r="BK215" i="9"/>
  <c r="J215" i="9"/>
  <c r="BI214" i="9"/>
  <c r="BH214" i="9"/>
  <c r="BG214" i="9"/>
  <c r="BF214" i="9"/>
  <c r="BE214" i="9"/>
  <c r="T214" i="9"/>
  <c r="R214" i="9"/>
  <c r="P214" i="9"/>
  <c r="BK214" i="9"/>
  <c r="J214" i="9"/>
  <c r="BI213" i="9"/>
  <c r="BH213" i="9"/>
  <c r="BG213" i="9"/>
  <c r="BF213" i="9"/>
  <c r="BE213" i="9"/>
  <c r="T213" i="9"/>
  <c r="R213" i="9"/>
  <c r="P213" i="9"/>
  <c r="BK213" i="9"/>
  <c r="J213" i="9"/>
  <c r="BI212" i="9"/>
  <c r="BH212" i="9"/>
  <c r="BG212" i="9"/>
  <c r="BF212" i="9"/>
  <c r="BE212" i="9"/>
  <c r="T212" i="9"/>
  <c r="R212" i="9"/>
  <c r="P212" i="9"/>
  <c r="BK212" i="9"/>
  <c r="J212" i="9"/>
  <c r="BI211" i="9"/>
  <c r="BH211" i="9"/>
  <c r="BG211" i="9"/>
  <c r="BF211" i="9"/>
  <c r="BE211" i="9"/>
  <c r="T211" i="9"/>
  <c r="R211" i="9"/>
  <c r="P211" i="9"/>
  <c r="BK211" i="9"/>
  <c r="J211" i="9"/>
  <c r="BI210" i="9"/>
  <c r="BH210" i="9"/>
  <c r="BG210" i="9"/>
  <c r="BF210" i="9"/>
  <c r="BE210" i="9"/>
  <c r="T210" i="9"/>
  <c r="R210" i="9"/>
  <c r="P210" i="9"/>
  <c r="BK210" i="9"/>
  <c r="J210" i="9"/>
  <c r="BI209" i="9"/>
  <c r="BH209" i="9"/>
  <c r="BG209" i="9"/>
  <c r="BF209" i="9"/>
  <c r="BE209" i="9"/>
  <c r="T209" i="9"/>
  <c r="R209" i="9"/>
  <c r="P209" i="9"/>
  <c r="BK209" i="9"/>
  <c r="J209" i="9"/>
  <c r="BI208" i="9"/>
  <c r="BH208" i="9"/>
  <c r="BG208" i="9"/>
  <c r="BF208" i="9"/>
  <c r="BE208" i="9"/>
  <c r="T208" i="9"/>
  <c r="R208" i="9"/>
  <c r="P208" i="9"/>
  <c r="BK208" i="9"/>
  <c r="J208" i="9"/>
  <c r="BI207" i="9"/>
  <c r="BH207" i="9"/>
  <c r="BG207" i="9"/>
  <c r="BF207" i="9"/>
  <c r="BE207" i="9"/>
  <c r="T207" i="9"/>
  <c r="R207" i="9"/>
  <c r="P207" i="9"/>
  <c r="BK207" i="9"/>
  <c r="J207" i="9"/>
  <c r="BI206" i="9"/>
  <c r="BH206" i="9"/>
  <c r="BG206" i="9"/>
  <c r="BF206" i="9"/>
  <c r="BE206" i="9"/>
  <c r="T206" i="9"/>
  <c r="R206" i="9"/>
  <c r="P206" i="9"/>
  <c r="BK206" i="9"/>
  <c r="J206" i="9"/>
  <c r="BI205" i="9"/>
  <c r="BH205" i="9"/>
  <c r="BG205" i="9"/>
  <c r="BF205" i="9"/>
  <c r="BE205" i="9"/>
  <c r="T205" i="9"/>
  <c r="R205" i="9"/>
  <c r="P205" i="9"/>
  <c r="BK205" i="9"/>
  <c r="J205" i="9"/>
  <c r="BI204" i="9"/>
  <c r="BH204" i="9"/>
  <c r="BG204" i="9"/>
  <c r="BF204" i="9"/>
  <c r="BE204" i="9"/>
  <c r="T204" i="9"/>
  <c r="R204" i="9"/>
  <c r="P204" i="9"/>
  <c r="BK204" i="9"/>
  <c r="J204" i="9"/>
  <c r="BI203" i="9"/>
  <c r="BH203" i="9"/>
  <c r="BG203" i="9"/>
  <c r="BF203" i="9"/>
  <c r="BE203" i="9"/>
  <c r="T203" i="9"/>
  <c r="R203" i="9"/>
  <c r="P203" i="9"/>
  <c r="BK203" i="9"/>
  <c r="J203" i="9"/>
  <c r="BI202" i="9"/>
  <c r="BH202" i="9"/>
  <c r="BG202" i="9"/>
  <c r="BF202" i="9"/>
  <c r="BE202" i="9"/>
  <c r="T202" i="9"/>
  <c r="R202" i="9"/>
  <c r="P202" i="9"/>
  <c r="BK202" i="9"/>
  <c r="J202" i="9"/>
  <c r="BI201" i="9"/>
  <c r="BH201" i="9"/>
  <c r="BG201" i="9"/>
  <c r="BF201" i="9"/>
  <c r="BE201" i="9"/>
  <c r="T201" i="9"/>
  <c r="R201" i="9"/>
  <c r="P201" i="9"/>
  <c r="BK201" i="9"/>
  <c r="J201" i="9"/>
  <c r="BI200" i="9"/>
  <c r="BH200" i="9"/>
  <c r="BG200" i="9"/>
  <c r="BF200" i="9"/>
  <c r="BE200" i="9"/>
  <c r="T200" i="9"/>
  <c r="R200" i="9"/>
  <c r="P200" i="9"/>
  <c r="BK200" i="9"/>
  <c r="J200" i="9"/>
  <c r="BI199" i="9"/>
  <c r="BH199" i="9"/>
  <c r="BG199" i="9"/>
  <c r="BF199" i="9"/>
  <c r="BE199" i="9"/>
  <c r="T199" i="9"/>
  <c r="R199" i="9"/>
  <c r="P199" i="9"/>
  <c r="BK199" i="9"/>
  <c r="J199" i="9"/>
  <c r="BI198" i="9"/>
  <c r="BH198" i="9"/>
  <c r="BG198" i="9"/>
  <c r="BF198" i="9"/>
  <c r="BE198" i="9"/>
  <c r="T198" i="9"/>
  <c r="T197" i="9" s="1"/>
  <c r="R198" i="9"/>
  <c r="R197" i="9" s="1"/>
  <c r="P198" i="9"/>
  <c r="P197" i="9" s="1"/>
  <c r="BK198" i="9"/>
  <c r="BK197" i="9" s="1"/>
  <c r="J197" i="9" s="1"/>
  <c r="J70" i="9" s="1"/>
  <c r="J198" i="9"/>
  <c r="BI196" i="9"/>
  <c r="BH196" i="9"/>
  <c r="BG196" i="9"/>
  <c r="BF196" i="9"/>
  <c r="T196" i="9"/>
  <c r="R196" i="9"/>
  <c r="P196" i="9"/>
  <c r="BK196" i="9"/>
  <c r="J196" i="9"/>
  <c r="BE196" i="9" s="1"/>
  <c r="BI195" i="9"/>
  <c r="BH195" i="9"/>
  <c r="BG195" i="9"/>
  <c r="BF195" i="9"/>
  <c r="T195" i="9"/>
  <c r="R195" i="9"/>
  <c r="P195" i="9"/>
  <c r="BK195" i="9"/>
  <c r="J195" i="9"/>
  <c r="BE195" i="9" s="1"/>
  <c r="BI194" i="9"/>
  <c r="BH194" i="9"/>
  <c r="BG194" i="9"/>
  <c r="BF194" i="9"/>
  <c r="T194" i="9"/>
  <c r="R194" i="9"/>
  <c r="P194" i="9"/>
  <c r="BK194" i="9"/>
  <c r="J194" i="9"/>
  <c r="BE194" i="9" s="1"/>
  <c r="BI193" i="9"/>
  <c r="BH193" i="9"/>
  <c r="BG193" i="9"/>
  <c r="BF193" i="9"/>
  <c r="T193" i="9"/>
  <c r="R193" i="9"/>
  <c r="P193" i="9"/>
  <c r="BK193" i="9"/>
  <c r="J193" i="9"/>
  <c r="BE193" i="9" s="1"/>
  <c r="BI192" i="9"/>
  <c r="BH192" i="9"/>
  <c r="BG192" i="9"/>
  <c r="BF192" i="9"/>
  <c r="T192" i="9"/>
  <c r="R192" i="9"/>
  <c r="P192" i="9"/>
  <c r="BK192" i="9"/>
  <c r="J192" i="9"/>
  <c r="BE192" i="9" s="1"/>
  <c r="BI191" i="9"/>
  <c r="BH191" i="9"/>
  <c r="BG191" i="9"/>
  <c r="BF191" i="9"/>
  <c r="T191" i="9"/>
  <c r="R191" i="9"/>
  <c r="P191" i="9"/>
  <c r="BK191" i="9"/>
  <c r="J191" i="9"/>
  <c r="BE191" i="9" s="1"/>
  <c r="BI190" i="9"/>
  <c r="BH190" i="9"/>
  <c r="BG190" i="9"/>
  <c r="BF190" i="9"/>
  <c r="T190" i="9"/>
  <c r="R190" i="9"/>
  <c r="P190" i="9"/>
  <c r="BK190" i="9"/>
  <c r="J190" i="9"/>
  <c r="BE190" i="9" s="1"/>
  <c r="BI189" i="9"/>
  <c r="BH189" i="9"/>
  <c r="BG189" i="9"/>
  <c r="BF189" i="9"/>
  <c r="T189" i="9"/>
  <c r="R189" i="9"/>
  <c r="P189" i="9"/>
  <c r="BK189" i="9"/>
  <c r="J189" i="9"/>
  <c r="BE189" i="9" s="1"/>
  <c r="BI188" i="9"/>
  <c r="BH188" i="9"/>
  <c r="BG188" i="9"/>
  <c r="BF188" i="9"/>
  <c r="T188" i="9"/>
  <c r="T187" i="9" s="1"/>
  <c r="R188" i="9"/>
  <c r="R187" i="9" s="1"/>
  <c r="P188" i="9"/>
  <c r="P187" i="9" s="1"/>
  <c r="BK188" i="9"/>
  <c r="BK187" i="9" s="1"/>
  <c r="J187" i="9" s="1"/>
  <c r="J69" i="9" s="1"/>
  <c r="J188" i="9"/>
  <c r="BE188" i="9" s="1"/>
  <c r="BI186" i="9"/>
  <c r="BH186" i="9"/>
  <c r="BG186" i="9"/>
  <c r="BF186" i="9"/>
  <c r="BE186" i="9"/>
  <c r="T186" i="9"/>
  <c r="R186" i="9"/>
  <c r="P186" i="9"/>
  <c r="BK186" i="9"/>
  <c r="J186" i="9"/>
  <c r="BI185" i="9"/>
  <c r="BH185" i="9"/>
  <c r="BG185" i="9"/>
  <c r="BF185" i="9"/>
  <c r="BE185" i="9"/>
  <c r="T185" i="9"/>
  <c r="R185" i="9"/>
  <c r="P185" i="9"/>
  <c r="BK185" i="9"/>
  <c r="J185" i="9"/>
  <c r="BI184" i="9"/>
  <c r="BH184" i="9"/>
  <c r="BG184" i="9"/>
  <c r="BF184" i="9"/>
  <c r="BE184" i="9"/>
  <c r="T184" i="9"/>
  <c r="R184" i="9"/>
  <c r="P184" i="9"/>
  <c r="BK184" i="9"/>
  <c r="J184" i="9"/>
  <c r="BI183" i="9"/>
  <c r="BH183" i="9"/>
  <c r="BG183" i="9"/>
  <c r="BF183" i="9"/>
  <c r="BE183" i="9"/>
  <c r="T183" i="9"/>
  <c r="R183" i="9"/>
  <c r="P183" i="9"/>
  <c r="BK183" i="9"/>
  <c r="J183" i="9"/>
  <c r="BI182" i="9"/>
  <c r="BH182" i="9"/>
  <c r="BG182" i="9"/>
  <c r="BF182" i="9"/>
  <c r="BE182" i="9"/>
  <c r="T182" i="9"/>
  <c r="R182" i="9"/>
  <c r="P182" i="9"/>
  <c r="BK182" i="9"/>
  <c r="J182" i="9"/>
  <c r="BI181" i="9"/>
  <c r="BH181" i="9"/>
  <c r="BG181" i="9"/>
  <c r="BF181" i="9"/>
  <c r="BE181" i="9"/>
  <c r="T181" i="9"/>
  <c r="R181" i="9"/>
  <c r="P181" i="9"/>
  <c r="BK181" i="9"/>
  <c r="J181" i="9"/>
  <c r="BI180" i="9"/>
  <c r="BH180" i="9"/>
  <c r="BG180" i="9"/>
  <c r="BF180" i="9"/>
  <c r="BE180" i="9"/>
  <c r="T180" i="9"/>
  <c r="R180" i="9"/>
  <c r="P180" i="9"/>
  <c r="BK180" i="9"/>
  <c r="J180" i="9"/>
  <c r="BI179" i="9"/>
  <c r="BH179" i="9"/>
  <c r="BG179" i="9"/>
  <c r="BF179" i="9"/>
  <c r="BE179" i="9"/>
  <c r="T179" i="9"/>
  <c r="T178" i="9" s="1"/>
  <c r="R179" i="9"/>
  <c r="R178" i="9" s="1"/>
  <c r="P179" i="9"/>
  <c r="P178" i="9" s="1"/>
  <c r="BK179" i="9"/>
  <c r="BK178" i="9" s="1"/>
  <c r="J178" i="9" s="1"/>
  <c r="J68" i="9" s="1"/>
  <c r="J179" i="9"/>
  <c r="BI177" i="9"/>
  <c r="BH177" i="9"/>
  <c r="BG177" i="9"/>
  <c r="BF177" i="9"/>
  <c r="T177" i="9"/>
  <c r="R177" i="9"/>
  <c r="P177" i="9"/>
  <c r="BK177" i="9"/>
  <c r="J177" i="9"/>
  <c r="BE177" i="9" s="1"/>
  <c r="BI176" i="9"/>
  <c r="BH176" i="9"/>
  <c r="BG176" i="9"/>
  <c r="BF176" i="9"/>
  <c r="T176" i="9"/>
  <c r="R176" i="9"/>
  <c r="P176" i="9"/>
  <c r="BK176" i="9"/>
  <c r="J176" i="9"/>
  <c r="BE176" i="9" s="1"/>
  <c r="BI175" i="9"/>
  <c r="BH175" i="9"/>
  <c r="BG175" i="9"/>
  <c r="BF175" i="9"/>
  <c r="T175" i="9"/>
  <c r="R175" i="9"/>
  <c r="P175" i="9"/>
  <c r="BK175" i="9"/>
  <c r="J175" i="9"/>
  <c r="BE175" i="9" s="1"/>
  <c r="BI174" i="9"/>
  <c r="BH174" i="9"/>
  <c r="BG174" i="9"/>
  <c r="BF174" i="9"/>
  <c r="T174" i="9"/>
  <c r="R174" i="9"/>
  <c r="P174" i="9"/>
  <c r="BK174" i="9"/>
  <c r="J174" i="9"/>
  <c r="BE174" i="9" s="1"/>
  <c r="BI173" i="9"/>
  <c r="BH173" i="9"/>
  <c r="BG173" i="9"/>
  <c r="BF173" i="9"/>
  <c r="T173" i="9"/>
  <c r="R173" i="9"/>
  <c r="P173" i="9"/>
  <c r="BK173" i="9"/>
  <c r="J173" i="9"/>
  <c r="BE173" i="9" s="1"/>
  <c r="BI172" i="9"/>
  <c r="BH172" i="9"/>
  <c r="BG172" i="9"/>
  <c r="BF172" i="9"/>
  <c r="T172" i="9"/>
  <c r="R172" i="9"/>
  <c r="P172" i="9"/>
  <c r="BK172" i="9"/>
  <c r="J172" i="9"/>
  <c r="BE172" i="9" s="1"/>
  <c r="BI171" i="9"/>
  <c r="BH171" i="9"/>
  <c r="BG171" i="9"/>
  <c r="BF171" i="9"/>
  <c r="T171" i="9"/>
  <c r="R171" i="9"/>
  <c r="P171" i="9"/>
  <c r="BK171" i="9"/>
  <c r="J171" i="9"/>
  <c r="BE171" i="9" s="1"/>
  <c r="BI170" i="9"/>
  <c r="BH170" i="9"/>
  <c r="BG170" i="9"/>
  <c r="BF170" i="9"/>
  <c r="T170" i="9"/>
  <c r="R170" i="9"/>
  <c r="P170" i="9"/>
  <c r="BK170" i="9"/>
  <c r="J170" i="9"/>
  <c r="BE170" i="9" s="1"/>
  <c r="BI169" i="9"/>
  <c r="BH169" i="9"/>
  <c r="BG169" i="9"/>
  <c r="BF169" i="9"/>
  <c r="T169" i="9"/>
  <c r="R169" i="9"/>
  <c r="P169" i="9"/>
  <c r="BK169" i="9"/>
  <c r="J169" i="9"/>
  <c r="BE169" i="9" s="1"/>
  <c r="BI168" i="9"/>
  <c r="BH168" i="9"/>
  <c r="BG168" i="9"/>
  <c r="BF168" i="9"/>
  <c r="T168" i="9"/>
  <c r="R168" i="9"/>
  <c r="P168" i="9"/>
  <c r="BK168" i="9"/>
  <c r="J168" i="9"/>
  <c r="BE168" i="9" s="1"/>
  <c r="BI167" i="9"/>
  <c r="BH167" i="9"/>
  <c r="BG167" i="9"/>
  <c r="BF167" i="9"/>
  <c r="T167" i="9"/>
  <c r="R167" i="9"/>
  <c r="P167" i="9"/>
  <c r="BK167" i="9"/>
  <c r="J167" i="9"/>
  <c r="BE167" i="9" s="1"/>
  <c r="BI166" i="9"/>
  <c r="BH166" i="9"/>
  <c r="BG166" i="9"/>
  <c r="BF166" i="9"/>
  <c r="T166" i="9"/>
  <c r="R166" i="9"/>
  <c r="P166" i="9"/>
  <c r="BK166" i="9"/>
  <c r="J166" i="9"/>
  <c r="BE166" i="9" s="1"/>
  <c r="BI165" i="9"/>
  <c r="BH165" i="9"/>
  <c r="BG165" i="9"/>
  <c r="BF165" i="9"/>
  <c r="T165" i="9"/>
  <c r="R165" i="9"/>
  <c r="P165" i="9"/>
  <c r="BK165" i="9"/>
  <c r="J165" i="9"/>
  <c r="BE165" i="9" s="1"/>
  <c r="BI164" i="9"/>
  <c r="BH164" i="9"/>
  <c r="BG164" i="9"/>
  <c r="BF164" i="9"/>
  <c r="T164" i="9"/>
  <c r="R164" i="9"/>
  <c r="P164" i="9"/>
  <c r="BK164" i="9"/>
  <c r="J164" i="9"/>
  <c r="BE164" i="9" s="1"/>
  <c r="BI163" i="9"/>
  <c r="BH163" i="9"/>
  <c r="BG163" i="9"/>
  <c r="BF163" i="9"/>
  <c r="T163" i="9"/>
  <c r="R163" i="9"/>
  <c r="P163" i="9"/>
  <c r="BK163" i="9"/>
  <c r="J163" i="9"/>
  <c r="BE163" i="9" s="1"/>
  <c r="BI162" i="9"/>
  <c r="BH162" i="9"/>
  <c r="BG162" i="9"/>
  <c r="BF162" i="9"/>
  <c r="T162" i="9"/>
  <c r="T161" i="9" s="1"/>
  <c r="R162" i="9"/>
  <c r="R161" i="9" s="1"/>
  <c r="P162" i="9"/>
  <c r="P161" i="9" s="1"/>
  <c r="BK162" i="9"/>
  <c r="BK161" i="9" s="1"/>
  <c r="J161" i="9" s="1"/>
  <c r="J67" i="9" s="1"/>
  <c r="J162" i="9"/>
  <c r="BE162" i="9" s="1"/>
  <c r="BI159" i="9"/>
  <c r="BH159" i="9"/>
  <c r="BG159" i="9"/>
  <c r="BF159" i="9"/>
  <c r="BE159" i="9"/>
  <c r="T159" i="9"/>
  <c r="T158" i="9" s="1"/>
  <c r="R159" i="9"/>
  <c r="R158" i="9" s="1"/>
  <c r="P159" i="9"/>
  <c r="P158" i="9" s="1"/>
  <c r="BK159" i="9"/>
  <c r="BK158" i="9" s="1"/>
  <c r="J158" i="9" s="1"/>
  <c r="J66" i="9" s="1"/>
  <c r="J159" i="9"/>
  <c r="BI156" i="9"/>
  <c r="BH156" i="9"/>
  <c r="BG156" i="9"/>
  <c r="BF156" i="9"/>
  <c r="T156" i="9"/>
  <c r="R156" i="9"/>
  <c r="P156" i="9"/>
  <c r="BK156" i="9"/>
  <c r="J156" i="9"/>
  <c r="BE156" i="9" s="1"/>
  <c r="BI155" i="9"/>
  <c r="BH155" i="9"/>
  <c r="BG155" i="9"/>
  <c r="BF155" i="9"/>
  <c r="T155" i="9"/>
  <c r="R155" i="9"/>
  <c r="P155" i="9"/>
  <c r="BK155" i="9"/>
  <c r="J155" i="9"/>
  <c r="BE155" i="9" s="1"/>
  <c r="BI154" i="9"/>
  <c r="BH154" i="9"/>
  <c r="BG154" i="9"/>
  <c r="BF154" i="9"/>
  <c r="T154" i="9"/>
  <c r="R154" i="9"/>
  <c r="P154" i="9"/>
  <c r="BK154" i="9"/>
  <c r="J154" i="9"/>
  <c r="BE154" i="9" s="1"/>
  <c r="BI153" i="9"/>
  <c r="BH153" i="9"/>
  <c r="BG153" i="9"/>
  <c r="BF153" i="9"/>
  <c r="T153" i="9"/>
  <c r="R153" i="9"/>
  <c r="P153" i="9"/>
  <c r="BK153" i="9"/>
  <c r="J153" i="9"/>
  <c r="BE153" i="9" s="1"/>
  <c r="BI152" i="9"/>
  <c r="BH152" i="9"/>
  <c r="BG152" i="9"/>
  <c r="BF152" i="9"/>
  <c r="T152" i="9"/>
  <c r="R152" i="9"/>
  <c r="P152" i="9"/>
  <c r="BK152" i="9"/>
  <c r="J152" i="9"/>
  <c r="BE152" i="9" s="1"/>
  <c r="BI151" i="9"/>
  <c r="BH151" i="9"/>
  <c r="BG151" i="9"/>
  <c r="BF151" i="9"/>
  <c r="T151" i="9"/>
  <c r="R151" i="9"/>
  <c r="P151" i="9"/>
  <c r="BK151" i="9"/>
  <c r="J151" i="9"/>
  <c r="BE151" i="9" s="1"/>
  <c r="BI149" i="9"/>
  <c r="BH149" i="9"/>
  <c r="BG149" i="9"/>
  <c r="BF149" i="9"/>
  <c r="T149" i="9"/>
  <c r="R149" i="9"/>
  <c r="P149" i="9"/>
  <c r="BK149" i="9"/>
  <c r="J149" i="9"/>
  <c r="BE149" i="9" s="1"/>
  <c r="BI148" i="9"/>
  <c r="BH148" i="9"/>
  <c r="BG148" i="9"/>
  <c r="BF148" i="9"/>
  <c r="T148" i="9"/>
  <c r="T147" i="9" s="1"/>
  <c r="R148" i="9"/>
  <c r="R147" i="9" s="1"/>
  <c r="P148" i="9"/>
  <c r="P147" i="9" s="1"/>
  <c r="BK148" i="9"/>
  <c r="BK147" i="9" s="1"/>
  <c r="J147" i="9" s="1"/>
  <c r="J65" i="9" s="1"/>
  <c r="J148" i="9"/>
  <c r="BE148" i="9" s="1"/>
  <c r="BI145" i="9"/>
  <c r="BH145" i="9"/>
  <c r="BG145" i="9"/>
  <c r="BF145" i="9"/>
  <c r="BE145" i="9"/>
  <c r="T145" i="9"/>
  <c r="R145" i="9"/>
  <c r="P145" i="9"/>
  <c r="BK145" i="9"/>
  <c r="J145" i="9"/>
  <c r="BI144" i="9"/>
  <c r="BH144" i="9"/>
  <c r="BG144" i="9"/>
  <c r="BF144" i="9"/>
  <c r="BE144" i="9"/>
  <c r="T144" i="9"/>
  <c r="R144" i="9"/>
  <c r="P144" i="9"/>
  <c r="BK144" i="9"/>
  <c r="J144" i="9"/>
  <c r="BI142" i="9"/>
  <c r="BH142" i="9"/>
  <c r="BG142" i="9"/>
  <c r="BF142" i="9"/>
  <c r="BE142" i="9"/>
  <c r="T142" i="9"/>
  <c r="R142" i="9"/>
  <c r="P142" i="9"/>
  <c r="BK142" i="9"/>
  <c r="J142" i="9"/>
  <c r="BI140" i="9"/>
  <c r="BH140" i="9"/>
  <c r="BG140" i="9"/>
  <c r="BF140" i="9"/>
  <c r="BE140" i="9"/>
  <c r="T140" i="9"/>
  <c r="T139" i="9" s="1"/>
  <c r="R140" i="9"/>
  <c r="R139" i="9" s="1"/>
  <c r="P140" i="9"/>
  <c r="P139" i="9" s="1"/>
  <c r="BK140" i="9"/>
  <c r="BK139" i="9" s="1"/>
  <c r="J139" i="9" s="1"/>
  <c r="J64" i="9" s="1"/>
  <c r="J140" i="9"/>
  <c r="BI137" i="9"/>
  <c r="BH137" i="9"/>
  <c r="BG137" i="9"/>
  <c r="BF137" i="9"/>
  <c r="T137" i="9"/>
  <c r="R137" i="9"/>
  <c r="P137" i="9"/>
  <c r="BK137" i="9"/>
  <c r="J137" i="9"/>
  <c r="BE137" i="9" s="1"/>
  <c r="BI136" i="9"/>
  <c r="BH136" i="9"/>
  <c r="BG136" i="9"/>
  <c r="BF136" i="9"/>
  <c r="T136" i="9"/>
  <c r="R136" i="9"/>
  <c r="P136" i="9"/>
  <c r="BK136" i="9"/>
  <c r="J136" i="9"/>
  <c r="BE136" i="9" s="1"/>
  <c r="BI135" i="9"/>
  <c r="BH135" i="9"/>
  <c r="BG135" i="9"/>
  <c r="BF135" i="9"/>
  <c r="T135" i="9"/>
  <c r="R135" i="9"/>
  <c r="P135" i="9"/>
  <c r="BK135" i="9"/>
  <c r="J135" i="9"/>
  <c r="BE135" i="9" s="1"/>
  <c r="BI134" i="9"/>
  <c r="BH134" i="9"/>
  <c r="BG134" i="9"/>
  <c r="BF134" i="9"/>
  <c r="T134" i="9"/>
  <c r="R134" i="9"/>
  <c r="P134" i="9"/>
  <c r="BK134" i="9"/>
  <c r="J134" i="9"/>
  <c r="BE134" i="9" s="1"/>
  <c r="BI133" i="9"/>
  <c r="BH133" i="9"/>
  <c r="BG133" i="9"/>
  <c r="BF133" i="9"/>
  <c r="T133" i="9"/>
  <c r="R133" i="9"/>
  <c r="P133" i="9"/>
  <c r="BK133" i="9"/>
  <c r="J133" i="9"/>
  <c r="BE133" i="9" s="1"/>
  <c r="BI132" i="9"/>
  <c r="BH132" i="9"/>
  <c r="BG132" i="9"/>
  <c r="BF132" i="9"/>
  <c r="T132" i="9"/>
  <c r="R132" i="9"/>
  <c r="P132" i="9"/>
  <c r="BK132" i="9"/>
  <c r="J132" i="9"/>
  <c r="BE132" i="9" s="1"/>
  <c r="BI131" i="9"/>
  <c r="BH131" i="9"/>
  <c r="BG131" i="9"/>
  <c r="BF131" i="9"/>
  <c r="T131" i="9"/>
  <c r="R131" i="9"/>
  <c r="P131" i="9"/>
  <c r="BK131" i="9"/>
  <c r="J131" i="9"/>
  <c r="BE131" i="9" s="1"/>
  <c r="BI130" i="9"/>
  <c r="BH130" i="9"/>
  <c r="BG130" i="9"/>
  <c r="BF130" i="9"/>
  <c r="T130" i="9"/>
  <c r="R130" i="9"/>
  <c r="P130" i="9"/>
  <c r="BK130" i="9"/>
  <c r="J130" i="9"/>
  <c r="BE130" i="9" s="1"/>
  <c r="BI129" i="9"/>
  <c r="BH129" i="9"/>
  <c r="BG129" i="9"/>
  <c r="BF129" i="9"/>
  <c r="T129" i="9"/>
  <c r="T128" i="9" s="1"/>
  <c r="R129" i="9"/>
  <c r="R128" i="9" s="1"/>
  <c r="P129" i="9"/>
  <c r="P128" i="9" s="1"/>
  <c r="BK129" i="9"/>
  <c r="BK128" i="9" s="1"/>
  <c r="J128" i="9" s="1"/>
  <c r="J63" i="9" s="1"/>
  <c r="J129" i="9"/>
  <c r="BE129" i="9" s="1"/>
  <c r="BI126" i="9"/>
  <c r="BH126" i="9"/>
  <c r="BG126" i="9"/>
  <c r="BF126" i="9"/>
  <c r="BE126" i="9"/>
  <c r="T126" i="9"/>
  <c r="R126" i="9"/>
  <c r="P126" i="9"/>
  <c r="BK126" i="9"/>
  <c r="J126" i="9"/>
  <c r="BI125" i="9"/>
  <c r="BH125" i="9"/>
  <c r="BG125" i="9"/>
  <c r="BF125" i="9"/>
  <c r="BE125" i="9"/>
  <c r="T125" i="9"/>
  <c r="R125" i="9"/>
  <c r="P125" i="9"/>
  <c r="BK125" i="9"/>
  <c r="J125" i="9"/>
  <c r="BI123" i="9"/>
  <c r="BH123" i="9"/>
  <c r="BG123" i="9"/>
  <c r="BF123" i="9"/>
  <c r="BE123" i="9"/>
  <c r="T123" i="9"/>
  <c r="R123" i="9"/>
  <c r="P123" i="9"/>
  <c r="BK123" i="9"/>
  <c r="J123" i="9"/>
  <c r="BI119" i="9"/>
  <c r="BH119" i="9"/>
  <c r="BG119" i="9"/>
  <c r="BF119" i="9"/>
  <c r="BE119" i="9"/>
  <c r="T119" i="9"/>
  <c r="R119" i="9"/>
  <c r="P119" i="9"/>
  <c r="BK119" i="9"/>
  <c r="J119" i="9"/>
  <c r="BI118" i="9"/>
  <c r="BH118" i="9"/>
  <c r="BG118" i="9"/>
  <c r="BF118" i="9"/>
  <c r="BE118" i="9"/>
  <c r="T118" i="9"/>
  <c r="R118" i="9"/>
  <c r="P118" i="9"/>
  <c r="BK118" i="9"/>
  <c r="J118" i="9"/>
  <c r="BI117" i="9"/>
  <c r="BH117" i="9"/>
  <c r="BG117" i="9"/>
  <c r="BF117" i="9"/>
  <c r="BE117" i="9"/>
  <c r="T117" i="9"/>
  <c r="R117" i="9"/>
  <c r="P117" i="9"/>
  <c r="BK117" i="9"/>
  <c r="J117" i="9"/>
  <c r="BI116" i="9"/>
  <c r="BH116" i="9"/>
  <c r="BG116" i="9"/>
  <c r="BF116" i="9"/>
  <c r="BE116" i="9"/>
  <c r="T116" i="9"/>
  <c r="R116" i="9"/>
  <c r="P116" i="9"/>
  <c r="BK116" i="9"/>
  <c r="J116" i="9"/>
  <c r="BI115" i="9"/>
  <c r="BH115" i="9"/>
  <c r="BG115" i="9"/>
  <c r="BF115" i="9"/>
  <c r="BE115" i="9"/>
  <c r="T115" i="9"/>
  <c r="R115" i="9"/>
  <c r="P115" i="9"/>
  <c r="BK115" i="9"/>
  <c r="J115" i="9"/>
  <c r="BI114" i="9"/>
  <c r="BH114" i="9"/>
  <c r="BG114" i="9"/>
  <c r="BF114" i="9"/>
  <c r="BE114" i="9"/>
  <c r="T114" i="9"/>
  <c r="R114" i="9"/>
  <c r="P114" i="9"/>
  <c r="BK114" i="9"/>
  <c r="J114" i="9"/>
  <c r="BI112" i="9"/>
  <c r="BH112" i="9"/>
  <c r="BG112" i="9"/>
  <c r="BF112" i="9"/>
  <c r="BE112" i="9"/>
  <c r="T112" i="9"/>
  <c r="R112" i="9"/>
  <c r="P112" i="9"/>
  <c r="BK112" i="9"/>
  <c r="J112" i="9"/>
  <c r="BI110" i="9"/>
  <c r="BH110" i="9"/>
  <c r="BG110" i="9"/>
  <c r="BF110" i="9"/>
  <c r="BE110" i="9"/>
  <c r="T110" i="9"/>
  <c r="R110" i="9"/>
  <c r="P110" i="9"/>
  <c r="BK110" i="9"/>
  <c r="J110" i="9"/>
  <c r="BI109" i="9"/>
  <c r="BH109" i="9"/>
  <c r="BG109" i="9"/>
  <c r="BF109" i="9"/>
  <c r="BE109" i="9"/>
  <c r="T109" i="9"/>
  <c r="R109" i="9"/>
  <c r="P109" i="9"/>
  <c r="BK109" i="9"/>
  <c r="J109" i="9"/>
  <c r="BI108" i="9"/>
  <c r="BH108" i="9"/>
  <c r="BG108" i="9"/>
  <c r="BF108" i="9"/>
  <c r="BE108" i="9"/>
  <c r="T108" i="9"/>
  <c r="T107" i="9" s="1"/>
  <c r="R108" i="9"/>
  <c r="R107" i="9" s="1"/>
  <c r="P108" i="9"/>
  <c r="P107" i="9" s="1"/>
  <c r="BK108" i="9"/>
  <c r="BK107" i="9" s="1"/>
  <c r="J107" i="9" s="1"/>
  <c r="J62" i="9" s="1"/>
  <c r="J108" i="9"/>
  <c r="BI106" i="9"/>
  <c r="BH106" i="9"/>
  <c r="BG106" i="9"/>
  <c r="BF106" i="9"/>
  <c r="T106" i="9"/>
  <c r="R106" i="9"/>
  <c r="P106" i="9"/>
  <c r="BK106" i="9"/>
  <c r="J106" i="9"/>
  <c r="BE106" i="9" s="1"/>
  <c r="BI105" i="9"/>
  <c r="BH105" i="9"/>
  <c r="BG105" i="9"/>
  <c r="BF105" i="9"/>
  <c r="T105" i="9"/>
  <c r="R105" i="9"/>
  <c r="P105" i="9"/>
  <c r="BK105" i="9"/>
  <c r="J105" i="9"/>
  <c r="BE105" i="9" s="1"/>
  <c r="BI104" i="9"/>
  <c r="BH104" i="9"/>
  <c r="BG104" i="9"/>
  <c r="BF104" i="9"/>
  <c r="T104" i="9"/>
  <c r="R104" i="9"/>
  <c r="P104" i="9"/>
  <c r="BK104" i="9"/>
  <c r="J104" i="9"/>
  <c r="BE104" i="9" s="1"/>
  <c r="BI103" i="9"/>
  <c r="BH103" i="9"/>
  <c r="BG103" i="9"/>
  <c r="BF103" i="9"/>
  <c r="T103" i="9"/>
  <c r="R103" i="9"/>
  <c r="P103" i="9"/>
  <c r="BK103" i="9"/>
  <c r="J103" i="9"/>
  <c r="BE103" i="9" s="1"/>
  <c r="BI102" i="9"/>
  <c r="BH102" i="9"/>
  <c r="BG102" i="9"/>
  <c r="BF102" i="9"/>
  <c r="T102" i="9"/>
  <c r="R102" i="9"/>
  <c r="P102" i="9"/>
  <c r="BK102" i="9"/>
  <c r="J102" i="9"/>
  <c r="BE102" i="9" s="1"/>
  <c r="BI101" i="9"/>
  <c r="BH101" i="9"/>
  <c r="BG101" i="9"/>
  <c r="BF101" i="9"/>
  <c r="T101" i="9"/>
  <c r="R101" i="9"/>
  <c r="P101" i="9"/>
  <c r="BK101" i="9"/>
  <c r="J101" i="9"/>
  <c r="BE101" i="9" s="1"/>
  <c r="BI100" i="9"/>
  <c r="BH100" i="9"/>
  <c r="BG100" i="9"/>
  <c r="BF100" i="9"/>
  <c r="T100" i="9"/>
  <c r="R100" i="9"/>
  <c r="P100" i="9"/>
  <c r="BK100" i="9"/>
  <c r="J100" i="9"/>
  <c r="BE100" i="9" s="1"/>
  <c r="BI99" i="9"/>
  <c r="BH99" i="9"/>
  <c r="BG99" i="9"/>
  <c r="BF99" i="9"/>
  <c r="T99" i="9"/>
  <c r="R99" i="9"/>
  <c r="P99" i="9"/>
  <c r="BK99" i="9"/>
  <c r="J99" i="9"/>
  <c r="BE99" i="9" s="1"/>
  <c r="BI98" i="9"/>
  <c r="F36" i="9" s="1"/>
  <c r="BD61" i="1" s="1"/>
  <c r="BH98" i="9"/>
  <c r="F35" i="9" s="1"/>
  <c r="BC61" i="1" s="1"/>
  <c r="BG98" i="9"/>
  <c r="F34" i="9" s="1"/>
  <c r="BB61" i="1" s="1"/>
  <c r="BF98" i="9"/>
  <c r="J33" i="9" s="1"/>
  <c r="AW61" i="1" s="1"/>
  <c r="T98" i="9"/>
  <c r="T97" i="9" s="1"/>
  <c r="R98" i="9"/>
  <c r="R97" i="9" s="1"/>
  <c r="P98" i="9"/>
  <c r="P97" i="9" s="1"/>
  <c r="P96" i="9" s="1"/>
  <c r="AU61" i="1" s="1"/>
  <c r="BK98" i="9"/>
  <c r="BK97" i="9" s="1"/>
  <c r="J98" i="9"/>
  <c r="BE98" i="9" s="1"/>
  <c r="J92" i="9"/>
  <c r="F92" i="9"/>
  <c r="F90" i="9"/>
  <c r="E88" i="9"/>
  <c r="E84" i="9"/>
  <c r="J55" i="9"/>
  <c r="F55" i="9"/>
  <c r="F53" i="9"/>
  <c r="E51" i="9"/>
  <c r="E47" i="9"/>
  <c r="J20" i="9"/>
  <c r="E20" i="9"/>
  <c r="F56" i="9" s="1"/>
  <c r="J19" i="9"/>
  <c r="J14" i="9"/>
  <c r="J90" i="9" s="1"/>
  <c r="E7" i="9"/>
  <c r="J809" i="8"/>
  <c r="J776" i="8"/>
  <c r="J491" i="8"/>
  <c r="J434" i="8"/>
  <c r="AY60" i="1"/>
  <c r="AX60" i="1"/>
  <c r="BI841" i="8"/>
  <c r="BH841" i="8"/>
  <c r="BG841" i="8"/>
  <c r="BF841" i="8"/>
  <c r="BE841" i="8"/>
  <c r="T841" i="8"/>
  <c r="R841" i="8"/>
  <c r="P841" i="8"/>
  <c r="BK841" i="8"/>
  <c r="J841" i="8"/>
  <c r="BI840" i="8"/>
  <c r="BH840" i="8"/>
  <c r="BG840" i="8"/>
  <c r="BF840" i="8"/>
  <c r="T840" i="8"/>
  <c r="R840" i="8"/>
  <c r="P840" i="8"/>
  <c r="BK840" i="8"/>
  <c r="J840" i="8"/>
  <c r="BE840" i="8" s="1"/>
  <c r="BI839" i="8"/>
  <c r="BH839" i="8"/>
  <c r="BG839" i="8"/>
  <c r="BF839" i="8"/>
  <c r="BE839" i="8"/>
  <c r="T839" i="8"/>
  <c r="R839" i="8"/>
  <c r="P839" i="8"/>
  <c r="BK839" i="8"/>
  <c r="J839" i="8"/>
  <c r="BI838" i="8"/>
  <c r="BH838" i="8"/>
  <c r="BG838" i="8"/>
  <c r="BF838" i="8"/>
  <c r="T838" i="8"/>
  <c r="R838" i="8"/>
  <c r="P838" i="8"/>
  <c r="BK838" i="8"/>
  <c r="J838" i="8"/>
  <c r="BE838" i="8" s="1"/>
  <c r="BI837" i="8"/>
  <c r="BH837" i="8"/>
  <c r="BG837" i="8"/>
  <c r="BF837" i="8"/>
  <c r="BE837" i="8"/>
  <c r="T837" i="8"/>
  <c r="R837" i="8"/>
  <c r="P837" i="8"/>
  <c r="BK837" i="8"/>
  <c r="J837" i="8"/>
  <c r="BI836" i="8"/>
  <c r="BH836" i="8"/>
  <c r="BG836" i="8"/>
  <c r="BF836" i="8"/>
  <c r="T836" i="8"/>
  <c r="R836" i="8"/>
  <c r="P836" i="8"/>
  <c r="BK836" i="8"/>
  <c r="J836" i="8"/>
  <c r="BE836" i="8" s="1"/>
  <c r="BI835" i="8"/>
  <c r="BH835" i="8"/>
  <c r="BG835" i="8"/>
  <c r="BF835" i="8"/>
  <c r="BE835" i="8"/>
  <c r="T835" i="8"/>
  <c r="R835" i="8"/>
  <c r="P835" i="8"/>
  <c r="BK835" i="8"/>
  <c r="J835" i="8"/>
  <c r="BI834" i="8"/>
  <c r="BH834" i="8"/>
  <c r="BG834" i="8"/>
  <c r="BF834" i="8"/>
  <c r="T834" i="8"/>
  <c r="R834" i="8"/>
  <c r="P834" i="8"/>
  <c r="BK834" i="8"/>
  <c r="J834" i="8"/>
  <c r="BE834" i="8" s="1"/>
  <c r="BI833" i="8"/>
  <c r="BH833" i="8"/>
  <c r="BG833" i="8"/>
  <c r="BF833" i="8"/>
  <c r="BE833" i="8"/>
  <c r="T833" i="8"/>
  <c r="R833" i="8"/>
  <c r="P833" i="8"/>
  <c r="BK833" i="8"/>
  <c r="J833" i="8"/>
  <c r="BI832" i="8"/>
  <c r="BH832" i="8"/>
  <c r="BG832" i="8"/>
  <c r="BF832" i="8"/>
  <c r="T832" i="8"/>
  <c r="R832" i="8"/>
  <c r="P832" i="8"/>
  <c r="BK832" i="8"/>
  <c r="J832" i="8"/>
  <c r="BE832" i="8" s="1"/>
  <c r="BI831" i="8"/>
  <c r="BH831" i="8"/>
  <c r="BG831" i="8"/>
  <c r="BF831" i="8"/>
  <c r="BE831" i="8"/>
  <c r="T831" i="8"/>
  <c r="R831" i="8"/>
  <c r="P831" i="8"/>
  <c r="BK831" i="8"/>
  <c r="J831" i="8"/>
  <c r="BI830" i="8"/>
  <c r="BH830" i="8"/>
  <c r="BG830" i="8"/>
  <c r="BF830" i="8"/>
  <c r="T830" i="8"/>
  <c r="R830" i="8"/>
  <c r="P830" i="8"/>
  <c r="BK830" i="8"/>
  <c r="J830" i="8"/>
  <c r="BE830" i="8" s="1"/>
  <c r="BI829" i="8"/>
  <c r="BH829" i="8"/>
  <c r="BG829" i="8"/>
  <c r="BF829" i="8"/>
  <c r="BE829" i="8"/>
  <c r="T829" i="8"/>
  <c r="R829" i="8"/>
  <c r="P829" i="8"/>
  <c r="BK829" i="8"/>
  <c r="J829" i="8"/>
  <c r="BI828" i="8"/>
  <c r="BH828" i="8"/>
  <c r="BG828" i="8"/>
  <c r="BF828" i="8"/>
  <c r="T828" i="8"/>
  <c r="T827" i="8" s="1"/>
  <c r="T826" i="8" s="1"/>
  <c r="R828" i="8"/>
  <c r="R827" i="8" s="1"/>
  <c r="R826" i="8" s="1"/>
  <c r="P828" i="8"/>
  <c r="BK828" i="8"/>
  <c r="J828" i="8"/>
  <c r="BE828" i="8" s="1"/>
  <c r="BI825" i="8"/>
  <c r="BH825" i="8"/>
  <c r="BG825" i="8"/>
  <c r="BF825" i="8"/>
  <c r="T825" i="8"/>
  <c r="R825" i="8"/>
  <c r="P825" i="8"/>
  <c r="BK825" i="8"/>
  <c r="J825" i="8"/>
  <c r="BE825" i="8" s="1"/>
  <c r="BI824" i="8"/>
  <c r="BH824" i="8"/>
  <c r="BG824" i="8"/>
  <c r="BF824" i="8"/>
  <c r="BE824" i="8"/>
  <c r="T824" i="8"/>
  <c r="R824" i="8"/>
  <c r="P824" i="8"/>
  <c r="BK824" i="8"/>
  <c r="J824" i="8"/>
  <c r="BI823" i="8"/>
  <c r="BH823" i="8"/>
  <c r="BG823" i="8"/>
  <c r="BF823" i="8"/>
  <c r="BE823" i="8"/>
  <c r="T823" i="8"/>
  <c r="R823" i="8"/>
  <c r="P823" i="8"/>
  <c r="BK823" i="8"/>
  <c r="J823" i="8"/>
  <c r="BI822" i="8"/>
  <c r="BH822" i="8"/>
  <c r="BG822" i="8"/>
  <c r="BF822" i="8"/>
  <c r="BE822" i="8"/>
  <c r="T822" i="8"/>
  <c r="R822" i="8"/>
  <c r="P822" i="8"/>
  <c r="BK822" i="8"/>
  <c r="J822" i="8"/>
  <c r="BI821" i="8"/>
  <c r="BH821" i="8"/>
  <c r="BG821" i="8"/>
  <c r="BF821" i="8"/>
  <c r="BE821" i="8"/>
  <c r="T821" i="8"/>
  <c r="R821" i="8"/>
  <c r="P821" i="8"/>
  <c r="BK821" i="8"/>
  <c r="J821" i="8"/>
  <c r="BI820" i="8"/>
  <c r="BH820" i="8"/>
  <c r="BG820" i="8"/>
  <c r="BF820" i="8"/>
  <c r="BE820" i="8"/>
  <c r="T820" i="8"/>
  <c r="R820" i="8"/>
  <c r="P820" i="8"/>
  <c r="BK820" i="8"/>
  <c r="J820" i="8"/>
  <c r="BI819" i="8"/>
  <c r="BH819" i="8"/>
  <c r="BG819" i="8"/>
  <c r="BF819" i="8"/>
  <c r="BE819" i="8"/>
  <c r="T819" i="8"/>
  <c r="R819" i="8"/>
  <c r="P819" i="8"/>
  <c r="BK819" i="8"/>
  <c r="J819" i="8"/>
  <c r="BI818" i="8"/>
  <c r="BH818" i="8"/>
  <c r="BG818" i="8"/>
  <c r="BF818" i="8"/>
  <c r="BE818" i="8"/>
  <c r="T818" i="8"/>
  <c r="R818" i="8"/>
  <c r="P818" i="8"/>
  <c r="BK818" i="8"/>
  <c r="J818" i="8"/>
  <c r="BI817" i="8"/>
  <c r="BH817" i="8"/>
  <c r="BG817" i="8"/>
  <c r="BF817" i="8"/>
  <c r="BE817" i="8"/>
  <c r="T817" i="8"/>
  <c r="R817" i="8"/>
  <c r="P817" i="8"/>
  <c r="BK817" i="8"/>
  <c r="J817" i="8"/>
  <c r="BI816" i="8"/>
  <c r="BH816" i="8"/>
  <c r="BG816" i="8"/>
  <c r="BF816" i="8"/>
  <c r="BE816" i="8"/>
  <c r="T816" i="8"/>
  <c r="R816" i="8"/>
  <c r="P816" i="8"/>
  <c r="BK816" i="8"/>
  <c r="J816" i="8"/>
  <c r="BI815" i="8"/>
  <c r="BH815" i="8"/>
  <c r="BG815" i="8"/>
  <c r="BF815" i="8"/>
  <c r="BE815" i="8"/>
  <c r="T815" i="8"/>
  <c r="R815" i="8"/>
  <c r="P815" i="8"/>
  <c r="BK815" i="8"/>
  <c r="J815" i="8"/>
  <c r="BI814" i="8"/>
  <c r="BH814" i="8"/>
  <c r="BG814" i="8"/>
  <c r="BF814" i="8"/>
  <c r="BE814" i="8"/>
  <c r="T814" i="8"/>
  <c r="R814" i="8"/>
  <c r="P814" i="8"/>
  <c r="BK814" i="8"/>
  <c r="J814" i="8"/>
  <c r="BI813" i="8"/>
  <c r="BH813" i="8"/>
  <c r="BG813" i="8"/>
  <c r="BF813" i="8"/>
  <c r="BE813" i="8"/>
  <c r="T813" i="8"/>
  <c r="R813" i="8"/>
  <c r="P813" i="8"/>
  <c r="BK813" i="8"/>
  <c r="J813" i="8"/>
  <c r="BI812" i="8"/>
  <c r="BH812" i="8"/>
  <c r="BG812" i="8"/>
  <c r="BF812" i="8"/>
  <c r="BE812" i="8"/>
  <c r="T812" i="8"/>
  <c r="R812" i="8"/>
  <c r="P812" i="8"/>
  <c r="P811" i="8" s="1"/>
  <c r="P810" i="8" s="1"/>
  <c r="BK812" i="8"/>
  <c r="BK811" i="8" s="1"/>
  <c r="J812" i="8"/>
  <c r="J151" i="8"/>
  <c r="BI808" i="8"/>
  <c r="BH808" i="8"/>
  <c r="BG808" i="8"/>
  <c r="BF808" i="8"/>
  <c r="T808" i="8"/>
  <c r="R808" i="8"/>
  <c r="P808" i="8"/>
  <c r="BK808" i="8"/>
  <c r="J808" i="8"/>
  <c r="BE808" i="8" s="1"/>
  <c r="BI807" i="8"/>
  <c r="BH807" i="8"/>
  <c r="BG807" i="8"/>
  <c r="BF807" i="8"/>
  <c r="T807" i="8"/>
  <c r="R807" i="8"/>
  <c r="P807" i="8"/>
  <c r="BK807" i="8"/>
  <c r="J807" i="8"/>
  <c r="BE807" i="8" s="1"/>
  <c r="BI806" i="8"/>
  <c r="BH806" i="8"/>
  <c r="BG806" i="8"/>
  <c r="BF806" i="8"/>
  <c r="T806" i="8"/>
  <c r="R806" i="8"/>
  <c r="P806" i="8"/>
  <c r="BK806" i="8"/>
  <c r="J806" i="8"/>
  <c r="BE806" i="8" s="1"/>
  <c r="BI805" i="8"/>
  <c r="BH805" i="8"/>
  <c r="BG805" i="8"/>
  <c r="BF805" i="8"/>
  <c r="T805" i="8"/>
  <c r="R805" i="8"/>
  <c r="P805" i="8"/>
  <c r="BK805" i="8"/>
  <c r="J805" i="8"/>
  <c r="BE805" i="8" s="1"/>
  <c r="BI804" i="8"/>
  <c r="BH804" i="8"/>
  <c r="BG804" i="8"/>
  <c r="BF804" i="8"/>
  <c r="T804" i="8"/>
  <c r="R804" i="8"/>
  <c r="P804" i="8"/>
  <c r="BK804" i="8"/>
  <c r="J804" i="8"/>
  <c r="BE804" i="8" s="1"/>
  <c r="BI803" i="8"/>
  <c r="BH803" i="8"/>
  <c r="BG803" i="8"/>
  <c r="BF803" i="8"/>
  <c r="T803" i="8"/>
  <c r="R803" i="8"/>
  <c r="P803" i="8"/>
  <c r="BK803" i="8"/>
  <c r="J803" i="8"/>
  <c r="BE803" i="8" s="1"/>
  <c r="BI802" i="8"/>
  <c r="BH802" i="8"/>
  <c r="BG802" i="8"/>
  <c r="BF802" i="8"/>
  <c r="T802" i="8"/>
  <c r="R802" i="8"/>
  <c r="P802" i="8"/>
  <c r="BK802" i="8"/>
  <c r="J802" i="8"/>
  <c r="BE802" i="8" s="1"/>
  <c r="BI801" i="8"/>
  <c r="BH801" i="8"/>
  <c r="BG801" i="8"/>
  <c r="BF801" i="8"/>
  <c r="T801" i="8"/>
  <c r="R801" i="8"/>
  <c r="P801" i="8"/>
  <c r="BK801" i="8"/>
  <c r="J801" i="8"/>
  <c r="BE801" i="8" s="1"/>
  <c r="BI800" i="8"/>
  <c r="BH800" i="8"/>
  <c r="BG800" i="8"/>
  <c r="BF800" i="8"/>
  <c r="T800" i="8"/>
  <c r="R800" i="8"/>
  <c r="P800" i="8"/>
  <c r="BK800" i="8"/>
  <c r="J800" i="8"/>
  <c r="BE800" i="8" s="1"/>
  <c r="BI799" i="8"/>
  <c r="BH799" i="8"/>
  <c r="BG799" i="8"/>
  <c r="BF799" i="8"/>
  <c r="T799" i="8"/>
  <c r="R799" i="8"/>
  <c r="P799" i="8"/>
  <c r="BK799" i="8"/>
  <c r="J799" i="8"/>
  <c r="BE799" i="8" s="1"/>
  <c r="BI798" i="8"/>
  <c r="BH798" i="8"/>
  <c r="BG798" i="8"/>
  <c r="BF798" i="8"/>
  <c r="T798" i="8"/>
  <c r="R798" i="8"/>
  <c r="P798" i="8"/>
  <c r="BK798" i="8"/>
  <c r="J798" i="8"/>
  <c r="BE798" i="8" s="1"/>
  <c r="BI797" i="8"/>
  <c r="BH797" i="8"/>
  <c r="BG797" i="8"/>
  <c r="BF797" i="8"/>
  <c r="T797" i="8"/>
  <c r="R797" i="8"/>
  <c r="P797" i="8"/>
  <c r="BK797" i="8"/>
  <c r="J797" i="8"/>
  <c r="BE797" i="8" s="1"/>
  <c r="BI796" i="8"/>
  <c r="BH796" i="8"/>
  <c r="BG796" i="8"/>
  <c r="BF796" i="8"/>
  <c r="T796" i="8"/>
  <c r="R796" i="8"/>
  <c r="P796" i="8"/>
  <c r="BK796" i="8"/>
  <c r="J796" i="8"/>
  <c r="BE796" i="8" s="1"/>
  <c r="BI795" i="8"/>
  <c r="BH795" i="8"/>
  <c r="BG795" i="8"/>
  <c r="BF795" i="8"/>
  <c r="T795" i="8"/>
  <c r="T794" i="8" s="1"/>
  <c r="T793" i="8" s="1"/>
  <c r="R795" i="8"/>
  <c r="P795" i="8"/>
  <c r="BK795" i="8"/>
  <c r="BK794" i="8" s="1"/>
  <c r="J795" i="8"/>
  <c r="BE795" i="8" s="1"/>
  <c r="BI792" i="8"/>
  <c r="BH792" i="8"/>
  <c r="BG792" i="8"/>
  <c r="BF792" i="8"/>
  <c r="T792" i="8"/>
  <c r="R792" i="8"/>
  <c r="P792" i="8"/>
  <c r="BK792" i="8"/>
  <c r="J792" i="8"/>
  <c r="BE792" i="8" s="1"/>
  <c r="BI791" i="8"/>
  <c r="BH791" i="8"/>
  <c r="BG791" i="8"/>
  <c r="BF791" i="8"/>
  <c r="T791" i="8"/>
  <c r="R791" i="8"/>
  <c r="P791" i="8"/>
  <c r="BK791" i="8"/>
  <c r="J791" i="8"/>
  <c r="BE791" i="8" s="1"/>
  <c r="BI790" i="8"/>
  <c r="BH790" i="8"/>
  <c r="BG790" i="8"/>
  <c r="BF790" i="8"/>
  <c r="T790" i="8"/>
  <c r="R790" i="8"/>
  <c r="P790" i="8"/>
  <c r="BK790" i="8"/>
  <c r="J790" i="8"/>
  <c r="BE790" i="8" s="1"/>
  <c r="BI789" i="8"/>
  <c r="BH789" i="8"/>
  <c r="BG789" i="8"/>
  <c r="BF789" i="8"/>
  <c r="BE789" i="8"/>
  <c r="T789" i="8"/>
  <c r="R789" i="8"/>
  <c r="P789" i="8"/>
  <c r="BK789" i="8"/>
  <c r="J789" i="8"/>
  <c r="BI788" i="8"/>
  <c r="BH788" i="8"/>
  <c r="BG788" i="8"/>
  <c r="BF788" i="8"/>
  <c r="T788" i="8"/>
  <c r="R788" i="8"/>
  <c r="P788" i="8"/>
  <c r="BK788" i="8"/>
  <c r="J788" i="8"/>
  <c r="BE788" i="8" s="1"/>
  <c r="BI787" i="8"/>
  <c r="BH787" i="8"/>
  <c r="BG787" i="8"/>
  <c r="BF787" i="8"/>
  <c r="BE787" i="8"/>
  <c r="T787" i="8"/>
  <c r="R787" i="8"/>
  <c r="P787" i="8"/>
  <c r="BK787" i="8"/>
  <c r="J787" i="8"/>
  <c r="BI786" i="8"/>
  <c r="BH786" i="8"/>
  <c r="BG786" i="8"/>
  <c r="BF786" i="8"/>
  <c r="T786" i="8"/>
  <c r="R786" i="8"/>
  <c r="P786" i="8"/>
  <c r="BK786" i="8"/>
  <c r="J786" i="8"/>
  <c r="BE786" i="8" s="1"/>
  <c r="BI785" i="8"/>
  <c r="BH785" i="8"/>
  <c r="BG785" i="8"/>
  <c r="BF785" i="8"/>
  <c r="BE785" i="8"/>
  <c r="T785" i="8"/>
  <c r="R785" i="8"/>
  <c r="P785" i="8"/>
  <c r="BK785" i="8"/>
  <c r="J785" i="8"/>
  <c r="BI784" i="8"/>
  <c r="BH784" i="8"/>
  <c r="BG784" i="8"/>
  <c r="BF784" i="8"/>
  <c r="T784" i="8"/>
  <c r="R784" i="8"/>
  <c r="P784" i="8"/>
  <c r="BK784" i="8"/>
  <c r="J784" i="8"/>
  <c r="BE784" i="8" s="1"/>
  <c r="BI783" i="8"/>
  <c r="BH783" i="8"/>
  <c r="BG783" i="8"/>
  <c r="BF783" i="8"/>
  <c r="BE783" i="8"/>
  <c r="T783" i="8"/>
  <c r="R783" i="8"/>
  <c r="P783" i="8"/>
  <c r="BK783" i="8"/>
  <c r="J783" i="8"/>
  <c r="BI782" i="8"/>
  <c r="BH782" i="8"/>
  <c r="BG782" i="8"/>
  <c r="BF782" i="8"/>
  <c r="T782" i="8"/>
  <c r="R782" i="8"/>
  <c r="P782" i="8"/>
  <c r="BK782" i="8"/>
  <c r="J782" i="8"/>
  <c r="BE782" i="8" s="1"/>
  <c r="BI781" i="8"/>
  <c r="BH781" i="8"/>
  <c r="BG781" i="8"/>
  <c r="BF781" i="8"/>
  <c r="BE781" i="8"/>
  <c r="T781" i="8"/>
  <c r="R781" i="8"/>
  <c r="P781" i="8"/>
  <c r="BK781" i="8"/>
  <c r="J781" i="8"/>
  <c r="BI780" i="8"/>
  <c r="BH780" i="8"/>
  <c r="BG780" i="8"/>
  <c r="BF780" i="8"/>
  <c r="T780" i="8"/>
  <c r="R780" i="8"/>
  <c r="P780" i="8"/>
  <c r="BK780" i="8"/>
  <c r="J780" i="8"/>
  <c r="BE780" i="8" s="1"/>
  <c r="BI779" i="8"/>
  <c r="BH779" i="8"/>
  <c r="BG779" i="8"/>
  <c r="BF779" i="8"/>
  <c r="BE779" i="8"/>
  <c r="T779" i="8"/>
  <c r="R779" i="8"/>
  <c r="R778" i="8" s="1"/>
  <c r="R777" i="8" s="1"/>
  <c r="P779" i="8"/>
  <c r="P778" i="8" s="1"/>
  <c r="P777" i="8" s="1"/>
  <c r="BK779" i="8"/>
  <c r="BK778" i="8" s="1"/>
  <c r="J779" i="8"/>
  <c r="J146" i="8"/>
  <c r="BI775" i="8"/>
  <c r="BH775" i="8"/>
  <c r="BG775" i="8"/>
  <c r="BF775" i="8"/>
  <c r="T775" i="8"/>
  <c r="R775" i="8"/>
  <c r="P775" i="8"/>
  <c r="BK775" i="8"/>
  <c r="J775" i="8"/>
  <c r="BE775" i="8" s="1"/>
  <c r="BI774" i="8"/>
  <c r="BH774" i="8"/>
  <c r="BG774" i="8"/>
  <c r="BF774" i="8"/>
  <c r="BE774" i="8"/>
  <c r="T774" i="8"/>
  <c r="R774" i="8"/>
  <c r="P774" i="8"/>
  <c r="BK774" i="8"/>
  <c r="J774" i="8"/>
  <c r="BI773" i="8"/>
  <c r="BH773" i="8"/>
  <c r="BG773" i="8"/>
  <c r="BF773" i="8"/>
  <c r="T773" i="8"/>
  <c r="R773" i="8"/>
  <c r="P773" i="8"/>
  <c r="BK773" i="8"/>
  <c r="J773" i="8"/>
  <c r="BE773" i="8" s="1"/>
  <c r="BI772" i="8"/>
  <c r="BH772" i="8"/>
  <c r="BG772" i="8"/>
  <c r="BF772" i="8"/>
  <c r="BE772" i="8"/>
  <c r="T772" i="8"/>
  <c r="R772" i="8"/>
  <c r="P772" i="8"/>
  <c r="BK772" i="8"/>
  <c r="J772" i="8"/>
  <c r="BI771" i="8"/>
  <c r="BH771" i="8"/>
  <c r="BG771" i="8"/>
  <c r="BF771" i="8"/>
  <c r="T771" i="8"/>
  <c r="R771" i="8"/>
  <c r="P771" i="8"/>
  <c r="BK771" i="8"/>
  <c r="J771" i="8"/>
  <c r="BE771" i="8" s="1"/>
  <c r="BI770" i="8"/>
  <c r="BH770" i="8"/>
  <c r="BG770" i="8"/>
  <c r="BF770" i="8"/>
  <c r="BE770" i="8"/>
  <c r="T770" i="8"/>
  <c r="R770" i="8"/>
  <c r="P770" i="8"/>
  <c r="BK770" i="8"/>
  <c r="J770" i="8"/>
  <c r="BI769" i="8"/>
  <c r="BH769" i="8"/>
  <c r="BG769" i="8"/>
  <c r="BF769" i="8"/>
  <c r="T769" i="8"/>
  <c r="R769" i="8"/>
  <c r="P769" i="8"/>
  <c r="BK769" i="8"/>
  <c r="J769" i="8"/>
  <c r="BE769" i="8" s="1"/>
  <c r="BI768" i="8"/>
  <c r="BH768" i="8"/>
  <c r="BG768" i="8"/>
  <c r="BF768" i="8"/>
  <c r="BE768" i="8"/>
  <c r="T768" i="8"/>
  <c r="R768" i="8"/>
  <c r="P768" i="8"/>
  <c r="BK768" i="8"/>
  <c r="J768" i="8"/>
  <c r="BI767" i="8"/>
  <c r="BH767" i="8"/>
  <c r="BG767" i="8"/>
  <c r="BF767" i="8"/>
  <c r="BE767" i="8"/>
  <c r="T767" i="8"/>
  <c r="R767" i="8"/>
  <c r="P767" i="8"/>
  <c r="BK767" i="8"/>
  <c r="J767" i="8"/>
  <c r="BI766" i="8"/>
  <c r="BH766" i="8"/>
  <c r="BG766" i="8"/>
  <c r="BF766" i="8"/>
  <c r="BE766" i="8"/>
  <c r="T766" i="8"/>
  <c r="R766" i="8"/>
  <c r="P766" i="8"/>
  <c r="BK766" i="8"/>
  <c r="J766" i="8"/>
  <c r="BI765" i="8"/>
  <c r="BH765" i="8"/>
  <c r="BG765" i="8"/>
  <c r="BF765" i="8"/>
  <c r="BE765" i="8"/>
  <c r="T765" i="8"/>
  <c r="R765" i="8"/>
  <c r="P765" i="8"/>
  <c r="BK765" i="8"/>
  <c r="J765" i="8"/>
  <c r="BI764" i="8"/>
  <c r="BH764" i="8"/>
  <c r="BG764" i="8"/>
  <c r="BF764" i="8"/>
  <c r="BE764" i="8"/>
  <c r="T764" i="8"/>
  <c r="R764" i="8"/>
  <c r="P764" i="8"/>
  <c r="BK764" i="8"/>
  <c r="J764" i="8"/>
  <c r="BI763" i="8"/>
  <c r="BH763" i="8"/>
  <c r="BG763" i="8"/>
  <c r="BF763" i="8"/>
  <c r="BE763" i="8"/>
  <c r="T763" i="8"/>
  <c r="R763" i="8"/>
  <c r="P763" i="8"/>
  <c r="BK763" i="8"/>
  <c r="J763" i="8"/>
  <c r="BI762" i="8"/>
  <c r="BH762" i="8"/>
  <c r="BG762" i="8"/>
  <c r="BF762" i="8"/>
  <c r="BE762" i="8"/>
  <c r="T762" i="8"/>
  <c r="T761" i="8" s="1"/>
  <c r="T760" i="8" s="1"/>
  <c r="R762" i="8"/>
  <c r="P762" i="8"/>
  <c r="P761" i="8" s="1"/>
  <c r="P760" i="8" s="1"/>
  <c r="BK762" i="8"/>
  <c r="BK761" i="8" s="1"/>
  <c r="J762" i="8"/>
  <c r="BI759" i="8"/>
  <c r="BH759" i="8"/>
  <c r="BG759" i="8"/>
  <c r="BF759" i="8"/>
  <c r="BE759" i="8"/>
  <c r="T759" i="8"/>
  <c r="R759" i="8"/>
  <c r="P759" i="8"/>
  <c r="BK759" i="8"/>
  <c r="J759" i="8"/>
  <c r="BI758" i="8"/>
  <c r="BH758" i="8"/>
  <c r="BG758" i="8"/>
  <c r="BF758" i="8"/>
  <c r="BE758" i="8"/>
  <c r="T758" i="8"/>
  <c r="R758" i="8"/>
  <c r="P758" i="8"/>
  <c r="BK758" i="8"/>
  <c r="J758" i="8"/>
  <c r="BI757" i="8"/>
  <c r="BH757" i="8"/>
  <c r="BG757" i="8"/>
  <c r="BF757" i="8"/>
  <c r="BE757" i="8"/>
  <c r="T757" i="8"/>
  <c r="R757" i="8"/>
  <c r="P757" i="8"/>
  <c r="BK757" i="8"/>
  <c r="J757" i="8"/>
  <c r="BI756" i="8"/>
  <c r="BH756" i="8"/>
  <c r="BG756" i="8"/>
  <c r="BF756" i="8"/>
  <c r="BE756" i="8"/>
  <c r="T756" i="8"/>
  <c r="R756" i="8"/>
  <c r="P756" i="8"/>
  <c r="BK756" i="8"/>
  <c r="J756" i="8"/>
  <c r="BI755" i="8"/>
  <c r="BH755" i="8"/>
  <c r="BG755" i="8"/>
  <c r="BF755" i="8"/>
  <c r="BE755" i="8"/>
  <c r="T755" i="8"/>
  <c r="R755" i="8"/>
  <c r="P755" i="8"/>
  <c r="BK755" i="8"/>
  <c r="J755" i="8"/>
  <c r="BI754" i="8"/>
  <c r="BH754" i="8"/>
  <c r="BG754" i="8"/>
  <c r="BF754" i="8"/>
  <c r="BE754" i="8"/>
  <c r="T754" i="8"/>
  <c r="R754" i="8"/>
  <c r="P754" i="8"/>
  <c r="BK754" i="8"/>
  <c r="J754" i="8"/>
  <c r="BI753" i="8"/>
  <c r="BH753" i="8"/>
  <c r="BG753" i="8"/>
  <c r="BF753" i="8"/>
  <c r="BE753" i="8"/>
  <c r="T753" i="8"/>
  <c r="R753" i="8"/>
  <c r="P753" i="8"/>
  <c r="BK753" i="8"/>
  <c r="J753" i="8"/>
  <c r="BI752" i="8"/>
  <c r="BH752" i="8"/>
  <c r="BG752" i="8"/>
  <c r="BF752" i="8"/>
  <c r="BE752" i="8"/>
  <c r="T752" i="8"/>
  <c r="R752" i="8"/>
  <c r="P752" i="8"/>
  <c r="BK752" i="8"/>
  <c r="J752" i="8"/>
  <c r="BI751" i="8"/>
  <c r="BH751" i="8"/>
  <c r="BG751" i="8"/>
  <c r="BF751" i="8"/>
  <c r="BE751" i="8"/>
  <c r="T751" i="8"/>
  <c r="R751" i="8"/>
  <c r="P751" i="8"/>
  <c r="BK751" i="8"/>
  <c r="J751" i="8"/>
  <c r="BI750" i="8"/>
  <c r="BH750" i="8"/>
  <c r="BG750" i="8"/>
  <c r="BF750" i="8"/>
  <c r="BE750" i="8"/>
  <c r="T750" i="8"/>
  <c r="R750" i="8"/>
  <c r="P750" i="8"/>
  <c r="BK750" i="8"/>
  <c r="J750" i="8"/>
  <c r="BI749" i="8"/>
  <c r="BH749" i="8"/>
  <c r="BG749" i="8"/>
  <c r="BF749" i="8"/>
  <c r="BE749" i="8"/>
  <c r="T749" i="8"/>
  <c r="R749" i="8"/>
  <c r="P749" i="8"/>
  <c r="BK749" i="8"/>
  <c r="J749" i="8"/>
  <c r="BI748" i="8"/>
  <c r="BH748" i="8"/>
  <c r="BG748" i="8"/>
  <c r="BF748" i="8"/>
  <c r="BE748" i="8"/>
  <c r="T748" i="8"/>
  <c r="R748" i="8"/>
  <c r="P748" i="8"/>
  <c r="BK748" i="8"/>
  <c r="J748" i="8"/>
  <c r="BI747" i="8"/>
  <c r="BH747" i="8"/>
  <c r="BG747" i="8"/>
  <c r="BF747" i="8"/>
  <c r="BE747" i="8"/>
  <c r="T747" i="8"/>
  <c r="R747" i="8"/>
  <c r="P747" i="8"/>
  <c r="BK747" i="8"/>
  <c r="J747" i="8"/>
  <c r="BI746" i="8"/>
  <c r="BH746" i="8"/>
  <c r="BG746" i="8"/>
  <c r="BF746" i="8"/>
  <c r="BE746" i="8"/>
  <c r="T746" i="8"/>
  <c r="T745" i="8" s="1"/>
  <c r="T744" i="8" s="1"/>
  <c r="R746" i="8"/>
  <c r="R745" i="8" s="1"/>
  <c r="R744" i="8" s="1"/>
  <c r="P746" i="8"/>
  <c r="P745" i="8" s="1"/>
  <c r="P744" i="8" s="1"/>
  <c r="BK746" i="8"/>
  <c r="J746" i="8"/>
  <c r="BI743" i="8"/>
  <c r="BH743" i="8"/>
  <c r="BG743" i="8"/>
  <c r="BF743" i="8"/>
  <c r="BE743" i="8"/>
  <c r="T743" i="8"/>
  <c r="R743" i="8"/>
  <c r="P743" i="8"/>
  <c r="BK743" i="8"/>
  <c r="J743" i="8"/>
  <c r="BI742" i="8"/>
  <c r="BH742" i="8"/>
  <c r="BG742" i="8"/>
  <c r="BF742" i="8"/>
  <c r="BE742" i="8"/>
  <c r="T742" i="8"/>
  <c r="R742" i="8"/>
  <c r="P742" i="8"/>
  <c r="BK742" i="8"/>
  <c r="J742" i="8"/>
  <c r="BI741" i="8"/>
  <c r="BH741" i="8"/>
  <c r="BG741" i="8"/>
  <c r="BF741" i="8"/>
  <c r="BE741" i="8"/>
  <c r="T741" i="8"/>
  <c r="R741" i="8"/>
  <c r="P741" i="8"/>
  <c r="BK741" i="8"/>
  <c r="J741" i="8"/>
  <c r="BI740" i="8"/>
  <c r="BH740" i="8"/>
  <c r="BG740" i="8"/>
  <c r="BF740" i="8"/>
  <c r="BE740" i="8"/>
  <c r="T740" i="8"/>
  <c r="R740" i="8"/>
  <c r="P740" i="8"/>
  <c r="BK740" i="8"/>
  <c r="J740" i="8"/>
  <c r="BI739" i="8"/>
  <c r="BH739" i="8"/>
  <c r="BG739" i="8"/>
  <c r="BF739" i="8"/>
  <c r="BE739" i="8"/>
  <c r="T739" i="8"/>
  <c r="R739" i="8"/>
  <c r="P739" i="8"/>
  <c r="BK739" i="8"/>
  <c r="J739" i="8"/>
  <c r="BI738" i="8"/>
  <c r="BH738" i="8"/>
  <c r="BG738" i="8"/>
  <c r="BF738" i="8"/>
  <c r="BE738" i="8"/>
  <c r="T738" i="8"/>
  <c r="R738" i="8"/>
  <c r="P738" i="8"/>
  <c r="BK738" i="8"/>
  <c r="J738" i="8"/>
  <c r="BI737" i="8"/>
  <c r="BH737" i="8"/>
  <c r="BG737" i="8"/>
  <c r="BF737" i="8"/>
  <c r="BE737" i="8"/>
  <c r="T737" i="8"/>
  <c r="R737" i="8"/>
  <c r="P737" i="8"/>
  <c r="BK737" i="8"/>
  <c r="J737" i="8"/>
  <c r="BI736" i="8"/>
  <c r="BH736" i="8"/>
  <c r="BG736" i="8"/>
  <c r="BF736" i="8"/>
  <c r="BE736" i="8"/>
  <c r="T736" i="8"/>
  <c r="R736" i="8"/>
  <c r="P736" i="8"/>
  <c r="BK736" i="8"/>
  <c r="J736" i="8"/>
  <c r="BI735" i="8"/>
  <c r="BH735" i="8"/>
  <c r="BG735" i="8"/>
  <c r="BF735" i="8"/>
  <c r="BE735" i="8"/>
  <c r="T735" i="8"/>
  <c r="R735" i="8"/>
  <c r="P735" i="8"/>
  <c r="BK735" i="8"/>
  <c r="J735" i="8"/>
  <c r="BI734" i="8"/>
  <c r="BH734" i="8"/>
  <c r="BG734" i="8"/>
  <c r="BF734" i="8"/>
  <c r="BE734" i="8"/>
  <c r="T734" i="8"/>
  <c r="R734" i="8"/>
  <c r="P734" i="8"/>
  <c r="BK734" i="8"/>
  <c r="J734" i="8"/>
  <c r="BI733" i="8"/>
  <c r="BH733" i="8"/>
  <c r="BG733" i="8"/>
  <c r="BF733" i="8"/>
  <c r="BE733" i="8"/>
  <c r="T733" i="8"/>
  <c r="R733" i="8"/>
  <c r="P733" i="8"/>
  <c r="BK733" i="8"/>
  <c r="J733" i="8"/>
  <c r="BI732" i="8"/>
  <c r="BH732" i="8"/>
  <c r="BG732" i="8"/>
  <c r="BF732" i="8"/>
  <c r="BE732" i="8"/>
  <c r="T732" i="8"/>
  <c r="R732" i="8"/>
  <c r="P732" i="8"/>
  <c r="BK732" i="8"/>
  <c r="J732" i="8"/>
  <c r="BI731" i="8"/>
  <c r="BH731" i="8"/>
  <c r="BG731" i="8"/>
  <c r="BF731" i="8"/>
  <c r="BE731" i="8"/>
  <c r="T731" i="8"/>
  <c r="R731" i="8"/>
  <c r="P731" i="8"/>
  <c r="BK731" i="8"/>
  <c r="J731" i="8"/>
  <c r="BI730" i="8"/>
  <c r="BH730" i="8"/>
  <c r="BG730" i="8"/>
  <c r="BF730" i="8"/>
  <c r="BE730" i="8"/>
  <c r="T730" i="8"/>
  <c r="T729" i="8" s="1"/>
  <c r="T728" i="8" s="1"/>
  <c r="R730" i="8"/>
  <c r="P730" i="8"/>
  <c r="P729" i="8" s="1"/>
  <c r="P728" i="8" s="1"/>
  <c r="BK730" i="8"/>
  <c r="BK729" i="8" s="1"/>
  <c r="J730" i="8"/>
  <c r="BI727" i="8"/>
  <c r="BH727" i="8"/>
  <c r="BG727" i="8"/>
  <c r="BF727" i="8"/>
  <c r="BE727" i="8"/>
  <c r="T727" i="8"/>
  <c r="R727" i="8"/>
  <c r="P727" i="8"/>
  <c r="BK727" i="8"/>
  <c r="J727" i="8"/>
  <c r="BI726" i="8"/>
  <c r="BH726" i="8"/>
  <c r="BG726" i="8"/>
  <c r="BF726" i="8"/>
  <c r="BE726" i="8"/>
  <c r="T726" i="8"/>
  <c r="R726" i="8"/>
  <c r="P726" i="8"/>
  <c r="BK726" i="8"/>
  <c r="J726" i="8"/>
  <c r="BI725" i="8"/>
  <c r="BH725" i="8"/>
  <c r="BG725" i="8"/>
  <c r="BF725" i="8"/>
  <c r="BE725" i="8"/>
  <c r="T725" i="8"/>
  <c r="R725" i="8"/>
  <c r="P725" i="8"/>
  <c r="BK725" i="8"/>
  <c r="J725" i="8"/>
  <c r="BI724" i="8"/>
  <c r="BH724" i="8"/>
  <c r="BG724" i="8"/>
  <c r="BF724" i="8"/>
  <c r="BE724" i="8"/>
  <c r="T724" i="8"/>
  <c r="R724" i="8"/>
  <c r="P724" i="8"/>
  <c r="BK724" i="8"/>
  <c r="J724" i="8"/>
  <c r="BI723" i="8"/>
  <c r="BH723" i="8"/>
  <c r="BG723" i="8"/>
  <c r="BF723" i="8"/>
  <c r="BE723" i="8"/>
  <c r="T723" i="8"/>
  <c r="R723" i="8"/>
  <c r="P723" i="8"/>
  <c r="BK723" i="8"/>
  <c r="J723" i="8"/>
  <c r="BI722" i="8"/>
  <c r="BH722" i="8"/>
  <c r="BG722" i="8"/>
  <c r="BF722" i="8"/>
  <c r="BE722" i="8"/>
  <c r="T722" i="8"/>
  <c r="R722" i="8"/>
  <c r="P722" i="8"/>
  <c r="BK722" i="8"/>
  <c r="J722" i="8"/>
  <c r="BI721" i="8"/>
  <c r="BH721" i="8"/>
  <c r="BG721" i="8"/>
  <c r="BF721" i="8"/>
  <c r="BE721" i="8"/>
  <c r="T721" i="8"/>
  <c r="R721" i="8"/>
  <c r="P721" i="8"/>
  <c r="BK721" i="8"/>
  <c r="J721" i="8"/>
  <c r="BI720" i="8"/>
  <c r="BH720" i="8"/>
  <c r="BG720" i="8"/>
  <c r="BF720" i="8"/>
  <c r="BE720" i="8"/>
  <c r="T720" i="8"/>
  <c r="R720" i="8"/>
  <c r="P720" i="8"/>
  <c r="BK720" i="8"/>
  <c r="J720" i="8"/>
  <c r="BI719" i="8"/>
  <c r="BH719" i="8"/>
  <c r="BG719" i="8"/>
  <c r="BF719" i="8"/>
  <c r="BE719" i="8"/>
  <c r="T719" i="8"/>
  <c r="R719" i="8"/>
  <c r="P719" i="8"/>
  <c r="BK719" i="8"/>
  <c r="J719" i="8"/>
  <c r="BI718" i="8"/>
  <c r="BH718" i="8"/>
  <c r="BG718" i="8"/>
  <c r="BF718" i="8"/>
  <c r="BE718" i="8"/>
  <c r="T718" i="8"/>
  <c r="R718" i="8"/>
  <c r="P718" i="8"/>
  <c r="BK718" i="8"/>
  <c r="J718" i="8"/>
  <c r="BI717" i="8"/>
  <c r="BH717" i="8"/>
  <c r="BG717" i="8"/>
  <c r="BF717" i="8"/>
  <c r="BE717" i="8"/>
  <c r="T717" i="8"/>
  <c r="R717" i="8"/>
  <c r="P717" i="8"/>
  <c r="BK717" i="8"/>
  <c r="J717" i="8"/>
  <c r="BI716" i="8"/>
  <c r="BH716" i="8"/>
  <c r="BG716" i="8"/>
  <c r="BF716" i="8"/>
  <c r="BE716" i="8"/>
  <c r="T716" i="8"/>
  <c r="R716" i="8"/>
  <c r="P716" i="8"/>
  <c r="BK716" i="8"/>
  <c r="J716" i="8"/>
  <c r="BI715" i="8"/>
  <c r="BH715" i="8"/>
  <c r="BG715" i="8"/>
  <c r="BF715" i="8"/>
  <c r="BE715" i="8"/>
  <c r="T715" i="8"/>
  <c r="R715" i="8"/>
  <c r="P715" i="8"/>
  <c r="BK715" i="8"/>
  <c r="J715" i="8"/>
  <c r="BI714" i="8"/>
  <c r="BH714" i="8"/>
  <c r="BG714" i="8"/>
  <c r="BF714" i="8"/>
  <c r="BE714" i="8"/>
  <c r="T714" i="8"/>
  <c r="T713" i="8" s="1"/>
  <c r="T712" i="8" s="1"/>
  <c r="R714" i="8"/>
  <c r="R713" i="8" s="1"/>
  <c r="R712" i="8" s="1"/>
  <c r="P714" i="8"/>
  <c r="P713" i="8" s="1"/>
  <c r="P712" i="8" s="1"/>
  <c r="BK714" i="8"/>
  <c r="J714" i="8"/>
  <c r="BI711" i="8"/>
  <c r="BH711" i="8"/>
  <c r="BG711" i="8"/>
  <c r="BF711" i="8"/>
  <c r="BE711" i="8"/>
  <c r="T711" i="8"/>
  <c r="R711" i="8"/>
  <c r="P711" i="8"/>
  <c r="BK711" i="8"/>
  <c r="J711" i="8"/>
  <c r="BI710" i="8"/>
  <c r="BH710" i="8"/>
  <c r="BG710" i="8"/>
  <c r="BF710" i="8"/>
  <c r="BE710" i="8"/>
  <c r="T710" i="8"/>
  <c r="R710" i="8"/>
  <c r="P710" i="8"/>
  <c r="BK710" i="8"/>
  <c r="J710" i="8"/>
  <c r="BI709" i="8"/>
  <c r="BH709" i="8"/>
  <c r="BG709" i="8"/>
  <c r="BF709" i="8"/>
  <c r="BE709" i="8"/>
  <c r="T709" i="8"/>
  <c r="R709" i="8"/>
  <c r="P709" i="8"/>
  <c r="BK709" i="8"/>
  <c r="J709" i="8"/>
  <c r="BI708" i="8"/>
  <c r="BH708" i="8"/>
  <c r="BG708" i="8"/>
  <c r="BF708" i="8"/>
  <c r="BE708" i="8"/>
  <c r="T708" i="8"/>
  <c r="R708" i="8"/>
  <c r="P708" i="8"/>
  <c r="BK708" i="8"/>
  <c r="J708" i="8"/>
  <c r="BI707" i="8"/>
  <c r="BH707" i="8"/>
  <c r="BG707" i="8"/>
  <c r="BF707" i="8"/>
  <c r="BE707" i="8"/>
  <c r="T707" i="8"/>
  <c r="R707" i="8"/>
  <c r="P707" i="8"/>
  <c r="BK707" i="8"/>
  <c r="J707" i="8"/>
  <c r="BI706" i="8"/>
  <c r="BH706" i="8"/>
  <c r="BG706" i="8"/>
  <c r="BF706" i="8"/>
  <c r="BE706" i="8"/>
  <c r="T706" i="8"/>
  <c r="R706" i="8"/>
  <c r="P706" i="8"/>
  <c r="BK706" i="8"/>
  <c r="J706" i="8"/>
  <c r="BI705" i="8"/>
  <c r="BH705" i="8"/>
  <c r="BG705" i="8"/>
  <c r="BF705" i="8"/>
  <c r="BE705" i="8"/>
  <c r="T705" i="8"/>
  <c r="R705" i="8"/>
  <c r="P705" i="8"/>
  <c r="BK705" i="8"/>
  <c r="J705" i="8"/>
  <c r="BI704" i="8"/>
  <c r="BH704" i="8"/>
  <c r="BG704" i="8"/>
  <c r="BF704" i="8"/>
  <c r="BE704" i="8"/>
  <c r="T704" i="8"/>
  <c r="R704" i="8"/>
  <c r="P704" i="8"/>
  <c r="BK704" i="8"/>
  <c r="J704" i="8"/>
  <c r="BI703" i="8"/>
  <c r="BH703" i="8"/>
  <c r="BG703" i="8"/>
  <c r="BF703" i="8"/>
  <c r="BE703" i="8"/>
  <c r="T703" i="8"/>
  <c r="R703" i="8"/>
  <c r="P703" i="8"/>
  <c r="BK703" i="8"/>
  <c r="J703" i="8"/>
  <c r="BI702" i="8"/>
  <c r="BH702" i="8"/>
  <c r="BG702" i="8"/>
  <c r="BF702" i="8"/>
  <c r="BE702" i="8"/>
  <c r="T702" i="8"/>
  <c r="R702" i="8"/>
  <c r="P702" i="8"/>
  <c r="BK702" i="8"/>
  <c r="J702" i="8"/>
  <c r="BI701" i="8"/>
  <c r="BH701" i="8"/>
  <c r="BG701" i="8"/>
  <c r="BF701" i="8"/>
  <c r="BE701" i="8"/>
  <c r="T701" i="8"/>
  <c r="R701" i="8"/>
  <c r="P701" i="8"/>
  <c r="BK701" i="8"/>
  <c r="J701" i="8"/>
  <c r="BI700" i="8"/>
  <c r="BH700" i="8"/>
  <c r="BG700" i="8"/>
  <c r="BF700" i="8"/>
  <c r="BE700" i="8"/>
  <c r="T700" i="8"/>
  <c r="R700" i="8"/>
  <c r="P700" i="8"/>
  <c r="BK700" i="8"/>
  <c r="J700" i="8"/>
  <c r="BI699" i="8"/>
  <c r="BH699" i="8"/>
  <c r="BG699" i="8"/>
  <c r="BF699" i="8"/>
  <c r="BE699" i="8"/>
  <c r="T699" i="8"/>
  <c r="R699" i="8"/>
  <c r="P699" i="8"/>
  <c r="BK699" i="8"/>
  <c r="J699" i="8"/>
  <c r="BI698" i="8"/>
  <c r="BH698" i="8"/>
  <c r="BG698" i="8"/>
  <c r="BF698" i="8"/>
  <c r="BE698" i="8"/>
  <c r="T698" i="8"/>
  <c r="T697" i="8" s="1"/>
  <c r="T696" i="8" s="1"/>
  <c r="R698" i="8"/>
  <c r="P698" i="8"/>
  <c r="P697" i="8" s="1"/>
  <c r="P696" i="8" s="1"/>
  <c r="BK698" i="8"/>
  <c r="BK697" i="8" s="1"/>
  <c r="J698" i="8"/>
  <c r="BI695" i="8"/>
  <c r="BH695" i="8"/>
  <c r="BG695" i="8"/>
  <c r="BF695" i="8"/>
  <c r="BE695" i="8"/>
  <c r="T695" i="8"/>
  <c r="R695" i="8"/>
  <c r="P695" i="8"/>
  <c r="BK695" i="8"/>
  <c r="J695" i="8"/>
  <c r="BI694" i="8"/>
  <c r="BH694" i="8"/>
  <c r="BG694" i="8"/>
  <c r="BF694" i="8"/>
  <c r="BE694" i="8"/>
  <c r="T694" i="8"/>
  <c r="R694" i="8"/>
  <c r="P694" i="8"/>
  <c r="BK694" i="8"/>
  <c r="J694" i="8"/>
  <c r="BI693" i="8"/>
  <c r="BH693" i="8"/>
  <c r="BG693" i="8"/>
  <c r="BF693" i="8"/>
  <c r="BE693" i="8"/>
  <c r="T693" i="8"/>
  <c r="R693" i="8"/>
  <c r="P693" i="8"/>
  <c r="BK693" i="8"/>
  <c r="J693" i="8"/>
  <c r="BI692" i="8"/>
  <c r="BH692" i="8"/>
  <c r="BG692" i="8"/>
  <c r="BF692" i="8"/>
  <c r="BE692" i="8"/>
  <c r="T692" i="8"/>
  <c r="R692" i="8"/>
  <c r="P692" i="8"/>
  <c r="BK692" i="8"/>
  <c r="J692" i="8"/>
  <c r="BI691" i="8"/>
  <c r="BH691" i="8"/>
  <c r="BG691" i="8"/>
  <c r="BF691" i="8"/>
  <c r="BE691" i="8"/>
  <c r="T691" i="8"/>
  <c r="R691" i="8"/>
  <c r="P691" i="8"/>
  <c r="BK691" i="8"/>
  <c r="J691" i="8"/>
  <c r="BI690" i="8"/>
  <c r="BH690" i="8"/>
  <c r="BG690" i="8"/>
  <c r="BF690" i="8"/>
  <c r="BE690" i="8"/>
  <c r="T690" i="8"/>
  <c r="R690" i="8"/>
  <c r="P690" i="8"/>
  <c r="BK690" i="8"/>
  <c r="J690" i="8"/>
  <c r="BI689" i="8"/>
  <c r="BH689" i="8"/>
  <c r="BG689" i="8"/>
  <c r="BF689" i="8"/>
  <c r="BE689" i="8"/>
  <c r="T689" i="8"/>
  <c r="R689" i="8"/>
  <c r="P689" i="8"/>
  <c r="BK689" i="8"/>
  <c r="J689" i="8"/>
  <c r="BI688" i="8"/>
  <c r="BH688" i="8"/>
  <c r="BG688" i="8"/>
  <c r="BF688" i="8"/>
  <c r="BE688" i="8"/>
  <c r="T688" i="8"/>
  <c r="R688" i="8"/>
  <c r="P688" i="8"/>
  <c r="BK688" i="8"/>
  <c r="J688" i="8"/>
  <c r="BI687" i="8"/>
  <c r="BH687" i="8"/>
  <c r="BG687" i="8"/>
  <c r="BF687" i="8"/>
  <c r="BE687" i="8"/>
  <c r="T687" i="8"/>
  <c r="R687" i="8"/>
  <c r="P687" i="8"/>
  <c r="BK687" i="8"/>
  <c r="J687" i="8"/>
  <c r="BI686" i="8"/>
  <c r="BH686" i="8"/>
  <c r="BG686" i="8"/>
  <c r="BF686" i="8"/>
  <c r="BE686" i="8"/>
  <c r="T686" i="8"/>
  <c r="R686" i="8"/>
  <c r="P686" i="8"/>
  <c r="BK686" i="8"/>
  <c r="J686" i="8"/>
  <c r="BI685" i="8"/>
  <c r="BH685" i="8"/>
  <c r="BG685" i="8"/>
  <c r="BF685" i="8"/>
  <c r="BE685" i="8"/>
  <c r="T685" i="8"/>
  <c r="R685" i="8"/>
  <c r="P685" i="8"/>
  <c r="BK685" i="8"/>
  <c r="J685" i="8"/>
  <c r="BI684" i="8"/>
  <c r="BH684" i="8"/>
  <c r="BG684" i="8"/>
  <c r="BF684" i="8"/>
  <c r="BE684" i="8"/>
  <c r="T684" i="8"/>
  <c r="R684" i="8"/>
  <c r="P684" i="8"/>
  <c r="BK684" i="8"/>
  <c r="J684" i="8"/>
  <c r="BI683" i="8"/>
  <c r="BH683" i="8"/>
  <c r="BG683" i="8"/>
  <c r="BF683" i="8"/>
  <c r="BE683" i="8"/>
  <c r="T683" i="8"/>
  <c r="R683" i="8"/>
  <c r="P683" i="8"/>
  <c r="BK683" i="8"/>
  <c r="J683" i="8"/>
  <c r="BI682" i="8"/>
  <c r="BH682" i="8"/>
  <c r="BG682" i="8"/>
  <c r="BF682" i="8"/>
  <c r="BE682" i="8"/>
  <c r="T682" i="8"/>
  <c r="T681" i="8" s="1"/>
  <c r="T680" i="8" s="1"/>
  <c r="R682" i="8"/>
  <c r="R681" i="8" s="1"/>
  <c r="R680" i="8" s="1"/>
  <c r="P682" i="8"/>
  <c r="P681" i="8" s="1"/>
  <c r="P680" i="8" s="1"/>
  <c r="BK682" i="8"/>
  <c r="J682" i="8"/>
  <c r="BI679" i="8"/>
  <c r="BH679" i="8"/>
  <c r="BG679" i="8"/>
  <c r="BF679" i="8"/>
  <c r="BE679" i="8"/>
  <c r="T679" i="8"/>
  <c r="R679" i="8"/>
  <c r="P679" i="8"/>
  <c r="BK679" i="8"/>
  <c r="J679" i="8"/>
  <c r="BI678" i="8"/>
  <c r="BH678" i="8"/>
  <c r="BG678" i="8"/>
  <c r="BF678" i="8"/>
  <c r="BE678" i="8"/>
  <c r="T678" i="8"/>
  <c r="R678" i="8"/>
  <c r="P678" i="8"/>
  <c r="BK678" i="8"/>
  <c r="J678" i="8"/>
  <c r="BI677" i="8"/>
  <c r="BH677" i="8"/>
  <c r="BG677" i="8"/>
  <c r="BF677" i="8"/>
  <c r="BE677" i="8"/>
  <c r="T677" i="8"/>
  <c r="R677" i="8"/>
  <c r="P677" i="8"/>
  <c r="BK677" i="8"/>
  <c r="J677" i="8"/>
  <c r="BI676" i="8"/>
  <c r="BH676" i="8"/>
  <c r="BG676" i="8"/>
  <c r="BF676" i="8"/>
  <c r="BE676" i="8"/>
  <c r="T676" i="8"/>
  <c r="R676" i="8"/>
  <c r="P676" i="8"/>
  <c r="BK676" i="8"/>
  <c r="J676" i="8"/>
  <c r="BI675" i="8"/>
  <c r="BH675" i="8"/>
  <c r="BG675" i="8"/>
  <c r="BF675" i="8"/>
  <c r="BE675" i="8"/>
  <c r="T675" i="8"/>
  <c r="R675" i="8"/>
  <c r="P675" i="8"/>
  <c r="BK675" i="8"/>
  <c r="J675" i="8"/>
  <c r="BI674" i="8"/>
  <c r="BH674" i="8"/>
  <c r="BG674" i="8"/>
  <c r="BF674" i="8"/>
  <c r="BE674" i="8"/>
  <c r="T674" i="8"/>
  <c r="R674" i="8"/>
  <c r="P674" i="8"/>
  <c r="BK674" i="8"/>
  <c r="J674" i="8"/>
  <c r="BI673" i="8"/>
  <c r="BH673" i="8"/>
  <c r="BG673" i="8"/>
  <c r="BF673" i="8"/>
  <c r="BE673" i="8"/>
  <c r="T673" i="8"/>
  <c r="R673" i="8"/>
  <c r="P673" i="8"/>
  <c r="BK673" i="8"/>
  <c r="J673" i="8"/>
  <c r="BI672" i="8"/>
  <c r="BH672" i="8"/>
  <c r="BG672" i="8"/>
  <c r="BF672" i="8"/>
  <c r="BE672" i="8"/>
  <c r="T672" i="8"/>
  <c r="R672" i="8"/>
  <c r="P672" i="8"/>
  <c r="BK672" i="8"/>
  <c r="J672" i="8"/>
  <c r="BI671" i="8"/>
  <c r="BH671" i="8"/>
  <c r="BG671" i="8"/>
  <c r="BF671" i="8"/>
  <c r="BE671" i="8"/>
  <c r="T671" i="8"/>
  <c r="R671" i="8"/>
  <c r="P671" i="8"/>
  <c r="BK671" i="8"/>
  <c r="J671" i="8"/>
  <c r="BI670" i="8"/>
  <c r="BH670" i="8"/>
  <c r="BG670" i="8"/>
  <c r="BF670" i="8"/>
  <c r="BE670" i="8"/>
  <c r="T670" i="8"/>
  <c r="R670" i="8"/>
  <c r="P670" i="8"/>
  <c r="BK670" i="8"/>
  <c r="J670" i="8"/>
  <c r="BI669" i="8"/>
  <c r="BH669" i="8"/>
  <c r="BG669" i="8"/>
  <c r="BF669" i="8"/>
  <c r="BE669" i="8"/>
  <c r="T669" i="8"/>
  <c r="R669" i="8"/>
  <c r="P669" i="8"/>
  <c r="BK669" i="8"/>
  <c r="J669" i="8"/>
  <c r="BI668" i="8"/>
  <c r="BH668" i="8"/>
  <c r="BG668" i="8"/>
  <c r="BF668" i="8"/>
  <c r="BE668" i="8"/>
  <c r="T668" i="8"/>
  <c r="R668" i="8"/>
  <c r="P668" i="8"/>
  <c r="BK668" i="8"/>
  <c r="J668" i="8"/>
  <c r="BI667" i="8"/>
  <c r="BH667" i="8"/>
  <c r="BG667" i="8"/>
  <c r="BF667" i="8"/>
  <c r="BE667" i="8"/>
  <c r="T667" i="8"/>
  <c r="R667" i="8"/>
  <c r="P667" i="8"/>
  <c r="BK667" i="8"/>
  <c r="J667" i="8"/>
  <c r="BI666" i="8"/>
  <c r="BH666" i="8"/>
  <c r="BG666" i="8"/>
  <c r="BF666" i="8"/>
  <c r="BE666" i="8"/>
  <c r="T666" i="8"/>
  <c r="T665" i="8" s="1"/>
  <c r="T664" i="8" s="1"/>
  <c r="R666" i="8"/>
  <c r="P666" i="8"/>
  <c r="P665" i="8" s="1"/>
  <c r="P664" i="8" s="1"/>
  <c r="BK666" i="8"/>
  <c r="BK665" i="8" s="1"/>
  <c r="J666" i="8"/>
  <c r="BI663" i="8"/>
  <c r="BH663" i="8"/>
  <c r="BG663" i="8"/>
  <c r="BF663" i="8"/>
  <c r="BE663" i="8"/>
  <c r="T663" i="8"/>
  <c r="R663" i="8"/>
  <c r="P663" i="8"/>
  <c r="BK663" i="8"/>
  <c r="J663" i="8"/>
  <c r="BI662" i="8"/>
  <c r="BH662" i="8"/>
  <c r="BG662" i="8"/>
  <c r="BF662" i="8"/>
  <c r="BE662" i="8"/>
  <c r="T662" i="8"/>
  <c r="R662" i="8"/>
  <c r="P662" i="8"/>
  <c r="BK662" i="8"/>
  <c r="J662" i="8"/>
  <c r="BI661" i="8"/>
  <c r="BH661" i="8"/>
  <c r="BG661" i="8"/>
  <c r="BF661" i="8"/>
  <c r="BE661" i="8"/>
  <c r="T661" i="8"/>
  <c r="R661" i="8"/>
  <c r="P661" i="8"/>
  <c r="BK661" i="8"/>
  <c r="J661" i="8"/>
  <c r="BI660" i="8"/>
  <c r="BH660" i="8"/>
  <c r="BG660" i="8"/>
  <c r="BF660" i="8"/>
  <c r="BE660" i="8"/>
  <c r="T660" i="8"/>
  <c r="R660" i="8"/>
  <c r="P660" i="8"/>
  <c r="BK660" i="8"/>
  <c r="J660" i="8"/>
  <c r="BI659" i="8"/>
  <c r="BH659" i="8"/>
  <c r="BG659" i="8"/>
  <c r="BF659" i="8"/>
  <c r="BE659" i="8"/>
  <c r="T659" i="8"/>
  <c r="R659" i="8"/>
  <c r="P659" i="8"/>
  <c r="BK659" i="8"/>
  <c r="J659" i="8"/>
  <c r="BI658" i="8"/>
  <c r="BH658" i="8"/>
  <c r="BG658" i="8"/>
  <c r="BF658" i="8"/>
  <c r="BE658" i="8"/>
  <c r="T658" i="8"/>
  <c r="R658" i="8"/>
  <c r="P658" i="8"/>
  <c r="BK658" i="8"/>
  <c r="J658" i="8"/>
  <c r="BI657" i="8"/>
  <c r="BH657" i="8"/>
  <c r="BG657" i="8"/>
  <c r="BF657" i="8"/>
  <c r="BE657" i="8"/>
  <c r="T657" i="8"/>
  <c r="R657" i="8"/>
  <c r="P657" i="8"/>
  <c r="BK657" i="8"/>
  <c r="J657" i="8"/>
  <c r="BI656" i="8"/>
  <c r="BH656" i="8"/>
  <c r="BG656" i="8"/>
  <c r="BF656" i="8"/>
  <c r="BE656" i="8"/>
  <c r="T656" i="8"/>
  <c r="R656" i="8"/>
  <c r="P656" i="8"/>
  <c r="BK656" i="8"/>
  <c r="J656" i="8"/>
  <c r="BI655" i="8"/>
  <c r="BH655" i="8"/>
  <c r="BG655" i="8"/>
  <c r="BF655" i="8"/>
  <c r="BE655" i="8"/>
  <c r="T655" i="8"/>
  <c r="R655" i="8"/>
  <c r="P655" i="8"/>
  <c r="BK655" i="8"/>
  <c r="J655" i="8"/>
  <c r="BI654" i="8"/>
  <c r="BH654" i="8"/>
  <c r="BG654" i="8"/>
  <c r="BF654" i="8"/>
  <c r="BE654" i="8"/>
  <c r="T654" i="8"/>
  <c r="R654" i="8"/>
  <c r="P654" i="8"/>
  <c r="BK654" i="8"/>
  <c r="J654" i="8"/>
  <c r="BI653" i="8"/>
  <c r="BH653" i="8"/>
  <c r="BG653" i="8"/>
  <c r="BF653" i="8"/>
  <c r="BE653" i="8"/>
  <c r="T653" i="8"/>
  <c r="R653" i="8"/>
  <c r="P653" i="8"/>
  <c r="BK653" i="8"/>
  <c r="J653" i="8"/>
  <c r="BI652" i="8"/>
  <c r="BH652" i="8"/>
  <c r="BG652" i="8"/>
  <c r="BF652" i="8"/>
  <c r="BE652" i="8"/>
  <c r="T652" i="8"/>
  <c r="R652" i="8"/>
  <c r="P652" i="8"/>
  <c r="BK652" i="8"/>
  <c r="J652" i="8"/>
  <c r="BI651" i="8"/>
  <c r="BH651" i="8"/>
  <c r="BG651" i="8"/>
  <c r="BF651" i="8"/>
  <c r="BE651" i="8"/>
  <c r="T651" i="8"/>
  <c r="R651" i="8"/>
  <c r="P651" i="8"/>
  <c r="BK651" i="8"/>
  <c r="J651" i="8"/>
  <c r="BI650" i="8"/>
  <c r="BH650" i="8"/>
  <c r="BG650" i="8"/>
  <c r="BF650" i="8"/>
  <c r="BE650" i="8"/>
  <c r="T650" i="8"/>
  <c r="T649" i="8" s="1"/>
  <c r="T648" i="8" s="1"/>
  <c r="R650" i="8"/>
  <c r="R649" i="8" s="1"/>
  <c r="R648" i="8" s="1"/>
  <c r="P650" i="8"/>
  <c r="P649" i="8" s="1"/>
  <c r="P648" i="8" s="1"/>
  <c r="BK650" i="8"/>
  <c r="J650" i="8"/>
  <c r="BI647" i="8"/>
  <c r="BH647" i="8"/>
  <c r="BG647" i="8"/>
  <c r="BF647" i="8"/>
  <c r="BE647" i="8"/>
  <c r="T647" i="8"/>
  <c r="R647" i="8"/>
  <c r="P647" i="8"/>
  <c r="BK647" i="8"/>
  <c r="J647" i="8"/>
  <c r="BI646" i="8"/>
  <c r="BH646" i="8"/>
  <c r="BG646" i="8"/>
  <c r="BF646" i="8"/>
  <c r="BE646" i="8"/>
  <c r="T646" i="8"/>
  <c r="R646" i="8"/>
  <c r="P646" i="8"/>
  <c r="BK646" i="8"/>
  <c r="J646" i="8"/>
  <c r="BI645" i="8"/>
  <c r="BH645" i="8"/>
  <c r="BG645" i="8"/>
  <c r="BF645" i="8"/>
  <c r="BE645" i="8"/>
  <c r="T645" i="8"/>
  <c r="R645" i="8"/>
  <c r="P645" i="8"/>
  <c r="BK645" i="8"/>
  <c r="J645" i="8"/>
  <c r="BI644" i="8"/>
  <c r="BH644" i="8"/>
  <c r="BG644" i="8"/>
  <c r="BF644" i="8"/>
  <c r="BE644" i="8"/>
  <c r="T644" i="8"/>
  <c r="R644" i="8"/>
  <c r="P644" i="8"/>
  <c r="BK644" i="8"/>
  <c r="J644" i="8"/>
  <c r="BI643" i="8"/>
  <c r="BH643" i="8"/>
  <c r="BG643" i="8"/>
  <c r="BF643" i="8"/>
  <c r="BE643" i="8"/>
  <c r="T643" i="8"/>
  <c r="R643" i="8"/>
  <c r="P643" i="8"/>
  <c r="BK643" i="8"/>
  <c r="J643" i="8"/>
  <c r="BI642" i="8"/>
  <c r="BH642" i="8"/>
  <c r="BG642" i="8"/>
  <c r="BF642" i="8"/>
  <c r="BE642" i="8"/>
  <c r="T642" i="8"/>
  <c r="R642" i="8"/>
  <c r="P642" i="8"/>
  <c r="BK642" i="8"/>
  <c r="J642" i="8"/>
  <c r="BI641" i="8"/>
  <c r="BH641" i="8"/>
  <c r="BG641" i="8"/>
  <c r="BF641" i="8"/>
  <c r="BE641" i="8"/>
  <c r="T641" i="8"/>
  <c r="R641" i="8"/>
  <c r="P641" i="8"/>
  <c r="BK641" i="8"/>
  <c r="J641" i="8"/>
  <c r="BI640" i="8"/>
  <c r="BH640" i="8"/>
  <c r="BG640" i="8"/>
  <c r="BF640" i="8"/>
  <c r="BE640" i="8"/>
  <c r="T640" i="8"/>
  <c r="R640" i="8"/>
  <c r="P640" i="8"/>
  <c r="BK640" i="8"/>
  <c r="J640" i="8"/>
  <c r="BI639" i="8"/>
  <c r="BH639" i="8"/>
  <c r="BG639" i="8"/>
  <c r="BF639" i="8"/>
  <c r="BE639" i="8"/>
  <c r="T639" i="8"/>
  <c r="R639" i="8"/>
  <c r="P639" i="8"/>
  <c r="BK639" i="8"/>
  <c r="J639" i="8"/>
  <c r="BI638" i="8"/>
  <c r="BH638" i="8"/>
  <c r="BG638" i="8"/>
  <c r="BF638" i="8"/>
  <c r="BE638" i="8"/>
  <c r="T638" i="8"/>
  <c r="R638" i="8"/>
  <c r="P638" i="8"/>
  <c r="BK638" i="8"/>
  <c r="J638" i="8"/>
  <c r="BI637" i="8"/>
  <c r="BH637" i="8"/>
  <c r="BG637" i="8"/>
  <c r="BF637" i="8"/>
  <c r="BE637" i="8"/>
  <c r="T637" i="8"/>
  <c r="R637" i="8"/>
  <c r="P637" i="8"/>
  <c r="BK637" i="8"/>
  <c r="J637" i="8"/>
  <c r="BI636" i="8"/>
  <c r="BH636" i="8"/>
  <c r="BG636" i="8"/>
  <c r="BF636" i="8"/>
  <c r="BE636" i="8"/>
  <c r="T636" i="8"/>
  <c r="R636" i="8"/>
  <c r="P636" i="8"/>
  <c r="BK636" i="8"/>
  <c r="J636" i="8"/>
  <c r="BI635" i="8"/>
  <c r="BH635" i="8"/>
  <c r="BG635" i="8"/>
  <c r="BF635" i="8"/>
  <c r="BE635" i="8"/>
  <c r="T635" i="8"/>
  <c r="R635" i="8"/>
  <c r="P635" i="8"/>
  <c r="BK635" i="8"/>
  <c r="J635" i="8"/>
  <c r="BI634" i="8"/>
  <c r="BH634" i="8"/>
  <c r="BG634" i="8"/>
  <c r="BF634" i="8"/>
  <c r="BE634" i="8"/>
  <c r="T634" i="8"/>
  <c r="T633" i="8" s="1"/>
  <c r="T632" i="8" s="1"/>
  <c r="R634" i="8"/>
  <c r="P634" i="8"/>
  <c r="P633" i="8" s="1"/>
  <c r="P632" i="8" s="1"/>
  <c r="BK634" i="8"/>
  <c r="BK633" i="8" s="1"/>
  <c r="J634" i="8"/>
  <c r="BI631" i="8"/>
  <c r="BH631" i="8"/>
  <c r="BG631" i="8"/>
  <c r="BF631" i="8"/>
  <c r="BE631" i="8"/>
  <c r="T631" i="8"/>
  <c r="R631" i="8"/>
  <c r="P631" i="8"/>
  <c r="BK631" i="8"/>
  <c r="J631" i="8"/>
  <c r="BI630" i="8"/>
  <c r="BH630" i="8"/>
  <c r="BG630" i="8"/>
  <c r="BF630" i="8"/>
  <c r="BE630" i="8"/>
  <c r="T630" i="8"/>
  <c r="T629" i="8" s="1"/>
  <c r="R630" i="8"/>
  <c r="R629" i="8" s="1"/>
  <c r="P630" i="8"/>
  <c r="P629" i="8" s="1"/>
  <c r="BK630" i="8"/>
  <c r="J630" i="8"/>
  <c r="BI628" i="8"/>
  <c r="BH628" i="8"/>
  <c r="BG628" i="8"/>
  <c r="BF628" i="8"/>
  <c r="T628" i="8"/>
  <c r="R628" i="8"/>
  <c r="P628" i="8"/>
  <c r="BK628" i="8"/>
  <c r="J628" i="8"/>
  <c r="BE628" i="8" s="1"/>
  <c r="BI627" i="8"/>
  <c r="BH627" i="8"/>
  <c r="BG627" i="8"/>
  <c r="BF627" i="8"/>
  <c r="T627" i="8"/>
  <c r="R627" i="8"/>
  <c r="P627" i="8"/>
  <c r="BK627" i="8"/>
  <c r="J627" i="8"/>
  <c r="BE627" i="8" s="1"/>
  <c r="BI626" i="8"/>
  <c r="BH626" i="8"/>
  <c r="BG626" i="8"/>
  <c r="BF626" i="8"/>
  <c r="T626" i="8"/>
  <c r="R626" i="8"/>
  <c r="R625" i="8" s="1"/>
  <c r="P626" i="8"/>
  <c r="P625" i="8" s="1"/>
  <c r="BK626" i="8"/>
  <c r="BK625" i="8" s="1"/>
  <c r="J625" i="8" s="1"/>
  <c r="J126" i="8" s="1"/>
  <c r="J626" i="8"/>
  <c r="BE626" i="8" s="1"/>
  <c r="BI624" i="8"/>
  <c r="BH624" i="8"/>
  <c r="BG624" i="8"/>
  <c r="BF624" i="8"/>
  <c r="BE624" i="8"/>
  <c r="T624" i="8"/>
  <c r="R624" i="8"/>
  <c r="P624" i="8"/>
  <c r="BK624" i="8"/>
  <c r="J624" i="8"/>
  <c r="BI623" i="8"/>
  <c r="BH623" i="8"/>
  <c r="BG623" i="8"/>
  <c r="BF623" i="8"/>
  <c r="BE623" i="8"/>
  <c r="T623" i="8"/>
  <c r="R623" i="8"/>
  <c r="P623" i="8"/>
  <c r="BK623" i="8"/>
  <c r="J623" i="8"/>
  <c r="BI622" i="8"/>
  <c r="BH622" i="8"/>
  <c r="BG622" i="8"/>
  <c r="BF622" i="8"/>
  <c r="BE622" i="8"/>
  <c r="T622" i="8"/>
  <c r="R622" i="8"/>
  <c r="P622" i="8"/>
  <c r="BK622" i="8"/>
  <c r="J622" i="8"/>
  <c r="BI621" i="8"/>
  <c r="BH621" i="8"/>
  <c r="BG621" i="8"/>
  <c r="BF621" i="8"/>
  <c r="BE621" i="8"/>
  <c r="T621" i="8"/>
  <c r="T620" i="8" s="1"/>
  <c r="R621" i="8"/>
  <c r="R620" i="8" s="1"/>
  <c r="P621" i="8"/>
  <c r="P620" i="8" s="1"/>
  <c r="BK621" i="8"/>
  <c r="J621" i="8"/>
  <c r="BI619" i="8"/>
  <c r="BH619" i="8"/>
  <c r="BG619" i="8"/>
  <c r="BF619" i="8"/>
  <c r="T619" i="8"/>
  <c r="R619" i="8"/>
  <c r="P619" i="8"/>
  <c r="BK619" i="8"/>
  <c r="J619" i="8"/>
  <c r="BE619" i="8" s="1"/>
  <c r="BI618" i="8"/>
  <c r="BH618" i="8"/>
  <c r="BG618" i="8"/>
  <c r="BF618" i="8"/>
  <c r="T618" i="8"/>
  <c r="R618" i="8"/>
  <c r="P618" i="8"/>
  <c r="BK618" i="8"/>
  <c r="J618" i="8"/>
  <c r="BE618" i="8" s="1"/>
  <c r="BI617" i="8"/>
  <c r="BH617" i="8"/>
  <c r="BG617" i="8"/>
  <c r="BF617" i="8"/>
  <c r="T617" i="8"/>
  <c r="R617" i="8"/>
  <c r="P617" i="8"/>
  <c r="BK617" i="8"/>
  <c r="J617" i="8"/>
  <c r="BE617" i="8" s="1"/>
  <c r="BI616" i="8"/>
  <c r="BH616" i="8"/>
  <c r="BG616" i="8"/>
  <c r="BF616" i="8"/>
  <c r="T616" i="8"/>
  <c r="R616" i="8"/>
  <c r="P616" i="8"/>
  <c r="BK616" i="8"/>
  <c r="J616" i="8"/>
  <c r="BE616" i="8" s="1"/>
  <c r="BI615" i="8"/>
  <c r="BH615" i="8"/>
  <c r="BG615" i="8"/>
  <c r="BF615" i="8"/>
  <c r="T615" i="8"/>
  <c r="R615" i="8"/>
  <c r="P615" i="8"/>
  <c r="BK615" i="8"/>
  <c r="J615" i="8"/>
  <c r="BE615" i="8" s="1"/>
  <c r="BI614" i="8"/>
  <c r="BH614" i="8"/>
  <c r="BG614" i="8"/>
  <c r="BF614" i="8"/>
  <c r="T614" i="8"/>
  <c r="R614" i="8"/>
  <c r="P614" i="8"/>
  <c r="BK614" i="8"/>
  <c r="J614" i="8"/>
  <c r="BE614" i="8" s="1"/>
  <c r="BI613" i="8"/>
  <c r="BH613" i="8"/>
  <c r="BG613" i="8"/>
  <c r="BF613" i="8"/>
  <c r="T613" i="8"/>
  <c r="R613" i="8"/>
  <c r="P613" i="8"/>
  <c r="BK613" i="8"/>
  <c r="J613" i="8"/>
  <c r="BE613" i="8" s="1"/>
  <c r="BI612" i="8"/>
  <c r="BH612" i="8"/>
  <c r="BG612" i="8"/>
  <c r="BF612" i="8"/>
  <c r="T612" i="8"/>
  <c r="R612" i="8"/>
  <c r="P612" i="8"/>
  <c r="BK612" i="8"/>
  <c r="J612" i="8"/>
  <c r="BE612" i="8" s="1"/>
  <c r="BI611" i="8"/>
  <c r="BH611" i="8"/>
  <c r="BG611" i="8"/>
  <c r="BF611" i="8"/>
  <c r="T611" i="8"/>
  <c r="R611" i="8"/>
  <c r="P611" i="8"/>
  <c r="BK611" i="8"/>
  <c r="J611" i="8"/>
  <c r="BE611" i="8" s="1"/>
  <c r="BI610" i="8"/>
  <c r="BH610" i="8"/>
  <c r="BG610" i="8"/>
  <c r="BF610" i="8"/>
  <c r="T610" i="8"/>
  <c r="R610" i="8"/>
  <c r="P610" i="8"/>
  <c r="BK610" i="8"/>
  <c r="J610" i="8"/>
  <c r="BE610" i="8" s="1"/>
  <c r="BI609" i="8"/>
  <c r="BH609" i="8"/>
  <c r="BG609" i="8"/>
  <c r="BF609" i="8"/>
  <c r="T609" i="8"/>
  <c r="R609" i="8"/>
  <c r="R608" i="8" s="1"/>
  <c r="P609" i="8"/>
  <c r="P608" i="8" s="1"/>
  <c r="BK609" i="8"/>
  <c r="BK608" i="8" s="1"/>
  <c r="J608" i="8" s="1"/>
  <c r="J124" i="8" s="1"/>
  <c r="J609" i="8"/>
  <c r="BE609" i="8" s="1"/>
  <c r="BI607" i="8"/>
  <c r="BH607" i="8"/>
  <c r="BG607" i="8"/>
  <c r="BF607" i="8"/>
  <c r="BE607" i="8"/>
  <c r="T607" i="8"/>
  <c r="R607" i="8"/>
  <c r="P607" i="8"/>
  <c r="BK607" i="8"/>
  <c r="J607" i="8"/>
  <c r="BI606" i="8"/>
  <c r="BH606" i="8"/>
  <c r="BG606" i="8"/>
  <c r="BF606" i="8"/>
  <c r="BE606" i="8"/>
  <c r="T606" i="8"/>
  <c r="R606" i="8"/>
  <c r="P606" i="8"/>
  <c r="BK606" i="8"/>
  <c r="J606" i="8"/>
  <c r="BI605" i="8"/>
  <c r="BH605" i="8"/>
  <c r="BG605" i="8"/>
  <c r="BF605" i="8"/>
  <c r="BE605" i="8"/>
  <c r="T605" i="8"/>
  <c r="R605" i="8"/>
  <c r="P605" i="8"/>
  <c r="BK605" i="8"/>
  <c r="J605" i="8"/>
  <c r="BI604" i="8"/>
  <c r="BH604" i="8"/>
  <c r="BG604" i="8"/>
  <c r="BF604" i="8"/>
  <c r="BE604" i="8"/>
  <c r="T604" i="8"/>
  <c r="T603" i="8" s="1"/>
  <c r="R604" i="8"/>
  <c r="R603" i="8" s="1"/>
  <c r="P604" i="8"/>
  <c r="P603" i="8" s="1"/>
  <c r="BK604" i="8"/>
  <c r="J604" i="8"/>
  <c r="BI602" i="8"/>
  <c r="BH602" i="8"/>
  <c r="BG602" i="8"/>
  <c r="BF602" i="8"/>
  <c r="T602" i="8"/>
  <c r="R602" i="8"/>
  <c r="P602" i="8"/>
  <c r="BK602" i="8"/>
  <c r="J602" i="8"/>
  <c r="BE602" i="8" s="1"/>
  <c r="BI601" i="8"/>
  <c r="BH601" i="8"/>
  <c r="BG601" i="8"/>
  <c r="BF601" i="8"/>
  <c r="T601" i="8"/>
  <c r="R601" i="8"/>
  <c r="P601" i="8"/>
  <c r="BK601" i="8"/>
  <c r="J601" i="8"/>
  <c r="BE601" i="8" s="1"/>
  <c r="BI600" i="8"/>
  <c r="BH600" i="8"/>
  <c r="BG600" i="8"/>
  <c r="BF600" i="8"/>
  <c r="T600" i="8"/>
  <c r="R600" i="8"/>
  <c r="P600" i="8"/>
  <c r="BK600" i="8"/>
  <c r="J600" i="8"/>
  <c r="BE600" i="8" s="1"/>
  <c r="BI599" i="8"/>
  <c r="BH599" i="8"/>
  <c r="BG599" i="8"/>
  <c r="BF599" i="8"/>
  <c r="T599" i="8"/>
  <c r="R599" i="8"/>
  <c r="P599" i="8"/>
  <c r="BK599" i="8"/>
  <c r="J599" i="8"/>
  <c r="BE599" i="8" s="1"/>
  <c r="BI598" i="8"/>
  <c r="BH598" i="8"/>
  <c r="BG598" i="8"/>
  <c r="BF598" i="8"/>
  <c r="T598" i="8"/>
  <c r="R598" i="8"/>
  <c r="P598" i="8"/>
  <c r="BK598" i="8"/>
  <c r="J598" i="8"/>
  <c r="BE598" i="8" s="1"/>
  <c r="BI597" i="8"/>
  <c r="BH597" i="8"/>
  <c r="BG597" i="8"/>
  <c r="BF597" i="8"/>
  <c r="T597" i="8"/>
  <c r="T596" i="8" s="1"/>
  <c r="R597" i="8"/>
  <c r="R596" i="8" s="1"/>
  <c r="P597" i="8"/>
  <c r="BK597" i="8"/>
  <c r="BK596" i="8" s="1"/>
  <c r="J597" i="8"/>
  <c r="BE597" i="8" s="1"/>
  <c r="BI594" i="8"/>
  <c r="BH594" i="8"/>
  <c r="BG594" i="8"/>
  <c r="BF594" i="8"/>
  <c r="T594" i="8"/>
  <c r="T593" i="8" s="1"/>
  <c r="R594" i="8"/>
  <c r="R593" i="8" s="1"/>
  <c r="P594" i="8"/>
  <c r="P593" i="8" s="1"/>
  <c r="BK594" i="8"/>
  <c r="BK593" i="8" s="1"/>
  <c r="J593" i="8" s="1"/>
  <c r="J120" i="8" s="1"/>
  <c r="J594" i="8"/>
  <c r="BE594" i="8" s="1"/>
  <c r="BI592" i="8"/>
  <c r="BH592" i="8"/>
  <c r="BG592" i="8"/>
  <c r="BF592" i="8"/>
  <c r="BE592" i="8"/>
  <c r="T592" i="8"/>
  <c r="R592" i="8"/>
  <c r="P592" i="8"/>
  <c r="BK592" i="8"/>
  <c r="J592" i="8"/>
  <c r="BI591" i="8"/>
  <c r="BH591" i="8"/>
  <c r="BG591" i="8"/>
  <c r="BF591" i="8"/>
  <c r="BE591" i="8"/>
  <c r="T591" i="8"/>
  <c r="R591" i="8"/>
  <c r="P591" i="8"/>
  <c r="BK591" i="8"/>
  <c r="J591" i="8"/>
  <c r="BI590" i="8"/>
  <c r="BH590" i="8"/>
  <c r="BG590" i="8"/>
  <c r="BF590" i="8"/>
  <c r="BE590" i="8"/>
  <c r="T590" i="8"/>
  <c r="T589" i="8" s="1"/>
  <c r="R590" i="8"/>
  <c r="R589" i="8" s="1"/>
  <c r="P590" i="8"/>
  <c r="P589" i="8" s="1"/>
  <c r="BK590" i="8"/>
  <c r="J590" i="8"/>
  <c r="BI588" i="8"/>
  <c r="BH588" i="8"/>
  <c r="BG588" i="8"/>
  <c r="BF588" i="8"/>
  <c r="T588" i="8"/>
  <c r="R588" i="8"/>
  <c r="P588" i="8"/>
  <c r="BK588" i="8"/>
  <c r="J588" i="8"/>
  <c r="BE588" i="8" s="1"/>
  <c r="BI587" i="8"/>
  <c r="BH587" i="8"/>
  <c r="BG587" i="8"/>
  <c r="BF587" i="8"/>
  <c r="T587" i="8"/>
  <c r="R587" i="8"/>
  <c r="P587" i="8"/>
  <c r="BK587" i="8"/>
  <c r="J587" i="8"/>
  <c r="BE587" i="8" s="1"/>
  <c r="BI586" i="8"/>
  <c r="BH586" i="8"/>
  <c r="BG586" i="8"/>
  <c r="BF586" i="8"/>
  <c r="T586" i="8"/>
  <c r="R586" i="8"/>
  <c r="R585" i="8" s="1"/>
  <c r="P586" i="8"/>
  <c r="P585" i="8" s="1"/>
  <c r="BK586" i="8"/>
  <c r="BK585" i="8" s="1"/>
  <c r="J585" i="8" s="1"/>
  <c r="J118" i="8" s="1"/>
  <c r="J586" i="8"/>
  <c r="BE586" i="8" s="1"/>
  <c r="BI584" i="8"/>
  <c r="BH584" i="8"/>
  <c r="BG584" i="8"/>
  <c r="BF584" i="8"/>
  <c r="BE584" i="8"/>
  <c r="T584" i="8"/>
  <c r="R584" i="8"/>
  <c r="P584" i="8"/>
  <c r="BK584" i="8"/>
  <c r="J584" i="8"/>
  <c r="BI583" i="8"/>
  <c r="BH583" i="8"/>
  <c r="BG583" i="8"/>
  <c r="BF583" i="8"/>
  <c r="BE583" i="8"/>
  <c r="T583" i="8"/>
  <c r="R583" i="8"/>
  <c r="P583" i="8"/>
  <c r="BK583" i="8"/>
  <c r="J583" i="8"/>
  <c r="BI582" i="8"/>
  <c r="BH582" i="8"/>
  <c r="BG582" i="8"/>
  <c r="BF582" i="8"/>
  <c r="BE582" i="8"/>
  <c r="T582" i="8"/>
  <c r="R582" i="8"/>
  <c r="P582" i="8"/>
  <c r="BK582" i="8"/>
  <c r="J582" i="8"/>
  <c r="BI581" i="8"/>
  <c r="BH581" i="8"/>
  <c r="BG581" i="8"/>
  <c r="BF581" i="8"/>
  <c r="BE581" i="8"/>
  <c r="T581" i="8"/>
  <c r="R581" i="8"/>
  <c r="P581" i="8"/>
  <c r="BK581" i="8"/>
  <c r="J581" i="8"/>
  <c r="BI580" i="8"/>
  <c r="BH580" i="8"/>
  <c r="BG580" i="8"/>
  <c r="BF580" i="8"/>
  <c r="BE580" i="8"/>
  <c r="T580" i="8"/>
  <c r="R580" i="8"/>
  <c r="P580" i="8"/>
  <c r="BK580" i="8"/>
  <c r="J580" i="8"/>
  <c r="BI579" i="8"/>
  <c r="BH579" i="8"/>
  <c r="BG579" i="8"/>
  <c r="BF579" i="8"/>
  <c r="BE579" i="8"/>
  <c r="T579" i="8"/>
  <c r="R579" i="8"/>
  <c r="P579" i="8"/>
  <c r="BK579" i="8"/>
  <c r="J579" i="8"/>
  <c r="BI578" i="8"/>
  <c r="BH578" i="8"/>
  <c r="BG578" i="8"/>
  <c r="BF578" i="8"/>
  <c r="BE578" i="8"/>
  <c r="T578" i="8"/>
  <c r="R578" i="8"/>
  <c r="P578" i="8"/>
  <c r="BK578" i="8"/>
  <c r="J578" i="8"/>
  <c r="BI577" i="8"/>
  <c r="BH577" i="8"/>
  <c r="BG577" i="8"/>
  <c r="BF577" i="8"/>
  <c r="BE577" i="8"/>
  <c r="T577" i="8"/>
  <c r="R577" i="8"/>
  <c r="P577" i="8"/>
  <c r="BK577" i="8"/>
  <c r="J577" i="8"/>
  <c r="BI576" i="8"/>
  <c r="BH576" i="8"/>
  <c r="BG576" i="8"/>
  <c r="BF576" i="8"/>
  <c r="BE576" i="8"/>
  <c r="T576" i="8"/>
  <c r="R576" i="8"/>
  <c r="P576" i="8"/>
  <c r="BK576" i="8"/>
  <c r="J576" i="8"/>
  <c r="BI575" i="8"/>
  <c r="BH575" i="8"/>
  <c r="BG575" i="8"/>
  <c r="BF575" i="8"/>
  <c r="BE575" i="8"/>
  <c r="T575" i="8"/>
  <c r="R575" i="8"/>
  <c r="P575" i="8"/>
  <c r="BK575" i="8"/>
  <c r="J575" i="8"/>
  <c r="BI574" i="8"/>
  <c r="BH574" i="8"/>
  <c r="BG574" i="8"/>
  <c r="BF574" i="8"/>
  <c r="BE574" i="8"/>
  <c r="T574" i="8"/>
  <c r="R574" i="8"/>
  <c r="P574" i="8"/>
  <c r="BK574" i="8"/>
  <c r="J574" i="8"/>
  <c r="BI573" i="8"/>
  <c r="BH573" i="8"/>
  <c r="BG573" i="8"/>
  <c r="BF573" i="8"/>
  <c r="BE573" i="8"/>
  <c r="T573" i="8"/>
  <c r="R573" i="8"/>
  <c r="P573" i="8"/>
  <c r="BK573" i="8"/>
  <c r="J573" i="8"/>
  <c r="BI572" i="8"/>
  <c r="BH572" i="8"/>
  <c r="BG572" i="8"/>
  <c r="BF572" i="8"/>
  <c r="BE572" i="8"/>
  <c r="T572" i="8"/>
  <c r="R572" i="8"/>
  <c r="P572" i="8"/>
  <c r="BK572" i="8"/>
  <c r="J572" i="8"/>
  <c r="BI571" i="8"/>
  <c r="BH571" i="8"/>
  <c r="BG571" i="8"/>
  <c r="BF571" i="8"/>
  <c r="BE571" i="8"/>
  <c r="T571" i="8"/>
  <c r="R571" i="8"/>
  <c r="P571" i="8"/>
  <c r="BK571" i="8"/>
  <c r="J571" i="8"/>
  <c r="BI570" i="8"/>
  <c r="BH570" i="8"/>
  <c r="BG570" i="8"/>
  <c r="BF570" i="8"/>
  <c r="BE570" i="8"/>
  <c r="T570" i="8"/>
  <c r="R570" i="8"/>
  <c r="P570" i="8"/>
  <c r="BK570" i="8"/>
  <c r="J570" i="8"/>
  <c r="BI569" i="8"/>
  <c r="BH569" i="8"/>
  <c r="BG569" i="8"/>
  <c r="BF569" i="8"/>
  <c r="BE569" i="8"/>
  <c r="T569" i="8"/>
  <c r="R569" i="8"/>
  <c r="R568" i="8" s="1"/>
  <c r="P569" i="8"/>
  <c r="P568" i="8" s="1"/>
  <c r="BK569" i="8"/>
  <c r="J569" i="8"/>
  <c r="BI567" i="8"/>
  <c r="BH567" i="8"/>
  <c r="BG567" i="8"/>
  <c r="BF567" i="8"/>
  <c r="T567" i="8"/>
  <c r="R567" i="8"/>
  <c r="P567" i="8"/>
  <c r="BK567" i="8"/>
  <c r="J567" i="8"/>
  <c r="BE567" i="8" s="1"/>
  <c r="BI566" i="8"/>
  <c r="BH566" i="8"/>
  <c r="BG566" i="8"/>
  <c r="BF566" i="8"/>
  <c r="T566" i="8"/>
  <c r="R566" i="8"/>
  <c r="P566" i="8"/>
  <c r="BK566" i="8"/>
  <c r="J566" i="8"/>
  <c r="BE566" i="8" s="1"/>
  <c r="BI565" i="8"/>
  <c r="BH565" i="8"/>
  <c r="BG565" i="8"/>
  <c r="BF565" i="8"/>
  <c r="T565" i="8"/>
  <c r="R565" i="8"/>
  <c r="R564" i="8" s="1"/>
  <c r="P565" i="8"/>
  <c r="P564" i="8" s="1"/>
  <c r="BK565" i="8"/>
  <c r="BK564" i="8" s="1"/>
  <c r="J564" i="8" s="1"/>
  <c r="J116" i="8" s="1"/>
  <c r="J565" i="8"/>
  <c r="BE565" i="8" s="1"/>
  <c r="BI563" i="8"/>
  <c r="BH563" i="8"/>
  <c r="BG563" i="8"/>
  <c r="BF563" i="8"/>
  <c r="BE563" i="8"/>
  <c r="T563" i="8"/>
  <c r="R563" i="8"/>
  <c r="P563" i="8"/>
  <c r="BK563" i="8"/>
  <c r="J563" i="8"/>
  <c r="BI562" i="8"/>
  <c r="BH562" i="8"/>
  <c r="BG562" i="8"/>
  <c r="BF562" i="8"/>
  <c r="BE562" i="8"/>
  <c r="T562" i="8"/>
  <c r="R562" i="8"/>
  <c r="P562" i="8"/>
  <c r="BK562" i="8"/>
  <c r="J562" i="8"/>
  <c r="BI561" i="8"/>
  <c r="BH561" i="8"/>
  <c r="BG561" i="8"/>
  <c r="BF561" i="8"/>
  <c r="BE561" i="8"/>
  <c r="T561" i="8"/>
  <c r="T560" i="8" s="1"/>
  <c r="R561" i="8"/>
  <c r="P561" i="8"/>
  <c r="BK561" i="8"/>
  <c r="BK560" i="8" s="1"/>
  <c r="J560" i="8" s="1"/>
  <c r="J115" i="8" s="1"/>
  <c r="J561" i="8"/>
  <c r="BI559" i="8"/>
  <c r="BH559" i="8"/>
  <c r="BG559" i="8"/>
  <c r="BF559" i="8"/>
  <c r="T559" i="8"/>
  <c r="R559" i="8"/>
  <c r="P559" i="8"/>
  <c r="BK559" i="8"/>
  <c r="J559" i="8"/>
  <c r="BE559" i="8" s="1"/>
  <c r="BI558" i="8"/>
  <c r="BH558" i="8"/>
  <c r="BG558" i="8"/>
  <c r="BF558" i="8"/>
  <c r="T558" i="8"/>
  <c r="R558" i="8"/>
  <c r="P558" i="8"/>
  <c r="BK558" i="8"/>
  <c r="J558" i="8"/>
  <c r="BE558" i="8" s="1"/>
  <c r="BI557" i="8"/>
  <c r="BH557" i="8"/>
  <c r="BG557" i="8"/>
  <c r="BF557" i="8"/>
  <c r="T557" i="8"/>
  <c r="T556" i="8" s="1"/>
  <c r="R557" i="8"/>
  <c r="R556" i="8" s="1"/>
  <c r="P557" i="8"/>
  <c r="BK557" i="8"/>
  <c r="BK556" i="8" s="1"/>
  <c r="J557" i="8"/>
  <c r="BE557" i="8" s="1"/>
  <c r="BI554" i="8"/>
  <c r="BH554" i="8"/>
  <c r="BG554" i="8"/>
  <c r="BF554" i="8"/>
  <c r="T554" i="8"/>
  <c r="R554" i="8"/>
  <c r="P554" i="8"/>
  <c r="BK554" i="8"/>
  <c r="J554" i="8"/>
  <c r="BE554" i="8" s="1"/>
  <c r="BI553" i="8"/>
  <c r="BH553" i="8"/>
  <c r="BG553" i="8"/>
  <c r="BF553" i="8"/>
  <c r="T553" i="8"/>
  <c r="R553" i="8"/>
  <c r="R552" i="8" s="1"/>
  <c r="P553" i="8"/>
  <c r="P552" i="8" s="1"/>
  <c r="BK553" i="8"/>
  <c r="BK552" i="8" s="1"/>
  <c r="J552" i="8" s="1"/>
  <c r="J112" i="8" s="1"/>
  <c r="J553" i="8"/>
  <c r="BE553" i="8" s="1"/>
  <c r="BI551" i="8"/>
  <c r="BH551" i="8"/>
  <c r="BG551" i="8"/>
  <c r="BF551" i="8"/>
  <c r="BE551" i="8"/>
  <c r="T551" i="8"/>
  <c r="R551" i="8"/>
  <c r="P551" i="8"/>
  <c r="BK551" i="8"/>
  <c r="J551" i="8"/>
  <c r="BI550" i="8"/>
  <c r="BH550" i="8"/>
  <c r="BG550" i="8"/>
  <c r="BF550" i="8"/>
  <c r="BE550" i="8"/>
  <c r="T550" i="8"/>
  <c r="R550" i="8"/>
  <c r="P550" i="8"/>
  <c r="BK550" i="8"/>
  <c r="J550" i="8"/>
  <c r="BI549" i="8"/>
  <c r="BH549" i="8"/>
  <c r="BG549" i="8"/>
  <c r="BF549" i="8"/>
  <c r="BE549" i="8"/>
  <c r="T549" i="8"/>
  <c r="T548" i="8" s="1"/>
  <c r="R549" i="8"/>
  <c r="P549" i="8"/>
  <c r="BK549" i="8"/>
  <c r="BK548" i="8" s="1"/>
  <c r="J548" i="8" s="1"/>
  <c r="J111" i="8" s="1"/>
  <c r="J549" i="8"/>
  <c r="BI547" i="8"/>
  <c r="BH547" i="8"/>
  <c r="BG547" i="8"/>
  <c r="BF547" i="8"/>
  <c r="T547" i="8"/>
  <c r="R547" i="8"/>
  <c r="P547" i="8"/>
  <c r="BK547" i="8"/>
  <c r="J547" i="8"/>
  <c r="BE547" i="8" s="1"/>
  <c r="BI546" i="8"/>
  <c r="BH546" i="8"/>
  <c r="BG546" i="8"/>
  <c r="BF546" i="8"/>
  <c r="T546" i="8"/>
  <c r="R546" i="8"/>
  <c r="P546" i="8"/>
  <c r="BK546" i="8"/>
  <c r="J546" i="8"/>
  <c r="BE546" i="8" s="1"/>
  <c r="BI545" i="8"/>
  <c r="BH545" i="8"/>
  <c r="BG545" i="8"/>
  <c r="BF545" i="8"/>
  <c r="T545" i="8"/>
  <c r="R545" i="8"/>
  <c r="P545" i="8"/>
  <c r="BK545" i="8"/>
  <c r="J545" i="8"/>
  <c r="BE545" i="8" s="1"/>
  <c r="BI544" i="8"/>
  <c r="BH544" i="8"/>
  <c r="BG544" i="8"/>
  <c r="BF544" i="8"/>
  <c r="T544" i="8"/>
  <c r="R544" i="8"/>
  <c r="P544" i="8"/>
  <c r="P543" i="8" s="1"/>
  <c r="BK544" i="8"/>
  <c r="BK543" i="8" s="1"/>
  <c r="J543" i="8" s="1"/>
  <c r="J110" i="8" s="1"/>
  <c r="J544" i="8"/>
  <c r="BE544" i="8" s="1"/>
  <c r="BI542" i="8"/>
  <c r="BH542" i="8"/>
  <c r="BG542" i="8"/>
  <c r="BF542" i="8"/>
  <c r="BE542" i="8"/>
  <c r="T542" i="8"/>
  <c r="R542" i="8"/>
  <c r="P542" i="8"/>
  <c r="BK542" i="8"/>
  <c r="J542" i="8"/>
  <c r="BI541" i="8"/>
  <c r="BH541" i="8"/>
  <c r="BG541" i="8"/>
  <c r="BF541" i="8"/>
  <c r="BE541" i="8"/>
  <c r="T541" i="8"/>
  <c r="R541" i="8"/>
  <c r="P541" i="8"/>
  <c r="BK541" i="8"/>
  <c r="J541" i="8"/>
  <c r="BI540" i="8"/>
  <c r="BH540" i="8"/>
  <c r="BG540" i="8"/>
  <c r="BF540" i="8"/>
  <c r="BE540" i="8"/>
  <c r="T540" i="8"/>
  <c r="R540" i="8"/>
  <c r="P540" i="8"/>
  <c r="BK540" i="8"/>
  <c r="J540" i="8"/>
  <c r="BI539" i="8"/>
  <c r="BH539" i="8"/>
  <c r="BG539" i="8"/>
  <c r="BF539" i="8"/>
  <c r="BE539" i="8"/>
  <c r="T539" i="8"/>
  <c r="R539" i="8"/>
  <c r="P539" i="8"/>
  <c r="BK539" i="8"/>
  <c r="J539" i="8"/>
  <c r="BI538" i="8"/>
  <c r="BH538" i="8"/>
  <c r="BG538" i="8"/>
  <c r="BF538" i="8"/>
  <c r="BE538" i="8"/>
  <c r="T538" i="8"/>
  <c r="R538" i="8"/>
  <c r="P538" i="8"/>
  <c r="BK538" i="8"/>
  <c r="J538" i="8"/>
  <c r="BI537" i="8"/>
  <c r="BH537" i="8"/>
  <c r="BG537" i="8"/>
  <c r="BF537" i="8"/>
  <c r="BE537" i="8"/>
  <c r="T537" i="8"/>
  <c r="R537" i="8"/>
  <c r="P537" i="8"/>
  <c r="BK537" i="8"/>
  <c r="J537" i="8"/>
  <c r="BI536" i="8"/>
  <c r="BH536" i="8"/>
  <c r="BG536" i="8"/>
  <c r="BF536" i="8"/>
  <c r="BE536" i="8"/>
  <c r="T536" i="8"/>
  <c r="R536" i="8"/>
  <c r="P536" i="8"/>
  <c r="BK536" i="8"/>
  <c r="J536" i="8"/>
  <c r="BI535" i="8"/>
  <c r="BH535" i="8"/>
  <c r="BG535" i="8"/>
  <c r="BF535" i="8"/>
  <c r="BE535" i="8"/>
  <c r="T535" i="8"/>
  <c r="R535" i="8"/>
  <c r="P535" i="8"/>
  <c r="BK535" i="8"/>
  <c r="J535" i="8"/>
  <c r="BI534" i="8"/>
  <c r="BH534" i="8"/>
  <c r="BG534" i="8"/>
  <c r="BF534" i="8"/>
  <c r="BE534" i="8"/>
  <c r="T534" i="8"/>
  <c r="R534" i="8"/>
  <c r="P534" i="8"/>
  <c r="BK534" i="8"/>
  <c r="J534" i="8"/>
  <c r="BI533" i="8"/>
  <c r="BH533" i="8"/>
  <c r="BG533" i="8"/>
  <c r="BF533" i="8"/>
  <c r="BE533" i="8"/>
  <c r="T533" i="8"/>
  <c r="R533" i="8"/>
  <c r="P533" i="8"/>
  <c r="BK533" i="8"/>
  <c r="J533" i="8"/>
  <c r="BI532" i="8"/>
  <c r="BH532" i="8"/>
  <c r="BG532" i="8"/>
  <c r="BF532" i="8"/>
  <c r="BE532" i="8"/>
  <c r="T532" i="8"/>
  <c r="R532" i="8"/>
  <c r="P532" i="8"/>
  <c r="BK532" i="8"/>
  <c r="J532" i="8"/>
  <c r="BI531" i="8"/>
  <c r="BH531" i="8"/>
  <c r="BG531" i="8"/>
  <c r="BF531" i="8"/>
  <c r="BE531" i="8"/>
  <c r="T531" i="8"/>
  <c r="R531" i="8"/>
  <c r="P531" i="8"/>
  <c r="BK531" i="8"/>
  <c r="J531" i="8"/>
  <c r="BI530" i="8"/>
  <c r="BH530" i="8"/>
  <c r="BG530" i="8"/>
  <c r="BF530" i="8"/>
  <c r="BE530" i="8"/>
  <c r="T530" i="8"/>
  <c r="R530" i="8"/>
  <c r="P530" i="8"/>
  <c r="BK530" i="8"/>
  <c r="J530" i="8"/>
  <c r="BI529" i="8"/>
  <c r="BH529" i="8"/>
  <c r="BG529" i="8"/>
  <c r="BF529" i="8"/>
  <c r="BE529" i="8"/>
  <c r="T529" i="8"/>
  <c r="R529" i="8"/>
  <c r="P529" i="8"/>
  <c r="BK529" i="8"/>
  <c r="J529" i="8"/>
  <c r="BI528" i="8"/>
  <c r="BH528" i="8"/>
  <c r="BG528" i="8"/>
  <c r="BF528" i="8"/>
  <c r="BE528" i="8"/>
  <c r="T528" i="8"/>
  <c r="R528" i="8"/>
  <c r="P528" i="8"/>
  <c r="BK528" i="8"/>
  <c r="J528" i="8"/>
  <c r="BI527" i="8"/>
  <c r="BH527" i="8"/>
  <c r="BG527" i="8"/>
  <c r="BF527" i="8"/>
  <c r="BE527" i="8"/>
  <c r="T527" i="8"/>
  <c r="R527" i="8"/>
  <c r="P527" i="8"/>
  <c r="BK527" i="8"/>
  <c r="J527" i="8"/>
  <c r="BI526" i="8"/>
  <c r="BH526" i="8"/>
  <c r="BG526" i="8"/>
  <c r="BF526" i="8"/>
  <c r="BE526" i="8"/>
  <c r="T526" i="8"/>
  <c r="R526" i="8"/>
  <c r="P526" i="8"/>
  <c r="BK526" i="8"/>
  <c r="J526" i="8"/>
  <c r="BI525" i="8"/>
  <c r="BH525" i="8"/>
  <c r="BG525" i="8"/>
  <c r="BF525" i="8"/>
  <c r="BE525" i="8"/>
  <c r="T525" i="8"/>
  <c r="R525" i="8"/>
  <c r="P525" i="8"/>
  <c r="BK525" i="8"/>
  <c r="J525" i="8"/>
  <c r="BI524" i="8"/>
  <c r="BH524" i="8"/>
  <c r="BG524" i="8"/>
  <c r="BF524" i="8"/>
  <c r="BE524" i="8"/>
  <c r="T524" i="8"/>
  <c r="R524" i="8"/>
  <c r="P524" i="8"/>
  <c r="BK524" i="8"/>
  <c r="J524" i="8"/>
  <c r="BI523" i="8"/>
  <c r="BH523" i="8"/>
  <c r="BG523" i="8"/>
  <c r="BF523" i="8"/>
  <c r="BE523" i="8"/>
  <c r="T523" i="8"/>
  <c r="R523" i="8"/>
  <c r="P523" i="8"/>
  <c r="BK523" i="8"/>
  <c r="J523" i="8"/>
  <c r="BI522" i="8"/>
  <c r="BH522" i="8"/>
  <c r="BG522" i="8"/>
  <c r="BF522" i="8"/>
  <c r="BE522" i="8"/>
  <c r="T522" i="8"/>
  <c r="R522" i="8"/>
  <c r="P522" i="8"/>
  <c r="BK522" i="8"/>
  <c r="J522" i="8"/>
  <c r="BI521" i="8"/>
  <c r="BH521" i="8"/>
  <c r="BG521" i="8"/>
  <c r="BF521" i="8"/>
  <c r="BE521" i="8"/>
  <c r="T521" i="8"/>
  <c r="R521" i="8"/>
  <c r="P521" i="8"/>
  <c r="BK521" i="8"/>
  <c r="J521" i="8"/>
  <c r="BI520" i="8"/>
  <c r="BH520" i="8"/>
  <c r="BG520" i="8"/>
  <c r="BF520" i="8"/>
  <c r="BE520" i="8"/>
  <c r="T520" i="8"/>
  <c r="R520" i="8"/>
  <c r="P520" i="8"/>
  <c r="BK520" i="8"/>
  <c r="J520" i="8"/>
  <c r="BI519" i="8"/>
  <c r="BH519" i="8"/>
  <c r="BG519" i="8"/>
  <c r="BF519" i="8"/>
  <c r="BE519" i="8"/>
  <c r="T519" i="8"/>
  <c r="R519" i="8"/>
  <c r="P519" i="8"/>
  <c r="BK519" i="8"/>
  <c r="J519" i="8"/>
  <c r="BI518" i="8"/>
  <c r="BH518" i="8"/>
  <c r="BG518" i="8"/>
  <c r="BF518" i="8"/>
  <c r="BE518" i="8"/>
  <c r="T518" i="8"/>
  <c r="R518" i="8"/>
  <c r="P518" i="8"/>
  <c r="BK518" i="8"/>
  <c r="J518" i="8"/>
  <c r="BI517" i="8"/>
  <c r="BH517" i="8"/>
  <c r="BG517" i="8"/>
  <c r="BF517" i="8"/>
  <c r="BE517" i="8"/>
  <c r="T517" i="8"/>
  <c r="R517" i="8"/>
  <c r="R516" i="8" s="1"/>
  <c r="P517" i="8"/>
  <c r="P516" i="8" s="1"/>
  <c r="BK517" i="8"/>
  <c r="J517" i="8"/>
  <c r="BI515" i="8"/>
  <c r="BH515" i="8"/>
  <c r="BG515" i="8"/>
  <c r="BF515" i="8"/>
  <c r="T515" i="8"/>
  <c r="R515" i="8"/>
  <c r="P515" i="8"/>
  <c r="BK515" i="8"/>
  <c r="J515" i="8"/>
  <c r="BE515" i="8" s="1"/>
  <c r="BI514" i="8"/>
  <c r="BH514" i="8"/>
  <c r="BG514" i="8"/>
  <c r="BF514" i="8"/>
  <c r="T514" i="8"/>
  <c r="R514" i="8"/>
  <c r="P514" i="8"/>
  <c r="BK514" i="8"/>
  <c r="J514" i="8"/>
  <c r="BE514" i="8" s="1"/>
  <c r="BI513" i="8"/>
  <c r="BH513" i="8"/>
  <c r="BG513" i="8"/>
  <c r="BF513" i="8"/>
  <c r="T513" i="8"/>
  <c r="R513" i="8"/>
  <c r="P513" i="8"/>
  <c r="BK513" i="8"/>
  <c r="J513" i="8"/>
  <c r="BE513" i="8" s="1"/>
  <c r="BI512" i="8"/>
  <c r="BH512" i="8"/>
  <c r="BG512" i="8"/>
  <c r="BF512" i="8"/>
  <c r="T512" i="8"/>
  <c r="R512" i="8"/>
  <c r="P512" i="8"/>
  <c r="BK512" i="8"/>
  <c r="J512" i="8"/>
  <c r="BE512" i="8" s="1"/>
  <c r="BI511" i="8"/>
  <c r="BH511" i="8"/>
  <c r="BG511" i="8"/>
  <c r="BF511" i="8"/>
  <c r="T511" i="8"/>
  <c r="R511" i="8"/>
  <c r="P511" i="8"/>
  <c r="BK511" i="8"/>
  <c r="J511" i="8"/>
  <c r="BE511" i="8" s="1"/>
  <c r="BI510" i="8"/>
  <c r="BH510" i="8"/>
  <c r="BG510" i="8"/>
  <c r="BF510" i="8"/>
  <c r="T510" i="8"/>
  <c r="R510" i="8"/>
  <c r="P510" i="8"/>
  <c r="BK510" i="8"/>
  <c r="J510" i="8"/>
  <c r="BE510" i="8" s="1"/>
  <c r="BI509" i="8"/>
  <c r="BH509" i="8"/>
  <c r="BG509" i="8"/>
  <c r="BF509" i="8"/>
  <c r="T509" i="8"/>
  <c r="R509" i="8"/>
  <c r="P509" i="8"/>
  <c r="P508" i="8" s="1"/>
  <c r="BK509" i="8"/>
  <c r="BK508" i="8" s="1"/>
  <c r="J508" i="8" s="1"/>
  <c r="J108" i="8" s="1"/>
  <c r="J509" i="8"/>
  <c r="BE509" i="8" s="1"/>
  <c r="BI507" i="8"/>
  <c r="BH507" i="8"/>
  <c r="BG507" i="8"/>
  <c r="BF507" i="8"/>
  <c r="BE507" i="8"/>
  <c r="T507" i="8"/>
  <c r="R507" i="8"/>
  <c r="P507" i="8"/>
  <c r="BK507" i="8"/>
  <c r="J507" i="8"/>
  <c r="BI506" i="8"/>
  <c r="BH506" i="8"/>
  <c r="BG506" i="8"/>
  <c r="BF506" i="8"/>
  <c r="BE506" i="8"/>
  <c r="T506" i="8"/>
  <c r="R506" i="8"/>
  <c r="P506" i="8"/>
  <c r="BK506" i="8"/>
  <c r="J506" i="8"/>
  <c r="BI505" i="8"/>
  <c r="BH505" i="8"/>
  <c r="BG505" i="8"/>
  <c r="BF505" i="8"/>
  <c r="BE505" i="8"/>
  <c r="T505" i="8"/>
  <c r="T504" i="8" s="1"/>
  <c r="R505" i="8"/>
  <c r="P505" i="8"/>
  <c r="BK505" i="8"/>
  <c r="BK504" i="8" s="1"/>
  <c r="J504" i="8" s="1"/>
  <c r="J107" i="8" s="1"/>
  <c r="J505" i="8"/>
  <c r="BI503" i="8"/>
  <c r="BH503" i="8"/>
  <c r="BG503" i="8"/>
  <c r="BF503" i="8"/>
  <c r="T503" i="8"/>
  <c r="R503" i="8"/>
  <c r="P503" i="8"/>
  <c r="BK503" i="8"/>
  <c r="J503" i="8"/>
  <c r="BE503" i="8" s="1"/>
  <c r="BI502" i="8"/>
  <c r="BH502" i="8"/>
  <c r="BG502" i="8"/>
  <c r="BF502" i="8"/>
  <c r="T502" i="8"/>
  <c r="R502" i="8"/>
  <c r="P502" i="8"/>
  <c r="BK502" i="8"/>
  <c r="J502" i="8"/>
  <c r="BE502" i="8" s="1"/>
  <c r="BI501" i="8"/>
  <c r="BH501" i="8"/>
  <c r="BG501" i="8"/>
  <c r="BF501" i="8"/>
  <c r="T501" i="8"/>
  <c r="R501" i="8"/>
  <c r="P501" i="8"/>
  <c r="BK501" i="8"/>
  <c r="J501" i="8"/>
  <c r="BE501" i="8" s="1"/>
  <c r="BI500" i="8"/>
  <c r="BH500" i="8"/>
  <c r="BG500" i="8"/>
  <c r="BF500" i="8"/>
  <c r="T500" i="8"/>
  <c r="R500" i="8"/>
  <c r="P500" i="8"/>
  <c r="BK500" i="8"/>
  <c r="J500" i="8"/>
  <c r="BE500" i="8" s="1"/>
  <c r="BI499" i="8"/>
  <c r="BH499" i="8"/>
  <c r="BG499" i="8"/>
  <c r="BF499" i="8"/>
  <c r="T499" i="8"/>
  <c r="R499" i="8"/>
  <c r="P499" i="8"/>
  <c r="BK499" i="8"/>
  <c r="J499" i="8"/>
  <c r="BE499" i="8" s="1"/>
  <c r="BI498" i="8"/>
  <c r="BH498" i="8"/>
  <c r="BG498" i="8"/>
  <c r="BF498" i="8"/>
  <c r="T498" i="8"/>
  <c r="R498" i="8"/>
  <c r="P498" i="8"/>
  <c r="BK498" i="8"/>
  <c r="J498" i="8"/>
  <c r="BE498" i="8" s="1"/>
  <c r="BI497" i="8"/>
  <c r="BH497" i="8"/>
  <c r="BG497" i="8"/>
  <c r="BF497" i="8"/>
  <c r="T497" i="8"/>
  <c r="R497" i="8"/>
  <c r="P497" i="8"/>
  <c r="BK497" i="8"/>
  <c r="J497" i="8"/>
  <c r="BE497" i="8" s="1"/>
  <c r="BI496" i="8"/>
  <c r="BH496" i="8"/>
  <c r="BG496" i="8"/>
  <c r="BF496" i="8"/>
  <c r="T496" i="8"/>
  <c r="R496" i="8"/>
  <c r="P496" i="8"/>
  <c r="BK496" i="8"/>
  <c r="J496" i="8"/>
  <c r="BE496" i="8" s="1"/>
  <c r="BI495" i="8"/>
  <c r="BH495" i="8"/>
  <c r="BG495" i="8"/>
  <c r="BF495" i="8"/>
  <c r="T495" i="8"/>
  <c r="R495" i="8"/>
  <c r="P495" i="8"/>
  <c r="BK495" i="8"/>
  <c r="J495" i="8"/>
  <c r="BE495" i="8" s="1"/>
  <c r="BI494" i="8"/>
  <c r="BH494" i="8"/>
  <c r="BG494" i="8"/>
  <c r="BF494" i="8"/>
  <c r="T494" i="8"/>
  <c r="R494" i="8"/>
  <c r="R493" i="8" s="1"/>
  <c r="P494" i="8"/>
  <c r="P493" i="8" s="1"/>
  <c r="BK494" i="8"/>
  <c r="BK493" i="8" s="1"/>
  <c r="J493" i="8" s="1"/>
  <c r="J106" i="8" s="1"/>
  <c r="J494" i="8"/>
  <c r="BE494" i="8" s="1"/>
  <c r="J104" i="8"/>
  <c r="BI490" i="8"/>
  <c r="BH490" i="8"/>
  <c r="BG490" i="8"/>
  <c r="BF490" i="8"/>
  <c r="BE490" i="8"/>
  <c r="T490" i="8"/>
  <c r="R490" i="8"/>
  <c r="P490" i="8"/>
  <c r="BK490" i="8"/>
  <c r="J490" i="8"/>
  <c r="BI489" i="8"/>
  <c r="BH489" i="8"/>
  <c r="BG489" i="8"/>
  <c r="BF489" i="8"/>
  <c r="BE489" i="8"/>
  <c r="T489" i="8"/>
  <c r="T488" i="8" s="1"/>
  <c r="R489" i="8"/>
  <c r="P489" i="8"/>
  <c r="P488" i="8" s="1"/>
  <c r="BK489" i="8"/>
  <c r="BK488" i="8" s="1"/>
  <c r="J488" i="8" s="1"/>
  <c r="J103" i="8" s="1"/>
  <c r="J489" i="8"/>
  <c r="BI487" i="8"/>
  <c r="BH487" i="8"/>
  <c r="BG487" i="8"/>
  <c r="BF487" i="8"/>
  <c r="T487" i="8"/>
  <c r="R487" i="8"/>
  <c r="P487" i="8"/>
  <c r="BK487" i="8"/>
  <c r="J487" i="8"/>
  <c r="BE487" i="8" s="1"/>
  <c r="BI486" i="8"/>
  <c r="BH486" i="8"/>
  <c r="BG486" i="8"/>
  <c r="BF486" i="8"/>
  <c r="T486" i="8"/>
  <c r="R486" i="8"/>
  <c r="P486" i="8"/>
  <c r="BK486" i="8"/>
  <c r="J486" i="8"/>
  <c r="BE486" i="8" s="1"/>
  <c r="BI485" i="8"/>
  <c r="BH485" i="8"/>
  <c r="BG485" i="8"/>
  <c r="BF485" i="8"/>
  <c r="T485" i="8"/>
  <c r="T484" i="8" s="1"/>
  <c r="R485" i="8"/>
  <c r="R484" i="8" s="1"/>
  <c r="P485" i="8"/>
  <c r="BK485" i="8"/>
  <c r="J485" i="8"/>
  <c r="BE485" i="8" s="1"/>
  <c r="BI483" i="8"/>
  <c r="BH483" i="8"/>
  <c r="BG483" i="8"/>
  <c r="BF483" i="8"/>
  <c r="BE483" i="8"/>
  <c r="T483" i="8"/>
  <c r="R483" i="8"/>
  <c r="P483" i="8"/>
  <c r="BK483" i="8"/>
  <c r="J483" i="8"/>
  <c r="BI482" i="8"/>
  <c r="BH482" i="8"/>
  <c r="BG482" i="8"/>
  <c r="BF482" i="8"/>
  <c r="BE482" i="8"/>
  <c r="T482" i="8"/>
  <c r="R482" i="8"/>
  <c r="P482" i="8"/>
  <c r="BK482" i="8"/>
  <c r="J482" i="8"/>
  <c r="BI481" i="8"/>
  <c r="BH481" i="8"/>
  <c r="BG481" i="8"/>
  <c r="BF481" i="8"/>
  <c r="BE481" i="8"/>
  <c r="T481" i="8"/>
  <c r="R481" i="8"/>
  <c r="P481" i="8"/>
  <c r="BK481" i="8"/>
  <c r="J481" i="8"/>
  <c r="BI480" i="8"/>
  <c r="BH480" i="8"/>
  <c r="BG480" i="8"/>
  <c r="BF480" i="8"/>
  <c r="BE480" i="8"/>
  <c r="T480" i="8"/>
  <c r="T479" i="8" s="1"/>
  <c r="R480" i="8"/>
  <c r="P480" i="8"/>
  <c r="P479" i="8" s="1"/>
  <c r="BK480" i="8"/>
  <c r="BK479" i="8" s="1"/>
  <c r="J479" i="8" s="1"/>
  <c r="J101" i="8" s="1"/>
  <c r="J480" i="8"/>
  <c r="BI478" i="8"/>
  <c r="BH478" i="8"/>
  <c r="BG478" i="8"/>
  <c r="BF478" i="8"/>
  <c r="T478" i="8"/>
  <c r="R478" i="8"/>
  <c r="P478" i="8"/>
  <c r="BK478" i="8"/>
  <c r="J478" i="8"/>
  <c r="BE478" i="8" s="1"/>
  <c r="BI477" i="8"/>
  <c r="BH477" i="8"/>
  <c r="BG477" i="8"/>
  <c r="BF477" i="8"/>
  <c r="T477" i="8"/>
  <c r="R477" i="8"/>
  <c r="P477" i="8"/>
  <c r="BK477" i="8"/>
  <c r="J477" i="8"/>
  <c r="BE477" i="8" s="1"/>
  <c r="BI476" i="8"/>
  <c r="BH476" i="8"/>
  <c r="BG476" i="8"/>
  <c r="BF476" i="8"/>
  <c r="T476" i="8"/>
  <c r="R476" i="8"/>
  <c r="P476" i="8"/>
  <c r="BK476" i="8"/>
  <c r="J476" i="8"/>
  <c r="BE476" i="8" s="1"/>
  <c r="BI475" i="8"/>
  <c r="BH475" i="8"/>
  <c r="BG475" i="8"/>
  <c r="BF475" i="8"/>
  <c r="T475" i="8"/>
  <c r="R475" i="8"/>
  <c r="P475" i="8"/>
  <c r="BK475" i="8"/>
  <c r="J475" i="8"/>
  <c r="BE475" i="8" s="1"/>
  <c r="BI474" i="8"/>
  <c r="BH474" i="8"/>
  <c r="BG474" i="8"/>
  <c r="BF474" i="8"/>
  <c r="T474" i="8"/>
  <c r="R474" i="8"/>
  <c r="P474" i="8"/>
  <c r="BK474" i="8"/>
  <c r="J474" i="8"/>
  <c r="BE474" i="8" s="1"/>
  <c r="BI473" i="8"/>
  <c r="BH473" i="8"/>
  <c r="BG473" i="8"/>
  <c r="BF473" i="8"/>
  <c r="T473" i="8"/>
  <c r="R473" i="8"/>
  <c r="P473" i="8"/>
  <c r="BK473" i="8"/>
  <c r="J473" i="8"/>
  <c r="BE473" i="8" s="1"/>
  <c r="BI472" i="8"/>
  <c r="BH472" i="8"/>
  <c r="BG472" i="8"/>
  <c r="BF472" i="8"/>
  <c r="T472" i="8"/>
  <c r="R472" i="8"/>
  <c r="P472" i="8"/>
  <c r="BK472" i="8"/>
  <c r="J472" i="8"/>
  <c r="BE472" i="8" s="1"/>
  <c r="BI471" i="8"/>
  <c r="BH471" i="8"/>
  <c r="BG471" i="8"/>
  <c r="BF471" i="8"/>
  <c r="T471" i="8"/>
  <c r="R471" i="8"/>
  <c r="P471" i="8"/>
  <c r="BK471" i="8"/>
  <c r="J471" i="8"/>
  <c r="BE471" i="8" s="1"/>
  <c r="BI470" i="8"/>
  <c r="BH470" i="8"/>
  <c r="BG470" i="8"/>
  <c r="BF470" i="8"/>
  <c r="T470" i="8"/>
  <c r="R470" i="8"/>
  <c r="P470" i="8"/>
  <c r="BK470" i="8"/>
  <c r="J470" i="8"/>
  <c r="BE470" i="8" s="1"/>
  <c r="BI469" i="8"/>
  <c r="BH469" i="8"/>
  <c r="BG469" i="8"/>
  <c r="BF469" i="8"/>
  <c r="T469" i="8"/>
  <c r="R469" i="8"/>
  <c r="P469" i="8"/>
  <c r="BK469" i="8"/>
  <c r="J469" i="8"/>
  <c r="BE469" i="8" s="1"/>
  <c r="BI468" i="8"/>
  <c r="BH468" i="8"/>
  <c r="BG468" i="8"/>
  <c r="BF468" i="8"/>
  <c r="T468" i="8"/>
  <c r="R468" i="8"/>
  <c r="P468" i="8"/>
  <c r="BK468" i="8"/>
  <c r="J468" i="8"/>
  <c r="BE468" i="8" s="1"/>
  <c r="BI467" i="8"/>
  <c r="BH467" i="8"/>
  <c r="BG467" i="8"/>
  <c r="BF467" i="8"/>
  <c r="T467" i="8"/>
  <c r="R467" i="8"/>
  <c r="P467" i="8"/>
  <c r="BK467" i="8"/>
  <c r="J467" i="8"/>
  <c r="BE467" i="8" s="1"/>
  <c r="BI466" i="8"/>
  <c r="BH466" i="8"/>
  <c r="BG466" i="8"/>
  <c r="BF466" i="8"/>
  <c r="T466" i="8"/>
  <c r="R466" i="8"/>
  <c r="P466" i="8"/>
  <c r="BK466" i="8"/>
  <c r="J466" i="8"/>
  <c r="BE466" i="8" s="1"/>
  <c r="BI465" i="8"/>
  <c r="BH465" i="8"/>
  <c r="BG465" i="8"/>
  <c r="BF465" i="8"/>
  <c r="T465" i="8"/>
  <c r="R465" i="8"/>
  <c r="P465" i="8"/>
  <c r="BK465" i="8"/>
  <c r="J465" i="8"/>
  <c r="BE465" i="8" s="1"/>
  <c r="BI464" i="8"/>
  <c r="BH464" i="8"/>
  <c r="BG464" i="8"/>
  <c r="BF464" i="8"/>
  <c r="T464" i="8"/>
  <c r="R464" i="8"/>
  <c r="P464" i="8"/>
  <c r="BK464" i="8"/>
  <c r="J464" i="8"/>
  <c r="BE464" i="8" s="1"/>
  <c r="BI463" i="8"/>
  <c r="BH463" i="8"/>
  <c r="BG463" i="8"/>
  <c r="BF463" i="8"/>
  <c r="T463" i="8"/>
  <c r="R463" i="8"/>
  <c r="P463" i="8"/>
  <c r="BK463" i="8"/>
  <c r="J463" i="8"/>
  <c r="BE463" i="8" s="1"/>
  <c r="BI462" i="8"/>
  <c r="BH462" i="8"/>
  <c r="BG462" i="8"/>
  <c r="BF462" i="8"/>
  <c r="T462" i="8"/>
  <c r="R462" i="8"/>
  <c r="P462" i="8"/>
  <c r="BK462" i="8"/>
  <c r="J462" i="8"/>
  <c r="BE462" i="8" s="1"/>
  <c r="BI461" i="8"/>
  <c r="BH461" i="8"/>
  <c r="BG461" i="8"/>
  <c r="BF461" i="8"/>
  <c r="BE461" i="8"/>
  <c r="T461" i="8"/>
  <c r="R461" i="8"/>
  <c r="P461" i="8"/>
  <c r="BK461" i="8"/>
  <c r="J461" i="8"/>
  <c r="BI460" i="8"/>
  <c r="BH460" i="8"/>
  <c r="BG460" i="8"/>
  <c r="BF460" i="8"/>
  <c r="T460" i="8"/>
  <c r="R460" i="8"/>
  <c r="P460" i="8"/>
  <c r="BK460" i="8"/>
  <c r="J460" i="8"/>
  <c r="BE460" i="8" s="1"/>
  <c r="BI459" i="8"/>
  <c r="BH459" i="8"/>
  <c r="BG459" i="8"/>
  <c r="BF459" i="8"/>
  <c r="BE459" i="8"/>
  <c r="T459" i="8"/>
  <c r="R459" i="8"/>
  <c r="P459" i="8"/>
  <c r="BK459" i="8"/>
  <c r="J459" i="8"/>
  <c r="BI458" i="8"/>
  <c r="BH458" i="8"/>
  <c r="BG458" i="8"/>
  <c r="BF458" i="8"/>
  <c r="T458" i="8"/>
  <c r="R458" i="8"/>
  <c r="P458" i="8"/>
  <c r="BK458" i="8"/>
  <c r="J458" i="8"/>
  <c r="BE458" i="8" s="1"/>
  <c r="BI457" i="8"/>
  <c r="BH457" i="8"/>
  <c r="BG457" i="8"/>
  <c r="BF457" i="8"/>
  <c r="BE457" i="8"/>
  <c r="T457" i="8"/>
  <c r="R457" i="8"/>
  <c r="P457" i="8"/>
  <c r="BK457" i="8"/>
  <c r="J457" i="8"/>
  <c r="BI456" i="8"/>
  <c r="BH456" i="8"/>
  <c r="BG456" i="8"/>
  <c r="BF456" i="8"/>
  <c r="T456" i="8"/>
  <c r="R456" i="8"/>
  <c r="P456" i="8"/>
  <c r="BK456" i="8"/>
  <c r="J456" i="8"/>
  <c r="BE456" i="8" s="1"/>
  <c r="BI455" i="8"/>
  <c r="BH455" i="8"/>
  <c r="BG455" i="8"/>
  <c r="BF455" i="8"/>
  <c r="BE455" i="8"/>
  <c r="T455" i="8"/>
  <c r="R455" i="8"/>
  <c r="P455" i="8"/>
  <c r="BK455" i="8"/>
  <c r="J455" i="8"/>
  <c r="BI454" i="8"/>
  <c r="BH454" i="8"/>
  <c r="BG454" i="8"/>
  <c r="BF454" i="8"/>
  <c r="T454" i="8"/>
  <c r="T453" i="8" s="1"/>
  <c r="R454" i="8"/>
  <c r="R453" i="8" s="1"/>
  <c r="P454" i="8"/>
  <c r="BK454" i="8"/>
  <c r="BK453" i="8" s="1"/>
  <c r="J453" i="8" s="1"/>
  <c r="J100" i="8" s="1"/>
  <c r="J454" i="8"/>
  <c r="BE454" i="8" s="1"/>
  <c r="BI452" i="8"/>
  <c r="BH452" i="8"/>
  <c r="BG452" i="8"/>
  <c r="BF452" i="8"/>
  <c r="T452" i="8"/>
  <c r="R452" i="8"/>
  <c r="P452" i="8"/>
  <c r="BK452" i="8"/>
  <c r="J452" i="8"/>
  <c r="BE452" i="8" s="1"/>
  <c r="BI451" i="8"/>
  <c r="BH451" i="8"/>
  <c r="BG451" i="8"/>
  <c r="BF451" i="8"/>
  <c r="BE451" i="8"/>
  <c r="T451" i="8"/>
  <c r="R451" i="8"/>
  <c r="P451" i="8"/>
  <c r="BK451" i="8"/>
  <c r="J451" i="8"/>
  <c r="BI450" i="8"/>
  <c r="BH450" i="8"/>
  <c r="BG450" i="8"/>
  <c r="BF450" i="8"/>
  <c r="T450" i="8"/>
  <c r="R450" i="8"/>
  <c r="P450" i="8"/>
  <c r="BK450" i="8"/>
  <c r="J450" i="8"/>
  <c r="BE450" i="8" s="1"/>
  <c r="BI449" i="8"/>
  <c r="BH449" i="8"/>
  <c r="BG449" i="8"/>
  <c r="BF449" i="8"/>
  <c r="BE449" i="8"/>
  <c r="T449" i="8"/>
  <c r="R449" i="8"/>
  <c r="P449" i="8"/>
  <c r="BK449" i="8"/>
  <c r="J449" i="8"/>
  <c r="BI448" i="8"/>
  <c r="BH448" i="8"/>
  <c r="BG448" i="8"/>
  <c r="BF448" i="8"/>
  <c r="T448" i="8"/>
  <c r="R448" i="8"/>
  <c r="P448" i="8"/>
  <c r="BK448" i="8"/>
  <c r="J448" i="8"/>
  <c r="BE448" i="8" s="1"/>
  <c r="BI447" i="8"/>
  <c r="BH447" i="8"/>
  <c r="BG447" i="8"/>
  <c r="BF447" i="8"/>
  <c r="BE447" i="8"/>
  <c r="T447" i="8"/>
  <c r="T446" i="8" s="1"/>
  <c r="R447" i="8"/>
  <c r="P447" i="8"/>
  <c r="P446" i="8" s="1"/>
  <c r="BK447" i="8"/>
  <c r="BK446" i="8" s="1"/>
  <c r="J446" i="8" s="1"/>
  <c r="J99" i="8" s="1"/>
  <c r="J447" i="8"/>
  <c r="BI445" i="8"/>
  <c r="BH445" i="8"/>
  <c r="BG445" i="8"/>
  <c r="BF445" i="8"/>
  <c r="T445" i="8"/>
  <c r="R445" i="8"/>
  <c r="P445" i="8"/>
  <c r="BK445" i="8"/>
  <c r="J445" i="8"/>
  <c r="BE445" i="8" s="1"/>
  <c r="BI444" i="8"/>
  <c r="BH444" i="8"/>
  <c r="BG444" i="8"/>
  <c r="BF444" i="8"/>
  <c r="BE444" i="8"/>
  <c r="T444" i="8"/>
  <c r="R444" i="8"/>
  <c r="P444" i="8"/>
  <c r="BK444" i="8"/>
  <c r="J444" i="8"/>
  <c r="BI443" i="8"/>
  <c r="BH443" i="8"/>
  <c r="BG443" i="8"/>
  <c r="BF443" i="8"/>
  <c r="T443" i="8"/>
  <c r="T442" i="8" s="1"/>
  <c r="R443" i="8"/>
  <c r="R442" i="8" s="1"/>
  <c r="P443" i="8"/>
  <c r="BK443" i="8"/>
  <c r="BK442" i="8" s="1"/>
  <c r="J442" i="8" s="1"/>
  <c r="J98" i="8" s="1"/>
  <c r="J443" i="8"/>
  <c r="BE443" i="8" s="1"/>
  <c r="BI441" i="8"/>
  <c r="BH441" i="8"/>
  <c r="BG441" i="8"/>
  <c r="BF441" i="8"/>
  <c r="T441" i="8"/>
  <c r="R441" i="8"/>
  <c r="P441" i="8"/>
  <c r="BK441" i="8"/>
  <c r="J441" i="8"/>
  <c r="BE441" i="8" s="1"/>
  <c r="BI440" i="8"/>
  <c r="BH440" i="8"/>
  <c r="BG440" i="8"/>
  <c r="BF440" i="8"/>
  <c r="BE440" i="8"/>
  <c r="T440" i="8"/>
  <c r="R440" i="8"/>
  <c r="P440" i="8"/>
  <c r="BK440" i="8"/>
  <c r="J440" i="8"/>
  <c r="BI439" i="8"/>
  <c r="BH439" i="8"/>
  <c r="BG439" i="8"/>
  <c r="BF439" i="8"/>
  <c r="T439" i="8"/>
  <c r="R439" i="8"/>
  <c r="P439" i="8"/>
  <c r="BK439" i="8"/>
  <c r="J439" i="8"/>
  <c r="BE439" i="8" s="1"/>
  <c r="BI438" i="8"/>
  <c r="BH438" i="8"/>
  <c r="BG438" i="8"/>
  <c r="BF438" i="8"/>
  <c r="BE438" i="8"/>
  <c r="T438" i="8"/>
  <c r="R438" i="8"/>
  <c r="P438" i="8"/>
  <c r="BK438" i="8"/>
  <c r="J438" i="8"/>
  <c r="BI437" i="8"/>
  <c r="BH437" i="8"/>
  <c r="BG437" i="8"/>
  <c r="BF437" i="8"/>
  <c r="BE437" i="8"/>
  <c r="T437" i="8"/>
  <c r="T436" i="8" s="1"/>
  <c r="T435" i="8" s="1"/>
  <c r="R437" i="8"/>
  <c r="R436" i="8" s="1"/>
  <c r="P437" i="8"/>
  <c r="P436" i="8" s="1"/>
  <c r="BK437" i="8"/>
  <c r="BK436" i="8" s="1"/>
  <c r="J437" i="8"/>
  <c r="J95" i="8"/>
  <c r="BI433" i="8"/>
  <c r="BH433" i="8"/>
  <c r="BG433" i="8"/>
  <c r="BF433" i="8"/>
  <c r="T433" i="8"/>
  <c r="T432" i="8" s="1"/>
  <c r="R433" i="8"/>
  <c r="R432" i="8" s="1"/>
  <c r="P433" i="8"/>
  <c r="P432" i="8" s="1"/>
  <c r="BK433" i="8"/>
  <c r="BK432" i="8" s="1"/>
  <c r="J432" i="8" s="1"/>
  <c r="J94" i="8" s="1"/>
  <c r="J433" i="8"/>
  <c r="BE433" i="8" s="1"/>
  <c r="BI431" i="8"/>
  <c r="BH431" i="8"/>
  <c r="BG431" i="8"/>
  <c r="BF431" i="8"/>
  <c r="BE431" i="8"/>
  <c r="T431" i="8"/>
  <c r="R431" i="8"/>
  <c r="P431" i="8"/>
  <c r="BK431" i="8"/>
  <c r="J431" i="8"/>
  <c r="BI430" i="8"/>
  <c r="BH430" i="8"/>
  <c r="BG430" i="8"/>
  <c r="BF430" i="8"/>
  <c r="BE430" i="8"/>
  <c r="T430" i="8"/>
  <c r="R430" i="8"/>
  <c r="P430" i="8"/>
  <c r="BK430" i="8"/>
  <c r="J430" i="8"/>
  <c r="BI429" i="8"/>
  <c r="BH429" i="8"/>
  <c r="BG429" i="8"/>
  <c r="BF429" i="8"/>
  <c r="BE429" i="8"/>
  <c r="T429" i="8"/>
  <c r="T428" i="8" s="1"/>
  <c r="R429" i="8"/>
  <c r="R428" i="8" s="1"/>
  <c r="P429" i="8"/>
  <c r="P428" i="8" s="1"/>
  <c r="BK429" i="8"/>
  <c r="BK428" i="8" s="1"/>
  <c r="J428" i="8" s="1"/>
  <c r="J93" i="8" s="1"/>
  <c r="J429" i="8"/>
  <c r="BI427" i="8"/>
  <c r="BH427" i="8"/>
  <c r="BG427" i="8"/>
  <c r="BF427" i="8"/>
  <c r="T427" i="8"/>
  <c r="R427" i="8"/>
  <c r="P427" i="8"/>
  <c r="BK427" i="8"/>
  <c r="J427" i="8"/>
  <c r="BE427" i="8" s="1"/>
  <c r="BI426" i="8"/>
  <c r="BH426" i="8"/>
  <c r="BG426" i="8"/>
  <c r="BF426" i="8"/>
  <c r="T426" i="8"/>
  <c r="R426" i="8"/>
  <c r="P426" i="8"/>
  <c r="BK426" i="8"/>
  <c r="J426" i="8"/>
  <c r="BE426" i="8" s="1"/>
  <c r="BI425" i="8"/>
  <c r="BH425" i="8"/>
  <c r="BG425" i="8"/>
  <c r="BF425" i="8"/>
  <c r="T425" i="8"/>
  <c r="R425" i="8"/>
  <c r="P425" i="8"/>
  <c r="BK425" i="8"/>
  <c r="J425" i="8"/>
  <c r="BE425" i="8" s="1"/>
  <c r="BI424" i="8"/>
  <c r="BH424" i="8"/>
  <c r="BG424" i="8"/>
  <c r="BF424" i="8"/>
  <c r="T424" i="8"/>
  <c r="T423" i="8" s="1"/>
  <c r="R424" i="8"/>
  <c r="R423" i="8" s="1"/>
  <c r="P424" i="8"/>
  <c r="P423" i="8" s="1"/>
  <c r="BK424" i="8"/>
  <c r="BK423" i="8" s="1"/>
  <c r="J423" i="8" s="1"/>
  <c r="J92" i="8" s="1"/>
  <c r="J424" i="8"/>
  <c r="BE424" i="8" s="1"/>
  <c r="BI422" i="8"/>
  <c r="BH422" i="8"/>
  <c r="BG422" i="8"/>
  <c r="BF422" i="8"/>
  <c r="BE422" i="8"/>
  <c r="T422" i="8"/>
  <c r="R422" i="8"/>
  <c r="P422" i="8"/>
  <c r="BK422" i="8"/>
  <c r="J422" i="8"/>
  <c r="BI421" i="8"/>
  <c r="BH421" i="8"/>
  <c r="BG421" i="8"/>
  <c r="BF421" i="8"/>
  <c r="BE421" i="8"/>
  <c r="T421" i="8"/>
  <c r="R421" i="8"/>
  <c r="P421" i="8"/>
  <c r="BK421" i="8"/>
  <c r="J421" i="8"/>
  <c r="BI420" i="8"/>
  <c r="BH420" i="8"/>
  <c r="BG420" i="8"/>
  <c r="BF420" i="8"/>
  <c r="BE420" i="8"/>
  <c r="T420" i="8"/>
  <c r="R420" i="8"/>
  <c r="P420" i="8"/>
  <c r="BK420" i="8"/>
  <c r="J420" i="8"/>
  <c r="BI419" i="8"/>
  <c r="BH419" i="8"/>
  <c r="BG419" i="8"/>
  <c r="BF419" i="8"/>
  <c r="BE419" i="8"/>
  <c r="T419" i="8"/>
  <c r="R419" i="8"/>
  <c r="P419" i="8"/>
  <c r="BK419" i="8"/>
  <c r="J419" i="8"/>
  <c r="BI418" i="8"/>
  <c r="BH418" i="8"/>
  <c r="BG418" i="8"/>
  <c r="BF418" i="8"/>
  <c r="BE418" i="8"/>
  <c r="T418" i="8"/>
  <c r="R418" i="8"/>
  <c r="P418" i="8"/>
  <c r="BK418" i="8"/>
  <c r="J418" i="8"/>
  <c r="BI417" i="8"/>
  <c r="BH417" i="8"/>
  <c r="BG417" i="8"/>
  <c r="BF417" i="8"/>
  <c r="BE417" i="8"/>
  <c r="T417" i="8"/>
  <c r="R417" i="8"/>
  <c r="P417" i="8"/>
  <c r="BK417" i="8"/>
  <c r="J417" i="8"/>
  <c r="BI416" i="8"/>
  <c r="BH416" i="8"/>
  <c r="BG416" i="8"/>
  <c r="BF416" i="8"/>
  <c r="BE416" i="8"/>
  <c r="T416" i="8"/>
  <c r="R416" i="8"/>
  <c r="P416" i="8"/>
  <c r="BK416" i="8"/>
  <c r="J416" i="8"/>
  <c r="BI415" i="8"/>
  <c r="BH415" i="8"/>
  <c r="BG415" i="8"/>
  <c r="BF415" i="8"/>
  <c r="BE415" i="8"/>
  <c r="T415" i="8"/>
  <c r="R415" i="8"/>
  <c r="P415" i="8"/>
  <c r="BK415" i="8"/>
  <c r="J415" i="8"/>
  <c r="BI414" i="8"/>
  <c r="BH414" i="8"/>
  <c r="BG414" i="8"/>
  <c r="BF414" i="8"/>
  <c r="BE414" i="8"/>
  <c r="T414" i="8"/>
  <c r="R414" i="8"/>
  <c r="P414" i="8"/>
  <c r="BK414" i="8"/>
  <c r="J414" i="8"/>
  <c r="BI413" i="8"/>
  <c r="BH413" i="8"/>
  <c r="BG413" i="8"/>
  <c r="BF413" i="8"/>
  <c r="BE413" i="8"/>
  <c r="T413" i="8"/>
  <c r="R413" i="8"/>
  <c r="P413" i="8"/>
  <c r="BK413" i="8"/>
  <c r="J413" i="8"/>
  <c r="BI412" i="8"/>
  <c r="BH412" i="8"/>
  <c r="BG412" i="8"/>
  <c r="BF412" i="8"/>
  <c r="BE412" i="8"/>
  <c r="T412" i="8"/>
  <c r="R412" i="8"/>
  <c r="P412" i="8"/>
  <c r="BK412" i="8"/>
  <c r="J412" i="8"/>
  <c r="BI411" i="8"/>
  <c r="BH411" i="8"/>
  <c r="BG411" i="8"/>
  <c r="BF411" i="8"/>
  <c r="BE411" i="8"/>
  <c r="T411" i="8"/>
  <c r="R411" i="8"/>
  <c r="P411" i="8"/>
  <c r="BK411" i="8"/>
  <c r="J411" i="8"/>
  <c r="BI410" i="8"/>
  <c r="BH410" i="8"/>
  <c r="BG410" i="8"/>
  <c r="BF410" i="8"/>
  <c r="BE410" i="8"/>
  <c r="T410" i="8"/>
  <c r="R410" i="8"/>
  <c r="P410" i="8"/>
  <c r="BK410" i="8"/>
  <c r="J410" i="8"/>
  <c r="BI409" i="8"/>
  <c r="BH409" i="8"/>
  <c r="BG409" i="8"/>
  <c r="BF409" i="8"/>
  <c r="BE409" i="8"/>
  <c r="T409" i="8"/>
  <c r="R409" i="8"/>
  <c r="P409" i="8"/>
  <c r="BK409" i="8"/>
  <c r="J409" i="8"/>
  <c r="BI408" i="8"/>
  <c r="BH408" i="8"/>
  <c r="BG408" i="8"/>
  <c r="BF408" i="8"/>
  <c r="BE408" i="8"/>
  <c r="T408" i="8"/>
  <c r="R408" i="8"/>
  <c r="P408" i="8"/>
  <c r="BK408" i="8"/>
  <c r="J408" i="8"/>
  <c r="BI407" i="8"/>
  <c r="BH407" i="8"/>
  <c r="BG407" i="8"/>
  <c r="BF407" i="8"/>
  <c r="BE407" i="8"/>
  <c r="T407" i="8"/>
  <c r="T406" i="8" s="1"/>
  <c r="R407" i="8"/>
  <c r="R406" i="8" s="1"/>
  <c r="P407" i="8"/>
  <c r="P406" i="8" s="1"/>
  <c r="BK407" i="8"/>
  <c r="BK406" i="8" s="1"/>
  <c r="J406" i="8" s="1"/>
  <c r="J91" i="8" s="1"/>
  <c r="J407" i="8"/>
  <c r="BI405" i="8"/>
  <c r="BH405" i="8"/>
  <c r="BG405" i="8"/>
  <c r="BF405" i="8"/>
  <c r="T405" i="8"/>
  <c r="R405" i="8"/>
  <c r="P405" i="8"/>
  <c r="BK405" i="8"/>
  <c r="J405" i="8"/>
  <c r="BE405" i="8" s="1"/>
  <c r="BI404" i="8"/>
  <c r="BH404" i="8"/>
  <c r="BG404" i="8"/>
  <c r="BF404" i="8"/>
  <c r="T404" i="8"/>
  <c r="R404" i="8"/>
  <c r="P404" i="8"/>
  <c r="BK404" i="8"/>
  <c r="J404" i="8"/>
  <c r="BE404" i="8" s="1"/>
  <c r="BI403" i="8"/>
  <c r="BH403" i="8"/>
  <c r="BG403" i="8"/>
  <c r="BF403" i="8"/>
  <c r="T403" i="8"/>
  <c r="R403" i="8"/>
  <c r="P403" i="8"/>
  <c r="BK403" i="8"/>
  <c r="J403" i="8"/>
  <c r="BE403" i="8" s="1"/>
  <c r="BI402" i="8"/>
  <c r="BH402" i="8"/>
  <c r="BG402" i="8"/>
  <c r="BF402" i="8"/>
  <c r="T402" i="8"/>
  <c r="R402" i="8"/>
  <c r="P402" i="8"/>
  <c r="BK402" i="8"/>
  <c r="J402" i="8"/>
  <c r="BE402" i="8" s="1"/>
  <c r="BI401" i="8"/>
  <c r="BH401" i="8"/>
  <c r="BG401" i="8"/>
  <c r="BF401" i="8"/>
  <c r="T401" i="8"/>
  <c r="R401" i="8"/>
  <c r="P401" i="8"/>
  <c r="BK401" i="8"/>
  <c r="J401" i="8"/>
  <c r="BE401" i="8" s="1"/>
  <c r="BI400" i="8"/>
  <c r="BH400" i="8"/>
  <c r="BG400" i="8"/>
  <c r="BF400" i="8"/>
  <c r="T400" i="8"/>
  <c r="R400" i="8"/>
  <c r="P400" i="8"/>
  <c r="BK400" i="8"/>
  <c r="J400" i="8"/>
  <c r="BE400" i="8" s="1"/>
  <c r="BI399" i="8"/>
  <c r="BH399" i="8"/>
  <c r="BG399" i="8"/>
  <c r="BF399" i="8"/>
  <c r="T399" i="8"/>
  <c r="R399" i="8"/>
  <c r="P399" i="8"/>
  <c r="BK399" i="8"/>
  <c r="J399" i="8"/>
  <c r="BE399" i="8" s="1"/>
  <c r="BI398" i="8"/>
  <c r="BH398" i="8"/>
  <c r="BG398" i="8"/>
  <c r="BF398" i="8"/>
  <c r="T398" i="8"/>
  <c r="T397" i="8" s="1"/>
  <c r="R398" i="8"/>
  <c r="R397" i="8" s="1"/>
  <c r="P398" i="8"/>
  <c r="P397" i="8" s="1"/>
  <c r="BK398" i="8"/>
  <c r="BK397" i="8" s="1"/>
  <c r="J397" i="8" s="1"/>
  <c r="J90" i="8" s="1"/>
  <c r="J398" i="8"/>
  <c r="BE398" i="8" s="1"/>
  <c r="BI396" i="8"/>
  <c r="BH396" i="8"/>
  <c r="BG396" i="8"/>
  <c r="BF396" i="8"/>
  <c r="BE396" i="8"/>
  <c r="T396" i="8"/>
  <c r="R396" i="8"/>
  <c r="P396" i="8"/>
  <c r="BK396" i="8"/>
  <c r="J396" i="8"/>
  <c r="BI395" i="8"/>
  <c r="BH395" i="8"/>
  <c r="BG395" i="8"/>
  <c r="BF395" i="8"/>
  <c r="BE395" i="8"/>
  <c r="T395" i="8"/>
  <c r="R395" i="8"/>
  <c r="P395" i="8"/>
  <c r="BK395" i="8"/>
  <c r="J395" i="8"/>
  <c r="BI394" i="8"/>
  <c r="BH394" i="8"/>
  <c r="BG394" i="8"/>
  <c r="BF394" i="8"/>
  <c r="BE394" i="8"/>
  <c r="T394" i="8"/>
  <c r="T393" i="8" s="1"/>
  <c r="R394" i="8"/>
  <c r="R393" i="8" s="1"/>
  <c r="P394" i="8"/>
  <c r="P393" i="8" s="1"/>
  <c r="BK394" i="8"/>
  <c r="BK393" i="8" s="1"/>
  <c r="J393" i="8" s="1"/>
  <c r="J89" i="8" s="1"/>
  <c r="J394" i="8"/>
  <c r="BI392" i="8"/>
  <c r="BH392" i="8"/>
  <c r="BG392" i="8"/>
  <c r="BF392" i="8"/>
  <c r="T392" i="8"/>
  <c r="R392" i="8"/>
  <c r="P392" i="8"/>
  <c r="BK392" i="8"/>
  <c r="J392" i="8"/>
  <c r="BE392" i="8" s="1"/>
  <c r="BI391" i="8"/>
  <c r="BH391" i="8"/>
  <c r="BG391" i="8"/>
  <c r="BF391" i="8"/>
  <c r="T391" i="8"/>
  <c r="R391" i="8"/>
  <c r="P391" i="8"/>
  <c r="BK391" i="8"/>
  <c r="J391" i="8"/>
  <c r="BE391" i="8" s="1"/>
  <c r="BI390" i="8"/>
  <c r="BH390" i="8"/>
  <c r="BG390" i="8"/>
  <c r="BF390" i="8"/>
  <c r="T390" i="8"/>
  <c r="R390" i="8"/>
  <c r="P390" i="8"/>
  <c r="BK390" i="8"/>
  <c r="J390" i="8"/>
  <c r="BE390" i="8" s="1"/>
  <c r="BI389" i="8"/>
  <c r="BH389" i="8"/>
  <c r="BG389" i="8"/>
  <c r="BF389" i="8"/>
  <c r="BE389" i="8"/>
  <c r="T389" i="8"/>
  <c r="R389" i="8"/>
  <c r="P389" i="8"/>
  <c r="BK389" i="8"/>
  <c r="J389" i="8"/>
  <c r="BI388" i="8"/>
  <c r="BH388" i="8"/>
  <c r="BG388" i="8"/>
  <c r="BF388" i="8"/>
  <c r="T388" i="8"/>
  <c r="R388" i="8"/>
  <c r="P388" i="8"/>
  <c r="BK388" i="8"/>
  <c r="J388" i="8"/>
  <c r="BE388" i="8" s="1"/>
  <c r="BI387" i="8"/>
  <c r="BH387" i="8"/>
  <c r="BG387" i="8"/>
  <c r="BF387" i="8"/>
  <c r="BE387" i="8"/>
  <c r="T387" i="8"/>
  <c r="R387" i="8"/>
  <c r="P387" i="8"/>
  <c r="BK387" i="8"/>
  <c r="J387" i="8"/>
  <c r="BI386" i="8"/>
  <c r="BH386" i="8"/>
  <c r="BG386" i="8"/>
  <c r="BF386" i="8"/>
  <c r="BE386" i="8"/>
  <c r="T386" i="8"/>
  <c r="R386" i="8"/>
  <c r="P386" i="8"/>
  <c r="BK386" i="8"/>
  <c r="J386" i="8"/>
  <c r="BI385" i="8"/>
  <c r="BH385" i="8"/>
  <c r="BG385" i="8"/>
  <c r="BF385" i="8"/>
  <c r="BE385" i="8"/>
  <c r="T385" i="8"/>
  <c r="R385" i="8"/>
  <c r="P385" i="8"/>
  <c r="BK385" i="8"/>
  <c r="J385" i="8"/>
  <c r="BI384" i="8"/>
  <c r="BH384" i="8"/>
  <c r="BG384" i="8"/>
  <c r="BF384" i="8"/>
  <c r="BE384" i="8"/>
  <c r="T384" i="8"/>
  <c r="R384" i="8"/>
  <c r="P384" i="8"/>
  <c r="BK384" i="8"/>
  <c r="J384" i="8"/>
  <c r="BI383" i="8"/>
  <c r="BH383" i="8"/>
  <c r="BG383" i="8"/>
  <c r="BF383" i="8"/>
  <c r="BE383" i="8"/>
  <c r="T383" i="8"/>
  <c r="T382" i="8" s="1"/>
  <c r="R383" i="8"/>
  <c r="R382" i="8" s="1"/>
  <c r="P383" i="8"/>
  <c r="P382" i="8" s="1"/>
  <c r="P381" i="8" s="1"/>
  <c r="BK383" i="8"/>
  <c r="BK382" i="8" s="1"/>
  <c r="J383" i="8"/>
  <c r="BI380" i="8"/>
  <c r="BH380" i="8"/>
  <c r="BG380" i="8"/>
  <c r="BF380" i="8"/>
  <c r="BE380" i="8"/>
  <c r="T380" i="8"/>
  <c r="T379" i="8" s="1"/>
  <c r="R380" i="8"/>
  <c r="R379" i="8" s="1"/>
  <c r="P380" i="8"/>
  <c r="P379" i="8" s="1"/>
  <c r="BK380" i="8"/>
  <c r="BK379" i="8" s="1"/>
  <c r="J379" i="8" s="1"/>
  <c r="J86" i="8" s="1"/>
  <c r="J380" i="8"/>
  <c r="BI378" i="8"/>
  <c r="BH378" i="8"/>
  <c r="BG378" i="8"/>
  <c r="BF378" i="8"/>
  <c r="T378" i="8"/>
  <c r="R378" i="8"/>
  <c r="P378" i="8"/>
  <c r="BK378" i="8"/>
  <c r="J378" i="8"/>
  <c r="BE378" i="8" s="1"/>
  <c r="BI377" i="8"/>
  <c r="BH377" i="8"/>
  <c r="BG377" i="8"/>
  <c r="BF377" i="8"/>
  <c r="T377" i="8"/>
  <c r="R377" i="8"/>
  <c r="P377" i="8"/>
  <c r="BK377" i="8"/>
  <c r="J377" i="8"/>
  <c r="BE377" i="8" s="1"/>
  <c r="BI376" i="8"/>
  <c r="BH376" i="8"/>
  <c r="BG376" i="8"/>
  <c r="BF376" i="8"/>
  <c r="T376" i="8"/>
  <c r="R376" i="8"/>
  <c r="P376" i="8"/>
  <c r="BK376" i="8"/>
  <c r="J376" i="8"/>
  <c r="BE376" i="8" s="1"/>
  <c r="BI375" i="8"/>
  <c r="BH375" i="8"/>
  <c r="BG375" i="8"/>
  <c r="BF375" i="8"/>
  <c r="T375" i="8"/>
  <c r="T374" i="8" s="1"/>
  <c r="R375" i="8"/>
  <c r="R374" i="8" s="1"/>
  <c r="P375" i="8"/>
  <c r="P374" i="8" s="1"/>
  <c r="BK375" i="8"/>
  <c r="BK374" i="8" s="1"/>
  <c r="J374" i="8" s="1"/>
  <c r="J85" i="8" s="1"/>
  <c r="J375" i="8"/>
  <c r="BE375" i="8" s="1"/>
  <c r="BI373" i="8"/>
  <c r="BH373" i="8"/>
  <c r="BG373" i="8"/>
  <c r="BF373" i="8"/>
  <c r="BE373" i="8"/>
  <c r="T373" i="8"/>
  <c r="R373" i="8"/>
  <c r="P373" i="8"/>
  <c r="BK373" i="8"/>
  <c r="J373" i="8"/>
  <c r="BI372" i="8"/>
  <c r="BH372" i="8"/>
  <c r="BG372" i="8"/>
  <c r="BF372" i="8"/>
  <c r="BE372" i="8"/>
  <c r="T372" i="8"/>
  <c r="R372" i="8"/>
  <c r="P372" i="8"/>
  <c r="BK372" i="8"/>
  <c r="J372" i="8"/>
  <c r="BI371" i="8"/>
  <c r="BH371" i="8"/>
  <c r="BG371" i="8"/>
  <c r="BF371" i="8"/>
  <c r="BE371" i="8"/>
  <c r="T371" i="8"/>
  <c r="R371" i="8"/>
  <c r="P371" i="8"/>
  <c r="BK371" i="8"/>
  <c r="J371" i="8"/>
  <c r="BI370" i="8"/>
  <c r="BH370" i="8"/>
  <c r="BG370" i="8"/>
  <c r="BF370" i="8"/>
  <c r="BE370" i="8"/>
  <c r="T370" i="8"/>
  <c r="T369" i="8" s="1"/>
  <c r="R370" i="8"/>
  <c r="R369" i="8" s="1"/>
  <c r="P370" i="8"/>
  <c r="P369" i="8" s="1"/>
  <c r="BK370" i="8"/>
  <c r="BK369" i="8" s="1"/>
  <c r="J369" i="8" s="1"/>
  <c r="J84" i="8" s="1"/>
  <c r="J370" i="8"/>
  <c r="BI368" i="8"/>
  <c r="BH368" i="8"/>
  <c r="BG368" i="8"/>
  <c r="BF368" i="8"/>
  <c r="T368" i="8"/>
  <c r="R368" i="8"/>
  <c r="P368" i="8"/>
  <c r="BK368" i="8"/>
  <c r="J368" i="8"/>
  <c r="BE368" i="8" s="1"/>
  <c r="BI367" i="8"/>
  <c r="BH367" i="8"/>
  <c r="BG367" i="8"/>
  <c r="BF367" i="8"/>
  <c r="T367" i="8"/>
  <c r="R367" i="8"/>
  <c r="P367" i="8"/>
  <c r="BK367" i="8"/>
  <c r="J367" i="8"/>
  <c r="BE367" i="8" s="1"/>
  <c r="BI366" i="8"/>
  <c r="BH366" i="8"/>
  <c r="BG366" i="8"/>
  <c r="BF366" i="8"/>
  <c r="BE366" i="8"/>
  <c r="T366" i="8"/>
  <c r="T365" i="8" s="1"/>
  <c r="R366" i="8"/>
  <c r="R365" i="8" s="1"/>
  <c r="P366" i="8"/>
  <c r="P365" i="8" s="1"/>
  <c r="BK366" i="8"/>
  <c r="BK365" i="8" s="1"/>
  <c r="J365" i="8" s="1"/>
  <c r="J83" i="8" s="1"/>
  <c r="J366" i="8"/>
  <c r="BI364" i="8"/>
  <c r="BH364" i="8"/>
  <c r="BG364" i="8"/>
  <c r="BF364" i="8"/>
  <c r="BE364" i="8"/>
  <c r="T364" i="8"/>
  <c r="R364" i="8"/>
  <c r="P364" i="8"/>
  <c r="BK364" i="8"/>
  <c r="J364" i="8"/>
  <c r="BI363" i="8"/>
  <c r="BH363" i="8"/>
  <c r="BG363" i="8"/>
  <c r="BF363" i="8"/>
  <c r="BE363" i="8"/>
  <c r="T363" i="8"/>
  <c r="R363" i="8"/>
  <c r="P363" i="8"/>
  <c r="BK363" i="8"/>
  <c r="J363" i="8"/>
  <c r="BI362" i="8"/>
  <c r="BH362" i="8"/>
  <c r="BG362" i="8"/>
  <c r="BF362" i="8"/>
  <c r="BE362" i="8"/>
  <c r="T362" i="8"/>
  <c r="R362" i="8"/>
  <c r="P362" i="8"/>
  <c r="BK362" i="8"/>
  <c r="J362" i="8"/>
  <c r="BI361" i="8"/>
  <c r="BH361" i="8"/>
  <c r="BG361" i="8"/>
  <c r="BF361" i="8"/>
  <c r="BE361" i="8"/>
  <c r="T361" i="8"/>
  <c r="R361" i="8"/>
  <c r="P361" i="8"/>
  <c r="BK361" i="8"/>
  <c r="J361" i="8"/>
  <c r="BI360" i="8"/>
  <c r="BH360" i="8"/>
  <c r="BG360" i="8"/>
  <c r="BF360" i="8"/>
  <c r="BE360" i="8"/>
  <c r="T360" i="8"/>
  <c r="R360" i="8"/>
  <c r="P360" i="8"/>
  <c r="BK360" i="8"/>
  <c r="J360" i="8"/>
  <c r="BI359" i="8"/>
  <c r="BH359" i="8"/>
  <c r="BG359" i="8"/>
  <c r="BF359" i="8"/>
  <c r="BE359" i="8"/>
  <c r="T359" i="8"/>
  <c r="R359" i="8"/>
  <c r="P359" i="8"/>
  <c r="BK359" i="8"/>
  <c r="J359" i="8"/>
  <c r="BI358" i="8"/>
  <c r="BH358" i="8"/>
  <c r="BG358" i="8"/>
  <c r="BF358" i="8"/>
  <c r="BE358" i="8"/>
  <c r="T358" i="8"/>
  <c r="R358" i="8"/>
  <c r="P358" i="8"/>
  <c r="BK358" i="8"/>
  <c r="J358" i="8"/>
  <c r="BI357" i="8"/>
  <c r="BH357" i="8"/>
  <c r="BG357" i="8"/>
  <c r="BF357" i="8"/>
  <c r="BE357" i="8"/>
  <c r="T357" i="8"/>
  <c r="R357" i="8"/>
  <c r="P357" i="8"/>
  <c r="BK357" i="8"/>
  <c r="J357" i="8"/>
  <c r="BI356" i="8"/>
  <c r="BH356" i="8"/>
  <c r="BG356" i="8"/>
  <c r="BF356" i="8"/>
  <c r="BE356" i="8"/>
  <c r="T356" i="8"/>
  <c r="R356" i="8"/>
  <c r="P356" i="8"/>
  <c r="BK356" i="8"/>
  <c r="J356" i="8"/>
  <c r="BI355" i="8"/>
  <c r="BH355" i="8"/>
  <c r="BG355" i="8"/>
  <c r="BF355" i="8"/>
  <c r="BE355" i="8"/>
  <c r="T355" i="8"/>
  <c r="R355" i="8"/>
  <c r="P355" i="8"/>
  <c r="BK355" i="8"/>
  <c r="J355" i="8"/>
  <c r="BI354" i="8"/>
  <c r="BH354" i="8"/>
  <c r="BG354" i="8"/>
  <c r="BF354" i="8"/>
  <c r="BE354" i="8"/>
  <c r="T354" i="8"/>
  <c r="R354" i="8"/>
  <c r="P354" i="8"/>
  <c r="BK354" i="8"/>
  <c r="J354" i="8"/>
  <c r="BI353" i="8"/>
  <c r="BH353" i="8"/>
  <c r="BG353" i="8"/>
  <c r="BF353" i="8"/>
  <c r="BE353" i="8"/>
  <c r="T353" i="8"/>
  <c r="R353" i="8"/>
  <c r="P353" i="8"/>
  <c r="BK353" i="8"/>
  <c r="J353" i="8"/>
  <c r="BI352" i="8"/>
  <c r="BH352" i="8"/>
  <c r="BG352" i="8"/>
  <c r="BF352" i="8"/>
  <c r="BE352" i="8"/>
  <c r="T352" i="8"/>
  <c r="R352" i="8"/>
  <c r="P352" i="8"/>
  <c r="BK352" i="8"/>
  <c r="J352" i="8"/>
  <c r="BI351" i="8"/>
  <c r="BH351" i="8"/>
  <c r="BG351" i="8"/>
  <c r="BF351" i="8"/>
  <c r="BE351" i="8"/>
  <c r="T351" i="8"/>
  <c r="R351" i="8"/>
  <c r="P351" i="8"/>
  <c r="BK351" i="8"/>
  <c r="J351" i="8"/>
  <c r="BI350" i="8"/>
  <c r="BH350" i="8"/>
  <c r="BG350" i="8"/>
  <c r="BF350" i="8"/>
  <c r="BE350" i="8"/>
  <c r="T350" i="8"/>
  <c r="R350" i="8"/>
  <c r="P350" i="8"/>
  <c r="BK350" i="8"/>
  <c r="J350" i="8"/>
  <c r="BI349" i="8"/>
  <c r="BH349" i="8"/>
  <c r="BG349" i="8"/>
  <c r="BF349" i="8"/>
  <c r="BE349" i="8"/>
  <c r="T349" i="8"/>
  <c r="R349" i="8"/>
  <c r="P349" i="8"/>
  <c r="BK349" i="8"/>
  <c r="J349" i="8"/>
  <c r="BI348" i="8"/>
  <c r="BH348" i="8"/>
  <c r="BG348" i="8"/>
  <c r="BF348" i="8"/>
  <c r="BE348" i="8"/>
  <c r="T348" i="8"/>
  <c r="R348" i="8"/>
  <c r="P348" i="8"/>
  <c r="BK348" i="8"/>
  <c r="J348" i="8"/>
  <c r="BI347" i="8"/>
  <c r="BH347" i="8"/>
  <c r="BG347" i="8"/>
  <c r="BF347" i="8"/>
  <c r="BE347" i="8"/>
  <c r="T347" i="8"/>
  <c r="R347" i="8"/>
  <c r="P347" i="8"/>
  <c r="BK347" i="8"/>
  <c r="J347" i="8"/>
  <c r="BI346" i="8"/>
  <c r="BH346" i="8"/>
  <c r="BG346" i="8"/>
  <c r="BF346" i="8"/>
  <c r="BE346" i="8"/>
  <c r="T346" i="8"/>
  <c r="T345" i="8" s="1"/>
  <c r="R346" i="8"/>
  <c r="R345" i="8" s="1"/>
  <c r="P346" i="8"/>
  <c r="P345" i="8" s="1"/>
  <c r="BK346" i="8"/>
  <c r="BK345" i="8" s="1"/>
  <c r="J345" i="8" s="1"/>
  <c r="J82" i="8" s="1"/>
  <c r="J346" i="8"/>
  <c r="BI344" i="8"/>
  <c r="BH344" i="8"/>
  <c r="BG344" i="8"/>
  <c r="BF344" i="8"/>
  <c r="T344" i="8"/>
  <c r="R344" i="8"/>
  <c r="P344" i="8"/>
  <c r="BK344" i="8"/>
  <c r="J344" i="8"/>
  <c r="BE344" i="8" s="1"/>
  <c r="BI343" i="8"/>
  <c r="BH343" i="8"/>
  <c r="BG343" i="8"/>
  <c r="BF343" i="8"/>
  <c r="T343" i="8"/>
  <c r="R343" i="8"/>
  <c r="P343" i="8"/>
  <c r="BK343" i="8"/>
  <c r="J343" i="8"/>
  <c r="BE343" i="8" s="1"/>
  <c r="BI342" i="8"/>
  <c r="BH342" i="8"/>
  <c r="BG342" i="8"/>
  <c r="BF342" i="8"/>
  <c r="T342" i="8"/>
  <c r="R342" i="8"/>
  <c r="P342" i="8"/>
  <c r="BK342" i="8"/>
  <c r="J342" i="8"/>
  <c r="BE342" i="8" s="1"/>
  <c r="BI341" i="8"/>
  <c r="BH341" i="8"/>
  <c r="BG341" i="8"/>
  <c r="BF341" i="8"/>
  <c r="T341" i="8"/>
  <c r="R341" i="8"/>
  <c r="P341" i="8"/>
  <c r="BK341" i="8"/>
  <c r="J341" i="8"/>
  <c r="BE341" i="8" s="1"/>
  <c r="BI340" i="8"/>
  <c r="BH340" i="8"/>
  <c r="BG340" i="8"/>
  <c r="BF340" i="8"/>
  <c r="T340" i="8"/>
  <c r="R340" i="8"/>
  <c r="P340" i="8"/>
  <c r="BK340" i="8"/>
  <c r="J340" i="8"/>
  <c r="BE340" i="8" s="1"/>
  <c r="BI339" i="8"/>
  <c r="BH339" i="8"/>
  <c r="BG339" i="8"/>
  <c r="BF339" i="8"/>
  <c r="T339" i="8"/>
  <c r="R339" i="8"/>
  <c r="P339" i="8"/>
  <c r="BK339" i="8"/>
  <c r="J339" i="8"/>
  <c r="BE339" i="8" s="1"/>
  <c r="BI338" i="8"/>
  <c r="BH338" i="8"/>
  <c r="BG338" i="8"/>
  <c r="BF338" i="8"/>
  <c r="T338" i="8"/>
  <c r="R338" i="8"/>
  <c r="P338" i="8"/>
  <c r="BK338" i="8"/>
  <c r="J338" i="8"/>
  <c r="BE338" i="8" s="1"/>
  <c r="BI337" i="8"/>
  <c r="BH337" i="8"/>
  <c r="BG337" i="8"/>
  <c r="BF337" i="8"/>
  <c r="T337" i="8"/>
  <c r="R337" i="8"/>
  <c r="P337" i="8"/>
  <c r="BK337" i="8"/>
  <c r="J337" i="8"/>
  <c r="BE337" i="8" s="1"/>
  <c r="BI336" i="8"/>
  <c r="BH336" i="8"/>
  <c r="BG336" i="8"/>
  <c r="BF336" i="8"/>
  <c r="T336" i="8"/>
  <c r="T335" i="8" s="1"/>
  <c r="R336" i="8"/>
  <c r="R335" i="8" s="1"/>
  <c r="P336" i="8"/>
  <c r="P335" i="8" s="1"/>
  <c r="BK336" i="8"/>
  <c r="BK335" i="8" s="1"/>
  <c r="J335" i="8" s="1"/>
  <c r="J81" i="8" s="1"/>
  <c r="J336" i="8"/>
  <c r="BE336" i="8" s="1"/>
  <c r="BI334" i="8"/>
  <c r="BH334" i="8"/>
  <c r="BG334" i="8"/>
  <c r="BF334" i="8"/>
  <c r="T334" i="8"/>
  <c r="R334" i="8"/>
  <c r="P334" i="8"/>
  <c r="BK334" i="8"/>
  <c r="J334" i="8"/>
  <c r="BE334" i="8" s="1"/>
  <c r="BI333" i="8"/>
  <c r="BH333" i="8"/>
  <c r="BG333" i="8"/>
  <c r="BF333" i="8"/>
  <c r="BE333" i="8"/>
  <c r="T333" i="8"/>
  <c r="R333" i="8"/>
  <c r="P333" i="8"/>
  <c r="BK333" i="8"/>
  <c r="J333" i="8"/>
  <c r="BI332" i="8"/>
  <c r="BH332" i="8"/>
  <c r="BG332" i="8"/>
  <c r="BF332" i="8"/>
  <c r="BE332" i="8"/>
  <c r="T332" i="8"/>
  <c r="T331" i="8" s="1"/>
  <c r="R332" i="8"/>
  <c r="R331" i="8" s="1"/>
  <c r="P332" i="8"/>
  <c r="P331" i="8" s="1"/>
  <c r="BK332" i="8"/>
  <c r="BK331" i="8" s="1"/>
  <c r="J331" i="8" s="1"/>
  <c r="J80" i="8" s="1"/>
  <c r="J332" i="8"/>
  <c r="BI330" i="8"/>
  <c r="BH330" i="8"/>
  <c r="BG330" i="8"/>
  <c r="BF330" i="8"/>
  <c r="T330" i="8"/>
  <c r="R330" i="8"/>
  <c r="P330" i="8"/>
  <c r="BK330" i="8"/>
  <c r="J330" i="8"/>
  <c r="BE330" i="8" s="1"/>
  <c r="BI329" i="8"/>
  <c r="BH329" i="8"/>
  <c r="BG329" i="8"/>
  <c r="BF329" i="8"/>
  <c r="T329" i="8"/>
  <c r="R329" i="8"/>
  <c r="P329" i="8"/>
  <c r="BK329" i="8"/>
  <c r="J329" i="8"/>
  <c r="BE329" i="8" s="1"/>
  <c r="BI328" i="8"/>
  <c r="BH328" i="8"/>
  <c r="BG328" i="8"/>
  <c r="BF328" i="8"/>
  <c r="T328" i="8"/>
  <c r="R328" i="8"/>
  <c r="P328" i="8"/>
  <c r="BK328" i="8"/>
  <c r="J328" i="8"/>
  <c r="BE328" i="8" s="1"/>
  <c r="BI327" i="8"/>
  <c r="BH327" i="8"/>
  <c r="BG327" i="8"/>
  <c r="BF327" i="8"/>
  <c r="BE327" i="8"/>
  <c r="T327" i="8"/>
  <c r="R327" i="8"/>
  <c r="P327" i="8"/>
  <c r="BK327" i="8"/>
  <c r="J327" i="8"/>
  <c r="BI326" i="8"/>
  <c r="BH326" i="8"/>
  <c r="BG326" i="8"/>
  <c r="BF326" i="8"/>
  <c r="T326" i="8"/>
  <c r="R326" i="8"/>
  <c r="P326" i="8"/>
  <c r="BK326" i="8"/>
  <c r="J326" i="8"/>
  <c r="BE326" i="8" s="1"/>
  <c r="BI325" i="8"/>
  <c r="BH325" i="8"/>
  <c r="BG325" i="8"/>
  <c r="BF325" i="8"/>
  <c r="BE325" i="8"/>
  <c r="T325" i="8"/>
  <c r="R325" i="8"/>
  <c r="P325" i="8"/>
  <c r="BK325" i="8"/>
  <c r="J325" i="8"/>
  <c r="BI324" i="8"/>
  <c r="BH324" i="8"/>
  <c r="BG324" i="8"/>
  <c r="BF324" i="8"/>
  <c r="T324" i="8"/>
  <c r="R324" i="8"/>
  <c r="P324" i="8"/>
  <c r="BK324" i="8"/>
  <c r="J324" i="8"/>
  <c r="BE324" i="8" s="1"/>
  <c r="BI323" i="8"/>
  <c r="BH323" i="8"/>
  <c r="BG323" i="8"/>
  <c r="BF323" i="8"/>
  <c r="BE323" i="8"/>
  <c r="T323" i="8"/>
  <c r="R323" i="8"/>
  <c r="P323" i="8"/>
  <c r="BK323" i="8"/>
  <c r="J323" i="8"/>
  <c r="BI322" i="8"/>
  <c r="BH322" i="8"/>
  <c r="BG322" i="8"/>
  <c r="BF322" i="8"/>
  <c r="T322" i="8"/>
  <c r="R322" i="8"/>
  <c r="P322" i="8"/>
  <c r="BK322" i="8"/>
  <c r="J322" i="8"/>
  <c r="BE322" i="8" s="1"/>
  <c r="BI321" i="8"/>
  <c r="BH321" i="8"/>
  <c r="BG321" i="8"/>
  <c r="BF321" i="8"/>
  <c r="BE321" i="8"/>
  <c r="T321" i="8"/>
  <c r="R321" i="8"/>
  <c r="R320" i="8" s="1"/>
  <c r="P321" i="8"/>
  <c r="P320" i="8" s="1"/>
  <c r="P319" i="8" s="1"/>
  <c r="BK321" i="8"/>
  <c r="BK320" i="8" s="1"/>
  <c r="J321" i="8"/>
  <c r="BI318" i="8"/>
  <c r="BH318" i="8"/>
  <c r="BG318" i="8"/>
  <c r="BF318" i="8"/>
  <c r="BE318" i="8"/>
  <c r="T318" i="8"/>
  <c r="T317" i="8" s="1"/>
  <c r="R318" i="8"/>
  <c r="R317" i="8" s="1"/>
  <c r="P318" i="8"/>
  <c r="P317" i="8" s="1"/>
  <c r="BK318" i="8"/>
  <c r="BK317" i="8" s="1"/>
  <c r="J317" i="8" s="1"/>
  <c r="J77" i="8" s="1"/>
  <c r="J318" i="8"/>
  <c r="BI316" i="8"/>
  <c r="BH316" i="8"/>
  <c r="BG316" i="8"/>
  <c r="BF316" i="8"/>
  <c r="BE316" i="8"/>
  <c r="T316" i="8"/>
  <c r="R316" i="8"/>
  <c r="P316" i="8"/>
  <c r="BK316" i="8"/>
  <c r="J316" i="8"/>
  <c r="BI315" i="8"/>
  <c r="BH315" i="8"/>
  <c r="BG315" i="8"/>
  <c r="BF315" i="8"/>
  <c r="T315" i="8"/>
  <c r="R315" i="8"/>
  <c r="P315" i="8"/>
  <c r="BK315" i="8"/>
  <c r="J315" i="8"/>
  <c r="BE315" i="8" s="1"/>
  <c r="BI314" i="8"/>
  <c r="BH314" i="8"/>
  <c r="BG314" i="8"/>
  <c r="BF314" i="8"/>
  <c r="BE314" i="8"/>
  <c r="T314" i="8"/>
  <c r="R314" i="8"/>
  <c r="P314" i="8"/>
  <c r="BK314" i="8"/>
  <c r="J314" i="8"/>
  <c r="BI313" i="8"/>
  <c r="BH313" i="8"/>
  <c r="BG313" i="8"/>
  <c r="BF313" i="8"/>
  <c r="T313" i="8"/>
  <c r="T312" i="8" s="1"/>
  <c r="R313" i="8"/>
  <c r="R312" i="8" s="1"/>
  <c r="P313" i="8"/>
  <c r="P312" i="8" s="1"/>
  <c r="BK313" i="8"/>
  <c r="J313" i="8"/>
  <c r="BE313" i="8" s="1"/>
  <c r="BI311" i="8"/>
  <c r="BH311" i="8"/>
  <c r="BG311" i="8"/>
  <c r="BF311" i="8"/>
  <c r="BE311" i="8"/>
  <c r="T311" i="8"/>
  <c r="R311" i="8"/>
  <c r="P311" i="8"/>
  <c r="BK311" i="8"/>
  <c r="J311" i="8"/>
  <c r="BI310" i="8"/>
  <c r="BH310" i="8"/>
  <c r="BG310" i="8"/>
  <c r="BF310" i="8"/>
  <c r="T310" i="8"/>
  <c r="R310" i="8"/>
  <c r="P310" i="8"/>
  <c r="BK310" i="8"/>
  <c r="J310" i="8"/>
  <c r="BE310" i="8" s="1"/>
  <c r="BI309" i="8"/>
  <c r="BH309" i="8"/>
  <c r="BG309" i="8"/>
  <c r="BF309" i="8"/>
  <c r="BE309" i="8"/>
  <c r="T309" i="8"/>
  <c r="T308" i="8" s="1"/>
  <c r="R309" i="8"/>
  <c r="R308" i="8" s="1"/>
  <c r="P309" i="8"/>
  <c r="BK309" i="8"/>
  <c r="BK308" i="8" s="1"/>
  <c r="J308" i="8" s="1"/>
  <c r="J75" i="8" s="1"/>
  <c r="J309" i="8"/>
  <c r="BI307" i="8"/>
  <c r="BH307" i="8"/>
  <c r="BG307" i="8"/>
  <c r="BF307" i="8"/>
  <c r="BE307" i="8"/>
  <c r="T307" i="8"/>
  <c r="R307" i="8"/>
  <c r="P307" i="8"/>
  <c r="BK307" i="8"/>
  <c r="J307" i="8"/>
  <c r="BI306" i="8"/>
  <c r="BH306" i="8"/>
  <c r="BG306" i="8"/>
  <c r="BF306" i="8"/>
  <c r="T306" i="8"/>
  <c r="R306" i="8"/>
  <c r="P306" i="8"/>
  <c r="BK306" i="8"/>
  <c r="J306" i="8"/>
  <c r="BE306" i="8" s="1"/>
  <c r="BI305" i="8"/>
  <c r="BH305" i="8"/>
  <c r="BG305" i="8"/>
  <c r="BF305" i="8"/>
  <c r="BE305" i="8"/>
  <c r="T305" i="8"/>
  <c r="T304" i="8" s="1"/>
  <c r="R305" i="8"/>
  <c r="P305" i="8"/>
  <c r="P304" i="8" s="1"/>
  <c r="BK305" i="8"/>
  <c r="BK304" i="8" s="1"/>
  <c r="J304" i="8" s="1"/>
  <c r="J74" i="8" s="1"/>
  <c r="J305" i="8"/>
  <c r="BI303" i="8"/>
  <c r="BH303" i="8"/>
  <c r="BG303" i="8"/>
  <c r="BF303" i="8"/>
  <c r="T303" i="8"/>
  <c r="R303" i="8"/>
  <c r="P303" i="8"/>
  <c r="BK303" i="8"/>
  <c r="J303" i="8"/>
  <c r="BE303" i="8" s="1"/>
  <c r="BI302" i="8"/>
  <c r="BH302" i="8"/>
  <c r="BG302" i="8"/>
  <c r="BF302" i="8"/>
  <c r="BE302" i="8"/>
  <c r="T302" i="8"/>
  <c r="R302" i="8"/>
  <c r="P302" i="8"/>
  <c r="BK302" i="8"/>
  <c r="J302" i="8"/>
  <c r="BI301" i="8"/>
  <c r="BH301" i="8"/>
  <c r="BG301" i="8"/>
  <c r="BF301" i="8"/>
  <c r="T301" i="8"/>
  <c r="R301" i="8"/>
  <c r="P301" i="8"/>
  <c r="BK301" i="8"/>
  <c r="J301" i="8"/>
  <c r="BE301" i="8" s="1"/>
  <c r="BI300" i="8"/>
  <c r="BH300" i="8"/>
  <c r="BG300" i="8"/>
  <c r="BF300" i="8"/>
  <c r="BE300" i="8"/>
  <c r="T300" i="8"/>
  <c r="R300" i="8"/>
  <c r="P300" i="8"/>
  <c r="BK300" i="8"/>
  <c r="J300" i="8"/>
  <c r="BI299" i="8"/>
  <c r="BH299" i="8"/>
  <c r="BG299" i="8"/>
  <c r="BF299" i="8"/>
  <c r="T299" i="8"/>
  <c r="R299" i="8"/>
  <c r="P299" i="8"/>
  <c r="BK299" i="8"/>
  <c r="J299" i="8"/>
  <c r="BE299" i="8" s="1"/>
  <c r="BI298" i="8"/>
  <c r="BH298" i="8"/>
  <c r="BG298" i="8"/>
  <c r="BF298" i="8"/>
  <c r="BE298" i="8"/>
  <c r="T298" i="8"/>
  <c r="R298" i="8"/>
  <c r="P298" i="8"/>
  <c r="BK298" i="8"/>
  <c r="J298" i="8"/>
  <c r="BI297" i="8"/>
  <c r="BH297" i="8"/>
  <c r="BG297" i="8"/>
  <c r="BF297" i="8"/>
  <c r="T297" i="8"/>
  <c r="R297" i="8"/>
  <c r="P297" i="8"/>
  <c r="BK297" i="8"/>
  <c r="J297" i="8"/>
  <c r="BE297" i="8" s="1"/>
  <c r="BI296" i="8"/>
  <c r="BH296" i="8"/>
  <c r="BG296" i="8"/>
  <c r="BF296" i="8"/>
  <c r="BE296" i="8"/>
  <c r="T296" i="8"/>
  <c r="R296" i="8"/>
  <c r="P296" i="8"/>
  <c r="BK296" i="8"/>
  <c r="J296" i="8"/>
  <c r="BI295" i="8"/>
  <c r="BH295" i="8"/>
  <c r="BG295" i="8"/>
  <c r="BF295" i="8"/>
  <c r="T295" i="8"/>
  <c r="R295" i="8"/>
  <c r="P295" i="8"/>
  <c r="BK295" i="8"/>
  <c r="J295" i="8"/>
  <c r="BE295" i="8" s="1"/>
  <c r="BI294" i="8"/>
  <c r="BH294" i="8"/>
  <c r="BG294" i="8"/>
  <c r="BF294" i="8"/>
  <c r="BE294" i="8"/>
  <c r="T294" i="8"/>
  <c r="R294" i="8"/>
  <c r="P294" i="8"/>
  <c r="BK294" i="8"/>
  <c r="J294" i="8"/>
  <c r="BI293" i="8"/>
  <c r="BH293" i="8"/>
  <c r="BG293" i="8"/>
  <c r="BF293" i="8"/>
  <c r="T293" i="8"/>
  <c r="R293" i="8"/>
  <c r="P293" i="8"/>
  <c r="BK293" i="8"/>
  <c r="J293" i="8"/>
  <c r="BE293" i="8" s="1"/>
  <c r="BI292" i="8"/>
  <c r="BH292" i="8"/>
  <c r="BG292" i="8"/>
  <c r="BF292" i="8"/>
  <c r="BE292" i="8"/>
  <c r="T292" i="8"/>
  <c r="R292" i="8"/>
  <c r="P292" i="8"/>
  <c r="BK292" i="8"/>
  <c r="J292" i="8"/>
  <c r="BI291" i="8"/>
  <c r="BH291" i="8"/>
  <c r="BG291" i="8"/>
  <c r="BF291" i="8"/>
  <c r="T291" i="8"/>
  <c r="R291" i="8"/>
  <c r="P291" i="8"/>
  <c r="BK291" i="8"/>
  <c r="J291" i="8"/>
  <c r="BE291" i="8" s="1"/>
  <c r="BI290" i="8"/>
  <c r="BH290" i="8"/>
  <c r="BG290" i="8"/>
  <c r="BF290" i="8"/>
  <c r="BE290" i="8"/>
  <c r="T290" i="8"/>
  <c r="R290" i="8"/>
  <c r="P290" i="8"/>
  <c r="BK290" i="8"/>
  <c r="J290" i="8"/>
  <c r="BI289" i="8"/>
  <c r="BH289" i="8"/>
  <c r="BG289" i="8"/>
  <c r="BF289" i="8"/>
  <c r="T289" i="8"/>
  <c r="R289" i="8"/>
  <c r="P289" i="8"/>
  <c r="BK289" i="8"/>
  <c r="J289" i="8"/>
  <c r="BE289" i="8" s="1"/>
  <c r="BI288" i="8"/>
  <c r="BH288" i="8"/>
  <c r="BG288" i="8"/>
  <c r="BF288" i="8"/>
  <c r="BE288" i="8"/>
  <c r="T288" i="8"/>
  <c r="R288" i="8"/>
  <c r="P288" i="8"/>
  <c r="BK288" i="8"/>
  <c r="J288" i="8"/>
  <c r="BI287" i="8"/>
  <c r="BH287" i="8"/>
  <c r="BG287" i="8"/>
  <c r="BF287" i="8"/>
  <c r="T287" i="8"/>
  <c r="R287" i="8"/>
  <c r="P287" i="8"/>
  <c r="BK287" i="8"/>
  <c r="J287" i="8"/>
  <c r="BE287" i="8" s="1"/>
  <c r="BI286" i="8"/>
  <c r="BH286" i="8"/>
  <c r="BG286" i="8"/>
  <c r="BF286" i="8"/>
  <c r="BE286" i="8"/>
  <c r="T286" i="8"/>
  <c r="R286" i="8"/>
  <c r="P286" i="8"/>
  <c r="BK286" i="8"/>
  <c r="J286" i="8"/>
  <c r="BI285" i="8"/>
  <c r="BH285" i="8"/>
  <c r="BG285" i="8"/>
  <c r="BF285" i="8"/>
  <c r="T285" i="8"/>
  <c r="R285" i="8"/>
  <c r="P285" i="8"/>
  <c r="BK285" i="8"/>
  <c r="J285" i="8"/>
  <c r="BE285" i="8" s="1"/>
  <c r="BI284" i="8"/>
  <c r="BH284" i="8"/>
  <c r="BG284" i="8"/>
  <c r="BF284" i="8"/>
  <c r="BE284" i="8"/>
  <c r="T284" i="8"/>
  <c r="T283" i="8" s="1"/>
  <c r="R284" i="8"/>
  <c r="R283" i="8" s="1"/>
  <c r="P284" i="8"/>
  <c r="BK284" i="8"/>
  <c r="BK283" i="8" s="1"/>
  <c r="J283" i="8" s="1"/>
  <c r="J73" i="8" s="1"/>
  <c r="J284" i="8"/>
  <c r="BI282" i="8"/>
  <c r="BH282" i="8"/>
  <c r="BG282" i="8"/>
  <c r="BF282" i="8"/>
  <c r="BE282" i="8"/>
  <c r="T282" i="8"/>
  <c r="R282" i="8"/>
  <c r="P282" i="8"/>
  <c r="BK282" i="8"/>
  <c r="J282" i="8"/>
  <c r="BI281" i="8"/>
  <c r="BH281" i="8"/>
  <c r="BG281" i="8"/>
  <c r="BF281" i="8"/>
  <c r="T281" i="8"/>
  <c r="R281" i="8"/>
  <c r="P281" i="8"/>
  <c r="BK281" i="8"/>
  <c r="J281" i="8"/>
  <c r="BE281" i="8" s="1"/>
  <c r="BI280" i="8"/>
  <c r="BH280" i="8"/>
  <c r="BG280" i="8"/>
  <c r="BF280" i="8"/>
  <c r="BE280" i="8"/>
  <c r="T280" i="8"/>
  <c r="R280" i="8"/>
  <c r="P280" i="8"/>
  <c r="BK280" i="8"/>
  <c r="J280" i="8"/>
  <c r="BI279" i="8"/>
  <c r="BH279" i="8"/>
  <c r="BG279" i="8"/>
  <c r="BF279" i="8"/>
  <c r="T279" i="8"/>
  <c r="R279" i="8"/>
  <c r="P279" i="8"/>
  <c r="BK279" i="8"/>
  <c r="J279" i="8"/>
  <c r="BE279" i="8" s="1"/>
  <c r="BI278" i="8"/>
  <c r="BH278" i="8"/>
  <c r="BG278" i="8"/>
  <c r="BF278" i="8"/>
  <c r="BE278" i="8"/>
  <c r="T278" i="8"/>
  <c r="R278" i="8"/>
  <c r="P278" i="8"/>
  <c r="BK278" i="8"/>
  <c r="J278" i="8"/>
  <c r="BI277" i="8"/>
  <c r="BH277" i="8"/>
  <c r="BG277" i="8"/>
  <c r="BF277" i="8"/>
  <c r="T277" i="8"/>
  <c r="R277" i="8"/>
  <c r="P277" i="8"/>
  <c r="BK277" i="8"/>
  <c r="J277" i="8"/>
  <c r="BE277" i="8" s="1"/>
  <c r="BI276" i="8"/>
  <c r="BH276" i="8"/>
  <c r="BG276" i="8"/>
  <c r="BF276" i="8"/>
  <c r="BE276" i="8"/>
  <c r="T276" i="8"/>
  <c r="R276" i="8"/>
  <c r="P276" i="8"/>
  <c r="BK276" i="8"/>
  <c r="J276" i="8"/>
  <c r="BI275" i="8"/>
  <c r="BH275" i="8"/>
  <c r="BG275" i="8"/>
  <c r="BF275" i="8"/>
  <c r="T275" i="8"/>
  <c r="T274" i="8" s="1"/>
  <c r="R275" i="8"/>
  <c r="P275" i="8"/>
  <c r="P274" i="8" s="1"/>
  <c r="BK275" i="8"/>
  <c r="J275" i="8"/>
  <c r="BE275" i="8" s="1"/>
  <c r="BI273" i="8"/>
  <c r="BH273" i="8"/>
  <c r="BG273" i="8"/>
  <c r="BF273" i="8"/>
  <c r="BE273" i="8"/>
  <c r="T273" i="8"/>
  <c r="R273" i="8"/>
  <c r="P273" i="8"/>
  <c r="BK273" i="8"/>
  <c r="J273" i="8"/>
  <c r="BI272" i="8"/>
  <c r="BH272" i="8"/>
  <c r="BG272" i="8"/>
  <c r="BF272" i="8"/>
  <c r="T272" i="8"/>
  <c r="R272" i="8"/>
  <c r="P272" i="8"/>
  <c r="BK272" i="8"/>
  <c r="J272" i="8"/>
  <c r="BE272" i="8" s="1"/>
  <c r="BI271" i="8"/>
  <c r="BH271" i="8"/>
  <c r="BG271" i="8"/>
  <c r="BF271" i="8"/>
  <c r="BE271" i="8"/>
  <c r="T271" i="8"/>
  <c r="R271" i="8"/>
  <c r="R270" i="8" s="1"/>
  <c r="P271" i="8"/>
  <c r="P270" i="8" s="1"/>
  <c r="BK271" i="8"/>
  <c r="BK270" i="8" s="1"/>
  <c r="J270" i="8" s="1"/>
  <c r="J71" i="8" s="1"/>
  <c r="J271" i="8"/>
  <c r="BI269" i="8"/>
  <c r="BH269" i="8"/>
  <c r="BG269" i="8"/>
  <c r="BF269" i="8"/>
  <c r="BE269" i="8"/>
  <c r="T269" i="8"/>
  <c r="R269" i="8"/>
  <c r="P269" i="8"/>
  <c r="BK269" i="8"/>
  <c r="J269" i="8"/>
  <c r="BI268" i="8"/>
  <c r="BH268" i="8"/>
  <c r="BG268" i="8"/>
  <c r="BF268" i="8"/>
  <c r="T268" i="8"/>
  <c r="R268" i="8"/>
  <c r="P268" i="8"/>
  <c r="BK268" i="8"/>
  <c r="J268" i="8"/>
  <c r="BE268" i="8" s="1"/>
  <c r="BI267" i="8"/>
  <c r="BH267" i="8"/>
  <c r="BG267" i="8"/>
  <c r="BF267" i="8"/>
  <c r="BE267" i="8"/>
  <c r="T267" i="8"/>
  <c r="R267" i="8"/>
  <c r="P267" i="8"/>
  <c r="BK267" i="8"/>
  <c r="J267" i="8"/>
  <c r="BI266" i="8"/>
  <c r="BH266" i="8"/>
  <c r="BG266" i="8"/>
  <c r="BF266" i="8"/>
  <c r="T266" i="8"/>
  <c r="R266" i="8"/>
  <c r="P266" i="8"/>
  <c r="BK266" i="8"/>
  <c r="J266" i="8"/>
  <c r="BE266" i="8" s="1"/>
  <c r="BI265" i="8"/>
  <c r="BH265" i="8"/>
  <c r="BG265" i="8"/>
  <c r="BF265" i="8"/>
  <c r="BE265" i="8"/>
  <c r="T265" i="8"/>
  <c r="R265" i="8"/>
  <c r="P265" i="8"/>
  <c r="BK265" i="8"/>
  <c r="J265" i="8"/>
  <c r="BI264" i="8"/>
  <c r="BH264" i="8"/>
  <c r="BG264" i="8"/>
  <c r="BF264" i="8"/>
  <c r="T264" i="8"/>
  <c r="R264" i="8"/>
  <c r="P264" i="8"/>
  <c r="BK264" i="8"/>
  <c r="J264" i="8"/>
  <c r="BE264" i="8" s="1"/>
  <c r="BI263" i="8"/>
  <c r="BH263" i="8"/>
  <c r="BG263" i="8"/>
  <c r="BF263" i="8"/>
  <c r="BE263" i="8"/>
  <c r="T263" i="8"/>
  <c r="R263" i="8"/>
  <c r="P263" i="8"/>
  <c r="BK263" i="8"/>
  <c r="J263" i="8"/>
  <c r="BI262" i="8"/>
  <c r="BH262" i="8"/>
  <c r="BG262" i="8"/>
  <c r="BF262" i="8"/>
  <c r="T262" i="8"/>
  <c r="R262" i="8"/>
  <c r="P262" i="8"/>
  <c r="BK262" i="8"/>
  <c r="J262" i="8"/>
  <c r="BE262" i="8" s="1"/>
  <c r="BI261" i="8"/>
  <c r="BH261" i="8"/>
  <c r="BG261" i="8"/>
  <c r="BF261" i="8"/>
  <c r="BE261" i="8"/>
  <c r="T261" i="8"/>
  <c r="R261" i="8"/>
  <c r="P261" i="8"/>
  <c r="BK261" i="8"/>
  <c r="J261" i="8"/>
  <c r="BI260" i="8"/>
  <c r="BH260" i="8"/>
  <c r="BG260" i="8"/>
  <c r="BF260" i="8"/>
  <c r="T260" i="8"/>
  <c r="T259" i="8" s="1"/>
  <c r="R260" i="8"/>
  <c r="P260" i="8"/>
  <c r="P259" i="8" s="1"/>
  <c r="BK260" i="8"/>
  <c r="BK259" i="8" s="1"/>
  <c r="J260" i="8"/>
  <c r="BE260" i="8" s="1"/>
  <c r="BI257" i="8"/>
  <c r="BH257" i="8"/>
  <c r="BG257" i="8"/>
  <c r="BF257" i="8"/>
  <c r="T257" i="8"/>
  <c r="R257" i="8"/>
  <c r="P257" i="8"/>
  <c r="BK257" i="8"/>
  <c r="J257" i="8"/>
  <c r="BE257" i="8" s="1"/>
  <c r="BI256" i="8"/>
  <c r="BH256" i="8"/>
  <c r="BG256" i="8"/>
  <c r="BF256" i="8"/>
  <c r="BE256" i="8"/>
  <c r="T256" i="8"/>
  <c r="T255" i="8" s="1"/>
  <c r="R256" i="8"/>
  <c r="P256" i="8"/>
  <c r="P255" i="8" s="1"/>
  <c r="BK256" i="8"/>
  <c r="BK255" i="8" s="1"/>
  <c r="J255" i="8" s="1"/>
  <c r="J68" i="8" s="1"/>
  <c r="J256" i="8"/>
  <c r="BI254" i="8"/>
  <c r="BH254" i="8"/>
  <c r="BG254" i="8"/>
  <c r="BF254" i="8"/>
  <c r="T254" i="8"/>
  <c r="R254" i="8"/>
  <c r="P254" i="8"/>
  <c r="BK254" i="8"/>
  <c r="J254" i="8"/>
  <c r="BE254" i="8" s="1"/>
  <c r="BI253" i="8"/>
  <c r="BH253" i="8"/>
  <c r="BG253" i="8"/>
  <c r="BF253" i="8"/>
  <c r="T253" i="8"/>
  <c r="R253" i="8"/>
  <c r="P253" i="8"/>
  <c r="BK253" i="8"/>
  <c r="J253" i="8"/>
  <c r="BE253" i="8" s="1"/>
  <c r="BI252" i="8"/>
  <c r="BH252" i="8"/>
  <c r="BG252" i="8"/>
  <c r="BF252" i="8"/>
  <c r="T252" i="8"/>
  <c r="R252" i="8"/>
  <c r="P252" i="8"/>
  <c r="BK252" i="8"/>
  <c r="J252" i="8"/>
  <c r="BE252" i="8" s="1"/>
  <c r="BI251" i="8"/>
  <c r="BH251" i="8"/>
  <c r="BG251" i="8"/>
  <c r="BF251" i="8"/>
  <c r="T251" i="8"/>
  <c r="R251" i="8"/>
  <c r="R250" i="8" s="1"/>
  <c r="P251" i="8"/>
  <c r="BK251" i="8"/>
  <c r="BK250" i="8" s="1"/>
  <c r="J250" i="8" s="1"/>
  <c r="J67" i="8" s="1"/>
  <c r="J251" i="8"/>
  <c r="BE251" i="8" s="1"/>
  <c r="BI249" i="8"/>
  <c r="BH249" i="8"/>
  <c r="BG249" i="8"/>
  <c r="BF249" i="8"/>
  <c r="BE249" i="8"/>
  <c r="T249" i="8"/>
  <c r="R249" i="8"/>
  <c r="P249" i="8"/>
  <c r="BK249" i="8"/>
  <c r="J249" i="8"/>
  <c r="BI248" i="8"/>
  <c r="BH248" i="8"/>
  <c r="BG248" i="8"/>
  <c r="BF248" i="8"/>
  <c r="T248" i="8"/>
  <c r="R248" i="8"/>
  <c r="P248" i="8"/>
  <c r="BK248" i="8"/>
  <c r="J248" i="8"/>
  <c r="BE248" i="8" s="1"/>
  <c r="BI247" i="8"/>
  <c r="BH247" i="8"/>
  <c r="BG247" i="8"/>
  <c r="BF247" i="8"/>
  <c r="BE247" i="8"/>
  <c r="T247" i="8"/>
  <c r="R247" i="8"/>
  <c r="P247" i="8"/>
  <c r="BK247" i="8"/>
  <c r="J247" i="8"/>
  <c r="BI246" i="8"/>
  <c r="BH246" i="8"/>
  <c r="BG246" i="8"/>
  <c r="BF246" i="8"/>
  <c r="T246" i="8"/>
  <c r="R246" i="8"/>
  <c r="P246" i="8"/>
  <c r="BK246" i="8"/>
  <c r="J246" i="8"/>
  <c r="BE246" i="8" s="1"/>
  <c r="BI245" i="8"/>
  <c r="BH245" i="8"/>
  <c r="BG245" i="8"/>
  <c r="BF245" i="8"/>
  <c r="BE245" i="8"/>
  <c r="T245" i="8"/>
  <c r="T244" i="8" s="1"/>
  <c r="R245" i="8"/>
  <c r="P245" i="8"/>
  <c r="P244" i="8" s="1"/>
  <c r="BK245" i="8"/>
  <c r="BK244" i="8" s="1"/>
  <c r="J244" i="8" s="1"/>
  <c r="J66" i="8" s="1"/>
  <c r="J245" i="8"/>
  <c r="BI243" i="8"/>
  <c r="BH243" i="8"/>
  <c r="BG243" i="8"/>
  <c r="BF243" i="8"/>
  <c r="T243" i="8"/>
  <c r="R243" i="8"/>
  <c r="P243" i="8"/>
  <c r="BK243" i="8"/>
  <c r="J243" i="8"/>
  <c r="BE243" i="8" s="1"/>
  <c r="BI242" i="8"/>
  <c r="BH242" i="8"/>
  <c r="BG242" i="8"/>
  <c r="BF242" i="8"/>
  <c r="T242" i="8"/>
  <c r="R242" i="8"/>
  <c r="P242" i="8"/>
  <c r="BK242" i="8"/>
  <c r="J242" i="8"/>
  <c r="BE242" i="8" s="1"/>
  <c r="BI241" i="8"/>
  <c r="BH241" i="8"/>
  <c r="BG241" i="8"/>
  <c r="BF241" i="8"/>
  <c r="T241" i="8"/>
  <c r="R241" i="8"/>
  <c r="P241" i="8"/>
  <c r="BK241" i="8"/>
  <c r="J241" i="8"/>
  <c r="BE241" i="8" s="1"/>
  <c r="BI240" i="8"/>
  <c r="BH240" i="8"/>
  <c r="BG240" i="8"/>
  <c r="BF240" i="8"/>
  <c r="BE240" i="8"/>
  <c r="T240" i="8"/>
  <c r="R240" i="8"/>
  <c r="P240" i="8"/>
  <c r="BK240" i="8"/>
  <c r="J240" i="8"/>
  <c r="BI239" i="8"/>
  <c r="BH239" i="8"/>
  <c r="BG239" i="8"/>
  <c r="BF239" i="8"/>
  <c r="T239" i="8"/>
  <c r="R239" i="8"/>
  <c r="P239" i="8"/>
  <c r="BK239" i="8"/>
  <c r="J239" i="8"/>
  <c r="BE239" i="8" s="1"/>
  <c r="BI238" i="8"/>
  <c r="BH238" i="8"/>
  <c r="BG238" i="8"/>
  <c r="BF238" i="8"/>
  <c r="BE238" i="8"/>
  <c r="T238" i="8"/>
  <c r="R238" i="8"/>
  <c r="P238" i="8"/>
  <c r="BK238" i="8"/>
  <c r="J238" i="8"/>
  <c r="BI237" i="8"/>
  <c r="BH237" i="8"/>
  <c r="BG237" i="8"/>
  <c r="BF237" i="8"/>
  <c r="T237" i="8"/>
  <c r="R237" i="8"/>
  <c r="P237" i="8"/>
  <c r="BK237" i="8"/>
  <c r="J237" i="8"/>
  <c r="BE237" i="8" s="1"/>
  <c r="BI236" i="8"/>
  <c r="BH236" i="8"/>
  <c r="BG236" i="8"/>
  <c r="BF236" i="8"/>
  <c r="BE236" i="8"/>
  <c r="T236" i="8"/>
  <c r="R236" i="8"/>
  <c r="P236" i="8"/>
  <c r="BK236" i="8"/>
  <c r="J236" i="8"/>
  <c r="BI235" i="8"/>
  <c r="BH235" i="8"/>
  <c r="BG235" i="8"/>
  <c r="BF235" i="8"/>
  <c r="T235" i="8"/>
  <c r="R235" i="8"/>
  <c r="P235" i="8"/>
  <c r="BK235" i="8"/>
  <c r="J235" i="8"/>
  <c r="BE235" i="8" s="1"/>
  <c r="BI234" i="8"/>
  <c r="BH234" i="8"/>
  <c r="BG234" i="8"/>
  <c r="BF234" i="8"/>
  <c r="BE234" i="8"/>
  <c r="T234" i="8"/>
  <c r="R234" i="8"/>
  <c r="P234" i="8"/>
  <c r="BK234" i="8"/>
  <c r="J234" i="8"/>
  <c r="BI233" i="8"/>
  <c r="BH233" i="8"/>
  <c r="BG233" i="8"/>
  <c r="BF233" i="8"/>
  <c r="T233" i="8"/>
  <c r="R233" i="8"/>
  <c r="P233" i="8"/>
  <c r="BK233" i="8"/>
  <c r="J233" i="8"/>
  <c r="BE233" i="8" s="1"/>
  <c r="BI232" i="8"/>
  <c r="BH232" i="8"/>
  <c r="BG232" i="8"/>
  <c r="BF232" i="8"/>
  <c r="BE232" i="8"/>
  <c r="T232" i="8"/>
  <c r="R232" i="8"/>
  <c r="P232" i="8"/>
  <c r="BK232" i="8"/>
  <c r="J232" i="8"/>
  <c r="BI231" i="8"/>
  <c r="BH231" i="8"/>
  <c r="BG231" i="8"/>
  <c r="BF231" i="8"/>
  <c r="T231" i="8"/>
  <c r="R231" i="8"/>
  <c r="P231" i="8"/>
  <c r="BK231" i="8"/>
  <c r="J231" i="8"/>
  <c r="BE231" i="8" s="1"/>
  <c r="BI230" i="8"/>
  <c r="BH230" i="8"/>
  <c r="BG230" i="8"/>
  <c r="BF230" i="8"/>
  <c r="BE230" i="8"/>
  <c r="T230" i="8"/>
  <c r="R230" i="8"/>
  <c r="P230" i="8"/>
  <c r="BK230" i="8"/>
  <c r="J230" i="8"/>
  <c r="BI229" i="8"/>
  <c r="BH229" i="8"/>
  <c r="BG229" i="8"/>
  <c r="BF229" i="8"/>
  <c r="T229" i="8"/>
  <c r="R229" i="8"/>
  <c r="P229" i="8"/>
  <c r="BK229" i="8"/>
  <c r="J229" i="8"/>
  <c r="BE229" i="8" s="1"/>
  <c r="BI228" i="8"/>
  <c r="BH228" i="8"/>
  <c r="BG228" i="8"/>
  <c r="BF228" i="8"/>
  <c r="BE228" i="8"/>
  <c r="T228" i="8"/>
  <c r="R228" i="8"/>
  <c r="P228" i="8"/>
  <c r="BK228" i="8"/>
  <c r="J228" i="8"/>
  <c r="BI227" i="8"/>
  <c r="BH227" i="8"/>
  <c r="BG227" i="8"/>
  <c r="BF227" i="8"/>
  <c r="T227" i="8"/>
  <c r="R227" i="8"/>
  <c r="P227" i="8"/>
  <c r="BK227" i="8"/>
  <c r="J227" i="8"/>
  <c r="BE227" i="8" s="1"/>
  <c r="BI226" i="8"/>
  <c r="BH226" i="8"/>
  <c r="BG226" i="8"/>
  <c r="BF226" i="8"/>
  <c r="BE226" i="8"/>
  <c r="T226" i="8"/>
  <c r="R226" i="8"/>
  <c r="P226" i="8"/>
  <c r="BK226" i="8"/>
  <c r="J226" i="8"/>
  <c r="BI225" i="8"/>
  <c r="BH225" i="8"/>
  <c r="BG225" i="8"/>
  <c r="BF225" i="8"/>
  <c r="T225" i="8"/>
  <c r="R225" i="8"/>
  <c r="P225" i="8"/>
  <c r="BK225" i="8"/>
  <c r="J225" i="8"/>
  <c r="BE225" i="8" s="1"/>
  <c r="BI224" i="8"/>
  <c r="BH224" i="8"/>
  <c r="BG224" i="8"/>
  <c r="BF224" i="8"/>
  <c r="BE224" i="8"/>
  <c r="T224" i="8"/>
  <c r="R224" i="8"/>
  <c r="P224" i="8"/>
  <c r="BK224" i="8"/>
  <c r="J224" i="8"/>
  <c r="BI223" i="8"/>
  <c r="BH223" i="8"/>
  <c r="BG223" i="8"/>
  <c r="BF223" i="8"/>
  <c r="T223" i="8"/>
  <c r="R223" i="8"/>
  <c r="P223" i="8"/>
  <c r="BK223" i="8"/>
  <c r="J223" i="8"/>
  <c r="BE223" i="8" s="1"/>
  <c r="BI222" i="8"/>
  <c r="BH222" i="8"/>
  <c r="BG222" i="8"/>
  <c r="BF222" i="8"/>
  <c r="BE222" i="8"/>
  <c r="T222" i="8"/>
  <c r="R222" i="8"/>
  <c r="P222" i="8"/>
  <c r="BK222" i="8"/>
  <c r="J222" i="8"/>
  <c r="BI221" i="8"/>
  <c r="BH221" i="8"/>
  <c r="BG221" i="8"/>
  <c r="BF221" i="8"/>
  <c r="T221" i="8"/>
  <c r="R221" i="8"/>
  <c r="P221" i="8"/>
  <c r="BK221" i="8"/>
  <c r="J221" i="8"/>
  <c r="BE221" i="8" s="1"/>
  <c r="BI220" i="8"/>
  <c r="BH220" i="8"/>
  <c r="BG220" i="8"/>
  <c r="BF220" i="8"/>
  <c r="BE220" i="8"/>
  <c r="T220" i="8"/>
  <c r="R220" i="8"/>
  <c r="P220" i="8"/>
  <c r="BK220" i="8"/>
  <c r="J220" i="8"/>
  <c r="BI219" i="8"/>
  <c r="BH219" i="8"/>
  <c r="BG219" i="8"/>
  <c r="BF219" i="8"/>
  <c r="BE219" i="8"/>
  <c r="T219" i="8"/>
  <c r="R219" i="8"/>
  <c r="P219" i="8"/>
  <c r="BK219" i="8"/>
  <c r="J219" i="8"/>
  <c r="BI218" i="8"/>
  <c r="BH218" i="8"/>
  <c r="BG218" i="8"/>
  <c r="BF218" i="8"/>
  <c r="BE218" i="8"/>
  <c r="T218" i="8"/>
  <c r="R218" i="8"/>
  <c r="P218" i="8"/>
  <c r="BK218" i="8"/>
  <c r="J218" i="8"/>
  <c r="BI217" i="8"/>
  <c r="BH217" i="8"/>
  <c r="BG217" i="8"/>
  <c r="BF217" i="8"/>
  <c r="BE217" i="8"/>
  <c r="T217" i="8"/>
  <c r="R217" i="8"/>
  <c r="P217" i="8"/>
  <c r="BK217" i="8"/>
  <c r="J217" i="8"/>
  <c r="BI216" i="8"/>
  <c r="BH216" i="8"/>
  <c r="BG216" i="8"/>
  <c r="BF216" i="8"/>
  <c r="BE216" i="8"/>
  <c r="T216" i="8"/>
  <c r="R216" i="8"/>
  <c r="P216" i="8"/>
  <c r="BK216" i="8"/>
  <c r="J216" i="8"/>
  <c r="BI215" i="8"/>
  <c r="BH215" i="8"/>
  <c r="BG215" i="8"/>
  <c r="BF215" i="8"/>
  <c r="BE215" i="8"/>
  <c r="T215" i="8"/>
  <c r="R215" i="8"/>
  <c r="P215" i="8"/>
  <c r="BK215" i="8"/>
  <c r="J215" i="8"/>
  <c r="BI214" i="8"/>
  <c r="BH214" i="8"/>
  <c r="BG214" i="8"/>
  <c r="BF214" i="8"/>
  <c r="BE214" i="8"/>
  <c r="T214" i="8"/>
  <c r="R214" i="8"/>
  <c r="P214" i="8"/>
  <c r="BK214" i="8"/>
  <c r="J214" i="8"/>
  <c r="BI213" i="8"/>
  <c r="BH213" i="8"/>
  <c r="BG213" i="8"/>
  <c r="BF213" i="8"/>
  <c r="BE213" i="8"/>
  <c r="T213" i="8"/>
  <c r="R213" i="8"/>
  <c r="P213" i="8"/>
  <c r="P212" i="8" s="1"/>
  <c r="BK213" i="8"/>
  <c r="BK212" i="8" s="1"/>
  <c r="J212" i="8" s="1"/>
  <c r="J65" i="8" s="1"/>
  <c r="J213" i="8"/>
  <c r="BI211" i="8"/>
  <c r="BH211" i="8"/>
  <c r="BG211" i="8"/>
  <c r="BF211" i="8"/>
  <c r="T211" i="8"/>
  <c r="R211" i="8"/>
  <c r="P211" i="8"/>
  <c r="BK211" i="8"/>
  <c r="J211" i="8"/>
  <c r="BE211" i="8" s="1"/>
  <c r="BI210" i="8"/>
  <c r="BH210" i="8"/>
  <c r="BG210" i="8"/>
  <c r="BF210" i="8"/>
  <c r="BE210" i="8"/>
  <c r="T210" i="8"/>
  <c r="R210" i="8"/>
  <c r="P210" i="8"/>
  <c r="BK210" i="8"/>
  <c r="J210" i="8"/>
  <c r="BI209" i="8"/>
  <c r="BH209" i="8"/>
  <c r="BG209" i="8"/>
  <c r="BF209" i="8"/>
  <c r="T209" i="8"/>
  <c r="R209" i="8"/>
  <c r="P209" i="8"/>
  <c r="BK209" i="8"/>
  <c r="J209" i="8"/>
  <c r="BE209" i="8" s="1"/>
  <c r="BI208" i="8"/>
  <c r="BH208" i="8"/>
  <c r="BG208" i="8"/>
  <c r="BF208" i="8"/>
  <c r="T208" i="8"/>
  <c r="R208" i="8"/>
  <c r="P208" i="8"/>
  <c r="BK208" i="8"/>
  <c r="J208" i="8"/>
  <c r="BE208" i="8" s="1"/>
  <c r="BI207" i="8"/>
  <c r="BH207" i="8"/>
  <c r="BG207" i="8"/>
  <c r="BF207" i="8"/>
  <c r="T207" i="8"/>
  <c r="R207" i="8"/>
  <c r="P207" i="8"/>
  <c r="BK207" i="8"/>
  <c r="J207" i="8"/>
  <c r="BE207" i="8" s="1"/>
  <c r="BI206" i="8"/>
  <c r="BH206" i="8"/>
  <c r="BG206" i="8"/>
  <c r="BF206" i="8"/>
  <c r="BE206" i="8"/>
  <c r="T206" i="8"/>
  <c r="R206" i="8"/>
  <c r="P206" i="8"/>
  <c r="BK206" i="8"/>
  <c r="J206" i="8"/>
  <c r="BI205" i="8"/>
  <c r="BH205" i="8"/>
  <c r="BG205" i="8"/>
  <c r="BF205" i="8"/>
  <c r="T205" i="8"/>
  <c r="R205" i="8"/>
  <c r="P205" i="8"/>
  <c r="BK205" i="8"/>
  <c r="J205" i="8"/>
  <c r="BE205" i="8" s="1"/>
  <c r="BI204" i="8"/>
  <c r="BH204" i="8"/>
  <c r="BG204" i="8"/>
  <c r="BF204" i="8"/>
  <c r="BE204" i="8"/>
  <c r="T204" i="8"/>
  <c r="R204" i="8"/>
  <c r="P204" i="8"/>
  <c r="BK204" i="8"/>
  <c r="J204" i="8"/>
  <c r="BI203" i="8"/>
  <c r="BH203" i="8"/>
  <c r="BG203" i="8"/>
  <c r="BF203" i="8"/>
  <c r="T203" i="8"/>
  <c r="R203" i="8"/>
  <c r="P203" i="8"/>
  <c r="BK203" i="8"/>
  <c r="J203" i="8"/>
  <c r="BE203" i="8" s="1"/>
  <c r="BI202" i="8"/>
  <c r="BH202" i="8"/>
  <c r="BG202" i="8"/>
  <c r="BF202" i="8"/>
  <c r="BE202" i="8"/>
  <c r="T202" i="8"/>
  <c r="R202" i="8"/>
  <c r="P202" i="8"/>
  <c r="BK202" i="8"/>
  <c r="J202" i="8"/>
  <c r="BI201" i="8"/>
  <c r="BH201" i="8"/>
  <c r="BG201" i="8"/>
  <c r="BF201" i="8"/>
  <c r="T201" i="8"/>
  <c r="R201" i="8"/>
  <c r="P201" i="8"/>
  <c r="BK201" i="8"/>
  <c r="J201" i="8"/>
  <c r="BE201" i="8" s="1"/>
  <c r="BI200" i="8"/>
  <c r="BH200" i="8"/>
  <c r="BG200" i="8"/>
  <c r="BF200" i="8"/>
  <c r="BE200" i="8"/>
  <c r="T200" i="8"/>
  <c r="R200" i="8"/>
  <c r="P200" i="8"/>
  <c r="BK200" i="8"/>
  <c r="J200" i="8"/>
  <c r="BI199" i="8"/>
  <c r="BH199" i="8"/>
  <c r="BG199" i="8"/>
  <c r="BF199" i="8"/>
  <c r="T199" i="8"/>
  <c r="R199" i="8"/>
  <c r="P199" i="8"/>
  <c r="BK199" i="8"/>
  <c r="J199" i="8"/>
  <c r="BE199" i="8" s="1"/>
  <c r="BI197" i="8"/>
  <c r="BH197" i="8"/>
  <c r="BG197" i="8"/>
  <c r="BF197" i="8"/>
  <c r="T197" i="8"/>
  <c r="R197" i="8"/>
  <c r="P197" i="8"/>
  <c r="BK197" i="8"/>
  <c r="J197" i="8"/>
  <c r="BE197" i="8" s="1"/>
  <c r="BI196" i="8"/>
  <c r="BH196" i="8"/>
  <c r="BG196" i="8"/>
  <c r="BF196" i="8"/>
  <c r="BE196" i="8"/>
  <c r="T196" i="8"/>
  <c r="R196" i="8"/>
  <c r="P196" i="8"/>
  <c r="BK196" i="8"/>
  <c r="J196" i="8"/>
  <c r="BI195" i="8"/>
  <c r="BH195" i="8"/>
  <c r="BG195" i="8"/>
  <c r="BF195" i="8"/>
  <c r="BE195" i="8"/>
  <c r="T195" i="8"/>
  <c r="R195" i="8"/>
  <c r="P195" i="8"/>
  <c r="BK195" i="8"/>
  <c r="J195" i="8"/>
  <c r="BI194" i="8"/>
  <c r="BH194" i="8"/>
  <c r="BG194" i="8"/>
  <c r="BF194" i="8"/>
  <c r="BE194" i="8"/>
  <c r="T194" i="8"/>
  <c r="R194" i="8"/>
  <c r="P194" i="8"/>
  <c r="BK194" i="8"/>
  <c r="J194" i="8"/>
  <c r="BI193" i="8"/>
  <c r="BH193" i="8"/>
  <c r="BG193" i="8"/>
  <c r="BF193" i="8"/>
  <c r="BE193" i="8"/>
  <c r="T193" i="8"/>
  <c r="R193" i="8"/>
  <c r="P193" i="8"/>
  <c r="BK193" i="8"/>
  <c r="J193" i="8"/>
  <c r="BI192" i="8"/>
  <c r="BH192" i="8"/>
  <c r="BG192" i="8"/>
  <c r="BF192" i="8"/>
  <c r="BE192" i="8"/>
  <c r="T192" i="8"/>
  <c r="R192" i="8"/>
  <c r="P192" i="8"/>
  <c r="BK192" i="8"/>
  <c r="J192" i="8"/>
  <c r="BI191" i="8"/>
  <c r="BH191" i="8"/>
  <c r="BG191" i="8"/>
  <c r="BF191" i="8"/>
  <c r="BE191" i="8"/>
  <c r="T191" i="8"/>
  <c r="R191" i="8"/>
  <c r="P191" i="8"/>
  <c r="BK191" i="8"/>
  <c r="J191" i="8"/>
  <c r="BI190" i="8"/>
  <c r="BH190" i="8"/>
  <c r="BG190" i="8"/>
  <c r="BF190" i="8"/>
  <c r="BE190" i="8"/>
  <c r="T190" i="8"/>
  <c r="T189" i="8" s="1"/>
  <c r="R190" i="8"/>
  <c r="P190" i="8"/>
  <c r="BK190" i="8"/>
  <c r="BK189" i="8" s="1"/>
  <c r="J189" i="8" s="1"/>
  <c r="J63" i="8" s="1"/>
  <c r="J190" i="8"/>
  <c r="BI188" i="8"/>
  <c r="BH188" i="8"/>
  <c r="BG188" i="8"/>
  <c r="BF188" i="8"/>
  <c r="T188" i="8"/>
  <c r="R188" i="8"/>
  <c r="P188" i="8"/>
  <c r="BK188" i="8"/>
  <c r="J188" i="8"/>
  <c r="BE188" i="8" s="1"/>
  <c r="BI187" i="8"/>
  <c r="BH187" i="8"/>
  <c r="BG187" i="8"/>
  <c r="BF187" i="8"/>
  <c r="BE187" i="8"/>
  <c r="T187" i="8"/>
  <c r="R187" i="8"/>
  <c r="P187" i="8"/>
  <c r="BK187" i="8"/>
  <c r="J187" i="8"/>
  <c r="BI186" i="8"/>
  <c r="BH186" i="8"/>
  <c r="BG186" i="8"/>
  <c r="BF186" i="8"/>
  <c r="T186" i="8"/>
  <c r="R186" i="8"/>
  <c r="P186" i="8"/>
  <c r="BK186" i="8"/>
  <c r="J186" i="8"/>
  <c r="BE186" i="8" s="1"/>
  <c r="BI185" i="8"/>
  <c r="BH185" i="8"/>
  <c r="BG185" i="8"/>
  <c r="BF185" i="8"/>
  <c r="BE185" i="8"/>
  <c r="T185" i="8"/>
  <c r="R185" i="8"/>
  <c r="P185" i="8"/>
  <c r="BK185" i="8"/>
  <c r="J185" i="8"/>
  <c r="BI184" i="8"/>
  <c r="BH184" i="8"/>
  <c r="BG184" i="8"/>
  <c r="BF184" i="8"/>
  <c r="T184" i="8"/>
  <c r="R184" i="8"/>
  <c r="P184" i="8"/>
  <c r="BK184" i="8"/>
  <c r="J184" i="8"/>
  <c r="BE184" i="8" s="1"/>
  <c r="BI183" i="8"/>
  <c r="BH183" i="8"/>
  <c r="BG183" i="8"/>
  <c r="BF183" i="8"/>
  <c r="BE183" i="8"/>
  <c r="T183" i="8"/>
  <c r="R183" i="8"/>
  <c r="P183" i="8"/>
  <c r="BK183" i="8"/>
  <c r="J183" i="8"/>
  <c r="BI182" i="8"/>
  <c r="BH182" i="8"/>
  <c r="BG182" i="8"/>
  <c r="BF182" i="8"/>
  <c r="T182" i="8"/>
  <c r="R182" i="8"/>
  <c r="P182" i="8"/>
  <c r="BK182" i="8"/>
  <c r="J182" i="8"/>
  <c r="BE182" i="8" s="1"/>
  <c r="BI181" i="8"/>
  <c r="BH181" i="8"/>
  <c r="BG181" i="8"/>
  <c r="BF181" i="8"/>
  <c r="BE181" i="8"/>
  <c r="T181" i="8"/>
  <c r="R181" i="8"/>
  <c r="P181" i="8"/>
  <c r="BK181" i="8"/>
  <c r="J181" i="8"/>
  <c r="BI180" i="8"/>
  <c r="BH180" i="8"/>
  <c r="F35" i="8" s="1"/>
  <c r="BC60" i="1" s="1"/>
  <c r="BG180" i="8"/>
  <c r="BF180" i="8"/>
  <c r="T180" i="8"/>
  <c r="R180" i="8"/>
  <c r="R179" i="8" s="1"/>
  <c r="P180" i="8"/>
  <c r="BK180" i="8"/>
  <c r="J180" i="8"/>
  <c r="BE180" i="8" s="1"/>
  <c r="J173" i="8"/>
  <c r="F173" i="8"/>
  <c r="F171" i="8"/>
  <c r="E169" i="8"/>
  <c r="E165" i="8"/>
  <c r="J55" i="8"/>
  <c r="F55" i="8"/>
  <c r="F53" i="8"/>
  <c r="E51" i="8"/>
  <c r="E47" i="8"/>
  <c r="J20" i="8"/>
  <c r="E20" i="8"/>
  <c r="F56" i="8" s="1"/>
  <c r="J19" i="8"/>
  <c r="J14" i="8"/>
  <c r="J53" i="8" s="1"/>
  <c r="E7" i="8"/>
  <c r="R629" i="7"/>
  <c r="T620" i="7"/>
  <c r="P588" i="7"/>
  <c r="R572" i="7"/>
  <c r="T561" i="7"/>
  <c r="P531" i="7"/>
  <c r="R519" i="7"/>
  <c r="T492" i="7"/>
  <c r="P423" i="7"/>
  <c r="R418" i="7"/>
  <c r="T399" i="7"/>
  <c r="P323" i="7"/>
  <c r="R307" i="7"/>
  <c r="T286" i="7"/>
  <c r="P217" i="7"/>
  <c r="R177" i="7"/>
  <c r="T144" i="7"/>
  <c r="AY59" i="1"/>
  <c r="AX59" i="1"/>
  <c r="BI631" i="7"/>
  <c r="BH631" i="7"/>
  <c r="BG631" i="7"/>
  <c r="BF631" i="7"/>
  <c r="T631" i="7"/>
  <c r="R631" i="7"/>
  <c r="P631" i="7"/>
  <c r="BK631" i="7"/>
  <c r="J631" i="7"/>
  <c r="BE631" i="7" s="1"/>
  <c r="BI630" i="7"/>
  <c r="BH630" i="7"/>
  <c r="BG630" i="7"/>
  <c r="BF630" i="7"/>
  <c r="BE630" i="7"/>
  <c r="T630" i="7"/>
  <c r="R630" i="7"/>
  <c r="P630" i="7"/>
  <c r="P629" i="7" s="1"/>
  <c r="BK630" i="7"/>
  <c r="BK629" i="7" s="1"/>
  <c r="J629" i="7" s="1"/>
  <c r="J83" i="7" s="1"/>
  <c r="J630" i="7"/>
  <c r="BI628" i="7"/>
  <c r="BH628" i="7"/>
  <c r="BG628" i="7"/>
  <c r="BF628" i="7"/>
  <c r="BE628" i="7"/>
  <c r="T628" i="7"/>
  <c r="R628" i="7"/>
  <c r="P628" i="7"/>
  <c r="BK628" i="7"/>
  <c r="J628" i="7"/>
  <c r="BI627" i="7"/>
  <c r="BH627" i="7"/>
  <c r="BG627" i="7"/>
  <c r="BF627" i="7"/>
  <c r="T627" i="7"/>
  <c r="R627" i="7"/>
  <c r="P627" i="7"/>
  <c r="BK627" i="7"/>
  <c r="J627" i="7"/>
  <c r="BE627" i="7" s="1"/>
  <c r="BI626" i="7"/>
  <c r="BH626" i="7"/>
  <c r="BG626" i="7"/>
  <c r="BF626" i="7"/>
  <c r="BE626" i="7"/>
  <c r="T626" i="7"/>
  <c r="R626" i="7"/>
  <c r="P626" i="7"/>
  <c r="BK626" i="7"/>
  <c r="J626" i="7"/>
  <c r="BI625" i="7"/>
  <c r="BH625" i="7"/>
  <c r="BG625" i="7"/>
  <c r="BF625" i="7"/>
  <c r="BE625" i="7"/>
  <c r="T625" i="7"/>
  <c r="R625" i="7"/>
  <c r="P625" i="7"/>
  <c r="BK625" i="7"/>
  <c r="J625" i="7"/>
  <c r="BI624" i="7"/>
  <c r="BH624" i="7"/>
  <c r="BG624" i="7"/>
  <c r="BF624" i="7"/>
  <c r="BE624" i="7"/>
  <c r="T624" i="7"/>
  <c r="R624" i="7"/>
  <c r="P624" i="7"/>
  <c r="BK624" i="7"/>
  <c r="J624" i="7"/>
  <c r="BI623" i="7"/>
  <c r="BH623" i="7"/>
  <c r="BG623" i="7"/>
  <c r="BF623" i="7"/>
  <c r="BE623" i="7"/>
  <c r="T623" i="7"/>
  <c r="R623" i="7"/>
  <c r="P623" i="7"/>
  <c r="BK623" i="7"/>
  <c r="J623" i="7"/>
  <c r="BI622" i="7"/>
  <c r="BH622" i="7"/>
  <c r="BG622" i="7"/>
  <c r="BF622" i="7"/>
  <c r="BE622" i="7"/>
  <c r="T622" i="7"/>
  <c r="R622" i="7"/>
  <c r="P622" i="7"/>
  <c r="BK622" i="7"/>
  <c r="BK620" i="7" s="1"/>
  <c r="J620" i="7" s="1"/>
  <c r="J82" i="7" s="1"/>
  <c r="J622" i="7"/>
  <c r="BI621" i="7"/>
  <c r="BH621" i="7"/>
  <c r="BG621" i="7"/>
  <c r="BF621" i="7"/>
  <c r="BE621" i="7"/>
  <c r="T621" i="7"/>
  <c r="R621" i="7"/>
  <c r="R620" i="7" s="1"/>
  <c r="P621" i="7"/>
  <c r="P620" i="7" s="1"/>
  <c r="BK621" i="7"/>
  <c r="J621" i="7"/>
  <c r="BI619" i="7"/>
  <c r="BH619" i="7"/>
  <c r="BG619" i="7"/>
  <c r="BF619" i="7"/>
  <c r="BE619" i="7"/>
  <c r="T619" i="7"/>
  <c r="R619" i="7"/>
  <c r="P619" i="7"/>
  <c r="BK619" i="7"/>
  <c r="J619" i="7"/>
  <c r="BI618" i="7"/>
  <c r="BH618" i="7"/>
  <c r="BG618" i="7"/>
  <c r="BF618" i="7"/>
  <c r="T618" i="7"/>
  <c r="R618" i="7"/>
  <c r="P618" i="7"/>
  <c r="BK618" i="7"/>
  <c r="J618" i="7"/>
  <c r="BE618" i="7" s="1"/>
  <c r="BI617" i="7"/>
  <c r="BH617" i="7"/>
  <c r="BG617" i="7"/>
  <c r="BF617" i="7"/>
  <c r="BE617" i="7"/>
  <c r="T617" i="7"/>
  <c r="R617" i="7"/>
  <c r="P617" i="7"/>
  <c r="BK617" i="7"/>
  <c r="J617" i="7"/>
  <c r="BI616" i="7"/>
  <c r="BH616" i="7"/>
  <c r="BG616" i="7"/>
  <c r="BF616" i="7"/>
  <c r="T616" i="7"/>
  <c r="R616" i="7"/>
  <c r="P616" i="7"/>
  <c r="BK616" i="7"/>
  <c r="J616" i="7"/>
  <c r="BE616" i="7" s="1"/>
  <c r="BI615" i="7"/>
  <c r="BH615" i="7"/>
  <c r="BG615" i="7"/>
  <c r="BF615" i="7"/>
  <c r="BE615" i="7"/>
  <c r="T615" i="7"/>
  <c r="R615" i="7"/>
  <c r="P615" i="7"/>
  <c r="BK615" i="7"/>
  <c r="J615" i="7"/>
  <c r="BI614" i="7"/>
  <c r="BH614" i="7"/>
  <c r="BG614" i="7"/>
  <c r="BF614" i="7"/>
  <c r="T614" i="7"/>
  <c r="R614" i="7"/>
  <c r="P614" i="7"/>
  <c r="BK614" i="7"/>
  <c r="J614" i="7"/>
  <c r="BE614" i="7" s="1"/>
  <c r="BI613" i="7"/>
  <c r="BH613" i="7"/>
  <c r="BG613" i="7"/>
  <c r="BF613" i="7"/>
  <c r="BE613" i="7"/>
  <c r="T613" i="7"/>
  <c r="R613" i="7"/>
  <c r="P613" i="7"/>
  <c r="BK613" i="7"/>
  <c r="J613" i="7"/>
  <c r="BI612" i="7"/>
  <c r="BH612" i="7"/>
  <c r="BG612" i="7"/>
  <c r="BF612" i="7"/>
  <c r="T612" i="7"/>
  <c r="R612" i="7"/>
  <c r="P612" i="7"/>
  <c r="BK612" i="7"/>
  <c r="J612" i="7"/>
  <c r="BE612" i="7" s="1"/>
  <c r="BI611" i="7"/>
  <c r="BH611" i="7"/>
  <c r="BG611" i="7"/>
  <c r="BF611" i="7"/>
  <c r="BE611" i="7"/>
  <c r="T611" i="7"/>
  <c r="R611" i="7"/>
  <c r="P611" i="7"/>
  <c r="BK611" i="7"/>
  <c r="J611" i="7"/>
  <c r="BI610" i="7"/>
  <c r="BH610" i="7"/>
  <c r="BG610" i="7"/>
  <c r="BF610" i="7"/>
  <c r="T610" i="7"/>
  <c r="R610" i="7"/>
  <c r="P610" i="7"/>
  <c r="BK610" i="7"/>
  <c r="J610" i="7"/>
  <c r="BE610" i="7" s="1"/>
  <c r="BI608" i="7"/>
  <c r="BH608" i="7"/>
  <c r="BG608" i="7"/>
  <c r="BF608" i="7"/>
  <c r="BE608" i="7"/>
  <c r="T608" i="7"/>
  <c r="R608" i="7"/>
  <c r="P608" i="7"/>
  <c r="BK608" i="7"/>
  <c r="J608" i="7"/>
  <c r="BI606" i="7"/>
  <c r="BH606" i="7"/>
  <c r="BG606" i="7"/>
  <c r="BF606" i="7"/>
  <c r="T606" i="7"/>
  <c r="R606" i="7"/>
  <c r="R605" i="7" s="1"/>
  <c r="P606" i="7"/>
  <c r="BK606" i="7"/>
  <c r="BK605" i="7" s="1"/>
  <c r="J605" i="7" s="1"/>
  <c r="J81" i="7" s="1"/>
  <c r="J606" i="7"/>
  <c r="BE606" i="7" s="1"/>
  <c r="BI604" i="7"/>
  <c r="BH604" i="7"/>
  <c r="BG604" i="7"/>
  <c r="BF604" i="7"/>
  <c r="T604" i="7"/>
  <c r="R604" i="7"/>
  <c r="P604" i="7"/>
  <c r="BK604" i="7"/>
  <c r="J604" i="7"/>
  <c r="BE604" i="7" s="1"/>
  <c r="BI603" i="7"/>
  <c r="BH603" i="7"/>
  <c r="BG603" i="7"/>
  <c r="BF603" i="7"/>
  <c r="BE603" i="7"/>
  <c r="T603" i="7"/>
  <c r="R603" i="7"/>
  <c r="P603" i="7"/>
  <c r="BK603" i="7"/>
  <c r="J603" i="7"/>
  <c r="BI602" i="7"/>
  <c r="BH602" i="7"/>
  <c r="BG602" i="7"/>
  <c r="BF602" i="7"/>
  <c r="T602" i="7"/>
  <c r="R602" i="7"/>
  <c r="P602" i="7"/>
  <c r="BK602" i="7"/>
  <c r="J602" i="7"/>
  <c r="BE602" i="7" s="1"/>
  <c r="BI601" i="7"/>
  <c r="BH601" i="7"/>
  <c r="BG601" i="7"/>
  <c r="BF601" i="7"/>
  <c r="BE601" i="7"/>
  <c r="T601" i="7"/>
  <c r="R601" i="7"/>
  <c r="P601" i="7"/>
  <c r="BK601" i="7"/>
  <c r="J601" i="7"/>
  <c r="BI600" i="7"/>
  <c r="BH600" i="7"/>
  <c r="BG600" i="7"/>
  <c r="BF600" i="7"/>
  <c r="T600" i="7"/>
  <c r="R600" i="7"/>
  <c r="P600" i="7"/>
  <c r="BK600" i="7"/>
  <c r="J600" i="7"/>
  <c r="BE600" i="7" s="1"/>
  <c r="BI599" i="7"/>
  <c r="BH599" i="7"/>
  <c r="BG599" i="7"/>
  <c r="BF599" i="7"/>
  <c r="BE599" i="7"/>
  <c r="T599" i="7"/>
  <c r="R599" i="7"/>
  <c r="P599" i="7"/>
  <c r="BK599" i="7"/>
  <c r="J599" i="7"/>
  <c r="BI598" i="7"/>
  <c r="BH598" i="7"/>
  <c r="BG598" i="7"/>
  <c r="BF598" i="7"/>
  <c r="T598" i="7"/>
  <c r="R598" i="7"/>
  <c r="P598" i="7"/>
  <c r="BK598" i="7"/>
  <c r="J598" i="7"/>
  <c r="BE598" i="7" s="1"/>
  <c r="BI597" i="7"/>
  <c r="BH597" i="7"/>
  <c r="BG597" i="7"/>
  <c r="BF597" i="7"/>
  <c r="BE597" i="7"/>
  <c r="T597" i="7"/>
  <c r="R597" i="7"/>
  <c r="P597" i="7"/>
  <c r="BK597" i="7"/>
  <c r="J597" i="7"/>
  <c r="BI596" i="7"/>
  <c r="BH596" i="7"/>
  <c r="BG596" i="7"/>
  <c r="BF596" i="7"/>
  <c r="T596" i="7"/>
  <c r="R596" i="7"/>
  <c r="P596" i="7"/>
  <c r="BK596" i="7"/>
  <c r="J596" i="7"/>
  <c r="BE596" i="7" s="1"/>
  <c r="BI595" i="7"/>
  <c r="BH595" i="7"/>
  <c r="BG595" i="7"/>
  <c r="BF595" i="7"/>
  <c r="BE595" i="7"/>
  <c r="T595" i="7"/>
  <c r="R595" i="7"/>
  <c r="P595" i="7"/>
  <c r="BK595" i="7"/>
  <c r="J595" i="7"/>
  <c r="BI593" i="7"/>
  <c r="BH593" i="7"/>
  <c r="BG593" i="7"/>
  <c r="BF593" i="7"/>
  <c r="T593" i="7"/>
  <c r="R593" i="7"/>
  <c r="P593" i="7"/>
  <c r="BK593" i="7"/>
  <c r="J593" i="7"/>
  <c r="BE593" i="7" s="1"/>
  <c r="BI591" i="7"/>
  <c r="BH591" i="7"/>
  <c r="BG591" i="7"/>
  <c r="BF591" i="7"/>
  <c r="BE591" i="7"/>
  <c r="T591" i="7"/>
  <c r="R591" i="7"/>
  <c r="P591" i="7"/>
  <c r="BK591" i="7"/>
  <c r="J591" i="7"/>
  <c r="BI589" i="7"/>
  <c r="BH589" i="7"/>
  <c r="BG589" i="7"/>
  <c r="BF589" i="7"/>
  <c r="T589" i="7"/>
  <c r="T588" i="7" s="1"/>
  <c r="R589" i="7"/>
  <c r="P589" i="7"/>
  <c r="BK589" i="7"/>
  <c r="J589" i="7"/>
  <c r="BE589" i="7" s="1"/>
  <c r="BI587" i="7"/>
  <c r="BH587" i="7"/>
  <c r="BG587" i="7"/>
  <c r="BF587" i="7"/>
  <c r="BE587" i="7"/>
  <c r="T587" i="7"/>
  <c r="R587" i="7"/>
  <c r="P587" i="7"/>
  <c r="BK587" i="7"/>
  <c r="J587" i="7"/>
  <c r="BI586" i="7"/>
  <c r="BH586" i="7"/>
  <c r="BG586" i="7"/>
  <c r="BF586" i="7"/>
  <c r="T586" i="7"/>
  <c r="R586" i="7"/>
  <c r="P586" i="7"/>
  <c r="BK586" i="7"/>
  <c r="J586" i="7"/>
  <c r="BE586" i="7" s="1"/>
  <c r="BI585" i="7"/>
  <c r="BH585" i="7"/>
  <c r="BG585" i="7"/>
  <c r="BF585" i="7"/>
  <c r="BE585" i="7"/>
  <c r="T585" i="7"/>
  <c r="R585" i="7"/>
  <c r="P585" i="7"/>
  <c r="BK585" i="7"/>
  <c r="J585" i="7"/>
  <c r="BI584" i="7"/>
  <c r="BH584" i="7"/>
  <c r="BG584" i="7"/>
  <c r="BF584" i="7"/>
  <c r="T584" i="7"/>
  <c r="R584" i="7"/>
  <c r="P584" i="7"/>
  <c r="BK584" i="7"/>
  <c r="J584" i="7"/>
  <c r="BE584" i="7" s="1"/>
  <c r="BI583" i="7"/>
  <c r="BH583" i="7"/>
  <c r="BG583" i="7"/>
  <c r="BF583" i="7"/>
  <c r="BE583" i="7"/>
  <c r="T583" i="7"/>
  <c r="R583" i="7"/>
  <c r="P583" i="7"/>
  <c r="BK583" i="7"/>
  <c r="J583" i="7"/>
  <c r="BI582" i="7"/>
  <c r="BH582" i="7"/>
  <c r="BG582" i="7"/>
  <c r="BF582" i="7"/>
  <c r="T582" i="7"/>
  <c r="R582" i="7"/>
  <c r="P582" i="7"/>
  <c r="BK582" i="7"/>
  <c r="J582" i="7"/>
  <c r="BE582" i="7" s="1"/>
  <c r="BI581" i="7"/>
  <c r="BH581" i="7"/>
  <c r="BG581" i="7"/>
  <c r="BF581" i="7"/>
  <c r="BE581" i="7"/>
  <c r="T581" i="7"/>
  <c r="R581" i="7"/>
  <c r="P581" i="7"/>
  <c r="BK581" i="7"/>
  <c r="J581" i="7"/>
  <c r="BI579" i="7"/>
  <c r="BH579" i="7"/>
  <c r="BG579" i="7"/>
  <c r="BF579" i="7"/>
  <c r="T579" i="7"/>
  <c r="R579" i="7"/>
  <c r="P579" i="7"/>
  <c r="BK579" i="7"/>
  <c r="J579" i="7"/>
  <c r="BE579" i="7" s="1"/>
  <c r="BI577" i="7"/>
  <c r="BH577" i="7"/>
  <c r="BG577" i="7"/>
  <c r="BF577" i="7"/>
  <c r="BE577" i="7"/>
  <c r="T577" i="7"/>
  <c r="R577" i="7"/>
  <c r="P577" i="7"/>
  <c r="BK577" i="7"/>
  <c r="J577" i="7"/>
  <c r="BI575" i="7"/>
  <c r="BH575" i="7"/>
  <c r="BG575" i="7"/>
  <c r="BF575" i="7"/>
  <c r="T575" i="7"/>
  <c r="R575" i="7"/>
  <c r="P575" i="7"/>
  <c r="BK575" i="7"/>
  <c r="J575" i="7"/>
  <c r="BE575" i="7" s="1"/>
  <c r="BI573" i="7"/>
  <c r="BH573" i="7"/>
  <c r="BG573" i="7"/>
  <c r="BF573" i="7"/>
  <c r="BE573" i="7"/>
  <c r="T573" i="7"/>
  <c r="T572" i="7" s="1"/>
  <c r="R573" i="7"/>
  <c r="P573" i="7"/>
  <c r="BK573" i="7"/>
  <c r="BK572" i="7" s="1"/>
  <c r="J572" i="7" s="1"/>
  <c r="J79" i="7" s="1"/>
  <c r="J573" i="7"/>
  <c r="BI571" i="7"/>
  <c r="BH571" i="7"/>
  <c r="BG571" i="7"/>
  <c r="BF571" i="7"/>
  <c r="BE571" i="7"/>
  <c r="T571" i="7"/>
  <c r="R571" i="7"/>
  <c r="P571" i="7"/>
  <c r="BK571" i="7"/>
  <c r="J571" i="7"/>
  <c r="BI570" i="7"/>
  <c r="BH570" i="7"/>
  <c r="BG570" i="7"/>
  <c r="BF570" i="7"/>
  <c r="T570" i="7"/>
  <c r="R570" i="7"/>
  <c r="P570" i="7"/>
  <c r="BK570" i="7"/>
  <c r="J570" i="7"/>
  <c r="BE570" i="7" s="1"/>
  <c r="BI569" i="7"/>
  <c r="BH569" i="7"/>
  <c r="BG569" i="7"/>
  <c r="BF569" i="7"/>
  <c r="BE569" i="7"/>
  <c r="T569" i="7"/>
  <c r="R569" i="7"/>
  <c r="P569" i="7"/>
  <c r="BK569" i="7"/>
  <c r="J569" i="7"/>
  <c r="BI568" i="7"/>
  <c r="BH568" i="7"/>
  <c r="BG568" i="7"/>
  <c r="BF568" i="7"/>
  <c r="T568" i="7"/>
  <c r="R568" i="7"/>
  <c r="P568" i="7"/>
  <c r="BK568" i="7"/>
  <c r="J568" i="7"/>
  <c r="BE568" i="7" s="1"/>
  <c r="BI567" i="7"/>
  <c r="BH567" i="7"/>
  <c r="BG567" i="7"/>
  <c r="BF567" i="7"/>
  <c r="BE567" i="7"/>
  <c r="T567" i="7"/>
  <c r="R567" i="7"/>
  <c r="P567" i="7"/>
  <c r="BK567" i="7"/>
  <c r="J567" i="7"/>
  <c r="BI566" i="7"/>
  <c r="BH566" i="7"/>
  <c r="BG566" i="7"/>
  <c r="BF566" i="7"/>
  <c r="T566" i="7"/>
  <c r="R566" i="7"/>
  <c r="P566" i="7"/>
  <c r="BK566" i="7"/>
  <c r="J566" i="7"/>
  <c r="BE566" i="7" s="1"/>
  <c r="BI564" i="7"/>
  <c r="BH564" i="7"/>
  <c r="BG564" i="7"/>
  <c r="BF564" i="7"/>
  <c r="BE564" i="7"/>
  <c r="T564" i="7"/>
  <c r="R564" i="7"/>
  <c r="P564" i="7"/>
  <c r="BK564" i="7"/>
  <c r="BK561" i="7" s="1"/>
  <c r="J561" i="7" s="1"/>
  <c r="J78" i="7" s="1"/>
  <c r="J564" i="7"/>
  <c r="BI562" i="7"/>
  <c r="BH562" i="7"/>
  <c r="BG562" i="7"/>
  <c r="BF562" i="7"/>
  <c r="T562" i="7"/>
  <c r="R562" i="7"/>
  <c r="P562" i="7"/>
  <c r="P561" i="7" s="1"/>
  <c r="BK562" i="7"/>
  <c r="J562" i="7"/>
  <c r="BE562" i="7" s="1"/>
  <c r="BI560" i="7"/>
  <c r="BH560" i="7"/>
  <c r="BG560" i="7"/>
  <c r="BF560" i="7"/>
  <c r="BE560" i="7"/>
  <c r="T560" i="7"/>
  <c r="R560" i="7"/>
  <c r="P560" i="7"/>
  <c r="BK560" i="7"/>
  <c r="J560" i="7"/>
  <c r="BI559" i="7"/>
  <c r="BH559" i="7"/>
  <c r="BG559" i="7"/>
  <c r="BF559" i="7"/>
  <c r="T559" i="7"/>
  <c r="R559" i="7"/>
  <c r="P559" i="7"/>
  <c r="BK559" i="7"/>
  <c r="J559" i="7"/>
  <c r="BE559" i="7" s="1"/>
  <c r="BI558" i="7"/>
  <c r="BH558" i="7"/>
  <c r="BG558" i="7"/>
  <c r="BF558" i="7"/>
  <c r="BE558" i="7"/>
  <c r="T558" i="7"/>
  <c r="R558" i="7"/>
  <c r="P558" i="7"/>
  <c r="BK558" i="7"/>
  <c r="J558" i="7"/>
  <c r="BI557" i="7"/>
  <c r="BH557" i="7"/>
  <c r="BG557" i="7"/>
  <c r="BF557" i="7"/>
  <c r="T557" i="7"/>
  <c r="R557" i="7"/>
  <c r="P557" i="7"/>
  <c r="BK557" i="7"/>
  <c r="J557" i="7"/>
  <c r="BE557" i="7" s="1"/>
  <c r="BI556" i="7"/>
  <c r="BH556" i="7"/>
  <c r="BG556" i="7"/>
  <c r="BF556" i="7"/>
  <c r="BE556" i="7"/>
  <c r="T556" i="7"/>
  <c r="R556" i="7"/>
  <c r="P556" i="7"/>
  <c r="BK556" i="7"/>
  <c r="J556" i="7"/>
  <c r="BI555" i="7"/>
  <c r="BH555" i="7"/>
  <c r="BG555" i="7"/>
  <c r="BF555" i="7"/>
  <c r="T555" i="7"/>
  <c r="R555" i="7"/>
  <c r="P555" i="7"/>
  <c r="BK555" i="7"/>
  <c r="J555" i="7"/>
  <c r="BE555" i="7" s="1"/>
  <c r="BI554" i="7"/>
  <c r="BH554" i="7"/>
  <c r="BG554" i="7"/>
  <c r="BF554" i="7"/>
  <c r="BE554" i="7"/>
  <c r="T554" i="7"/>
  <c r="R554" i="7"/>
  <c r="P554" i="7"/>
  <c r="BK554" i="7"/>
  <c r="J554" i="7"/>
  <c r="BI553" i="7"/>
  <c r="BH553" i="7"/>
  <c r="BG553" i="7"/>
  <c r="BF553" i="7"/>
  <c r="T553" i="7"/>
  <c r="R553" i="7"/>
  <c r="P553" i="7"/>
  <c r="BK553" i="7"/>
  <c r="J553" i="7"/>
  <c r="BE553" i="7" s="1"/>
  <c r="BI552" i="7"/>
  <c r="BH552" i="7"/>
  <c r="BG552" i="7"/>
  <c r="BF552" i="7"/>
  <c r="BE552" i="7"/>
  <c r="T552" i="7"/>
  <c r="R552" i="7"/>
  <c r="P552" i="7"/>
  <c r="BK552" i="7"/>
  <c r="J552" i="7"/>
  <c r="BI551" i="7"/>
  <c r="BH551" i="7"/>
  <c r="BG551" i="7"/>
  <c r="BF551" i="7"/>
  <c r="T551" i="7"/>
  <c r="R551" i="7"/>
  <c r="P551" i="7"/>
  <c r="BK551" i="7"/>
  <c r="J551" i="7"/>
  <c r="BE551" i="7" s="1"/>
  <c r="BI550" i="7"/>
  <c r="BH550" i="7"/>
  <c r="BG550" i="7"/>
  <c r="BF550" i="7"/>
  <c r="BE550" i="7"/>
  <c r="T550" i="7"/>
  <c r="R550" i="7"/>
  <c r="P550" i="7"/>
  <c r="BK550" i="7"/>
  <c r="J550" i="7"/>
  <c r="BI549" i="7"/>
  <c r="BH549" i="7"/>
  <c r="BG549" i="7"/>
  <c r="BF549" i="7"/>
  <c r="T549" i="7"/>
  <c r="R549" i="7"/>
  <c r="P549" i="7"/>
  <c r="BK549" i="7"/>
  <c r="J549" i="7"/>
  <c r="BE549" i="7" s="1"/>
  <c r="BI548" i="7"/>
  <c r="BH548" i="7"/>
  <c r="BG548" i="7"/>
  <c r="BF548" i="7"/>
  <c r="BE548" i="7"/>
  <c r="T548" i="7"/>
  <c r="R548" i="7"/>
  <c r="P548" i="7"/>
  <c r="BK548" i="7"/>
  <c r="J548" i="7"/>
  <c r="BI546" i="7"/>
  <c r="BH546" i="7"/>
  <c r="BG546" i="7"/>
  <c r="BF546" i="7"/>
  <c r="T546" i="7"/>
  <c r="R546" i="7"/>
  <c r="P546" i="7"/>
  <c r="BK546" i="7"/>
  <c r="J546" i="7"/>
  <c r="BE546" i="7" s="1"/>
  <c r="BI544" i="7"/>
  <c r="BH544" i="7"/>
  <c r="BG544" i="7"/>
  <c r="BF544" i="7"/>
  <c r="BE544" i="7"/>
  <c r="T544" i="7"/>
  <c r="T543" i="7" s="1"/>
  <c r="R544" i="7"/>
  <c r="R543" i="7" s="1"/>
  <c r="P544" i="7"/>
  <c r="BK544" i="7"/>
  <c r="BK543" i="7" s="1"/>
  <c r="J543" i="7" s="1"/>
  <c r="J77" i="7" s="1"/>
  <c r="J544" i="7"/>
  <c r="BI542" i="7"/>
  <c r="BH542" i="7"/>
  <c r="BG542" i="7"/>
  <c r="BF542" i="7"/>
  <c r="BE542" i="7"/>
  <c r="T542" i="7"/>
  <c r="R542" i="7"/>
  <c r="P542" i="7"/>
  <c r="BK542" i="7"/>
  <c r="J542" i="7"/>
  <c r="BI541" i="7"/>
  <c r="BH541" i="7"/>
  <c r="BG541" i="7"/>
  <c r="BF541" i="7"/>
  <c r="T541" i="7"/>
  <c r="R541" i="7"/>
  <c r="P541" i="7"/>
  <c r="BK541" i="7"/>
  <c r="J541" i="7"/>
  <c r="BE541" i="7" s="1"/>
  <c r="BI540" i="7"/>
  <c r="BH540" i="7"/>
  <c r="BG540" i="7"/>
  <c r="BF540" i="7"/>
  <c r="BE540" i="7"/>
  <c r="T540" i="7"/>
  <c r="R540" i="7"/>
  <c r="P540" i="7"/>
  <c r="BK540" i="7"/>
  <c r="J540" i="7"/>
  <c r="BI539" i="7"/>
  <c r="BH539" i="7"/>
  <c r="BG539" i="7"/>
  <c r="BF539" i="7"/>
  <c r="T539" i="7"/>
  <c r="R539" i="7"/>
  <c r="P539" i="7"/>
  <c r="BK539" i="7"/>
  <c r="J539" i="7"/>
  <c r="BE539" i="7" s="1"/>
  <c r="BI538" i="7"/>
  <c r="BH538" i="7"/>
  <c r="BG538" i="7"/>
  <c r="BF538" i="7"/>
  <c r="BE538" i="7"/>
  <c r="T538" i="7"/>
  <c r="R538" i="7"/>
  <c r="P538" i="7"/>
  <c r="BK538" i="7"/>
  <c r="J538" i="7"/>
  <c r="BI537" i="7"/>
  <c r="BH537" i="7"/>
  <c r="BG537" i="7"/>
  <c r="BF537" i="7"/>
  <c r="T537" i="7"/>
  <c r="R537" i="7"/>
  <c r="P537" i="7"/>
  <c r="BK537" i="7"/>
  <c r="J537" i="7"/>
  <c r="BE537" i="7" s="1"/>
  <c r="BI536" i="7"/>
  <c r="BH536" i="7"/>
  <c r="BG536" i="7"/>
  <c r="BF536" i="7"/>
  <c r="BE536" i="7"/>
  <c r="T536" i="7"/>
  <c r="R536" i="7"/>
  <c r="P536" i="7"/>
  <c r="BK536" i="7"/>
  <c r="J536" i="7"/>
  <c r="BI535" i="7"/>
  <c r="BH535" i="7"/>
  <c r="BG535" i="7"/>
  <c r="BF535" i="7"/>
  <c r="T535" i="7"/>
  <c r="R535" i="7"/>
  <c r="P535" i="7"/>
  <c r="BK535" i="7"/>
  <c r="J535" i="7"/>
  <c r="BE535" i="7" s="1"/>
  <c r="BI534" i="7"/>
  <c r="BH534" i="7"/>
  <c r="BG534" i="7"/>
  <c r="BF534" i="7"/>
  <c r="BE534" i="7"/>
  <c r="T534" i="7"/>
  <c r="R534" i="7"/>
  <c r="P534" i="7"/>
  <c r="BK534" i="7"/>
  <c r="J534" i="7"/>
  <c r="BI532" i="7"/>
  <c r="BH532" i="7"/>
  <c r="BG532" i="7"/>
  <c r="BF532" i="7"/>
  <c r="T532" i="7"/>
  <c r="T531" i="7" s="1"/>
  <c r="R532" i="7"/>
  <c r="R531" i="7" s="1"/>
  <c r="P532" i="7"/>
  <c r="BK532" i="7"/>
  <c r="J532" i="7"/>
  <c r="BE532" i="7" s="1"/>
  <c r="BI530" i="7"/>
  <c r="BH530" i="7"/>
  <c r="BG530" i="7"/>
  <c r="BF530" i="7"/>
  <c r="BE530" i="7"/>
  <c r="T530" i="7"/>
  <c r="R530" i="7"/>
  <c r="P530" i="7"/>
  <c r="BK530" i="7"/>
  <c r="J530" i="7"/>
  <c r="BI529" i="7"/>
  <c r="BH529" i="7"/>
  <c r="BG529" i="7"/>
  <c r="BF529" i="7"/>
  <c r="T529" i="7"/>
  <c r="R529" i="7"/>
  <c r="P529" i="7"/>
  <c r="BK529" i="7"/>
  <c r="J529" i="7"/>
  <c r="BE529" i="7" s="1"/>
  <c r="BI528" i="7"/>
  <c r="BH528" i="7"/>
  <c r="BG528" i="7"/>
  <c r="BF528" i="7"/>
  <c r="BE528" i="7"/>
  <c r="T528" i="7"/>
  <c r="R528" i="7"/>
  <c r="P528" i="7"/>
  <c r="BK528" i="7"/>
  <c r="J528" i="7"/>
  <c r="BI527" i="7"/>
  <c r="BH527" i="7"/>
  <c r="BG527" i="7"/>
  <c r="BF527" i="7"/>
  <c r="T527" i="7"/>
  <c r="R527" i="7"/>
  <c r="P527" i="7"/>
  <c r="BK527" i="7"/>
  <c r="J527" i="7"/>
  <c r="BE527" i="7" s="1"/>
  <c r="BI526" i="7"/>
  <c r="BH526" i="7"/>
  <c r="BG526" i="7"/>
  <c r="BF526" i="7"/>
  <c r="BE526" i="7"/>
  <c r="T526" i="7"/>
  <c r="R526" i="7"/>
  <c r="P526" i="7"/>
  <c r="BK526" i="7"/>
  <c r="J526" i="7"/>
  <c r="BI525" i="7"/>
  <c r="BH525" i="7"/>
  <c r="BG525" i="7"/>
  <c r="BF525" i="7"/>
  <c r="T525" i="7"/>
  <c r="R525" i="7"/>
  <c r="P525" i="7"/>
  <c r="BK525" i="7"/>
  <c r="J525" i="7"/>
  <c r="BE525" i="7" s="1"/>
  <c r="BI524" i="7"/>
  <c r="BH524" i="7"/>
  <c r="BG524" i="7"/>
  <c r="BF524" i="7"/>
  <c r="BE524" i="7"/>
  <c r="T524" i="7"/>
  <c r="R524" i="7"/>
  <c r="P524" i="7"/>
  <c r="BK524" i="7"/>
  <c r="J524" i="7"/>
  <c r="BI523" i="7"/>
  <c r="BH523" i="7"/>
  <c r="BG523" i="7"/>
  <c r="BF523" i="7"/>
  <c r="T523" i="7"/>
  <c r="R523" i="7"/>
  <c r="P523" i="7"/>
  <c r="BK523" i="7"/>
  <c r="J523" i="7"/>
  <c r="BE523" i="7" s="1"/>
  <c r="BI522" i="7"/>
  <c r="BH522" i="7"/>
  <c r="BG522" i="7"/>
  <c r="BF522" i="7"/>
  <c r="BE522" i="7"/>
  <c r="T522" i="7"/>
  <c r="R522" i="7"/>
  <c r="P522" i="7"/>
  <c r="BK522" i="7"/>
  <c r="J522" i="7"/>
  <c r="BI520" i="7"/>
  <c r="BH520" i="7"/>
  <c r="BG520" i="7"/>
  <c r="BF520" i="7"/>
  <c r="T520" i="7"/>
  <c r="R520" i="7"/>
  <c r="P520" i="7"/>
  <c r="BK520" i="7"/>
  <c r="BK519" i="7" s="1"/>
  <c r="J519" i="7" s="1"/>
  <c r="J75" i="7" s="1"/>
  <c r="J520" i="7"/>
  <c r="BE520" i="7" s="1"/>
  <c r="BI518" i="7"/>
  <c r="BH518" i="7"/>
  <c r="BG518" i="7"/>
  <c r="BF518" i="7"/>
  <c r="T518" i="7"/>
  <c r="R518" i="7"/>
  <c r="P518" i="7"/>
  <c r="BK518" i="7"/>
  <c r="J518" i="7"/>
  <c r="BE518" i="7" s="1"/>
  <c r="BI517" i="7"/>
  <c r="BH517" i="7"/>
  <c r="BG517" i="7"/>
  <c r="BF517" i="7"/>
  <c r="BE517" i="7"/>
  <c r="T517" i="7"/>
  <c r="R517" i="7"/>
  <c r="P517" i="7"/>
  <c r="BK517" i="7"/>
  <c r="J517" i="7"/>
  <c r="BI516" i="7"/>
  <c r="BH516" i="7"/>
  <c r="BG516" i="7"/>
  <c r="BF516" i="7"/>
  <c r="T516" i="7"/>
  <c r="R516" i="7"/>
  <c r="P516" i="7"/>
  <c r="BK516" i="7"/>
  <c r="J516" i="7"/>
  <c r="BE516" i="7" s="1"/>
  <c r="BI515" i="7"/>
  <c r="BH515" i="7"/>
  <c r="BG515" i="7"/>
  <c r="BF515" i="7"/>
  <c r="BE515" i="7"/>
  <c r="T515" i="7"/>
  <c r="R515" i="7"/>
  <c r="P515" i="7"/>
  <c r="BK515" i="7"/>
  <c r="J515" i="7"/>
  <c r="BI514" i="7"/>
  <c r="BH514" i="7"/>
  <c r="BG514" i="7"/>
  <c r="BF514" i="7"/>
  <c r="T514" i="7"/>
  <c r="R514" i="7"/>
  <c r="P514" i="7"/>
  <c r="BK514" i="7"/>
  <c r="J514" i="7"/>
  <c r="BE514" i="7" s="1"/>
  <c r="BI513" i="7"/>
  <c r="BH513" i="7"/>
  <c r="BG513" i="7"/>
  <c r="BF513" i="7"/>
  <c r="BE513" i="7"/>
  <c r="T513" i="7"/>
  <c r="R513" i="7"/>
  <c r="P513" i="7"/>
  <c r="BK513" i="7"/>
  <c r="J513" i="7"/>
  <c r="BI512" i="7"/>
  <c r="BH512" i="7"/>
  <c r="BG512" i="7"/>
  <c r="BF512" i="7"/>
  <c r="T512" i="7"/>
  <c r="R512" i="7"/>
  <c r="P512" i="7"/>
  <c r="BK512" i="7"/>
  <c r="J512" i="7"/>
  <c r="BE512" i="7" s="1"/>
  <c r="BI511" i="7"/>
  <c r="BH511" i="7"/>
  <c r="BG511" i="7"/>
  <c r="BF511" i="7"/>
  <c r="BE511" i="7"/>
  <c r="T511" i="7"/>
  <c r="R511" i="7"/>
  <c r="P511" i="7"/>
  <c r="BK511" i="7"/>
  <c r="J511" i="7"/>
  <c r="BI510" i="7"/>
  <c r="BH510" i="7"/>
  <c r="BG510" i="7"/>
  <c r="BF510" i="7"/>
  <c r="T510" i="7"/>
  <c r="R510" i="7"/>
  <c r="P510" i="7"/>
  <c r="BK510" i="7"/>
  <c r="J510" i="7"/>
  <c r="BE510" i="7" s="1"/>
  <c r="BI509" i="7"/>
  <c r="BH509" i="7"/>
  <c r="BG509" i="7"/>
  <c r="BF509" i="7"/>
  <c r="BE509" i="7"/>
  <c r="T509" i="7"/>
  <c r="R509" i="7"/>
  <c r="P509" i="7"/>
  <c r="BK509" i="7"/>
  <c r="J509" i="7"/>
  <c r="BI508" i="7"/>
  <c r="BH508" i="7"/>
  <c r="BG508" i="7"/>
  <c r="BF508" i="7"/>
  <c r="T508" i="7"/>
  <c r="R508" i="7"/>
  <c r="P508" i="7"/>
  <c r="BK508" i="7"/>
  <c r="J508" i="7"/>
  <c r="BE508" i="7" s="1"/>
  <c r="BI507" i="7"/>
  <c r="BH507" i="7"/>
  <c r="BG507" i="7"/>
  <c r="BF507" i="7"/>
  <c r="BE507" i="7"/>
  <c r="T507" i="7"/>
  <c r="R507" i="7"/>
  <c r="P507" i="7"/>
  <c r="BK507" i="7"/>
  <c r="J507" i="7"/>
  <c r="BI506" i="7"/>
  <c r="BH506" i="7"/>
  <c r="BG506" i="7"/>
  <c r="BF506" i="7"/>
  <c r="T506" i="7"/>
  <c r="R506" i="7"/>
  <c r="P506" i="7"/>
  <c r="BK506" i="7"/>
  <c r="J506" i="7"/>
  <c r="BE506" i="7" s="1"/>
  <c r="BI505" i="7"/>
  <c r="BH505" i="7"/>
  <c r="BG505" i="7"/>
  <c r="BF505" i="7"/>
  <c r="BE505" i="7"/>
  <c r="T505" i="7"/>
  <c r="R505" i="7"/>
  <c r="P505" i="7"/>
  <c r="BK505" i="7"/>
  <c r="J505" i="7"/>
  <c r="BI504" i="7"/>
  <c r="BH504" i="7"/>
  <c r="BG504" i="7"/>
  <c r="BF504" i="7"/>
  <c r="T504" i="7"/>
  <c r="R504" i="7"/>
  <c r="P504" i="7"/>
  <c r="BK504" i="7"/>
  <c r="J504" i="7"/>
  <c r="BE504" i="7" s="1"/>
  <c r="BI503" i="7"/>
  <c r="BH503" i="7"/>
  <c r="BG503" i="7"/>
  <c r="BF503" i="7"/>
  <c r="BE503" i="7"/>
  <c r="T503" i="7"/>
  <c r="R503" i="7"/>
  <c r="P503" i="7"/>
  <c r="BK503" i="7"/>
  <c r="J503" i="7"/>
  <c r="BI502" i="7"/>
  <c r="BH502" i="7"/>
  <c r="BG502" i="7"/>
  <c r="BF502" i="7"/>
  <c r="T502" i="7"/>
  <c r="R502" i="7"/>
  <c r="P502" i="7"/>
  <c r="BK502" i="7"/>
  <c r="J502" i="7"/>
  <c r="BE502" i="7" s="1"/>
  <c r="BI501" i="7"/>
  <c r="BH501" i="7"/>
  <c r="BG501" i="7"/>
  <c r="BF501" i="7"/>
  <c r="BE501" i="7"/>
  <c r="T501" i="7"/>
  <c r="R501" i="7"/>
  <c r="P501" i="7"/>
  <c r="BK501" i="7"/>
  <c r="J501" i="7"/>
  <c r="BI500" i="7"/>
  <c r="BH500" i="7"/>
  <c r="BG500" i="7"/>
  <c r="BF500" i="7"/>
  <c r="T500" i="7"/>
  <c r="R500" i="7"/>
  <c r="P500" i="7"/>
  <c r="BK500" i="7"/>
  <c r="J500" i="7"/>
  <c r="BE500" i="7" s="1"/>
  <c r="BI499" i="7"/>
  <c r="BH499" i="7"/>
  <c r="BG499" i="7"/>
  <c r="BF499" i="7"/>
  <c r="BE499" i="7"/>
  <c r="T499" i="7"/>
  <c r="R499" i="7"/>
  <c r="P499" i="7"/>
  <c r="BK499" i="7"/>
  <c r="J499" i="7"/>
  <c r="BI497" i="7"/>
  <c r="BH497" i="7"/>
  <c r="BG497" i="7"/>
  <c r="BF497" i="7"/>
  <c r="T497" i="7"/>
  <c r="R497" i="7"/>
  <c r="P497" i="7"/>
  <c r="BK497" i="7"/>
  <c r="J497" i="7"/>
  <c r="BE497" i="7" s="1"/>
  <c r="BI495" i="7"/>
  <c r="BH495" i="7"/>
  <c r="BG495" i="7"/>
  <c r="BF495" i="7"/>
  <c r="BE495" i="7"/>
  <c r="T495" i="7"/>
  <c r="R495" i="7"/>
  <c r="P495" i="7"/>
  <c r="BK495" i="7"/>
  <c r="BK492" i="7" s="1"/>
  <c r="J492" i="7" s="1"/>
  <c r="J74" i="7" s="1"/>
  <c r="J495" i="7"/>
  <c r="BI493" i="7"/>
  <c r="BH493" i="7"/>
  <c r="BG493" i="7"/>
  <c r="BF493" i="7"/>
  <c r="T493" i="7"/>
  <c r="R493" i="7"/>
  <c r="P493" i="7"/>
  <c r="P492" i="7" s="1"/>
  <c r="BK493" i="7"/>
  <c r="J493" i="7"/>
  <c r="BE493" i="7" s="1"/>
  <c r="BI491" i="7"/>
  <c r="BH491" i="7"/>
  <c r="BG491" i="7"/>
  <c r="BF491" i="7"/>
  <c r="BE491" i="7"/>
  <c r="T491" i="7"/>
  <c r="R491" i="7"/>
  <c r="P491" i="7"/>
  <c r="BK491" i="7"/>
  <c r="J491" i="7"/>
  <c r="BI490" i="7"/>
  <c r="BH490" i="7"/>
  <c r="BG490" i="7"/>
  <c r="BF490" i="7"/>
  <c r="T490" i="7"/>
  <c r="R490" i="7"/>
  <c r="P490" i="7"/>
  <c r="BK490" i="7"/>
  <c r="J490" i="7"/>
  <c r="BE490" i="7" s="1"/>
  <c r="BI489" i="7"/>
  <c r="BH489" i="7"/>
  <c r="BG489" i="7"/>
  <c r="BF489" i="7"/>
  <c r="BE489" i="7"/>
  <c r="T489" i="7"/>
  <c r="R489" i="7"/>
  <c r="P489" i="7"/>
  <c r="BK489" i="7"/>
  <c r="J489" i="7"/>
  <c r="BI488" i="7"/>
  <c r="BH488" i="7"/>
  <c r="BG488" i="7"/>
  <c r="BF488" i="7"/>
  <c r="T488" i="7"/>
  <c r="R488" i="7"/>
  <c r="P488" i="7"/>
  <c r="BK488" i="7"/>
  <c r="J488" i="7"/>
  <c r="BE488" i="7" s="1"/>
  <c r="BI487" i="7"/>
  <c r="BH487" i="7"/>
  <c r="BG487" i="7"/>
  <c r="BF487" i="7"/>
  <c r="BE487" i="7"/>
  <c r="T487" i="7"/>
  <c r="R487" i="7"/>
  <c r="P487" i="7"/>
  <c r="BK487" i="7"/>
  <c r="J487" i="7"/>
  <c r="BI486" i="7"/>
  <c r="BH486" i="7"/>
  <c r="BG486" i="7"/>
  <c r="BF486" i="7"/>
  <c r="T486" i="7"/>
  <c r="R486" i="7"/>
  <c r="P486" i="7"/>
  <c r="BK486" i="7"/>
  <c r="J486" i="7"/>
  <c r="BE486" i="7" s="1"/>
  <c r="BI485" i="7"/>
  <c r="BH485" i="7"/>
  <c r="BG485" i="7"/>
  <c r="BF485" i="7"/>
  <c r="BE485" i="7"/>
  <c r="T485" i="7"/>
  <c r="R485" i="7"/>
  <c r="P485" i="7"/>
  <c r="BK485" i="7"/>
  <c r="J485" i="7"/>
  <c r="BI484" i="7"/>
  <c r="BH484" i="7"/>
  <c r="BG484" i="7"/>
  <c r="BF484" i="7"/>
  <c r="T484" i="7"/>
  <c r="R484" i="7"/>
  <c r="P484" i="7"/>
  <c r="BK484" i="7"/>
  <c r="J484" i="7"/>
  <c r="BE484" i="7" s="1"/>
  <c r="BI483" i="7"/>
  <c r="BH483" i="7"/>
  <c r="BG483" i="7"/>
  <c r="BF483" i="7"/>
  <c r="BE483" i="7"/>
  <c r="T483" i="7"/>
  <c r="R483" i="7"/>
  <c r="P483" i="7"/>
  <c r="BK483" i="7"/>
  <c r="J483" i="7"/>
  <c r="BI482" i="7"/>
  <c r="BH482" i="7"/>
  <c r="BG482" i="7"/>
  <c r="BF482" i="7"/>
  <c r="T482" i="7"/>
  <c r="R482" i="7"/>
  <c r="P482" i="7"/>
  <c r="BK482" i="7"/>
  <c r="J482" i="7"/>
  <c r="BE482" i="7" s="1"/>
  <c r="BI481" i="7"/>
  <c r="BH481" i="7"/>
  <c r="BG481" i="7"/>
  <c r="BF481" i="7"/>
  <c r="BE481" i="7"/>
  <c r="T481" i="7"/>
  <c r="R481" i="7"/>
  <c r="P481" i="7"/>
  <c r="BK481" i="7"/>
  <c r="J481" i="7"/>
  <c r="BI480" i="7"/>
  <c r="BH480" i="7"/>
  <c r="BG480" i="7"/>
  <c r="BF480" i="7"/>
  <c r="T480" i="7"/>
  <c r="R480" i="7"/>
  <c r="P480" i="7"/>
  <c r="BK480" i="7"/>
  <c r="J480" i="7"/>
  <c r="BE480" i="7" s="1"/>
  <c r="BI479" i="7"/>
  <c r="BH479" i="7"/>
  <c r="BG479" i="7"/>
  <c r="BF479" i="7"/>
  <c r="BE479" i="7"/>
  <c r="T479" i="7"/>
  <c r="R479" i="7"/>
  <c r="P479" i="7"/>
  <c r="BK479" i="7"/>
  <c r="J479" i="7"/>
  <c r="BI478" i="7"/>
  <c r="BH478" i="7"/>
  <c r="BG478" i="7"/>
  <c r="BF478" i="7"/>
  <c r="T478" i="7"/>
  <c r="R478" i="7"/>
  <c r="P478" i="7"/>
  <c r="BK478" i="7"/>
  <c r="J478" i="7"/>
  <c r="BE478" i="7" s="1"/>
  <c r="BI477" i="7"/>
  <c r="BH477" i="7"/>
  <c r="BG477" i="7"/>
  <c r="BF477" i="7"/>
  <c r="BE477" i="7"/>
  <c r="T477" i="7"/>
  <c r="R477" i="7"/>
  <c r="P477" i="7"/>
  <c r="BK477" i="7"/>
  <c r="J477" i="7"/>
  <c r="BI475" i="7"/>
  <c r="BH475" i="7"/>
  <c r="BG475" i="7"/>
  <c r="BF475" i="7"/>
  <c r="T475" i="7"/>
  <c r="R475" i="7"/>
  <c r="P475" i="7"/>
  <c r="BK475" i="7"/>
  <c r="J475" i="7"/>
  <c r="BE475" i="7" s="1"/>
  <c r="BI473" i="7"/>
  <c r="BH473" i="7"/>
  <c r="BG473" i="7"/>
  <c r="BF473" i="7"/>
  <c r="BE473" i="7"/>
  <c r="T473" i="7"/>
  <c r="R473" i="7"/>
  <c r="P473" i="7"/>
  <c r="BK473" i="7"/>
  <c r="J473" i="7"/>
  <c r="BI471" i="7"/>
  <c r="BH471" i="7"/>
  <c r="BG471" i="7"/>
  <c r="BF471" i="7"/>
  <c r="T471" i="7"/>
  <c r="R471" i="7"/>
  <c r="R470" i="7" s="1"/>
  <c r="P471" i="7"/>
  <c r="BK471" i="7"/>
  <c r="BK470" i="7" s="1"/>
  <c r="J470" i="7" s="1"/>
  <c r="J73" i="7" s="1"/>
  <c r="J471" i="7"/>
  <c r="BE471" i="7" s="1"/>
  <c r="BI469" i="7"/>
  <c r="BH469" i="7"/>
  <c r="BG469" i="7"/>
  <c r="BF469" i="7"/>
  <c r="T469" i="7"/>
  <c r="R469" i="7"/>
  <c r="P469" i="7"/>
  <c r="BK469" i="7"/>
  <c r="J469" i="7"/>
  <c r="BE469" i="7" s="1"/>
  <c r="BI468" i="7"/>
  <c r="BH468" i="7"/>
  <c r="BG468" i="7"/>
  <c r="BF468" i="7"/>
  <c r="BE468" i="7"/>
  <c r="T468" i="7"/>
  <c r="R468" i="7"/>
  <c r="P468" i="7"/>
  <c r="BK468" i="7"/>
  <c r="J468" i="7"/>
  <c r="BI467" i="7"/>
  <c r="BH467" i="7"/>
  <c r="BG467" i="7"/>
  <c r="BF467" i="7"/>
  <c r="T467" i="7"/>
  <c r="R467" i="7"/>
  <c r="P467" i="7"/>
  <c r="BK467" i="7"/>
  <c r="J467" i="7"/>
  <c r="BE467" i="7" s="1"/>
  <c r="BI466" i="7"/>
  <c r="BH466" i="7"/>
  <c r="BG466" i="7"/>
  <c r="BF466" i="7"/>
  <c r="BE466" i="7"/>
  <c r="T466" i="7"/>
  <c r="R466" i="7"/>
  <c r="P466" i="7"/>
  <c r="BK466" i="7"/>
  <c r="J466" i="7"/>
  <c r="BI465" i="7"/>
  <c r="BH465" i="7"/>
  <c r="BG465" i="7"/>
  <c r="BF465" i="7"/>
  <c r="T465" i="7"/>
  <c r="R465" i="7"/>
  <c r="P465" i="7"/>
  <c r="BK465" i="7"/>
  <c r="J465" i="7"/>
  <c r="BE465" i="7" s="1"/>
  <c r="BI464" i="7"/>
  <c r="BH464" i="7"/>
  <c r="BG464" i="7"/>
  <c r="BF464" i="7"/>
  <c r="BE464" i="7"/>
  <c r="T464" i="7"/>
  <c r="R464" i="7"/>
  <c r="P464" i="7"/>
  <c r="BK464" i="7"/>
  <c r="J464" i="7"/>
  <c r="BI463" i="7"/>
  <c r="BH463" i="7"/>
  <c r="BG463" i="7"/>
  <c r="BF463" i="7"/>
  <c r="T463" i="7"/>
  <c r="R463" i="7"/>
  <c r="P463" i="7"/>
  <c r="BK463" i="7"/>
  <c r="J463" i="7"/>
  <c r="BE463" i="7" s="1"/>
  <c r="BI462" i="7"/>
  <c r="BH462" i="7"/>
  <c r="BG462" i="7"/>
  <c r="BF462" i="7"/>
  <c r="BE462" i="7"/>
  <c r="T462" i="7"/>
  <c r="R462" i="7"/>
  <c r="P462" i="7"/>
  <c r="BK462" i="7"/>
  <c r="J462" i="7"/>
  <c r="BI461" i="7"/>
  <c r="BH461" i="7"/>
  <c r="BG461" i="7"/>
  <c r="BF461" i="7"/>
  <c r="T461" i="7"/>
  <c r="R461" i="7"/>
  <c r="P461" i="7"/>
  <c r="BK461" i="7"/>
  <c r="J461" i="7"/>
  <c r="BE461" i="7" s="1"/>
  <c r="BI460" i="7"/>
  <c r="BH460" i="7"/>
  <c r="BG460" i="7"/>
  <c r="BF460" i="7"/>
  <c r="BE460" i="7"/>
  <c r="T460" i="7"/>
  <c r="R460" i="7"/>
  <c r="P460" i="7"/>
  <c r="BK460" i="7"/>
  <c r="J460" i="7"/>
  <c r="BI459" i="7"/>
  <c r="BH459" i="7"/>
  <c r="BG459" i="7"/>
  <c r="BF459" i="7"/>
  <c r="T459" i="7"/>
  <c r="R459" i="7"/>
  <c r="P459" i="7"/>
  <c r="BK459" i="7"/>
  <c r="J459" i="7"/>
  <c r="BE459" i="7" s="1"/>
  <c r="BI458" i="7"/>
  <c r="BH458" i="7"/>
  <c r="BG458" i="7"/>
  <c r="BF458" i="7"/>
  <c r="BE458" i="7"/>
  <c r="T458" i="7"/>
  <c r="R458" i="7"/>
  <c r="P458" i="7"/>
  <c r="BK458" i="7"/>
  <c r="J458" i="7"/>
  <c r="BI457" i="7"/>
  <c r="BH457" i="7"/>
  <c r="BG457" i="7"/>
  <c r="BF457" i="7"/>
  <c r="T457" i="7"/>
  <c r="R457" i="7"/>
  <c r="P457" i="7"/>
  <c r="BK457" i="7"/>
  <c r="J457" i="7"/>
  <c r="BE457" i="7" s="1"/>
  <c r="BI456" i="7"/>
  <c r="BH456" i="7"/>
  <c r="BG456" i="7"/>
  <c r="BF456" i="7"/>
  <c r="BE456" i="7"/>
  <c r="T456" i="7"/>
  <c r="R456" i="7"/>
  <c r="P456" i="7"/>
  <c r="BK456" i="7"/>
  <c r="J456" i="7"/>
  <c r="BI455" i="7"/>
  <c r="BH455" i="7"/>
  <c r="BG455" i="7"/>
  <c r="BF455" i="7"/>
  <c r="T455" i="7"/>
  <c r="R455" i="7"/>
  <c r="P455" i="7"/>
  <c r="BK455" i="7"/>
  <c r="J455" i="7"/>
  <c r="BE455" i="7" s="1"/>
  <c r="BI454" i="7"/>
  <c r="BH454" i="7"/>
  <c r="BG454" i="7"/>
  <c r="BF454" i="7"/>
  <c r="BE454" i="7"/>
  <c r="T454" i="7"/>
  <c r="R454" i="7"/>
  <c r="P454" i="7"/>
  <c r="BK454" i="7"/>
  <c r="J454" i="7"/>
  <c r="BI453" i="7"/>
  <c r="BH453" i="7"/>
  <c r="BG453" i="7"/>
  <c r="BF453" i="7"/>
  <c r="T453" i="7"/>
  <c r="R453" i="7"/>
  <c r="P453" i="7"/>
  <c r="BK453" i="7"/>
  <c r="J453" i="7"/>
  <c r="BE453" i="7" s="1"/>
  <c r="BI452" i="7"/>
  <c r="BH452" i="7"/>
  <c r="BG452" i="7"/>
  <c r="BF452" i="7"/>
  <c r="BE452" i="7"/>
  <c r="T452" i="7"/>
  <c r="R452" i="7"/>
  <c r="P452" i="7"/>
  <c r="BK452" i="7"/>
  <c r="J452" i="7"/>
  <c r="BI451" i="7"/>
  <c r="BH451" i="7"/>
  <c r="BG451" i="7"/>
  <c r="BF451" i="7"/>
  <c r="T451" i="7"/>
  <c r="R451" i="7"/>
  <c r="P451" i="7"/>
  <c r="BK451" i="7"/>
  <c r="J451" i="7"/>
  <c r="BE451" i="7" s="1"/>
  <c r="BI450" i="7"/>
  <c r="BH450" i="7"/>
  <c r="BG450" i="7"/>
  <c r="BF450" i="7"/>
  <c r="BE450" i="7"/>
  <c r="T450" i="7"/>
  <c r="R450" i="7"/>
  <c r="P450" i="7"/>
  <c r="BK450" i="7"/>
  <c r="J450" i="7"/>
  <c r="BI449" i="7"/>
  <c r="BH449" i="7"/>
  <c r="BG449" i="7"/>
  <c r="BF449" i="7"/>
  <c r="T449" i="7"/>
  <c r="R449" i="7"/>
  <c r="P449" i="7"/>
  <c r="BK449" i="7"/>
  <c r="J449" i="7"/>
  <c r="BE449" i="7" s="1"/>
  <c r="BI448" i="7"/>
  <c r="BH448" i="7"/>
  <c r="BG448" i="7"/>
  <c r="BF448" i="7"/>
  <c r="BE448" i="7"/>
  <c r="T448" i="7"/>
  <c r="R448" i="7"/>
  <c r="P448" i="7"/>
  <c r="BK448" i="7"/>
  <c r="J448" i="7"/>
  <c r="BI447" i="7"/>
  <c r="BH447" i="7"/>
  <c r="BG447" i="7"/>
  <c r="BF447" i="7"/>
  <c r="T447" i="7"/>
  <c r="R447" i="7"/>
  <c r="P447" i="7"/>
  <c r="BK447" i="7"/>
  <c r="J447" i="7"/>
  <c r="BE447" i="7" s="1"/>
  <c r="BI446" i="7"/>
  <c r="BH446" i="7"/>
  <c r="BG446" i="7"/>
  <c r="BF446" i="7"/>
  <c r="BE446" i="7"/>
  <c r="T446" i="7"/>
  <c r="R446" i="7"/>
  <c r="P446" i="7"/>
  <c r="BK446" i="7"/>
  <c r="J446" i="7"/>
  <c r="BI445" i="7"/>
  <c r="BH445" i="7"/>
  <c r="BG445" i="7"/>
  <c r="BF445" i="7"/>
  <c r="T445" i="7"/>
  <c r="R445" i="7"/>
  <c r="P445" i="7"/>
  <c r="BK445" i="7"/>
  <c r="J445" i="7"/>
  <c r="BE445" i="7" s="1"/>
  <c r="BI444" i="7"/>
  <c r="BH444" i="7"/>
  <c r="BG444" i="7"/>
  <c r="BF444" i="7"/>
  <c r="BE444" i="7"/>
  <c r="T444" i="7"/>
  <c r="R444" i="7"/>
  <c r="P444" i="7"/>
  <c r="BK444" i="7"/>
  <c r="J444" i="7"/>
  <c r="BI443" i="7"/>
  <c r="BH443" i="7"/>
  <c r="BG443" i="7"/>
  <c r="BF443" i="7"/>
  <c r="T443" i="7"/>
  <c r="R443" i="7"/>
  <c r="P443" i="7"/>
  <c r="BK443" i="7"/>
  <c r="J443" i="7"/>
  <c r="BE443" i="7" s="1"/>
  <c r="BI442" i="7"/>
  <c r="BH442" i="7"/>
  <c r="BG442" i="7"/>
  <c r="BF442" i="7"/>
  <c r="BE442" i="7"/>
  <c r="T442" i="7"/>
  <c r="R442" i="7"/>
  <c r="P442" i="7"/>
  <c r="BK442" i="7"/>
  <c r="J442" i="7"/>
  <c r="BI441" i="7"/>
  <c r="BH441" i="7"/>
  <c r="BG441" i="7"/>
  <c r="BF441" i="7"/>
  <c r="T441" i="7"/>
  <c r="R441" i="7"/>
  <c r="P441" i="7"/>
  <c r="BK441" i="7"/>
  <c r="J441" i="7"/>
  <c r="BE441" i="7" s="1"/>
  <c r="BI440" i="7"/>
  <c r="BH440" i="7"/>
  <c r="BG440" i="7"/>
  <c r="BF440" i="7"/>
  <c r="BE440" i="7"/>
  <c r="T440" i="7"/>
  <c r="R440" i="7"/>
  <c r="P440" i="7"/>
  <c r="BK440" i="7"/>
  <c r="J440" i="7"/>
  <c r="BI439" i="7"/>
  <c r="BH439" i="7"/>
  <c r="BG439" i="7"/>
  <c r="BF439" i="7"/>
  <c r="T439" i="7"/>
  <c r="R439" i="7"/>
  <c r="P439" i="7"/>
  <c r="BK439" i="7"/>
  <c r="J439" i="7"/>
  <c r="BE439" i="7" s="1"/>
  <c r="BI438" i="7"/>
  <c r="BH438" i="7"/>
  <c r="BG438" i="7"/>
  <c r="BF438" i="7"/>
  <c r="BE438" i="7"/>
  <c r="T438" i="7"/>
  <c r="R438" i="7"/>
  <c r="P438" i="7"/>
  <c r="BK438" i="7"/>
  <c r="J438" i="7"/>
  <c r="BI436" i="7"/>
  <c r="BH436" i="7"/>
  <c r="BG436" i="7"/>
  <c r="BF436" i="7"/>
  <c r="T436" i="7"/>
  <c r="R436" i="7"/>
  <c r="P436" i="7"/>
  <c r="BK436" i="7"/>
  <c r="J436" i="7"/>
  <c r="BE436" i="7" s="1"/>
  <c r="BI434" i="7"/>
  <c r="BH434" i="7"/>
  <c r="BG434" i="7"/>
  <c r="BF434" i="7"/>
  <c r="BE434" i="7"/>
  <c r="T434" i="7"/>
  <c r="R434" i="7"/>
  <c r="P434" i="7"/>
  <c r="BK434" i="7"/>
  <c r="J434" i="7"/>
  <c r="BI432" i="7"/>
  <c r="BH432" i="7"/>
  <c r="BG432" i="7"/>
  <c r="BF432" i="7"/>
  <c r="T432" i="7"/>
  <c r="R432" i="7"/>
  <c r="P432" i="7"/>
  <c r="BK432" i="7"/>
  <c r="J432" i="7"/>
  <c r="BE432" i="7" s="1"/>
  <c r="BI430" i="7"/>
  <c r="BH430" i="7"/>
  <c r="BG430" i="7"/>
  <c r="BF430" i="7"/>
  <c r="BE430" i="7"/>
  <c r="T430" i="7"/>
  <c r="R430" i="7"/>
  <c r="P430" i="7"/>
  <c r="BK430" i="7"/>
  <c r="J430" i="7"/>
  <c r="BI428" i="7"/>
  <c r="BH428" i="7"/>
  <c r="BG428" i="7"/>
  <c r="BF428" i="7"/>
  <c r="T428" i="7"/>
  <c r="R428" i="7"/>
  <c r="P428" i="7"/>
  <c r="BK428" i="7"/>
  <c r="J428" i="7"/>
  <c r="BE428" i="7" s="1"/>
  <c r="BI426" i="7"/>
  <c r="BH426" i="7"/>
  <c r="BG426" i="7"/>
  <c r="BF426" i="7"/>
  <c r="BE426" i="7"/>
  <c r="T426" i="7"/>
  <c r="R426" i="7"/>
  <c r="P426" i="7"/>
  <c r="BK426" i="7"/>
  <c r="J426" i="7"/>
  <c r="BI424" i="7"/>
  <c r="BH424" i="7"/>
  <c r="BG424" i="7"/>
  <c r="BF424" i="7"/>
  <c r="T424" i="7"/>
  <c r="T423" i="7" s="1"/>
  <c r="R424" i="7"/>
  <c r="R423" i="7" s="1"/>
  <c r="P424" i="7"/>
  <c r="BK424" i="7"/>
  <c r="J424" i="7"/>
  <c r="BE424" i="7" s="1"/>
  <c r="BI421" i="7"/>
  <c r="BH421" i="7"/>
  <c r="BG421" i="7"/>
  <c r="BF421" i="7"/>
  <c r="BE421" i="7"/>
  <c r="T421" i="7"/>
  <c r="R421" i="7"/>
  <c r="P421" i="7"/>
  <c r="BK421" i="7"/>
  <c r="J421" i="7"/>
  <c r="BI419" i="7"/>
  <c r="BH419" i="7"/>
  <c r="BG419" i="7"/>
  <c r="BF419" i="7"/>
  <c r="T419" i="7"/>
  <c r="T418" i="7" s="1"/>
  <c r="R419" i="7"/>
  <c r="P419" i="7"/>
  <c r="BK419" i="7"/>
  <c r="BK418" i="7" s="1"/>
  <c r="J418" i="7" s="1"/>
  <c r="J71" i="7" s="1"/>
  <c r="J419" i="7"/>
  <c r="BE419" i="7" s="1"/>
  <c r="BI417" i="7"/>
  <c r="BH417" i="7"/>
  <c r="BG417" i="7"/>
  <c r="BF417" i="7"/>
  <c r="T417" i="7"/>
  <c r="R417" i="7"/>
  <c r="P417" i="7"/>
  <c r="BK417" i="7"/>
  <c r="J417" i="7"/>
  <c r="BE417" i="7" s="1"/>
  <c r="BI416" i="7"/>
  <c r="BH416" i="7"/>
  <c r="BG416" i="7"/>
  <c r="BF416" i="7"/>
  <c r="BE416" i="7"/>
  <c r="T416" i="7"/>
  <c r="R416" i="7"/>
  <c r="P416" i="7"/>
  <c r="BK416" i="7"/>
  <c r="J416" i="7"/>
  <c r="BI415" i="7"/>
  <c r="BH415" i="7"/>
  <c r="BG415" i="7"/>
  <c r="BF415" i="7"/>
  <c r="T415" i="7"/>
  <c r="R415" i="7"/>
  <c r="P415" i="7"/>
  <c r="BK415" i="7"/>
  <c r="J415" i="7"/>
  <c r="BE415" i="7" s="1"/>
  <c r="BI414" i="7"/>
  <c r="BH414" i="7"/>
  <c r="BG414" i="7"/>
  <c r="BF414" i="7"/>
  <c r="BE414" i="7"/>
  <c r="T414" i="7"/>
  <c r="R414" i="7"/>
  <c r="P414" i="7"/>
  <c r="BK414" i="7"/>
  <c r="J414" i="7"/>
  <c r="BI413" i="7"/>
  <c r="BH413" i="7"/>
  <c r="BG413" i="7"/>
  <c r="BF413" i="7"/>
  <c r="T413" i="7"/>
  <c r="R413" i="7"/>
  <c r="P413" i="7"/>
  <c r="BK413" i="7"/>
  <c r="J413" i="7"/>
  <c r="BE413" i="7" s="1"/>
  <c r="BI412" i="7"/>
  <c r="BH412" i="7"/>
  <c r="BG412" i="7"/>
  <c r="BF412" i="7"/>
  <c r="BE412" i="7"/>
  <c r="T412" i="7"/>
  <c r="R412" i="7"/>
  <c r="P412" i="7"/>
  <c r="BK412" i="7"/>
  <c r="J412" i="7"/>
  <c r="BI411" i="7"/>
  <c r="BH411" i="7"/>
  <c r="BG411" i="7"/>
  <c r="BF411" i="7"/>
  <c r="T411" i="7"/>
  <c r="R411" i="7"/>
  <c r="P411" i="7"/>
  <c r="BK411" i="7"/>
  <c r="J411" i="7"/>
  <c r="BE411" i="7" s="1"/>
  <c r="BI410" i="7"/>
  <c r="BH410" i="7"/>
  <c r="BG410" i="7"/>
  <c r="BF410" i="7"/>
  <c r="BE410" i="7"/>
  <c r="T410" i="7"/>
  <c r="R410" i="7"/>
  <c r="P410" i="7"/>
  <c r="BK410" i="7"/>
  <c r="J410" i="7"/>
  <c r="BI409" i="7"/>
  <c r="BH409" i="7"/>
  <c r="BG409" i="7"/>
  <c r="BF409" i="7"/>
  <c r="T409" i="7"/>
  <c r="R409" i="7"/>
  <c r="P409" i="7"/>
  <c r="BK409" i="7"/>
  <c r="J409" i="7"/>
  <c r="BE409" i="7" s="1"/>
  <c r="BI408" i="7"/>
  <c r="BH408" i="7"/>
  <c r="BG408" i="7"/>
  <c r="BF408" i="7"/>
  <c r="BE408" i="7"/>
  <c r="T408" i="7"/>
  <c r="R408" i="7"/>
  <c r="P408" i="7"/>
  <c r="BK408" i="7"/>
  <c r="J408" i="7"/>
  <c r="BI407" i="7"/>
  <c r="BH407" i="7"/>
  <c r="BG407" i="7"/>
  <c r="BF407" i="7"/>
  <c r="T407" i="7"/>
  <c r="R407" i="7"/>
  <c r="P407" i="7"/>
  <c r="BK407" i="7"/>
  <c r="J407" i="7"/>
  <c r="BE407" i="7" s="1"/>
  <c r="BI406" i="7"/>
  <c r="BH406" i="7"/>
  <c r="BG406" i="7"/>
  <c r="BF406" i="7"/>
  <c r="BE406" i="7"/>
  <c r="T406" i="7"/>
  <c r="R406" i="7"/>
  <c r="P406" i="7"/>
  <c r="BK406" i="7"/>
  <c r="BK399" i="7" s="1"/>
  <c r="J399" i="7" s="1"/>
  <c r="J70" i="7" s="1"/>
  <c r="J406" i="7"/>
  <c r="BI404" i="7"/>
  <c r="BH404" i="7"/>
  <c r="BG404" i="7"/>
  <c r="BF404" i="7"/>
  <c r="T404" i="7"/>
  <c r="R404" i="7"/>
  <c r="P404" i="7"/>
  <c r="BK404" i="7"/>
  <c r="J404" i="7"/>
  <c r="BE404" i="7" s="1"/>
  <c r="BI403" i="7"/>
  <c r="BH403" i="7"/>
  <c r="BG403" i="7"/>
  <c r="BF403" i="7"/>
  <c r="BE403" i="7"/>
  <c r="T403" i="7"/>
  <c r="R403" i="7"/>
  <c r="P403" i="7"/>
  <c r="BK403" i="7"/>
  <c r="J403" i="7"/>
  <c r="BI402" i="7"/>
  <c r="BH402" i="7"/>
  <c r="BG402" i="7"/>
  <c r="BF402" i="7"/>
  <c r="T402" i="7"/>
  <c r="R402" i="7"/>
  <c r="P402" i="7"/>
  <c r="BK402" i="7"/>
  <c r="J402" i="7"/>
  <c r="BE402" i="7" s="1"/>
  <c r="BI400" i="7"/>
  <c r="BH400" i="7"/>
  <c r="BG400" i="7"/>
  <c r="BF400" i="7"/>
  <c r="BE400" i="7"/>
  <c r="T400" i="7"/>
  <c r="R400" i="7"/>
  <c r="R399" i="7" s="1"/>
  <c r="P400" i="7"/>
  <c r="P399" i="7" s="1"/>
  <c r="BK400" i="7"/>
  <c r="J400" i="7"/>
  <c r="BI398" i="7"/>
  <c r="BH398" i="7"/>
  <c r="BG398" i="7"/>
  <c r="BF398" i="7"/>
  <c r="T398" i="7"/>
  <c r="R398" i="7"/>
  <c r="P398" i="7"/>
  <c r="BK398" i="7"/>
  <c r="J398" i="7"/>
  <c r="BE398" i="7" s="1"/>
  <c r="BI397" i="7"/>
  <c r="BH397" i="7"/>
  <c r="BG397" i="7"/>
  <c r="BF397" i="7"/>
  <c r="BE397" i="7"/>
  <c r="T397" i="7"/>
  <c r="R397" i="7"/>
  <c r="P397" i="7"/>
  <c r="BK397" i="7"/>
  <c r="J397" i="7"/>
  <c r="BI396" i="7"/>
  <c r="BH396" i="7"/>
  <c r="BG396" i="7"/>
  <c r="BF396" i="7"/>
  <c r="T396" i="7"/>
  <c r="R396" i="7"/>
  <c r="P396" i="7"/>
  <c r="BK396" i="7"/>
  <c r="J396" i="7"/>
  <c r="BE396" i="7" s="1"/>
  <c r="BI395" i="7"/>
  <c r="BH395" i="7"/>
  <c r="BG395" i="7"/>
  <c r="BF395" i="7"/>
  <c r="BE395" i="7"/>
  <c r="T395" i="7"/>
  <c r="R395" i="7"/>
  <c r="P395" i="7"/>
  <c r="BK395" i="7"/>
  <c r="J395" i="7"/>
  <c r="BI394" i="7"/>
  <c r="BH394" i="7"/>
  <c r="BG394" i="7"/>
  <c r="BF394" i="7"/>
  <c r="T394" i="7"/>
  <c r="R394" i="7"/>
  <c r="P394" i="7"/>
  <c r="BK394" i="7"/>
  <c r="J394" i="7"/>
  <c r="BE394" i="7" s="1"/>
  <c r="BI393" i="7"/>
  <c r="BH393" i="7"/>
  <c r="BG393" i="7"/>
  <c r="BF393" i="7"/>
  <c r="BE393" i="7"/>
  <c r="T393" i="7"/>
  <c r="R393" i="7"/>
  <c r="P393" i="7"/>
  <c r="BK393" i="7"/>
  <c r="J393" i="7"/>
  <c r="BI392" i="7"/>
  <c r="BH392" i="7"/>
  <c r="BG392" i="7"/>
  <c r="BF392" i="7"/>
  <c r="T392" i="7"/>
  <c r="R392" i="7"/>
  <c r="P392" i="7"/>
  <c r="BK392" i="7"/>
  <c r="J392" i="7"/>
  <c r="BE392" i="7" s="1"/>
  <c r="BI391" i="7"/>
  <c r="BH391" i="7"/>
  <c r="BG391" i="7"/>
  <c r="BF391" i="7"/>
  <c r="BE391" i="7"/>
  <c r="T391" i="7"/>
  <c r="R391" i="7"/>
  <c r="P391" i="7"/>
  <c r="BK391" i="7"/>
  <c r="J391" i="7"/>
  <c r="BI390" i="7"/>
  <c r="BH390" i="7"/>
  <c r="BG390" i="7"/>
  <c r="BF390" i="7"/>
  <c r="T390" i="7"/>
  <c r="R390" i="7"/>
  <c r="P390" i="7"/>
  <c r="BK390" i="7"/>
  <c r="J390" i="7"/>
  <c r="BE390" i="7" s="1"/>
  <c r="BI389" i="7"/>
  <c r="BH389" i="7"/>
  <c r="BG389" i="7"/>
  <c r="BF389" i="7"/>
  <c r="BE389" i="7"/>
  <c r="T389" i="7"/>
  <c r="R389" i="7"/>
  <c r="P389" i="7"/>
  <c r="BK389" i="7"/>
  <c r="J389" i="7"/>
  <c r="BI388" i="7"/>
  <c r="BH388" i="7"/>
  <c r="BG388" i="7"/>
  <c r="BF388" i="7"/>
  <c r="T388" i="7"/>
  <c r="R388" i="7"/>
  <c r="P388" i="7"/>
  <c r="BK388" i="7"/>
  <c r="J388" i="7"/>
  <c r="BE388" i="7" s="1"/>
  <c r="BI387" i="7"/>
  <c r="BH387" i="7"/>
  <c r="BG387" i="7"/>
  <c r="BF387" i="7"/>
  <c r="BE387" i="7"/>
  <c r="T387" i="7"/>
  <c r="R387" i="7"/>
  <c r="P387" i="7"/>
  <c r="BK387" i="7"/>
  <c r="J387" i="7"/>
  <c r="BI386" i="7"/>
  <c r="BH386" i="7"/>
  <c r="BG386" i="7"/>
  <c r="BF386" i="7"/>
  <c r="T386" i="7"/>
  <c r="R386" i="7"/>
  <c r="P386" i="7"/>
  <c r="BK386" i="7"/>
  <c r="J386" i="7"/>
  <c r="BE386" i="7" s="1"/>
  <c r="BI385" i="7"/>
  <c r="BH385" i="7"/>
  <c r="BG385" i="7"/>
  <c r="BF385" i="7"/>
  <c r="BE385" i="7"/>
  <c r="T385" i="7"/>
  <c r="R385" i="7"/>
  <c r="P385" i="7"/>
  <c r="BK385" i="7"/>
  <c r="J385" i="7"/>
  <c r="BI384" i="7"/>
  <c r="BH384" i="7"/>
  <c r="BG384" i="7"/>
  <c r="BF384" i="7"/>
  <c r="T384" i="7"/>
  <c r="R384" i="7"/>
  <c r="P384" i="7"/>
  <c r="BK384" i="7"/>
  <c r="J384" i="7"/>
  <c r="BE384" i="7" s="1"/>
  <c r="BI383" i="7"/>
  <c r="BH383" i="7"/>
  <c r="BG383" i="7"/>
  <c r="BF383" i="7"/>
  <c r="BE383" i="7"/>
  <c r="T383" i="7"/>
  <c r="R383" i="7"/>
  <c r="P383" i="7"/>
  <c r="BK383" i="7"/>
  <c r="J383" i="7"/>
  <c r="BI382" i="7"/>
  <c r="BH382" i="7"/>
  <c r="BG382" i="7"/>
  <c r="BF382" i="7"/>
  <c r="T382" i="7"/>
  <c r="R382" i="7"/>
  <c r="P382" i="7"/>
  <c r="BK382" i="7"/>
  <c r="J382" i="7"/>
  <c r="BE382" i="7" s="1"/>
  <c r="BI381" i="7"/>
  <c r="BH381" i="7"/>
  <c r="BG381" i="7"/>
  <c r="BF381" i="7"/>
  <c r="BE381" i="7"/>
  <c r="T381" i="7"/>
  <c r="R381" i="7"/>
  <c r="P381" i="7"/>
  <c r="BK381" i="7"/>
  <c r="J381" i="7"/>
  <c r="BI380" i="7"/>
  <c r="BH380" i="7"/>
  <c r="BG380" i="7"/>
  <c r="BF380" i="7"/>
  <c r="T380" i="7"/>
  <c r="R380" i="7"/>
  <c r="P380" i="7"/>
  <c r="BK380" i="7"/>
  <c r="J380" i="7"/>
  <c r="BE380" i="7" s="1"/>
  <c r="BI379" i="7"/>
  <c r="BH379" i="7"/>
  <c r="BG379" i="7"/>
  <c r="BF379" i="7"/>
  <c r="BE379" i="7"/>
  <c r="T379" i="7"/>
  <c r="R379" i="7"/>
  <c r="P379" i="7"/>
  <c r="BK379" i="7"/>
  <c r="J379" i="7"/>
  <c r="BI378" i="7"/>
  <c r="BH378" i="7"/>
  <c r="BG378" i="7"/>
  <c r="BF378" i="7"/>
  <c r="T378" i="7"/>
  <c r="R378" i="7"/>
  <c r="P378" i="7"/>
  <c r="BK378" i="7"/>
  <c r="J378" i="7"/>
  <c r="BE378" i="7" s="1"/>
  <c r="BI377" i="7"/>
  <c r="BH377" i="7"/>
  <c r="BG377" i="7"/>
  <c r="BF377" i="7"/>
  <c r="BE377" i="7"/>
  <c r="T377" i="7"/>
  <c r="R377" i="7"/>
  <c r="P377" i="7"/>
  <c r="BK377" i="7"/>
  <c r="J377" i="7"/>
  <c r="BI376" i="7"/>
  <c r="BH376" i="7"/>
  <c r="BG376" i="7"/>
  <c r="BF376" i="7"/>
  <c r="T376" i="7"/>
  <c r="R376" i="7"/>
  <c r="P376" i="7"/>
  <c r="BK376" i="7"/>
  <c r="J376" i="7"/>
  <c r="BE376" i="7" s="1"/>
  <c r="BI375" i="7"/>
  <c r="BH375" i="7"/>
  <c r="BG375" i="7"/>
  <c r="BF375" i="7"/>
  <c r="BE375" i="7"/>
  <c r="T375" i="7"/>
  <c r="R375" i="7"/>
  <c r="P375" i="7"/>
  <c r="BK375" i="7"/>
  <c r="J375" i="7"/>
  <c r="BI374" i="7"/>
  <c r="BH374" i="7"/>
  <c r="BG374" i="7"/>
  <c r="BF374" i="7"/>
  <c r="T374" i="7"/>
  <c r="R374" i="7"/>
  <c r="P374" i="7"/>
  <c r="BK374" i="7"/>
  <c r="J374" i="7"/>
  <c r="BE374" i="7" s="1"/>
  <c r="BI373" i="7"/>
  <c r="BH373" i="7"/>
  <c r="BG373" i="7"/>
  <c r="BF373" i="7"/>
  <c r="BE373" i="7"/>
  <c r="T373" i="7"/>
  <c r="R373" i="7"/>
  <c r="P373" i="7"/>
  <c r="BK373" i="7"/>
  <c r="J373" i="7"/>
  <c r="BI372" i="7"/>
  <c r="BH372" i="7"/>
  <c r="BG372" i="7"/>
  <c r="BF372" i="7"/>
  <c r="T372" i="7"/>
  <c r="R372" i="7"/>
  <c r="P372" i="7"/>
  <c r="BK372" i="7"/>
  <c r="J372" i="7"/>
  <c r="BE372" i="7" s="1"/>
  <c r="BI371" i="7"/>
  <c r="BH371" i="7"/>
  <c r="BG371" i="7"/>
  <c r="BF371" i="7"/>
  <c r="BE371" i="7"/>
  <c r="T371" i="7"/>
  <c r="R371" i="7"/>
  <c r="P371" i="7"/>
  <c r="BK371" i="7"/>
  <c r="J371" i="7"/>
  <c r="BI370" i="7"/>
  <c r="BH370" i="7"/>
  <c r="BG370" i="7"/>
  <c r="BF370" i="7"/>
  <c r="T370" i="7"/>
  <c r="R370" i="7"/>
  <c r="P370" i="7"/>
  <c r="BK370" i="7"/>
  <c r="J370" i="7"/>
  <c r="BE370" i="7" s="1"/>
  <c r="BI369" i="7"/>
  <c r="BH369" i="7"/>
  <c r="BG369" i="7"/>
  <c r="BF369" i="7"/>
  <c r="BE369" i="7"/>
  <c r="T369" i="7"/>
  <c r="R369" i="7"/>
  <c r="P369" i="7"/>
  <c r="BK369" i="7"/>
  <c r="J369" i="7"/>
  <c r="BI368" i="7"/>
  <c r="BH368" i="7"/>
  <c r="BG368" i="7"/>
  <c r="BF368" i="7"/>
  <c r="T368" i="7"/>
  <c r="R368" i="7"/>
  <c r="P368" i="7"/>
  <c r="BK368" i="7"/>
  <c r="J368" i="7"/>
  <c r="BE368" i="7" s="1"/>
  <c r="BI367" i="7"/>
  <c r="BH367" i="7"/>
  <c r="BG367" i="7"/>
  <c r="BF367" i="7"/>
  <c r="BE367" i="7"/>
  <c r="T367" i="7"/>
  <c r="R367" i="7"/>
  <c r="P367" i="7"/>
  <c r="BK367" i="7"/>
  <c r="J367" i="7"/>
  <c r="BI366" i="7"/>
  <c r="BH366" i="7"/>
  <c r="BG366" i="7"/>
  <c r="BF366" i="7"/>
  <c r="T366" i="7"/>
  <c r="R366" i="7"/>
  <c r="P366" i="7"/>
  <c r="BK366" i="7"/>
  <c r="J366" i="7"/>
  <c r="BE366" i="7" s="1"/>
  <c r="BI365" i="7"/>
  <c r="BH365" i="7"/>
  <c r="BG365" i="7"/>
  <c r="BF365" i="7"/>
  <c r="BE365" i="7"/>
  <c r="T365" i="7"/>
  <c r="R365" i="7"/>
  <c r="P365" i="7"/>
  <c r="BK365" i="7"/>
  <c r="J365" i="7"/>
  <c r="BI364" i="7"/>
  <c r="BH364" i="7"/>
  <c r="BG364" i="7"/>
  <c r="BF364" i="7"/>
  <c r="T364" i="7"/>
  <c r="R364" i="7"/>
  <c r="P364" i="7"/>
  <c r="BK364" i="7"/>
  <c r="J364" i="7"/>
  <c r="BE364" i="7" s="1"/>
  <c r="BI363" i="7"/>
  <c r="BH363" i="7"/>
  <c r="BG363" i="7"/>
  <c r="BF363" i="7"/>
  <c r="BE363" i="7"/>
  <c r="T363" i="7"/>
  <c r="R363" i="7"/>
  <c r="P363" i="7"/>
  <c r="BK363" i="7"/>
  <c r="J363" i="7"/>
  <c r="BI361" i="7"/>
  <c r="BH361" i="7"/>
  <c r="BG361" i="7"/>
  <c r="BF361" i="7"/>
  <c r="T361" i="7"/>
  <c r="R361" i="7"/>
  <c r="P361" i="7"/>
  <c r="BK361" i="7"/>
  <c r="J361" i="7"/>
  <c r="BE361" i="7" s="1"/>
  <c r="BI360" i="7"/>
  <c r="BH360" i="7"/>
  <c r="BG360" i="7"/>
  <c r="BF360" i="7"/>
  <c r="BE360" i="7"/>
  <c r="T360" i="7"/>
  <c r="R360" i="7"/>
  <c r="P360" i="7"/>
  <c r="BK360" i="7"/>
  <c r="J360" i="7"/>
  <c r="BI359" i="7"/>
  <c r="BH359" i="7"/>
  <c r="BG359" i="7"/>
  <c r="BF359" i="7"/>
  <c r="T359" i="7"/>
  <c r="R359" i="7"/>
  <c r="P359" i="7"/>
  <c r="BK359" i="7"/>
  <c r="J359" i="7"/>
  <c r="BE359" i="7" s="1"/>
  <c r="BI357" i="7"/>
  <c r="BH357" i="7"/>
  <c r="BG357" i="7"/>
  <c r="BF357" i="7"/>
  <c r="BE357" i="7"/>
  <c r="T357" i="7"/>
  <c r="R357" i="7"/>
  <c r="R356" i="7" s="1"/>
  <c r="P357" i="7"/>
  <c r="BK357" i="7"/>
  <c r="BK356" i="7" s="1"/>
  <c r="J356" i="7" s="1"/>
  <c r="J69" i="7" s="1"/>
  <c r="J357" i="7"/>
  <c r="BI355" i="7"/>
  <c r="BH355" i="7"/>
  <c r="BG355" i="7"/>
  <c r="BF355" i="7"/>
  <c r="BE355" i="7"/>
  <c r="T355" i="7"/>
  <c r="R355" i="7"/>
  <c r="P355" i="7"/>
  <c r="BK355" i="7"/>
  <c r="J355" i="7"/>
  <c r="BI354" i="7"/>
  <c r="BH354" i="7"/>
  <c r="BG354" i="7"/>
  <c r="BF354" i="7"/>
  <c r="T354" i="7"/>
  <c r="R354" i="7"/>
  <c r="P354" i="7"/>
  <c r="BK354" i="7"/>
  <c r="J354" i="7"/>
  <c r="BE354" i="7" s="1"/>
  <c r="BI353" i="7"/>
  <c r="BH353" i="7"/>
  <c r="BG353" i="7"/>
  <c r="BF353" i="7"/>
  <c r="BE353" i="7"/>
  <c r="T353" i="7"/>
  <c r="R353" i="7"/>
  <c r="P353" i="7"/>
  <c r="BK353" i="7"/>
  <c r="J353" i="7"/>
  <c r="BI352" i="7"/>
  <c r="BH352" i="7"/>
  <c r="BG352" i="7"/>
  <c r="BF352" i="7"/>
  <c r="T352" i="7"/>
  <c r="R352" i="7"/>
  <c r="P352" i="7"/>
  <c r="BK352" i="7"/>
  <c r="J352" i="7"/>
  <c r="BE352" i="7" s="1"/>
  <c r="BI351" i="7"/>
  <c r="BH351" i="7"/>
  <c r="BG351" i="7"/>
  <c r="BF351" i="7"/>
  <c r="BE351" i="7"/>
  <c r="T351" i="7"/>
  <c r="R351" i="7"/>
  <c r="P351" i="7"/>
  <c r="BK351" i="7"/>
  <c r="J351" i="7"/>
  <c r="BI350" i="7"/>
  <c r="BH350" i="7"/>
  <c r="BG350" i="7"/>
  <c r="BF350" i="7"/>
  <c r="T350" i="7"/>
  <c r="R350" i="7"/>
  <c r="P350" i="7"/>
  <c r="BK350" i="7"/>
  <c r="J350" i="7"/>
  <c r="BE350" i="7" s="1"/>
  <c r="BI349" i="7"/>
  <c r="BH349" i="7"/>
  <c r="BG349" i="7"/>
  <c r="BF349" i="7"/>
  <c r="BE349" i="7"/>
  <c r="T349" i="7"/>
  <c r="R349" i="7"/>
  <c r="P349" i="7"/>
  <c r="BK349" i="7"/>
  <c r="J349" i="7"/>
  <c r="BI348" i="7"/>
  <c r="BH348" i="7"/>
  <c r="BG348" i="7"/>
  <c r="BF348" i="7"/>
  <c r="T348" i="7"/>
  <c r="R348" i="7"/>
  <c r="P348" i="7"/>
  <c r="BK348" i="7"/>
  <c r="J348" i="7"/>
  <c r="BE348" i="7" s="1"/>
  <c r="BI347" i="7"/>
  <c r="BH347" i="7"/>
  <c r="BG347" i="7"/>
  <c r="BF347" i="7"/>
  <c r="BE347" i="7"/>
  <c r="T347" i="7"/>
  <c r="R347" i="7"/>
  <c r="P347" i="7"/>
  <c r="BK347" i="7"/>
  <c r="J347" i="7"/>
  <c r="BI346" i="7"/>
  <c r="BH346" i="7"/>
  <c r="BG346" i="7"/>
  <c r="BF346" i="7"/>
  <c r="T346" i="7"/>
  <c r="R346" i="7"/>
  <c r="P346" i="7"/>
  <c r="BK346" i="7"/>
  <c r="J346" i="7"/>
  <c r="BE346" i="7" s="1"/>
  <c r="BI345" i="7"/>
  <c r="BH345" i="7"/>
  <c r="BG345" i="7"/>
  <c r="BF345" i="7"/>
  <c r="BE345" i="7"/>
  <c r="T345" i="7"/>
  <c r="R345" i="7"/>
  <c r="P345" i="7"/>
  <c r="BK345" i="7"/>
  <c r="J345" i="7"/>
  <c r="BI344" i="7"/>
  <c r="BH344" i="7"/>
  <c r="BG344" i="7"/>
  <c r="BF344" i="7"/>
  <c r="T344" i="7"/>
  <c r="R344" i="7"/>
  <c r="P344" i="7"/>
  <c r="BK344" i="7"/>
  <c r="J344" i="7"/>
  <c r="BE344" i="7" s="1"/>
  <c r="BI343" i="7"/>
  <c r="BH343" i="7"/>
  <c r="BG343" i="7"/>
  <c r="BF343" i="7"/>
  <c r="BE343" i="7"/>
  <c r="T343" i="7"/>
  <c r="R343" i="7"/>
  <c r="P343" i="7"/>
  <c r="BK343" i="7"/>
  <c r="J343" i="7"/>
  <c r="BI342" i="7"/>
  <c r="BH342" i="7"/>
  <c r="BG342" i="7"/>
  <c r="BF342" i="7"/>
  <c r="T342" i="7"/>
  <c r="R342" i="7"/>
  <c r="P342" i="7"/>
  <c r="BK342" i="7"/>
  <c r="J342" i="7"/>
  <c r="BE342" i="7" s="1"/>
  <c r="BI341" i="7"/>
  <c r="BH341" i="7"/>
  <c r="BG341" i="7"/>
  <c r="BF341" i="7"/>
  <c r="BE341" i="7"/>
  <c r="T341" i="7"/>
  <c r="R341" i="7"/>
  <c r="P341" i="7"/>
  <c r="BK341" i="7"/>
  <c r="J341" i="7"/>
  <c r="BI340" i="7"/>
  <c r="BH340" i="7"/>
  <c r="BG340" i="7"/>
  <c r="BF340" i="7"/>
  <c r="T340" i="7"/>
  <c r="R340" i="7"/>
  <c r="P340" i="7"/>
  <c r="BK340" i="7"/>
  <c r="J340" i="7"/>
  <c r="BE340" i="7" s="1"/>
  <c r="BI339" i="7"/>
  <c r="BH339" i="7"/>
  <c r="BG339" i="7"/>
  <c r="BF339" i="7"/>
  <c r="BE339" i="7"/>
  <c r="T339" i="7"/>
  <c r="R339" i="7"/>
  <c r="P339" i="7"/>
  <c r="BK339" i="7"/>
  <c r="J339" i="7"/>
  <c r="BI338" i="7"/>
  <c r="BH338" i="7"/>
  <c r="BG338" i="7"/>
  <c r="BF338" i="7"/>
  <c r="T338" i="7"/>
  <c r="R338" i="7"/>
  <c r="P338" i="7"/>
  <c r="BK338" i="7"/>
  <c r="J338" i="7"/>
  <c r="BE338" i="7" s="1"/>
  <c r="BI337" i="7"/>
  <c r="BH337" i="7"/>
  <c r="BG337" i="7"/>
  <c r="BF337" i="7"/>
  <c r="BE337" i="7"/>
  <c r="T337" i="7"/>
  <c r="R337" i="7"/>
  <c r="P337" i="7"/>
  <c r="BK337" i="7"/>
  <c r="J337" i="7"/>
  <c r="BI336" i="7"/>
  <c r="BH336" i="7"/>
  <c r="BG336" i="7"/>
  <c r="BF336" i="7"/>
  <c r="T336" i="7"/>
  <c r="R336" i="7"/>
  <c r="P336" i="7"/>
  <c r="BK336" i="7"/>
  <c r="J336" i="7"/>
  <c r="BE336" i="7" s="1"/>
  <c r="BI335" i="7"/>
  <c r="BH335" i="7"/>
  <c r="BG335" i="7"/>
  <c r="BF335" i="7"/>
  <c r="BE335" i="7"/>
  <c r="T335" i="7"/>
  <c r="R335" i="7"/>
  <c r="P335" i="7"/>
  <c r="BK335" i="7"/>
  <c r="J335" i="7"/>
  <c r="BI334" i="7"/>
  <c r="BH334" i="7"/>
  <c r="BG334" i="7"/>
  <c r="BF334" i="7"/>
  <c r="T334" i="7"/>
  <c r="R334" i="7"/>
  <c r="P334" i="7"/>
  <c r="BK334" i="7"/>
  <c r="J334" i="7"/>
  <c r="BE334" i="7" s="1"/>
  <c r="BI333" i="7"/>
  <c r="BH333" i="7"/>
  <c r="BG333" i="7"/>
  <c r="BF333" i="7"/>
  <c r="BE333" i="7"/>
  <c r="T333" i="7"/>
  <c r="R333" i="7"/>
  <c r="P333" i="7"/>
  <c r="BK333" i="7"/>
  <c r="J333" i="7"/>
  <c r="BI332" i="7"/>
  <c r="BH332" i="7"/>
  <c r="BG332" i="7"/>
  <c r="BF332" i="7"/>
  <c r="T332" i="7"/>
  <c r="R332" i="7"/>
  <c r="P332" i="7"/>
  <c r="BK332" i="7"/>
  <c r="J332" i="7"/>
  <c r="BE332" i="7" s="1"/>
  <c r="BI331" i="7"/>
  <c r="BH331" i="7"/>
  <c r="BG331" i="7"/>
  <c r="BF331" i="7"/>
  <c r="BE331" i="7"/>
  <c r="T331" i="7"/>
  <c r="R331" i="7"/>
  <c r="P331" i="7"/>
  <c r="BK331" i="7"/>
  <c r="J331" i="7"/>
  <c r="BI330" i="7"/>
  <c r="BH330" i="7"/>
  <c r="BG330" i="7"/>
  <c r="BF330" i="7"/>
  <c r="T330" i="7"/>
  <c r="R330" i="7"/>
  <c r="P330" i="7"/>
  <c r="BK330" i="7"/>
  <c r="J330" i="7"/>
  <c r="BE330" i="7" s="1"/>
  <c r="BI329" i="7"/>
  <c r="BH329" i="7"/>
  <c r="BG329" i="7"/>
  <c r="BF329" i="7"/>
  <c r="BE329" i="7"/>
  <c r="T329" i="7"/>
  <c r="R329" i="7"/>
  <c r="P329" i="7"/>
  <c r="BK329" i="7"/>
  <c r="J329" i="7"/>
  <c r="BI328" i="7"/>
  <c r="BH328" i="7"/>
  <c r="BG328" i="7"/>
  <c r="BF328" i="7"/>
  <c r="T328" i="7"/>
  <c r="R328" i="7"/>
  <c r="P328" i="7"/>
  <c r="BK328" i="7"/>
  <c r="J328" i="7"/>
  <c r="BE328" i="7" s="1"/>
  <c r="BI327" i="7"/>
  <c r="BH327" i="7"/>
  <c r="BG327" i="7"/>
  <c r="BF327" i="7"/>
  <c r="BE327" i="7"/>
  <c r="T327" i="7"/>
  <c r="R327" i="7"/>
  <c r="P327" i="7"/>
  <c r="BK327" i="7"/>
  <c r="J327" i="7"/>
  <c r="BI326" i="7"/>
  <c r="BH326" i="7"/>
  <c r="BG326" i="7"/>
  <c r="BF326" i="7"/>
  <c r="T326" i="7"/>
  <c r="R326" i="7"/>
  <c r="P326" i="7"/>
  <c r="BK326" i="7"/>
  <c r="J326" i="7"/>
  <c r="BE326" i="7" s="1"/>
  <c r="BI324" i="7"/>
  <c r="BH324" i="7"/>
  <c r="BG324" i="7"/>
  <c r="BF324" i="7"/>
  <c r="BE324" i="7"/>
  <c r="T324" i="7"/>
  <c r="T323" i="7" s="1"/>
  <c r="R324" i="7"/>
  <c r="P324" i="7"/>
  <c r="BK324" i="7"/>
  <c r="J324" i="7"/>
  <c r="BI322" i="7"/>
  <c r="BH322" i="7"/>
  <c r="BG322" i="7"/>
  <c r="BF322" i="7"/>
  <c r="T322" i="7"/>
  <c r="R322" i="7"/>
  <c r="P322" i="7"/>
  <c r="BK322" i="7"/>
  <c r="J322" i="7"/>
  <c r="BE322" i="7" s="1"/>
  <c r="BI321" i="7"/>
  <c r="BH321" i="7"/>
  <c r="BG321" i="7"/>
  <c r="BF321" i="7"/>
  <c r="BE321" i="7"/>
  <c r="T321" i="7"/>
  <c r="R321" i="7"/>
  <c r="P321" i="7"/>
  <c r="BK321" i="7"/>
  <c r="J321" i="7"/>
  <c r="BI320" i="7"/>
  <c r="BH320" i="7"/>
  <c r="BG320" i="7"/>
  <c r="BF320" i="7"/>
  <c r="T320" i="7"/>
  <c r="R320" i="7"/>
  <c r="P320" i="7"/>
  <c r="BK320" i="7"/>
  <c r="J320" i="7"/>
  <c r="BE320" i="7" s="1"/>
  <c r="BI319" i="7"/>
  <c r="BH319" i="7"/>
  <c r="BG319" i="7"/>
  <c r="BF319" i="7"/>
  <c r="BE319" i="7"/>
  <c r="T319" i="7"/>
  <c r="R319" i="7"/>
  <c r="P319" i="7"/>
  <c r="BK319" i="7"/>
  <c r="J319" i="7"/>
  <c r="BI318" i="7"/>
  <c r="BH318" i="7"/>
  <c r="BG318" i="7"/>
  <c r="BF318" i="7"/>
  <c r="T318" i="7"/>
  <c r="R318" i="7"/>
  <c r="P318" i="7"/>
  <c r="BK318" i="7"/>
  <c r="J318" i="7"/>
  <c r="BE318" i="7" s="1"/>
  <c r="BI317" i="7"/>
  <c r="BH317" i="7"/>
  <c r="BG317" i="7"/>
  <c r="BF317" i="7"/>
  <c r="BE317" i="7"/>
  <c r="T317" i="7"/>
  <c r="R317" i="7"/>
  <c r="P317" i="7"/>
  <c r="BK317" i="7"/>
  <c r="J317" i="7"/>
  <c r="BI316" i="7"/>
  <c r="BH316" i="7"/>
  <c r="BG316" i="7"/>
  <c r="BF316" i="7"/>
  <c r="T316" i="7"/>
  <c r="R316" i="7"/>
  <c r="P316" i="7"/>
  <c r="BK316" i="7"/>
  <c r="J316" i="7"/>
  <c r="BE316" i="7" s="1"/>
  <c r="BI315" i="7"/>
  <c r="BH315" i="7"/>
  <c r="BG315" i="7"/>
  <c r="BF315" i="7"/>
  <c r="BE315" i="7"/>
  <c r="T315" i="7"/>
  <c r="R315" i="7"/>
  <c r="P315" i="7"/>
  <c r="BK315" i="7"/>
  <c r="J315" i="7"/>
  <c r="BI314" i="7"/>
  <c r="BH314" i="7"/>
  <c r="BG314" i="7"/>
  <c r="BF314" i="7"/>
  <c r="T314" i="7"/>
  <c r="R314" i="7"/>
  <c r="P314" i="7"/>
  <c r="BK314" i="7"/>
  <c r="J314" i="7"/>
  <c r="BE314" i="7" s="1"/>
  <c r="BI312" i="7"/>
  <c r="BH312" i="7"/>
  <c r="BG312" i="7"/>
  <c r="BF312" i="7"/>
  <c r="BE312" i="7"/>
  <c r="T312" i="7"/>
  <c r="R312" i="7"/>
  <c r="P312" i="7"/>
  <c r="BK312" i="7"/>
  <c r="J312" i="7"/>
  <c r="BI311" i="7"/>
  <c r="BH311" i="7"/>
  <c r="BG311" i="7"/>
  <c r="BF311" i="7"/>
  <c r="T311" i="7"/>
  <c r="R311" i="7"/>
  <c r="P311" i="7"/>
  <c r="BK311" i="7"/>
  <c r="J311" i="7"/>
  <c r="BE311" i="7" s="1"/>
  <c r="BI310" i="7"/>
  <c r="BH310" i="7"/>
  <c r="BG310" i="7"/>
  <c r="BF310" i="7"/>
  <c r="BE310" i="7"/>
  <c r="T310" i="7"/>
  <c r="R310" i="7"/>
  <c r="P310" i="7"/>
  <c r="BK310" i="7"/>
  <c r="J310" i="7"/>
  <c r="BI308" i="7"/>
  <c r="BH308" i="7"/>
  <c r="BG308" i="7"/>
  <c r="BF308" i="7"/>
  <c r="T308" i="7"/>
  <c r="R308" i="7"/>
  <c r="P308" i="7"/>
  <c r="BK308" i="7"/>
  <c r="BK307" i="7" s="1"/>
  <c r="J307" i="7" s="1"/>
  <c r="J67" i="7" s="1"/>
  <c r="J308" i="7"/>
  <c r="BE308" i="7" s="1"/>
  <c r="BI306" i="7"/>
  <c r="BH306" i="7"/>
  <c r="BG306" i="7"/>
  <c r="BF306" i="7"/>
  <c r="T306" i="7"/>
  <c r="R306" i="7"/>
  <c r="P306" i="7"/>
  <c r="BK306" i="7"/>
  <c r="J306" i="7"/>
  <c r="BE306" i="7" s="1"/>
  <c r="BI305" i="7"/>
  <c r="BH305" i="7"/>
  <c r="BG305" i="7"/>
  <c r="BF305" i="7"/>
  <c r="BE305" i="7"/>
  <c r="T305" i="7"/>
  <c r="R305" i="7"/>
  <c r="P305" i="7"/>
  <c r="BK305" i="7"/>
  <c r="J305" i="7"/>
  <c r="BI304" i="7"/>
  <c r="BH304" i="7"/>
  <c r="BG304" i="7"/>
  <c r="BF304" i="7"/>
  <c r="T304" i="7"/>
  <c r="R304" i="7"/>
  <c r="P304" i="7"/>
  <c r="BK304" i="7"/>
  <c r="J304" i="7"/>
  <c r="BE304" i="7" s="1"/>
  <c r="BI303" i="7"/>
  <c r="BH303" i="7"/>
  <c r="BG303" i="7"/>
  <c r="BF303" i="7"/>
  <c r="BE303" i="7"/>
  <c r="T303" i="7"/>
  <c r="R303" i="7"/>
  <c r="P303" i="7"/>
  <c r="BK303" i="7"/>
  <c r="J303" i="7"/>
  <c r="BI302" i="7"/>
  <c r="BH302" i="7"/>
  <c r="BG302" i="7"/>
  <c r="BF302" i="7"/>
  <c r="T302" i="7"/>
  <c r="R302" i="7"/>
  <c r="P302" i="7"/>
  <c r="BK302" i="7"/>
  <c r="J302" i="7"/>
  <c r="BE302" i="7" s="1"/>
  <c r="BI301" i="7"/>
  <c r="BH301" i="7"/>
  <c r="BG301" i="7"/>
  <c r="BF301" i="7"/>
  <c r="BE301" i="7"/>
  <c r="T301" i="7"/>
  <c r="R301" i="7"/>
  <c r="P301" i="7"/>
  <c r="BK301" i="7"/>
  <c r="J301" i="7"/>
  <c r="BI300" i="7"/>
  <c r="BH300" i="7"/>
  <c r="BG300" i="7"/>
  <c r="BF300" i="7"/>
  <c r="T300" i="7"/>
  <c r="R300" i="7"/>
  <c r="P300" i="7"/>
  <c r="BK300" i="7"/>
  <c r="J300" i="7"/>
  <c r="BE300" i="7" s="1"/>
  <c r="BI299" i="7"/>
  <c r="BH299" i="7"/>
  <c r="BG299" i="7"/>
  <c r="BF299" i="7"/>
  <c r="BE299" i="7"/>
  <c r="T299" i="7"/>
  <c r="R299" i="7"/>
  <c r="P299" i="7"/>
  <c r="BK299" i="7"/>
  <c r="J299" i="7"/>
  <c r="BI298" i="7"/>
  <c r="BH298" i="7"/>
  <c r="BG298" i="7"/>
  <c r="BF298" i="7"/>
  <c r="T298" i="7"/>
  <c r="R298" i="7"/>
  <c r="P298" i="7"/>
  <c r="BK298" i="7"/>
  <c r="J298" i="7"/>
  <c r="BE298" i="7" s="1"/>
  <c r="BI297" i="7"/>
  <c r="BH297" i="7"/>
  <c r="BG297" i="7"/>
  <c r="BF297" i="7"/>
  <c r="BE297" i="7"/>
  <c r="T297" i="7"/>
  <c r="R297" i="7"/>
  <c r="P297" i="7"/>
  <c r="BK297" i="7"/>
  <c r="J297" i="7"/>
  <c r="BI296" i="7"/>
  <c r="BH296" i="7"/>
  <c r="BG296" i="7"/>
  <c r="BF296" i="7"/>
  <c r="T296" i="7"/>
  <c r="R296" i="7"/>
  <c r="P296" i="7"/>
  <c r="BK296" i="7"/>
  <c r="J296" i="7"/>
  <c r="BE296" i="7" s="1"/>
  <c r="BI295" i="7"/>
  <c r="BH295" i="7"/>
  <c r="BG295" i="7"/>
  <c r="BF295" i="7"/>
  <c r="BE295" i="7"/>
  <c r="T295" i="7"/>
  <c r="R295" i="7"/>
  <c r="P295" i="7"/>
  <c r="BK295" i="7"/>
  <c r="J295" i="7"/>
  <c r="BI293" i="7"/>
  <c r="BH293" i="7"/>
  <c r="BG293" i="7"/>
  <c r="BF293" i="7"/>
  <c r="T293" i="7"/>
  <c r="R293" i="7"/>
  <c r="P293" i="7"/>
  <c r="BK293" i="7"/>
  <c r="J293" i="7"/>
  <c r="BE293" i="7" s="1"/>
  <c r="BI291" i="7"/>
  <c r="BH291" i="7"/>
  <c r="BG291" i="7"/>
  <c r="BF291" i="7"/>
  <c r="BE291" i="7"/>
  <c r="T291" i="7"/>
  <c r="R291" i="7"/>
  <c r="P291" i="7"/>
  <c r="BK291" i="7"/>
  <c r="J291" i="7"/>
  <c r="BI290" i="7"/>
  <c r="BH290" i="7"/>
  <c r="BG290" i="7"/>
  <c r="BF290" i="7"/>
  <c r="T290" i="7"/>
  <c r="R290" i="7"/>
  <c r="P290" i="7"/>
  <c r="BK290" i="7"/>
  <c r="J290" i="7"/>
  <c r="BE290" i="7" s="1"/>
  <c r="BI289" i="7"/>
  <c r="BH289" i="7"/>
  <c r="BG289" i="7"/>
  <c r="BF289" i="7"/>
  <c r="BE289" i="7"/>
  <c r="T289" i="7"/>
  <c r="R289" i="7"/>
  <c r="P289" i="7"/>
  <c r="BK289" i="7"/>
  <c r="BK286" i="7" s="1"/>
  <c r="J286" i="7" s="1"/>
  <c r="J66" i="7" s="1"/>
  <c r="J289" i="7"/>
  <c r="BI287" i="7"/>
  <c r="BH287" i="7"/>
  <c r="BG287" i="7"/>
  <c r="BF287" i="7"/>
  <c r="T287" i="7"/>
  <c r="R287" i="7"/>
  <c r="P287" i="7"/>
  <c r="P286" i="7" s="1"/>
  <c r="BK287" i="7"/>
  <c r="J287" i="7"/>
  <c r="BE287" i="7" s="1"/>
  <c r="BI285" i="7"/>
  <c r="BH285" i="7"/>
  <c r="BG285" i="7"/>
  <c r="BF285" i="7"/>
  <c r="BE285" i="7"/>
  <c r="T285" i="7"/>
  <c r="R285" i="7"/>
  <c r="P285" i="7"/>
  <c r="BK285" i="7"/>
  <c r="J285" i="7"/>
  <c r="BI284" i="7"/>
  <c r="BH284" i="7"/>
  <c r="BG284" i="7"/>
  <c r="BF284" i="7"/>
  <c r="T284" i="7"/>
  <c r="R284" i="7"/>
  <c r="P284" i="7"/>
  <c r="BK284" i="7"/>
  <c r="J284" i="7"/>
  <c r="BE284" i="7" s="1"/>
  <c r="BI283" i="7"/>
  <c r="BH283" i="7"/>
  <c r="BG283" i="7"/>
  <c r="BF283" i="7"/>
  <c r="BE283" i="7"/>
  <c r="T283" i="7"/>
  <c r="R283" i="7"/>
  <c r="P283" i="7"/>
  <c r="BK283" i="7"/>
  <c r="J283" i="7"/>
  <c r="BI282" i="7"/>
  <c r="BH282" i="7"/>
  <c r="BG282" i="7"/>
  <c r="BF282" i="7"/>
  <c r="T282" i="7"/>
  <c r="R282" i="7"/>
  <c r="P282" i="7"/>
  <c r="BK282" i="7"/>
  <c r="J282" i="7"/>
  <c r="BE282" i="7" s="1"/>
  <c r="BI281" i="7"/>
  <c r="BH281" i="7"/>
  <c r="BG281" i="7"/>
  <c r="BF281" i="7"/>
  <c r="BE281" i="7"/>
  <c r="T281" i="7"/>
  <c r="R281" i="7"/>
  <c r="P281" i="7"/>
  <c r="BK281" i="7"/>
  <c r="J281" i="7"/>
  <c r="BI280" i="7"/>
  <c r="BH280" i="7"/>
  <c r="BG280" i="7"/>
  <c r="BF280" i="7"/>
  <c r="T280" i="7"/>
  <c r="R280" i="7"/>
  <c r="P280" i="7"/>
  <c r="BK280" i="7"/>
  <c r="J280" i="7"/>
  <c r="BE280" i="7" s="1"/>
  <c r="BI279" i="7"/>
  <c r="BH279" i="7"/>
  <c r="BG279" i="7"/>
  <c r="BF279" i="7"/>
  <c r="BE279" i="7"/>
  <c r="T279" i="7"/>
  <c r="R279" i="7"/>
  <c r="P279" i="7"/>
  <c r="BK279" i="7"/>
  <c r="J279" i="7"/>
  <c r="BI278" i="7"/>
  <c r="BH278" i="7"/>
  <c r="BG278" i="7"/>
  <c r="BF278" i="7"/>
  <c r="T278" i="7"/>
  <c r="R278" i="7"/>
  <c r="P278" i="7"/>
  <c r="BK278" i="7"/>
  <c r="J278" i="7"/>
  <c r="BE278" i="7" s="1"/>
  <c r="BI277" i="7"/>
  <c r="BH277" i="7"/>
  <c r="BG277" i="7"/>
  <c r="BF277" i="7"/>
  <c r="BE277" i="7"/>
  <c r="T277" i="7"/>
  <c r="R277" i="7"/>
  <c r="P277" i="7"/>
  <c r="BK277" i="7"/>
  <c r="J277" i="7"/>
  <c r="BI276" i="7"/>
  <c r="BH276" i="7"/>
  <c r="BG276" i="7"/>
  <c r="BF276" i="7"/>
  <c r="T276" i="7"/>
  <c r="R276" i="7"/>
  <c r="P276" i="7"/>
  <c r="BK276" i="7"/>
  <c r="J276" i="7"/>
  <c r="BE276" i="7" s="1"/>
  <c r="BI275" i="7"/>
  <c r="BH275" i="7"/>
  <c r="BG275" i="7"/>
  <c r="BF275" i="7"/>
  <c r="BE275" i="7"/>
  <c r="T275" i="7"/>
  <c r="R275" i="7"/>
  <c r="P275" i="7"/>
  <c r="BK275" i="7"/>
  <c r="J275" i="7"/>
  <c r="BI274" i="7"/>
  <c r="BH274" i="7"/>
  <c r="BG274" i="7"/>
  <c r="BF274" i="7"/>
  <c r="T274" i="7"/>
  <c r="R274" i="7"/>
  <c r="P274" i="7"/>
  <c r="BK274" i="7"/>
  <c r="J274" i="7"/>
  <c r="BE274" i="7" s="1"/>
  <c r="BI273" i="7"/>
  <c r="BH273" i="7"/>
  <c r="BG273" i="7"/>
  <c r="BF273" i="7"/>
  <c r="BE273" i="7"/>
  <c r="T273" i="7"/>
  <c r="R273" i="7"/>
  <c r="P273" i="7"/>
  <c r="BK273" i="7"/>
  <c r="J273" i="7"/>
  <c r="BI272" i="7"/>
  <c r="BH272" i="7"/>
  <c r="BG272" i="7"/>
  <c r="BF272" i="7"/>
  <c r="T272" i="7"/>
  <c r="R272" i="7"/>
  <c r="P272" i="7"/>
  <c r="BK272" i="7"/>
  <c r="J272" i="7"/>
  <c r="BE272" i="7" s="1"/>
  <c r="BI271" i="7"/>
  <c r="BH271" i="7"/>
  <c r="BG271" i="7"/>
  <c r="BF271" i="7"/>
  <c r="BE271" i="7"/>
  <c r="T271" i="7"/>
  <c r="R271" i="7"/>
  <c r="P271" i="7"/>
  <c r="BK271" i="7"/>
  <c r="J271" i="7"/>
  <c r="BI270" i="7"/>
  <c r="BH270" i="7"/>
  <c r="BG270" i="7"/>
  <c r="BF270" i="7"/>
  <c r="T270" i="7"/>
  <c r="R270" i="7"/>
  <c r="P270" i="7"/>
  <c r="BK270" i="7"/>
  <c r="J270" i="7"/>
  <c r="BE270" i="7" s="1"/>
  <c r="BI269" i="7"/>
  <c r="BH269" i="7"/>
  <c r="BG269" i="7"/>
  <c r="BF269" i="7"/>
  <c r="BE269" i="7"/>
  <c r="T269" i="7"/>
  <c r="R269" i="7"/>
  <c r="P269" i="7"/>
  <c r="BK269" i="7"/>
  <c r="J269" i="7"/>
  <c r="BI268" i="7"/>
  <c r="BH268" i="7"/>
  <c r="BG268" i="7"/>
  <c r="BF268" i="7"/>
  <c r="T268" i="7"/>
  <c r="R268" i="7"/>
  <c r="P268" i="7"/>
  <c r="BK268" i="7"/>
  <c r="J268" i="7"/>
  <c r="BE268" i="7" s="1"/>
  <c r="BI267" i="7"/>
  <c r="BH267" i="7"/>
  <c r="BG267" i="7"/>
  <c r="BF267" i="7"/>
  <c r="BE267" i="7"/>
  <c r="T267" i="7"/>
  <c r="R267" i="7"/>
  <c r="P267" i="7"/>
  <c r="BK267" i="7"/>
  <c r="J267" i="7"/>
  <c r="BI266" i="7"/>
  <c r="BH266" i="7"/>
  <c r="BG266" i="7"/>
  <c r="BF266" i="7"/>
  <c r="T266" i="7"/>
  <c r="R266" i="7"/>
  <c r="P266" i="7"/>
  <c r="BK266" i="7"/>
  <c r="J266" i="7"/>
  <c r="BE266" i="7" s="1"/>
  <c r="BI265" i="7"/>
  <c r="BH265" i="7"/>
  <c r="BG265" i="7"/>
  <c r="BF265" i="7"/>
  <c r="BE265" i="7"/>
  <c r="T265" i="7"/>
  <c r="R265" i="7"/>
  <c r="P265" i="7"/>
  <c r="BK265" i="7"/>
  <c r="J265" i="7"/>
  <c r="BI264" i="7"/>
  <c r="BH264" i="7"/>
  <c r="BG264" i="7"/>
  <c r="BF264" i="7"/>
  <c r="T264" i="7"/>
  <c r="R264" i="7"/>
  <c r="P264" i="7"/>
  <c r="BK264" i="7"/>
  <c r="J264" i="7"/>
  <c r="BE264" i="7" s="1"/>
  <c r="BI263" i="7"/>
  <c r="BH263" i="7"/>
  <c r="BG263" i="7"/>
  <c r="BF263" i="7"/>
  <c r="BE263" i="7"/>
  <c r="T263" i="7"/>
  <c r="R263" i="7"/>
  <c r="P263" i="7"/>
  <c r="BK263" i="7"/>
  <c r="J263" i="7"/>
  <c r="BI262" i="7"/>
  <c r="BH262" i="7"/>
  <c r="BG262" i="7"/>
  <c r="BF262" i="7"/>
  <c r="T262" i="7"/>
  <c r="R262" i="7"/>
  <c r="P262" i="7"/>
  <c r="BK262" i="7"/>
  <c r="J262" i="7"/>
  <c r="BE262" i="7" s="1"/>
  <c r="BI261" i="7"/>
  <c r="BH261" i="7"/>
  <c r="BG261" i="7"/>
  <c r="BF261" i="7"/>
  <c r="BE261" i="7"/>
  <c r="T261" i="7"/>
  <c r="R261" i="7"/>
  <c r="P261" i="7"/>
  <c r="BK261" i="7"/>
  <c r="J261" i="7"/>
  <c r="BI260" i="7"/>
  <c r="BH260" i="7"/>
  <c r="BG260" i="7"/>
  <c r="BF260" i="7"/>
  <c r="T260" i="7"/>
  <c r="R260" i="7"/>
  <c r="P260" i="7"/>
  <c r="BK260" i="7"/>
  <c r="J260" i="7"/>
  <c r="BE260" i="7" s="1"/>
  <c r="BI259" i="7"/>
  <c r="BH259" i="7"/>
  <c r="BG259" i="7"/>
  <c r="BF259" i="7"/>
  <c r="BE259" i="7"/>
  <c r="T259" i="7"/>
  <c r="R259" i="7"/>
  <c r="P259" i="7"/>
  <c r="BK259" i="7"/>
  <c r="J259" i="7"/>
  <c r="BI258" i="7"/>
  <c r="BH258" i="7"/>
  <c r="BG258" i="7"/>
  <c r="BF258" i="7"/>
  <c r="T258" i="7"/>
  <c r="R258" i="7"/>
  <c r="P258" i="7"/>
  <c r="BK258" i="7"/>
  <c r="J258" i="7"/>
  <c r="BE258" i="7" s="1"/>
  <c r="BI256" i="7"/>
  <c r="BH256" i="7"/>
  <c r="BG256" i="7"/>
  <c r="BF256" i="7"/>
  <c r="BE256" i="7"/>
  <c r="T256" i="7"/>
  <c r="R256" i="7"/>
  <c r="P256" i="7"/>
  <c r="BK256" i="7"/>
  <c r="J256" i="7"/>
  <c r="BI255" i="7"/>
  <c r="BH255" i="7"/>
  <c r="BG255" i="7"/>
  <c r="BF255" i="7"/>
  <c r="T255" i="7"/>
  <c r="R255" i="7"/>
  <c r="P255" i="7"/>
  <c r="BK255" i="7"/>
  <c r="J255" i="7"/>
  <c r="BE255" i="7" s="1"/>
  <c r="BI254" i="7"/>
  <c r="BH254" i="7"/>
  <c r="BG254" i="7"/>
  <c r="BF254" i="7"/>
  <c r="BE254" i="7"/>
  <c r="T254" i="7"/>
  <c r="R254" i="7"/>
  <c r="P254" i="7"/>
  <c r="BK254" i="7"/>
  <c r="J254" i="7"/>
  <c r="BI253" i="7"/>
  <c r="BH253" i="7"/>
  <c r="BG253" i="7"/>
  <c r="BF253" i="7"/>
  <c r="T253" i="7"/>
  <c r="R253" i="7"/>
  <c r="P253" i="7"/>
  <c r="BK253" i="7"/>
  <c r="J253" i="7"/>
  <c r="BE253" i="7" s="1"/>
  <c r="BI252" i="7"/>
  <c r="BH252" i="7"/>
  <c r="BG252" i="7"/>
  <c r="BF252" i="7"/>
  <c r="BE252" i="7"/>
  <c r="T252" i="7"/>
  <c r="R252" i="7"/>
  <c r="P252" i="7"/>
  <c r="BK252" i="7"/>
  <c r="J252" i="7"/>
  <c r="BI251" i="7"/>
  <c r="BH251" i="7"/>
  <c r="BG251" i="7"/>
  <c r="BF251" i="7"/>
  <c r="T251" i="7"/>
  <c r="R251" i="7"/>
  <c r="P251" i="7"/>
  <c r="BK251" i="7"/>
  <c r="J251" i="7"/>
  <c r="BE251" i="7" s="1"/>
  <c r="BI249" i="7"/>
  <c r="BH249" i="7"/>
  <c r="BG249" i="7"/>
  <c r="BF249" i="7"/>
  <c r="BE249" i="7"/>
  <c r="T249" i="7"/>
  <c r="T248" i="7" s="1"/>
  <c r="R249" i="7"/>
  <c r="R248" i="7" s="1"/>
  <c r="P249" i="7"/>
  <c r="BK249" i="7"/>
  <c r="BK248" i="7" s="1"/>
  <c r="J248" i="7" s="1"/>
  <c r="J65" i="7" s="1"/>
  <c r="J249" i="7"/>
  <c r="BI247" i="7"/>
  <c r="BH247" i="7"/>
  <c r="BG247" i="7"/>
  <c r="BF247" i="7"/>
  <c r="BE247" i="7"/>
  <c r="T247" i="7"/>
  <c r="R247" i="7"/>
  <c r="P247" i="7"/>
  <c r="BK247" i="7"/>
  <c r="J247" i="7"/>
  <c r="BI246" i="7"/>
  <c r="BH246" i="7"/>
  <c r="BG246" i="7"/>
  <c r="BF246" i="7"/>
  <c r="T246" i="7"/>
  <c r="R246" i="7"/>
  <c r="P246" i="7"/>
  <c r="BK246" i="7"/>
  <c r="J246" i="7"/>
  <c r="BE246" i="7" s="1"/>
  <c r="BI245" i="7"/>
  <c r="BH245" i="7"/>
  <c r="BG245" i="7"/>
  <c r="BF245" i="7"/>
  <c r="BE245" i="7"/>
  <c r="T245" i="7"/>
  <c r="R245" i="7"/>
  <c r="P245" i="7"/>
  <c r="BK245" i="7"/>
  <c r="J245" i="7"/>
  <c r="BI244" i="7"/>
  <c r="BH244" i="7"/>
  <c r="BG244" i="7"/>
  <c r="BF244" i="7"/>
  <c r="T244" i="7"/>
  <c r="R244" i="7"/>
  <c r="P244" i="7"/>
  <c r="BK244" i="7"/>
  <c r="J244" i="7"/>
  <c r="BE244" i="7" s="1"/>
  <c r="BI243" i="7"/>
  <c r="BH243" i="7"/>
  <c r="BG243" i="7"/>
  <c r="BF243" i="7"/>
  <c r="BE243" i="7"/>
  <c r="T243" i="7"/>
  <c r="R243" i="7"/>
  <c r="P243" i="7"/>
  <c r="BK243" i="7"/>
  <c r="J243" i="7"/>
  <c r="BI242" i="7"/>
  <c r="BH242" i="7"/>
  <c r="BG242" i="7"/>
  <c r="BF242" i="7"/>
  <c r="T242" i="7"/>
  <c r="R242" i="7"/>
  <c r="P242" i="7"/>
  <c r="BK242" i="7"/>
  <c r="J242" i="7"/>
  <c r="BE242" i="7" s="1"/>
  <c r="BI241" i="7"/>
  <c r="BH241" i="7"/>
  <c r="BG241" i="7"/>
  <c r="BF241" i="7"/>
  <c r="BE241" i="7"/>
  <c r="T241" i="7"/>
  <c r="R241" i="7"/>
  <c r="P241" i="7"/>
  <c r="BK241" i="7"/>
  <c r="J241" i="7"/>
  <c r="BI240" i="7"/>
  <c r="BH240" i="7"/>
  <c r="BG240" i="7"/>
  <c r="BF240" i="7"/>
  <c r="T240" i="7"/>
  <c r="R240" i="7"/>
  <c r="P240" i="7"/>
  <c r="BK240" i="7"/>
  <c r="J240" i="7"/>
  <c r="BE240" i="7" s="1"/>
  <c r="BI239" i="7"/>
  <c r="BH239" i="7"/>
  <c r="BG239" i="7"/>
  <c r="BF239" i="7"/>
  <c r="BE239" i="7"/>
  <c r="T239" i="7"/>
  <c r="R239" i="7"/>
  <c r="P239" i="7"/>
  <c r="BK239" i="7"/>
  <c r="J239" i="7"/>
  <c r="BI238" i="7"/>
  <c r="BH238" i="7"/>
  <c r="BG238" i="7"/>
  <c r="BF238" i="7"/>
  <c r="T238" i="7"/>
  <c r="R238" i="7"/>
  <c r="P238" i="7"/>
  <c r="BK238" i="7"/>
  <c r="J238" i="7"/>
  <c r="BE238" i="7" s="1"/>
  <c r="BI237" i="7"/>
  <c r="BH237" i="7"/>
  <c r="BG237" i="7"/>
  <c r="BF237" i="7"/>
  <c r="BE237" i="7"/>
  <c r="T237" i="7"/>
  <c r="R237" i="7"/>
  <c r="P237" i="7"/>
  <c r="BK237" i="7"/>
  <c r="J237" i="7"/>
  <c r="BI236" i="7"/>
  <c r="BH236" i="7"/>
  <c r="BG236" i="7"/>
  <c r="BF236" i="7"/>
  <c r="T236" i="7"/>
  <c r="R236" i="7"/>
  <c r="P236" i="7"/>
  <c r="BK236" i="7"/>
  <c r="J236" i="7"/>
  <c r="BE236" i="7" s="1"/>
  <c r="BI235" i="7"/>
  <c r="BH235" i="7"/>
  <c r="BG235" i="7"/>
  <c r="BF235" i="7"/>
  <c r="BE235" i="7"/>
  <c r="T235" i="7"/>
  <c r="R235" i="7"/>
  <c r="P235" i="7"/>
  <c r="BK235" i="7"/>
  <c r="J235" i="7"/>
  <c r="BI234" i="7"/>
  <c r="BH234" i="7"/>
  <c r="BG234" i="7"/>
  <c r="BF234" i="7"/>
  <c r="T234" i="7"/>
  <c r="R234" i="7"/>
  <c r="P234" i="7"/>
  <c r="BK234" i="7"/>
  <c r="J234" i="7"/>
  <c r="BE234" i="7" s="1"/>
  <c r="BI233" i="7"/>
  <c r="BH233" i="7"/>
  <c r="BG233" i="7"/>
  <c r="BF233" i="7"/>
  <c r="BE233" i="7"/>
  <c r="T233" i="7"/>
  <c r="R233" i="7"/>
  <c r="P233" i="7"/>
  <c r="BK233" i="7"/>
  <c r="J233" i="7"/>
  <c r="BI232" i="7"/>
  <c r="BH232" i="7"/>
  <c r="BG232" i="7"/>
  <c r="BF232" i="7"/>
  <c r="T232" i="7"/>
  <c r="R232" i="7"/>
  <c r="P232" i="7"/>
  <c r="BK232" i="7"/>
  <c r="J232" i="7"/>
  <c r="BE232" i="7" s="1"/>
  <c r="BI231" i="7"/>
  <c r="BH231" i="7"/>
  <c r="BG231" i="7"/>
  <c r="BF231" i="7"/>
  <c r="BE231" i="7"/>
  <c r="T231" i="7"/>
  <c r="R231" i="7"/>
  <c r="P231" i="7"/>
  <c r="BK231" i="7"/>
  <c r="J231" i="7"/>
  <c r="BI230" i="7"/>
  <c r="BH230" i="7"/>
  <c r="BG230" i="7"/>
  <c r="BF230" i="7"/>
  <c r="T230" i="7"/>
  <c r="R230" i="7"/>
  <c r="P230" i="7"/>
  <c r="BK230" i="7"/>
  <c r="J230" i="7"/>
  <c r="BE230" i="7" s="1"/>
  <c r="BI229" i="7"/>
  <c r="BH229" i="7"/>
  <c r="BG229" i="7"/>
  <c r="BF229" i="7"/>
  <c r="BE229" i="7"/>
  <c r="T229" i="7"/>
  <c r="R229" i="7"/>
  <c r="P229" i="7"/>
  <c r="BK229" i="7"/>
  <c r="J229" i="7"/>
  <c r="BI228" i="7"/>
  <c r="BH228" i="7"/>
  <c r="BG228" i="7"/>
  <c r="BF228" i="7"/>
  <c r="T228" i="7"/>
  <c r="R228" i="7"/>
  <c r="P228" i="7"/>
  <c r="BK228" i="7"/>
  <c r="J228" i="7"/>
  <c r="BE228" i="7" s="1"/>
  <c r="BI227" i="7"/>
  <c r="BH227" i="7"/>
  <c r="BG227" i="7"/>
  <c r="BF227" i="7"/>
  <c r="BE227" i="7"/>
  <c r="T227" i="7"/>
  <c r="R227" i="7"/>
  <c r="P227" i="7"/>
  <c r="BK227" i="7"/>
  <c r="J227" i="7"/>
  <c r="BI226" i="7"/>
  <c r="BH226" i="7"/>
  <c r="BG226" i="7"/>
  <c r="BF226" i="7"/>
  <c r="T226" i="7"/>
  <c r="R226" i="7"/>
  <c r="P226" i="7"/>
  <c r="BK226" i="7"/>
  <c r="J226" i="7"/>
  <c r="BE226" i="7" s="1"/>
  <c r="BI225" i="7"/>
  <c r="BH225" i="7"/>
  <c r="BG225" i="7"/>
  <c r="BF225" i="7"/>
  <c r="BE225" i="7"/>
  <c r="T225" i="7"/>
  <c r="R225" i="7"/>
  <c r="P225" i="7"/>
  <c r="BK225" i="7"/>
  <c r="J225" i="7"/>
  <c r="BI224" i="7"/>
  <c r="BH224" i="7"/>
  <c r="BG224" i="7"/>
  <c r="BF224" i="7"/>
  <c r="T224" i="7"/>
  <c r="R224" i="7"/>
  <c r="P224" i="7"/>
  <c r="BK224" i="7"/>
  <c r="J224" i="7"/>
  <c r="BE224" i="7" s="1"/>
  <c r="BI223" i="7"/>
  <c r="BH223" i="7"/>
  <c r="BG223" i="7"/>
  <c r="BF223" i="7"/>
  <c r="BE223" i="7"/>
  <c r="T223" i="7"/>
  <c r="R223" i="7"/>
  <c r="P223" i="7"/>
  <c r="BK223" i="7"/>
  <c r="J223" i="7"/>
  <c r="BI221" i="7"/>
  <c r="BH221" i="7"/>
  <c r="BG221" i="7"/>
  <c r="BF221" i="7"/>
  <c r="T221" i="7"/>
  <c r="R221" i="7"/>
  <c r="P221" i="7"/>
  <c r="BK221" i="7"/>
  <c r="J221" i="7"/>
  <c r="BE221" i="7" s="1"/>
  <c r="BI220" i="7"/>
  <c r="BH220" i="7"/>
  <c r="BG220" i="7"/>
  <c r="BF220" i="7"/>
  <c r="BE220" i="7"/>
  <c r="T220" i="7"/>
  <c r="R220" i="7"/>
  <c r="P220" i="7"/>
  <c r="BK220" i="7"/>
  <c r="J220" i="7"/>
  <c r="BI218" i="7"/>
  <c r="BH218" i="7"/>
  <c r="BG218" i="7"/>
  <c r="BF218" i="7"/>
  <c r="T218" i="7"/>
  <c r="T217" i="7" s="1"/>
  <c r="R218" i="7"/>
  <c r="P218" i="7"/>
  <c r="BK218" i="7"/>
  <c r="J218" i="7"/>
  <c r="BE218" i="7" s="1"/>
  <c r="BI216" i="7"/>
  <c r="BH216" i="7"/>
  <c r="BG216" i="7"/>
  <c r="BF216" i="7"/>
  <c r="BE216" i="7"/>
  <c r="T216" i="7"/>
  <c r="R216" i="7"/>
  <c r="P216" i="7"/>
  <c r="BK216" i="7"/>
  <c r="J216" i="7"/>
  <c r="BI215" i="7"/>
  <c r="BH215" i="7"/>
  <c r="BG215" i="7"/>
  <c r="BF215" i="7"/>
  <c r="T215" i="7"/>
  <c r="R215" i="7"/>
  <c r="P215" i="7"/>
  <c r="BK215" i="7"/>
  <c r="J215" i="7"/>
  <c r="BE215" i="7" s="1"/>
  <c r="BI214" i="7"/>
  <c r="BH214" i="7"/>
  <c r="BG214" i="7"/>
  <c r="BF214" i="7"/>
  <c r="BE214" i="7"/>
  <c r="T214" i="7"/>
  <c r="R214" i="7"/>
  <c r="P214" i="7"/>
  <c r="BK214" i="7"/>
  <c r="J214" i="7"/>
  <c r="BI213" i="7"/>
  <c r="BH213" i="7"/>
  <c r="BG213" i="7"/>
  <c r="BF213" i="7"/>
  <c r="T213" i="7"/>
  <c r="R213" i="7"/>
  <c r="P213" i="7"/>
  <c r="BK213" i="7"/>
  <c r="J213" i="7"/>
  <c r="BE213" i="7" s="1"/>
  <c r="BI212" i="7"/>
  <c r="BH212" i="7"/>
  <c r="BG212" i="7"/>
  <c r="BF212" i="7"/>
  <c r="BE212" i="7"/>
  <c r="T212" i="7"/>
  <c r="R212" i="7"/>
  <c r="P212" i="7"/>
  <c r="BK212" i="7"/>
  <c r="J212" i="7"/>
  <c r="BI211" i="7"/>
  <c r="BH211" i="7"/>
  <c r="BG211" i="7"/>
  <c r="BF211" i="7"/>
  <c r="T211" i="7"/>
  <c r="R211" i="7"/>
  <c r="P211" i="7"/>
  <c r="BK211" i="7"/>
  <c r="J211" i="7"/>
  <c r="BE211" i="7" s="1"/>
  <c r="BI210" i="7"/>
  <c r="BH210" i="7"/>
  <c r="BG210" i="7"/>
  <c r="BF210" i="7"/>
  <c r="BE210" i="7"/>
  <c r="T210" i="7"/>
  <c r="R210" i="7"/>
  <c r="P210" i="7"/>
  <c r="BK210" i="7"/>
  <c r="J210" i="7"/>
  <c r="BI209" i="7"/>
  <c r="BH209" i="7"/>
  <c r="BG209" i="7"/>
  <c r="BF209" i="7"/>
  <c r="T209" i="7"/>
  <c r="R209" i="7"/>
  <c r="P209" i="7"/>
  <c r="BK209" i="7"/>
  <c r="J209" i="7"/>
  <c r="BE209" i="7" s="1"/>
  <c r="BI208" i="7"/>
  <c r="BH208" i="7"/>
  <c r="BG208" i="7"/>
  <c r="BF208" i="7"/>
  <c r="BE208" i="7"/>
  <c r="T208" i="7"/>
  <c r="R208" i="7"/>
  <c r="P208" i="7"/>
  <c r="BK208" i="7"/>
  <c r="J208" i="7"/>
  <c r="BI207" i="7"/>
  <c r="BH207" i="7"/>
  <c r="BG207" i="7"/>
  <c r="BF207" i="7"/>
  <c r="T207" i="7"/>
  <c r="R207" i="7"/>
  <c r="P207" i="7"/>
  <c r="BK207" i="7"/>
  <c r="J207" i="7"/>
  <c r="BE207" i="7" s="1"/>
  <c r="BI206" i="7"/>
  <c r="BH206" i="7"/>
  <c r="BG206" i="7"/>
  <c r="BF206" i="7"/>
  <c r="BE206" i="7"/>
  <c r="T206" i="7"/>
  <c r="R206" i="7"/>
  <c r="P206" i="7"/>
  <c r="BK206" i="7"/>
  <c r="J206" i="7"/>
  <c r="BI205" i="7"/>
  <c r="BH205" i="7"/>
  <c r="BG205" i="7"/>
  <c r="BF205" i="7"/>
  <c r="T205" i="7"/>
  <c r="R205" i="7"/>
  <c r="P205" i="7"/>
  <c r="BK205" i="7"/>
  <c r="J205" i="7"/>
  <c r="BE205" i="7" s="1"/>
  <c r="BI204" i="7"/>
  <c r="BH204" i="7"/>
  <c r="BG204" i="7"/>
  <c r="BF204" i="7"/>
  <c r="BE204" i="7"/>
  <c r="T204" i="7"/>
  <c r="R204" i="7"/>
  <c r="P204" i="7"/>
  <c r="BK204" i="7"/>
  <c r="J204" i="7"/>
  <c r="BI203" i="7"/>
  <c r="BH203" i="7"/>
  <c r="BG203" i="7"/>
  <c r="BF203" i="7"/>
  <c r="T203" i="7"/>
  <c r="R203" i="7"/>
  <c r="P203" i="7"/>
  <c r="BK203" i="7"/>
  <c r="J203" i="7"/>
  <c r="BE203" i="7" s="1"/>
  <c r="BI202" i="7"/>
  <c r="BH202" i="7"/>
  <c r="BG202" i="7"/>
  <c r="BF202" i="7"/>
  <c r="BE202" i="7"/>
  <c r="T202" i="7"/>
  <c r="R202" i="7"/>
  <c r="P202" i="7"/>
  <c r="BK202" i="7"/>
  <c r="J202" i="7"/>
  <c r="BI201" i="7"/>
  <c r="BH201" i="7"/>
  <c r="BG201" i="7"/>
  <c r="BF201" i="7"/>
  <c r="T201" i="7"/>
  <c r="R201" i="7"/>
  <c r="P201" i="7"/>
  <c r="BK201" i="7"/>
  <c r="J201" i="7"/>
  <c r="BE201" i="7" s="1"/>
  <c r="BI200" i="7"/>
  <c r="BH200" i="7"/>
  <c r="BG200" i="7"/>
  <c r="BF200" i="7"/>
  <c r="BE200" i="7"/>
  <c r="T200" i="7"/>
  <c r="R200" i="7"/>
  <c r="P200" i="7"/>
  <c r="BK200" i="7"/>
  <c r="J200" i="7"/>
  <c r="BI199" i="7"/>
  <c r="BH199" i="7"/>
  <c r="BG199" i="7"/>
  <c r="BF199" i="7"/>
  <c r="T199" i="7"/>
  <c r="R199" i="7"/>
  <c r="P199" i="7"/>
  <c r="BK199" i="7"/>
  <c r="J199" i="7"/>
  <c r="BE199" i="7" s="1"/>
  <c r="BI198" i="7"/>
  <c r="BH198" i="7"/>
  <c r="BG198" i="7"/>
  <c r="BF198" i="7"/>
  <c r="BE198" i="7"/>
  <c r="T198" i="7"/>
  <c r="R198" i="7"/>
  <c r="P198" i="7"/>
  <c r="BK198" i="7"/>
  <c r="J198" i="7"/>
  <c r="BI197" i="7"/>
  <c r="BH197" i="7"/>
  <c r="BG197" i="7"/>
  <c r="BF197" i="7"/>
  <c r="T197" i="7"/>
  <c r="R197" i="7"/>
  <c r="P197" i="7"/>
  <c r="BK197" i="7"/>
  <c r="J197" i="7"/>
  <c r="BE197" i="7" s="1"/>
  <c r="BI196" i="7"/>
  <c r="BH196" i="7"/>
  <c r="BG196" i="7"/>
  <c r="BF196" i="7"/>
  <c r="BE196" i="7"/>
  <c r="T196" i="7"/>
  <c r="R196" i="7"/>
  <c r="P196" i="7"/>
  <c r="BK196" i="7"/>
  <c r="J196" i="7"/>
  <c r="BI195" i="7"/>
  <c r="BH195" i="7"/>
  <c r="BG195" i="7"/>
  <c r="BF195" i="7"/>
  <c r="T195" i="7"/>
  <c r="R195" i="7"/>
  <c r="P195" i="7"/>
  <c r="BK195" i="7"/>
  <c r="J195" i="7"/>
  <c r="BE195" i="7" s="1"/>
  <c r="BI194" i="7"/>
  <c r="BH194" i="7"/>
  <c r="BG194" i="7"/>
  <c r="BF194" i="7"/>
  <c r="BE194" i="7"/>
  <c r="T194" i="7"/>
  <c r="R194" i="7"/>
  <c r="P194" i="7"/>
  <c r="BK194" i="7"/>
  <c r="J194" i="7"/>
  <c r="BI193" i="7"/>
  <c r="BH193" i="7"/>
  <c r="BG193" i="7"/>
  <c r="BF193" i="7"/>
  <c r="T193" i="7"/>
  <c r="R193" i="7"/>
  <c r="P193" i="7"/>
  <c r="BK193" i="7"/>
  <c r="J193" i="7"/>
  <c r="BE193" i="7" s="1"/>
  <c r="BI192" i="7"/>
  <c r="BH192" i="7"/>
  <c r="BG192" i="7"/>
  <c r="BF192" i="7"/>
  <c r="BE192" i="7"/>
  <c r="T192" i="7"/>
  <c r="R192" i="7"/>
  <c r="P192" i="7"/>
  <c r="BK192" i="7"/>
  <c r="J192" i="7"/>
  <c r="BI191" i="7"/>
  <c r="BH191" i="7"/>
  <c r="BG191" i="7"/>
  <c r="BF191" i="7"/>
  <c r="T191" i="7"/>
  <c r="R191" i="7"/>
  <c r="P191" i="7"/>
  <c r="BK191" i="7"/>
  <c r="J191" i="7"/>
  <c r="BE191" i="7" s="1"/>
  <c r="BI190" i="7"/>
  <c r="BH190" i="7"/>
  <c r="BG190" i="7"/>
  <c r="BF190" i="7"/>
  <c r="BE190" i="7"/>
  <c r="T190" i="7"/>
  <c r="R190" i="7"/>
  <c r="P190" i="7"/>
  <c r="BK190" i="7"/>
  <c r="J190" i="7"/>
  <c r="BI189" i="7"/>
  <c r="BH189" i="7"/>
  <c r="BG189" i="7"/>
  <c r="BF189" i="7"/>
  <c r="T189" i="7"/>
  <c r="R189" i="7"/>
  <c r="P189" i="7"/>
  <c r="BK189" i="7"/>
  <c r="J189" i="7"/>
  <c r="BE189" i="7" s="1"/>
  <c r="BI187" i="7"/>
  <c r="BH187" i="7"/>
  <c r="BG187" i="7"/>
  <c r="BF187" i="7"/>
  <c r="BE187" i="7"/>
  <c r="T187" i="7"/>
  <c r="R187" i="7"/>
  <c r="P187" i="7"/>
  <c r="BK187" i="7"/>
  <c r="J187" i="7"/>
  <c r="BI185" i="7"/>
  <c r="BH185" i="7"/>
  <c r="BG185" i="7"/>
  <c r="BF185" i="7"/>
  <c r="T185" i="7"/>
  <c r="R185" i="7"/>
  <c r="P185" i="7"/>
  <c r="BK185" i="7"/>
  <c r="J185" i="7"/>
  <c r="BE185" i="7" s="1"/>
  <c r="BI183" i="7"/>
  <c r="BH183" i="7"/>
  <c r="BG183" i="7"/>
  <c r="BF183" i="7"/>
  <c r="BE183" i="7"/>
  <c r="T183" i="7"/>
  <c r="R183" i="7"/>
  <c r="P183" i="7"/>
  <c r="BK183" i="7"/>
  <c r="J183" i="7"/>
  <c r="BI182" i="7"/>
  <c r="BH182" i="7"/>
  <c r="BG182" i="7"/>
  <c r="BF182" i="7"/>
  <c r="T182" i="7"/>
  <c r="R182" i="7"/>
  <c r="P182" i="7"/>
  <c r="BK182" i="7"/>
  <c r="J182" i="7"/>
  <c r="BE182" i="7" s="1"/>
  <c r="BI181" i="7"/>
  <c r="BH181" i="7"/>
  <c r="BG181" i="7"/>
  <c r="BF181" i="7"/>
  <c r="BE181" i="7"/>
  <c r="T181" i="7"/>
  <c r="R181" i="7"/>
  <c r="P181" i="7"/>
  <c r="BK181" i="7"/>
  <c r="J181" i="7"/>
  <c r="BI180" i="7"/>
  <c r="BH180" i="7"/>
  <c r="BG180" i="7"/>
  <c r="BF180" i="7"/>
  <c r="T180" i="7"/>
  <c r="R180" i="7"/>
  <c r="P180" i="7"/>
  <c r="BK180" i="7"/>
  <c r="J180" i="7"/>
  <c r="BE180" i="7" s="1"/>
  <c r="BI178" i="7"/>
  <c r="BH178" i="7"/>
  <c r="BG178" i="7"/>
  <c r="BF178" i="7"/>
  <c r="BE178" i="7"/>
  <c r="T178" i="7"/>
  <c r="T177" i="7" s="1"/>
  <c r="R178" i="7"/>
  <c r="P178" i="7"/>
  <c r="BK178" i="7"/>
  <c r="BK177" i="7" s="1"/>
  <c r="J177" i="7" s="1"/>
  <c r="J63" i="7" s="1"/>
  <c r="J178" i="7"/>
  <c r="BI176" i="7"/>
  <c r="BH176" i="7"/>
  <c r="BG176" i="7"/>
  <c r="BF176" i="7"/>
  <c r="BE176" i="7"/>
  <c r="T176" i="7"/>
  <c r="R176" i="7"/>
  <c r="P176" i="7"/>
  <c r="BK176" i="7"/>
  <c r="J176" i="7"/>
  <c r="BI175" i="7"/>
  <c r="BH175" i="7"/>
  <c r="BG175" i="7"/>
  <c r="BF175" i="7"/>
  <c r="T175" i="7"/>
  <c r="R175" i="7"/>
  <c r="P175" i="7"/>
  <c r="BK175" i="7"/>
  <c r="J175" i="7"/>
  <c r="BE175" i="7" s="1"/>
  <c r="BI174" i="7"/>
  <c r="BH174" i="7"/>
  <c r="BG174" i="7"/>
  <c r="BF174" i="7"/>
  <c r="BE174" i="7"/>
  <c r="T174" i="7"/>
  <c r="R174" i="7"/>
  <c r="P174" i="7"/>
  <c r="BK174" i="7"/>
  <c r="J174" i="7"/>
  <c r="BI173" i="7"/>
  <c r="BH173" i="7"/>
  <c r="BG173" i="7"/>
  <c r="BF173" i="7"/>
  <c r="T173" i="7"/>
  <c r="R173" i="7"/>
  <c r="P173" i="7"/>
  <c r="BK173" i="7"/>
  <c r="J173" i="7"/>
  <c r="BE173" i="7" s="1"/>
  <c r="BI172" i="7"/>
  <c r="BH172" i="7"/>
  <c r="BG172" i="7"/>
  <c r="BF172" i="7"/>
  <c r="BE172" i="7"/>
  <c r="T172" i="7"/>
  <c r="R172" i="7"/>
  <c r="P172" i="7"/>
  <c r="BK172" i="7"/>
  <c r="J172" i="7"/>
  <c r="BI171" i="7"/>
  <c r="BH171" i="7"/>
  <c r="BG171" i="7"/>
  <c r="BF171" i="7"/>
  <c r="T171" i="7"/>
  <c r="R171" i="7"/>
  <c r="P171" i="7"/>
  <c r="BK171" i="7"/>
  <c r="J171" i="7"/>
  <c r="BE171" i="7" s="1"/>
  <c r="BI170" i="7"/>
  <c r="BH170" i="7"/>
  <c r="BG170" i="7"/>
  <c r="BF170" i="7"/>
  <c r="BE170" i="7"/>
  <c r="T170" i="7"/>
  <c r="R170" i="7"/>
  <c r="P170" i="7"/>
  <c r="BK170" i="7"/>
  <c r="J170" i="7"/>
  <c r="BI169" i="7"/>
  <c r="BH169" i="7"/>
  <c r="BG169" i="7"/>
  <c r="BF169" i="7"/>
  <c r="T169" i="7"/>
  <c r="R169" i="7"/>
  <c r="P169" i="7"/>
  <c r="BK169" i="7"/>
  <c r="J169" i="7"/>
  <c r="BE169" i="7" s="1"/>
  <c r="BI168" i="7"/>
  <c r="BH168" i="7"/>
  <c r="BG168" i="7"/>
  <c r="BF168" i="7"/>
  <c r="BE168" i="7"/>
  <c r="T168" i="7"/>
  <c r="R168" i="7"/>
  <c r="P168" i="7"/>
  <c r="BK168" i="7"/>
  <c r="J168" i="7"/>
  <c r="BI167" i="7"/>
  <c r="BH167" i="7"/>
  <c r="BG167" i="7"/>
  <c r="BF167" i="7"/>
  <c r="T167" i="7"/>
  <c r="R167" i="7"/>
  <c r="P167" i="7"/>
  <c r="BK167" i="7"/>
  <c r="J167" i="7"/>
  <c r="BE167" i="7" s="1"/>
  <c r="BI166" i="7"/>
  <c r="BH166" i="7"/>
  <c r="BG166" i="7"/>
  <c r="BF166" i="7"/>
  <c r="BE166" i="7"/>
  <c r="T166" i="7"/>
  <c r="R166" i="7"/>
  <c r="P166" i="7"/>
  <c r="BK166" i="7"/>
  <c r="J166" i="7"/>
  <c r="BI165" i="7"/>
  <c r="BH165" i="7"/>
  <c r="BG165" i="7"/>
  <c r="BF165" i="7"/>
  <c r="T165" i="7"/>
  <c r="R165" i="7"/>
  <c r="P165" i="7"/>
  <c r="BK165" i="7"/>
  <c r="J165" i="7"/>
  <c r="BE165" i="7" s="1"/>
  <c r="BI164" i="7"/>
  <c r="BH164" i="7"/>
  <c r="BG164" i="7"/>
  <c r="BF164" i="7"/>
  <c r="BE164" i="7"/>
  <c r="T164" i="7"/>
  <c r="R164" i="7"/>
  <c r="P164" i="7"/>
  <c r="BK164" i="7"/>
  <c r="J164" i="7"/>
  <c r="BI163" i="7"/>
  <c r="BH163" i="7"/>
  <c r="BG163" i="7"/>
  <c r="BF163" i="7"/>
  <c r="T163" i="7"/>
  <c r="R163" i="7"/>
  <c r="P163" i="7"/>
  <c r="BK163" i="7"/>
  <c r="J163" i="7"/>
  <c r="BE163" i="7" s="1"/>
  <c r="BI162" i="7"/>
  <c r="BH162" i="7"/>
  <c r="BG162" i="7"/>
  <c r="BF162" i="7"/>
  <c r="BE162" i="7"/>
  <c r="T162" i="7"/>
  <c r="R162" i="7"/>
  <c r="P162" i="7"/>
  <c r="BK162" i="7"/>
  <c r="J162" i="7"/>
  <c r="BI161" i="7"/>
  <c r="BH161" i="7"/>
  <c r="BG161" i="7"/>
  <c r="BF161" i="7"/>
  <c r="T161" i="7"/>
  <c r="R161" i="7"/>
  <c r="P161" i="7"/>
  <c r="BK161" i="7"/>
  <c r="J161" i="7"/>
  <c r="BE161" i="7" s="1"/>
  <c r="BI160" i="7"/>
  <c r="BH160" i="7"/>
  <c r="BG160" i="7"/>
  <c r="BF160" i="7"/>
  <c r="BE160" i="7"/>
  <c r="T160" i="7"/>
  <c r="R160" i="7"/>
  <c r="P160" i="7"/>
  <c r="BK160" i="7"/>
  <c r="J160" i="7"/>
  <c r="BI159" i="7"/>
  <c r="BH159" i="7"/>
  <c r="BG159" i="7"/>
  <c r="BF159" i="7"/>
  <c r="T159" i="7"/>
  <c r="R159" i="7"/>
  <c r="P159" i="7"/>
  <c r="BK159" i="7"/>
  <c r="J159" i="7"/>
  <c r="BE159" i="7" s="1"/>
  <c r="BI158" i="7"/>
  <c r="BH158" i="7"/>
  <c r="BG158" i="7"/>
  <c r="BF158" i="7"/>
  <c r="BE158" i="7"/>
  <c r="T158" i="7"/>
  <c r="R158" i="7"/>
  <c r="P158" i="7"/>
  <c r="BK158" i="7"/>
  <c r="J158" i="7"/>
  <c r="BI157" i="7"/>
  <c r="BH157" i="7"/>
  <c r="BG157" i="7"/>
  <c r="BF157" i="7"/>
  <c r="T157" i="7"/>
  <c r="R157" i="7"/>
  <c r="P157" i="7"/>
  <c r="BK157" i="7"/>
  <c r="J157" i="7"/>
  <c r="BE157" i="7" s="1"/>
  <c r="BI156" i="7"/>
  <c r="BH156" i="7"/>
  <c r="BG156" i="7"/>
  <c r="BF156" i="7"/>
  <c r="BE156" i="7"/>
  <c r="T156" i="7"/>
  <c r="R156" i="7"/>
  <c r="P156" i="7"/>
  <c r="BK156" i="7"/>
  <c r="J156" i="7"/>
  <c r="BI155" i="7"/>
  <c r="BH155" i="7"/>
  <c r="BG155" i="7"/>
  <c r="BF155" i="7"/>
  <c r="T155" i="7"/>
  <c r="R155" i="7"/>
  <c r="P155" i="7"/>
  <c r="BK155" i="7"/>
  <c r="J155" i="7"/>
  <c r="BE155" i="7" s="1"/>
  <c r="BI154" i="7"/>
  <c r="BH154" i="7"/>
  <c r="BG154" i="7"/>
  <c r="BF154" i="7"/>
  <c r="BE154" i="7"/>
  <c r="T154" i="7"/>
  <c r="R154" i="7"/>
  <c r="P154" i="7"/>
  <c r="BK154" i="7"/>
  <c r="J154" i="7"/>
  <c r="BI153" i="7"/>
  <c r="BH153" i="7"/>
  <c r="BG153" i="7"/>
  <c r="BF153" i="7"/>
  <c r="T153" i="7"/>
  <c r="R153" i="7"/>
  <c r="P153" i="7"/>
  <c r="BK153" i="7"/>
  <c r="J153" i="7"/>
  <c r="BE153" i="7" s="1"/>
  <c r="BI151" i="7"/>
  <c r="BH151" i="7"/>
  <c r="BG151" i="7"/>
  <c r="BF151" i="7"/>
  <c r="BE151" i="7"/>
  <c r="T151" i="7"/>
  <c r="R151" i="7"/>
  <c r="P151" i="7"/>
  <c r="BK151" i="7"/>
  <c r="J151" i="7"/>
  <c r="BI149" i="7"/>
  <c r="BH149" i="7"/>
  <c r="BG149" i="7"/>
  <c r="BF149" i="7"/>
  <c r="T149" i="7"/>
  <c r="R149" i="7"/>
  <c r="P149" i="7"/>
  <c r="BK149" i="7"/>
  <c r="J149" i="7"/>
  <c r="BE149" i="7" s="1"/>
  <c r="BI148" i="7"/>
  <c r="BH148" i="7"/>
  <c r="BG148" i="7"/>
  <c r="BF148" i="7"/>
  <c r="BE148" i="7"/>
  <c r="T148" i="7"/>
  <c r="R148" i="7"/>
  <c r="P148" i="7"/>
  <c r="BK148" i="7"/>
  <c r="J148" i="7"/>
  <c r="BI147" i="7"/>
  <c r="BH147" i="7"/>
  <c r="BG147" i="7"/>
  <c r="BF147" i="7"/>
  <c r="T147" i="7"/>
  <c r="R147" i="7"/>
  <c r="P147" i="7"/>
  <c r="BK147" i="7"/>
  <c r="J147" i="7"/>
  <c r="BE147" i="7" s="1"/>
  <c r="BI145" i="7"/>
  <c r="BH145" i="7"/>
  <c r="BG145" i="7"/>
  <c r="BF145" i="7"/>
  <c r="BE145" i="7"/>
  <c r="T145" i="7"/>
  <c r="R145" i="7"/>
  <c r="P145" i="7"/>
  <c r="P144" i="7" s="1"/>
  <c r="BK145" i="7"/>
  <c r="BK144" i="7" s="1"/>
  <c r="J144" i="7" s="1"/>
  <c r="J62" i="7" s="1"/>
  <c r="J145" i="7"/>
  <c r="BI143" i="7"/>
  <c r="BH143" i="7"/>
  <c r="BG143" i="7"/>
  <c r="BF143" i="7"/>
  <c r="T143" i="7"/>
  <c r="R143" i="7"/>
  <c r="P143" i="7"/>
  <c r="BK143" i="7"/>
  <c r="J143" i="7"/>
  <c r="BE143" i="7" s="1"/>
  <c r="BI142" i="7"/>
  <c r="BH142" i="7"/>
  <c r="BG142" i="7"/>
  <c r="BF142" i="7"/>
  <c r="BE142" i="7"/>
  <c r="T142" i="7"/>
  <c r="R142" i="7"/>
  <c r="P142" i="7"/>
  <c r="BK142" i="7"/>
  <c r="J142" i="7"/>
  <c r="BI141" i="7"/>
  <c r="BH141" i="7"/>
  <c r="BG141" i="7"/>
  <c r="BF141" i="7"/>
  <c r="T141" i="7"/>
  <c r="R141" i="7"/>
  <c r="P141" i="7"/>
  <c r="BK141" i="7"/>
  <c r="J141" i="7"/>
  <c r="BE141" i="7" s="1"/>
  <c r="BI140" i="7"/>
  <c r="BH140" i="7"/>
  <c r="BG140" i="7"/>
  <c r="BF140" i="7"/>
  <c r="BE140" i="7"/>
  <c r="T140" i="7"/>
  <c r="R140" i="7"/>
  <c r="P140" i="7"/>
  <c r="BK140" i="7"/>
  <c r="J140" i="7"/>
  <c r="BI139" i="7"/>
  <c r="BH139" i="7"/>
  <c r="BG139" i="7"/>
  <c r="BF139" i="7"/>
  <c r="T139" i="7"/>
  <c r="R139" i="7"/>
  <c r="P139" i="7"/>
  <c r="BK139" i="7"/>
  <c r="J139" i="7"/>
  <c r="BE139" i="7" s="1"/>
  <c r="BI138" i="7"/>
  <c r="BH138" i="7"/>
  <c r="BG138" i="7"/>
  <c r="BF138" i="7"/>
  <c r="BE138" i="7"/>
  <c r="T138" i="7"/>
  <c r="R138" i="7"/>
  <c r="P138" i="7"/>
  <c r="BK138" i="7"/>
  <c r="J138" i="7"/>
  <c r="BI137" i="7"/>
  <c r="BH137" i="7"/>
  <c r="BG137" i="7"/>
  <c r="BF137" i="7"/>
  <c r="T137" i="7"/>
  <c r="R137" i="7"/>
  <c r="P137" i="7"/>
  <c r="BK137" i="7"/>
  <c r="J137" i="7"/>
  <c r="BE137" i="7" s="1"/>
  <c r="BI136" i="7"/>
  <c r="BH136" i="7"/>
  <c r="BG136" i="7"/>
  <c r="BF136" i="7"/>
  <c r="BE136" i="7"/>
  <c r="T136" i="7"/>
  <c r="R136" i="7"/>
  <c r="P136" i="7"/>
  <c r="BK136" i="7"/>
  <c r="J136" i="7"/>
  <c r="BI135" i="7"/>
  <c r="BH135" i="7"/>
  <c r="BG135" i="7"/>
  <c r="BF135" i="7"/>
  <c r="T135" i="7"/>
  <c r="R135" i="7"/>
  <c r="P135" i="7"/>
  <c r="BK135" i="7"/>
  <c r="J135" i="7"/>
  <c r="BE135" i="7" s="1"/>
  <c r="BI134" i="7"/>
  <c r="BH134" i="7"/>
  <c r="BG134" i="7"/>
  <c r="BF134" i="7"/>
  <c r="BE134" i="7"/>
  <c r="T134" i="7"/>
  <c r="R134" i="7"/>
  <c r="P134" i="7"/>
  <c r="BK134" i="7"/>
  <c r="J134" i="7"/>
  <c r="BI133" i="7"/>
  <c r="BH133" i="7"/>
  <c r="BG133" i="7"/>
  <c r="BF133" i="7"/>
  <c r="T133" i="7"/>
  <c r="R133" i="7"/>
  <c r="P133" i="7"/>
  <c r="BK133" i="7"/>
  <c r="J133" i="7"/>
  <c r="BE133" i="7" s="1"/>
  <c r="BI132" i="7"/>
  <c r="BH132" i="7"/>
  <c r="BG132" i="7"/>
  <c r="BF132" i="7"/>
  <c r="BE132" i="7"/>
  <c r="T132" i="7"/>
  <c r="R132" i="7"/>
  <c r="P132" i="7"/>
  <c r="BK132" i="7"/>
  <c r="J132" i="7"/>
  <c r="BI131" i="7"/>
  <c r="BH131" i="7"/>
  <c r="BG131" i="7"/>
  <c r="BF131" i="7"/>
  <c r="T131" i="7"/>
  <c r="R131" i="7"/>
  <c r="P131" i="7"/>
  <c r="BK131" i="7"/>
  <c r="J131" i="7"/>
  <c r="BE131" i="7" s="1"/>
  <c r="BI130" i="7"/>
  <c r="BH130" i="7"/>
  <c r="BG130" i="7"/>
  <c r="BF130" i="7"/>
  <c r="BE130" i="7"/>
  <c r="T130" i="7"/>
  <c r="R130" i="7"/>
  <c r="P130" i="7"/>
  <c r="BK130" i="7"/>
  <c r="J130" i="7"/>
  <c r="BI129" i="7"/>
  <c r="BH129" i="7"/>
  <c r="BG129" i="7"/>
  <c r="BF129" i="7"/>
  <c r="T129" i="7"/>
  <c r="R129" i="7"/>
  <c r="P129" i="7"/>
  <c r="BK129" i="7"/>
  <c r="J129" i="7"/>
  <c r="BE129" i="7" s="1"/>
  <c r="BI128" i="7"/>
  <c r="BH128" i="7"/>
  <c r="BG128" i="7"/>
  <c r="BF128" i="7"/>
  <c r="BE128" i="7"/>
  <c r="T128" i="7"/>
  <c r="R128" i="7"/>
  <c r="P128" i="7"/>
  <c r="BK128" i="7"/>
  <c r="J128" i="7"/>
  <c r="BI127" i="7"/>
  <c r="BH127" i="7"/>
  <c r="BG127" i="7"/>
  <c r="BF127" i="7"/>
  <c r="T127" i="7"/>
  <c r="R127" i="7"/>
  <c r="P127" i="7"/>
  <c r="BK127" i="7"/>
  <c r="J127" i="7"/>
  <c r="BE127" i="7" s="1"/>
  <c r="BI126" i="7"/>
  <c r="BH126" i="7"/>
  <c r="BG126" i="7"/>
  <c r="BF126" i="7"/>
  <c r="BE126" i="7"/>
  <c r="T126" i="7"/>
  <c r="R126" i="7"/>
  <c r="P126" i="7"/>
  <c r="BK126" i="7"/>
  <c r="J126" i="7"/>
  <c r="BI125" i="7"/>
  <c r="BH125" i="7"/>
  <c r="BG125" i="7"/>
  <c r="BF125" i="7"/>
  <c r="T125" i="7"/>
  <c r="R125" i="7"/>
  <c r="P125" i="7"/>
  <c r="BK125" i="7"/>
  <c r="J125" i="7"/>
  <c r="BE125" i="7" s="1"/>
  <c r="BI124" i="7"/>
  <c r="BH124" i="7"/>
  <c r="BG124" i="7"/>
  <c r="BF124" i="7"/>
  <c r="BE124" i="7"/>
  <c r="T124" i="7"/>
  <c r="R124" i="7"/>
  <c r="P124" i="7"/>
  <c r="BK124" i="7"/>
  <c r="J124" i="7"/>
  <c r="BI123" i="7"/>
  <c r="BH123" i="7"/>
  <c r="BG123" i="7"/>
  <c r="BF123" i="7"/>
  <c r="T123" i="7"/>
  <c r="R123" i="7"/>
  <c r="P123" i="7"/>
  <c r="BK123" i="7"/>
  <c r="J123" i="7"/>
  <c r="BE123" i="7" s="1"/>
  <c r="BI122" i="7"/>
  <c r="BH122" i="7"/>
  <c r="BG122" i="7"/>
  <c r="BF122" i="7"/>
  <c r="BE122" i="7"/>
  <c r="T122" i="7"/>
  <c r="R122" i="7"/>
  <c r="P122" i="7"/>
  <c r="BK122" i="7"/>
  <c r="J122" i="7"/>
  <c r="BI121" i="7"/>
  <c r="BH121" i="7"/>
  <c r="BG121" i="7"/>
  <c r="BF121" i="7"/>
  <c r="T121" i="7"/>
  <c r="R121" i="7"/>
  <c r="P121" i="7"/>
  <c r="BK121" i="7"/>
  <c r="J121" i="7"/>
  <c r="BE121" i="7" s="1"/>
  <c r="BI120" i="7"/>
  <c r="BH120" i="7"/>
  <c r="BG120" i="7"/>
  <c r="BF120" i="7"/>
  <c r="BE120" i="7"/>
  <c r="T120" i="7"/>
  <c r="R120" i="7"/>
  <c r="P120" i="7"/>
  <c r="BK120" i="7"/>
  <c r="J120" i="7"/>
  <c r="BI119" i="7"/>
  <c r="BH119" i="7"/>
  <c r="BG119" i="7"/>
  <c r="BF119" i="7"/>
  <c r="T119" i="7"/>
  <c r="R119" i="7"/>
  <c r="P119" i="7"/>
  <c r="BK119" i="7"/>
  <c r="J119" i="7"/>
  <c r="BE119" i="7" s="1"/>
  <c r="BI118" i="7"/>
  <c r="BH118" i="7"/>
  <c r="BG118" i="7"/>
  <c r="BF118" i="7"/>
  <c r="BE118" i="7"/>
  <c r="T118" i="7"/>
  <c r="R118" i="7"/>
  <c r="P118" i="7"/>
  <c r="BK118" i="7"/>
  <c r="J118" i="7"/>
  <c r="BI117" i="7"/>
  <c r="BH117" i="7"/>
  <c r="BG117" i="7"/>
  <c r="BF117" i="7"/>
  <c r="T117" i="7"/>
  <c r="R117" i="7"/>
  <c r="P117" i="7"/>
  <c r="BK117" i="7"/>
  <c r="J117" i="7"/>
  <c r="BE117" i="7" s="1"/>
  <c r="BI116" i="7"/>
  <c r="BH116" i="7"/>
  <c r="BG116" i="7"/>
  <c r="BF116" i="7"/>
  <c r="BE116" i="7"/>
  <c r="T116" i="7"/>
  <c r="R116" i="7"/>
  <c r="P116" i="7"/>
  <c r="BK116" i="7"/>
  <c r="J116" i="7"/>
  <c r="BI114" i="7"/>
  <c r="BH114" i="7"/>
  <c r="BG114" i="7"/>
  <c r="BF114" i="7"/>
  <c r="T114" i="7"/>
  <c r="R114" i="7"/>
  <c r="P114" i="7"/>
  <c r="BK114" i="7"/>
  <c r="J114" i="7"/>
  <c r="BE114" i="7" s="1"/>
  <c r="BI112" i="7"/>
  <c r="BH112" i="7"/>
  <c r="BG112" i="7"/>
  <c r="BF112" i="7"/>
  <c r="BE112" i="7"/>
  <c r="T112" i="7"/>
  <c r="R112" i="7"/>
  <c r="P112" i="7"/>
  <c r="BK112" i="7"/>
  <c r="J112" i="7"/>
  <c r="BI110" i="7"/>
  <c r="BH110" i="7"/>
  <c r="BG110" i="7"/>
  <c r="BF110" i="7"/>
  <c r="T110" i="7"/>
  <c r="R110" i="7"/>
  <c r="P110" i="7"/>
  <c r="BK110" i="7"/>
  <c r="J110" i="7"/>
  <c r="BE110" i="7" s="1"/>
  <c r="BI109" i="7"/>
  <c r="BH109" i="7"/>
  <c r="BG109" i="7"/>
  <c r="BF109" i="7"/>
  <c r="F33" i="7" s="1"/>
  <c r="BA59" i="1" s="1"/>
  <c r="BE109" i="7"/>
  <c r="T109" i="7"/>
  <c r="R109" i="7"/>
  <c r="P109" i="7"/>
  <c r="BK109" i="7"/>
  <c r="J109" i="7"/>
  <c r="BI107" i="7"/>
  <c r="F36" i="7" s="1"/>
  <c r="BD59" i="1" s="1"/>
  <c r="BH107" i="7"/>
  <c r="F35" i="7" s="1"/>
  <c r="BC59" i="1" s="1"/>
  <c r="BG107" i="7"/>
  <c r="BF107" i="7"/>
  <c r="T107" i="7"/>
  <c r="T106" i="7" s="1"/>
  <c r="R107" i="7"/>
  <c r="P107" i="7"/>
  <c r="BK107" i="7"/>
  <c r="BK106" i="7" s="1"/>
  <c r="J107" i="7"/>
  <c r="BE107" i="7" s="1"/>
  <c r="J101" i="7"/>
  <c r="F101" i="7"/>
  <c r="J99" i="7"/>
  <c r="F99" i="7"/>
  <c r="E97" i="7"/>
  <c r="F56" i="7"/>
  <c r="J55" i="7"/>
  <c r="F55" i="7"/>
  <c r="F53" i="7"/>
  <c r="E51" i="7"/>
  <c r="J20" i="7"/>
  <c r="E20" i="7"/>
  <c r="F102" i="7" s="1"/>
  <c r="J19" i="7"/>
  <c r="J14" i="7"/>
  <c r="J53" i="7" s="1"/>
  <c r="E7" i="7"/>
  <c r="E47" i="7" s="1"/>
  <c r="P170" i="6"/>
  <c r="T168" i="6"/>
  <c r="BK168" i="6"/>
  <c r="J168" i="6" s="1"/>
  <c r="J87" i="6" s="1"/>
  <c r="T166" i="6"/>
  <c r="R164" i="6"/>
  <c r="P164" i="6"/>
  <c r="R159" i="6"/>
  <c r="T151" i="6"/>
  <c r="R151" i="6"/>
  <c r="P151" i="6"/>
  <c r="R149" i="6"/>
  <c r="P147" i="6"/>
  <c r="P145" i="6"/>
  <c r="J145" i="6"/>
  <c r="J77" i="6" s="1"/>
  <c r="T143" i="6"/>
  <c r="BK143" i="6"/>
  <c r="J143" i="6" s="1"/>
  <c r="R141" i="6"/>
  <c r="BK141" i="6"/>
  <c r="J141" i="6" s="1"/>
  <c r="J75" i="6" s="1"/>
  <c r="P139" i="6"/>
  <c r="BK139" i="6"/>
  <c r="J139" i="6" s="1"/>
  <c r="J74" i="6" s="1"/>
  <c r="R125" i="6"/>
  <c r="T123" i="6"/>
  <c r="P123" i="6"/>
  <c r="R120" i="6"/>
  <c r="R118" i="6"/>
  <c r="P118" i="6"/>
  <c r="R116" i="6"/>
  <c r="R115" i="6" s="1"/>
  <c r="J116" i="6"/>
  <c r="BK116" i="6"/>
  <c r="AY58" i="1"/>
  <c r="AX58" i="1"/>
  <c r="BI175" i="6"/>
  <c r="BH175" i="6"/>
  <c r="BG175" i="6"/>
  <c r="BF175" i="6"/>
  <c r="T175" i="6"/>
  <c r="R175" i="6"/>
  <c r="P175" i="6"/>
  <c r="BK175" i="6"/>
  <c r="J175" i="6"/>
  <c r="BE175" i="6" s="1"/>
  <c r="BI174" i="6"/>
  <c r="BH174" i="6"/>
  <c r="BG174" i="6"/>
  <c r="BF174" i="6"/>
  <c r="T174" i="6"/>
  <c r="R174" i="6"/>
  <c r="R172" i="6" s="1"/>
  <c r="P174" i="6"/>
  <c r="BK174" i="6"/>
  <c r="J174" i="6"/>
  <c r="BE174" i="6" s="1"/>
  <c r="BI173" i="6"/>
  <c r="BH173" i="6"/>
  <c r="BG173" i="6"/>
  <c r="BF173" i="6"/>
  <c r="BE173" i="6"/>
  <c r="T173" i="6"/>
  <c r="R173" i="6"/>
  <c r="P173" i="6"/>
  <c r="P172" i="6" s="1"/>
  <c r="BK173" i="6"/>
  <c r="BK172" i="6" s="1"/>
  <c r="J172" i="6" s="1"/>
  <c r="J89" i="6" s="1"/>
  <c r="J173" i="6"/>
  <c r="BI171" i="6"/>
  <c r="BH171" i="6"/>
  <c r="BG171" i="6"/>
  <c r="BF171" i="6"/>
  <c r="T171" i="6"/>
  <c r="T170" i="6" s="1"/>
  <c r="R171" i="6"/>
  <c r="R170" i="6" s="1"/>
  <c r="P171" i="6"/>
  <c r="BK171" i="6"/>
  <c r="BK170" i="6" s="1"/>
  <c r="J170" i="6" s="1"/>
  <c r="J88" i="6" s="1"/>
  <c r="J171" i="6"/>
  <c r="BE171" i="6" s="1"/>
  <c r="BI169" i="6"/>
  <c r="BH169" i="6"/>
  <c r="BG169" i="6"/>
  <c r="BF169" i="6"/>
  <c r="T169" i="6"/>
  <c r="R169" i="6"/>
  <c r="R168" i="6" s="1"/>
  <c r="P169" i="6"/>
  <c r="P168" i="6" s="1"/>
  <c r="BK169" i="6"/>
  <c r="J169" i="6"/>
  <c r="BE169" i="6" s="1"/>
  <c r="BI167" i="6"/>
  <c r="BH167" i="6"/>
  <c r="BG167" i="6"/>
  <c r="BF167" i="6"/>
  <c r="BE167" i="6"/>
  <c r="T167" i="6"/>
  <c r="R167" i="6"/>
  <c r="R166" i="6" s="1"/>
  <c r="P167" i="6"/>
  <c r="P166" i="6" s="1"/>
  <c r="P163" i="6" s="1"/>
  <c r="BK167" i="6"/>
  <c r="BK166" i="6" s="1"/>
  <c r="J166" i="6" s="1"/>
  <c r="J86" i="6" s="1"/>
  <c r="J167" i="6"/>
  <c r="BI165" i="6"/>
  <c r="BH165" i="6"/>
  <c r="BG165" i="6"/>
  <c r="BF165" i="6"/>
  <c r="T165" i="6"/>
  <c r="T164" i="6" s="1"/>
  <c r="R165" i="6"/>
  <c r="P165" i="6"/>
  <c r="BK165" i="6"/>
  <c r="BK164" i="6" s="1"/>
  <c r="J164" i="6" s="1"/>
  <c r="J85" i="6" s="1"/>
  <c r="J165" i="6"/>
  <c r="BE165" i="6" s="1"/>
  <c r="BI162" i="6"/>
  <c r="BH162" i="6"/>
  <c r="BG162" i="6"/>
  <c r="BF162" i="6"/>
  <c r="T162" i="6"/>
  <c r="R162" i="6"/>
  <c r="P162" i="6"/>
  <c r="BK162" i="6"/>
  <c r="J162" i="6"/>
  <c r="BE162" i="6" s="1"/>
  <c r="BI161" i="6"/>
  <c r="BH161" i="6"/>
  <c r="BG161" i="6"/>
  <c r="BF161" i="6"/>
  <c r="T161" i="6"/>
  <c r="T159" i="6" s="1"/>
  <c r="R161" i="6"/>
  <c r="P161" i="6"/>
  <c r="BK161" i="6"/>
  <c r="J161" i="6"/>
  <c r="BE161" i="6" s="1"/>
  <c r="BI160" i="6"/>
  <c r="BH160" i="6"/>
  <c r="BG160" i="6"/>
  <c r="BF160" i="6"/>
  <c r="BE160" i="6"/>
  <c r="T160" i="6"/>
  <c r="R160" i="6"/>
  <c r="P160" i="6"/>
  <c r="P159" i="6" s="1"/>
  <c r="BK160" i="6"/>
  <c r="BK159" i="6" s="1"/>
  <c r="J159" i="6" s="1"/>
  <c r="J83" i="6" s="1"/>
  <c r="J160" i="6"/>
  <c r="BI158" i="6"/>
  <c r="BH158" i="6"/>
  <c r="BG158" i="6"/>
  <c r="BF158" i="6"/>
  <c r="T158" i="6"/>
  <c r="R158" i="6"/>
  <c r="P158" i="6"/>
  <c r="BK158" i="6"/>
  <c r="J158" i="6"/>
  <c r="BE158" i="6" s="1"/>
  <c r="BI157" i="6"/>
  <c r="BH157" i="6"/>
  <c r="BG157" i="6"/>
  <c r="BF157" i="6"/>
  <c r="BE157" i="6"/>
  <c r="T157" i="6"/>
  <c r="R157" i="6"/>
  <c r="P157" i="6"/>
  <c r="P155" i="6" s="1"/>
  <c r="BK157" i="6"/>
  <c r="J157" i="6"/>
  <c r="BI156" i="6"/>
  <c r="BH156" i="6"/>
  <c r="BG156" i="6"/>
  <c r="BF156" i="6"/>
  <c r="T156" i="6"/>
  <c r="R156" i="6"/>
  <c r="P156" i="6"/>
  <c r="BK156" i="6"/>
  <c r="BK155" i="6" s="1"/>
  <c r="J155" i="6" s="1"/>
  <c r="J82" i="6" s="1"/>
  <c r="J156" i="6"/>
  <c r="BE156" i="6" s="1"/>
  <c r="BI154" i="6"/>
  <c r="BH154" i="6"/>
  <c r="BG154" i="6"/>
  <c r="BF154" i="6"/>
  <c r="T154" i="6"/>
  <c r="T153" i="6" s="1"/>
  <c r="R154" i="6"/>
  <c r="R153" i="6" s="1"/>
  <c r="P154" i="6"/>
  <c r="P153" i="6" s="1"/>
  <c r="BK154" i="6"/>
  <c r="BK153" i="6" s="1"/>
  <c r="J153" i="6" s="1"/>
  <c r="J81" i="6" s="1"/>
  <c r="J154" i="6"/>
  <c r="BE154" i="6" s="1"/>
  <c r="BI152" i="6"/>
  <c r="BH152" i="6"/>
  <c r="BG152" i="6"/>
  <c r="BF152" i="6"/>
  <c r="BE152" i="6"/>
  <c r="T152" i="6"/>
  <c r="R152" i="6"/>
  <c r="P152" i="6"/>
  <c r="BK152" i="6"/>
  <c r="BK151" i="6" s="1"/>
  <c r="J151" i="6" s="1"/>
  <c r="J80" i="6" s="1"/>
  <c r="J152" i="6"/>
  <c r="BI150" i="6"/>
  <c r="BH150" i="6"/>
  <c r="BG150" i="6"/>
  <c r="BF150" i="6"/>
  <c r="T150" i="6"/>
  <c r="T149" i="6" s="1"/>
  <c r="R150" i="6"/>
  <c r="P150" i="6"/>
  <c r="P149" i="6" s="1"/>
  <c r="BK150" i="6"/>
  <c r="BK149" i="6" s="1"/>
  <c r="J149" i="6" s="1"/>
  <c r="J79" i="6" s="1"/>
  <c r="J150" i="6"/>
  <c r="BE150" i="6" s="1"/>
  <c r="BI148" i="6"/>
  <c r="BH148" i="6"/>
  <c r="BG148" i="6"/>
  <c r="BF148" i="6"/>
  <c r="BE148" i="6"/>
  <c r="T148" i="6"/>
  <c r="T147" i="6" s="1"/>
  <c r="R148" i="6"/>
  <c r="R147" i="6" s="1"/>
  <c r="P148" i="6"/>
  <c r="BK148" i="6"/>
  <c r="BK147" i="6" s="1"/>
  <c r="J147" i="6" s="1"/>
  <c r="J78" i="6" s="1"/>
  <c r="J148" i="6"/>
  <c r="BI146" i="6"/>
  <c r="BH146" i="6"/>
  <c r="BG146" i="6"/>
  <c r="BF146" i="6"/>
  <c r="T146" i="6"/>
  <c r="T145" i="6" s="1"/>
  <c r="R146" i="6"/>
  <c r="R145" i="6" s="1"/>
  <c r="P146" i="6"/>
  <c r="BK146" i="6"/>
  <c r="BK145" i="6" s="1"/>
  <c r="J146" i="6"/>
  <c r="BE146" i="6" s="1"/>
  <c r="BI144" i="6"/>
  <c r="BH144" i="6"/>
  <c r="BG144" i="6"/>
  <c r="BF144" i="6"/>
  <c r="BE144" i="6"/>
  <c r="T144" i="6"/>
  <c r="R144" i="6"/>
  <c r="R143" i="6" s="1"/>
  <c r="P144" i="6"/>
  <c r="P143" i="6" s="1"/>
  <c r="BK144" i="6"/>
  <c r="J144" i="6"/>
  <c r="J76" i="6"/>
  <c r="BI142" i="6"/>
  <c r="BH142" i="6"/>
  <c r="BG142" i="6"/>
  <c r="BF142" i="6"/>
  <c r="BE142" i="6"/>
  <c r="T142" i="6"/>
  <c r="T141" i="6" s="1"/>
  <c r="R142" i="6"/>
  <c r="P142" i="6"/>
  <c r="P141" i="6" s="1"/>
  <c r="BK142" i="6"/>
  <c r="J142" i="6"/>
  <c r="BI140" i="6"/>
  <c r="BH140" i="6"/>
  <c r="BG140" i="6"/>
  <c r="BF140" i="6"/>
  <c r="T140" i="6"/>
  <c r="T139" i="6" s="1"/>
  <c r="R140" i="6"/>
  <c r="R139" i="6" s="1"/>
  <c r="P140" i="6"/>
  <c r="BK140" i="6"/>
  <c r="J140" i="6"/>
  <c r="BE140" i="6" s="1"/>
  <c r="BI138" i="6"/>
  <c r="BH138" i="6"/>
  <c r="BG138" i="6"/>
  <c r="BF138" i="6"/>
  <c r="T138" i="6"/>
  <c r="R138" i="6"/>
  <c r="P138" i="6"/>
  <c r="BK138" i="6"/>
  <c r="J138" i="6"/>
  <c r="BE138" i="6" s="1"/>
  <c r="BI137" i="6"/>
  <c r="BH137" i="6"/>
  <c r="BG137" i="6"/>
  <c r="BF137" i="6"/>
  <c r="T137" i="6"/>
  <c r="R137" i="6"/>
  <c r="P137" i="6"/>
  <c r="BK137" i="6"/>
  <c r="J137" i="6"/>
  <c r="BE137" i="6" s="1"/>
  <c r="BI136" i="6"/>
  <c r="BH136" i="6"/>
  <c r="BG136" i="6"/>
  <c r="BF136" i="6"/>
  <c r="T136" i="6"/>
  <c r="R136" i="6"/>
  <c r="P136" i="6"/>
  <c r="BK136" i="6"/>
  <c r="J136" i="6"/>
  <c r="BE136" i="6" s="1"/>
  <c r="BI135" i="6"/>
  <c r="BH135" i="6"/>
  <c r="BG135" i="6"/>
  <c r="BF135" i="6"/>
  <c r="T135" i="6"/>
  <c r="R135" i="6"/>
  <c r="P135" i="6"/>
  <c r="BK135" i="6"/>
  <c r="J135" i="6"/>
  <c r="BE135" i="6" s="1"/>
  <c r="BI134" i="6"/>
  <c r="BH134" i="6"/>
  <c r="BG134" i="6"/>
  <c r="BF134" i="6"/>
  <c r="T134" i="6"/>
  <c r="R134" i="6"/>
  <c r="P134" i="6"/>
  <c r="BK134" i="6"/>
  <c r="J134" i="6"/>
  <c r="BE134" i="6" s="1"/>
  <c r="BI133" i="6"/>
  <c r="BH133" i="6"/>
  <c r="BG133" i="6"/>
  <c r="BF133" i="6"/>
  <c r="BE133" i="6"/>
  <c r="T133" i="6"/>
  <c r="R133" i="6"/>
  <c r="P133" i="6"/>
  <c r="BK133" i="6"/>
  <c r="J133" i="6"/>
  <c r="BI132" i="6"/>
  <c r="BH132" i="6"/>
  <c r="BG132" i="6"/>
  <c r="BF132" i="6"/>
  <c r="T132" i="6"/>
  <c r="R132" i="6"/>
  <c r="R130" i="6" s="1"/>
  <c r="P132" i="6"/>
  <c r="BK132" i="6"/>
  <c r="J132" i="6"/>
  <c r="BE132" i="6" s="1"/>
  <c r="BI131" i="6"/>
  <c r="BH131" i="6"/>
  <c r="BG131" i="6"/>
  <c r="BF131" i="6"/>
  <c r="BE131" i="6"/>
  <c r="T131" i="6"/>
  <c r="R131" i="6"/>
  <c r="P131" i="6"/>
  <c r="P130" i="6" s="1"/>
  <c r="BK131" i="6"/>
  <c r="BK130" i="6" s="1"/>
  <c r="J130" i="6" s="1"/>
  <c r="J73" i="6" s="1"/>
  <c r="J131" i="6"/>
  <c r="BI129" i="6"/>
  <c r="BH129" i="6"/>
  <c r="BG129" i="6"/>
  <c r="BF129" i="6"/>
  <c r="T129" i="6"/>
  <c r="R129" i="6"/>
  <c r="P129" i="6"/>
  <c r="BK129" i="6"/>
  <c r="J129" i="6"/>
  <c r="BE129" i="6" s="1"/>
  <c r="BI128" i="6"/>
  <c r="BH128" i="6"/>
  <c r="BG128" i="6"/>
  <c r="BF128" i="6"/>
  <c r="BE128" i="6"/>
  <c r="T128" i="6"/>
  <c r="R128" i="6"/>
  <c r="P128" i="6"/>
  <c r="BK128" i="6"/>
  <c r="BK127" i="6" s="1"/>
  <c r="J127" i="6" s="1"/>
  <c r="J72" i="6" s="1"/>
  <c r="J128" i="6"/>
  <c r="BI126" i="6"/>
  <c r="BH126" i="6"/>
  <c r="BG126" i="6"/>
  <c r="BF126" i="6"/>
  <c r="T126" i="6"/>
  <c r="T125" i="6" s="1"/>
  <c r="R126" i="6"/>
  <c r="P126" i="6"/>
  <c r="P125" i="6" s="1"/>
  <c r="BK126" i="6"/>
  <c r="BK125" i="6" s="1"/>
  <c r="J125" i="6" s="1"/>
  <c r="J71" i="6" s="1"/>
  <c r="J126" i="6"/>
  <c r="BE126" i="6" s="1"/>
  <c r="BI124" i="6"/>
  <c r="BH124" i="6"/>
  <c r="BG124" i="6"/>
  <c r="BF124" i="6"/>
  <c r="BE124" i="6"/>
  <c r="T124" i="6"/>
  <c r="R124" i="6"/>
  <c r="R123" i="6" s="1"/>
  <c r="P124" i="6"/>
  <c r="BK124" i="6"/>
  <c r="BK123" i="6" s="1"/>
  <c r="J123" i="6" s="1"/>
  <c r="J70" i="6" s="1"/>
  <c r="J124" i="6"/>
  <c r="BI122" i="6"/>
  <c r="BH122" i="6"/>
  <c r="BG122" i="6"/>
  <c r="BF122" i="6"/>
  <c r="T122" i="6"/>
  <c r="R122" i="6"/>
  <c r="P122" i="6"/>
  <c r="BK122" i="6"/>
  <c r="J122" i="6"/>
  <c r="BE122" i="6" s="1"/>
  <c r="BI121" i="6"/>
  <c r="BH121" i="6"/>
  <c r="BG121" i="6"/>
  <c r="BF121" i="6"/>
  <c r="BE121" i="6"/>
  <c r="T121" i="6"/>
  <c r="R121" i="6"/>
  <c r="P121" i="6"/>
  <c r="P120" i="6" s="1"/>
  <c r="BK121" i="6"/>
  <c r="BK120" i="6" s="1"/>
  <c r="J120" i="6" s="1"/>
  <c r="J69" i="6" s="1"/>
  <c r="J121" i="6"/>
  <c r="BI119" i="6"/>
  <c r="F38" i="6" s="1"/>
  <c r="BD58" i="1" s="1"/>
  <c r="BH119" i="6"/>
  <c r="BG119" i="6"/>
  <c r="BF119" i="6"/>
  <c r="T119" i="6"/>
  <c r="T118" i="6" s="1"/>
  <c r="R119" i="6"/>
  <c r="P119" i="6"/>
  <c r="BK119" i="6"/>
  <c r="BK118" i="6" s="1"/>
  <c r="J119" i="6"/>
  <c r="BE119" i="6" s="1"/>
  <c r="BI117" i="6"/>
  <c r="BH117" i="6"/>
  <c r="BG117" i="6"/>
  <c r="BF117" i="6"/>
  <c r="J35" i="6" s="1"/>
  <c r="AW58" i="1" s="1"/>
  <c r="T117" i="6"/>
  <c r="T116" i="6" s="1"/>
  <c r="R117" i="6"/>
  <c r="P117" i="6"/>
  <c r="P116" i="6" s="1"/>
  <c r="BK117" i="6"/>
  <c r="J117" i="6"/>
  <c r="BE117" i="6" s="1"/>
  <c r="J67" i="6"/>
  <c r="J109" i="6"/>
  <c r="F109" i="6"/>
  <c r="F107" i="6"/>
  <c r="E105" i="6"/>
  <c r="E99" i="6"/>
  <c r="J59" i="6"/>
  <c r="F59" i="6"/>
  <c r="F57" i="6"/>
  <c r="E55" i="6"/>
  <c r="E49" i="6"/>
  <c r="J22" i="6"/>
  <c r="E22" i="6"/>
  <c r="F60" i="6" s="1"/>
  <c r="J21" i="6"/>
  <c r="J16" i="6"/>
  <c r="J107" i="6" s="1"/>
  <c r="E7" i="6"/>
  <c r="R90" i="5"/>
  <c r="R89" i="5"/>
  <c r="AY57" i="1"/>
  <c r="AX57" i="1"/>
  <c r="BI243" i="5"/>
  <c r="BH243" i="5"/>
  <c r="BG243" i="5"/>
  <c r="BF243" i="5"/>
  <c r="BE243" i="5"/>
  <c r="T243" i="5"/>
  <c r="R243" i="5"/>
  <c r="P243" i="5"/>
  <c r="BK243" i="5"/>
  <c r="J243" i="5"/>
  <c r="BI242" i="5"/>
  <c r="BH242" i="5"/>
  <c r="BG242" i="5"/>
  <c r="BF242" i="5"/>
  <c r="BE242" i="5"/>
  <c r="T242" i="5"/>
  <c r="R242" i="5"/>
  <c r="P242" i="5"/>
  <c r="BK242" i="5"/>
  <c r="J242" i="5"/>
  <c r="BI241" i="5"/>
  <c r="BH241" i="5"/>
  <c r="BG241" i="5"/>
  <c r="BF241" i="5"/>
  <c r="BE241" i="5"/>
  <c r="T241" i="5"/>
  <c r="R241" i="5"/>
  <c r="P241" i="5"/>
  <c r="BK241" i="5"/>
  <c r="J241" i="5"/>
  <c r="BI240" i="5"/>
  <c r="BH240" i="5"/>
  <c r="BG240" i="5"/>
  <c r="BF240" i="5"/>
  <c r="BE240" i="5"/>
  <c r="T240" i="5"/>
  <c r="R240" i="5"/>
  <c r="P240" i="5"/>
  <c r="BK240" i="5"/>
  <c r="J240" i="5"/>
  <c r="BI239" i="5"/>
  <c r="BH239" i="5"/>
  <c r="BG239" i="5"/>
  <c r="BF239" i="5"/>
  <c r="BE239" i="5"/>
  <c r="T239" i="5"/>
  <c r="R239" i="5"/>
  <c r="P239" i="5"/>
  <c r="BK239" i="5"/>
  <c r="J239" i="5"/>
  <c r="BI238" i="5"/>
  <c r="BH238" i="5"/>
  <c r="BG238" i="5"/>
  <c r="BF238" i="5"/>
  <c r="BE238" i="5"/>
  <c r="T238" i="5"/>
  <c r="R238" i="5"/>
  <c r="P238" i="5"/>
  <c r="BK238" i="5"/>
  <c r="J238" i="5"/>
  <c r="BI237" i="5"/>
  <c r="BH237" i="5"/>
  <c r="BG237" i="5"/>
  <c r="BF237" i="5"/>
  <c r="BE237" i="5"/>
  <c r="T237" i="5"/>
  <c r="R237" i="5"/>
  <c r="P237" i="5"/>
  <c r="BK237" i="5"/>
  <c r="J237" i="5"/>
  <c r="BI236" i="5"/>
  <c r="BH236" i="5"/>
  <c r="BG236" i="5"/>
  <c r="BF236" i="5"/>
  <c r="BE236" i="5"/>
  <c r="T236" i="5"/>
  <c r="R236" i="5"/>
  <c r="P236" i="5"/>
  <c r="BK236" i="5"/>
  <c r="J236" i="5"/>
  <c r="BI235" i="5"/>
  <c r="BH235" i="5"/>
  <c r="BG235" i="5"/>
  <c r="BF235" i="5"/>
  <c r="BE235" i="5"/>
  <c r="T235" i="5"/>
  <c r="R235" i="5"/>
  <c r="P235" i="5"/>
  <c r="BK235" i="5"/>
  <c r="J235" i="5"/>
  <c r="BI234" i="5"/>
  <c r="BH234" i="5"/>
  <c r="BG234" i="5"/>
  <c r="BF234" i="5"/>
  <c r="BE234" i="5"/>
  <c r="T234" i="5"/>
  <c r="R234" i="5"/>
  <c r="P234" i="5"/>
  <c r="BK234" i="5"/>
  <c r="J234" i="5"/>
  <c r="BI233" i="5"/>
  <c r="BH233" i="5"/>
  <c r="BG233" i="5"/>
  <c r="BF233" i="5"/>
  <c r="BE233" i="5"/>
  <c r="T233" i="5"/>
  <c r="R233" i="5"/>
  <c r="P233" i="5"/>
  <c r="BK233" i="5"/>
  <c r="J233" i="5"/>
  <c r="BI232" i="5"/>
  <c r="BH232" i="5"/>
  <c r="BG232" i="5"/>
  <c r="BF232" i="5"/>
  <c r="BE232" i="5"/>
  <c r="T232" i="5"/>
  <c r="R232" i="5"/>
  <c r="P232" i="5"/>
  <c r="BK232" i="5"/>
  <c r="J232" i="5"/>
  <c r="BI231" i="5"/>
  <c r="BH231" i="5"/>
  <c r="BG231" i="5"/>
  <c r="BF231" i="5"/>
  <c r="BE231" i="5"/>
  <c r="T231" i="5"/>
  <c r="R231" i="5"/>
  <c r="P231" i="5"/>
  <c r="BK231" i="5"/>
  <c r="J231" i="5"/>
  <c r="BI230" i="5"/>
  <c r="BH230" i="5"/>
  <c r="BG230" i="5"/>
  <c r="BF230" i="5"/>
  <c r="BE230" i="5"/>
  <c r="T230" i="5"/>
  <c r="R230" i="5"/>
  <c r="P230" i="5"/>
  <c r="BK230" i="5"/>
  <c r="J230" i="5"/>
  <c r="BI229" i="5"/>
  <c r="BH229" i="5"/>
  <c r="BG229" i="5"/>
  <c r="BF229" i="5"/>
  <c r="BE229" i="5"/>
  <c r="T229" i="5"/>
  <c r="R229" i="5"/>
  <c r="P229" i="5"/>
  <c r="BK229" i="5"/>
  <c r="J229" i="5"/>
  <c r="BI228" i="5"/>
  <c r="BH228" i="5"/>
  <c r="BG228" i="5"/>
  <c r="BF228" i="5"/>
  <c r="BE228" i="5"/>
  <c r="T228" i="5"/>
  <c r="R228" i="5"/>
  <c r="P228" i="5"/>
  <c r="BK228" i="5"/>
  <c r="J228" i="5"/>
  <c r="BI227" i="5"/>
  <c r="BH227" i="5"/>
  <c r="BG227" i="5"/>
  <c r="BF227" i="5"/>
  <c r="BE227" i="5"/>
  <c r="T227" i="5"/>
  <c r="R227" i="5"/>
  <c r="P227" i="5"/>
  <c r="BK227" i="5"/>
  <c r="J227" i="5"/>
  <c r="BI226" i="5"/>
  <c r="BH226" i="5"/>
  <c r="BG226" i="5"/>
  <c r="BF226" i="5"/>
  <c r="BE226" i="5"/>
  <c r="T226" i="5"/>
  <c r="R226" i="5"/>
  <c r="P226" i="5"/>
  <c r="BK226" i="5"/>
  <c r="J226" i="5"/>
  <c r="BI225" i="5"/>
  <c r="BH225" i="5"/>
  <c r="BG225" i="5"/>
  <c r="BF225" i="5"/>
  <c r="BE225" i="5"/>
  <c r="T225" i="5"/>
  <c r="R225" i="5"/>
  <c r="P225" i="5"/>
  <c r="BK225" i="5"/>
  <c r="J225" i="5"/>
  <c r="BI224" i="5"/>
  <c r="BH224" i="5"/>
  <c r="BG224" i="5"/>
  <c r="BF224" i="5"/>
  <c r="BE224" i="5"/>
  <c r="T224" i="5"/>
  <c r="R224" i="5"/>
  <c r="P224" i="5"/>
  <c r="BK224" i="5"/>
  <c r="J224" i="5"/>
  <c r="BI223" i="5"/>
  <c r="BH223" i="5"/>
  <c r="BG223" i="5"/>
  <c r="BF223" i="5"/>
  <c r="BE223" i="5"/>
  <c r="T223" i="5"/>
  <c r="R223" i="5"/>
  <c r="P223" i="5"/>
  <c r="BK223" i="5"/>
  <c r="J223" i="5"/>
  <c r="BI222" i="5"/>
  <c r="BH222" i="5"/>
  <c r="BG222" i="5"/>
  <c r="BF222" i="5"/>
  <c r="BE222" i="5"/>
  <c r="T222" i="5"/>
  <c r="R222" i="5"/>
  <c r="P222" i="5"/>
  <c r="BK222" i="5"/>
  <c r="J222" i="5"/>
  <c r="BI221" i="5"/>
  <c r="BH221" i="5"/>
  <c r="BG221" i="5"/>
  <c r="BF221" i="5"/>
  <c r="BE221" i="5"/>
  <c r="T221" i="5"/>
  <c r="R221" i="5"/>
  <c r="P221" i="5"/>
  <c r="BK221" i="5"/>
  <c r="J221" i="5"/>
  <c r="BI220" i="5"/>
  <c r="BH220" i="5"/>
  <c r="BG220" i="5"/>
  <c r="BF220" i="5"/>
  <c r="BE220" i="5"/>
  <c r="T220" i="5"/>
  <c r="R220" i="5"/>
  <c r="P220" i="5"/>
  <c r="BK220" i="5"/>
  <c r="J220" i="5"/>
  <c r="BI219" i="5"/>
  <c r="BH219" i="5"/>
  <c r="BG219" i="5"/>
  <c r="BF219" i="5"/>
  <c r="BE219" i="5"/>
  <c r="T219" i="5"/>
  <c r="R219" i="5"/>
  <c r="P219" i="5"/>
  <c r="BK219" i="5"/>
  <c r="J219" i="5"/>
  <c r="BI218" i="5"/>
  <c r="BH218" i="5"/>
  <c r="BG218" i="5"/>
  <c r="BF218" i="5"/>
  <c r="BE218" i="5"/>
  <c r="T218" i="5"/>
  <c r="R218" i="5"/>
  <c r="P218" i="5"/>
  <c r="BK218" i="5"/>
  <c r="J218" i="5"/>
  <c r="BI217" i="5"/>
  <c r="BH217" i="5"/>
  <c r="BG217" i="5"/>
  <c r="BF217" i="5"/>
  <c r="BE217" i="5"/>
  <c r="T217" i="5"/>
  <c r="R217" i="5"/>
  <c r="P217" i="5"/>
  <c r="BK217" i="5"/>
  <c r="J217" i="5"/>
  <c r="BI216" i="5"/>
  <c r="BH216" i="5"/>
  <c r="BG216" i="5"/>
  <c r="BF216" i="5"/>
  <c r="BE216" i="5"/>
  <c r="T216" i="5"/>
  <c r="R216" i="5"/>
  <c r="P216" i="5"/>
  <c r="BK216" i="5"/>
  <c r="J216" i="5"/>
  <c r="BI215" i="5"/>
  <c r="BH215" i="5"/>
  <c r="BG215" i="5"/>
  <c r="BF215" i="5"/>
  <c r="BE215" i="5"/>
  <c r="T215" i="5"/>
  <c r="R215" i="5"/>
  <c r="P215" i="5"/>
  <c r="BK215" i="5"/>
  <c r="J215" i="5"/>
  <c r="BI214" i="5"/>
  <c r="BH214" i="5"/>
  <c r="BG214" i="5"/>
  <c r="BF214" i="5"/>
  <c r="BE214" i="5"/>
  <c r="T214" i="5"/>
  <c r="R214" i="5"/>
  <c r="P214" i="5"/>
  <c r="BK214" i="5"/>
  <c r="J214" i="5"/>
  <c r="BI212" i="5"/>
  <c r="BH212" i="5"/>
  <c r="BG212" i="5"/>
  <c r="BF212" i="5"/>
  <c r="BE212" i="5"/>
  <c r="T212" i="5"/>
  <c r="R212" i="5"/>
  <c r="P212" i="5"/>
  <c r="BK212" i="5"/>
  <c r="J212" i="5"/>
  <c r="BI211" i="5"/>
  <c r="BH211" i="5"/>
  <c r="BG211" i="5"/>
  <c r="BF211" i="5"/>
  <c r="BE211" i="5"/>
  <c r="T211" i="5"/>
  <c r="R211" i="5"/>
  <c r="P211" i="5"/>
  <c r="BK211" i="5"/>
  <c r="J211" i="5"/>
  <c r="BI210" i="5"/>
  <c r="BH210" i="5"/>
  <c r="BG210" i="5"/>
  <c r="BF210" i="5"/>
  <c r="BE210" i="5"/>
  <c r="T210" i="5"/>
  <c r="R210" i="5"/>
  <c r="P210" i="5"/>
  <c r="BK210" i="5"/>
  <c r="J210" i="5"/>
  <c r="BI209" i="5"/>
  <c r="BH209" i="5"/>
  <c r="BG209" i="5"/>
  <c r="BF209" i="5"/>
  <c r="BE209" i="5"/>
  <c r="T209" i="5"/>
  <c r="R209" i="5"/>
  <c r="P209" i="5"/>
  <c r="BK209" i="5"/>
  <c r="J209" i="5"/>
  <c r="BI208" i="5"/>
  <c r="BH208" i="5"/>
  <c r="BG208" i="5"/>
  <c r="BF208" i="5"/>
  <c r="BE208" i="5"/>
  <c r="T208" i="5"/>
  <c r="R208" i="5"/>
  <c r="P208" i="5"/>
  <c r="BK208" i="5"/>
  <c r="J208" i="5"/>
  <c r="BI207" i="5"/>
  <c r="BH207" i="5"/>
  <c r="BG207" i="5"/>
  <c r="BF207" i="5"/>
  <c r="BE207" i="5"/>
  <c r="T207" i="5"/>
  <c r="R207" i="5"/>
  <c r="P207" i="5"/>
  <c r="BK207" i="5"/>
  <c r="J207" i="5"/>
  <c r="BI206" i="5"/>
  <c r="BH206" i="5"/>
  <c r="BG206" i="5"/>
  <c r="BF206" i="5"/>
  <c r="BE206" i="5"/>
  <c r="T206" i="5"/>
  <c r="R206" i="5"/>
  <c r="P206" i="5"/>
  <c r="BK206" i="5"/>
  <c r="J206" i="5"/>
  <c r="BI205" i="5"/>
  <c r="BH205" i="5"/>
  <c r="BG205" i="5"/>
  <c r="BF205" i="5"/>
  <c r="BE205" i="5"/>
  <c r="T205" i="5"/>
  <c r="R205" i="5"/>
  <c r="P205" i="5"/>
  <c r="BK205" i="5"/>
  <c r="J205" i="5"/>
  <c r="BI204" i="5"/>
  <c r="BH204" i="5"/>
  <c r="BG204" i="5"/>
  <c r="BF204" i="5"/>
  <c r="BE204" i="5"/>
  <c r="T204" i="5"/>
  <c r="R204" i="5"/>
  <c r="P204" i="5"/>
  <c r="BK204" i="5"/>
  <c r="J204" i="5"/>
  <c r="BI203" i="5"/>
  <c r="BH203" i="5"/>
  <c r="BG203" i="5"/>
  <c r="BF203" i="5"/>
  <c r="BE203" i="5"/>
  <c r="T203" i="5"/>
  <c r="R203" i="5"/>
  <c r="P203" i="5"/>
  <c r="BK203" i="5"/>
  <c r="J203" i="5"/>
  <c r="BI202" i="5"/>
  <c r="BH202" i="5"/>
  <c r="BG202" i="5"/>
  <c r="BF202" i="5"/>
  <c r="BE202" i="5"/>
  <c r="T202" i="5"/>
  <c r="R202" i="5"/>
  <c r="P202" i="5"/>
  <c r="BK202" i="5"/>
  <c r="J202" i="5"/>
  <c r="BI201" i="5"/>
  <c r="BH201" i="5"/>
  <c r="BG201" i="5"/>
  <c r="BF201" i="5"/>
  <c r="BE201" i="5"/>
  <c r="T201" i="5"/>
  <c r="R201" i="5"/>
  <c r="P201" i="5"/>
  <c r="BK201" i="5"/>
  <c r="J201" i="5"/>
  <c r="BI200" i="5"/>
  <c r="BH200" i="5"/>
  <c r="BG200" i="5"/>
  <c r="BF200" i="5"/>
  <c r="BE200" i="5"/>
  <c r="T200" i="5"/>
  <c r="R200" i="5"/>
  <c r="P200" i="5"/>
  <c r="BK200" i="5"/>
  <c r="J200" i="5"/>
  <c r="BI199" i="5"/>
  <c r="BH199" i="5"/>
  <c r="BG199" i="5"/>
  <c r="BF199" i="5"/>
  <c r="BE199" i="5"/>
  <c r="T199" i="5"/>
  <c r="R199" i="5"/>
  <c r="P199" i="5"/>
  <c r="BK199" i="5"/>
  <c r="J199" i="5"/>
  <c r="BI198" i="5"/>
  <c r="BH198" i="5"/>
  <c r="BG198" i="5"/>
  <c r="BF198" i="5"/>
  <c r="BE198" i="5"/>
  <c r="T198" i="5"/>
  <c r="R198" i="5"/>
  <c r="P198" i="5"/>
  <c r="BK198" i="5"/>
  <c r="J198" i="5"/>
  <c r="BI197" i="5"/>
  <c r="BH197" i="5"/>
  <c r="BG197" i="5"/>
  <c r="BF197" i="5"/>
  <c r="BE197" i="5"/>
  <c r="T197" i="5"/>
  <c r="R197" i="5"/>
  <c r="P197" i="5"/>
  <c r="BK197" i="5"/>
  <c r="J197" i="5"/>
  <c r="BI196" i="5"/>
  <c r="BH196" i="5"/>
  <c r="BG196" i="5"/>
  <c r="BF196" i="5"/>
  <c r="BE196" i="5"/>
  <c r="T196" i="5"/>
  <c r="R196" i="5"/>
  <c r="P196" i="5"/>
  <c r="BK196" i="5"/>
  <c r="J196" i="5"/>
  <c r="BI195" i="5"/>
  <c r="BH195" i="5"/>
  <c r="BG195" i="5"/>
  <c r="BF195" i="5"/>
  <c r="BE195" i="5"/>
  <c r="T195" i="5"/>
  <c r="R195" i="5"/>
  <c r="P195" i="5"/>
  <c r="BK195" i="5"/>
  <c r="J195" i="5"/>
  <c r="BI193" i="5"/>
  <c r="BH193" i="5"/>
  <c r="BG193" i="5"/>
  <c r="BF193" i="5"/>
  <c r="BE193" i="5"/>
  <c r="T193" i="5"/>
  <c r="R193" i="5"/>
  <c r="P193" i="5"/>
  <c r="BK193" i="5"/>
  <c r="J193" i="5"/>
  <c r="BI191" i="5"/>
  <c r="BH191" i="5"/>
  <c r="BG191" i="5"/>
  <c r="BF191" i="5"/>
  <c r="BE191" i="5"/>
  <c r="T191" i="5"/>
  <c r="R191" i="5"/>
  <c r="P191" i="5"/>
  <c r="BK191" i="5"/>
  <c r="J191" i="5"/>
  <c r="BI189" i="5"/>
  <c r="BH189" i="5"/>
  <c r="BG189" i="5"/>
  <c r="BF189" i="5"/>
  <c r="BE189" i="5"/>
  <c r="T189" i="5"/>
  <c r="R189" i="5"/>
  <c r="P189" i="5"/>
  <c r="BK189" i="5"/>
  <c r="J189" i="5"/>
  <c r="BI187" i="5"/>
  <c r="BH187" i="5"/>
  <c r="BG187" i="5"/>
  <c r="BF187" i="5"/>
  <c r="BE187" i="5"/>
  <c r="T187" i="5"/>
  <c r="R187" i="5"/>
  <c r="P187" i="5"/>
  <c r="BK187" i="5"/>
  <c r="J187" i="5"/>
  <c r="BI185" i="5"/>
  <c r="BH185" i="5"/>
  <c r="BG185" i="5"/>
  <c r="BF185" i="5"/>
  <c r="BE185" i="5"/>
  <c r="T185" i="5"/>
  <c r="R185" i="5"/>
  <c r="P185" i="5"/>
  <c r="BK185" i="5"/>
  <c r="J185" i="5"/>
  <c r="BI183" i="5"/>
  <c r="BH183" i="5"/>
  <c r="BG183" i="5"/>
  <c r="BF183" i="5"/>
  <c r="BE183" i="5"/>
  <c r="T183" i="5"/>
  <c r="R183" i="5"/>
  <c r="P183" i="5"/>
  <c r="BK183" i="5"/>
  <c r="J183" i="5"/>
  <c r="BI181" i="5"/>
  <c r="BH181" i="5"/>
  <c r="BG181" i="5"/>
  <c r="BF181" i="5"/>
  <c r="BE181" i="5"/>
  <c r="T181" i="5"/>
  <c r="R181" i="5"/>
  <c r="P181" i="5"/>
  <c r="BK181" i="5"/>
  <c r="J181" i="5"/>
  <c r="BI179" i="5"/>
  <c r="BH179" i="5"/>
  <c r="BG179" i="5"/>
  <c r="BF179" i="5"/>
  <c r="BE179" i="5"/>
  <c r="T179" i="5"/>
  <c r="R179" i="5"/>
  <c r="P179" i="5"/>
  <c r="BK179" i="5"/>
  <c r="J179" i="5"/>
  <c r="BI177" i="5"/>
  <c r="BH177" i="5"/>
  <c r="BG177" i="5"/>
  <c r="BF177" i="5"/>
  <c r="BE177" i="5"/>
  <c r="T177" i="5"/>
  <c r="R177" i="5"/>
  <c r="P177" i="5"/>
  <c r="BK177" i="5"/>
  <c r="J177" i="5"/>
  <c r="BI175" i="5"/>
  <c r="BH175" i="5"/>
  <c r="BG175" i="5"/>
  <c r="BF175" i="5"/>
  <c r="BE175" i="5"/>
  <c r="T175" i="5"/>
  <c r="R175" i="5"/>
  <c r="P175" i="5"/>
  <c r="BK175" i="5"/>
  <c r="J175" i="5"/>
  <c r="BI173" i="5"/>
  <c r="BH173" i="5"/>
  <c r="BG173" i="5"/>
  <c r="BF173" i="5"/>
  <c r="BE173" i="5"/>
  <c r="T173" i="5"/>
  <c r="R173" i="5"/>
  <c r="P173" i="5"/>
  <c r="BK173" i="5"/>
  <c r="J173" i="5"/>
  <c r="BI172" i="5"/>
  <c r="BH172" i="5"/>
  <c r="BG172" i="5"/>
  <c r="BF172" i="5"/>
  <c r="BE172" i="5"/>
  <c r="T172" i="5"/>
  <c r="R172" i="5"/>
  <c r="P172" i="5"/>
  <c r="BK172" i="5"/>
  <c r="J172" i="5"/>
  <c r="BI171" i="5"/>
  <c r="BH171" i="5"/>
  <c r="BG171" i="5"/>
  <c r="BF171" i="5"/>
  <c r="BE171" i="5"/>
  <c r="T171" i="5"/>
  <c r="R171" i="5"/>
  <c r="P171" i="5"/>
  <c r="BK171" i="5"/>
  <c r="J171" i="5"/>
  <c r="BI170" i="5"/>
  <c r="BH170" i="5"/>
  <c r="BG170" i="5"/>
  <c r="BF170" i="5"/>
  <c r="BE170" i="5"/>
  <c r="T170" i="5"/>
  <c r="R170" i="5"/>
  <c r="P170" i="5"/>
  <c r="BK170" i="5"/>
  <c r="J170" i="5"/>
  <c r="BI169" i="5"/>
  <c r="BH169" i="5"/>
  <c r="BG169" i="5"/>
  <c r="BF169" i="5"/>
  <c r="T169" i="5"/>
  <c r="R169" i="5"/>
  <c r="P169" i="5"/>
  <c r="BK169" i="5"/>
  <c r="J169" i="5"/>
  <c r="BE169" i="5" s="1"/>
  <c r="BI168" i="5"/>
  <c r="BH168" i="5"/>
  <c r="BG168" i="5"/>
  <c r="BF168" i="5"/>
  <c r="BE168" i="5"/>
  <c r="T168" i="5"/>
  <c r="R168" i="5"/>
  <c r="P168" i="5"/>
  <c r="BK168" i="5"/>
  <c r="J168" i="5"/>
  <c r="BI167" i="5"/>
  <c r="BH167" i="5"/>
  <c r="BG167" i="5"/>
  <c r="BF167" i="5"/>
  <c r="T167" i="5"/>
  <c r="R167" i="5"/>
  <c r="P167" i="5"/>
  <c r="BK167" i="5"/>
  <c r="J167" i="5"/>
  <c r="BE167" i="5" s="1"/>
  <c r="BI166" i="5"/>
  <c r="BH166" i="5"/>
  <c r="BG166" i="5"/>
  <c r="BF166" i="5"/>
  <c r="BE166" i="5"/>
  <c r="T166" i="5"/>
  <c r="R166" i="5"/>
  <c r="P166" i="5"/>
  <c r="BK166" i="5"/>
  <c r="J166" i="5"/>
  <c r="BI165" i="5"/>
  <c r="BH165" i="5"/>
  <c r="BG165" i="5"/>
  <c r="BF165" i="5"/>
  <c r="T165" i="5"/>
  <c r="R165" i="5"/>
  <c r="P165" i="5"/>
  <c r="BK165" i="5"/>
  <c r="J165" i="5"/>
  <c r="BE165" i="5" s="1"/>
  <c r="BI164" i="5"/>
  <c r="BH164" i="5"/>
  <c r="BG164" i="5"/>
  <c r="BF164" i="5"/>
  <c r="BE164" i="5"/>
  <c r="T164" i="5"/>
  <c r="R164" i="5"/>
  <c r="P164" i="5"/>
  <c r="BK164" i="5"/>
  <c r="J164" i="5"/>
  <c r="BI163" i="5"/>
  <c r="BH163" i="5"/>
  <c r="BG163" i="5"/>
  <c r="BF163" i="5"/>
  <c r="T163" i="5"/>
  <c r="R163" i="5"/>
  <c r="P163" i="5"/>
  <c r="BK163" i="5"/>
  <c r="J163" i="5"/>
  <c r="BE163" i="5" s="1"/>
  <c r="BI161" i="5"/>
  <c r="BH161" i="5"/>
  <c r="BG161" i="5"/>
  <c r="BF161" i="5"/>
  <c r="BE161" i="5"/>
  <c r="T161" i="5"/>
  <c r="R161" i="5"/>
  <c r="P161" i="5"/>
  <c r="BK161" i="5"/>
  <c r="J161" i="5"/>
  <c r="BI159" i="5"/>
  <c r="BH159" i="5"/>
  <c r="BG159" i="5"/>
  <c r="BF159" i="5"/>
  <c r="T159" i="5"/>
  <c r="R159" i="5"/>
  <c r="P159" i="5"/>
  <c r="BK159" i="5"/>
  <c r="J159" i="5"/>
  <c r="BE159" i="5" s="1"/>
  <c r="BI157" i="5"/>
  <c r="BH157" i="5"/>
  <c r="BG157" i="5"/>
  <c r="BF157" i="5"/>
  <c r="BE157" i="5"/>
  <c r="T157" i="5"/>
  <c r="R157" i="5"/>
  <c r="P157" i="5"/>
  <c r="BK157" i="5"/>
  <c r="J157" i="5"/>
  <c r="BI155" i="5"/>
  <c r="BH155" i="5"/>
  <c r="BG155" i="5"/>
  <c r="BF155" i="5"/>
  <c r="T155" i="5"/>
  <c r="R155" i="5"/>
  <c r="P155" i="5"/>
  <c r="BK155" i="5"/>
  <c r="J155" i="5"/>
  <c r="BE155" i="5" s="1"/>
  <c r="BI153" i="5"/>
  <c r="BH153" i="5"/>
  <c r="BG153" i="5"/>
  <c r="BF153" i="5"/>
  <c r="BE153" i="5"/>
  <c r="T153" i="5"/>
  <c r="R153" i="5"/>
  <c r="P153" i="5"/>
  <c r="BK153" i="5"/>
  <c r="J153" i="5"/>
  <c r="BI152" i="5"/>
  <c r="BH152" i="5"/>
  <c r="BG152" i="5"/>
  <c r="BF152" i="5"/>
  <c r="T152" i="5"/>
  <c r="R152" i="5"/>
  <c r="P152" i="5"/>
  <c r="BK152" i="5"/>
  <c r="J152" i="5"/>
  <c r="BE152" i="5" s="1"/>
  <c r="BI151" i="5"/>
  <c r="BH151" i="5"/>
  <c r="BG151" i="5"/>
  <c r="BF151" i="5"/>
  <c r="BE151" i="5"/>
  <c r="T151" i="5"/>
  <c r="R151" i="5"/>
  <c r="P151" i="5"/>
  <c r="BK151" i="5"/>
  <c r="J151" i="5"/>
  <c r="BI150" i="5"/>
  <c r="BH150" i="5"/>
  <c r="BG150" i="5"/>
  <c r="BF150" i="5"/>
  <c r="T150" i="5"/>
  <c r="R150" i="5"/>
  <c r="P150" i="5"/>
  <c r="BK150" i="5"/>
  <c r="J150" i="5"/>
  <c r="BE150" i="5" s="1"/>
  <c r="BI149" i="5"/>
  <c r="BH149" i="5"/>
  <c r="BG149" i="5"/>
  <c r="BF149" i="5"/>
  <c r="BE149" i="5"/>
  <c r="T149" i="5"/>
  <c r="R149" i="5"/>
  <c r="P149" i="5"/>
  <c r="BK149" i="5"/>
  <c r="J149" i="5"/>
  <c r="BI148" i="5"/>
  <c r="BH148" i="5"/>
  <c r="BG148" i="5"/>
  <c r="BF148" i="5"/>
  <c r="T148" i="5"/>
  <c r="R148" i="5"/>
  <c r="P148" i="5"/>
  <c r="BK148" i="5"/>
  <c r="J148" i="5"/>
  <c r="BE148" i="5" s="1"/>
  <c r="BI147" i="5"/>
  <c r="BH147" i="5"/>
  <c r="BG147" i="5"/>
  <c r="BF147" i="5"/>
  <c r="BE147" i="5"/>
  <c r="T147" i="5"/>
  <c r="R147" i="5"/>
  <c r="P147" i="5"/>
  <c r="BK147" i="5"/>
  <c r="J147" i="5"/>
  <c r="BI146" i="5"/>
  <c r="BH146" i="5"/>
  <c r="BG146" i="5"/>
  <c r="BF146" i="5"/>
  <c r="T146" i="5"/>
  <c r="R146" i="5"/>
  <c r="P146" i="5"/>
  <c r="BK146" i="5"/>
  <c r="J146" i="5"/>
  <c r="BE146" i="5" s="1"/>
  <c r="BI145" i="5"/>
  <c r="BH145" i="5"/>
  <c r="BG145" i="5"/>
  <c r="BF145" i="5"/>
  <c r="BE145" i="5"/>
  <c r="T145" i="5"/>
  <c r="R145" i="5"/>
  <c r="P145" i="5"/>
  <c r="BK145" i="5"/>
  <c r="J145" i="5"/>
  <c r="BI144" i="5"/>
  <c r="BH144" i="5"/>
  <c r="BG144" i="5"/>
  <c r="BF144" i="5"/>
  <c r="T144" i="5"/>
  <c r="R144" i="5"/>
  <c r="P144" i="5"/>
  <c r="BK144" i="5"/>
  <c r="J144" i="5"/>
  <c r="BE144" i="5" s="1"/>
  <c r="BI143" i="5"/>
  <c r="BH143" i="5"/>
  <c r="BG143" i="5"/>
  <c r="BF143" i="5"/>
  <c r="BE143" i="5"/>
  <c r="T143" i="5"/>
  <c r="R143" i="5"/>
  <c r="P143" i="5"/>
  <c r="BK143" i="5"/>
  <c r="J143" i="5"/>
  <c r="BI142" i="5"/>
  <c r="BH142" i="5"/>
  <c r="BG142" i="5"/>
  <c r="BF142" i="5"/>
  <c r="T142" i="5"/>
  <c r="R142" i="5"/>
  <c r="P142" i="5"/>
  <c r="BK142" i="5"/>
  <c r="J142" i="5"/>
  <c r="BE142" i="5" s="1"/>
  <c r="BI141" i="5"/>
  <c r="BH141" i="5"/>
  <c r="BG141" i="5"/>
  <c r="BF141" i="5"/>
  <c r="BE141" i="5"/>
  <c r="T141" i="5"/>
  <c r="R141" i="5"/>
  <c r="P141" i="5"/>
  <c r="BK141" i="5"/>
  <c r="J141" i="5"/>
  <c r="BI140" i="5"/>
  <c r="BH140" i="5"/>
  <c r="BG140" i="5"/>
  <c r="BF140" i="5"/>
  <c r="T140" i="5"/>
  <c r="R140" i="5"/>
  <c r="P140" i="5"/>
  <c r="BK140" i="5"/>
  <c r="J140" i="5"/>
  <c r="BE140" i="5" s="1"/>
  <c r="BI139" i="5"/>
  <c r="BH139" i="5"/>
  <c r="BG139" i="5"/>
  <c r="BF139" i="5"/>
  <c r="BE139" i="5"/>
  <c r="T139" i="5"/>
  <c r="R139" i="5"/>
  <c r="P139" i="5"/>
  <c r="BK139" i="5"/>
  <c r="J139" i="5"/>
  <c r="BI138" i="5"/>
  <c r="BH138" i="5"/>
  <c r="BG138" i="5"/>
  <c r="BF138" i="5"/>
  <c r="T138" i="5"/>
  <c r="R138" i="5"/>
  <c r="P138" i="5"/>
  <c r="BK138" i="5"/>
  <c r="J138" i="5"/>
  <c r="BE138" i="5" s="1"/>
  <c r="BI137" i="5"/>
  <c r="BH137" i="5"/>
  <c r="BG137" i="5"/>
  <c r="BF137" i="5"/>
  <c r="BE137" i="5"/>
  <c r="T137" i="5"/>
  <c r="R137" i="5"/>
  <c r="P137" i="5"/>
  <c r="BK137" i="5"/>
  <c r="J137" i="5"/>
  <c r="BI136" i="5"/>
  <c r="BH136" i="5"/>
  <c r="BG136" i="5"/>
  <c r="BF136" i="5"/>
  <c r="T136" i="5"/>
  <c r="R136" i="5"/>
  <c r="P136" i="5"/>
  <c r="BK136" i="5"/>
  <c r="J136" i="5"/>
  <c r="BE136" i="5" s="1"/>
  <c r="BI135" i="5"/>
  <c r="BH135" i="5"/>
  <c r="BG135" i="5"/>
  <c r="BF135" i="5"/>
  <c r="BE135" i="5"/>
  <c r="T135" i="5"/>
  <c r="R135" i="5"/>
  <c r="P135" i="5"/>
  <c r="BK135" i="5"/>
  <c r="J135" i="5"/>
  <c r="BI134" i="5"/>
  <c r="BH134" i="5"/>
  <c r="BG134" i="5"/>
  <c r="BF134" i="5"/>
  <c r="T134" i="5"/>
  <c r="R134" i="5"/>
  <c r="P134" i="5"/>
  <c r="BK134" i="5"/>
  <c r="J134" i="5"/>
  <c r="BE134" i="5" s="1"/>
  <c r="BI133" i="5"/>
  <c r="BH133" i="5"/>
  <c r="BG133" i="5"/>
  <c r="BF133" i="5"/>
  <c r="BE133" i="5"/>
  <c r="T133" i="5"/>
  <c r="R133" i="5"/>
  <c r="P133" i="5"/>
  <c r="BK133" i="5"/>
  <c r="J133" i="5"/>
  <c r="BI132" i="5"/>
  <c r="BH132" i="5"/>
  <c r="BG132" i="5"/>
  <c r="BF132" i="5"/>
  <c r="T132" i="5"/>
  <c r="R132" i="5"/>
  <c r="P132" i="5"/>
  <c r="BK132" i="5"/>
  <c r="J132" i="5"/>
  <c r="BE132" i="5" s="1"/>
  <c r="BI131" i="5"/>
  <c r="BH131" i="5"/>
  <c r="BG131" i="5"/>
  <c r="BF131" i="5"/>
  <c r="BE131" i="5"/>
  <c r="T131" i="5"/>
  <c r="R131" i="5"/>
  <c r="P131" i="5"/>
  <c r="BK131" i="5"/>
  <c r="J131" i="5"/>
  <c r="BI130" i="5"/>
  <c r="BH130" i="5"/>
  <c r="BG130" i="5"/>
  <c r="BF130" i="5"/>
  <c r="T130" i="5"/>
  <c r="R130" i="5"/>
  <c r="P130" i="5"/>
  <c r="BK130" i="5"/>
  <c r="J130" i="5"/>
  <c r="BE130" i="5" s="1"/>
  <c r="BI129" i="5"/>
  <c r="BH129" i="5"/>
  <c r="BG129" i="5"/>
  <c r="BF129" i="5"/>
  <c r="BE129" i="5"/>
  <c r="T129" i="5"/>
  <c r="R129" i="5"/>
  <c r="P129" i="5"/>
  <c r="BK129" i="5"/>
  <c r="J129" i="5"/>
  <c r="BI128" i="5"/>
  <c r="BH128" i="5"/>
  <c r="BG128" i="5"/>
  <c r="BF128" i="5"/>
  <c r="T128" i="5"/>
  <c r="R128" i="5"/>
  <c r="P128" i="5"/>
  <c r="BK128" i="5"/>
  <c r="J128" i="5"/>
  <c r="BE128" i="5" s="1"/>
  <c r="BI127" i="5"/>
  <c r="BH127" i="5"/>
  <c r="BG127" i="5"/>
  <c r="BF127" i="5"/>
  <c r="BE127" i="5"/>
  <c r="T127" i="5"/>
  <c r="R127" i="5"/>
  <c r="P127" i="5"/>
  <c r="BK127" i="5"/>
  <c r="J127" i="5"/>
  <c r="BI126" i="5"/>
  <c r="BH126" i="5"/>
  <c r="BG126" i="5"/>
  <c r="BF126" i="5"/>
  <c r="T126" i="5"/>
  <c r="R126" i="5"/>
  <c r="P126" i="5"/>
  <c r="BK126" i="5"/>
  <c r="J126" i="5"/>
  <c r="BE126" i="5" s="1"/>
  <c r="BI125" i="5"/>
  <c r="BH125" i="5"/>
  <c r="BG125" i="5"/>
  <c r="BF125" i="5"/>
  <c r="BE125" i="5"/>
  <c r="T125" i="5"/>
  <c r="R125" i="5"/>
  <c r="P125" i="5"/>
  <c r="BK125" i="5"/>
  <c r="J125" i="5"/>
  <c r="BI124" i="5"/>
  <c r="BH124" i="5"/>
  <c r="BG124" i="5"/>
  <c r="BF124" i="5"/>
  <c r="T124" i="5"/>
  <c r="R124" i="5"/>
  <c r="P124" i="5"/>
  <c r="BK124" i="5"/>
  <c r="J124" i="5"/>
  <c r="BE124" i="5" s="1"/>
  <c r="BI123" i="5"/>
  <c r="BH123" i="5"/>
  <c r="BG123" i="5"/>
  <c r="BF123" i="5"/>
  <c r="BE123" i="5"/>
  <c r="T123" i="5"/>
  <c r="R123" i="5"/>
  <c r="P123" i="5"/>
  <c r="BK123" i="5"/>
  <c r="J123" i="5"/>
  <c r="BI122" i="5"/>
  <c r="BH122" i="5"/>
  <c r="BG122" i="5"/>
  <c r="BF122" i="5"/>
  <c r="T122" i="5"/>
  <c r="R122" i="5"/>
  <c r="P122" i="5"/>
  <c r="BK122" i="5"/>
  <c r="J122" i="5"/>
  <c r="BE122" i="5" s="1"/>
  <c r="BI121" i="5"/>
  <c r="BH121" i="5"/>
  <c r="BG121" i="5"/>
  <c r="BF121" i="5"/>
  <c r="BE121" i="5"/>
  <c r="T121" i="5"/>
  <c r="R121" i="5"/>
  <c r="P121" i="5"/>
  <c r="BK121" i="5"/>
  <c r="J121" i="5"/>
  <c r="BI120" i="5"/>
  <c r="BH120" i="5"/>
  <c r="BG120" i="5"/>
  <c r="BF120" i="5"/>
  <c r="T120" i="5"/>
  <c r="R120" i="5"/>
  <c r="P120" i="5"/>
  <c r="BK120" i="5"/>
  <c r="J120" i="5"/>
  <c r="BE120" i="5" s="1"/>
  <c r="BI119" i="5"/>
  <c r="BH119" i="5"/>
  <c r="BG119" i="5"/>
  <c r="BF119" i="5"/>
  <c r="BE119" i="5"/>
  <c r="T119" i="5"/>
  <c r="R119" i="5"/>
  <c r="P119" i="5"/>
  <c r="BK119" i="5"/>
  <c r="J119" i="5"/>
  <c r="BI118" i="5"/>
  <c r="BH118" i="5"/>
  <c r="BG118" i="5"/>
  <c r="BF118" i="5"/>
  <c r="T118" i="5"/>
  <c r="R118" i="5"/>
  <c r="P118" i="5"/>
  <c r="BK118" i="5"/>
  <c r="J118" i="5"/>
  <c r="BE118" i="5" s="1"/>
  <c r="BI117" i="5"/>
  <c r="BH117" i="5"/>
  <c r="BG117" i="5"/>
  <c r="BF117" i="5"/>
  <c r="BE117" i="5"/>
  <c r="T117" i="5"/>
  <c r="R117" i="5"/>
  <c r="P117" i="5"/>
  <c r="BK117" i="5"/>
  <c r="J117" i="5"/>
  <c r="BI116" i="5"/>
  <c r="BH116" i="5"/>
  <c r="BG116" i="5"/>
  <c r="BF116" i="5"/>
  <c r="T116" i="5"/>
  <c r="R116" i="5"/>
  <c r="P116" i="5"/>
  <c r="BK116" i="5"/>
  <c r="J116" i="5"/>
  <c r="BE116" i="5" s="1"/>
  <c r="BI115" i="5"/>
  <c r="BH115" i="5"/>
  <c r="BG115" i="5"/>
  <c r="BF115" i="5"/>
  <c r="BE115" i="5"/>
  <c r="T115" i="5"/>
  <c r="R115" i="5"/>
  <c r="P115" i="5"/>
  <c r="BK115" i="5"/>
  <c r="J115" i="5"/>
  <c r="BI114" i="5"/>
  <c r="BH114" i="5"/>
  <c r="BG114" i="5"/>
  <c r="BF114" i="5"/>
  <c r="T114" i="5"/>
  <c r="R114" i="5"/>
  <c r="P114" i="5"/>
  <c r="BK114" i="5"/>
  <c r="J114" i="5"/>
  <c r="BE114" i="5" s="1"/>
  <c r="BI113" i="5"/>
  <c r="BH113" i="5"/>
  <c r="BG113" i="5"/>
  <c r="BF113" i="5"/>
  <c r="BE113" i="5"/>
  <c r="T113" i="5"/>
  <c r="R113" i="5"/>
  <c r="P113" i="5"/>
  <c r="BK113" i="5"/>
  <c r="J113" i="5"/>
  <c r="BI112" i="5"/>
  <c r="BH112" i="5"/>
  <c r="BG112" i="5"/>
  <c r="BF112" i="5"/>
  <c r="T112" i="5"/>
  <c r="R112" i="5"/>
  <c r="P112" i="5"/>
  <c r="BK112" i="5"/>
  <c r="J112" i="5"/>
  <c r="BE112" i="5" s="1"/>
  <c r="BI111" i="5"/>
  <c r="BH111" i="5"/>
  <c r="BG111" i="5"/>
  <c r="BF111" i="5"/>
  <c r="BE111" i="5"/>
  <c r="T111" i="5"/>
  <c r="R111" i="5"/>
  <c r="P111" i="5"/>
  <c r="BK111" i="5"/>
  <c r="J111" i="5"/>
  <c r="BI110" i="5"/>
  <c r="BH110" i="5"/>
  <c r="BG110" i="5"/>
  <c r="BF110" i="5"/>
  <c r="T110" i="5"/>
  <c r="R110" i="5"/>
  <c r="P110" i="5"/>
  <c r="BK110" i="5"/>
  <c r="J110" i="5"/>
  <c r="BE110" i="5" s="1"/>
  <c r="BI109" i="5"/>
  <c r="BH109" i="5"/>
  <c r="BG109" i="5"/>
  <c r="BF109" i="5"/>
  <c r="BE109" i="5"/>
  <c r="T109" i="5"/>
  <c r="R109" i="5"/>
  <c r="P109" i="5"/>
  <c r="BK109" i="5"/>
  <c r="J109" i="5"/>
  <c r="BI108" i="5"/>
  <c r="BH108" i="5"/>
  <c r="BG108" i="5"/>
  <c r="BF108" i="5"/>
  <c r="T108" i="5"/>
  <c r="R108" i="5"/>
  <c r="P108" i="5"/>
  <c r="BK108" i="5"/>
  <c r="J108" i="5"/>
  <c r="BE108" i="5" s="1"/>
  <c r="BI107" i="5"/>
  <c r="BH107" i="5"/>
  <c r="BG107" i="5"/>
  <c r="BF107" i="5"/>
  <c r="BE107" i="5"/>
  <c r="T107" i="5"/>
  <c r="R107" i="5"/>
  <c r="P107" i="5"/>
  <c r="BK107" i="5"/>
  <c r="J107" i="5"/>
  <c r="BI106" i="5"/>
  <c r="BH106" i="5"/>
  <c r="BG106" i="5"/>
  <c r="BF106" i="5"/>
  <c r="T106" i="5"/>
  <c r="R106" i="5"/>
  <c r="P106" i="5"/>
  <c r="BK106" i="5"/>
  <c r="J106" i="5"/>
  <c r="BE106" i="5" s="1"/>
  <c r="BI105" i="5"/>
  <c r="BH105" i="5"/>
  <c r="BG105" i="5"/>
  <c r="BF105" i="5"/>
  <c r="BE105" i="5"/>
  <c r="T105" i="5"/>
  <c r="R105" i="5"/>
  <c r="P105" i="5"/>
  <c r="BK105" i="5"/>
  <c r="J105" i="5"/>
  <c r="BI104" i="5"/>
  <c r="BH104" i="5"/>
  <c r="BG104" i="5"/>
  <c r="BF104" i="5"/>
  <c r="T104" i="5"/>
  <c r="R104" i="5"/>
  <c r="P104" i="5"/>
  <c r="BK104" i="5"/>
  <c r="J104" i="5"/>
  <c r="BE104" i="5" s="1"/>
  <c r="BI103" i="5"/>
  <c r="BH103" i="5"/>
  <c r="BG103" i="5"/>
  <c r="BF103" i="5"/>
  <c r="BE103" i="5"/>
  <c r="T103" i="5"/>
  <c r="R103" i="5"/>
  <c r="P103" i="5"/>
  <c r="BK103" i="5"/>
  <c r="J103" i="5"/>
  <c r="BI102" i="5"/>
  <c r="BH102" i="5"/>
  <c r="BG102" i="5"/>
  <c r="BF102" i="5"/>
  <c r="T102" i="5"/>
  <c r="R102" i="5"/>
  <c r="P102" i="5"/>
  <c r="BK102" i="5"/>
  <c r="J102" i="5"/>
  <c r="BE102" i="5" s="1"/>
  <c r="BI101" i="5"/>
  <c r="BH101" i="5"/>
  <c r="BG101" i="5"/>
  <c r="BF101" i="5"/>
  <c r="BE101" i="5"/>
  <c r="T101" i="5"/>
  <c r="R101" i="5"/>
  <c r="P101" i="5"/>
  <c r="BK101" i="5"/>
  <c r="J101" i="5"/>
  <c r="BI100" i="5"/>
  <c r="BH100" i="5"/>
  <c r="BG100" i="5"/>
  <c r="BF100" i="5"/>
  <c r="T100" i="5"/>
  <c r="R100" i="5"/>
  <c r="P100" i="5"/>
  <c r="BK100" i="5"/>
  <c r="J100" i="5"/>
  <c r="BE100" i="5" s="1"/>
  <c r="BI99" i="5"/>
  <c r="BH99" i="5"/>
  <c r="BG99" i="5"/>
  <c r="BF99" i="5"/>
  <c r="BE99" i="5"/>
  <c r="T99" i="5"/>
  <c r="R99" i="5"/>
  <c r="P99" i="5"/>
  <c r="BK99" i="5"/>
  <c r="J99" i="5"/>
  <c r="BI98" i="5"/>
  <c r="BH98" i="5"/>
  <c r="BG98" i="5"/>
  <c r="BF98" i="5"/>
  <c r="T98" i="5"/>
  <c r="R98" i="5"/>
  <c r="P98" i="5"/>
  <c r="BK98" i="5"/>
  <c r="J98" i="5"/>
  <c r="BE98" i="5" s="1"/>
  <c r="BI97" i="5"/>
  <c r="BH97" i="5"/>
  <c r="BG97" i="5"/>
  <c r="BF97" i="5"/>
  <c r="BE97" i="5"/>
  <c r="T97" i="5"/>
  <c r="R97" i="5"/>
  <c r="P97" i="5"/>
  <c r="BK97" i="5"/>
  <c r="J97" i="5"/>
  <c r="BI96" i="5"/>
  <c r="BH96" i="5"/>
  <c r="BG96" i="5"/>
  <c r="BF96" i="5"/>
  <c r="T96" i="5"/>
  <c r="R96" i="5"/>
  <c r="P96" i="5"/>
  <c r="BK96" i="5"/>
  <c r="J96" i="5"/>
  <c r="BE96" i="5" s="1"/>
  <c r="BI95" i="5"/>
  <c r="BH95" i="5"/>
  <c r="BG95" i="5"/>
  <c r="BF95" i="5"/>
  <c r="BE95" i="5"/>
  <c r="T95" i="5"/>
  <c r="R95" i="5"/>
  <c r="P95" i="5"/>
  <c r="BK95" i="5"/>
  <c r="J95" i="5"/>
  <c r="BI94" i="5"/>
  <c r="BH94" i="5"/>
  <c r="BG94" i="5"/>
  <c r="BF94" i="5"/>
  <c r="T94" i="5"/>
  <c r="R94" i="5"/>
  <c r="P94" i="5"/>
  <c r="BK94" i="5"/>
  <c r="J94" i="5"/>
  <c r="BE94" i="5" s="1"/>
  <c r="BI93" i="5"/>
  <c r="BH93" i="5"/>
  <c r="BG93" i="5"/>
  <c r="BF93" i="5"/>
  <c r="BE93" i="5"/>
  <c r="T93" i="5"/>
  <c r="R93" i="5"/>
  <c r="P93" i="5"/>
  <c r="BK93" i="5"/>
  <c r="J93" i="5"/>
  <c r="BI92" i="5"/>
  <c r="BH92" i="5"/>
  <c r="BG92" i="5"/>
  <c r="BF92" i="5"/>
  <c r="T92" i="5"/>
  <c r="R92" i="5"/>
  <c r="P92" i="5"/>
  <c r="BK92" i="5"/>
  <c r="J92" i="5"/>
  <c r="BE92" i="5" s="1"/>
  <c r="BI91" i="5"/>
  <c r="F38" i="5" s="1"/>
  <c r="BD57" i="1" s="1"/>
  <c r="BH91" i="5"/>
  <c r="F37" i="5" s="1"/>
  <c r="BC57" i="1" s="1"/>
  <c r="BG91" i="5"/>
  <c r="F36" i="5" s="1"/>
  <c r="BB57" i="1" s="1"/>
  <c r="BF91" i="5"/>
  <c r="BE91" i="5"/>
  <c r="T91" i="5"/>
  <c r="T90" i="5" s="1"/>
  <c r="T89" i="5" s="1"/>
  <c r="R91" i="5"/>
  <c r="P91" i="5"/>
  <c r="BK91" i="5"/>
  <c r="BK90" i="5" s="1"/>
  <c r="J91" i="5"/>
  <c r="J85" i="5"/>
  <c r="F85" i="5"/>
  <c r="J83" i="5"/>
  <c r="F83" i="5"/>
  <c r="E81" i="5"/>
  <c r="J59" i="5"/>
  <c r="F59" i="5"/>
  <c r="F57" i="5"/>
  <c r="E55" i="5"/>
  <c r="E49" i="5"/>
  <c r="J22" i="5"/>
  <c r="E22" i="5"/>
  <c r="F60" i="5" s="1"/>
  <c r="J21" i="5"/>
  <c r="J16" i="5"/>
  <c r="J57" i="5" s="1"/>
  <c r="E7" i="5"/>
  <c r="E75" i="5" s="1"/>
  <c r="BK335" i="4"/>
  <c r="J335" i="4" s="1"/>
  <c r="J126" i="4" s="1"/>
  <c r="P319" i="4"/>
  <c r="R317" i="4"/>
  <c r="BK314" i="4"/>
  <c r="J314" i="4" s="1"/>
  <c r="J122" i="4" s="1"/>
  <c r="J313" i="4"/>
  <c r="P311" i="4"/>
  <c r="R309" i="4"/>
  <c r="BK307" i="4"/>
  <c r="J307" i="4" s="1"/>
  <c r="J118" i="4" s="1"/>
  <c r="J305" i="4"/>
  <c r="J117" i="4" s="1"/>
  <c r="BK305" i="4"/>
  <c r="R301" i="4"/>
  <c r="T299" i="4"/>
  <c r="BK299" i="4"/>
  <c r="J299" i="4" s="1"/>
  <c r="J114" i="4" s="1"/>
  <c r="J297" i="4"/>
  <c r="BK297" i="4"/>
  <c r="R293" i="4"/>
  <c r="BK290" i="4"/>
  <c r="J290" i="4" s="1"/>
  <c r="J110" i="4" s="1"/>
  <c r="P286" i="4"/>
  <c r="T282" i="4"/>
  <c r="BK282" i="4"/>
  <c r="J282" i="4" s="1"/>
  <c r="J106" i="4" s="1"/>
  <c r="BK263" i="4"/>
  <c r="J263" i="4" s="1"/>
  <c r="J102" i="4" s="1"/>
  <c r="T248" i="4"/>
  <c r="BK248" i="4"/>
  <c r="J248" i="4" s="1"/>
  <c r="J98" i="4" s="1"/>
  <c r="J246" i="4"/>
  <c r="J97" i="4" s="1"/>
  <c r="P244" i="4"/>
  <c r="T238" i="4"/>
  <c r="BK238" i="4"/>
  <c r="J238" i="4" s="1"/>
  <c r="J94" i="4" s="1"/>
  <c r="P232" i="4"/>
  <c r="BK222" i="4"/>
  <c r="J222" i="4" s="1"/>
  <c r="J90" i="4" s="1"/>
  <c r="P216" i="4"/>
  <c r="R213" i="4"/>
  <c r="BK209" i="4"/>
  <c r="J209" i="4" s="1"/>
  <c r="J86" i="4" s="1"/>
  <c r="P203" i="4"/>
  <c r="T176" i="4"/>
  <c r="BK176" i="4"/>
  <c r="J176" i="4" s="1"/>
  <c r="J78" i="4" s="1"/>
  <c r="J175" i="4"/>
  <c r="T166" i="4"/>
  <c r="BK166" i="4"/>
  <c r="J166" i="4" s="1"/>
  <c r="J74" i="4" s="1"/>
  <c r="J163" i="4"/>
  <c r="R160" i="4"/>
  <c r="T158" i="4"/>
  <c r="BK158" i="4"/>
  <c r="J158" i="4" s="1"/>
  <c r="J70" i="4" s="1"/>
  <c r="P154" i="4"/>
  <c r="J153" i="4"/>
  <c r="AY56" i="1"/>
  <c r="AX56" i="1"/>
  <c r="BI338" i="4"/>
  <c r="BH338" i="4"/>
  <c r="BG338" i="4"/>
  <c r="BF338" i="4"/>
  <c r="T338" i="4"/>
  <c r="T335" i="4" s="1"/>
  <c r="R338" i="4"/>
  <c r="P338" i="4"/>
  <c r="BK338" i="4"/>
  <c r="J338" i="4"/>
  <c r="BE338" i="4" s="1"/>
  <c r="BI337" i="4"/>
  <c r="BH337" i="4"/>
  <c r="BG337" i="4"/>
  <c r="BF337" i="4"/>
  <c r="BE337" i="4"/>
  <c r="T337" i="4"/>
  <c r="R337" i="4"/>
  <c r="P337" i="4"/>
  <c r="BK337" i="4"/>
  <c r="J337" i="4"/>
  <c r="BI336" i="4"/>
  <c r="BH336" i="4"/>
  <c r="BG336" i="4"/>
  <c r="BF336" i="4"/>
  <c r="T336" i="4"/>
  <c r="R336" i="4"/>
  <c r="R335" i="4" s="1"/>
  <c r="P336" i="4"/>
  <c r="BK336" i="4"/>
  <c r="J336" i="4"/>
  <c r="BE336" i="4" s="1"/>
  <c r="BI334" i="4"/>
  <c r="BH334" i="4"/>
  <c r="BG334" i="4"/>
  <c r="BF334" i="4"/>
  <c r="T334" i="4"/>
  <c r="R334" i="4"/>
  <c r="P334" i="4"/>
  <c r="BK334" i="4"/>
  <c r="J334" i="4"/>
  <c r="BE334" i="4" s="1"/>
  <c r="BI333" i="4"/>
  <c r="BH333" i="4"/>
  <c r="BG333" i="4"/>
  <c r="BF333" i="4"/>
  <c r="BE333" i="4"/>
  <c r="T333" i="4"/>
  <c r="R333" i="4"/>
  <c r="P333" i="4"/>
  <c r="BK333" i="4"/>
  <c r="J333" i="4"/>
  <c r="BI332" i="4"/>
  <c r="BH332" i="4"/>
  <c r="BG332" i="4"/>
  <c r="BF332" i="4"/>
  <c r="T332" i="4"/>
  <c r="R332" i="4"/>
  <c r="P332" i="4"/>
  <c r="BK332" i="4"/>
  <c r="J332" i="4"/>
  <c r="BE332" i="4" s="1"/>
  <c r="BI331" i="4"/>
  <c r="BH331" i="4"/>
  <c r="BG331" i="4"/>
  <c r="BF331" i="4"/>
  <c r="BE331" i="4"/>
  <c r="T331" i="4"/>
  <c r="R331" i="4"/>
  <c r="P331" i="4"/>
  <c r="BK331" i="4"/>
  <c r="J331" i="4"/>
  <c r="BI330" i="4"/>
  <c r="BH330" i="4"/>
  <c r="BG330" i="4"/>
  <c r="BF330" i="4"/>
  <c r="T330" i="4"/>
  <c r="R330" i="4"/>
  <c r="P330" i="4"/>
  <c r="BK330" i="4"/>
  <c r="J330" i="4"/>
  <c r="BE330" i="4" s="1"/>
  <c r="BI329" i="4"/>
  <c r="BH329" i="4"/>
  <c r="BG329" i="4"/>
  <c r="BF329" i="4"/>
  <c r="BE329" i="4"/>
  <c r="T329" i="4"/>
  <c r="R329" i="4"/>
  <c r="P329" i="4"/>
  <c r="BK329" i="4"/>
  <c r="J329" i="4"/>
  <c r="BI328" i="4"/>
  <c r="BH328" i="4"/>
  <c r="BG328" i="4"/>
  <c r="BF328" i="4"/>
  <c r="T328" i="4"/>
  <c r="R328" i="4"/>
  <c r="P328" i="4"/>
  <c r="BK328" i="4"/>
  <c r="J328" i="4"/>
  <c r="BE328" i="4" s="1"/>
  <c r="BI327" i="4"/>
  <c r="BH327" i="4"/>
  <c r="BG327" i="4"/>
  <c r="BF327" i="4"/>
  <c r="BE327" i="4"/>
  <c r="T327" i="4"/>
  <c r="R327" i="4"/>
  <c r="P327" i="4"/>
  <c r="BK327" i="4"/>
  <c r="J327" i="4"/>
  <c r="BI326" i="4"/>
  <c r="BH326" i="4"/>
  <c r="BG326" i="4"/>
  <c r="BF326" i="4"/>
  <c r="T326" i="4"/>
  <c r="R326" i="4"/>
  <c r="P326" i="4"/>
  <c r="BK326" i="4"/>
  <c r="J326" i="4"/>
  <c r="BE326" i="4" s="1"/>
  <c r="BI325" i="4"/>
  <c r="BH325" i="4"/>
  <c r="BG325" i="4"/>
  <c r="BF325" i="4"/>
  <c r="BE325" i="4"/>
  <c r="T325" i="4"/>
  <c r="R325" i="4"/>
  <c r="P325" i="4"/>
  <c r="BK325" i="4"/>
  <c r="J325" i="4"/>
  <c r="BI324" i="4"/>
  <c r="BH324" i="4"/>
  <c r="BG324" i="4"/>
  <c r="BF324" i="4"/>
  <c r="T324" i="4"/>
  <c r="R324" i="4"/>
  <c r="P324" i="4"/>
  <c r="BK324" i="4"/>
  <c r="J324" i="4"/>
  <c r="BE324" i="4" s="1"/>
  <c r="BI323" i="4"/>
  <c r="BH323" i="4"/>
  <c r="BG323" i="4"/>
  <c r="BF323" i="4"/>
  <c r="BE323" i="4"/>
  <c r="T323" i="4"/>
  <c r="R323" i="4"/>
  <c r="P323" i="4"/>
  <c r="BK323" i="4"/>
  <c r="BK321" i="4" s="1"/>
  <c r="J321" i="4" s="1"/>
  <c r="J125" i="4" s="1"/>
  <c r="J323" i="4"/>
  <c r="BI322" i="4"/>
  <c r="BH322" i="4"/>
  <c r="BG322" i="4"/>
  <c r="BF322" i="4"/>
  <c r="T322" i="4"/>
  <c r="T321" i="4" s="1"/>
  <c r="R322" i="4"/>
  <c r="P322" i="4"/>
  <c r="P321" i="4" s="1"/>
  <c r="BK322" i="4"/>
  <c r="J322" i="4"/>
  <c r="BE322" i="4" s="1"/>
  <c r="BI320" i="4"/>
  <c r="BH320" i="4"/>
  <c r="BG320" i="4"/>
  <c r="BF320" i="4"/>
  <c r="BE320" i="4"/>
  <c r="T320" i="4"/>
  <c r="T319" i="4" s="1"/>
  <c r="R320" i="4"/>
  <c r="R319" i="4" s="1"/>
  <c r="P320" i="4"/>
  <c r="BK320" i="4"/>
  <c r="BK319" i="4" s="1"/>
  <c r="J319" i="4" s="1"/>
  <c r="J124" i="4" s="1"/>
  <c r="J320" i="4"/>
  <c r="BI318" i="4"/>
  <c r="BH318" i="4"/>
  <c r="BG318" i="4"/>
  <c r="BF318" i="4"/>
  <c r="BE318" i="4"/>
  <c r="T318" i="4"/>
  <c r="T317" i="4" s="1"/>
  <c r="R318" i="4"/>
  <c r="P318" i="4"/>
  <c r="P317" i="4" s="1"/>
  <c r="BK318" i="4"/>
  <c r="BK317" i="4" s="1"/>
  <c r="J317" i="4" s="1"/>
  <c r="J123" i="4" s="1"/>
  <c r="J318" i="4"/>
  <c r="BI316" i="4"/>
  <c r="BH316" i="4"/>
  <c r="BG316" i="4"/>
  <c r="BF316" i="4"/>
  <c r="T316" i="4"/>
  <c r="T314" i="4" s="1"/>
  <c r="R316" i="4"/>
  <c r="P316" i="4"/>
  <c r="BK316" i="4"/>
  <c r="J316" i="4"/>
  <c r="BE316" i="4" s="1"/>
  <c r="BI315" i="4"/>
  <c r="BH315" i="4"/>
  <c r="BG315" i="4"/>
  <c r="BF315" i="4"/>
  <c r="BE315" i="4"/>
  <c r="T315" i="4"/>
  <c r="R315" i="4"/>
  <c r="R314" i="4" s="1"/>
  <c r="P315" i="4"/>
  <c r="P314" i="4" s="1"/>
  <c r="BK315" i="4"/>
  <c r="J315" i="4"/>
  <c r="J121" i="4"/>
  <c r="BI312" i="4"/>
  <c r="BH312" i="4"/>
  <c r="BG312" i="4"/>
  <c r="BF312" i="4"/>
  <c r="BE312" i="4"/>
  <c r="T312" i="4"/>
  <c r="T311" i="4" s="1"/>
  <c r="R312" i="4"/>
  <c r="R311" i="4" s="1"/>
  <c r="P312" i="4"/>
  <c r="BK312" i="4"/>
  <c r="BK311" i="4" s="1"/>
  <c r="J311" i="4" s="1"/>
  <c r="J120" i="4" s="1"/>
  <c r="J312" i="4"/>
  <c r="BI310" i="4"/>
  <c r="BH310" i="4"/>
  <c r="BG310" i="4"/>
  <c r="BF310" i="4"/>
  <c r="BE310" i="4"/>
  <c r="T310" i="4"/>
  <c r="T309" i="4" s="1"/>
  <c r="R310" i="4"/>
  <c r="P310" i="4"/>
  <c r="P309" i="4" s="1"/>
  <c r="BK310" i="4"/>
  <c r="BK309" i="4" s="1"/>
  <c r="J309" i="4" s="1"/>
  <c r="J119" i="4" s="1"/>
  <c r="J310" i="4"/>
  <c r="BI308" i="4"/>
  <c r="BH308" i="4"/>
  <c r="BG308" i="4"/>
  <c r="BF308" i="4"/>
  <c r="T308" i="4"/>
  <c r="T307" i="4" s="1"/>
  <c r="R308" i="4"/>
  <c r="R307" i="4" s="1"/>
  <c r="P308" i="4"/>
  <c r="P307" i="4" s="1"/>
  <c r="BK308" i="4"/>
  <c r="J308" i="4"/>
  <c r="BE308" i="4" s="1"/>
  <c r="BI306" i="4"/>
  <c r="BH306" i="4"/>
  <c r="BG306" i="4"/>
  <c r="BF306" i="4"/>
  <c r="T306" i="4"/>
  <c r="T305" i="4" s="1"/>
  <c r="R306" i="4"/>
  <c r="R305" i="4" s="1"/>
  <c r="P306" i="4"/>
  <c r="P305" i="4" s="1"/>
  <c r="BK306" i="4"/>
  <c r="J306" i="4"/>
  <c r="BE306" i="4" s="1"/>
  <c r="BI304" i="4"/>
  <c r="BH304" i="4"/>
  <c r="BG304" i="4"/>
  <c r="BF304" i="4"/>
  <c r="BE304" i="4"/>
  <c r="T304" i="4"/>
  <c r="T303" i="4" s="1"/>
  <c r="R304" i="4"/>
  <c r="R303" i="4" s="1"/>
  <c r="P304" i="4"/>
  <c r="P303" i="4" s="1"/>
  <c r="BK304" i="4"/>
  <c r="BK303" i="4" s="1"/>
  <c r="J303" i="4" s="1"/>
  <c r="J116" i="4" s="1"/>
  <c r="J304" i="4"/>
  <c r="BI302" i="4"/>
  <c r="BH302" i="4"/>
  <c r="BG302" i="4"/>
  <c r="BF302" i="4"/>
  <c r="BE302" i="4"/>
  <c r="T302" i="4"/>
  <c r="T301" i="4" s="1"/>
  <c r="R302" i="4"/>
  <c r="P302" i="4"/>
  <c r="P301" i="4" s="1"/>
  <c r="BK302" i="4"/>
  <c r="BK301" i="4" s="1"/>
  <c r="J301" i="4" s="1"/>
  <c r="J115" i="4" s="1"/>
  <c r="J302" i="4"/>
  <c r="BI300" i="4"/>
  <c r="BH300" i="4"/>
  <c r="BG300" i="4"/>
  <c r="BF300" i="4"/>
  <c r="T300" i="4"/>
  <c r="R300" i="4"/>
  <c r="R299" i="4" s="1"/>
  <c r="P300" i="4"/>
  <c r="P299" i="4" s="1"/>
  <c r="BK300" i="4"/>
  <c r="J300" i="4"/>
  <c r="BE300" i="4" s="1"/>
  <c r="BI298" i="4"/>
  <c r="BH298" i="4"/>
  <c r="BG298" i="4"/>
  <c r="BF298" i="4"/>
  <c r="T298" i="4"/>
  <c r="T297" i="4" s="1"/>
  <c r="R298" i="4"/>
  <c r="R297" i="4" s="1"/>
  <c r="P298" i="4"/>
  <c r="P297" i="4" s="1"/>
  <c r="BK298" i="4"/>
  <c r="J298" i="4"/>
  <c r="BE298" i="4" s="1"/>
  <c r="J113" i="4"/>
  <c r="BI296" i="4"/>
  <c r="BH296" i="4"/>
  <c r="BG296" i="4"/>
  <c r="BF296" i="4"/>
  <c r="BE296" i="4"/>
  <c r="T296" i="4"/>
  <c r="T295" i="4" s="1"/>
  <c r="R296" i="4"/>
  <c r="R295" i="4" s="1"/>
  <c r="P296" i="4"/>
  <c r="P295" i="4" s="1"/>
  <c r="BK296" i="4"/>
  <c r="BK295" i="4" s="1"/>
  <c r="J295" i="4" s="1"/>
  <c r="J112" i="4" s="1"/>
  <c r="J296" i="4"/>
  <c r="BI294" i="4"/>
  <c r="BH294" i="4"/>
  <c r="BG294" i="4"/>
  <c r="BF294" i="4"/>
  <c r="BE294" i="4"/>
  <c r="T294" i="4"/>
  <c r="T293" i="4" s="1"/>
  <c r="R294" i="4"/>
  <c r="P294" i="4"/>
  <c r="P293" i="4" s="1"/>
  <c r="BK294" i="4"/>
  <c r="BK293" i="4" s="1"/>
  <c r="J293" i="4" s="1"/>
  <c r="J111" i="4" s="1"/>
  <c r="J294" i="4"/>
  <c r="BI292" i="4"/>
  <c r="BH292" i="4"/>
  <c r="BG292" i="4"/>
  <c r="BF292" i="4"/>
  <c r="T292" i="4"/>
  <c r="T290" i="4" s="1"/>
  <c r="R292" i="4"/>
  <c r="P292" i="4"/>
  <c r="BK292" i="4"/>
  <c r="J292" i="4"/>
  <c r="BE292" i="4" s="1"/>
  <c r="BI291" i="4"/>
  <c r="BH291" i="4"/>
  <c r="BG291" i="4"/>
  <c r="BF291" i="4"/>
  <c r="BE291" i="4"/>
  <c r="T291" i="4"/>
  <c r="R291" i="4"/>
  <c r="R290" i="4" s="1"/>
  <c r="P291" i="4"/>
  <c r="P290" i="4" s="1"/>
  <c r="BK291" i="4"/>
  <c r="J291" i="4"/>
  <c r="BI289" i="4"/>
  <c r="BH289" i="4"/>
  <c r="BG289" i="4"/>
  <c r="BF289" i="4"/>
  <c r="BE289" i="4"/>
  <c r="T289" i="4"/>
  <c r="T288" i="4" s="1"/>
  <c r="R289" i="4"/>
  <c r="R288" i="4" s="1"/>
  <c r="P289" i="4"/>
  <c r="P288" i="4" s="1"/>
  <c r="BK289" i="4"/>
  <c r="BK288" i="4" s="1"/>
  <c r="J288" i="4" s="1"/>
  <c r="J109" i="4" s="1"/>
  <c r="J289" i="4"/>
  <c r="BI287" i="4"/>
  <c r="BH287" i="4"/>
  <c r="BG287" i="4"/>
  <c r="BF287" i="4"/>
  <c r="T287" i="4"/>
  <c r="T286" i="4" s="1"/>
  <c r="R287" i="4"/>
  <c r="R286" i="4" s="1"/>
  <c r="P287" i="4"/>
  <c r="BK287" i="4"/>
  <c r="BK286" i="4" s="1"/>
  <c r="J286" i="4" s="1"/>
  <c r="J108" i="4" s="1"/>
  <c r="J287" i="4"/>
  <c r="BE287" i="4" s="1"/>
  <c r="BI285" i="4"/>
  <c r="BH285" i="4"/>
  <c r="BG285" i="4"/>
  <c r="BF285" i="4"/>
  <c r="T285" i="4"/>
  <c r="T284" i="4" s="1"/>
  <c r="R285" i="4"/>
  <c r="R284" i="4" s="1"/>
  <c r="P285" i="4"/>
  <c r="P284" i="4" s="1"/>
  <c r="BK285" i="4"/>
  <c r="BK284" i="4" s="1"/>
  <c r="J284" i="4" s="1"/>
  <c r="J285" i="4"/>
  <c r="BE285" i="4" s="1"/>
  <c r="J107" i="4"/>
  <c r="BI283" i="4"/>
  <c r="BH283" i="4"/>
  <c r="BG283" i="4"/>
  <c r="BF283" i="4"/>
  <c r="BE283" i="4"/>
  <c r="T283" i="4"/>
  <c r="R283" i="4"/>
  <c r="R282" i="4" s="1"/>
  <c r="P283" i="4"/>
  <c r="P282" i="4" s="1"/>
  <c r="BK283" i="4"/>
  <c r="J283" i="4"/>
  <c r="BI281" i="4"/>
  <c r="BH281" i="4"/>
  <c r="BG281" i="4"/>
  <c r="BF281" i="4"/>
  <c r="BE281" i="4"/>
  <c r="T281" i="4"/>
  <c r="T280" i="4" s="1"/>
  <c r="R281" i="4"/>
  <c r="R280" i="4" s="1"/>
  <c r="P281" i="4"/>
  <c r="P280" i="4" s="1"/>
  <c r="BK281" i="4"/>
  <c r="BK280" i="4" s="1"/>
  <c r="J280" i="4" s="1"/>
  <c r="J105" i="4" s="1"/>
  <c r="J281" i="4"/>
  <c r="BI279" i="4"/>
  <c r="BH279" i="4"/>
  <c r="BG279" i="4"/>
  <c r="BF279" i="4"/>
  <c r="T279" i="4"/>
  <c r="R279" i="4"/>
  <c r="P279" i="4"/>
  <c r="BK279" i="4"/>
  <c r="J279" i="4"/>
  <c r="BE279" i="4" s="1"/>
  <c r="BI278" i="4"/>
  <c r="BH278" i="4"/>
  <c r="BG278" i="4"/>
  <c r="BF278" i="4"/>
  <c r="BE278" i="4"/>
  <c r="T278" i="4"/>
  <c r="R278" i="4"/>
  <c r="P278" i="4"/>
  <c r="BK278" i="4"/>
  <c r="J278" i="4"/>
  <c r="BI277" i="4"/>
  <c r="BH277" i="4"/>
  <c r="BG277" i="4"/>
  <c r="BF277" i="4"/>
  <c r="T277" i="4"/>
  <c r="R277" i="4"/>
  <c r="P277" i="4"/>
  <c r="BK277" i="4"/>
  <c r="J277" i="4"/>
  <c r="BE277" i="4" s="1"/>
  <c r="BI276" i="4"/>
  <c r="BH276" i="4"/>
  <c r="BG276" i="4"/>
  <c r="BF276" i="4"/>
  <c r="BE276" i="4"/>
  <c r="T276" i="4"/>
  <c r="R276" i="4"/>
  <c r="R275" i="4" s="1"/>
  <c r="P276" i="4"/>
  <c r="P275" i="4" s="1"/>
  <c r="BK276" i="4"/>
  <c r="BK275" i="4" s="1"/>
  <c r="J275" i="4" s="1"/>
  <c r="J104" i="4" s="1"/>
  <c r="J276" i="4"/>
  <c r="BI274" i="4"/>
  <c r="BH274" i="4"/>
  <c r="BG274" i="4"/>
  <c r="BF274" i="4"/>
  <c r="BE274" i="4"/>
  <c r="T274" i="4"/>
  <c r="R274" i="4"/>
  <c r="P274" i="4"/>
  <c r="BK274" i="4"/>
  <c r="J274" i="4"/>
  <c r="BI273" i="4"/>
  <c r="BH273" i="4"/>
  <c r="BG273" i="4"/>
  <c r="BF273" i="4"/>
  <c r="T273" i="4"/>
  <c r="R273" i="4"/>
  <c r="P273" i="4"/>
  <c r="BK273" i="4"/>
  <c r="J273" i="4"/>
  <c r="BE273" i="4" s="1"/>
  <c r="BI272" i="4"/>
  <c r="BH272" i="4"/>
  <c r="BG272" i="4"/>
  <c r="BF272" i="4"/>
  <c r="BE272" i="4"/>
  <c r="T272" i="4"/>
  <c r="R272" i="4"/>
  <c r="P272" i="4"/>
  <c r="BK272" i="4"/>
  <c r="J272" i="4"/>
  <c r="BI271" i="4"/>
  <c r="BH271" i="4"/>
  <c r="BG271" i="4"/>
  <c r="BF271" i="4"/>
  <c r="T271" i="4"/>
  <c r="R271" i="4"/>
  <c r="P271" i="4"/>
  <c r="BK271" i="4"/>
  <c r="J271" i="4"/>
  <c r="BE271" i="4" s="1"/>
  <c r="BI270" i="4"/>
  <c r="BH270" i="4"/>
  <c r="BG270" i="4"/>
  <c r="BF270" i="4"/>
  <c r="BE270" i="4"/>
  <c r="T270" i="4"/>
  <c r="R270" i="4"/>
  <c r="P270" i="4"/>
  <c r="BK270" i="4"/>
  <c r="J270" i="4"/>
  <c r="BI269" i="4"/>
  <c r="BH269" i="4"/>
  <c r="BG269" i="4"/>
  <c r="BF269" i="4"/>
  <c r="T269" i="4"/>
  <c r="R269" i="4"/>
  <c r="P269" i="4"/>
  <c r="BK269" i="4"/>
  <c r="J269" i="4"/>
  <c r="BE269" i="4" s="1"/>
  <c r="BI268" i="4"/>
  <c r="BH268" i="4"/>
  <c r="BG268" i="4"/>
  <c r="BF268" i="4"/>
  <c r="BE268" i="4"/>
  <c r="T268" i="4"/>
  <c r="R268" i="4"/>
  <c r="P268" i="4"/>
  <c r="BK268" i="4"/>
  <c r="J268" i="4"/>
  <c r="BI267" i="4"/>
  <c r="BH267" i="4"/>
  <c r="BG267" i="4"/>
  <c r="BF267" i="4"/>
  <c r="T267" i="4"/>
  <c r="R267" i="4"/>
  <c r="R265" i="4" s="1"/>
  <c r="P267" i="4"/>
  <c r="BK267" i="4"/>
  <c r="J267" i="4"/>
  <c r="BE267" i="4" s="1"/>
  <c r="BI266" i="4"/>
  <c r="BH266" i="4"/>
  <c r="BG266" i="4"/>
  <c r="BF266" i="4"/>
  <c r="BE266" i="4"/>
  <c r="T266" i="4"/>
  <c r="T265" i="4" s="1"/>
  <c r="R266" i="4"/>
  <c r="P266" i="4"/>
  <c r="P265" i="4" s="1"/>
  <c r="BK266" i="4"/>
  <c r="BK265" i="4" s="1"/>
  <c r="J265" i="4" s="1"/>
  <c r="J103" i="4" s="1"/>
  <c r="J266" i="4"/>
  <c r="BI264" i="4"/>
  <c r="BH264" i="4"/>
  <c r="BG264" i="4"/>
  <c r="BF264" i="4"/>
  <c r="T264" i="4"/>
  <c r="T263" i="4" s="1"/>
  <c r="R264" i="4"/>
  <c r="R263" i="4" s="1"/>
  <c r="P264" i="4"/>
  <c r="P263" i="4" s="1"/>
  <c r="BK264" i="4"/>
  <c r="J264" i="4"/>
  <c r="BE264" i="4" s="1"/>
  <c r="BI262" i="4"/>
  <c r="BH262" i="4"/>
  <c r="BG262" i="4"/>
  <c r="BF262" i="4"/>
  <c r="T262" i="4"/>
  <c r="T261" i="4" s="1"/>
  <c r="R262" i="4"/>
  <c r="R261" i="4" s="1"/>
  <c r="P262" i="4"/>
  <c r="P261" i="4" s="1"/>
  <c r="BK262" i="4"/>
  <c r="BK261" i="4" s="1"/>
  <c r="J261" i="4" s="1"/>
  <c r="J101" i="4" s="1"/>
  <c r="J262" i="4"/>
  <c r="BE262" i="4" s="1"/>
  <c r="BI260" i="4"/>
  <c r="BH260" i="4"/>
  <c r="BG260" i="4"/>
  <c r="BF260" i="4"/>
  <c r="BE260" i="4"/>
  <c r="T260" i="4"/>
  <c r="R260" i="4"/>
  <c r="P260" i="4"/>
  <c r="P252" i="4" s="1"/>
  <c r="BK260" i="4"/>
  <c r="J260" i="4"/>
  <c r="BI259" i="4"/>
  <c r="BH259" i="4"/>
  <c r="BG259" i="4"/>
  <c r="BF259" i="4"/>
  <c r="T259" i="4"/>
  <c r="R259" i="4"/>
  <c r="P259" i="4"/>
  <c r="BK259" i="4"/>
  <c r="J259" i="4"/>
  <c r="BE259" i="4" s="1"/>
  <c r="BI258" i="4"/>
  <c r="BH258" i="4"/>
  <c r="BG258" i="4"/>
  <c r="BF258" i="4"/>
  <c r="BE258" i="4"/>
  <c r="T258" i="4"/>
  <c r="R258" i="4"/>
  <c r="P258" i="4"/>
  <c r="BK258" i="4"/>
  <c r="J258" i="4"/>
  <c r="BI257" i="4"/>
  <c r="BH257" i="4"/>
  <c r="BG257" i="4"/>
  <c r="BF257" i="4"/>
  <c r="T257" i="4"/>
  <c r="R257" i="4"/>
  <c r="P257" i="4"/>
  <c r="BK257" i="4"/>
  <c r="J257" i="4"/>
  <c r="BE257" i="4" s="1"/>
  <c r="BI256" i="4"/>
  <c r="BH256" i="4"/>
  <c r="BG256" i="4"/>
  <c r="BF256" i="4"/>
  <c r="BE256" i="4"/>
  <c r="T256" i="4"/>
  <c r="R256" i="4"/>
  <c r="P256" i="4"/>
  <c r="BK256" i="4"/>
  <c r="J256" i="4"/>
  <c r="BI255" i="4"/>
  <c r="BH255" i="4"/>
  <c r="BG255" i="4"/>
  <c r="BF255" i="4"/>
  <c r="T255" i="4"/>
  <c r="R255" i="4"/>
  <c r="P255" i="4"/>
  <c r="BK255" i="4"/>
  <c r="J255" i="4"/>
  <c r="BE255" i="4" s="1"/>
  <c r="BI254" i="4"/>
  <c r="BH254" i="4"/>
  <c r="BG254" i="4"/>
  <c r="BF254" i="4"/>
  <c r="BE254" i="4"/>
  <c r="T254" i="4"/>
  <c r="R254" i="4"/>
  <c r="P254" i="4"/>
  <c r="BK254" i="4"/>
  <c r="J254" i="4"/>
  <c r="BI253" i="4"/>
  <c r="BH253" i="4"/>
  <c r="BG253" i="4"/>
  <c r="BF253" i="4"/>
  <c r="T253" i="4"/>
  <c r="T252" i="4" s="1"/>
  <c r="R253" i="4"/>
  <c r="R252" i="4" s="1"/>
  <c r="P253" i="4"/>
  <c r="BK253" i="4"/>
  <c r="BK252" i="4" s="1"/>
  <c r="J252" i="4" s="1"/>
  <c r="J100" i="4" s="1"/>
  <c r="J253" i="4"/>
  <c r="BE253" i="4" s="1"/>
  <c r="BI251" i="4"/>
  <c r="BH251" i="4"/>
  <c r="BG251" i="4"/>
  <c r="BF251" i="4"/>
  <c r="T251" i="4"/>
  <c r="T250" i="4" s="1"/>
  <c r="R251" i="4"/>
  <c r="R250" i="4" s="1"/>
  <c r="P251" i="4"/>
  <c r="P250" i="4" s="1"/>
  <c r="BK251" i="4"/>
  <c r="BK250" i="4" s="1"/>
  <c r="J250" i="4" s="1"/>
  <c r="J99" i="4" s="1"/>
  <c r="J251" i="4"/>
  <c r="BE251" i="4" s="1"/>
  <c r="BI249" i="4"/>
  <c r="BH249" i="4"/>
  <c r="BG249" i="4"/>
  <c r="BF249" i="4"/>
  <c r="BE249" i="4"/>
  <c r="T249" i="4"/>
  <c r="R249" i="4"/>
  <c r="R248" i="4" s="1"/>
  <c r="P249" i="4"/>
  <c r="P248" i="4" s="1"/>
  <c r="BK249" i="4"/>
  <c r="J249" i="4"/>
  <c r="BI247" i="4"/>
  <c r="BH247" i="4"/>
  <c r="BG247" i="4"/>
  <c r="BF247" i="4"/>
  <c r="BE247" i="4"/>
  <c r="T247" i="4"/>
  <c r="T246" i="4" s="1"/>
  <c r="R247" i="4"/>
  <c r="R246" i="4" s="1"/>
  <c r="P247" i="4"/>
  <c r="P246" i="4" s="1"/>
  <c r="BK247" i="4"/>
  <c r="BK246" i="4" s="1"/>
  <c r="J247" i="4"/>
  <c r="BI245" i="4"/>
  <c r="BH245" i="4"/>
  <c r="BG245" i="4"/>
  <c r="BF245" i="4"/>
  <c r="T245" i="4"/>
  <c r="T244" i="4" s="1"/>
  <c r="R245" i="4"/>
  <c r="R244" i="4" s="1"/>
  <c r="P245" i="4"/>
  <c r="BK245" i="4"/>
  <c r="BK244" i="4" s="1"/>
  <c r="J244" i="4" s="1"/>
  <c r="J96" i="4" s="1"/>
  <c r="J245" i="4"/>
  <c r="BE245" i="4" s="1"/>
  <c r="BI243" i="4"/>
  <c r="BH243" i="4"/>
  <c r="BG243" i="4"/>
  <c r="BF243" i="4"/>
  <c r="T243" i="4"/>
  <c r="R243" i="4"/>
  <c r="P243" i="4"/>
  <c r="BK243" i="4"/>
  <c r="J243" i="4"/>
  <c r="BE243" i="4" s="1"/>
  <c r="BI242" i="4"/>
  <c r="BH242" i="4"/>
  <c r="BG242" i="4"/>
  <c r="BF242" i="4"/>
  <c r="BE242" i="4"/>
  <c r="T242" i="4"/>
  <c r="R242" i="4"/>
  <c r="P242" i="4"/>
  <c r="BK242" i="4"/>
  <c r="J242" i="4"/>
  <c r="BI241" i="4"/>
  <c r="BH241" i="4"/>
  <c r="BG241" i="4"/>
  <c r="BF241" i="4"/>
  <c r="T241" i="4"/>
  <c r="T240" i="4" s="1"/>
  <c r="R241" i="4"/>
  <c r="R240" i="4" s="1"/>
  <c r="P241" i="4"/>
  <c r="P240" i="4" s="1"/>
  <c r="BK241" i="4"/>
  <c r="J241" i="4"/>
  <c r="BE241" i="4" s="1"/>
  <c r="BI239" i="4"/>
  <c r="BH239" i="4"/>
  <c r="BG239" i="4"/>
  <c r="BF239" i="4"/>
  <c r="BE239" i="4"/>
  <c r="T239" i="4"/>
  <c r="R239" i="4"/>
  <c r="R238" i="4" s="1"/>
  <c r="P239" i="4"/>
  <c r="P238" i="4" s="1"/>
  <c r="BK239" i="4"/>
  <c r="J239" i="4"/>
  <c r="BI237" i="4"/>
  <c r="BH237" i="4"/>
  <c r="BG237" i="4"/>
  <c r="BF237" i="4"/>
  <c r="BE237" i="4"/>
  <c r="T237" i="4"/>
  <c r="R237" i="4"/>
  <c r="P237" i="4"/>
  <c r="BK237" i="4"/>
  <c r="J237" i="4"/>
  <c r="BI236" i="4"/>
  <c r="BH236" i="4"/>
  <c r="BG236" i="4"/>
  <c r="BF236" i="4"/>
  <c r="T236" i="4"/>
  <c r="R236" i="4"/>
  <c r="P236" i="4"/>
  <c r="BK236" i="4"/>
  <c r="J236" i="4"/>
  <c r="BE236" i="4" s="1"/>
  <c r="BI235" i="4"/>
  <c r="BH235" i="4"/>
  <c r="BG235" i="4"/>
  <c r="BF235" i="4"/>
  <c r="BE235" i="4"/>
  <c r="T235" i="4"/>
  <c r="T234" i="4" s="1"/>
  <c r="R235" i="4"/>
  <c r="R234" i="4" s="1"/>
  <c r="P235" i="4"/>
  <c r="P234" i="4" s="1"/>
  <c r="BK235" i="4"/>
  <c r="J235" i="4"/>
  <c r="BI233" i="4"/>
  <c r="BH233" i="4"/>
  <c r="BG233" i="4"/>
  <c r="BF233" i="4"/>
  <c r="T233" i="4"/>
  <c r="T232" i="4" s="1"/>
  <c r="R233" i="4"/>
  <c r="R232" i="4" s="1"/>
  <c r="P233" i="4"/>
  <c r="BK233" i="4"/>
  <c r="BK232" i="4" s="1"/>
  <c r="J232" i="4" s="1"/>
  <c r="J92" i="4" s="1"/>
  <c r="J233" i="4"/>
  <c r="BE233" i="4" s="1"/>
  <c r="BI231" i="4"/>
  <c r="BH231" i="4"/>
  <c r="BG231" i="4"/>
  <c r="BF231" i="4"/>
  <c r="T231" i="4"/>
  <c r="T230" i="4" s="1"/>
  <c r="R231" i="4"/>
  <c r="R230" i="4" s="1"/>
  <c r="P231" i="4"/>
  <c r="P230" i="4" s="1"/>
  <c r="BK231" i="4"/>
  <c r="BK230" i="4" s="1"/>
  <c r="J230" i="4" s="1"/>
  <c r="J91" i="4" s="1"/>
  <c r="J231" i="4"/>
  <c r="BE231" i="4" s="1"/>
  <c r="BI229" i="4"/>
  <c r="BH229" i="4"/>
  <c r="BG229" i="4"/>
  <c r="BF229" i="4"/>
  <c r="BE229" i="4"/>
  <c r="T229" i="4"/>
  <c r="R229" i="4"/>
  <c r="P229" i="4"/>
  <c r="BK229" i="4"/>
  <c r="J229" i="4"/>
  <c r="BI228" i="4"/>
  <c r="BH228" i="4"/>
  <c r="BG228" i="4"/>
  <c r="BF228" i="4"/>
  <c r="T228" i="4"/>
  <c r="R228" i="4"/>
  <c r="P228" i="4"/>
  <c r="BK228" i="4"/>
  <c r="J228" i="4"/>
  <c r="BE228" i="4" s="1"/>
  <c r="BI227" i="4"/>
  <c r="BH227" i="4"/>
  <c r="BG227" i="4"/>
  <c r="BF227" i="4"/>
  <c r="BE227" i="4"/>
  <c r="T227" i="4"/>
  <c r="R227" i="4"/>
  <c r="P227" i="4"/>
  <c r="BK227" i="4"/>
  <c r="J227" i="4"/>
  <c r="BI226" i="4"/>
  <c r="BH226" i="4"/>
  <c r="BG226" i="4"/>
  <c r="BF226" i="4"/>
  <c r="T226" i="4"/>
  <c r="T222" i="4" s="1"/>
  <c r="R226" i="4"/>
  <c r="P226" i="4"/>
  <c r="BK226" i="4"/>
  <c r="J226" i="4"/>
  <c r="BE226" i="4" s="1"/>
  <c r="BI225" i="4"/>
  <c r="BH225" i="4"/>
  <c r="BG225" i="4"/>
  <c r="BF225" i="4"/>
  <c r="BE225" i="4"/>
  <c r="T225" i="4"/>
  <c r="R225" i="4"/>
  <c r="P225" i="4"/>
  <c r="BK225" i="4"/>
  <c r="J225" i="4"/>
  <c r="BI224" i="4"/>
  <c r="BH224" i="4"/>
  <c r="BG224" i="4"/>
  <c r="BF224" i="4"/>
  <c r="T224" i="4"/>
  <c r="R224" i="4"/>
  <c r="P224" i="4"/>
  <c r="BK224" i="4"/>
  <c r="J224" i="4"/>
  <c r="BE224" i="4" s="1"/>
  <c r="BI223" i="4"/>
  <c r="BH223" i="4"/>
  <c r="BG223" i="4"/>
  <c r="BF223" i="4"/>
  <c r="BE223" i="4"/>
  <c r="T223" i="4"/>
  <c r="R223" i="4"/>
  <c r="R222" i="4" s="1"/>
  <c r="P223" i="4"/>
  <c r="BK223" i="4"/>
  <c r="J223" i="4"/>
  <c r="BI221" i="4"/>
  <c r="BH221" i="4"/>
  <c r="BG221" i="4"/>
  <c r="BF221" i="4"/>
  <c r="BE221" i="4"/>
  <c r="T221" i="4"/>
  <c r="R221" i="4"/>
  <c r="P221" i="4"/>
  <c r="BK221" i="4"/>
  <c r="J221" i="4"/>
  <c r="BI220" i="4"/>
  <c r="BH220" i="4"/>
  <c r="BG220" i="4"/>
  <c r="BF220" i="4"/>
  <c r="T220" i="4"/>
  <c r="R220" i="4"/>
  <c r="P220" i="4"/>
  <c r="BK220" i="4"/>
  <c r="J220" i="4"/>
  <c r="BE220" i="4" s="1"/>
  <c r="BI219" i="4"/>
  <c r="BH219" i="4"/>
  <c r="BG219" i="4"/>
  <c r="BF219" i="4"/>
  <c r="BE219" i="4"/>
  <c r="T219" i="4"/>
  <c r="T218" i="4" s="1"/>
  <c r="R219" i="4"/>
  <c r="R218" i="4" s="1"/>
  <c r="P219" i="4"/>
  <c r="P218" i="4" s="1"/>
  <c r="BK219" i="4"/>
  <c r="BK218" i="4" s="1"/>
  <c r="J218" i="4" s="1"/>
  <c r="J89" i="4" s="1"/>
  <c r="J219" i="4"/>
  <c r="BI217" i="4"/>
  <c r="BH217" i="4"/>
  <c r="BG217" i="4"/>
  <c r="BF217" i="4"/>
  <c r="T217" i="4"/>
  <c r="T216" i="4" s="1"/>
  <c r="R217" i="4"/>
  <c r="R216" i="4" s="1"/>
  <c r="P217" i="4"/>
  <c r="BK217" i="4"/>
  <c r="BK216" i="4" s="1"/>
  <c r="J216" i="4" s="1"/>
  <c r="J88" i="4" s="1"/>
  <c r="J217" i="4"/>
  <c r="BE217" i="4" s="1"/>
  <c r="BI215" i="4"/>
  <c r="BH215" i="4"/>
  <c r="BG215" i="4"/>
  <c r="BF215" i="4"/>
  <c r="T215" i="4"/>
  <c r="R215" i="4"/>
  <c r="P215" i="4"/>
  <c r="BK215" i="4"/>
  <c r="J215" i="4"/>
  <c r="BE215" i="4" s="1"/>
  <c r="BI214" i="4"/>
  <c r="BH214" i="4"/>
  <c r="BG214" i="4"/>
  <c r="BF214" i="4"/>
  <c r="BE214" i="4"/>
  <c r="T214" i="4"/>
  <c r="T213" i="4" s="1"/>
  <c r="R214" i="4"/>
  <c r="P214" i="4"/>
  <c r="P213" i="4" s="1"/>
  <c r="BK214" i="4"/>
  <c r="BK213" i="4" s="1"/>
  <c r="J213" i="4" s="1"/>
  <c r="J87" i="4" s="1"/>
  <c r="J214" i="4"/>
  <c r="BI212" i="4"/>
  <c r="BH212" i="4"/>
  <c r="BG212" i="4"/>
  <c r="BF212" i="4"/>
  <c r="T212" i="4"/>
  <c r="R212" i="4"/>
  <c r="P212" i="4"/>
  <c r="BK212" i="4"/>
  <c r="J212" i="4"/>
  <c r="BE212" i="4" s="1"/>
  <c r="BI211" i="4"/>
  <c r="BH211" i="4"/>
  <c r="BG211" i="4"/>
  <c r="BF211" i="4"/>
  <c r="BE211" i="4"/>
  <c r="T211" i="4"/>
  <c r="R211" i="4"/>
  <c r="P211" i="4"/>
  <c r="BK211" i="4"/>
  <c r="J211" i="4"/>
  <c r="BI210" i="4"/>
  <c r="BH210" i="4"/>
  <c r="BG210" i="4"/>
  <c r="BF210" i="4"/>
  <c r="T210" i="4"/>
  <c r="T209" i="4" s="1"/>
  <c r="R210" i="4"/>
  <c r="R209" i="4" s="1"/>
  <c r="P210" i="4"/>
  <c r="P209" i="4" s="1"/>
  <c r="BK210" i="4"/>
  <c r="J210" i="4"/>
  <c r="BE210" i="4" s="1"/>
  <c r="BI208" i="4"/>
  <c r="BH208" i="4"/>
  <c r="BG208" i="4"/>
  <c r="BF208" i="4"/>
  <c r="T208" i="4"/>
  <c r="R208" i="4"/>
  <c r="P208" i="4"/>
  <c r="BK208" i="4"/>
  <c r="J208" i="4"/>
  <c r="BE208" i="4" s="1"/>
  <c r="BI207" i="4"/>
  <c r="BH207" i="4"/>
  <c r="BG207" i="4"/>
  <c r="BF207" i="4"/>
  <c r="BE207" i="4"/>
  <c r="T207" i="4"/>
  <c r="R207" i="4"/>
  <c r="P207" i="4"/>
  <c r="BK207" i="4"/>
  <c r="J207" i="4"/>
  <c r="BI206" i="4"/>
  <c r="BH206" i="4"/>
  <c r="BG206" i="4"/>
  <c r="BF206" i="4"/>
  <c r="T206" i="4"/>
  <c r="T205" i="4" s="1"/>
  <c r="R206" i="4"/>
  <c r="P206" i="4"/>
  <c r="P205" i="4" s="1"/>
  <c r="BK206" i="4"/>
  <c r="J206" i="4"/>
  <c r="BE206" i="4" s="1"/>
  <c r="BI204" i="4"/>
  <c r="BH204" i="4"/>
  <c r="BG204" i="4"/>
  <c r="BF204" i="4"/>
  <c r="BE204" i="4"/>
  <c r="T204" i="4"/>
  <c r="T203" i="4" s="1"/>
  <c r="R204" i="4"/>
  <c r="R203" i="4" s="1"/>
  <c r="P204" i="4"/>
  <c r="BK204" i="4"/>
  <c r="BK203" i="4" s="1"/>
  <c r="J203" i="4" s="1"/>
  <c r="J84" i="4" s="1"/>
  <c r="J204" i="4"/>
  <c r="BI202" i="4"/>
  <c r="BH202" i="4"/>
  <c r="BG202" i="4"/>
  <c r="BF202" i="4"/>
  <c r="BE202" i="4"/>
  <c r="T202" i="4"/>
  <c r="R202" i="4"/>
  <c r="P202" i="4"/>
  <c r="BK202" i="4"/>
  <c r="J202" i="4"/>
  <c r="BI201" i="4"/>
  <c r="BH201" i="4"/>
  <c r="BG201" i="4"/>
  <c r="BF201" i="4"/>
  <c r="T201" i="4"/>
  <c r="R201" i="4"/>
  <c r="P201" i="4"/>
  <c r="BK201" i="4"/>
  <c r="J201" i="4"/>
  <c r="BE201" i="4" s="1"/>
  <c r="BI200" i="4"/>
  <c r="BH200" i="4"/>
  <c r="BG200" i="4"/>
  <c r="BF200" i="4"/>
  <c r="BE200" i="4"/>
  <c r="T200" i="4"/>
  <c r="R200" i="4"/>
  <c r="P200" i="4"/>
  <c r="BK200" i="4"/>
  <c r="J200" i="4"/>
  <c r="BI199" i="4"/>
  <c r="BH199" i="4"/>
  <c r="BG199" i="4"/>
  <c r="BF199" i="4"/>
  <c r="T199" i="4"/>
  <c r="R199" i="4"/>
  <c r="P199" i="4"/>
  <c r="BK199" i="4"/>
  <c r="J199" i="4"/>
  <c r="BE199" i="4" s="1"/>
  <c r="BI198" i="4"/>
  <c r="BH198" i="4"/>
  <c r="BG198" i="4"/>
  <c r="BF198" i="4"/>
  <c r="BE198" i="4"/>
  <c r="T198" i="4"/>
  <c r="R198" i="4"/>
  <c r="P198" i="4"/>
  <c r="BK198" i="4"/>
  <c r="J198" i="4"/>
  <c r="BI197" i="4"/>
  <c r="BH197" i="4"/>
  <c r="BG197" i="4"/>
  <c r="BF197" i="4"/>
  <c r="T197" i="4"/>
  <c r="R197" i="4"/>
  <c r="P197" i="4"/>
  <c r="BK197" i="4"/>
  <c r="J197" i="4"/>
  <c r="BE197" i="4" s="1"/>
  <c r="BI196" i="4"/>
  <c r="BH196" i="4"/>
  <c r="BG196" i="4"/>
  <c r="BF196" i="4"/>
  <c r="BE196" i="4"/>
  <c r="T196" i="4"/>
  <c r="R196" i="4"/>
  <c r="P196" i="4"/>
  <c r="BK196" i="4"/>
  <c r="J196" i="4"/>
  <c r="BI195" i="4"/>
  <c r="BH195" i="4"/>
  <c r="BG195" i="4"/>
  <c r="BF195" i="4"/>
  <c r="T195" i="4"/>
  <c r="R195" i="4"/>
  <c r="P195" i="4"/>
  <c r="BK195" i="4"/>
  <c r="J195" i="4"/>
  <c r="BE195" i="4" s="1"/>
  <c r="BI194" i="4"/>
  <c r="BH194" i="4"/>
  <c r="BG194" i="4"/>
  <c r="BF194" i="4"/>
  <c r="BE194" i="4"/>
  <c r="T194" i="4"/>
  <c r="R194" i="4"/>
  <c r="P194" i="4"/>
  <c r="BK194" i="4"/>
  <c r="J194" i="4"/>
  <c r="BI193" i="4"/>
  <c r="BH193" i="4"/>
  <c r="BG193" i="4"/>
  <c r="BF193" i="4"/>
  <c r="T193" i="4"/>
  <c r="R193" i="4"/>
  <c r="P193" i="4"/>
  <c r="BK193" i="4"/>
  <c r="J193" i="4"/>
  <c r="BE193" i="4" s="1"/>
  <c r="BI192" i="4"/>
  <c r="BH192" i="4"/>
  <c r="BG192" i="4"/>
  <c r="BF192" i="4"/>
  <c r="BE192" i="4"/>
  <c r="T192" i="4"/>
  <c r="R192" i="4"/>
  <c r="P192" i="4"/>
  <c r="BK192" i="4"/>
  <c r="J192" i="4"/>
  <c r="BI191" i="4"/>
  <c r="BH191" i="4"/>
  <c r="BG191" i="4"/>
  <c r="BF191" i="4"/>
  <c r="T191" i="4"/>
  <c r="R191" i="4"/>
  <c r="P191" i="4"/>
  <c r="BK191" i="4"/>
  <c r="J191" i="4"/>
  <c r="BE191" i="4" s="1"/>
  <c r="BI190" i="4"/>
  <c r="BH190" i="4"/>
  <c r="BG190" i="4"/>
  <c r="BF190" i="4"/>
  <c r="BE190" i="4"/>
  <c r="T190" i="4"/>
  <c r="R190" i="4"/>
  <c r="P190" i="4"/>
  <c r="BK190" i="4"/>
  <c r="J190" i="4"/>
  <c r="BI189" i="4"/>
  <c r="BH189" i="4"/>
  <c r="BG189" i="4"/>
  <c r="BF189" i="4"/>
  <c r="T189" i="4"/>
  <c r="R189" i="4"/>
  <c r="R187" i="4" s="1"/>
  <c r="P189" i="4"/>
  <c r="BK189" i="4"/>
  <c r="J189" i="4"/>
  <c r="BE189" i="4" s="1"/>
  <c r="BI188" i="4"/>
  <c r="BH188" i="4"/>
  <c r="BG188" i="4"/>
  <c r="BF188" i="4"/>
  <c r="BE188" i="4"/>
  <c r="T188" i="4"/>
  <c r="T187" i="4" s="1"/>
  <c r="R188" i="4"/>
  <c r="P188" i="4"/>
  <c r="P187" i="4" s="1"/>
  <c r="BK188" i="4"/>
  <c r="J188" i="4"/>
  <c r="BI185" i="4"/>
  <c r="BH185" i="4"/>
  <c r="BG185" i="4"/>
  <c r="BF185" i="4"/>
  <c r="BE185" i="4"/>
  <c r="T185" i="4"/>
  <c r="R185" i="4"/>
  <c r="P185" i="4"/>
  <c r="BK185" i="4"/>
  <c r="J185" i="4"/>
  <c r="BI184" i="4"/>
  <c r="BH184" i="4"/>
  <c r="BG184" i="4"/>
  <c r="BF184" i="4"/>
  <c r="T184" i="4"/>
  <c r="T183" i="4" s="1"/>
  <c r="R184" i="4"/>
  <c r="R183" i="4" s="1"/>
  <c r="P184" i="4"/>
  <c r="P183" i="4" s="1"/>
  <c r="BK184" i="4"/>
  <c r="J184" i="4"/>
  <c r="BE184" i="4" s="1"/>
  <c r="BI182" i="4"/>
  <c r="BH182" i="4"/>
  <c r="BG182" i="4"/>
  <c r="BF182" i="4"/>
  <c r="BE182" i="4"/>
  <c r="T182" i="4"/>
  <c r="R182" i="4"/>
  <c r="P182" i="4"/>
  <c r="P180" i="4" s="1"/>
  <c r="BK182" i="4"/>
  <c r="J182" i="4"/>
  <c r="BI181" i="4"/>
  <c r="BH181" i="4"/>
  <c r="BG181" i="4"/>
  <c r="BF181" i="4"/>
  <c r="T181" i="4"/>
  <c r="T180" i="4" s="1"/>
  <c r="R181" i="4"/>
  <c r="R180" i="4" s="1"/>
  <c r="P181" i="4"/>
  <c r="BK181" i="4"/>
  <c r="BK180" i="4" s="1"/>
  <c r="J180" i="4" s="1"/>
  <c r="J80" i="4" s="1"/>
  <c r="J181" i="4"/>
  <c r="BE181" i="4" s="1"/>
  <c r="BI179" i="4"/>
  <c r="BH179" i="4"/>
  <c r="BG179" i="4"/>
  <c r="BF179" i="4"/>
  <c r="T179" i="4"/>
  <c r="T178" i="4" s="1"/>
  <c r="R179" i="4"/>
  <c r="R178" i="4" s="1"/>
  <c r="P179" i="4"/>
  <c r="P178" i="4" s="1"/>
  <c r="BK179" i="4"/>
  <c r="BK178" i="4" s="1"/>
  <c r="J178" i="4" s="1"/>
  <c r="J79" i="4" s="1"/>
  <c r="J179" i="4"/>
  <c r="BE179" i="4" s="1"/>
  <c r="BI177" i="4"/>
  <c r="BH177" i="4"/>
  <c r="BG177" i="4"/>
  <c r="BF177" i="4"/>
  <c r="BE177" i="4"/>
  <c r="T177" i="4"/>
  <c r="R177" i="4"/>
  <c r="R176" i="4" s="1"/>
  <c r="P177" i="4"/>
  <c r="P176" i="4" s="1"/>
  <c r="BK177" i="4"/>
  <c r="J177" i="4"/>
  <c r="J77" i="4"/>
  <c r="BI174" i="4"/>
  <c r="BH174" i="4"/>
  <c r="BG174" i="4"/>
  <c r="BF174" i="4"/>
  <c r="BE174" i="4"/>
  <c r="T174" i="4"/>
  <c r="R174" i="4"/>
  <c r="P174" i="4"/>
  <c r="BK174" i="4"/>
  <c r="J174" i="4"/>
  <c r="BI173" i="4"/>
  <c r="BH173" i="4"/>
  <c r="BG173" i="4"/>
  <c r="BF173" i="4"/>
  <c r="T173" i="4"/>
  <c r="R173" i="4"/>
  <c r="P173" i="4"/>
  <c r="BK173" i="4"/>
  <c r="J173" i="4"/>
  <c r="BE173" i="4" s="1"/>
  <c r="BI172" i="4"/>
  <c r="BH172" i="4"/>
  <c r="BG172" i="4"/>
  <c r="BF172" i="4"/>
  <c r="BE172" i="4"/>
  <c r="T172" i="4"/>
  <c r="R172" i="4"/>
  <c r="R171" i="4" s="1"/>
  <c r="P172" i="4"/>
  <c r="P171" i="4" s="1"/>
  <c r="BK172" i="4"/>
  <c r="BK171" i="4" s="1"/>
  <c r="J171" i="4" s="1"/>
  <c r="J76" i="4" s="1"/>
  <c r="J172" i="4"/>
  <c r="BI170" i="4"/>
  <c r="BH170" i="4"/>
  <c r="BG170" i="4"/>
  <c r="BF170" i="4"/>
  <c r="BE170" i="4"/>
  <c r="T170" i="4"/>
  <c r="R170" i="4"/>
  <c r="P170" i="4"/>
  <c r="BK170" i="4"/>
  <c r="J170" i="4"/>
  <c r="BI169" i="4"/>
  <c r="BH169" i="4"/>
  <c r="BG169" i="4"/>
  <c r="BF169" i="4"/>
  <c r="T169" i="4"/>
  <c r="T168" i="4" s="1"/>
  <c r="R169" i="4"/>
  <c r="R168" i="4" s="1"/>
  <c r="P169" i="4"/>
  <c r="P168" i="4" s="1"/>
  <c r="BK169" i="4"/>
  <c r="BK168" i="4" s="1"/>
  <c r="J168" i="4" s="1"/>
  <c r="J75" i="4" s="1"/>
  <c r="J169" i="4"/>
  <c r="BE169" i="4" s="1"/>
  <c r="BI167" i="4"/>
  <c r="BH167" i="4"/>
  <c r="BG167" i="4"/>
  <c r="BF167" i="4"/>
  <c r="BE167" i="4"/>
  <c r="T167" i="4"/>
  <c r="R167" i="4"/>
  <c r="R166" i="4" s="1"/>
  <c r="P167" i="4"/>
  <c r="P166" i="4" s="1"/>
  <c r="BK167" i="4"/>
  <c r="J167" i="4"/>
  <c r="BI165" i="4"/>
  <c r="BH165" i="4"/>
  <c r="BG165" i="4"/>
  <c r="BF165" i="4"/>
  <c r="BE165" i="4"/>
  <c r="T165" i="4"/>
  <c r="T164" i="4" s="1"/>
  <c r="R165" i="4"/>
  <c r="R164" i="4" s="1"/>
  <c r="P165" i="4"/>
  <c r="P164" i="4" s="1"/>
  <c r="BK165" i="4"/>
  <c r="BK164" i="4" s="1"/>
  <c r="J164" i="4" s="1"/>
  <c r="J73" i="4" s="1"/>
  <c r="J165" i="4"/>
  <c r="J72" i="4"/>
  <c r="BI162" i="4"/>
  <c r="BH162" i="4"/>
  <c r="BG162" i="4"/>
  <c r="BF162" i="4"/>
  <c r="BE162" i="4"/>
  <c r="T162" i="4"/>
  <c r="R162" i="4"/>
  <c r="P162" i="4"/>
  <c r="BK162" i="4"/>
  <c r="J162" i="4"/>
  <c r="BI161" i="4"/>
  <c r="BH161" i="4"/>
  <c r="BG161" i="4"/>
  <c r="BF161" i="4"/>
  <c r="T161" i="4"/>
  <c r="T160" i="4" s="1"/>
  <c r="R161" i="4"/>
  <c r="P161" i="4"/>
  <c r="P160" i="4" s="1"/>
  <c r="BK161" i="4"/>
  <c r="BK160" i="4" s="1"/>
  <c r="J160" i="4" s="1"/>
  <c r="J71" i="4" s="1"/>
  <c r="J161" i="4"/>
  <c r="BE161" i="4" s="1"/>
  <c r="BI159" i="4"/>
  <c r="BH159" i="4"/>
  <c r="BG159" i="4"/>
  <c r="BF159" i="4"/>
  <c r="F35" i="4" s="1"/>
  <c r="BA56" i="1" s="1"/>
  <c r="BE159" i="4"/>
  <c r="T159" i="4"/>
  <c r="R159" i="4"/>
  <c r="R158" i="4" s="1"/>
  <c r="P159" i="4"/>
  <c r="P158" i="4" s="1"/>
  <c r="BK159" i="4"/>
  <c r="J159" i="4"/>
  <c r="BI157" i="4"/>
  <c r="F38" i="4" s="1"/>
  <c r="BD56" i="1" s="1"/>
  <c r="BD55" i="1" s="1"/>
  <c r="BH157" i="4"/>
  <c r="BG157" i="4"/>
  <c r="BF157" i="4"/>
  <c r="BE157" i="4"/>
  <c r="T157" i="4"/>
  <c r="T156" i="4" s="1"/>
  <c r="R157" i="4"/>
  <c r="R156" i="4" s="1"/>
  <c r="P157" i="4"/>
  <c r="P156" i="4" s="1"/>
  <c r="BK157" i="4"/>
  <c r="BK156" i="4" s="1"/>
  <c r="J156" i="4" s="1"/>
  <c r="J69" i="4" s="1"/>
  <c r="J157" i="4"/>
  <c r="BI155" i="4"/>
  <c r="BH155" i="4"/>
  <c r="F37" i="4" s="1"/>
  <c r="BC56" i="1" s="1"/>
  <c r="BG155" i="4"/>
  <c r="BF155" i="4"/>
  <c r="T155" i="4"/>
  <c r="T154" i="4" s="1"/>
  <c r="R155" i="4"/>
  <c r="R154" i="4" s="1"/>
  <c r="P155" i="4"/>
  <c r="BK155" i="4"/>
  <c r="BK154" i="4" s="1"/>
  <c r="J154" i="4" s="1"/>
  <c r="J68" i="4" s="1"/>
  <c r="J155" i="4"/>
  <c r="BE155" i="4" s="1"/>
  <c r="J67" i="4"/>
  <c r="J146" i="4"/>
  <c r="F146" i="4"/>
  <c r="J144" i="4"/>
  <c r="F144" i="4"/>
  <c r="E142" i="4"/>
  <c r="F60" i="4"/>
  <c r="J59" i="4"/>
  <c r="F59" i="4"/>
  <c r="F57" i="4"/>
  <c r="E55" i="4"/>
  <c r="J22" i="4"/>
  <c r="E22" i="4"/>
  <c r="F147" i="4" s="1"/>
  <c r="J21" i="4"/>
  <c r="J16" i="4"/>
  <c r="J57" i="4" s="1"/>
  <c r="E7" i="4"/>
  <c r="P232" i="3"/>
  <c r="J232" i="3"/>
  <c r="J69" i="3" s="1"/>
  <c r="BK232" i="3"/>
  <c r="P224" i="3"/>
  <c r="R190" i="3"/>
  <c r="T152" i="3"/>
  <c r="R106" i="3"/>
  <c r="T93" i="3"/>
  <c r="AY54" i="1"/>
  <c r="AX54" i="1"/>
  <c r="BI233" i="3"/>
  <c r="BH233" i="3"/>
  <c r="BG233" i="3"/>
  <c r="BF233" i="3"/>
  <c r="T233" i="3"/>
  <c r="T232" i="3" s="1"/>
  <c r="R233" i="3"/>
  <c r="R232" i="3" s="1"/>
  <c r="P233" i="3"/>
  <c r="BK233" i="3"/>
  <c r="J233" i="3"/>
  <c r="BE233" i="3" s="1"/>
  <c r="BI231" i="3"/>
  <c r="BH231" i="3"/>
  <c r="BG231" i="3"/>
  <c r="BF231" i="3"/>
  <c r="T231" i="3"/>
  <c r="R231" i="3"/>
  <c r="P231" i="3"/>
  <c r="BK231" i="3"/>
  <c r="J231" i="3"/>
  <c r="BE231" i="3" s="1"/>
  <c r="BI230" i="3"/>
  <c r="BH230" i="3"/>
  <c r="BG230" i="3"/>
  <c r="BF230" i="3"/>
  <c r="BE230" i="3"/>
  <c r="T230" i="3"/>
  <c r="R230" i="3"/>
  <c r="P230" i="3"/>
  <c r="BK230" i="3"/>
  <c r="J230" i="3"/>
  <c r="BI229" i="3"/>
  <c r="BH229" i="3"/>
  <c r="BG229" i="3"/>
  <c r="BF229" i="3"/>
  <c r="T229" i="3"/>
  <c r="R229" i="3"/>
  <c r="P229" i="3"/>
  <c r="BK229" i="3"/>
  <c r="J229" i="3"/>
  <c r="BE229" i="3" s="1"/>
  <c r="BI228" i="3"/>
  <c r="BH228" i="3"/>
  <c r="BG228" i="3"/>
  <c r="BF228" i="3"/>
  <c r="BE228" i="3"/>
  <c r="T228" i="3"/>
  <c r="R228" i="3"/>
  <c r="P228" i="3"/>
  <c r="BK228" i="3"/>
  <c r="J228" i="3"/>
  <c r="BI227" i="3"/>
  <c r="BH227" i="3"/>
  <c r="BG227" i="3"/>
  <c r="BF227" i="3"/>
  <c r="T227" i="3"/>
  <c r="R227" i="3"/>
  <c r="P227" i="3"/>
  <c r="BK227" i="3"/>
  <c r="J227" i="3"/>
  <c r="BE227" i="3" s="1"/>
  <c r="BI226" i="3"/>
  <c r="BH226" i="3"/>
  <c r="BG226" i="3"/>
  <c r="BF226" i="3"/>
  <c r="BE226" i="3"/>
  <c r="T226" i="3"/>
  <c r="R226" i="3"/>
  <c r="P226" i="3"/>
  <c r="BK226" i="3"/>
  <c r="J226" i="3"/>
  <c r="BI225" i="3"/>
  <c r="BH225" i="3"/>
  <c r="BG225" i="3"/>
  <c r="BF225" i="3"/>
  <c r="T225" i="3"/>
  <c r="T224" i="3" s="1"/>
  <c r="R225" i="3"/>
  <c r="R224" i="3" s="1"/>
  <c r="P225" i="3"/>
  <c r="BK225" i="3"/>
  <c r="J225" i="3"/>
  <c r="BE225" i="3" s="1"/>
  <c r="BI223" i="3"/>
  <c r="BH223" i="3"/>
  <c r="BG223" i="3"/>
  <c r="BF223" i="3"/>
  <c r="BE223" i="3"/>
  <c r="T223" i="3"/>
  <c r="R223" i="3"/>
  <c r="P223" i="3"/>
  <c r="BK223" i="3"/>
  <c r="J223" i="3"/>
  <c r="BI221" i="3"/>
  <c r="BH221" i="3"/>
  <c r="BG221" i="3"/>
  <c r="BF221" i="3"/>
  <c r="T221" i="3"/>
  <c r="R221" i="3"/>
  <c r="P221" i="3"/>
  <c r="BK221" i="3"/>
  <c r="J221" i="3"/>
  <c r="BE221" i="3" s="1"/>
  <c r="BI219" i="3"/>
  <c r="BH219" i="3"/>
  <c r="BG219" i="3"/>
  <c r="BF219" i="3"/>
  <c r="BE219" i="3"/>
  <c r="T219" i="3"/>
  <c r="R219" i="3"/>
  <c r="P219" i="3"/>
  <c r="BK219" i="3"/>
  <c r="J219" i="3"/>
  <c r="BI217" i="3"/>
  <c r="BH217" i="3"/>
  <c r="BG217" i="3"/>
  <c r="BF217" i="3"/>
  <c r="T217" i="3"/>
  <c r="R217" i="3"/>
  <c r="P217" i="3"/>
  <c r="BK217" i="3"/>
  <c r="J217" i="3"/>
  <c r="BE217" i="3" s="1"/>
  <c r="BI215" i="3"/>
  <c r="BH215" i="3"/>
  <c r="BG215" i="3"/>
  <c r="BF215" i="3"/>
  <c r="BE215" i="3"/>
  <c r="T215" i="3"/>
  <c r="R215" i="3"/>
  <c r="P215" i="3"/>
  <c r="BK215" i="3"/>
  <c r="J215" i="3"/>
  <c r="BI213" i="3"/>
  <c r="BH213" i="3"/>
  <c r="BG213" i="3"/>
  <c r="BF213" i="3"/>
  <c r="T213" i="3"/>
  <c r="R213" i="3"/>
  <c r="P213" i="3"/>
  <c r="BK213" i="3"/>
  <c r="J213" i="3"/>
  <c r="BE213" i="3" s="1"/>
  <c r="BI212" i="3"/>
  <c r="BH212" i="3"/>
  <c r="BG212" i="3"/>
  <c r="BF212" i="3"/>
  <c r="BE212" i="3"/>
  <c r="T212" i="3"/>
  <c r="R212" i="3"/>
  <c r="P212" i="3"/>
  <c r="BK212" i="3"/>
  <c r="J212" i="3"/>
  <c r="BI211" i="3"/>
  <c r="BH211" i="3"/>
  <c r="BG211" i="3"/>
  <c r="BF211" i="3"/>
  <c r="T211" i="3"/>
  <c r="R211" i="3"/>
  <c r="P211" i="3"/>
  <c r="BK211" i="3"/>
  <c r="J211" i="3"/>
  <c r="BE211" i="3" s="1"/>
  <c r="BI210" i="3"/>
  <c r="BH210" i="3"/>
  <c r="BG210" i="3"/>
  <c r="BF210" i="3"/>
  <c r="BE210" i="3"/>
  <c r="T210" i="3"/>
  <c r="R210" i="3"/>
  <c r="P210" i="3"/>
  <c r="BK210" i="3"/>
  <c r="J210" i="3"/>
  <c r="BI208" i="3"/>
  <c r="BH208" i="3"/>
  <c r="BG208" i="3"/>
  <c r="BF208" i="3"/>
  <c r="T208" i="3"/>
  <c r="R208" i="3"/>
  <c r="P208" i="3"/>
  <c r="BK208" i="3"/>
  <c r="J208" i="3"/>
  <c r="BE208" i="3" s="1"/>
  <c r="BI206" i="3"/>
  <c r="BH206" i="3"/>
  <c r="BG206" i="3"/>
  <c r="BF206" i="3"/>
  <c r="BE206" i="3"/>
  <c r="T206" i="3"/>
  <c r="R206" i="3"/>
  <c r="P206" i="3"/>
  <c r="BK206" i="3"/>
  <c r="J206" i="3"/>
  <c r="BI204" i="3"/>
  <c r="BH204" i="3"/>
  <c r="BG204" i="3"/>
  <c r="BF204" i="3"/>
  <c r="T204" i="3"/>
  <c r="R204" i="3"/>
  <c r="P204" i="3"/>
  <c r="BK204" i="3"/>
  <c r="J204" i="3"/>
  <c r="BE204" i="3" s="1"/>
  <c r="BI202" i="3"/>
  <c r="BH202" i="3"/>
  <c r="BG202" i="3"/>
  <c r="BF202" i="3"/>
  <c r="BE202" i="3"/>
  <c r="T202" i="3"/>
  <c r="R202" i="3"/>
  <c r="P202" i="3"/>
  <c r="BK202" i="3"/>
  <c r="J202" i="3"/>
  <c r="BI201" i="3"/>
  <c r="BH201" i="3"/>
  <c r="BG201" i="3"/>
  <c r="BF201" i="3"/>
  <c r="T201" i="3"/>
  <c r="R201" i="3"/>
  <c r="P201" i="3"/>
  <c r="BK201" i="3"/>
  <c r="J201" i="3"/>
  <c r="BE201" i="3" s="1"/>
  <c r="BI200" i="3"/>
  <c r="BH200" i="3"/>
  <c r="BG200" i="3"/>
  <c r="BF200" i="3"/>
  <c r="BE200" i="3"/>
  <c r="T200" i="3"/>
  <c r="R200" i="3"/>
  <c r="P200" i="3"/>
  <c r="BK200" i="3"/>
  <c r="J200" i="3"/>
  <c r="BI199" i="3"/>
  <c r="BH199" i="3"/>
  <c r="BG199" i="3"/>
  <c r="BF199" i="3"/>
  <c r="T199" i="3"/>
  <c r="R199" i="3"/>
  <c r="P199" i="3"/>
  <c r="BK199" i="3"/>
  <c r="J199" i="3"/>
  <c r="BE199" i="3" s="1"/>
  <c r="BI198" i="3"/>
  <c r="BH198" i="3"/>
  <c r="BG198" i="3"/>
  <c r="BF198" i="3"/>
  <c r="BE198" i="3"/>
  <c r="T198" i="3"/>
  <c r="R198" i="3"/>
  <c r="P198" i="3"/>
  <c r="BK198" i="3"/>
  <c r="J198" i="3"/>
  <c r="BI197" i="3"/>
  <c r="BH197" i="3"/>
  <c r="BG197" i="3"/>
  <c r="BF197" i="3"/>
  <c r="T197" i="3"/>
  <c r="R197" i="3"/>
  <c r="P197" i="3"/>
  <c r="BK197" i="3"/>
  <c r="J197" i="3"/>
  <c r="BE197" i="3" s="1"/>
  <c r="BI196" i="3"/>
  <c r="BH196" i="3"/>
  <c r="BG196" i="3"/>
  <c r="BF196" i="3"/>
  <c r="BE196" i="3"/>
  <c r="T196" i="3"/>
  <c r="R196" i="3"/>
  <c r="P196" i="3"/>
  <c r="BK196" i="3"/>
  <c r="J196" i="3"/>
  <c r="BI195" i="3"/>
  <c r="BH195" i="3"/>
  <c r="BG195" i="3"/>
  <c r="BF195" i="3"/>
  <c r="T195" i="3"/>
  <c r="R195" i="3"/>
  <c r="P195" i="3"/>
  <c r="BK195" i="3"/>
  <c r="J195" i="3"/>
  <c r="BE195" i="3" s="1"/>
  <c r="BI194" i="3"/>
  <c r="BH194" i="3"/>
  <c r="BG194" i="3"/>
  <c r="BF194" i="3"/>
  <c r="BE194" i="3"/>
  <c r="T194" i="3"/>
  <c r="R194" i="3"/>
  <c r="P194" i="3"/>
  <c r="BK194" i="3"/>
  <c r="J194" i="3"/>
  <c r="BI193" i="3"/>
  <c r="BH193" i="3"/>
  <c r="BG193" i="3"/>
  <c r="BF193" i="3"/>
  <c r="T193" i="3"/>
  <c r="R193" i="3"/>
  <c r="P193" i="3"/>
  <c r="BK193" i="3"/>
  <c r="J193" i="3"/>
  <c r="BE193" i="3" s="1"/>
  <c r="BI192" i="3"/>
  <c r="BH192" i="3"/>
  <c r="BG192" i="3"/>
  <c r="BF192" i="3"/>
  <c r="BE192" i="3"/>
  <c r="T192" i="3"/>
  <c r="R192" i="3"/>
  <c r="P192" i="3"/>
  <c r="BK192" i="3"/>
  <c r="J192" i="3"/>
  <c r="BI191" i="3"/>
  <c r="BH191" i="3"/>
  <c r="BG191" i="3"/>
  <c r="BF191" i="3"/>
  <c r="T191" i="3"/>
  <c r="T190" i="3" s="1"/>
  <c r="R191" i="3"/>
  <c r="P191" i="3"/>
  <c r="BK191" i="3"/>
  <c r="BK190" i="3" s="1"/>
  <c r="J190" i="3" s="1"/>
  <c r="J67" i="3" s="1"/>
  <c r="J191" i="3"/>
  <c r="BE191" i="3" s="1"/>
  <c r="BI189" i="3"/>
  <c r="BH189" i="3"/>
  <c r="BG189" i="3"/>
  <c r="BF189" i="3"/>
  <c r="T189" i="3"/>
  <c r="R189" i="3"/>
  <c r="P189" i="3"/>
  <c r="BK189" i="3"/>
  <c r="J189" i="3"/>
  <c r="BE189" i="3" s="1"/>
  <c r="BI188" i="3"/>
  <c r="BH188" i="3"/>
  <c r="BG188" i="3"/>
  <c r="BF188" i="3"/>
  <c r="BE188" i="3"/>
  <c r="T188" i="3"/>
  <c r="R188" i="3"/>
  <c r="P188" i="3"/>
  <c r="BK188" i="3"/>
  <c r="J188" i="3"/>
  <c r="BI187" i="3"/>
  <c r="BH187" i="3"/>
  <c r="BG187" i="3"/>
  <c r="BF187" i="3"/>
  <c r="T187" i="3"/>
  <c r="R187" i="3"/>
  <c r="P187" i="3"/>
  <c r="BK187" i="3"/>
  <c r="J187" i="3"/>
  <c r="BE187" i="3" s="1"/>
  <c r="BI186" i="3"/>
  <c r="BH186" i="3"/>
  <c r="BG186" i="3"/>
  <c r="BF186" i="3"/>
  <c r="BE186" i="3"/>
  <c r="T186" i="3"/>
  <c r="R186" i="3"/>
  <c r="P186" i="3"/>
  <c r="BK186" i="3"/>
  <c r="J186" i="3"/>
  <c r="BI185" i="3"/>
  <c r="BH185" i="3"/>
  <c r="BG185" i="3"/>
  <c r="BF185" i="3"/>
  <c r="T185" i="3"/>
  <c r="R185" i="3"/>
  <c r="P185" i="3"/>
  <c r="BK185" i="3"/>
  <c r="J185" i="3"/>
  <c r="BE185" i="3" s="1"/>
  <c r="BI184" i="3"/>
  <c r="BH184" i="3"/>
  <c r="BG184" i="3"/>
  <c r="BF184" i="3"/>
  <c r="BE184" i="3"/>
  <c r="T184" i="3"/>
  <c r="R184" i="3"/>
  <c r="P184" i="3"/>
  <c r="BK184" i="3"/>
  <c r="J184" i="3"/>
  <c r="BI183" i="3"/>
  <c r="BH183" i="3"/>
  <c r="BG183" i="3"/>
  <c r="BF183" i="3"/>
  <c r="T183" i="3"/>
  <c r="R183" i="3"/>
  <c r="P183" i="3"/>
  <c r="BK183" i="3"/>
  <c r="J183" i="3"/>
  <c r="BE183" i="3" s="1"/>
  <c r="BI182" i="3"/>
  <c r="BH182" i="3"/>
  <c r="BG182" i="3"/>
  <c r="BF182" i="3"/>
  <c r="BE182" i="3"/>
  <c r="T182" i="3"/>
  <c r="R182" i="3"/>
  <c r="P182" i="3"/>
  <c r="BK182" i="3"/>
  <c r="J182" i="3"/>
  <c r="BI181" i="3"/>
  <c r="BH181" i="3"/>
  <c r="BG181" i="3"/>
  <c r="BF181" i="3"/>
  <c r="T181" i="3"/>
  <c r="R181" i="3"/>
  <c r="P181" i="3"/>
  <c r="BK181" i="3"/>
  <c r="J181" i="3"/>
  <c r="BE181" i="3" s="1"/>
  <c r="BI180" i="3"/>
  <c r="BH180" i="3"/>
  <c r="BG180" i="3"/>
  <c r="BF180" i="3"/>
  <c r="BE180" i="3"/>
  <c r="T180" i="3"/>
  <c r="R180" i="3"/>
  <c r="P180" i="3"/>
  <c r="BK180" i="3"/>
  <c r="J180" i="3"/>
  <c r="BI179" i="3"/>
  <c r="BH179" i="3"/>
  <c r="BG179" i="3"/>
  <c r="BF179" i="3"/>
  <c r="T179" i="3"/>
  <c r="R179" i="3"/>
  <c r="P179" i="3"/>
  <c r="BK179" i="3"/>
  <c r="J179" i="3"/>
  <c r="BE179" i="3" s="1"/>
  <c r="BI178" i="3"/>
  <c r="BH178" i="3"/>
  <c r="BG178" i="3"/>
  <c r="BF178" i="3"/>
  <c r="BE178" i="3"/>
  <c r="T178" i="3"/>
  <c r="R178" i="3"/>
  <c r="P178" i="3"/>
  <c r="BK178" i="3"/>
  <c r="J178" i="3"/>
  <c r="BI177" i="3"/>
  <c r="BH177" i="3"/>
  <c r="BG177" i="3"/>
  <c r="BF177" i="3"/>
  <c r="T177" i="3"/>
  <c r="R177" i="3"/>
  <c r="P177" i="3"/>
  <c r="BK177" i="3"/>
  <c r="J177" i="3"/>
  <c r="BE177" i="3" s="1"/>
  <c r="BI176" i="3"/>
  <c r="BH176" i="3"/>
  <c r="BG176" i="3"/>
  <c r="BF176" i="3"/>
  <c r="BE176" i="3"/>
  <c r="T176" i="3"/>
  <c r="R176" i="3"/>
  <c r="P176" i="3"/>
  <c r="BK176" i="3"/>
  <c r="J176" i="3"/>
  <c r="BI175" i="3"/>
  <c r="BH175" i="3"/>
  <c r="BG175" i="3"/>
  <c r="BF175" i="3"/>
  <c r="T175" i="3"/>
  <c r="R175" i="3"/>
  <c r="P175" i="3"/>
  <c r="BK175" i="3"/>
  <c r="J175" i="3"/>
  <c r="BE175" i="3" s="1"/>
  <c r="BI174" i="3"/>
  <c r="BH174" i="3"/>
  <c r="BG174" i="3"/>
  <c r="BF174" i="3"/>
  <c r="BE174" i="3"/>
  <c r="T174" i="3"/>
  <c r="R174" i="3"/>
  <c r="P174" i="3"/>
  <c r="BK174" i="3"/>
  <c r="J174" i="3"/>
  <c r="BI173" i="3"/>
  <c r="BH173" i="3"/>
  <c r="BG173" i="3"/>
  <c r="BF173" i="3"/>
  <c r="T173" i="3"/>
  <c r="R173" i="3"/>
  <c r="P173" i="3"/>
  <c r="BK173" i="3"/>
  <c r="J173" i="3"/>
  <c r="BE173" i="3" s="1"/>
  <c r="BI172" i="3"/>
  <c r="BH172" i="3"/>
  <c r="BG172" i="3"/>
  <c r="BF172" i="3"/>
  <c r="BE172" i="3"/>
  <c r="T172" i="3"/>
  <c r="R172" i="3"/>
  <c r="P172" i="3"/>
  <c r="BK172" i="3"/>
  <c r="J172" i="3"/>
  <c r="BI171" i="3"/>
  <c r="BH171" i="3"/>
  <c r="BG171" i="3"/>
  <c r="BF171" i="3"/>
  <c r="T171" i="3"/>
  <c r="R171" i="3"/>
  <c r="P171" i="3"/>
  <c r="BK171" i="3"/>
  <c r="J171" i="3"/>
  <c r="BE171" i="3" s="1"/>
  <c r="BI170" i="3"/>
  <c r="BH170" i="3"/>
  <c r="BG170" i="3"/>
  <c r="BF170" i="3"/>
  <c r="BE170" i="3"/>
  <c r="T170" i="3"/>
  <c r="R170" i="3"/>
  <c r="P170" i="3"/>
  <c r="BK170" i="3"/>
  <c r="J170" i="3"/>
  <c r="BI169" i="3"/>
  <c r="BH169" i="3"/>
  <c r="BG169" i="3"/>
  <c r="BF169" i="3"/>
  <c r="T169" i="3"/>
  <c r="R169" i="3"/>
  <c r="P169" i="3"/>
  <c r="BK169" i="3"/>
  <c r="J169" i="3"/>
  <c r="BE169" i="3" s="1"/>
  <c r="BI168" i="3"/>
  <c r="BH168" i="3"/>
  <c r="BG168" i="3"/>
  <c r="BF168" i="3"/>
  <c r="BE168" i="3"/>
  <c r="T168" i="3"/>
  <c r="R168" i="3"/>
  <c r="P168" i="3"/>
  <c r="BK168" i="3"/>
  <c r="J168" i="3"/>
  <c r="BI167" i="3"/>
  <c r="BH167" i="3"/>
  <c r="BG167" i="3"/>
  <c r="BF167" i="3"/>
  <c r="T167" i="3"/>
  <c r="R167" i="3"/>
  <c r="P167" i="3"/>
  <c r="BK167" i="3"/>
  <c r="J167" i="3"/>
  <c r="BE167" i="3" s="1"/>
  <c r="BI166" i="3"/>
  <c r="BH166" i="3"/>
  <c r="BG166" i="3"/>
  <c r="BF166" i="3"/>
  <c r="BE166" i="3"/>
  <c r="T166" i="3"/>
  <c r="R166" i="3"/>
  <c r="P166" i="3"/>
  <c r="BK166" i="3"/>
  <c r="J166" i="3"/>
  <c r="BI165" i="3"/>
  <c r="BH165" i="3"/>
  <c r="BG165" i="3"/>
  <c r="BF165" i="3"/>
  <c r="T165" i="3"/>
  <c r="R165" i="3"/>
  <c r="P165" i="3"/>
  <c r="BK165" i="3"/>
  <c r="J165" i="3"/>
  <c r="BE165" i="3" s="1"/>
  <c r="BI164" i="3"/>
  <c r="BH164" i="3"/>
  <c r="BG164" i="3"/>
  <c r="BF164" i="3"/>
  <c r="BE164" i="3"/>
  <c r="T164" i="3"/>
  <c r="R164" i="3"/>
  <c r="P164" i="3"/>
  <c r="BK164" i="3"/>
  <c r="J164" i="3"/>
  <c r="BI163" i="3"/>
  <c r="BH163" i="3"/>
  <c r="BG163" i="3"/>
  <c r="BF163" i="3"/>
  <c r="T163" i="3"/>
  <c r="R163" i="3"/>
  <c r="P163" i="3"/>
  <c r="BK163" i="3"/>
  <c r="J163" i="3"/>
  <c r="BE163" i="3" s="1"/>
  <c r="BI162" i="3"/>
  <c r="BH162" i="3"/>
  <c r="BG162" i="3"/>
  <c r="BF162" i="3"/>
  <c r="BE162" i="3"/>
  <c r="T162" i="3"/>
  <c r="R162" i="3"/>
  <c r="P162" i="3"/>
  <c r="BK162" i="3"/>
  <c r="J162" i="3"/>
  <c r="BI161" i="3"/>
  <c r="BH161" i="3"/>
  <c r="BG161" i="3"/>
  <c r="BF161" i="3"/>
  <c r="T161" i="3"/>
  <c r="R161" i="3"/>
  <c r="P161" i="3"/>
  <c r="BK161" i="3"/>
  <c r="J161" i="3"/>
  <c r="BE161" i="3" s="1"/>
  <c r="BI160" i="3"/>
  <c r="BH160" i="3"/>
  <c r="BG160" i="3"/>
  <c r="BF160" i="3"/>
  <c r="BE160" i="3"/>
  <c r="T160" i="3"/>
  <c r="R160" i="3"/>
  <c r="P160" i="3"/>
  <c r="BK160" i="3"/>
  <c r="J160" i="3"/>
  <c r="BI159" i="3"/>
  <c r="BH159" i="3"/>
  <c r="BG159" i="3"/>
  <c r="BF159" i="3"/>
  <c r="T159" i="3"/>
  <c r="R159" i="3"/>
  <c r="P159" i="3"/>
  <c r="BK159" i="3"/>
  <c r="J159" i="3"/>
  <c r="BE159" i="3" s="1"/>
  <c r="BI158" i="3"/>
  <c r="BH158" i="3"/>
  <c r="BG158" i="3"/>
  <c r="BF158" i="3"/>
  <c r="BE158" i="3"/>
  <c r="T158" i="3"/>
  <c r="R158" i="3"/>
  <c r="P158" i="3"/>
  <c r="BK158" i="3"/>
  <c r="J158" i="3"/>
  <c r="BI157" i="3"/>
  <c r="BH157" i="3"/>
  <c r="BG157" i="3"/>
  <c r="BF157" i="3"/>
  <c r="T157" i="3"/>
  <c r="R157" i="3"/>
  <c r="P157" i="3"/>
  <c r="BK157" i="3"/>
  <c r="J157" i="3"/>
  <c r="BE157" i="3" s="1"/>
  <c r="BI156" i="3"/>
  <c r="BH156" i="3"/>
  <c r="BG156" i="3"/>
  <c r="BF156" i="3"/>
  <c r="BE156" i="3"/>
  <c r="T156" i="3"/>
  <c r="R156" i="3"/>
  <c r="P156" i="3"/>
  <c r="BK156" i="3"/>
  <c r="J156" i="3"/>
  <c r="BI155" i="3"/>
  <c r="BH155" i="3"/>
  <c r="BG155" i="3"/>
  <c r="BF155" i="3"/>
  <c r="T155" i="3"/>
  <c r="R155" i="3"/>
  <c r="P155" i="3"/>
  <c r="BK155" i="3"/>
  <c r="J155" i="3"/>
  <c r="BE155" i="3" s="1"/>
  <c r="BI154" i="3"/>
  <c r="BH154" i="3"/>
  <c r="BG154" i="3"/>
  <c r="BF154" i="3"/>
  <c r="BE154" i="3"/>
  <c r="T154" i="3"/>
  <c r="R154" i="3"/>
  <c r="P154" i="3"/>
  <c r="BK154" i="3"/>
  <c r="BK152" i="3" s="1"/>
  <c r="J152" i="3" s="1"/>
  <c r="J66" i="3" s="1"/>
  <c r="J154" i="3"/>
  <c r="BI153" i="3"/>
  <c r="BH153" i="3"/>
  <c r="BG153" i="3"/>
  <c r="BF153" i="3"/>
  <c r="T153" i="3"/>
  <c r="R153" i="3"/>
  <c r="R152" i="3" s="1"/>
  <c r="P153" i="3"/>
  <c r="P152" i="3" s="1"/>
  <c r="BK153" i="3"/>
  <c r="J153" i="3"/>
  <c r="BE153" i="3" s="1"/>
  <c r="BI151" i="3"/>
  <c r="BH151" i="3"/>
  <c r="BG151" i="3"/>
  <c r="BF151" i="3"/>
  <c r="BE151" i="3"/>
  <c r="T151" i="3"/>
  <c r="R151" i="3"/>
  <c r="P151" i="3"/>
  <c r="BK151" i="3"/>
  <c r="J151" i="3"/>
  <c r="BI149" i="3"/>
  <c r="BH149" i="3"/>
  <c r="BG149" i="3"/>
  <c r="BF149" i="3"/>
  <c r="T149" i="3"/>
  <c r="R149" i="3"/>
  <c r="P149" i="3"/>
  <c r="BK149" i="3"/>
  <c r="J149" i="3"/>
  <c r="BE149" i="3" s="1"/>
  <c r="BI148" i="3"/>
  <c r="BH148" i="3"/>
  <c r="BG148" i="3"/>
  <c r="BF148" i="3"/>
  <c r="BE148" i="3"/>
  <c r="T148" i="3"/>
  <c r="R148" i="3"/>
  <c r="P148" i="3"/>
  <c r="BK148" i="3"/>
  <c r="J148" i="3"/>
  <c r="BI147" i="3"/>
  <c r="BH147" i="3"/>
  <c r="BG147" i="3"/>
  <c r="BF147" i="3"/>
  <c r="T147" i="3"/>
  <c r="R147" i="3"/>
  <c r="P147" i="3"/>
  <c r="BK147" i="3"/>
  <c r="J147" i="3"/>
  <c r="BE147" i="3" s="1"/>
  <c r="BI146" i="3"/>
  <c r="BH146" i="3"/>
  <c r="BG146" i="3"/>
  <c r="BF146" i="3"/>
  <c r="BE146" i="3"/>
  <c r="T146" i="3"/>
  <c r="R146" i="3"/>
  <c r="P146" i="3"/>
  <c r="BK146" i="3"/>
  <c r="J146" i="3"/>
  <c r="BI145" i="3"/>
  <c r="BH145" i="3"/>
  <c r="BG145" i="3"/>
  <c r="BF145" i="3"/>
  <c r="T145" i="3"/>
  <c r="R145" i="3"/>
  <c r="P145" i="3"/>
  <c r="BK145" i="3"/>
  <c r="J145" i="3"/>
  <c r="BE145" i="3" s="1"/>
  <c r="BI144" i="3"/>
  <c r="BH144" i="3"/>
  <c r="BG144" i="3"/>
  <c r="BF144" i="3"/>
  <c r="BE144" i="3"/>
  <c r="T144" i="3"/>
  <c r="R144" i="3"/>
  <c r="P144" i="3"/>
  <c r="BK144" i="3"/>
  <c r="J144" i="3"/>
  <c r="BI143" i="3"/>
  <c r="BH143" i="3"/>
  <c r="BG143" i="3"/>
  <c r="BF143" i="3"/>
  <c r="T143" i="3"/>
  <c r="R143" i="3"/>
  <c r="P143" i="3"/>
  <c r="BK143" i="3"/>
  <c r="J143" i="3"/>
  <c r="BE143" i="3" s="1"/>
  <c r="BI142" i="3"/>
  <c r="BH142" i="3"/>
  <c r="BG142" i="3"/>
  <c r="BF142" i="3"/>
  <c r="BE142" i="3"/>
  <c r="T142" i="3"/>
  <c r="R142" i="3"/>
  <c r="P142" i="3"/>
  <c r="BK142" i="3"/>
  <c r="J142" i="3"/>
  <c r="BI140" i="3"/>
  <c r="BH140" i="3"/>
  <c r="BG140" i="3"/>
  <c r="BF140" i="3"/>
  <c r="T140" i="3"/>
  <c r="R140" i="3"/>
  <c r="P140" i="3"/>
  <c r="BK140" i="3"/>
  <c r="J140" i="3"/>
  <c r="BE140" i="3" s="1"/>
  <c r="BI138" i="3"/>
  <c r="BH138" i="3"/>
  <c r="BG138" i="3"/>
  <c r="BF138" i="3"/>
  <c r="BE138" i="3"/>
  <c r="T138" i="3"/>
  <c r="R138" i="3"/>
  <c r="P138" i="3"/>
  <c r="BK138" i="3"/>
  <c r="J138" i="3"/>
  <c r="BI136" i="3"/>
  <c r="BH136" i="3"/>
  <c r="BG136" i="3"/>
  <c r="BF136" i="3"/>
  <c r="T136" i="3"/>
  <c r="R136" i="3"/>
  <c r="P136" i="3"/>
  <c r="BK136" i="3"/>
  <c r="J136" i="3"/>
  <c r="BE136" i="3" s="1"/>
  <c r="BI134" i="3"/>
  <c r="BH134" i="3"/>
  <c r="BG134" i="3"/>
  <c r="BF134" i="3"/>
  <c r="BE134" i="3"/>
  <c r="T134" i="3"/>
  <c r="R134" i="3"/>
  <c r="P134" i="3"/>
  <c r="BK134" i="3"/>
  <c r="J134" i="3"/>
  <c r="BI133" i="3"/>
  <c r="BH133" i="3"/>
  <c r="BG133" i="3"/>
  <c r="BF133" i="3"/>
  <c r="T133" i="3"/>
  <c r="R133" i="3"/>
  <c r="P133" i="3"/>
  <c r="BK133" i="3"/>
  <c r="J133" i="3"/>
  <c r="BE133" i="3" s="1"/>
  <c r="BI132" i="3"/>
  <c r="BH132" i="3"/>
  <c r="BG132" i="3"/>
  <c r="BF132" i="3"/>
  <c r="BE132" i="3"/>
  <c r="T132" i="3"/>
  <c r="R132" i="3"/>
  <c r="P132" i="3"/>
  <c r="BK132" i="3"/>
  <c r="J132" i="3"/>
  <c r="BI131" i="3"/>
  <c r="BH131" i="3"/>
  <c r="BG131" i="3"/>
  <c r="BF131" i="3"/>
  <c r="T131" i="3"/>
  <c r="R131" i="3"/>
  <c r="P131" i="3"/>
  <c r="BK131" i="3"/>
  <c r="J131" i="3"/>
  <c r="BE131" i="3" s="1"/>
  <c r="BI129" i="3"/>
  <c r="BH129" i="3"/>
  <c r="BG129" i="3"/>
  <c r="BF129" i="3"/>
  <c r="BE129" i="3"/>
  <c r="T129" i="3"/>
  <c r="R129" i="3"/>
  <c r="P129" i="3"/>
  <c r="BK129" i="3"/>
  <c r="J129" i="3"/>
  <c r="BI128" i="3"/>
  <c r="BH128" i="3"/>
  <c r="BG128" i="3"/>
  <c r="BF128" i="3"/>
  <c r="T128" i="3"/>
  <c r="R128" i="3"/>
  <c r="P128" i="3"/>
  <c r="BK128" i="3"/>
  <c r="J128" i="3"/>
  <c r="BE128" i="3" s="1"/>
  <c r="BI127" i="3"/>
  <c r="BH127" i="3"/>
  <c r="BG127" i="3"/>
  <c r="BF127" i="3"/>
  <c r="BE127" i="3"/>
  <c r="T127" i="3"/>
  <c r="R127" i="3"/>
  <c r="P127" i="3"/>
  <c r="BK127" i="3"/>
  <c r="J127" i="3"/>
  <c r="BI126" i="3"/>
  <c r="BH126" i="3"/>
  <c r="BG126" i="3"/>
  <c r="BF126" i="3"/>
  <c r="T126" i="3"/>
  <c r="R126" i="3"/>
  <c r="P126" i="3"/>
  <c r="BK126" i="3"/>
  <c r="J126" i="3"/>
  <c r="BE126" i="3" s="1"/>
  <c r="BI125" i="3"/>
  <c r="BH125" i="3"/>
  <c r="BG125" i="3"/>
  <c r="BF125" i="3"/>
  <c r="BE125" i="3"/>
  <c r="T125" i="3"/>
  <c r="R125" i="3"/>
  <c r="P125" i="3"/>
  <c r="BK125" i="3"/>
  <c r="J125" i="3"/>
  <c r="BI124" i="3"/>
  <c r="BH124" i="3"/>
  <c r="BG124" i="3"/>
  <c r="BF124" i="3"/>
  <c r="T124" i="3"/>
  <c r="R124" i="3"/>
  <c r="P124" i="3"/>
  <c r="BK124" i="3"/>
  <c r="J124" i="3"/>
  <c r="BE124" i="3" s="1"/>
  <c r="BI123" i="3"/>
  <c r="BH123" i="3"/>
  <c r="BG123" i="3"/>
  <c r="BF123" i="3"/>
  <c r="BE123" i="3"/>
  <c r="T123" i="3"/>
  <c r="R123" i="3"/>
  <c r="P123" i="3"/>
  <c r="BK123" i="3"/>
  <c r="J123" i="3"/>
  <c r="BI122" i="3"/>
  <c r="BH122" i="3"/>
  <c r="BG122" i="3"/>
  <c r="BF122" i="3"/>
  <c r="T122" i="3"/>
  <c r="R122" i="3"/>
  <c r="P122" i="3"/>
  <c r="BK122" i="3"/>
  <c r="J122" i="3"/>
  <c r="BE122" i="3" s="1"/>
  <c r="BI120" i="3"/>
  <c r="BH120" i="3"/>
  <c r="BG120" i="3"/>
  <c r="BF120" i="3"/>
  <c r="BE120" i="3"/>
  <c r="T120" i="3"/>
  <c r="R120" i="3"/>
  <c r="P120" i="3"/>
  <c r="BK120" i="3"/>
  <c r="J120" i="3"/>
  <c r="BI119" i="3"/>
  <c r="BH119" i="3"/>
  <c r="BG119" i="3"/>
  <c r="BF119" i="3"/>
  <c r="T119" i="3"/>
  <c r="R119" i="3"/>
  <c r="P119" i="3"/>
  <c r="BK119" i="3"/>
  <c r="J119" i="3"/>
  <c r="BE119" i="3" s="1"/>
  <c r="BI118" i="3"/>
  <c r="BH118" i="3"/>
  <c r="BG118" i="3"/>
  <c r="BF118" i="3"/>
  <c r="BE118" i="3"/>
  <c r="T118" i="3"/>
  <c r="R118" i="3"/>
  <c r="P118" i="3"/>
  <c r="BK118" i="3"/>
  <c r="J118" i="3"/>
  <c r="BI117" i="3"/>
  <c r="BH117" i="3"/>
  <c r="BG117" i="3"/>
  <c r="BF117" i="3"/>
  <c r="T117" i="3"/>
  <c r="R117" i="3"/>
  <c r="P117" i="3"/>
  <c r="BK117" i="3"/>
  <c r="J117" i="3"/>
  <c r="BE117" i="3" s="1"/>
  <c r="BI116" i="3"/>
  <c r="BH116" i="3"/>
  <c r="BG116" i="3"/>
  <c r="BF116" i="3"/>
  <c r="BE116" i="3"/>
  <c r="T116" i="3"/>
  <c r="R116" i="3"/>
  <c r="P116" i="3"/>
  <c r="BK116" i="3"/>
  <c r="J116" i="3"/>
  <c r="BI115" i="3"/>
  <c r="BH115" i="3"/>
  <c r="BG115" i="3"/>
  <c r="BF115" i="3"/>
  <c r="T115" i="3"/>
  <c r="R115" i="3"/>
  <c r="P115" i="3"/>
  <c r="BK115" i="3"/>
  <c r="J115" i="3"/>
  <c r="BE115" i="3" s="1"/>
  <c r="BI114" i="3"/>
  <c r="BH114" i="3"/>
  <c r="BG114" i="3"/>
  <c r="BF114" i="3"/>
  <c r="BE114" i="3"/>
  <c r="T114" i="3"/>
  <c r="R114" i="3"/>
  <c r="P114" i="3"/>
  <c r="BK114" i="3"/>
  <c r="J114" i="3"/>
  <c r="BI113" i="3"/>
  <c r="BH113" i="3"/>
  <c r="BG113" i="3"/>
  <c r="BF113" i="3"/>
  <c r="T113" i="3"/>
  <c r="R113" i="3"/>
  <c r="P113" i="3"/>
  <c r="BK113" i="3"/>
  <c r="J113" i="3"/>
  <c r="BE113" i="3" s="1"/>
  <c r="BI112" i="3"/>
  <c r="BH112" i="3"/>
  <c r="BG112" i="3"/>
  <c r="BF112" i="3"/>
  <c r="F33" i="3" s="1"/>
  <c r="BA54" i="1" s="1"/>
  <c r="BE112" i="3"/>
  <c r="T112" i="3"/>
  <c r="R112" i="3"/>
  <c r="P112" i="3"/>
  <c r="BK112" i="3"/>
  <c r="J112" i="3"/>
  <c r="BI111" i="3"/>
  <c r="BH111" i="3"/>
  <c r="BG111" i="3"/>
  <c r="BF111" i="3"/>
  <c r="T111" i="3"/>
  <c r="R111" i="3"/>
  <c r="P111" i="3"/>
  <c r="BK111" i="3"/>
  <c r="J111" i="3"/>
  <c r="BE111" i="3" s="1"/>
  <c r="BI110" i="3"/>
  <c r="BH110" i="3"/>
  <c r="BG110" i="3"/>
  <c r="BF110" i="3"/>
  <c r="BE110" i="3"/>
  <c r="T110" i="3"/>
  <c r="R110" i="3"/>
  <c r="R109" i="3" s="1"/>
  <c r="P110" i="3"/>
  <c r="BK110" i="3"/>
  <c r="BK109" i="3" s="1"/>
  <c r="J110" i="3"/>
  <c r="BI107" i="3"/>
  <c r="BH107" i="3"/>
  <c r="BG107" i="3"/>
  <c r="BF107" i="3"/>
  <c r="BE107" i="3"/>
  <c r="T107" i="3"/>
  <c r="T106" i="3" s="1"/>
  <c r="R107" i="3"/>
  <c r="P107" i="3"/>
  <c r="P106" i="3" s="1"/>
  <c r="BK107" i="3"/>
  <c r="BK106" i="3" s="1"/>
  <c r="J106" i="3" s="1"/>
  <c r="J63" i="3" s="1"/>
  <c r="J107" i="3"/>
  <c r="BI105" i="3"/>
  <c r="BH105" i="3"/>
  <c r="BG105" i="3"/>
  <c r="BF105" i="3"/>
  <c r="BE105" i="3"/>
  <c r="T105" i="3"/>
  <c r="R105" i="3"/>
  <c r="P105" i="3"/>
  <c r="BK105" i="3"/>
  <c r="J105" i="3"/>
  <c r="BI104" i="3"/>
  <c r="BH104" i="3"/>
  <c r="BG104" i="3"/>
  <c r="BF104" i="3"/>
  <c r="T104" i="3"/>
  <c r="R104" i="3"/>
  <c r="P104" i="3"/>
  <c r="BK104" i="3"/>
  <c r="J104" i="3"/>
  <c r="BE104" i="3" s="1"/>
  <c r="BI103" i="3"/>
  <c r="BH103" i="3"/>
  <c r="BG103" i="3"/>
  <c r="BF103" i="3"/>
  <c r="BE103" i="3"/>
  <c r="T103" i="3"/>
  <c r="R103" i="3"/>
  <c r="P103" i="3"/>
  <c r="BK103" i="3"/>
  <c r="J103" i="3"/>
  <c r="BI102" i="3"/>
  <c r="BH102" i="3"/>
  <c r="BG102" i="3"/>
  <c r="BF102" i="3"/>
  <c r="T102" i="3"/>
  <c r="R102" i="3"/>
  <c r="P102" i="3"/>
  <c r="BK102" i="3"/>
  <c r="J102" i="3"/>
  <c r="BE102" i="3" s="1"/>
  <c r="BI101" i="3"/>
  <c r="BH101" i="3"/>
  <c r="BG101" i="3"/>
  <c r="BF101" i="3"/>
  <c r="BE101" i="3"/>
  <c r="T101" i="3"/>
  <c r="R101" i="3"/>
  <c r="P101" i="3"/>
  <c r="BK101" i="3"/>
  <c r="J101" i="3"/>
  <c r="BI100" i="3"/>
  <c r="BH100" i="3"/>
  <c r="BG100" i="3"/>
  <c r="BF100" i="3"/>
  <c r="T100" i="3"/>
  <c r="R100" i="3"/>
  <c r="P100" i="3"/>
  <c r="BK100" i="3"/>
  <c r="J100" i="3"/>
  <c r="BE100" i="3" s="1"/>
  <c r="BI99" i="3"/>
  <c r="BH99" i="3"/>
  <c r="BG99" i="3"/>
  <c r="BF99" i="3"/>
  <c r="BE99" i="3"/>
  <c r="T99" i="3"/>
  <c r="R99" i="3"/>
  <c r="P99" i="3"/>
  <c r="BK99" i="3"/>
  <c r="J99" i="3"/>
  <c r="BI98" i="3"/>
  <c r="BH98" i="3"/>
  <c r="BG98" i="3"/>
  <c r="BF98" i="3"/>
  <c r="T98" i="3"/>
  <c r="R98" i="3"/>
  <c r="P98" i="3"/>
  <c r="BK98" i="3"/>
  <c r="J98" i="3"/>
  <c r="BE98" i="3" s="1"/>
  <c r="BI96" i="3"/>
  <c r="BH96" i="3"/>
  <c r="BG96" i="3"/>
  <c r="BF96" i="3"/>
  <c r="BE96" i="3"/>
  <c r="T96" i="3"/>
  <c r="R96" i="3"/>
  <c r="P96" i="3"/>
  <c r="BK96" i="3"/>
  <c r="J96" i="3"/>
  <c r="BI95" i="3"/>
  <c r="BH95" i="3"/>
  <c r="BG95" i="3"/>
  <c r="BF95" i="3"/>
  <c r="T95" i="3"/>
  <c r="R95" i="3"/>
  <c r="P95" i="3"/>
  <c r="BK95" i="3"/>
  <c r="J95" i="3"/>
  <c r="BE95" i="3" s="1"/>
  <c r="BI94" i="3"/>
  <c r="F36" i="3" s="1"/>
  <c r="BD54" i="1" s="1"/>
  <c r="BH94" i="3"/>
  <c r="BG94" i="3"/>
  <c r="BF94" i="3"/>
  <c r="BE94" i="3"/>
  <c r="T94" i="3"/>
  <c r="R94" i="3"/>
  <c r="P94" i="3"/>
  <c r="P93" i="3" s="1"/>
  <c r="P92" i="3" s="1"/>
  <c r="BK94" i="3"/>
  <c r="BK93" i="3" s="1"/>
  <c r="J94" i="3"/>
  <c r="J87" i="3"/>
  <c r="F87" i="3"/>
  <c r="J85" i="3"/>
  <c r="F85" i="3"/>
  <c r="E83" i="3"/>
  <c r="J55" i="3"/>
  <c r="F55" i="3"/>
  <c r="F53" i="3"/>
  <c r="E51" i="3"/>
  <c r="E47" i="3"/>
  <c r="J20" i="3"/>
  <c r="E20" i="3"/>
  <c r="F56" i="3" s="1"/>
  <c r="J19" i="3"/>
  <c r="J14" i="3"/>
  <c r="J53" i="3" s="1"/>
  <c r="E7" i="3"/>
  <c r="E79" i="3" s="1"/>
  <c r="T1406" i="2"/>
  <c r="T1405" i="2" s="1"/>
  <c r="P1391" i="2"/>
  <c r="R1383" i="2"/>
  <c r="T1250" i="2"/>
  <c r="P1088" i="2"/>
  <c r="J435" i="2"/>
  <c r="BK406" i="2"/>
  <c r="J406" i="2" s="1"/>
  <c r="J67" i="2" s="1"/>
  <c r="AY53" i="1"/>
  <c r="AX53" i="1"/>
  <c r="BI1413" i="2"/>
  <c r="BH1413" i="2"/>
  <c r="BG1413" i="2"/>
  <c r="BF1413" i="2"/>
  <c r="BE1413" i="2"/>
  <c r="T1413" i="2"/>
  <c r="R1413" i="2"/>
  <c r="P1413" i="2"/>
  <c r="BK1413" i="2"/>
  <c r="J1413" i="2"/>
  <c r="BI1410" i="2"/>
  <c r="BH1410" i="2"/>
  <c r="BG1410" i="2"/>
  <c r="BF1410" i="2"/>
  <c r="T1410" i="2"/>
  <c r="R1410" i="2"/>
  <c r="P1410" i="2"/>
  <c r="BK1410" i="2"/>
  <c r="J1410" i="2"/>
  <c r="BE1410" i="2" s="1"/>
  <c r="BI1407" i="2"/>
  <c r="BH1407" i="2"/>
  <c r="BG1407" i="2"/>
  <c r="BF1407" i="2"/>
  <c r="BE1407" i="2"/>
  <c r="T1407" i="2"/>
  <c r="R1407" i="2"/>
  <c r="P1407" i="2"/>
  <c r="P1406" i="2" s="1"/>
  <c r="P1405" i="2" s="1"/>
  <c r="BK1407" i="2"/>
  <c r="BK1406" i="2" s="1"/>
  <c r="J1407" i="2"/>
  <c r="BI1395" i="2"/>
  <c r="BH1395" i="2"/>
  <c r="BG1395" i="2"/>
  <c r="BF1395" i="2"/>
  <c r="BE1395" i="2"/>
  <c r="T1395" i="2"/>
  <c r="R1395" i="2"/>
  <c r="P1395" i="2"/>
  <c r="BK1395" i="2"/>
  <c r="J1395" i="2"/>
  <c r="BI1394" i="2"/>
  <c r="BH1394" i="2"/>
  <c r="BG1394" i="2"/>
  <c r="BF1394" i="2"/>
  <c r="T1394" i="2"/>
  <c r="R1394" i="2"/>
  <c r="P1394" i="2"/>
  <c r="BK1394" i="2"/>
  <c r="J1394" i="2"/>
  <c r="BE1394" i="2" s="1"/>
  <c r="BI1392" i="2"/>
  <c r="BH1392" i="2"/>
  <c r="BG1392" i="2"/>
  <c r="BF1392" i="2"/>
  <c r="BE1392" i="2"/>
  <c r="T1392" i="2"/>
  <c r="T1391" i="2" s="1"/>
  <c r="R1392" i="2"/>
  <c r="P1392" i="2"/>
  <c r="BK1392" i="2"/>
  <c r="BK1391" i="2" s="1"/>
  <c r="J1391" i="2" s="1"/>
  <c r="J85" i="2" s="1"/>
  <c r="J1392" i="2"/>
  <c r="BI1388" i="2"/>
  <c r="BH1388" i="2"/>
  <c r="BG1388" i="2"/>
  <c r="BF1388" i="2"/>
  <c r="T1388" i="2"/>
  <c r="R1388" i="2"/>
  <c r="P1388" i="2"/>
  <c r="BK1388" i="2"/>
  <c r="J1388" i="2"/>
  <c r="BE1388" i="2" s="1"/>
  <c r="BI1386" i="2"/>
  <c r="BH1386" i="2"/>
  <c r="BG1386" i="2"/>
  <c r="BF1386" i="2"/>
  <c r="BE1386" i="2"/>
  <c r="T1386" i="2"/>
  <c r="R1386" i="2"/>
  <c r="P1386" i="2"/>
  <c r="BK1386" i="2"/>
  <c r="J1386" i="2"/>
  <c r="BI1384" i="2"/>
  <c r="BH1384" i="2"/>
  <c r="BG1384" i="2"/>
  <c r="BF1384" i="2"/>
  <c r="T1384" i="2"/>
  <c r="T1383" i="2" s="1"/>
  <c r="R1384" i="2"/>
  <c r="P1384" i="2"/>
  <c r="P1383" i="2" s="1"/>
  <c r="BK1384" i="2"/>
  <c r="BK1383" i="2" s="1"/>
  <c r="J1383" i="2" s="1"/>
  <c r="J84" i="2" s="1"/>
  <c r="J1384" i="2"/>
  <c r="BE1384" i="2" s="1"/>
  <c r="BI1382" i="2"/>
  <c r="BH1382" i="2"/>
  <c r="BG1382" i="2"/>
  <c r="BF1382" i="2"/>
  <c r="T1382" i="2"/>
  <c r="R1382" i="2"/>
  <c r="P1382" i="2"/>
  <c r="BK1382" i="2"/>
  <c r="J1382" i="2"/>
  <c r="BE1382" i="2" s="1"/>
  <c r="BI1335" i="2"/>
  <c r="BH1335" i="2"/>
  <c r="BG1335" i="2"/>
  <c r="BF1335" i="2"/>
  <c r="BE1335" i="2"/>
  <c r="T1335" i="2"/>
  <c r="R1335" i="2"/>
  <c r="P1335" i="2"/>
  <c r="BK1335" i="2"/>
  <c r="J1335" i="2"/>
  <c r="BI1334" i="2"/>
  <c r="BH1334" i="2"/>
  <c r="BG1334" i="2"/>
  <c r="BF1334" i="2"/>
  <c r="T1334" i="2"/>
  <c r="R1334" i="2"/>
  <c r="P1334" i="2"/>
  <c r="BK1334" i="2"/>
  <c r="J1334" i="2"/>
  <c r="BE1334" i="2" s="1"/>
  <c r="BI1307" i="2"/>
  <c r="BH1307" i="2"/>
  <c r="BG1307" i="2"/>
  <c r="BF1307" i="2"/>
  <c r="BE1307" i="2"/>
  <c r="T1307" i="2"/>
  <c r="R1307" i="2"/>
  <c r="P1307" i="2"/>
  <c r="BK1307" i="2"/>
  <c r="J1307" i="2"/>
  <c r="BI1306" i="2"/>
  <c r="BH1306" i="2"/>
  <c r="BG1306" i="2"/>
  <c r="BF1306" i="2"/>
  <c r="T1306" i="2"/>
  <c r="R1306" i="2"/>
  <c r="P1306" i="2"/>
  <c r="BK1306" i="2"/>
  <c r="J1306" i="2"/>
  <c r="BE1306" i="2" s="1"/>
  <c r="BI1304" i="2"/>
  <c r="BH1304" i="2"/>
  <c r="BG1304" i="2"/>
  <c r="BF1304" i="2"/>
  <c r="BE1304" i="2"/>
  <c r="T1304" i="2"/>
  <c r="R1304" i="2"/>
  <c r="P1304" i="2"/>
  <c r="BK1304" i="2"/>
  <c r="J1304" i="2"/>
  <c r="BI1301" i="2"/>
  <c r="BH1301" i="2"/>
  <c r="BG1301" i="2"/>
  <c r="BF1301" i="2"/>
  <c r="T1301" i="2"/>
  <c r="R1301" i="2"/>
  <c r="P1301" i="2"/>
  <c r="BK1301" i="2"/>
  <c r="J1301" i="2"/>
  <c r="BE1301" i="2" s="1"/>
  <c r="BI1251" i="2"/>
  <c r="BH1251" i="2"/>
  <c r="BG1251" i="2"/>
  <c r="BF1251" i="2"/>
  <c r="BE1251" i="2"/>
  <c r="T1251" i="2"/>
  <c r="R1251" i="2"/>
  <c r="P1251" i="2"/>
  <c r="P1250" i="2" s="1"/>
  <c r="BK1251" i="2"/>
  <c r="BK1250" i="2" s="1"/>
  <c r="J1250" i="2" s="1"/>
  <c r="J83" i="2" s="1"/>
  <c r="J1251" i="2"/>
  <c r="BI1249" i="2"/>
  <c r="BH1249" i="2"/>
  <c r="BG1249" i="2"/>
  <c r="BF1249" i="2"/>
  <c r="T1249" i="2"/>
  <c r="R1249" i="2"/>
  <c r="P1249" i="2"/>
  <c r="BK1249" i="2"/>
  <c r="J1249" i="2"/>
  <c r="BE1249" i="2" s="1"/>
  <c r="BI1247" i="2"/>
  <c r="BH1247" i="2"/>
  <c r="BG1247" i="2"/>
  <c r="BF1247" i="2"/>
  <c r="BE1247" i="2"/>
  <c r="T1247" i="2"/>
  <c r="R1247" i="2"/>
  <c r="P1247" i="2"/>
  <c r="BK1247" i="2"/>
  <c r="J1247" i="2"/>
  <c r="BI1246" i="2"/>
  <c r="BH1246" i="2"/>
  <c r="BG1246" i="2"/>
  <c r="BF1246" i="2"/>
  <c r="T1246" i="2"/>
  <c r="R1246" i="2"/>
  <c r="P1246" i="2"/>
  <c r="BK1246" i="2"/>
  <c r="J1246" i="2"/>
  <c r="BE1246" i="2" s="1"/>
  <c r="BI1245" i="2"/>
  <c r="BH1245" i="2"/>
  <c r="BG1245" i="2"/>
  <c r="BF1245" i="2"/>
  <c r="BE1245" i="2"/>
  <c r="T1245" i="2"/>
  <c r="R1245" i="2"/>
  <c r="P1245" i="2"/>
  <c r="BK1245" i="2"/>
  <c r="J1245" i="2"/>
  <c r="BI1244" i="2"/>
  <c r="BH1244" i="2"/>
  <c r="BG1244" i="2"/>
  <c r="BF1244" i="2"/>
  <c r="T1244" i="2"/>
  <c r="R1244" i="2"/>
  <c r="P1244" i="2"/>
  <c r="BK1244" i="2"/>
  <c r="J1244" i="2"/>
  <c r="BE1244" i="2" s="1"/>
  <c r="BI1242" i="2"/>
  <c r="BH1242" i="2"/>
  <c r="BG1242" i="2"/>
  <c r="BF1242" i="2"/>
  <c r="BE1242" i="2"/>
  <c r="T1242" i="2"/>
  <c r="R1242" i="2"/>
  <c r="P1242" i="2"/>
  <c r="BK1242" i="2"/>
  <c r="J1242" i="2"/>
  <c r="BI1234" i="2"/>
  <c r="BH1234" i="2"/>
  <c r="BG1234" i="2"/>
  <c r="BF1234" i="2"/>
  <c r="T1234" i="2"/>
  <c r="R1234" i="2"/>
  <c r="P1234" i="2"/>
  <c r="BK1234" i="2"/>
  <c r="J1234" i="2"/>
  <c r="BE1234" i="2" s="1"/>
  <c r="BI1223" i="2"/>
  <c r="BH1223" i="2"/>
  <c r="BG1223" i="2"/>
  <c r="BF1223" i="2"/>
  <c r="BE1223" i="2"/>
  <c r="T1223" i="2"/>
  <c r="R1223" i="2"/>
  <c r="P1223" i="2"/>
  <c r="BK1223" i="2"/>
  <c r="J1223" i="2"/>
  <c r="BI1215" i="2"/>
  <c r="BH1215" i="2"/>
  <c r="BG1215" i="2"/>
  <c r="BF1215" i="2"/>
  <c r="T1215" i="2"/>
  <c r="R1215" i="2"/>
  <c r="P1215" i="2"/>
  <c r="BK1215" i="2"/>
  <c r="J1215" i="2"/>
  <c r="BE1215" i="2" s="1"/>
  <c r="BI1207" i="2"/>
  <c r="BH1207" i="2"/>
  <c r="BG1207" i="2"/>
  <c r="BF1207" i="2"/>
  <c r="BE1207" i="2"/>
  <c r="T1207" i="2"/>
  <c r="R1207" i="2"/>
  <c r="P1207" i="2"/>
  <c r="BK1207" i="2"/>
  <c r="J1207" i="2"/>
  <c r="BI1191" i="2"/>
  <c r="BH1191" i="2"/>
  <c r="BG1191" i="2"/>
  <c r="BF1191" i="2"/>
  <c r="T1191" i="2"/>
  <c r="R1191" i="2"/>
  <c r="P1191" i="2"/>
  <c r="BK1191" i="2"/>
  <c r="J1191" i="2"/>
  <c r="BE1191" i="2" s="1"/>
  <c r="BI1189" i="2"/>
  <c r="BH1189" i="2"/>
  <c r="BG1189" i="2"/>
  <c r="BF1189" i="2"/>
  <c r="BE1189" i="2"/>
  <c r="T1189" i="2"/>
  <c r="R1189" i="2"/>
  <c r="P1189" i="2"/>
  <c r="BK1189" i="2"/>
  <c r="J1189" i="2"/>
  <c r="BI1187" i="2"/>
  <c r="BH1187" i="2"/>
  <c r="BG1187" i="2"/>
  <c r="BF1187" i="2"/>
  <c r="T1187" i="2"/>
  <c r="T1186" i="2" s="1"/>
  <c r="R1187" i="2"/>
  <c r="R1186" i="2" s="1"/>
  <c r="P1187" i="2"/>
  <c r="BK1187" i="2"/>
  <c r="BK1186" i="2" s="1"/>
  <c r="J1186" i="2" s="1"/>
  <c r="J82" i="2" s="1"/>
  <c r="J1187" i="2"/>
  <c r="BE1187" i="2" s="1"/>
  <c r="BI1185" i="2"/>
  <c r="BH1185" i="2"/>
  <c r="BG1185" i="2"/>
  <c r="BF1185" i="2"/>
  <c r="T1185" i="2"/>
  <c r="R1185" i="2"/>
  <c r="P1185" i="2"/>
  <c r="BK1185" i="2"/>
  <c r="J1185" i="2"/>
  <c r="BE1185" i="2" s="1"/>
  <c r="BI1184" i="2"/>
  <c r="BH1184" i="2"/>
  <c r="BG1184" i="2"/>
  <c r="BF1184" i="2"/>
  <c r="BE1184" i="2"/>
  <c r="T1184" i="2"/>
  <c r="R1184" i="2"/>
  <c r="P1184" i="2"/>
  <c r="BK1184" i="2"/>
  <c r="J1184" i="2"/>
  <c r="BI1182" i="2"/>
  <c r="BH1182" i="2"/>
  <c r="BG1182" i="2"/>
  <c r="BF1182" i="2"/>
  <c r="T1182" i="2"/>
  <c r="R1182" i="2"/>
  <c r="P1182" i="2"/>
  <c r="BK1182" i="2"/>
  <c r="J1182" i="2"/>
  <c r="BE1182" i="2" s="1"/>
  <c r="BI1180" i="2"/>
  <c r="BH1180" i="2"/>
  <c r="BG1180" i="2"/>
  <c r="BF1180" i="2"/>
  <c r="BE1180" i="2"/>
  <c r="T1180" i="2"/>
  <c r="R1180" i="2"/>
  <c r="P1180" i="2"/>
  <c r="BK1180" i="2"/>
  <c r="J1180" i="2"/>
  <c r="BI1177" i="2"/>
  <c r="BH1177" i="2"/>
  <c r="BG1177" i="2"/>
  <c r="BF1177" i="2"/>
  <c r="T1177" i="2"/>
  <c r="R1177" i="2"/>
  <c r="P1177" i="2"/>
  <c r="BK1177" i="2"/>
  <c r="J1177" i="2"/>
  <c r="BE1177" i="2" s="1"/>
  <c r="BI1175" i="2"/>
  <c r="BH1175" i="2"/>
  <c r="BG1175" i="2"/>
  <c r="BF1175" i="2"/>
  <c r="BE1175" i="2"/>
  <c r="T1175" i="2"/>
  <c r="R1175" i="2"/>
  <c r="P1175" i="2"/>
  <c r="BK1175" i="2"/>
  <c r="J1175" i="2"/>
  <c r="BI1173" i="2"/>
  <c r="BH1173" i="2"/>
  <c r="BG1173" i="2"/>
  <c r="BF1173" i="2"/>
  <c r="T1173" i="2"/>
  <c r="R1173" i="2"/>
  <c r="P1173" i="2"/>
  <c r="BK1173" i="2"/>
  <c r="J1173" i="2"/>
  <c r="BE1173" i="2" s="1"/>
  <c r="BI1171" i="2"/>
  <c r="BH1171" i="2"/>
  <c r="BG1171" i="2"/>
  <c r="BF1171" i="2"/>
  <c r="BE1171" i="2"/>
  <c r="T1171" i="2"/>
  <c r="R1171" i="2"/>
  <c r="P1171" i="2"/>
  <c r="BK1171" i="2"/>
  <c r="J1171" i="2"/>
  <c r="BI1170" i="2"/>
  <c r="BH1170" i="2"/>
  <c r="BG1170" i="2"/>
  <c r="BF1170" i="2"/>
  <c r="BE1170" i="2"/>
  <c r="T1170" i="2"/>
  <c r="R1170" i="2"/>
  <c r="P1170" i="2"/>
  <c r="BK1170" i="2"/>
  <c r="J1170" i="2"/>
  <c r="BI1156" i="2"/>
  <c r="BH1156" i="2"/>
  <c r="BG1156" i="2"/>
  <c r="BF1156" i="2"/>
  <c r="BE1156" i="2"/>
  <c r="T1156" i="2"/>
  <c r="R1156" i="2"/>
  <c r="P1156" i="2"/>
  <c r="BK1156" i="2"/>
  <c r="J1156" i="2"/>
  <c r="BI1153" i="2"/>
  <c r="BH1153" i="2"/>
  <c r="BG1153" i="2"/>
  <c r="BF1153" i="2"/>
  <c r="BE1153" i="2"/>
  <c r="T1153" i="2"/>
  <c r="R1153" i="2"/>
  <c r="P1153" i="2"/>
  <c r="BK1153" i="2"/>
  <c r="J1153" i="2"/>
  <c r="BI1137" i="2"/>
  <c r="BH1137" i="2"/>
  <c r="BG1137" i="2"/>
  <c r="BF1137" i="2"/>
  <c r="BE1137" i="2"/>
  <c r="T1137" i="2"/>
  <c r="R1137" i="2"/>
  <c r="P1137" i="2"/>
  <c r="BK1137" i="2"/>
  <c r="J1137" i="2"/>
  <c r="BI1135" i="2"/>
  <c r="BH1135" i="2"/>
  <c r="BG1135" i="2"/>
  <c r="BF1135" i="2"/>
  <c r="BE1135" i="2"/>
  <c r="T1135" i="2"/>
  <c r="R1135" i="2"/>
  <c r="P1135" i="2"/>
  <c r="BK1135" i="2"/>
  <c r="J1135" i="2"/>
  <c r="BI1127" i="2"/>
  <c r="BH1127" i="2"/>
  <c r="BG1127" i="2"/>
  <c r="BF1127" i="2"/>
  <c r="BE1127" i="2"/>
  <c r="T1127" i="2"/>
  <c r="R1127" i="2"/>
  <c r="P1127" i="2"/>
  <c r="BK1127" i="2"/>
  <c r="J1127" i="2"/>
  <c r="BI1125" i="2"/>
  <c r="BH1125" i="2"/>
  <c r="BG1125" i="2"/>
  <c r="BF1125" i="2"/>
  <c r="BE1125" i="2"/>
  <c r="T1125" i="2"/>
  <c r="R1125" i="2"/>
  <c r="P1125" i="2"/>
  <c r="BK1125" i="2"/>
  <c r="J1125" i="2"/>
  <c r="BI1116" i="2"/>
  <c r="BH1116" i="2"/>
  <c r="BG1116" i="2"/>
  <c r="BF1116" i="2"/>
  <c r="BE1116" i="2"/>
  <c r="T1116" i="2"/>
  <c r="R1116" i="2"/>
  <c r="P1116" i="2"/>
  <c r="BK1116" i="2"/>
  <c r="J1116" i="2"/>
  <c r="BI1108" i="2"/>
  <c r="BH1108" i="2"/>
  <c r="BG1108" i="2"/>
  <c r="BF1108" i="2"/>
  <c r="BE1108" i="2"/>
  <c r="T1108" i="2"/>
  <c r="R1108" i="2"/>
  <c r="P1108" i="2"/>
  <c r="BK1108" i="2"/>
  <c r="J1108" i="2"/>
  <c r="BI1099" i="2"/>
  <c r="BH1099" i="2"/>
  <c r="BG1099" i="2"/>
  <c r="BF1099" i="2"/>
  <c r="BE1099" i="2"/>
  <c r="T1099" i="2"/>
  <c r="R1099" i="2"/>
  <c r="P1099" i="2"/>
  <c r="BK1099" i="2"/>
  <c r="J1099" i="2"/>
  <c r="BI1094" i="2"/>
  <c r="BH1094" i="2"/>
  <c r="BG1094" i="2"/>
  <c r="BF1094" i="2"/>
  <c r="BE1094" i="2"/>
  <c r="T1094" i="2"/>
  <c r="R1094" i="2"/>
  <c r="P1094" i="2"/>
  <c r="BK1094" i="2"/>
  <c r="J1094" i="2"/>
  <c r="BI1089" i="2"/>
  <c r="BH1089" i="2"/>
  <c r="BG1089" i="2"/>
  <c r="BF1089" i="2"/>
  <c r="BE1089" i="2"/>
  <c r="T1089" i="2"/>
  <c r="T1088" i="2" s="1"/>
  <c r="R1089" i="2"/>
  <c r="P1089" i="2"/>
  <c r="BK1089" i="2"/>
  <c r="J1089" i="2"/>
  <c r="BI1087" i="2"/>
  <c r="BH1087" i="2"/>
  <c r="BG1087" i="2"/>
  <c r="BF1087" i="2"/>
  <c r="T1087" i="2"/>
  <c r="R1087" i="2"/>
  <c r="P1087" i="2"/>
  <c r="BK1087" i="2"/>
  <c r="J1087" i="2"/>
  <c r="BE1087" i="2" s="1"/>
  <c r="BI1086" i="2"/>
  <c r="BH1086" i="2"/>
  <c r="BG1086" i="2"/>
  <c r="BF1086" i="2"/>
  <c r="BE1086" i="2"/>
  <c r="T1086" i="2"/>
  <c r="R1086" i="2"/>
  <c r="P1086" i="2"/>
  <c r="BK1086" i="2"/>
  <c r="J1086" i="2"/>
  <c r="BI1085" i="2"/>
  <c r="BH1085" i="2"/>
  <c r="BG1085" i="2"/>
  <c r="BF1085" i="2"/>
  <c r="T1085" i="2"/>
  <c r="R1085" i="2"/>
  <c r="P1085" i="2"/>
  <c r="BK1085" i="2"/>
  <c r="J1085" i="2"/>
  <c r="BE1085" i="2" s="1"/>
  <c r="BI1084" i="2"/>
  <c r="BH1084" i="2"/>
  <c r="BG1084" i="2"/>
  <c r="BF1084" i="2"/>
  <c r="BE1084" i="2"/>
  <c r="T1084" i="2"/>
  <c r="R1084" i="2"/>
  <c r="P1084" i="2"/>
  <c r="BK1084" i="2"/>
  <c r="J1084" i="2"/>
  <c r="BI1083" i="2"/>
  <c r="BH1083" i="2"/>
  <c r="BG1083" i="2"/>
  <c r="BF1083" i="2"/>
  <c r="T1083" i="2"/>
  <c r="R1083" i="2"/>
  <c r="P1083" i="2"/>
  <c r="BK1083" i="2"/>
  <c r="J1083" i="2"/>
  <c r="BE1083" i="2" s="1"/>
  <c r="BI1080" i="2"/>
  <c r="BH1080" i="2"/>
  <c r="BG1080" i="2"/>
  <c r="BF1080" i="2"/>
  <c r="BE1080" i="2"/>
  <c r="T1080" i="2"/>
  <c r="R1080" i="2"/>
  <c r="P1080" i="2"/>
  <c r="BK1080" i="2"/>
  <c r="J1080" i="2"/>
  <c r="BI1077" i="2"/>
  <c r="BH1077" i="2"/>
  <c r="BG1077" i="2"/>
  <c r="BF1077" i="2"/>
  <c r="T1077" i="2"/>
  <c r="R1077" i="2"/>
  <c r="P1077" i="2"/>
  <c r="BK1077" i="2"/>
  <c r="J1077" i="2"/>
  <c r="BE1077" i="2" s="1"/>
  <c r="BI1075" i="2"/>
  <c r="BH1075" i="2"/>
  <c r="BG1075" i="2"/>
  <c r="BF1075" i="2"/>
  <c r="BE1075" i="2"/>
  <c r="T1075" i="2"/>
  <c r="R1075" i="2"/>
  <c r="P1075" i="2"/>
  <c r="BK1075" i="2"/>
  <c r="J1075" i="2"/>
  <c r="BI1073" i="2"/>
  <c r="BH1073" i="2"/>
  <c r="BG1073" i="2"/>
  <c r="BF1073" i="2"/>
  <c r="T1073" i="2"/>
  <c r="R1073" i="2"/>
  <c r="P1073" i="2"/>
  <c r="BK1073" i="2"/>
  <c r="J1073" i="2"/>
  <c r="BE1073" i="2" s="1"/>
  <c r="BI1071" i="2"/>
  <c r="BH1071" i="2"/>
  <c r="BG1071" i="2"/>
  <c r="BF1071" i="2"/>
  <c r="BE1071" i="2"/>
  <c r="T1071" i="2"/>
  <c r="R1071" i="2"/>
  <c r="P1071" i="2"/>
  <c r="BK1071" i="2"/>
  <c r="J1071" i="2"/>
  <c r="BI1068" i="2"/>
  <c r="BH1068" i="2"/>
  <c r="BG1068" i="2"/>
  <c r="BF1068" i="2"/>
  <c r="T1068" i="2"/>
  <c r="R1068" i="2"/>
  <c r="P1068" i="2"/>
  <c r="BK1068" i="2"/>
  <c r="J1068" i="2"/>
  <c r="BE1068" i="2" s="1"/>
  <c r="BI1066" i="2"/>
  <c r="BH1066" i="2"/>
  <c r="BG1066" i="2"/>
  <c r="BF1066" i="2"/>
  <c r="BE1066" i="2"/>
  <c r="T1066" i="2"/>
  <c r="R1066" i="2"/>
  <c r="P1066" i="2"/>
  <c r="BK1066" i="2"/>
  <c r="J1066" i="2"/>
  <c r="BI1061" i="2"/>
  <c r="BH1061" i="2"/>
  <c r="BG1061" i="2"/>
  <c r="BF1061" i="2"/>
  <c r="T1061" i="2"/>
  <c r="R1061" i="2"/>
  <c r="P1061" i="2"/>
  <c r="BK1061" i="2"/>
  <c r="J1061" i="2"/>
  <c r="BE1061" i="2" s="1"/>
  <c r="BI1058" i="2"/>
  <c r="BH1058" i="2"/>
  <c r="BG1058" i="2"/>
  <c r="BF1058" i="2"/>
  <c r="BE1058" i="2"/>
  <c r="T1058" i="2"/>
  <c r="R1058" i="2"/>
  <c r="P1058" i="2"/>
  <c r="BK1058" i="2"/>
  <c r="J1058" i="2"/>
  <c r="BI1053" i="2"/>
  <c r="BH1053" i="2"/>
  <c r="BG1053" i="2"/>
  <c r="BF1053" i="2"/>
  <c r="T1053" i="2"/>
  <c r="R1053" i="2"/>
  <c r="P1053" i="2"/>
  <c r="BK1053" i="2"/>
  <c r="J1053" i="2"/>
  <c r="BE1053" i="2" s="1"/>
  <c r="BI1051" i="2"/>
  <c r="BH1051" i="2"/>
  <c r="BG1051" i="2"/>
  <c r="BF1051" i="2"/>
  <c r="BE1051" i="2"/>
  <c r="T1051" i="2"/>
  <c r="R1051" i="2"/>
  <c r="P1051" i="2"/>
  <c r="BK1051" i="2"/>
  <c r="J1051" i="2"/>
  <c r="BI1049" i="2"/>
  <c r="BH1049" i="2"/>
  <c r="BG1049" i="2"/>
  <c r="BF1049" i="2"/>
  <c r="T1049" i="2"/>
  <c r="R1049" i="2"/>
  <c r="P1049" i="2"/>
  <c r="BK1049" i="2"/>
  <c r="J1049" i="2"/>
  <c r="BE1049" i="2" s="1"/>
  <c r="BI1047" i="2"/>
  <c r="BH1047" i="2"/>
  <c r="BG1047" i="2"/>
  <c r="BF1047" i="2"/>
  <c r="BE1047" i="2"/>
  <c r="T1047" i="2"/>
  <c r="R1047" i="2"/>
  <c r="P1047" i="2"/>
  <c r="BK1047" i="2"/>
  <c r="J1047" i="2"/>
  <c r="BI1045" i="2"/>
  <c r="BH1045" i="2"/>
  <c r="BG1045" i="2"/>
  <c r="BF1045" i="2"/>
  <c r="BE1045" i="2"/>
  <c r="T1045" i="2"/>
  <c r="R1045" i="2"/>
  <c r="P1045" i="2"/>
  <c r="BK1045" i="2"/>
  <c r="J1045" i="2"/>
  <c r="BI1043" i="2"/>
  <c r="BH1043" i="2"/>
  <c r="BG1043" i="2"/>
  <c r="BF1043" i="2"/>
  <c r="BE1043" i="2"/>
  <c r="T1043" i="2"/>
  <c r="R1043" i="2"/>
  <c r="P1043" i="2"/>
  <c r="BK1043" i="2"/>
  <c r="J1043" i="2"/>
  <c r="BI1041" i="2"/>
  <c r="BH1041" i="2"/>
  <c r="BG1041" i="2"/>
  <c r="BF1041" i="2"/>
  <c r="BE1041" i="2"/>
  <c r="T1041" i="2"/>
  <c r="R1041" i="2"/>
  <c r="P1041" i="2"/>
  <c r="BK1041" i="2"/>
  <c r="J1041" i="2"/>
  <c r="BI1038" i="2"/>
  <c r="BH1038" i="2"/>
  <c r="BG1038" i="2"/>
  <c r="BF1038" i="2"/>
  <c r="T1038" i="2"/>
  <c r="R1038" i="2"/>
  <c r="P1038" i="2"/>
  <c r="BK1038" i="2"/>
  <c r="J1038" i="2"/>
  <c r="BE1038" i="2" s="1"/>
  <c r="BI1036" i="2"/>
  <c r="BH1036" i="2"/>
  <c r="BG1036" i="2"/>
  <c r="BF1036" i="2"/>
  <c r="BE1036" i="2"/>
  <c r="T1036" i="2"/>
  <c r="R1036" i="2"/>
  <c r="P1036" i="2"/>
  <c r="BK1036" i="2"/>
  <c r="J1036" i="2"/>
  <c r="BI1033" i="2"/>
  <c r="BH1033" i="2"/>
  <c r="BG1033" i="2"/>
  <c r="BF1033" i="2"/>
  <c r="T1033" i="2"/>
  <c r="R1033" i="2"/>
  <c r="P1033" i="2"/>
  <c r="BK1033" i="2"/>
  <c r="J1033" i="2"/>
  <c r="BE1033" i="2" s="1"/>
  <c r="BI1030" i="2"/>
  <c r="BH1030" i="2"/>
  <c r="BG1030" i="2"/>
  <c r="BF1030" i="2"/>
  <c r="BE1030" i="2"/>
  <c r="T1030" i="2"/>
  <c r="R1030" i="2"/>
  <c r="P1030" i="2"/>
  <c r="BK1030" i="2"/>
  <c r="J1030" i="2"/>
  <c r="BI1028" i="2"/>
  <c r="BH1028" i="2"/>
  <c r="BG1028" i="2"/>
  <c r="BF1028" i="2"/>
  <c r="T1028" i="2"/>
  <c r="R1028" i="2"/>
  <c r="P1028" i="2"/>
  <c r="BK1028" i="2"/>
  <c r="J1028" i="2"/>
  <c r="BE1028" i="2" s="1"/>
  <c r="BI1026" i="2"/>
  <c r="BH1026" i="2"/>
  <c r="BG1026" i="2"/>
  <c r="BF1026" i="2"/>
  <c r="BE1026" i="2"/>
  <c r="T1026" i="2"/>
  <c r="R1026" i="2"/>
  <c r="P1026" i="2"/>
  <c r="BK1026" i="2"/>
  <c r="J1026" i="2"/>
  <c r="BI1020" i="2"/>
  <c r="BH1020" i="2"/>
  <c r="BG1020" i="2"/>
  <c r="BF1020" i="2"/>
  <c r="T1020" i="2"/>
  <c r="R1020" i="2"/>
  <c r="P1020" i="2"/>
  <c r="BK1020" i="2"/>
  <c r="J1020" i="2"/>
  <c r="BE1020" i="2" s="1"/>
  <c r="BI1018" i="2"/>
  <c r="BH1018" i="2"/>
  <c r="BG1018" i="2"/>
  <c r="BF1018" i="2"/>
  <c r="BE1018" i="2"/>
  <c r="T1018" i="2"/>
  <c r="R1018" i="2"/>
  <c r="P1018" i="2"/>
  <c r="BK1018" i="2"/>
  <c r="J1018" i="2"/>
  <c r="BI1016" i="2"/>
  <c r="BH1016" i="2"/>
  <c r="BG1016" i="2"/>
  <c r="BF1016" i="2"/>
  <c r="T1016" i="2"/>
  <c r="R1016" i="2"/>
  <c r="P1016" i="2"/>
  <c r="BK1016" i="2"/>
  <c r="J1016" i="2"/>
  <c r="BE1016" i="2" s="1"/>
  <c r="BI1014" i="2"/>
  <c r="BH1014" i="2"/>
  <c r="BG1014" i="2"/>
  <c r="BF1014" i="2"/>
  <c r="BE1014" i="2"/>
  <c r="T1014" i="2"/>
  <c r="R1014" i="2"/>
  <c r="P1014" i="2"/>
  <c r="BK1014" i="2"/>
  <c r="J1014" i="2"/>
  <c r="BI1012" i="2"/>
  <c r="BH1012" i="2"/>
  <c r="BG1012" i="2"/>
  <c r="BF1012" i="2"/>
  <c r="T1012" i="2"/>
  <c r="R1012" i="2"/>
  <c r="P1012" i="2"/>
  <c r="BK1012" i="2"/>
  <c r="J1012" i="2"/>
  <c r="BE1012" i="2" s="1"/>
  <c r="BI1010" i="2"/>
  <c r="BH1010" i="2"/>
  <c r="BG1010" i="2"/>
  <c r="BF1010" i="2"/>
  <c r="BE1010" i="2"/>
  <c r="T1010" i="2"/>
  <c r="R1010" i="2"/>
  <c r="P1010" i="2"/>
  <c r="BK1010" i="2"/>
  <c r="J1010" i="2"/>
  <c r="BI1008" i="2"/>
  <c r="BH1008" i="2"/>
  <c r="BG1008" i="2"/>
  <c r="BF1008" i="2"/>
  <c r="T1008" i="2"/>
  <c r="R1008" i="2"/>
  <c r="P1008" i="2"/>
  <c r="BK1008" i="2"/>
  <c r="J1008" i="2"/>
  <c r="BE1008" i="2" s="1"/>
  <c r="BI1006" i="2"/>
  <c r="BH1006" i="2"/>
  <c r="BG1006" i="2"/>
  <c r="BF1006" i="2"/>
  <c r="BE1006" i="2"/>
  <c r="T1006" i="2"/>
  <c r="R1006" i="2"/>
  <c r="P1006" i="2"/>
  <c r="BK1006" i="2"/>
  <c r="J1006" i="2"/>
  <c r="BI1004" i="2"/>
  <c r="BH1004" i="2"/>
  <c r="BG1004" i="2"/>
  <c r="BF1004" i="2"/>
  <c r="T1004" i="2"/>
  <c r="R1004" i="2"/>
  <c r="P1004" i="2"/>
  <c r="BK1004" i="2"/>
  <c r="J1004" i="2"/>
  <c r="BE1004" i="2" s="1"/>
  <c r="BI1001" i="2"/>
  <c r="BH1001" i="2"/>
  <c r="BG1001" i="2"/>
  <c r="BF1001" i="2"/>
  <c r="BE1001" i="2"/>
  <c r="T1001" i="2"/>
  <c r="R1001" i="2"/>
  <c r="P1001" i="2"/>
  <c r="BK1001" i="2"/>
  <c r="J1001" i="2"/>
  <c r="BI999" i="2"/>
  <c r="BH999" i="2"/>
  <c r="BG999" i="2"/>
  <c r="BF999" i="2"/>
  <c r="T999" i="2"/>
  <c r="R999" i="2"/>
  <c r="P999" i="2"/>
  <c r="BK999" i="2"/>
  <c r="J999" i="2"/>
  <c r="BE999" i="2" s="1"/>
  <c r="BI994" i="2"/>
  <c r="BH994" i="2"/>
  <c r="BG994" i="2"/>
  <c r="BF994" i="2"/>
  <c r="BE994" i="2"/>
  <c r="T994" i="2"/>
  <c r="R994" i="2"/>
  <c r="P994" i="2"/>
  <c r="BK994" i="2"/>
  <c r="J994" i="2"/>
  <c r="BI992" i="2"/>
  <c r="BH992" i="2"/>
  <c r="BG992" i="2"/>
  <c r="BF992" i="2"/>
  <c r="T992" i="2"/>
  <c r="R992" i="2"/>
  <c r="P992" i="2"/>
  <c r="BK992" i="2"/>
  <c r="J992" i="2"/>
  <c r="BE992" i="2" s="1"/>
  <c r="BI986" i="2"/>
  <c r="BH986" i="2"/>
  <c r="BG986" i="2"/>
  <c r="BF986" i="2"/>
  <c r="BE986" i="2"/>
  <c r="T986" i="2"/>
  <c r="R986" i="2"/>
  <c r="P986" i="2"/>
  <c r="BK986" i="2"/>
  <c r="J986" i="2"/>
  <c r="BI979" i="2"/>
  <c r="BH979" i="2"/>
  <c r="BG979" i="2"/>
  <c r="BF979" i="2"/>
  <c r="T979" i="2"/>
  <c r="R979" i="2"/>
  <c r="P979" i="2"/>
  <c r="BK979" i="2"/>
  <c r="J979" i="2"/>
  <c r="BE979" i="2" s="1"/>
  <c r="BI974" i="2"/>
  <c r="BH974" i="2"/>
  <c r="BG974" i="2"/>
  <c r="BF974" i="2"/>
  <c r="BE974" i="2"/>
  <c r="T974" i="2"/>
  <c r="R974" i="2"/>
  <c r="P974" i="2"/>
  <c r="BK974" i="2"/>
  <c r="J974" i="2"/>
  <c r="BI973" i="2"/>
  <c r="BH973" i="2"/>
  <c r="BG973" i="2"/>
  <c r="BF973" i="2"/>
  <c r="T973" i="2"/>
  <c r="R973" i="2"/>
  <c r="P973" i="2"/>
  <c r="BK973" i="2"/>
  <c r="J973" i="2"/>
  <c r="BE973" i="2" s="1"/>
  <c r="BI971" i="2"/>
  <c r="BH971" i="2"/>
  <c r="BG971" i="2"/>
  <c r="BF971" i="2"/>
  <c r="BE971" i="2"/>
  <c r="T971" i="2"/>
  <c r="R971" i="2"/>
  <c r="P971" i="2"/>
  <c r="BK971" i="2"/>
  <c r="J971" i="2"/>
  <c r="BI969" i="2"/>
  <c r="BH969" i="2"/>
  <c r="BG969" i="2"/>
  <c r="BF969" i="2"/>
  <c r="T969" i="2"/>
  <c r="R969" i="2"/>
  <c r="P969" i="2"/>
  <c r="BK969" i="2"/>
  <c r="J969" i="2"/>
  <c r="BE969" i="2" s="1"/>
  <c r="BI965" i="2"/>
  <c r="BH965" i="2"/>
  <c r="BG965" i="2"/>
  <c r="BF965" i="2"/>
  <c r="BE965" i="2"/>
  <c r="T965" i="2"/>
  <c r="R965" i="2"/>
  <c r="P965" i="2"/>
  <c r="BK965" i="2"/>
  <c r="J965" i="2"/>
  <c r="BI963" i="2"/>
  <c r="BH963" i="2"/>
  <c r="BG963" i="2"/>
  <c r="BF963" i="2"/>
  <c r="T963" i="2"/>
  <c r="R963" i="2"/>
  <c r="P963" i="2"/>
  <c r="BK963" i="2"/>
  <c r="J963" i="2"/>
  <c r="BE963" i="2" s="1"/>
  <c r="BI961" i="2"/>
  <c r="BH961" i="2"/>
  <c r="BG961" i="2"/>
  <c r="BF961" i="2"/>
  <c r="BE961" i="2"/>
  <c r="T961" i="2"/>
  <c r="R961" i="2"/>
  <c r="P961" i="2"/>
  <c r="BK961" i="2"/>
  <c r="J961" i="2"/>
  <c r="BI958" i="2"/>
  <c r="BH958" i="2"/>
  <c r="BG958" i="2"/>
  <c r="BF958" i="2"/>
  <c r="T958" i="2"/>
  <c r="R958" i="2"/>
  <c r="P958" i="2"/>
  <c r="BK958" i="2"/>
  <c r="J958" i="2"/>
  <c r="BE958" i="2" s="1"/>
  <c r="BI955" i="2"/>
  <c r="BH955" i="2"/>
  <c r="BG955" i="2"/>
  <c r="BF955" i="2"/>
  <c r="BE955" i="2"/>
  <c r="T955" i="2"/>
  <c r="R955" i="2"/>
  <c r="P955" i="2"/>
  <c r="BK955" i="2"/>
  <c r="J955" i="2"/>
  <c r="BI953" i="2"/>
  <c r="BH953" i="2"/>
  <c r="BG953" i="2"/>
  <c r="BF953" i="2"/>
  <c r="T953" i="2"/>
  <c r="R953" i="2"/>
  <c r="P953" i="2"/>
  <c r="BK953" i="2"/>
  <c r="J953" i="2"/>
  <c r="BE953" i="2" s="1"/>
  <c r="BI951" i="2"/>
  <c r="BH951" i="2"/>
  <c r="BG951" i="2"/>
  <c r="BF951" i="2"/>
  <c r="BE951" i="2"/>
  <c r="T951" i="2"/>
  <c r="R951" i="2"/>
  <c r="P951" i="2"/>
  <c r="BK951" i="2"/>
  <c r="J951" i="2"/>
  <c r="BI948" i="2"/>
  <c r="BH948" i="2"/>
  <c r="BG948" i="2"/>
  <c r="BF948" i="2"/>
  <c r="T948" i="2"/>
  <c r="R948" i="2"/>
  <c r="P948" i="2"/>
  <c r="BK948" i="2"/>
  <c r="J948" i="2"/>
  <c r="BE948" i="2" s="1"/>
  <c r="BI946" i="2"/>
  <c r="BH946" i="2"/>
  <c r="BG946" i="2"/>
  <c r="BF946" i="2"/>
  <c r="BE946" i="2"/>
  <c r="T946" i="2"/>
  <c r="R946" i="2"/>
  <c r="P946" i="2"/>
  <c r="BK946" i="2"/>
  <c r="J946" i="2"/>
  <c r="BI944" i="2"/>
  <c r="BH944" i="2"/>
  <c r="BG944" i="2"/>
  <c r="BF944" i="2"/>
  <c r="T944" i="2"/>
  <c r="R944" i="2"/>
  <c r="P944" i="2"/>
  <c r="BK944" i="2"/>
  <c r="J944" i="2"/>
  <c r="BE944" i="2" s="1"/>
  <c r="BI942" i="2"/>
  <c r="BH942" i="2"/>
  <c r="BG942" i="2"/>
  <c r="BF942" i="2"/>
  <c r="BE942" i="2"/>
  <c r="T942" i="2"/>
  <c r="R942" i="2"/>
  <c r="P942" i="2"/>
  <c r="BK942" i="2"/>
  <c r="J942" i="2"/>
  <c r="BI940" i="2"/>
  <c r="BH940" i="2"/>
  <c r="BG940" i="2"/>
  <c r="BF940" i="2"/>
  <c r="T940" i="2"/>
  <c r="R940" i="2"/>
  <c r="P940" i="2"/>
  <c r="BK940" i="2"/>
  <c r="J940" i="2"/>
  <c r="BE940" i="2" s="1"/>
  <c r="BI937" i="2"/>
  <c r="BH937" i="2"/>
  <c r="BG937" i="2"/>
  <c r="BF937" i="2"/>
  <c r="BE937" i="2"/>
  <c r="T937" i="2"/>
  <c r="R937" i="2"/>
  <c r="P937" i="2"/>
  <c r="BK937" i="2"/>
  <c r="J937" i="2"/>
  <c r="BI935" i="2"/>
  <c r="BH935" i="2"/>
  <c r="BG935" i="2"/>
  <c r="BF935" i="2"/>
  <c r="T935" i="2"/>
  <c r="R935" i="2"/>
  <c r="P935" i="2"/>
  <c r="BK935" i="2"/>
  <c r="J935" i="2"/>
  <c r="BE935" i="2" s="1"/>
  <c r="BI932" i="2"/>
  <c r="BH932" i="2"/>
  <c r="BG932" i="2"/>
  <c r="BF932" i="2"/>
  <c r="BE932" i="2"/>
  <c r="T932" i="2"/>
  <c r="R932" i="2"/>
  <c r="P932" i="2"/>
  <c r="BK932" i="2"/>
  <c r="J932" i="2"/>
  <c r="BI929" i="2"/>
  <c r="BH929" i="2"/>
  <c r="BG929" i="2"/>
  <c r="BF929" i="2"/>
  <c r="T929" i="2"/>
  <c r="R929" i="2"/>
  <c r="P929" i="2"/>
  <c r="BK929" i="2"/>
  <c r="J929" i="2"/>
  <c r="BE929" i="2" s="1"/>
  <c r="BI926" i="2"/>
  <c r="BH926" i="2"/>
  <c r="BG926" i="2"/>
  <c r="BF926" i="2"/>
  <c r="BE926" i="2"/>
  <c r="T926" i="2"/>
  <c r="R926" i="2"/>
  <c r="P926" i="2"/>
  <c r="BK926" i="2"/>
  <c r="J926" i="2"/>
  <c r="BI923" i="2"/>
  <c r="BH923" i="2"/>
  <c r="BG923" i="2"/>
  <c r="BF923" i="2"/>
  <c r="T923" i="2"/>
  <c r="R923" i="2"/>
  <c r="P923" i="2"/>
  <c r="BK923" i="2"/>
  <c r="J923" i="2"/>
  <c r="BE923" i="2" s="1"/>
  <c r="BI920" i="2"/>
  <c r="BH920" i="2"/>
  <c r="BG920" i="2"/>
  <c r="BF920" i="2"/>
  <c r="BE920" i="2"/>
  <c r="T920" i="2"/>
  <c r="R920" i="2"/>
  <c r="P920" i="2"/>
  <c r="BK920" i="2"/>
  <c r="J920" i="2"/>
  <c r="BI917" i="2"/>
  <c r="BH917" i="2"/>
  <c r="BG917" i="2"/>
  <c r="BF917" i="2"/>
  <c r="T917" i="2"/>
  <c r="R917" i="2"/>
  <c r="P917" i="2"/>
  <c r="BK917" i="2"/>
  <c r="J917" i="2"/>
  <c r="BE917" i="2" s="1"/>
  <c r="BI914" i="2"/>
  <c r="BH914" i="2"/>
  <c r="BG914" i="2"/>
  <c r="BF914" i="2"/>
  <c r="BE914" i="2"/>
  <c r="T914" i="2"/>
  <c r="R914" i="2"/>
  <c r="P914" i="2"/>
  <c r="BK914" i="2"/>
  <c r="J914" i="2"/>
  <c r="BI911" i="2"/>
  <c r="BH911" i="2"/>
  <c r="BG911" i="2"/>
  <c r="BF911" i="2"/>
  <c r="T911" i="2"/>
  <c r="R911" i="2"/>
  <c r="P911" i="2"/>
  <c r="BK911" i="2"/>
  <c r="J911" i="2"/>
  <c r="BE911" i="2" s="1"/>
  <c r="BI909" i="2"/>
  <c r="BH909" i="2"/>
  <c r="BG909" i="2"/>
  <c r="BF909" i="2"/>
  <c r="BE909" i="2"/>
  <c r="T909" i="2"/>
  <c r="R909" i="2"/>
  <c r="P909" i="2"/>
  <c r="BK909" i="2"/>
  <c r="J909" i="2"/>
  <c r="BI906" i="2"/>
  <c r="BH906" i="2"/>
  <c r="BG906" i="2"/>
  <c r="BF906" i="2"/>
  <c r="T906" i="2"/>
  <c r="R906" i="2"/>
  <c r="P906" i="2"/>
  <c r="BK906" i="2"/>
  <c r="J906" i="2"/>
  <c r="BE906" i="2" s="1"/>
  <c r="BI904" i="2"/>
  <c r="BH904" i="2"/>
  <c r="BG904" i="2"/>
  <c r="BF904" i="2"/>
  <c r="BE904" i="2"/>
  <c r="T904" i="2"/>
  <c r="R904" i="2"/>
  <c r="P904" i="2"/>
  <c r="BK904" i="2"/>
  <c r="J904" i="2"/>
  <c r="BI902" i="2"/>
  <c r="BH902" i="2"/>
  <c r="BG902" i="2"/>
  <c r="BF902" i="2"/>
  <c r="T902" i="2"/>
  <c r="R902" i="2"/>
  <c r="P902" i="2"/>
  <c r="BK902" i="2"/>
  <c r="J902" i="2"/>
  <c r="BE902" i="2" s="1"/>
  <c r="BI900" i="2"/>
  <c r="BH900" i="2"/>
  <c r="BG900" i="2"/>
  <c r="BF900" i="2"/>
  <c r="BE900" i="2"/>
  <c r="T900" i="2"/>
  <c r="R900" i="2"/>
  <c r="P900" i="2"/>
  <c r="BK900" i="2"/>
  <c r="J900" i="2"/>
  <c r="BI897" i="2"/>
  <c r="BH897" i="2"/>
  <c r="BG897" i="2"/>
  <c r="BF897" i="2"/>
  <c r="T897" i="2"/>
  <c r="R897" i="2"/>
  <c r="P897" i="2"/>
  <c r="BK897" i="2"/>
  <c r="J897" i="2"/>
  <c r="BE897" i="2" s="1"/>
  <c r="BI895" i="2"/>
  <c r="BH895" i="2"/>
  <c r="BG895" i="2"/>
  <c r="BF895" i="2"/>
  <c r="BE895" i="2"/>
  <c r="T895" i="2"/>
  <c r="R895" i="2"/>
  <c r="P895" i="2"/>
  <c r="BK895" i="2"/>
  <c r="J895" i="2"/>
  <c r="BI893" i="2"/>
  <c r="BH893" i="2"/>
  <c r="BG893" i="2"/>
  <c r="BF893" i="2"/>
  <c r="T893" i="2"/>
  <c r="R893" i="2"/>
  <c r="P893" i="2"/>
  <c r="BK893" i="2"/>
  <c r="J893" i="2"/>
  <c r="BE893" i="2" s="1"/>
  <c r="BI891" i="2"/>
  <c r="BH891" i="2"/>
  <c r="BG891" i="2"/>
  <c r="BF891" i="2"/>
  <c r="BE891" i="2"/>
  <c r="T891" i="2"/>
  <c r="R891" i="2"/>
  <c r="P891" i="2"/>
  <c r="BK891" i="2"/>
  <c r="J891" i="2"/>
  <c r="BI889" i="2"/>
  <c r="BH889" i="2"/>
  <c r="BG889" i="2"/>
  <c r="BF889" i="2"/>
  <c r="T889" i="2"/>
  <c r="R889" i="2"/>
  <c r="P889" i="2"/>
  <c r="BK889" i="2"/>
  <c r="J889" i="2"/>
  <c r="BE889" i="2" s="1"/>
  <c r="BI887" i="2"/>
  <c r="BH887" i="2"/>
  <c r="BG887" i="2"/>
  <c r="BF887" i="2"/>
  <c r="BE887" i="2"/>
  <c r="T887" i="2"/>
  <c r="R887" i="2"/>
  <c r="P887" i="2"/>
  <c r="BK887" i="2"/>
  <c r="J887" i="2"/>
  <c r="BI885" i="2"/>
  <c r="BH885" i="2"/>
  <c r="BG885" i="2"/>
  <c r="BF885" i="2"/>
  <c r="T885" i="2"/>
  <c r="R885" i="2"/>
  <c r="P885" i="2"/>
  <c r="BK885" i="2"/>
  <c r="J885" i="2"/>
  <c r="BE885" i="2" s="1"/>
  <c r="BI883" i="2"/>
  <c r="BH883" i="2"/>
  <c r="BG883" i="2"/>
  <c r="BF883" i="2"/>
  <c r="BE883" i="2"/>
  <c r="T883" i="2"/>
  <c r="R883" i="2"/>
  <c r="P883" i="2"/>
  <c r="BK883" i="2"/>
  <c r="J883" i="2"/>
  <c r="BI881" i="2"/>
  <c r="BH881" i="2"/>
  <c r="BG881" i="2"/>
  <c r="BF881" i="2"/>
  <c r="T881" i="2"/>
  <c r="R881" i="2"/>
  <c r="P881" i="2"/>
  <c r="BK881" i="2"/>
  <c r="J881" i="2"/>
  <c r="BE881" i="2" s="1"/>
  <c r="BI878" i="2"/>
  <c r="BH878" i="2"/>
  <c r="BG878" i="2"/>
  <c r="BF878" i="2"/>
  <c r="BE878" i="2"/>
  <c r="T878" i="2"/>
  <c r="R878" i="2"/>
  <c r="P878" i="2"/>
  <c r="BK878" i="2"/>
  <c r="J878" i="2"/>
  <c r="BI876" i="2"/>
  <c r="BH876" i="2"/>
  <c r="BG876" i="2"/>
  <c r="BF876" i="2"/>
  <c r="T876" i="2"/>
  <c r="R876" i="2"/>
  <c r="P876" i="2"/>
  <c r="BK876" i="2"/>
  <c r="J876" i="2"/>
  <c r="BE876" i="2" s="1"/>
  <c r="BI873" i="2"/>
  <c r="BH873" i="2"/>
  <c r="BG873" i="2"/>
  <c r="BF873" i="2"/>
  <c r="BE873" i="2"/>
  <c r="T873" i="2"/>
  <c r="R873" i="2"/>
  <c r="P873" i="2"/>
  <c r="BK873" i="2"/>
  <c r="J873" i="2"/>
  <c r="BI870" i="2"/>
  <c r="BH870" i="2"/>
  <c r="BG870" i="2"/>
  <c r="BF870" i="2"/>
  <c r="T870" i="2"/>
  <c r="R870" i="2"/>
  <c r="P870" i="2"/>
  <c r="BK870" i="2"/>
  <c r="J870" i="2"/>
  <c r="BE870" i="2" s="1"/>
  <c r="BI868" i="2"/>
  <c r="BH868" i="2"/>
  <c r="BG868" i="2"/>
  <c r="BF868" i="2"/>
  <c r="BE868" i="2"/>
  <c r="T868" i="2"/>
  <c r="R868" i="2"/>
  <c r="P868" i="2"/>
  <c r="BK868" i="2"/>
  <c r="J868" i="2"/>
  <c r="BI866" i="2"/>
  <c r="BH866" i="2"/>
  <c r="BG866" i="2"/>
  <c r="BF866" i="2"/>
  <c r="BE866" i="2"/>
  <c r="T866" i="2"/>
  <c r="R866" i="2"/>
  <c r="P866" i="2"/>
  <c r="BK866" i="2"/>
  <c r="J866" i="2"/>
  <c r="BI864" i="2"/>
  <c r="BH864" i="2"/>
  <c r="BG864" i="2"/>
  <c r="BF864" i="2"/>
  <c r="BE864" i="2"/>
  <c r="T864" i="2"/>
  <c r="R864" i="2"/>
  <c r="P864" i="2"/>
  <c r="BK864" i="2"/>
  <c r="J864" i="2"/>
  <c r="BI862" i="2"/>
  <c r="BH862" i="2"/>
  <c r="BG862" i="2"/>
  <c r="BF862" i="2"/>
  <c r="BE862" i="2"/>
  <c r="T862" i="2"/>
  <c r="R862" i="2"/>
  <c r="P862" i="2"/>
  <c r="BK862" i="2"/>
  <c r="J862" i="2"/>
  <c r="BI859" i="2"/>
  <c r="BH859" i="2"/>
  <c r="BG859" i="2"/>
  <c r="BF859" i="2"/>
  <c r="BE859" i="2"/>
  <c r="T859" i="2"/>
  <c r="R859" i="2"/>
  <c r="P859" i="2"/>
  <c r="BK859" i="2"/>
  <c r="J859" i="2"/>
  <c r="BI856" i="2"/>
  <c r="BH856" i="2"/>
  <c r="BG856" i="2"/>
  <c r="BF856" i="2"/>
  <c r="BE856" i="2"/>
  <c r="T856" i="2"/>
  <c r="R856" i="2"/>
  <c r="P856" i="2"/>
  <c r="BK856" i="2"/>
  <c r="J856" i="2"/>
  <c r="BI854" i="2"/>
  <c r="BH854" i="2"/>
  <c r="BG854" i="2"/>
  <c r="BF854" i="2"/>
  <c r="BE854" i="2"/>
  <c r="T854" i="2"/>
  <c r="R854" i="2"/>
  <c r="P854" i="2"/>
  <c r="BK854" i="2"/>
  <c r="J854" i="2"/>
  <c r="BI851" i="2"/>
  <c r="BH851" i="2"/>
  <c r="BG851" i="2"/>
  <c r="BF851" i="2"/>
  <c r="BE851" i="2"/>
  <c r="T851" i="2"/>
  <c r="R851" i="2"/>
  <c r="P851" i="2"/>
  <c r="BK851" i="2"/>
  <c r="J851" i="2"/>
  <c r="BI848" i="2"/>
  <c r="BH848" i="2"/>
  <c r="BG848" i="2"/>
  <c r="BF848" i="2"/>
  <c r="BE848" i="2"/>
  <c r="T848" i="2"/>
  <c r="R848" i="2"/>
  <c r="P848" i="2"/>
  <c r="BK848" i="2"/>
  <c r="J848" i="2"/>
  <c r="BI846" i="2"/>
  <c r="BH846" i="2"/>
  <c r="BG846" i="2"/>
  <c r="BF846" i="2"/>
  <c r="BE846" i="2"/>
  <c r="T846" i="2"/>
  <c r="R846" i="2"/>
  <c r="P846" i="2"/>
  <c r="BK846" i="2"/>
  <c r="J846" i="2"/>
  <c r="BI843" i="2"/>
  <c r="BH843" i="2"/>
  <c r="BG843" i="2"/>
  <c r="BF843" i="2"/>
  <c r="BE843" i="2"/>
  <c r="T843" i="2"/>
  <c r="R843" i="2"/>
  <c r="P843" i="2"/>
  <c r="BK843" i="2"/>
  <c r="J843" i="2"/>
  <c r="BI840" i="2"/>
  <c r="BH840" i="2"/>
  <c r="BG840" i="2"/>
  <c r="BF840" i="2"/>
  <c r="BE840" i="2"/>
  <c r="T840" i="2"/>
  <c r="R840" i="2"/>
  <c r="P840" i="2"/>
  <c r="BK840" i="2"/>
  <c r="J840" i="2"/>
  <c r="BI838" i="2"/>
  <c r="BH838" i="2"/>
  <c r="BG838" i="2"/>
  <c r="BF838" i="2"/>
  <c r="BE838" i="2"/>
  <c r="T838" i="2"/>
  <c r="R838" i="2"/>
  <c r="P838" i="2"/>
  <c r="BK838" i="2"/>
  <c r="J838" i="2"/>
  <c r="BI836" i="2"/>
  <c r="BH836" i="2"/>
  <c r="BG836" i="2"/>
  <c r="BF836" i="2"/>
  <c r="BE836" i="2"/>
  <c r="T836" i="2"/>
  <c r="R836" i="2"/>
  <c r="P836" i="2"/>
  <c r="BK836" i="2"/>
  <c r="J836" i="2"/>
  <c r="BI833" i="2"/>
  <c r="BH833" i="2"/>
  <c r="BG833" i="2"/>
  <c r="BF833" i="2"/>
  <c r="BE833" i="2"/>
  <c r="T833" i="2"/>
  <c r="R833" i="2"/>
  <c r="R832" i="2" s="1"/>
  <c r="P833" i="2"/>
  <c r="BK833" i="2"/>
  <c r="BK832" i="2" s="1"/>
  <c r="J832" i="2" s="1"/>
  <c r="J80" i="2" s="1"/>
  <c r="J833" i="2"/>
  <c r="BI831" i="2"/>
  <c r="BH831" i="2"/>
  <c r="BG831" i="2"/>
  <c r="BF831" i="2"/>
  <c r="T831" i="2"/>
  <c r="R831" i="2"/>
  <c r="P831" i="2"/>
  <c r="BK831" i="2"/>
  <c r="J831" i="2"/>
  <c r="BE831" i="2" s="1"/>
  <c r="BI828" i="2"/>
  <c r="BH828" i="2"/>
  <c r="BG828" i="2"/>
  <c r="BF828" i="2"/>
  <c r="T828" i="2"/>
  <c r="R828" i="2"/>
  <c r="P828" i="2"/>
  <c r="BK828" i="2"/>
  <c r="J828" i="2"/>
  <c r="BE828" i="2" s="1"/>
  <c r="BI826" i="2"/>
  <c r="BH826" i="2"/>
  <c r="BG826" i="2"/>
  <c r="BF826" i="2"/>
  <c r="T826" i="2"/>
  <c r="R826" i="2"/>
  <c r="P826" i="2"/>
  <c r="BK826" i="2"/>
  <c r="J826" i="2"/>
  <c r="BE826" i="2" s="1"/>
  <c r="BI824" i="2"/>
  <c r="BH824" i="2"/>
  <c r="BG824" i="2"/>
  <c r="BF824" i="2"/>
  <c r="T824" i="2"/>
  <c r="R824" i="2"/>
  <c r="P824" i="2"/>
  <c r="BK824" i="2"/>
  <c r="J824" i="2"/>
  <c r="BE824" i="2" s="1"/>
  <c r="BI822" i="2"/>
  <c r="BH822" i="2"/>
  <c r="BG822" i="2"/>
  <c r="BF822" i="2"/>
  <c r="T822" i="2"/>
  <c r="R822" i="2"/>
  <c r="P822" i="2"/>
  <c r="BK822" i="2"/>
  <c r="J822" i="2"/>
  <c r="BE822" i="2" s="1"/>
  <c r="BI820" i="2"/>
  <c r="BH820" i="2"/>
  <c r="BG820" i="2"/>
  <c r="BF820" i="2"/>
  <c r="T820" i="2"/>
  <c r="R820" i="2"/>
  <c r="P820" i="2"/>
  <c r="BK820" i="2"/>
  <c r="J820" i="2"/>
  <c r="BE820" i="2" s="1"/>
  <c r="BI818" i="2"/>
  <c r="BH818" i="2"/>
  <c r="BG818" i="2"/>
  <c r="BF818" i="2"/>
  <c r="T818" i="2"/>
  <c r="R818" i="2"/>
  <c r="P818" i="2"/>
  <c r="BK818" i="2"/>
  <c r="J818" i="2"/>
  <c r="BE818" i="2" s="1"/>
  <c r="BI816" i="2"/>
  <c r="BH816" i="2"/>
  <c r="BG816" i="2"/>
  <c r="BF816" i="2"/>
  <c r="T816" i="2"/>
  <c r="R816" i="2"/>
  <c r="P816" i="2"/>
  <c r="BK816" i="2"/>
  <c r="J816" i="2"/>
  <c r="BE816" i="2" s="1"/>
  <c r="BI814" i="2"/>
  <c r="BH814" i="2"/>
  <c r="BG814" i="2"/>
  <c r="BF814" i="2"/>
  <c r="T814" i="2"/>
  <c r="R814" i="2"/>
  <c r="P814" i="2"/>
  <c r="BK814" i="2"/>
  <c r="J814" i="2"/>
  <c r="BE814" i="2" s="1"/>
  <c r="BI812" i="2"/>
  <c r="BH812" i="2"/>
  <c r="BG812" i="2"/>
  <c r="BF812" i="2"/>
  <c r="T812" i="2"/>
  <c r="R812" i="2"/>
  <c r="P812" i="2"/>
  <c r="BK812" i="2"/>
  <c r="J812" i="2"/>
  <c r="BE812" i="2" s="1"/>
  <c r="BI810" i="2"/>
  <c r="BH810" i="2"/>
  <c r="BG810" i="2"/>
  <c r="BF810" i="2"/>
  <c r="T810" i="2"/>
  <c r="R810" i="2"/>
  <c r="P810" i="2"/>
  <c r="BK810" i="2"/>
  <c r="J810" i="2"/>
  <c r="BE810" i="2" s="1"/>
  <c r="BI808" i="2"/>
  <c r="BH808" i="2"/>
  <c r="BG808" i="2"/>
  <c r="BF808" i="2"/>
  <c r="T808" i="2"/>
  <c r="R808" i="2"/>
  <c r="P808" i="2"/>
  <c r="BK808" i="2"/>
  <c r="J808" i="2"/>
  <c r="BE808" i="2" s="1"/>
  <c r="BI806" i="2"/>
  <c r="BH806" i="2"/>
  <c r="BG806" i="2"/>
  <c r="BF806" i="2"/>
  <c r="T806" i="2"/>
  <c r="R806" i="2"/>
  <c r="P806" i="2"/>
  <c r="BK806" i="2"/>
  <c r="J806" i="2"/>
  <c r="BE806" i="2" s="1"/>
  <c r="BI804" i="2"/>
  <c r="BH804" i="2"/>
  <c r="BG804" i="2"/>
  <c r="BF804" i="2"/>
  <c r="T804" i="2"/>
  <c r="R804" i="2"/>
  <c r="P804" i="2"/>
  <c r="BK804" i="2"/>
  <c r="J804" i="2"/>
  <c r="BE804" i="2" s="1"/>
  <c r="BI802" i="2"/>
  <c r="BH802" i="2"/>
  <c r="BG802" i="2"/>
  <c r="BF802" i="2"/>
  <c r="T802" i="2"/>
  <c r="R802" i="2"/>
  <c r="P802" i="2"/>
  <c r="BK802" i="2"/>
  <c r="J802" i="2"/>
  <c r="BE802" i="2" s="1"/>
  <c r="BI800" i="2"/>
  <c r="BH800" i="2"/>
  <c r="BG800" i="2"/>
  <c r="BF800" i="2"/>
  <c r="T800" i="2"/>
  <c r="R800" i="2"/>
  <c r="P800" i="2"/>
  <c r="BK800" i="2"/>
  <c r="J800" i="2"/>
  <c r="BE800" i="2" s="1"/>
  <c r="BI798" i="2"/>
  <c r="BH798" i="2"/>
  <c r="BG798" i="2"/>
  <c r="BF798" i="2"/>
  <c r="T798" i="2"/>
  <c r="R798" i="2"/>
  <c r="P798" i="2"/>
  <c r="BK798" i="2"/>
  <c r="J798" i="2"/>
  <c r="BE798" i="2" s="1"/>
  <c r="BI796" i="2"/>
  <c r="BH796" i="2"/>
  <c r="BG796" i="2"/>
  <c r="BF796" i="2"/>
  <c r="T796" i="2"/>
  <c r="R796" i="2"/>
  <c r="P796" i="2"/>
  <c r="BK796" i="2"/>
  <c r="J796" i="2"/>
  <c r="BE796" i="2" s="1"/>
  <c r="BI794" i="2"/>
  <c r="BH794" i="2"/>
  <c r="BG794" i="2"/>
  <c r="BF794" i="2"/>
  <c r="T794" i="2"/>
  <c r="R794" i="2"/>
  <c r="P794" i="2"/>
  <c r="BK794" i="2"/>
  <c r="J794" i="2"/>
  <c r="BE794" i="2" s="1"/>
  <c r="BI792" i="2"/>
  <c r="BH792" i="2"/>
  <c r="BG792" i="2"/>
  <c r="BF792" i="2"/>
  <c r="T792" i="2"/>
  <c r="R792" i="2"/>
  <c r="P792" i="2"/>
  <c r="BK792" i="2"/>
  <c r="J792" i="2"/>
  <c r="BE792" i="2" s="1"/>
  <c r="BI790" i="2"/>
  <c r="BH790" i="2"/>
  <c r="BG790" i="2"/>
  <c r="BF790" i="2"/>
  <c r="T790" i="2"/>
  <c r="R790" i="2"/>
  <c r="P790" i="2"/>
  <c r="BK790" i="2"/>
  <c r="J790" i="2"/>
  <c r="BE790" i="2" s="1"/>
  <c r="BI788" i="2"/>
  <c r="BH788" i="2"/>
  <c r="BG788" i="2"/>
  <c r="BF788" i="2"/>
  <c r="T788" i="2"/>
  <c r="R788" i="2"/>
  <c r="P788" i="2"/>
  <c r="BK788" i="2"/>
  <c r="J788" i="2"/>
  <c r="BE788" i="2" s="1"/>
  <c r="BI786" i="2"/>
  <c r="BH786" i="2"/>
  <c r="BG786" i="2"/>
  <c r="BF786" i="2"/>
  <c r="T786" i="2"/>
  <c r="R786" i="2"/>
  <c r="P786" i="2"/>
  <c r="BK786" i="2"/>
  <c r="J786" i="2"/>
  <c r="BE786" i="2" s="1"/>
  <c r="BI784" i="2"/>
  <c r="BH784" i="2"/>
  <c r="BG784" i="2"/>
  <c r="BF784" i="2"/>
  <c r="T784" i="2"/>
  <c r="R784" i="2"/>
  <c r="P784" i="2"/>
  <c r="BK784" i="2"/>
  <c r="J784" i="2"/>
  <c r="BE784" i="2" s="1"/>
  <c r="BI782" i="2"/>
  <c r="BH782" i="2"/>
  <c r="BG782" i="2"/>
  <c r="BF782" i="2"/>
  <c r="T782" i="2"/>
  <c r="R782" i="2"/>
  <c r="P782" i="2"/>
  <c r="BK782" i="2"/>
  <c r="J782" i="2"/>
  <c r="BE782" i="2" s="1"/>
  <c r="BI780" i="2"/>
  <c r="BH780" i="2"/>
  <c r="BG780" i="2"/>
  <c r="BF780" i="2"/>
  <c r="BE780" i="2"/>
  <c r="T780" i="2"/>
  <c r="R780" i="2"/>
  <c r="P780" i="2"/>
  <c r="BK780" i="2"/>
  <c r="J780" i="2"/>
  <c r="BI778" i="2"/>
  <c r="BH778" i="2"/>
  <c r="BG778" i="2"/>
  <c r="BF778" i="2"/>
  <c r="T778" i="2"/>
  <c r="R778" i="2"/>
  <c r="P778" i="2"/>
  <c r="BK778" i="2"/>
  <c r="J778" i="2"/>
  <c r="BE778" i="2" s="1"/>
  <c r="BI776" i="2"/>
  <c r="BH776" i="2"/>
  <c r="BG776" i="2"/>
  <c r="BF776" i="2"/>
  <c r="BE776" i="2"/>
  <c r="T776" i="2"/>
  <c r="R776" i="2"/>
  <c r="P776" i="2"/>
  <c r="BK776" i="2"/>
  <c r="J776" i="2"/>
  <c r="BI774" i="2"/>
  <c r="BH774" i="2"/>
  <c r="BG774" i="2"/>
  <c r="BF774" i="2"/>
  <c r="T774" i="2"/>
  <c r="R774" i="2"/>
  <c r="P774" i="2"/>
  <c r="BK774" i="2"/>
  <c r="J774" i="2"/>
  <c r="BE774" i="2" s="1"/>
  <c r="BI772" i="2"/>
  <c r="BH772" i="2"/>
  <c r="BG772" i="2"/>
  <c r="BF772" i="2"/>
  <c r="BE772" i="2"/>
  <c r="T772" i="2"/>
  <c r="R772" i="2"/>
  <c r="P772" i="2"/>
  <c r="BK772" i="2"/>
  <c r="J772" i="2"/>
  <c r="BI770" i="2"/>
  <c r="BH770" i="2"/>
  <c r="BG770" i="2"/>
  <c r="BF770" i="2"/>
  <c r="T770" i="2"/>
  <c r="R770" i="2"/>
  <c r="P770" i="2"/>
  <c r="BK770" i="2"/>
  <c r="J770" i="2"/>
  <c r="BE770" i="2" s="1"/>
  <c r="BI768" i="2"/>
  <c r="BH768" i="2"/>
  <c r="BG768" i="2"/>
  <c r="BF768" i="2"/>
  <c r="BE768" i="2"/>
  <c r="T768" i="2"/>
  <c r="R768" i="2"/>
  <c r="P768" i="2"/>
  <c r="BK768" i="2"/>
  <c r="J768" i="2"/>
  <c r="BI766" i="2"/>
  <c r="BH766" i="2"/>
  <c r="BG766" i="2"/>
  <c r="BF766" i="2"/>
  <c r="T766" i="2"/>
  <c r="R766" i="2"/>
  <c r="P766" i="2"/>
  <c r="BK766" i="2"/>
  <c r="J766" i="2"/>
  <c r="BE766" i="2" s="1"/>
  <c r="BI764" i="2"/>
  <c r="BH764" i="2"/>
  <c r="BG764" i="2"/>
  <c r="BF764" i="2"/>
  <c r="BE764" i="2"/>
  <c r="T764" i="2"/>
  <c r="R764" i="2"/>
  <c r="P764" i="2"/>
  <c r="BK764" i="2"/>
  <c r="J764" i="2"/>
  <c r="BI762" i="2"/>
  <c r="BH762" i="2"/>
  <c r="BG762" i="2"/>
  <c r="BF762" i="2"/>
  <c r="T762" i="2"/>
  <c r="R762" i="2"/>
  <c r="P762" i="2"/>
  <c r="BK762" i="2"/>
  <c r="J762" i="2"/>
  <c r="BE762" i="2" s="1"/>
  <c r="BI760" i="2"/>
  <c r="BH760" i="2"/>
  <c r="BG760" i="2"/>
  <c r="BF760" i="2"/>
  <c r="BE760" i="2"/>
  <c r="T760" i="2"/>
  <c r="R760" i="2"/>
  <c r="P760" i="2"/>
  <c r="BK760" i="2"/>
  <c r="J760" i="2"/>
  <c r="BI758" i="2"/>
  <c r="BH758" i="2"/>
  <c r="BG758" i="2"/>
  <c r="BF758" i="2"/>
  <c r="T758" i="2"/>
  <c r="R758" i="2"/>
  <c r="P758" i="2"/>
  <c r="BK758" i="2"/>
  <c r="J758" i="2"/>
  <c r="BE758" i="2" s="1"/>
  <c r="BI756" i="2"/>
  <c r="BH756" i="2"/>
  <c r="BG756" i="2"/>
  <c r="BF756" i="2"/>
  <c r="BE756" i="2"/>
  <c r="T756" i="2"/>
  <c r="R756" i="2"/>
  <c r="P756" i="2"/>
  <c r="BK756" i="2"/>
  <c r="J756" i="2"/>
  <c r="BI754" i="2"/>
  <c r="BH754" i="2"/>
  <c r="BG754" i="2"/>
  <c r="BF754" i="2"/>
  <c r="T754" i="2"/>
  <c r="R754" i="2"/>
  <c r="P754" i="2"/>
  <c r="BK754" i="2"/>
  <c r="J754" i="2"/>
  <c r="BE754" i="2" s="1"/>
  <c r="BI753" i="2"/>
  <c r="BH753" i="2"/>
  <c r="BG753" i="2"/>
  <c r="BF753" i="2"/>
  <c r="BE753" i="2"/>
  <c r="T753" i="2"/>
  <c r="R753" i="2"/>
  <c r="P753" i="2"/>
  <c r="BK753" i="2"/>
  <c r="J753" i="2"/>
  <c r="BI751" i="2"/>
  <c r="BH751" i="2"/>
  <c r="BG751" i="2"/>
  <c r="BF751" i="2"/>
  <c r="T751" i="2"/>
  <c r="R751" i="2"/>
  <c r="P751" i="2"/>
  <c r="BK751" i="2"/>
  <c r="J751" i="2"/>
  <c r="BE751" i="2" s="1"/>
  <c r="BI749" i="2"/>
  <c r="BH749" i="2"/>
  <c r="BG749" i="2"/>
  <c r="BF749" i="2"/>
  <c r="BE749" i="2"/>
  <c r="T749" i="2"/>
  <c r="R749" i="2"/>
  <c r="P749" i="2"/>
  <c r="BK749" i="2"/>
  <c r="J749" i="2"/>
  <c r="BI747" i="2"/>
  <c r="BH747" i="2"/>
  <c r="BG747" i="2"/>
  <c r="BF747" i="2"/>
  <c r="T747" i="2"/>
  <c r="R747" i="2"/>
  <c r="P747" i="2"/>
  <c r="BK747" i="2"/>
  <c r="J747" i="2"/>
  <c r="BE747" i="2" s="1"/>
  <c r="BI744" i="2"/>
  <c r="BH744" i="2"/>
  <c r="BG744" i="2"/>
  <c r="BF744" i="2"/>
  <c r="BE744" i="2"/>
  <c r="T744" i="2"/>
  <c r="R744" i="2"/>
  <c r="P744" i="2"/>
  <c r="BK744" i="2"/>
  <c r="J744" i="2"/>
  <c r="BI742" i="2"/>
  <c r="BH742" i="2"/>
  <c r="BG742" i="2"/>
  <c r="BF742" i="2"/>
  <c r="T742" i="2"/>
  <c r="R742" i="2"/>
  <c r="P742" i="2"/>
  <c r="BK742" i="2"/>
  <c r="J742" i="2"/>
  <c r="BE742" i="2" s="1"/>
  <c r="BI741" i="2"/>
  <c r="BH741" i="2"/>
  <c r="BG741" i="2"/>
  <c r="BF741" i="2"/>
  <c r="BE741" i="2"/>
  <c r="T741" i="2"/>
  <c r="R741" i="2"/>
  <c r="P741" i="2"/>
  <c r="BK741" i="2"/>
  <c r="J741" i="2"/>
  <c r="BI739" i="2"/>
  <c r="BH739" i="2"/>
  <c r="BG739" i="2"/>
  <c r="BF739" i="2"/>
  <c r="T739" i="2"/>
  <c r="R739" i="2"/>
  <c r="P739" i="2"/>
  <c r="BK739" i="2"/>
  <c r="J739" i="2"/>
  <c r="BE739" i="2" s="1"/>
  <c r="BI737" i="2"/>
  <c r="BH737" i="2"/>
  <c r="BG737" i="2"/>
  <c r="BF737" i="2"/>
  <c r="BE737" i="2"/>
  <c r="T737" i="2"/>
  <c r="R737" i="2"/>
  <c r="P737" i="2"/>
  <c r="BK737" i="2"/>
  <c r="J737" i="2"/>
  <c r="BI735" i="2"/>
  <c r="BH735" i="2"/>
  <c r="BG735" i="2"/>
  <c r="BF735" i="2"/>
  <c r="T735" i="2"/>
  <c r="R735" i="2"/>
  <c r="P735" i="2"/>
  <c r="BK735" i="2"/>
  <c r="J735" i="2"/>
  <c r="BE735" i="2" s="1"/>
  <c r="BI734" i="2"/>
  <c r="BH734" i="2"/>
  <c r="BG734" i="2"/>
  <c r="BF734" i="2"/>
  <c r="BE734" i="2"/>
  <c r="T734" i="2"/>
  <c r="R734" i="2"/>
  <c r="P734" i="2"/>
  <c r="BK734" i="2"/>
  <c r="J734" i="2"/>
  <c r="BI732" i="2"/>
  <c r="BH732" i="2"/>
  <c r="BG732" i="2"/>
  <c r="BF732" i="2"/>
  <c r="T732" i="2"/>
  <c r="R732" i="2"/>
  <c r="P732" i="2"/>
  <c r="BK732" i="2"/>
  <c r="J732" i="2"/>
  <c r="BE732" i="2" s="1"/>
  <c r="BI730" i="2"/>
  <c r="BH730" i="2"/>
  <c r="BG730" i="2"/>
  <c r="BF730" i="2"/>
  <c r="BE730" i="2"/>
  <c r="T730" i="2"/>
  <c r="R730" i="2"/>
  <c r="P730" i="2"/>
  <c r="BK730" i="2"/>
  <c r="J730" i="2"/>
  <c r="BI725" i="2"/>
  <c r="BH725" i="2"/>
  <c r="BG725" i="2"/>
  <c r="BF725" i="2"/>
  <c r="T725" i="2"/>
  <c r="R725" i="2"/>
  <c r="P725" i="2"/>
  <c r="BK725" i="2"/>
  <c r="J725" i="2"/>
  <c r="BE725" i="2" s="1"/>
  <c r="BI722" i="2"/>
  <c r="BH722" i="2"/>
  <c r="BG722" i="2"/>
  <c r="BF722" i="2"/>
  <c r="BE722" i="2"/>
  <c r="T722" i="2"/>
  <c r="R722" i="2"/>
  <c r="P722" i="2"/>
  <c r="BK722" i="2"/>
  <c r="J722" i="2"/>
  <c r="BI715" i="2"/>
  <c r="BH715" i="2"/>
  <c r="BG715" i="2"/>
  <c r="BF715" i="2"/>
  <c r="T715" i="2"/>
  <c r="T714" i="2" s="1"/>
  <c r="R715" i="2"/>
  <c r="P715" i="2"/>
  <c r="BK715" i="2"/>
  <c r="BK714" i="2" s="1"/>
  <c r="J714" i="2" s="1"/>
  <c r="J79" i="2" s="1"/>
  <c r="J715" i="2"/>
  <c r="BE715" i="2" s="1"/>
  <c r="BI713" i="2"/>
  <c r="BH713" i="2"/>
  <c r="BG713" i="2"/>
  <c r="BF713" i="2"/>
  <c r="T713" i="2"/>
  <c r="R713" i="2"/>
  <c r="P713" i="2"/>
  <c r="BK713" i="2"/>
  <c r="J713" i="2"/>
  <c r="BE713" i="2" s="1"/>
  <c r="BI711" i="2"/>
  <c r="BH711" i="2"/>
  <c r="BG711" i="2"/>
  <c r="BF711" i="2"/>
  <c r="BE711" i="2"/>
  <c r="T711" i="2"/>
  <c r="R711" i="2"/>
  <c r="P711" i="2"/>
  <c r="BK711" i="2"/>
  <c r="J711" i="2"/>
  <c r="BI709" i="2"/>
  <c r="BH709" i="2"/>
  <c r="BG709" i="2"/>
  <c r="BF709" i="2"/>
  <c r="T709" i="2"/>
  <c r="R709" i="2"/>
  <c r="P709" i="2"/>
  <c r="BK709" i="2"/>
  <c r="J709" i="2"/>
  <c r="BE709" i="2" s="1"/>
  <c r="BI707" i="2"/>
  <c r="BH707" i="2"/>
  <c r="BG707" i="2"/>
  <c r="BF707" i="2"/>
  <c r="BE707" i="2"/>
  <c r="T707" i="2"/>
  <c r="R707" i="2"/>
  <c r="P707" i="2"/>
  <c r="BK707" i="2"/>
  <c r="J707" i="2"/>
  <c r="BI705" i="2"/>
  <c r="BH705" i="2"/>
  <c r="BG705" i="2"/>
  <c r="BF705" i="2"/>
  <c r="T705" i="2"/>
  <c r="R705" i="2"/>
  <c r="P705" i="2"/>
  <c r="BK705" i="2"/>
  <c r="J705" i="2"/>
  <c r="BE705" i="2" s="1"/>
  <c r="BI703" i="2"/>
  <c r="BH703" i="2"/>
  <c r="BG703" i="2"/>
  <c r="BF703" i="2"/>
  <c r="BE703" i="2"/>
  <c r="T703" i="2"/>
  <c r="R703" i="2"/>
  <c r="P703" i="2"/>
  <c r="BK703" i="2"/>
  <c r="J703" i="2"/>
  <c r="BI701" i="2"/>
  <c r="BH701" i="2"/>
  <c r="BG701" i="2"/>
  <c r="BF701" i="2"/>
  <c r="T701" i="2"/>
  <c r="R701" i="2"/>
  <c r="P701" i="2"/>
  <c r="BK701" i="2"/>
  <c r="J701" i="2"/>
  <c r="BE701" i="2" s="1"/>
  <c r="BI699" i="2"/>
  <c r="BH699" i="2"/>
  <c r="BG699" i="2"/>
  <c r="BF699" i="2"/>
  <c r="BE699" i="2"/>
  <c r="T699" i="2"/>
  <c r="R699" i="2"/>
  <c r="P699" i="2"/>
  <c r="BK699" i="2"/>
  <c r="J699" i="2"/>
  <c r="BI697" i="2"/>
  <c r="BH697" i="2"/>
  <c r="BG697" i="2"/>
  <c r="BF697" i="2"/>
  <c r="T697" i="2"/>
  <c r="R697" i="2"/>
  <c r="P697" i="2"/>
  <c r="BK697" i="2"/>
  <c r="J697" i="2"/>
  <c r="BE697" i="2" s="1"/>
  <c r="BI695" i="2"/>
  <c r="BH695" i="2"/>
  <c r="BG695" i="2"/>
  <c r="BF695" i="2"/>
  <c r="BE695" i="2"/>
  <c r="T695" i="2"/>
  <c r="R695" i="2"/>
  <c r="P695" i="2"/>
  <c r="BK695" i="2"/>
  <c r="J695" i="2"/>
  <c r="BI693" i="2"/>
  <c r="BH693" i="2"/>
  <c r="BG693" i="2"/>
  <c r="BF693" i="2"/>
  <c r="T693" i="2"/>
  <c r="R693" i="2"/>
  <c r="P693" i="2"/>
  <c r="BK693" i="2"/>
  <c r="J693" i="2"/>
  <c r="BE693" i="2" s="1"/>
  <c r="BI691" i="2"/>
  <c r="BH691" i="2"/>
  <c r="BG691" i="2"/>
  <c r="BF691" i="2"/>
  <c r="BE691" i="2"/>
  <c r="T691" i="2"/>
  <c r="R691" i="2"/>
  <c r="P691" i="2"/>
  <c r="BK691" i="2"/>
  <c r="J691" i="2"/>
  <c r="BI689" i="2"/>
  <c r="BH689" i="2"/>
  <c r="BG689" i="2"/>
  <c r="BF689" i="2"/>
  <c r="T689" i="2"/>
  <c r="R689" i="2"/>
  <c r="P689" i="2"/>
  <c r="BK689" i="2"/>
  <c r="J689" i="2"/>
  <c r="BE689" i="2" s="1"/>
  <c r="BI687" i="2"/>
  <c r="BH687" i="2"/>
  <c r="BG687" i="2"/>
  <c r="BF687" i="2"/>
  <c r="BE687" i="2"/>
  <c r="T687" i="2"/>
  <c r="R687" i="2"/>
  <c r="P687" i="2"/>
  <c r="P686" i="2" s="1"/>
  <c r="BK687" i="2"/>
  <c r="BK686" i="2" s="1"/>
  <c r="J686" i="2" s="1"/>
  <c r="J78" i="2" s="1"/>
  <c r="J687" i="2"/>
  <c r="BI685" i="2"/>
  <c r="BH685" i="2"/>
  <c r="BG685" i="2"/>
  <c r="BF685" i="2"/>
  <c r="T685" i="2"/>
  <c r="R685" i="2"/>
  <c r="P685" i="2"/>
  <c r="BK685" i="2"/>
  <c r="J685" i="2"/>
  <c r="BE685" i="2" s="1"/>
  <c r="BI683" i="2"/>
  <c r="BH683" i="2"/>
  <c r="BG683" i="2"/>
  <c r="BF683" i="2"/>
  <c r="BE683" i="2"/>
  <c r="T683" i="2"/>
  <c r="R683" i="2"/>
  <c r="P683" i="2"/>
  <c r="BK683" i="2"/>
  <c r="J683" i="2"/>
  <c r="BI681" i="2"/>
  <c r="BH681" i="2"/>
  <c r="BG681" i="2"/>
  <c r="BF681" i="2"/>
  <c r="T681" i="2"/>
  <c r="R681" i="2"/>
  <c r="P681" i="2"/>
  <c r="BK681" i="2"/>
  <c r="J681" i="2"/>
  <c r="BE681" i="2" s="1"/>
  <c r="BI679" i="2"/>
  <c r="BH679" i="2"/>
  <c r="BG679" i="2"/>
  <c r="BF679" i="2"/>
  <c r="BE679" i="2"/>
  <c r="T679" i="2"/>
  <c r="R679" i="2"/>
  <c r="P679" i="2"/>
  <c r="BK679" i="2"/>
  <c r="J679" i="2"/>
  <c r="BI677" i="2"/>
  <c r="BH677" i="2"/>
  <c r="BG677" i="2"/>
  <c r="BF677" i="2"/>
  <c r="T677" i="2"/>
  <c r="R677" i="2"/>
  <c r="P677" i="2"/>
  <c r="BK677" i="2"/>
  <c r="J677" i="2"/>
  <c r="BE677" i="2" s="1"/>
  <c r="BI666" i="2"/>
  <c r="BH666" i="2"/>
  <c r="BG666" i="2"/>
  <c r="BF666" i="2"/>
  <c r="T666" i="2"/>
  <c r="R666" i="2"/>
  <c r="P666" i="2"/>
  <c r="BK666" i="2"/>
  <c r="J666" i="2"/>
  <c r="BE666" i="2" s="1"/>
  <c r="BI665" i="2"/>
  <c r="BH665" i="2"/>
  <c r="BG665" i="2"/>
  <c r="BF665" i="2"/>
  <c r="T665" i="2"/>
  <c r="R665" i="2"/>
  <c r="P665" i="2"/>
  <c r="BK665" i="2"/>
  <c r="J665" i="2"/>
  <c r="BE665" i="2" s="1"/>
  <c r="BI660" i="2"/>
  <c r="BH660" i="2"/>
  <c r="BG660" i="2"/>
  <c r="BF660" i="2"/>
  <c r="T660" i="2"/>
  <c r="R660" i="2"/>
  <c r="P660" i="2"/>
  <c r="BK660" i="2"/>
  <c r="J660" i="2"/>
  <c r="BE660" i="2" s="1"/>
  <c r="BI655" i="2"/>
  <c r="BH655" i="2"/>
  <c r="BG655" i="2"/>
  <c r="BF655" i="2"/>
  <c r="T655" i="2"/>
  <c r="R655" i="2"/>
  <c r="P655" i="2"/>
  <c r="BK655" i="2"/>
  <c r="J655" i="2"/>
  <c r="BE655" i="2" s="1"/>
  <c r="BI641" i="2"/>
  <c r="BH641" i="2"/>
  <c r="BG641" i="2"/>
  <c r="BF641" i="2"/>
  <c r="T641" i="2"/>
  <c r="R641" i="2"/>
  <c r="P641" i="2"/>
  <c r="BK641" i="2"/>
  <c r="J641" i="2"/>
  <c r="BE641" i="2" s="1"/>
  <c r="BI634" i="2"/>
  <c r="BH634" i="2"/>
  <c r="BG634" i="2"/>
  <c r="BF634" i="2"/>
  <c r="T634" i="2"/>
  <c r="R634" i="2"/>
  <c r="P634" i="2"/>
  <c r="BK634" i="2"/>
  <c r="J634" i="2"/>
  <c r="BE634" i="2" s="1"/>
  <c r="BI626" i="2"/>
  <c r="BH626" i="2"/>
  <c r="BG626" i="2"/>
  <c r="BF626" i="2"/>
  <c r="T626" i="2"/>
  <c r="R626" i="2"/>
  <c r="R625" i="2" s="1"/>
  <c r="P626" i="2"/>
  <c r="P625" i="2" s="1"/>
  <c r="BK626" i="2"/>
  <c r="J626" i="2"/>
  <c r="BE626" i="2" s="1"/>
  <c r="BI624" i="2"/>
  <c r="BH624" i="2"/>
  <c r="BG624" i="2"/>
  <c r="BF624" i="2"/>
  <c r="BE624" i="2"/>
  <c r="T624" i="2"/>
  <c r="R624" i="2"/>
  <c r="P624" i="2"/>
  <c r="BK624" i="2"/>
  <c r="J624" i="2"/>
  <c r="BI623" i="2"/>
  <c r="BH623" i="2"/>
  <c r="BG623" i="2"/>
  <c r="BF623" i="2"/>
  <c r="T623" i="2"/>
  <c r="R623" i="2"/>
  <c r="P623" i="2"/>
  <c r="BK623" i="2"/>
  <c r="J623" i="2"/>
  <c r="BE623" i="2" s="1"/>
  <c r="BI621" i="2"/>
  <c r="BH621" i="2"/>
  <c r="BG621" i="2"/>
  <c r="BF621" i="2"/>
  <c r="BE621" i="2"/>
  <c r="T621" i="2"/>
  <c r="R621" i="2"/>
  <c r="P621" i="2"/>
  <c r="BK621" i="2"/>
  <c r="J621" i="2"/>
  <c r="BI619" i="2"/>
  <c r="BH619" i="2"/>
  <c r="BG619" i="2"/>
  <c r="BF619" i="2"/>
  <c r="T619" i="2"/>
  <c r="R619" i="2"/>
  <c r="R616" i="2" s="1"/>
  <c r="P619" i="2"/>
  <c r="BK619" i="2"/>
  <c r="J619" i="2"/>
  <c r="BE619" i="2" s="1"/>
  <c r="BI617" i="2"/>
  <c r="BH617" i="2"/>
  <c r="BG617" i="2"/>
  <c r="BF617" i="2"/>
  <c r="BE617" i="2"/>
  <c r="T617" i="2"/>
  <c r="R617" i="2"/>
  <c r="P617" i="2"/>
  <c r="P616" i="2" s="1"/>
  <c r="BK617" i="2"/>
  <c r="BK616" i="2" s="1"/>
  <c r="J616" i="2" s="1"/>
  <c r="J76" i="2" s="1"/>
  <c r="J617" i="2"/>
  <c r="BI615" i="2"/>
  <c r="BH615" i="2"/>
  <c r="BG615" i="2"/>
  <c r="BF615" i="2"/>
  <c r="T615" i="2"/>
  <c r="R615" i="2"/>
  <c r="P615" i="2"/>
  <c r="BK615" i="2"/>
  <c r="J615" i="2"/>
  <c r="BE615" i="2" s="1"/>
  <c r="BI612" i="2"/>
  <c r="BH612" i="2"/>
  <c r="BG612" i="2"/>
  <c r="BF612" i="2"/>
  <c r="T612" i="2"/>
  <c r="R612" i="2"/>
  <c r="P612" i="2"/>
  <c r="BK612" i="2"/>
  <c r="J612" i="2"/>
  <c r="BE612" i="2" s="1"/>
  <c r="BI606" i="2"/>
  <c r="BH606" i="2"/>
  <c r="BG606" i="2"/>
  <c r="BF606" i="2"/>
  <c r="T606" i="2"/>
  <c r="R606" i="2"/>
  <c r="P606" i="2"/>
  <c r="BK606" i="2"/>
  <c r="J606" i="2"/>
  <c r="BE606" i="2" s="1"/>
  <c r="BI603" i="2"/>
  <c r="BH603" i="2"/>
  <c r="BG603" i="2"/>
  <c r="BF603" i="2"/>
  <c r="T603" i="2"/>
  <c r="R603" i="2"/>
  <c r="P603" i="2"/>
  <c r="BK603" i="2"/>
  <c r="J603" i="2"/>
  <c r="BE603" i="2" s="1"/>
  <c r="BI602" i="2"/>
  <c r="BH602" i="2"/>
  <c r="BG602" i="2"/>
  <c r="BF602" i="2"/>
  <c r="T602" i="2"/>
  <c r="R602" i="2"/>
  <c r="P602" i="2"/>
  <c r="BK602" i="2"/>
  <c r="J602" i="2"/>
  <c r="BE602" i="2" s="1"/>
  <c r="BI599" i="2"/>
  <c r="BH599" i="2"/>
  <c r="BG599" i="2"/>
  <c r="BF599" i="2"/>
  <c r="T599" i="2"/>
  <c r="R599" i="2"/>
  <c r="P599" i="2"/>
  <c r="BK599" i="2"/>
  <c r="J599" i="2"/>
  <c r="BE599" i="2" s="1"/>
  <c r="BI594" i="2"/>
  <c r="BH594" i="2"/>
  <c r="BG594" i="2"/>
  <c r="BF594" i="2"/>
  <c r="T594" i="2"/>
  <c r="T593" i="2" s="1"/>
  <c r="R594" i="2"/>
  <c r="P594" i="2"/>
  <c r="BK594" i="2"/>
  <c r="BK593" i="2" s="1"/>
  <c r="J593" i="2" s="1"/>
  <c r="J75" i="2" s="1"/>
  <c r="J594" i="2"/>
  <c r="BE594" i="2" s="1"/>
  <c r="BI592" i="2"/>
  <c r="BH592" i="2"/>
  <c r="BG592" i="2"/>
  <c r="BF592" i="2"/>
  <c r="T592" i="2"/>
  <c r="R592" i="2"/>
  <c r="P592" i="2"/>
  <c r="BK592" i="2"/>
  <c r="J592" i="2"/>
  <c r="BE592" i="2" s="1"/>
  <c r="BI590" i="2"/>
  <c r="BH590" i="2"/>
  <c r="BG590" i="2"/>
  <c r="BF590" i="2"/>
  <c r="BE590" i="2"/>
  <c r="T590" i="2"/>
  <c r="R590" i="2"/>
  <c r="P590" i="2"/>
  <c r="BK590" i="2"/>
  <c r="J590" i="2"/>
  <c r="BI588" i="2"/>
  <c r="BH588" i="2"/>
  <c r="BG588" i="2"/>
  <c r="BF588" i="2"/>
  <c r="T588" i="2"/>
  <c r="R588" i="2"/>
  <c r="P588" i="2"/>
  <c r="BK588" i="2"/>
  <c r="J588" i="2"/>
  <c r="BE588" i="2" s="1"/>
  <c r="BI586" i="2"/>
  <c r="BH586" i="2"/>
  <c r="BG586" i="2"/>
  <c r="BF586" i="2"/>
  <c r="BE586" i="2"/>
  <c r="T586" i="2"/>
  <c r="R586" i="2"/>
  <c r="P586" i="2"/>
  <c r="BK586" i="2"/>
  <c r="J586" i="2"/>
  <c r="BI584" i="2"/>
  <c r="BH584" i="2"/>
  <c r="BG584" i="2"/>
  <c r="BF584" i="2"/>
  <c r="T584" i="2"/>
  <c r="R584" i="2"/>
  <c r="P584" i="2"/>
  <c r="BK584" i="2"/>
  <c r="J584" i="2"/>
  <c r="BE584" i="2" s="1"/>
  <c r="BI581" i="2"/>
  <c r="BH581" i="2"/>
  <c r="BG581" i="2"/>
  <c r="BF581" i="2"/>
  <c r="BE581" i="2"/>
  <c r="T581" i="2"/>
  <c r="R581" i="2"/>
  <c r="P581" i="2"/>
  <c r="BK581" i="2"/>
  <c r="J581" i="2"/>
  <c r="BI578" i="2"/>
  <c r="BH578" i="2"/>
  <c r="BG578" i="2"/>
  <c r="BF578" i="2"/>
  <c r="T578" i="2"/>
  <c r="R578" i="2"/>
  <c r="P578" i="2"/>
  <c r="BK578" i="2"/>
  <c r="J578" i="2"/>
  <c r="BE578" i="2" s="1"/>
  <c r="BI576" i="2"/>
  <c r="BH576" i="2"/>
  <c r="BG576" i="2"/>
  <c r="BF576" i="2"/>
  <c r="BE576" i="2"/>
  <c r="T576" i="2"/>
  <c r="R576" i="2"/>
  <c r="P576" i="2"/>
  <c r="BK576" i="2"/>
  <c r="J576" i="2"/>
  <c r="BI572" i="2"/>
  <c r="BH572" i="2"/>
  <c r="BG572" i="2"/>
  <c r="BF572" i="2"/>
  <c r="T572" i="2"/>
  <c r="R572" i="2"/>
  <c r="P572" i="2"/>
  <c r="BK572" i="2"/>
  <c r="J572" i="2"/>
  <c r="BE572" i="2" s="1"/>
  <c r="BI569" i="2"/>
  <c r="BH569" i="2"/>
  <c r="BG569" i="2"/>
  <c r="BF569" i="2"/>
  <c r="BE569" i="2"/>
  <c r="T569" i="2"/>
  <c r="R569" i="2"/>
  <c r="P569" i="2"/>
  <c r="BK569" i="2"/>
  <c r="J569" i="2"/>
  <c r="BI568" i="2"/>
  <c r="BH568" i="2"/>
  <c r="BG568" i="2"/>
  <c r="BF568" i="2"/>
  <c r="T568" i="2"/>
  <c r="R568" i="2"/>
  <c r="P568" i="2"/>
  <c r="BK568" i="2"/>
  <c r="J568" i="2"/>
  <c r="BE568" i="2" s="1"/>
  <c r="BI565" i="2"/>
  <c r="BH565" i="2"/>
  <c r="BG565" i="2"/>
  <c r="BF565" i="2"/>
  <c r="BE565" i="2"/>
  <c r="T565" i="2"/>
  <c r="R565" i="2"/>
  <c r="P565" i="2"/>
  <c r="BK565" i="2"/>
  <c r="J565" i="2"/>
  <c r="BI544" i="2"/>
  <c r="BH544" i="2"/>
  <c r="BG544" i="2"/>
  <c r="BF544" i="2"/>
  <c r="T544" i="2"/>
  <c r="R544" i="2"/>
  <c r="P544" i="2"/>
  <c r="BK544" i="2"/>
  <c r="J544" i="2"/>
  <c r="BE544" i="2" s="1"/>
  <c r="BI541" i="2"/>
  <c r="BH541" i="2"/>
  <c r="BG541" i="2"/>
  <c r="BF541" i="2"/>
  <c r="BE541" i="2"/>
  <c r="T541" i="2"/>
  <c r="R541" i="2"/>
  <c r="P541" i="2"/>
  <c r="BK541" i="2"/>
  <c r="J541" i="2"/>
  <c r="BI538" i="2"/>
  <c r="BH538" i="2"/>
  <c r="BG538" i="2"/>
  <c r="BF538" i="2"/>
  <c r="T538" i="2"/>
  <c r="R538" i="2"/>
  <c r="P538" i="2"/>
  <c r="BK538" i="2"/>
  <c r="J538" i="2"/>
  <c r="BE538" i="2" s="1"/>
  <c r="BI536" i="2"/>
  <c r="BH536" i="2"/>
  <c r="BG536" i="2"/>
  <c r="BF536" i="2"/>
  <c r="BE536" i="2"/>
  <c r="T536" i="2"/>
  <c r="R536" i="2"/>
  <c r="P536" i="2"/>
  <c r="BK536" i="2"/>
  <c r="J536" i="2"/>
  <c r="BI534" i="2"/>
  <c r="BH534" i="2"/>
  <c r="BG534" i="2"/>
  <c r="BF534" i="2"/>
  <c r="T534" i="2"/>
  <c r="T533" i="2" s="1"/>
  <c r="R534" i="2"/>
  <c r="R533" i="2" s="1"/>
  <c r="P534" i="2"/>
  <c r="BK534" i="2"/>
  <c r="J534" i="2"/>
  <c r="BE534" i="2" s="1"/>
  <c r="BI532" i="2"/>
  <c r="BH532" i="2"/>
  <c r="BG532" i="2"/>
  <c r="BF532" i="2"/>
  <c r="T532" i="2"/>
  <c r="R532" i="2"/>
  <c r="P532" i="2"/>
  <c r="BK532" i="2"/>
  <c r="J532" i="2"/>
  <c r="BE532" i="2" s="1"/>
  <c r="BI530" i="2"/>
  <c r="BH530" i="2"/>
  <c r="BG530" i="2"/>
  <c r="BF530" i="2"/>
  <c r="T530" i="2"/>
  <c r="R530" i="2"/>
  <c r="P530" i="2"/>
  <c r="BK530" i="2"/>
  <c r="J530" i="2"/>
  <c r="BE530" i="2" s="1"/>
  <c r="BI529" i="2"/>
  <c r="BH529" i="2"/>
  <c r="BG529" i="2"/>
  <c r="BF529" i="2"/>
  <c r="T529" i="2"/>
  <c r="R529" i="2"/>
  <c r="P529" i="2"/>
  <c r="BK529" i="2"/>
  <c r="J529" i="2"/>
  <c r="BE529" i="2" s="1"/>
  <c r="BI527" i="2"/>
  <c r="BH527" i="2"/>
  <c r="BG527" i="2"/>
  <c r="BF527" i="2"/>
  <c r="T527" i="2"/>
  <c r="R527" i="2"/>
  <c r="P527" i="2"/>
  <c r="BK527" i="2"/>
  <c r="J527" i="2"/>
  <c r="BE527" i="2" s="1"/>
  <c r="BI525" i="2"/>
  <c r="BH525" i="2"/>
  <c r="BG525" i="2"/>
  <c r="BF525" i="2"/>
  <c r="T525" i="2"/>
  <c r="R525" i="2"/>
  <c r="P525" i="2"/>
  <c r="BK525" i="2"/>
  <c r="J525" i="2"/>
  <c r="BE525" i="2" s="1"/>
  <c r="BI523" i="2"/>
  <c r="BH523" i="2"/>
  <c r="BG523" i="2"/>
  <c r="BF523" i="2"/>
  <c r="T523" i="2"/>
  <c r="R523" i="2"/>
  <c r="P523" i="2"/>
  <c r="BK523" i="2"/>
  <c r="J523" i="2"/>
  <c r="BE523" i="2" s="1"/>
  <c r="BI522" i="2"/>
  <c r="BH522" i="2"/>
  <c r="BG522" i="2"/>
  <c r="BF522" i="2"/>
  <c r="T522" i="2"/>
  <c r="R522" i="2"/>
  <c r="P522" i="2"/>
  <c r="BK522" i="2"/>
  <c r="J522" i="2"/>
  <c r="BE522" i="2" s="1"/>
  <c r="BI520" i="2"/>
  <c r="BH520" i="2"/>
  <c r="BG520" i="2"/>
  <c r="BF520" i="2"/>
  <c r="T520" i="2"/>
  <c r="R520" i="2"/>
  <c r="P520" i="2"/>
  <c r="BK520" i="2"/>
  <c r="J520" i="2"/>
  <c r="BE520" i="2" s="1"/>
  <c r="BI513" i="2"/>
  <c r="BH513" i="2"/>
  <c r="BG513" i="2"/>
  <c r="BF513" i="2"/>
  <c r="T513" i="2"/>
  <c r="R513" i="2"/>
  <c r="P513" i="2"/>
  <c r="BK513" i="2"/>
  <c r="J513" i="2"/>
  <c r="BE513" i="2" s="1"/>
  <c r="BI511" i="2"/>
  <c r="BH511" i="2"/>
  <c r="BG511" i="2"/>
  <c r="BF511" i="2"/>
  <c r="T511" i="2"/>
  <c r="R511" i="2"/>
  <c r="P511" i="2"/>
  <c r="BK511" i="2"/>
  <c r="J511" i="2"/>
  <c r="BE511" i="2" s="1"/>
  <c r="BI510" i="2"/>
  <c r="BH510" i="2"/>
  <c r="BG510" i="2"/>
  <c r="BF510" i="2"/>
  <c r="T510" i="2"/>
  <c r="R510" i="2"/>
  <c r="P510" i="2"/>
  <c r="BK510" i="2"/>
  <c r="J510" i="2"/>
  <c r="BE510" i="2" s="1"/>
  <c r="BI508" i="2"/>
  <c r="BH508" i="2"/>
  <c r="BG508" i="2"/>
  <c r="BF508" i="2"/>
  <c r="T508" i="2"/>
  <c r="R508" i="2"/>
  <c r="P508" i="2"/>
  <c r="BK508" i="2"/>
  <c r="J508" i="2"/>
  <c r="BE508" i="2" s="1"/>
  <c r="BI504" i="2"/>
  <c r="BH504" i="2"/>
  <c r="BG504" i="2"/>
  <c r="BF504" i="2"/>
  <c r="T504" i="2"/>
  <c r="R504" i="2"/>
  <c r="P504" i="2"/>
  <c r="BK504" i="2"/>
  <c r="J504" i="2"/>
  <c r="BE504" i="2" s="1"/>
  <c r="BI502" i="2"/>
  <c r="BH502" i="2"/>
  <c r="BG502" i="2"/>
  <c r="BF502" i="2"/>
  <c r="T502" i="2"/>
  <c r="R502" i="2"/>
  <c r="P502" i="2"/>
  <c r="BK502" i="2"/>
  <c r="J502" i="2"/>
  <c r="BE502" i="2" s="1"/>
  <c r="BI501" i="2"/>
  <c r="BH501" i="2"/>
  <c r="BG501" i="2"/>
  <c r="BF501" i="2"/>
  <c r="T501" i="2"/>
  <c r="R501" i="2"/>
  <c r="P501" i="2"/>
  <c r="BK501" i="2"/>
  <c r="J501" i="2"/>
  <c r="BE501" i="2" s="1"/>
  <c r="BI499" i="2"/>
  <c r="BH499" i="2"/>
  <c r="BG499" i="2"/>
  <c r="BF499" i="2"/>
  <c r="T499" i="2"/>
  <c r="R499" i="2"/>
  <c r="P499" i="2"/>
  <c r="BK499" i="2"/>
  <c r="J499" i="2"/>
  <c r="BE499" i="2" s="1"/>
  <c r="BI497" i="2"/>
  <c r="BH497" i="2"/>
  <c r="BG497" i="2"/>
  <c r="BF497" i="2"/>
  <c r="T497" i="2"/>
  <c r="R497" i="2"/>
  <c r="P497" i="2"/>
  <c r="BK497" i="2"/>
  <c r="J497" i="2"/>
  <c r="BE497" i="2" s="1"/>
  <c r="BI495" i="2"/>
  <c r="BH495" i="2"/>
  <c r="BG495" i="2"/>
  <c r="BF495" i="2"/>
  <c r="T495" i="2"/>
  <c r="R495" i="2"/>
  <c r="P495" i="2"/>
  <c r="BK495" i="2"/>
  <c r="J495" i="2"/>
  <c r="BE495" i="2" s="1"/>
  <c r="BI493" i="2"/>
  <c r="BH493" i="2"/>
  <c r="BG493" i="2"/>
  <c r="BF493" i="2"/>
  <c r="T493" i="2"/>
  <c r="R493" i="2"/>
  <c r="P493" i="2"/>
  <c r="P491" i="2" s="1"/>
  <c r="BK493" i="2"/>
  <c r="J493" i="2"/>
  <c r="BE493" i="2" s="1"/>
  <c r="BI492" i="2"/>
  <c r="BH492" i="2"/>
  <c r="BG492" i="2"/>
  <c r="BF492" i="2"/>
  <c r="T492" i="2"/>
  <c r="T491" i="2" s="1"/>
  <c r="R492" i="2"/>
  <c r="P492" i="2"/>
  <c r="BK492" i="2"/>
  <c r="BK491" i="2" s="1"/>
  <c r="J491" i="2" s="1"/>
  <c r="J73" i="2" s="1"/>
  <c r="J492" i="2"/>
  <c r="BE492" i="2" s="1"/>
  <c r="BI490" i="2"/>
  <c r="BH490" i="2"/>
  <c r="BG490" i="2"/>
  <c r="BF490" i="2"/>
  <c r="T490" i="2"/>
  <c r="R490" i="2"/>
  <c r="P490" i="2"/>
  <c r="BK490" i="2"/>
  <c r="J490" i="2"/>
  <c r="BE490" i="2" s="1"/>
  <c r="BI461" i="2"/>
  <c r="BH461" i="2"/>
  <c r="BG461" i="2"/>
  <c r="BF461" i="2"/>
  <c r="BE461" i="2"/>
  <c r="T461" i="2"/>
  <c r="R461" i="2"/>
  <c r="P461" i="2"/>
  <c r="BK461" i="2"/>
  <c r="J461" i="2"/>
  <c r="BI447" i="2"/>
  <c r="BH447" i="2"/>
  <c r="BG447" i="2"/>
  <c r="BF447" i="2"/>
  <c r="T447" i="2"/>
  <c r="R447" i="2"/>
  <c r="P447" i="2"/>
  <c r="BK447" i="2"/>
  <c r="J447" i="2"/>
  <c r="BE447" i="2" s="1"/>
  <c r="BI445" i="2"/>
  <c r="BH445" i="2"/>
  <c r="BG445" i="2"/>
  <c r="BF445" i="2"/>
  <c r="BE445" i="2"/>
  <c r="T445" i="2"/>
  <c r="R445" i="2"/>
  <c r="P445" i="2"/>
  <c r="BK445" i="2"/>
  <c r="J445" i="2"/>
  <c r="BI444" i="2"/>
  <c r="BH444" i="2"/>
  <c r="BG444" i="2"/>
  <c r="BF444" i="2"/>
  <c r="T444" i="2"/>
  <c r="R444" i="2"/>
  <c r="P444" i="2"/>
  <c r="BK444" i="2"/>
  <c r="J444" i="2"/>
  <c r="BE444" i="2" s="1"/>
  <c r="BI442" i="2"/>
  <c r="BH442" i="2"/>
  <c r="BG442" i="2"/>
  <c r="BF442" i="2"/>
  <c r="BE442" i="2"/>
  <c r="T442" i="2"/>
  <c r="R442" i="2"/>
  <c r="P442" i="2"/>
  <c r="BK442" i="2"/>
  <c r="J442" i="2"/>
  <c r="BI439" i="2"/>
  <c r="BH439" i="2"/>
  <c r="BG439" i="2"/>
  <c r="BF439" i="2"/>
  <c r="T439" i="2"/>
  <c r="T438" i="2" s="1"/>
  <c r="R439" i="2"/>
  <c r="R438" i="2" s="1"/>
  <c r="P439" i="2"/>
  <c r="BK439" i="2"/>
  <c r="J439" i="2"/>
  <c r="BE439" i="2" s="1"/>
  <c r="BI436" i="2"/>
  <c r="BH436" i="2"/>
  <c r="BG436" i="2"/>
  <c r="BF436" i="2"/>
  <c r="T436" i="2"/>
  <c r="T435" i="2" s="1"/>
  <c r="R436" i="2"/>
  <c r="R435" i="2" s="1"/>
  <c r="P436" i="2"/>
  <c r="P435" i="2" s="1"/>
  <c r="BK436" i="2"/>
  <c r="BK435" i="2" s="1"/>
  <c r="J436" i="2"/>
  <c r="BE436" i="2" s="1"/>
  <c r="J70" i="2"/>
  <c r="BI434" i="2"/>
  <c r="BH434" i="2"/>
  <c r="BG434" i="2"/>
  <c r="BF434" i="2"/>
  <c r="T434" i="2"/>
  <c r="R434" i="2"/>
  <c r="P434" i="2"/>
  <c r="BK434" i="2"/>
  <c r="J434" i="2"/>
  <c r="BE434" i="2" s="1"/>
  <c r="BI432" i="2"/>
  <c r="BH432" i="2"/>
  <c r="BG432" i="2"/>
  <c r="BF432" i="2"/>
  <c r="T432" i="2"/>
  <c r="R432" i="2"/>
  <c r="P432" i="2"/>
  <c r="BK432" i="2"/>
  <c r="J432" i="2"/>
  <c r="BE432" i="2" s="1"/>
  <c r="BI431" i="2"/>
  <c r="BH431" i="2"/>
  <c r="BG431" i="2"/>
  <c r="BF431" i="2"/>
  <c r="T431" i="2"/>
  <c r="R431" i="2"/>
  <c r="P431" i="2"/>
  <c r="BK431" i="2"/>
  <c r="J431" i="2"/>
  <c r="BE431" i="2" s="1"/>
  <c r="BI430" i="2"/>
  <c r="BH430" i="2"/>
  <c r="BG430" i="2"/>
  <c r="BF430" i="2"/>
  <c r="T430" i="2"/>
  <c r="T429" i="2" s="1"/>
  <c r="R430" i="2"/>
  <c r="P430" i="2"/>
  <c r="P429" i="2" s="1"/>
  <c r="BK430" i="2"/>
  <c r="BK429" i="2" s="1"/>
  <c r="J429" i="2" s="1"/>
  <c r="J69" i="2" s="1"/>
  <c r="J430" i="2"/>
  <c r="BE430" i="2" s="1"/>
  <c r="BI427" i="2"/>
  <c r="BH427" i="2"/>
  <c r="BG427" i="2"/>
  <c r="BF427" i="2"/>
  <c r="T427" i="2"/>
  <c r="R427" i="2"/>
  <c r="P427" i="2"/>
  <c r="BK427" i="2"/>
  <c r="J427" i="2"/>
  <c r="BE427" i="2" s="1"/>
  <c r="BI426" i="2"/>
  <c r="BH426" i="2"/>
  <c r="BG426" i="2"/>
  <c r="BF426" i="2"/>
  <c r="BE426" i="2"/>
  <c r="T426" i="2"/>
  <c r="R426" i="2"/>
  <c r="P426" i="2"/>
  <c r="BK426" i="2"/>
  <c r="J426" i="2"/>
  <c r="BI425" i="2"/>
  <c r="BH425" i="2"/>
  <c r="BG425" i="2"/>
  <c r="BF425" i="2"/>
  <c r="T425" i="2"/>
  <c r="R425" i="2"/>
  <c r="P425" i="2"/>
  <c r="BK425" i="2"/>
  <c r="J425" i="2"/>
  <c r="BE425" i="2" s="1"/>
  <c r="BI424" i="2"/>
  <c r="BH424" i="2"/>
  <c r="BG424" i="2"/>
  <c r="BF424" i="2"/>
  <c r="BE424" i="2"/>
  <c r="T424" i="2"/>
  <c r="R424" i="2"/>
  <c r="P424" i="2"/>
  <c r="BK424" i="2"/>
  <c r="J424" i="2"/>
  <c r="BI423" i="2"/>
  <c r="BH423" i="2"/>
  <c r="BG423" i="2"/>
  <c r="BF423" i="2"/>
  <c r="T423" i="2"/>
  <c r="R423" i="2"/>
  <c r="P423" i="2"/>
  <c r="BK423" i="2"/>
  <c r="J423" i="2"/>
  <c r="BE423" i="2" s="1"/>
  <c r="BI421" i="2"/>
  <c r="BH421" i="2"/>
  <c r="BG421" i="2"/>
  <c r="BF421" i="2"/>
  <c r="BE421" i="2"/>
  <c r="T421" i="2"/>
  <c r="R421" i="2"/>
  <c r="P421" i="2"/>
  <c r="BK421" i="2"/>
  <c r="J421" i="2"/>
  <c r="BI419" i="2"/>
  <c r="BH419" i="2"/>
  <c r="BG419" i="2"/>
  <c r="BF419" i="2"/>
  <c r="T419" i="2"/>
  <c r="R419" i="2"/>
  <c r="P419" i="2"/>
  <c r="BK419" i="2"/>
  <c r="J419" i="2"/>
  <c r="BE419" i="2" s="1"/>
  <c r="BI418" i="2"/>
  <c r="BH418" i="2"/>
  <c r="BG418" i="2"/>
  <c r="BF418" i="2"/>
  <c r="BE418" i="2"/>
  <c r="T418" i="2"/>
  <c r="R418" i="2"/>
  <c r="P418" i="2"/>
  <c r="BK418" i="2"/>
  <c r="J418" i="2"/>
  <c r="BI416" i="2"/>
  <c r="BH416" i="2"/>
  <c r="BG416" i="2"/>
  <c r="BF416" i="2"/>
  <c r="T416" i="2"/>
  <c r="R416" i="2"/>
  <c r="P416" i="2"/>
  <c r="BK416" i="2"/>
  <c r="J416" i="2"/>
  <c r="BE416" i="2" s="1"/>
  <c r="BI415" i="2"/>
  <c r="BH415" i="2"/>
  <c r="BG415" i="2"/>
  <c r="BF415" i="2"/>
  <c r="BE415" i="2"/>
  <c r="T415" i="2"/>
  <c r="R415" i="2"/>
  <c r="P415" i="2"/>
  <c r="BK415" i="2"/>
  <c r="J415" i="2"/>
  <c r="BI414" i="2"/>
  <c r="BH414" i="2"/>
  <c r="BG414" i="2"/>
  <c r="BF414" i="2"/>
  <c r="T414" i="2"/>
  <c r="R414" i="2"/>
  <c r="P414" i="2"/>
  <c r="BK414" i="2"/>
  <c r="J414" i="2"/>
  <c r="BE414" i="2" s="1"/>
  <c r="BI412" i="2"/>
  <c r="BH412" i="2"/>
  <c r="BG412" i="2"/>
  <c r="BF412" i="2"/>
  <c r="BE412" i="2"/>
  <c r="T412" i="2"/>
  <c r="R412" i="2"/>
  <c r="P412" i="2"/>
  <c r="BK412" i="2"/>
  <c r="J412" i="2"/>
  <c r="BI410" i="2"/>
  <c r="BH410" i="2"/>
  <c r="BG410" i="2"/>
  <c r="BF410" i="2"/>
  <c r="T410" i="2"/>
  <c r="T409" i="2" s="1"/>
  <c r="R410" i="2"/>
  <c r="R409" i="2" s="1"/>
  <c r="P410" i="2"/>
  <c r="BK410" i="2"/>
  <c r="J410" i="2"/>
  <c r="BE410" i="2" s="1"/>
  <c r="BI407" i="2"/>
  <c r="BH407" i="2"/>
  <c r="BG407" i="2"/>
  <c r="BF407" i="2"/>
  <c r="T407" i="2"/>
  <c r="T406" i="2" s="1"/>
  <c r="R407" i="2"/>
  <c r="R406" i="2" s="1"/>
  <c r="P407" i="2"/>
  <c r="P406" i="2" s="1"/>
  <c r="BK407" i="2"/>
  <c r="J407" i="2"/>
  <c r="BE407" i="2" s="1"/>
  <c r="BI404" i="2"/>
  <c r="BH404" i="2"/>
  <c r="BG404" i="2"/>
  <c r="BF404" i="2"/>
  <c r="BE404" i="2"/>
  <c r="T404" i="2"/>
  <c r="R404" i="2"/>
  <c r="P404" i="2"/>
  <c r="BK404" i="2"/>
  <c r="J404" i="2"/>
  <c r="BI402" i="2"/>
  <c r="BH402" i="2"/>
  <c r="BG402" i="2"/>
  <c r="BF402" i="2"/>
  <c r="T402" i="2"/>
  <c r="R402" i="2"/>
  <c r="P402" i="2"/>
  <c r="BK402" i="2"/>
  <c r="J402" i="2"/>
  <c r="BE402" i="2" s="1"/>
  <c r="BI400" i="2"/>
  <c r="BH400" i="2"/>
  <c r="BG400" i="2"/>
  <c r="BF400" i="2"/>
  <c r="BE400" i="2"/>
  <c r="T400" i="2"/>
  <c r="R400" i="2"/>
  <c r="P400" i="2"/>
  <c r="BK400" i="2"/>
  <c r="J400" i="2"/>
  <c r="BI398" i="2"/>
  <c r="BH398" i="2"/>
  <c r="BG398" i="2"/>
  <c r="BF398" i="2"/>
  <c r="T398" i="2"/>
  <c r="R398" i="2"/>
  <c r="P398" i="2"/>
  <c r="BK398" i="2"/>
  <c r="J398" i="2"/>
  <c r="BE398" i="2" s="1"/>
  <c r="BI397" i="2"/>
  <c r="BH397" i="2"/>
  <c r="BG397" i="2"/>
  <c r="BF397" i="2"/>
  <c r="BE397" i="2"/>
  <c r="T397" i="2"/>
  <c r="R397" i="2"/>
  <c r="P397" i="2"/>
  <c r="BK397" i="2"/>
  <c r="J397" i="2"/>
  <c r="BI396" i="2"/>
  <c r="BH396" i="2"/>
  <c r="BG396" i="2"/>
  <c r="BF396" i="2"/>
  <c r="T396" i="2"/>
  <c r="R396" i="2"/>
  <c r="P396" i="2"/>
  <c r="BK396" i="2"/>
  <c r="J396" i="2"/>
  <c r="BE396" i="2" s="1"/>
  <c r="BI395" i="2"/>
  <c r="BH395" i="2"/>
  <c r="BG395" i="2"/>
  <c r="BF395" i="2"/>
  <c r="BE395" i="2"/>
  <c r="T395" i="2"/>
  <c r="R395" i="2"/>
  <c r="P395" i="2"/>
  <c r="BK395" i="2"/>
  <c r="J395" i="2"/>
  <c r="BI394" i="2"/>
  <c r="BH394" i="2"/>
  <c r="BG394" i="2"/>
  <c r="BF394" i="2"/>
  <c r="T394" i="2"/>
  <c r="R394" i="2"/>
  <c r="P394" i="2"/>
  <c r="BK394" i="2"/>
  <c r="J394" i="2"/>
  <c r="BE394" i="2" s="1"/>
  <c r="BI392" i="2"/>
  <c r="BH392" i="2"/>
  <c r="BG392" i="2"/>
  <c r="BF392" i="2"/>
  <c r="BE392" i="2"/>
  <c r="T392" i="2"/>
  <c r="R392" i="2"/>
  <c r="P392" i="2"/>
  <c r="BK392" i="2"/>
  <c r="J392" i="2"/>
  <c r="BI391" i="2"/>
  <c r="BH391" i="2"/>
  <c r="BG391" i="2"/>
  <c r="BF391" i="2"/>
  <c r="T391" i="2"/>
  <c r="R391" i="2"/>
  <c r="P391" i="2"/>
  <c r="BK391" i="2"/>
  <c r="J391" i="2"/>
  <c r="BE391" i="2" s="1"/>
  <c r="BI389" i="2"/>
  <c r="BH389" i="2"/>
  <c r="BG389" i="2"/>
  <c r="BF389" i="2"/>
  <c r="BE389" i="2"/>
  <c r="T389" i="2"/>
  <c r="R389" i="2"/>
  <c r="P389" i="2"/>
  <c r="BK389" i="2"/>
  <c r="J389" i="2"/>
  <c r="BI387" i="2"/>
  <c r="BH387" i="2"/>
  <c r="BG387" i="2"/>
  <c r="BF387" i="2"/>
  <c r="T387" i="2"/>
  <c r="R387" i="2"/>
  <c r="P387" i="2"/>
  <c r="BK387" i="2"/>
  <c r="J387" i="2"/>
  <c r="BE387" i="2" s="1"/>
  <c r="BI385" i="2"/>
  <c r="BH385" i="2"/>
  <c r="BG385" i="2"/>
  <c r="BF385" i="2"/>
  <c r="BE385" i="2"/>
  <c r="T385" i="2"/>
  <c r="R385" i="2"/>
  <c r="P385" i="2"/>
  <c r="BK385" i="2"/>
  <c r="J385" i="2"/>
  <c r="BI383" i="2"/>
  <c r="BH383" i="2"/>
  <c r="BG383" i="2"/>
  <c r="BF383" i="2"/>
  <c r="T383" i="2"/>
  <c r="R383" i="2"/>
  <c r="P383" i="2"/>
  <c r="BK383" i="2"/>
  <c r="J383" i="2"/>
  <c r="BE383" i="2" s="1"/>
  <c r="BI376" i="2"/>
  <c r="BH376" i="2"/>
  <c r="BG376" i="2"/>
  <c r="BF376" i="2"/>
  <c r="BE376" i="2"/>
  <c r="T376" i="2"/>
  <c r="R376" i="2"/>
  <c r="P376" i="2"/>
  <c r="BK376" i="2"/>
  <c r="J376" i="2"/>
  <c r="BI374" i="2"/>
  <c r="BH374" i="2"/>
  <c r="BG374" i="2"/>
  <c r="BF374" i="2"/>
  <c r="T374" i="2"/>
  <c r="R374" i="2"/>
  <c r="P374" i="2"/>
  <c r="BK374" i="2"/>
  <c r="J374" i="2"/>
  <c r="BE374" i="2" s="1"/>
  <c r="BI365" i="2"/>
  <c r="BH365" i="2"/>
  <c r="BG365" i="2"/>
  <c r="BF365" i="2"/>
  <c r="BE365" i="2"/>
  <c r="T365" i="2"/>
  <c r="R365" i="2"/>
  <c r="P365" i="2"/>
  <c r="BK365" i="2"/>
  <c r="J365" i="2"/>
  <c r="BI363" i="2"/>
  <c r="BH363" i="2"/>
  <c r="BG363" i="2"/>
  <c r="BF363" i="2"/>
  <c r="T363" i="2"/>
  <c r="R363" i="2"/>
  <c r="P363" i="2"/>
  <c r="BK363" i="2"/>
  <c r="J363" i="2"/>
  <c r="BE363" i="2" s="1"/>
  <c r="BI362" i="2"/>
  <c r="BH362" i="2"/>
  <c r="BG362" i="2"/>
  <c r="BF362" i="2"/>
  <c r="BE362" i="2"/>
  <c r="T362" i="2"/>
  <c r="R362" i="2"/>
  <c r="P362" i="2"/>
  <c r="BK362" i="2"/>
  <c r="J362" i="2"/>
  <c r="BI361" i="2"/>
  <c r="BH361" i="2"/>
  <c r="BG361" i="2"/>
  <c r="BF361" i="2"/>
  <c r="T361" i="2"/>
  <c r="R361" i="2"/>
  <c r="P361" i="2"/>
  <c r="BK361" i="2"/>
  <c r="J361" i="2"/>
  <c r="BE361" i="2" s="1"/>
  <c r="BI359" i="2"/>
  <c r="BH359" i="2"/>
  <c r="BG359" i="2"/>
  <c r="BF359" i="2"/>
  <c r="BE359" i="2"/>
  <c r="T359" i="2"/>
  <c r="R359" i="2"/>
  <c r="P359" i="2"/>
  <c r="BK359" i="2"/>
  <c r="J359" i="2"/>
  <c r="BI355" i="2"/>
  <c r="BH355" i="2"/>
  <c r="BG355" i="2"/>
  <c r="BF355" i="2"/>
  <c r="T355" i="2"/>
  <c r="R355" i="2"/>
  <c r="P355" i="2"/>
  <c r="BK355" i="2"/>
  <c r="J355" i="2"/>
  <c r="BE355" i="2" s="1"/>
  <c r="BI353" i="2"/>
  <c r="BH353" i="2"/>
  <c r="BG353" i="2"/>
  <c r="BF353" i="2"/>
  <c r="BE353" i="2"/>
  <c r="T353" i="2"/>
  <c r="R353" i="2"/>
  <c r="P353" i="2"/>
  <c r="BK353" i="2"/>
  <c r="J353" i="2"/>
  <c r="BI352" i="2"/>
  <c r="BH352" i="2"/>
  <c r="BG352" i="2"/>
  <c r="BF352" i="2"/>
  <c r="T352" i="2"/>
  <c r="R352" i="2"/>
  <c r="P352" i="2"/>
  <c r="BK352" i="2"/>
  <c r="J352" i="2"/>
  <c r="BE352" i="2" s="1"/>
  <c r="BI351" i="2"/>
  <c r="BH351" i="2"/>
  <c r="BG351" i="2"/>
  <c r="BF351" i="2"/>
  <c r="BE351" i="2"/>
  <c r="T351" i="2"/>
  <c r="R351" i="2"/>
  <c r="P351" i="2"/>
  <c r="BK351" i="2"/>
  <c r="J351" i="2"/>
  <c r="BI350" i="2"/>
  <c r="BH350" i="2"/>
  <c r="BG350" i="2"/>
  <c r="BF350" i="2"/>
  <c r="T350" i="2"/>
  <c r="R350" i="2"/>
  <c r="P350" i="2"/>
  <c r="BK350" i="2"/>
  <c r="J350" i="2"/>
  <c r="BE350" i="2" s="1"/>
  <c r="BI348" i="2"/>
  <c r="BH348" i="2"/>
  <c r="BG348" i="2"/>
  <c r="BF348" i="2"/>
  <c r="BE348" i="2"/>
  <c r="T348" i="2"/>
  <c r="R348" i="2"/>
  <c r="P348" i="2"/>
  <c r="BK348" i="2"/>
  <c r="J348" i="2"/>
  <c r="BI346" i="2"/>
  <c r="BH346" i="2"/>
  <c r="BG346" i="2"/>
  <c r="BF346" i="2"/>
  <c r="T346" i="2"/>
  <c r="R346" i="2"/>
  <c r="P346" i="2"/>
  <c r="BK346" i="2"/>
  <c r="J346" i="2"/>
  <c r="BE346" i="2" s="1"/>
  <c r="BI336" i="2"/>
  <c r="BH336" i="2"/>
  <c r="BG336" i="2"/>
  <c r="BF336" i="2"/>
  <c r="BE336" i="2"/>
  <c r="T336" i="2"/>
  <c r="R336" i="2"/>
  <c r="P336" i="2"/>
  <c r="BK336" i="2"/>
  <c r="J336" i="2"/>
  <c r="BI333" i="2"/>
  <c r="BH333" i="2"/>
  <c r="BG333" i="2"/>
  <c r="BF333" i="2"/>
  <c r="T333" i="2"/>
  <c r="R333" i="2"/>
  <c r="P333" i="2"/>
  <c r="BK333" i="2"/>
  <c r="J333" i="2"/>
  <c r="BE333" i="2" s="1"/>
  <c r="BI331" i="2"/>
  <c r="BH331" i="2"/>
  <c r="BG331" i="2"/>
  <c r="BF331" i="2"/>
  <c r="BE331" i="2"/>
  <c r="T331" i="2"/>
  <c r="R331" i="2"/>
  <c r="P331" i="2"/>
  <c r="BK331" i="2"/>
  <c r="J331" i="2"/>
  <c r="BI329" i="2"/>
  <c r="BH329" i="2"/>
  <c r="BG329" i="2"/>
  <c r="BF329" i="2"/>
  <c r="T329" i="2"/>
  <c r="R329" i="2"/>
  <c r="P329" i="2"/>
  <c r="BK329" i="2"/>
  <c r="J329" i="2"/>
  <c r="BE329" i="2" s="1"/>
  <c r="BI327" i="2"/>
  <c r="BH327" i="2"/>
  <c r="BG327" i="2"/>
  <c r="BF327" i="2"/>
  <c r="BE327" i="2"/>
  <c r="T327" i="2"/>
  <c r="R327" i="2"/>
  <c r="P327" i="2"/>
  <c r="BK327" i="2"/>
  <c r="J327" i="2"/>
  <c r="BI324" i="2"/>
  <c r="BH324" i="2"/>
  <c r="BG324" i="2"/>
  <c r="BF324" i="2"/>
  <c r="T324" i="2"/>
  <c r="R324" i="2"/>
  <c r="P324" i="2"/>
  <c r="BK324" i="2"/>
  <c r="J324" i="2"/>
  <c r="BE324" i="2" s="1"/>
  <c r="BI322" i="2"/>
  <c r="BH322" i="2"/>
  <c r="BG322" i="2"/>
  <c r="BF322" i="2"/>
  <c r="BE322" i="2"/>
  <c r="T322" i="2"/>
  <c r="R322" i="2"/>
  <c r="P322" i="2"/>
  <c r="BK322" i="2"/>
  <c r="J322" i="2"/>
  <c r="BI321" i="2"/>
  <c r="BH321" i="2"/>
  <c r="BG321" i="2"/>
  <c r="BF321" i="2"/>
  <c r="T321" i="2"/>
  <c r="R321" i="2"/>
  <c r="P321" i="2"/>
  <c r="BK321" i="2"/>
  <c r="J321" i="2"/>
  <c r="BE321" i="2" s="1"/>
  <c r="BI319" i="2"/>
  <c r="BH319" i="2"/>
  <c r="BG319" i="2"/>
  <c r="BF319" i="2"/>
  <c r="BE319" i="2"/>
  <c r="T319" i="2"/>
  <c r="R319" i="2"/>
  <c r="P319" i="2"/>
  <c r="BK319" i="2"/>
  <c r="J319" i="2"/>
  <c r="BI317" i="2"/>
  <c r="BH317" i="2"/>
  <c r="BG317" i="2"/>
  <c r="BF317" i="2"/>
  <c r="T317" i="2"/>
  <c r="R317" i="2"/>
  <c r="P317" i="2"/>
  <c r="BK317" i="2"/>
  <c r="J317" i="2"/>
  <c r="BE317" i="2" s="1"/>
  <c r="BI315" i="2"/>
  <c r="BH315" i="2"/>
  <c r="BG315" i="2"/>
  <c r="BF315" i="2"/>
  <c r="BE315" i="2"/>
  <c r="T315" i="2"/>
  <c r="R315" i="2"/>
  <c r="P315" i="2"/>
  <c r="BK315" i="2"/>
  <c r="J315" i="2"/>
  <c r="BI314" i="2"/>
  <c r="BH314" i="2"/>
  <c r="BG314" i="2"/>
  <c r="BF314" i="2"/>
  <c r="T314" i="2"/>
  <c r="R314" i="2"/>
  <c r="P314" i="2"/>
  <c r="BK314" i="2"/>
  <c r="J314" i="2"/>
  <c r="BE314" i="2" s="1"/>
  <c r="BI312" i="2"/>
  <c r="BH312" i="2"/>
  <c r="BG312" i="2"/>
  <c r="BF312" i="2"/>
  <c r="BE312" i="2"/>
  <c r="T312" i="2"/>
  <c r="R312" i="2"/>
  <c r="P312" i="2"/>
  <c r="BK312" i="2"/>
  <c r="J312" i="2"/>
  <c r="BI305" i="2"/>
  <c r="BH305" i="2"/>
  <c r="BG305" i="2"/>
  <c r="BF305" i="2"/>
  <c r="T305" i="2"/>
  <c r="R305" i="2"/>
  <c r="P305" i="2"/>
  <c r="BK305" i="2"/>
  <c r="J305" i="2"/>
  <c r="BE305" i="2" s="1"/>
  <c r="BI300" i="2"/>
  <c r="BH300" i="2"/>
  <c r="BG300" i="2"/>
  <c r="BF300" i="2"/>
  <c r="BE300" i="2"/>
  <c r="T300" i="2"/>
  <c r="R300" i="2"/>
  <c r="P300" i="2"/>
  <c r="BK300" i="2"/>
  <c r="J300" i="2"/>
  <c r="BI298" i="2"/>
  <c r="BH298" i="2"/>
  <c r="BG298" i="2"/>
  <c r="BF298" i="2"/>
  <c r="T298" i="2"/>
  <c r="R298" i="2"/>
  <c r="P298" i="2"/>
  <c r="BK298" i="2"/>
  <c r="J298" i="2"/>
  <c r="BE298" i="2" s="1"/>
  <c r="BI297" i="2"/>
  <c r="BH297" i="2"/>
  <c r="BG297" i="2"/>
  <c r="BF297" i="2"/>
  <c r="BE297" i="2"/>
  <c r="T297" i="2"/>
  <c r="R297" i="2"/>
  <c r="P297" i="2"/>
  <c r="BK297" i="2"/>
  <c r="J297" i="2"/>
  <c r="BI295" i="2"/>
  <c r="BH295" i="2"/>
  <c r="BG295" i="2"/>
  <c r="BF295" i="2"/>
  <c r="T295" i="2"/>
  <c r="T294" i="2" s="1"/>
  <c r="R295" i="2"/>
  <c r="R294" i="2" s="1"/>
  <c r="P295" i="2"/>
  <c r="BK295" i="2"/>
  <c r="J295" i="2"/>
  <c r="BE295" i="2" s="1"/>
  <c r="BI293" i="2"/>
  <c r="BH293" i="2"/>
  <c r="BG293" i="2"/>
  <c r="BF293" i="2"/>
  <c r="T293" i="2"/>
  <c r="R293" i="2"/>
  <c r="P293" i="2"/>
  <c r="BK293" i="2"/>
  <c r="J293" i="2"/>
  <c r="BE293" i="2" s="1"/>
  <c r="BI291" i="2"/>
  <c r="BH291" i="2"/>
  <c r="BG291" i="2"/>
  <c r="BF291" i="2"/>
  <c r="T291" i="2"/>
  <c r="R291" i="2"/>
  <c r="P291" i="2"/>
  <c r="BK291" i="2"/>
  <c r="J291" i="2"/>
  <c r="BE291" i="2" s="1"/>
  <c r="BI289" i="2"/>
  <c r="BH289" i="2"/>
  <c r="BG289" i="2"/>
  <c r="BF289" i="2"/>
  <c r="T289" i="2"/>
  <c r="R289" i="2"/>
  <c r="P289" i="2"/>
  <c r="BK289" i="2"/>
  <c r="J289" i="2"/>
  <c r="BE289" i="2" s="1"/>
  <c r="BI288" i="2"/>
  <c r="BH288" i="2"/>
  <c r="BG288" i="2"/>
  <c r="BF288" i="2"/>
  <c r="T288" i="2"/>
  <c r="R288" i="2"/>
  <c r="P288" i="2"/>
  <c r="BK288" i="2"/>
  <c r="J288" i="2"/>
  <c r="BE288" i="2" s="1"/>
  <c r="BI287" i="2"/>
  <c r="BH287" i="2"/>
  <c r="BG287" i="2"/>
  <c r="BF287" i="2"/>
  <c r="T287" i="2"/>
  <c r="R287" i="2"/>
  <c r="P287" i="2"/>
  <c r="BK287" i="2"/>
  <c r="J287" i="2"/>
  <c r="BE287" i="2" s="1"/>
  <c r="BI285" i="2"/>
  <c r="BH285" i="2"/>
  <c r="BG285" i="2"/>
  <c r="BF285" i="2"/>
  <c r="T285" i="2"/>
  <c r="R285" i="2"/>
  <c r="P285" i="2"/>
  <c r="BK285" i="2"/>
  <c r="J285" i="2"/>
  <c r="BE285" i="2" s="1"/>
  <c r="BI281" i="2"/>
  <c r="BH281" i="2"/>
  <c r="BG281" i="2"/>
  <c r="BF281" i="2"/>
  <c r="T281" i="2"/>
  <c r="R281" i="2"/>
  <c r="P281" i="2"/>
  <c r="BK281" i="2"/>
  <c r="J281" i="2"/>
  <c r="BE281" i="2" s="1"/>
  <c r="BI279" i="2"/>
  <c r="BH279" i="2"/>
  <c r="BG279" i="2"/>
  <c r="BF279" i="2"/>
  <c r="T279" i="2"/>
  <c r="R279" i="2"/>
  <c r="P279" i="2"/>
  <c r="BK279" i="2"/>
  <c r="J279" i="2"/>
  <c r="BE279" i="2" s="1"/>
  <c r="BI278" i="2"/>
  <c r="BH278" i="2"/>
  <c r="BG278" i="2"/>
  <c r="BF278" i="2"/>
  <c r="T278" i="2"/>
  <c r="R278" i="2"/>
  <c r="P278" i="2"/>
  <c r="BK278" i="2"/>
  <c r="J278" i="2"/>
  <c r="BE278" i="2" s="1"/>
  <c r="BI277" i="2"/>
  <c r="BH277" i="2"/>
  <c r="BG277" i="2"/>
  <c r="BF277" i="2"/>
  <c r="T277" i="2"/>
  <c r="R277" i="2"/>
  <c r="P277" i="2"/>
  <c r="BK277" i="2"/>
  <c r="J277" i="2"/>
  <c r="BE277" i="2" s="1"/>
  <c r="BI276" i="2"/>
  <c r="BH276" i="2"/>
  <c r="BG276" i="2"/>
  <c r="BF276" i="2"/>
  <c r="T276" i="2"/>
  <c r="R276" i="2"/>
  <c r="P276" i="2"/>
  <c r="BK276" i="2"/>
  <c r="J276" i="2"/>
  <c r="BE276" i="2" s="1"/>
  <c r="BI272" i="2"/>
  <c r="BH272" i="2"/>
  <c r="BG272" i="2"/>
  <c r="BF272" i="2"/>
  <c r="T272" i="2"/>
  <c r="R272" i="2"/>
  <c r="P272" i="2"/>
  <c r="BK272" i="2"/>
  <c r="J272" i="2"/>
  <c r="BE272" i="2" s="1"/>
  <c r="BI268" i="2"/>
  <c r="BH268" i="2"/>
  <c r="BG268" i="2"/>
  <c r="BF268" i="2"/>
  <c r="T268" i="2"/>
  <c r="R268" i="2"/>
  <c r="P268" i="2"/>
  <c r="BK268" i="2"/>
  <c r="J268" i="2"/>
  <c r="BE268" i="2" s="1"/>
  <c r="BI266" i="2"/>
  <c r="BH266" i="2"/>
  <c r="BG266" i="2"/>
  <c r="BF266" i="2"/>
  <c r="T266" i="2"/>
  <c r="R266" i="2"/>
  <c r="P266" i="2"/>
  <c r="BK266" i="2"/>
  <c r="J266" i="2"/>
  <c r="BE266" i="2" s="1"/>
  <c r="BI265" i="2"/>
  <c r="BH265" i="2"/>
  <c r="BG265" i="2"/>
  <c r="BF265" i="2"/>
  <c r="T265" i="2"/>
  <c r="R265" i="2"/>
  <c r="P265" i="2"/>
  <c r="BK265" i="2"/>
  <c r="J265" i="2"/>
  <c r="BE265" i="2" s="1"/>
  <c r="BI264" i="2"/>
  <c r="BH264" i="2"/>
  <c r="BG264" i="2"/>
  <c r="BF264" i="2"/>
  <c r="T264" i="2"/>
  <c r="R264" i="2"/>
  <c r="P264" i="2"/>
  <c r="BK264" i="2"/>
  <c r="J264" i="2"/>
  <c r="BE264" i="2" s="1"/>
  <c r="BI263" i="2"/>
  <c r="BH263" i="2"/>
  <c r="BG263" i="2"/>
  <c r="BF263" i="2"/>
  <c r="T263" i="2"/>
  <c r="R263" i="2"/>
  <c r="P263" i="2"/>
  <c r="BK263" i="2"/>
  <c r="J263" i="2"/>
  <c r="BE263" i="2" s="1"/>
  <c r="BI261" i="2"/>
  <c r="BH261" i="2"/>
  <c r="BG261" i="2"/>
  <c r="BF261" i="2"/>
  <c r="T261" i="2"/>
  <c r="R261" i="2"/>
  <c r="P261" i="2"/>
  <c r="BK261" i="2"/>
  <c r="J261" i="2"/>
  <c r="BE261" i="2" s="1"/>
  <c r="BI253" i="2"/>
  <c r="BH253" i="2"/>
  <c r="BG253" i="2"/>
  <c r="BF253" i="2"/>
  <c r="T253" i="2"/>
  <c r="R253" i="2"/>
  <c r="P253" i="2"/>
  <c r="BK253" i="2"/>
  <c r="J253" i="2"/>
  <c r="BE253" i="2" s="1"/>
  <c r="BI251" i="2"/>
  <c r="BH251" i="2"/>
  <c r="BG251" i="2"/>
  <c r="BF251" i="2"/>
  <c r="T251" i="2"/>
  <c r="R251" i="2"/>
  <c r="P251" i="2"/>
  <c r="BK251" i="2"/>
  <c r="J251" i="2"/>
  <c r="BE251" i="2" s="1"/>
  <c r="BI249" i="2"/>
  <c r="BH249" i="2"/>
  <c r="BG249" i="2"/>
  <c r="BF249" i="2"/>
  <c r="T249" i="2"/>
  <c r="R249" i="2"/>
  <c r="P249" i="2"/>
  <c r="BK249" i="2"/>
  <c r="J249" i="2"/>
  <c r="BE249" i="2" s="1"/>
  <c r="BI248" i="2"/>
  <c r="BH248" i="2"/>
  <c r="BG248" i="2"/>
  <c r="BF248" i="2"/>
  <c r="T248" i="2"/>
  <c r="T247" i="2" s="1"/>
  <c r="R248" i="2"/>
  <c r="P248" i="2"/>
  <c r="P247" i="2" s="1"/>
  <c r="BK248" i="2"/>
  <c r="BK247" i="2" s="1"/>
  <c r="J247" i="2" s="1"/>
  <c r="J65" i="2" s="1"/>
  <c r="J248" i="2"/>
  <c r="BE248" i="2" s="1"/>
  <c r="BI245" i="2"/>
  <c r="BH245" i="2"/>
  <c r="BG245" i="2"/>
  <c r="BF245" i="2"/>
  <c r="T245" i="2"/>
  <c r="R245" i="2"/>
  <c r="P245" i="2"/>
  <c r="BK245" i="2"/>
  <c r="J245" i="2"/>
  <c r="BE245" i="2" s="1"/>
  <c r="BI243" i="2"/>
  <c r="BH243" i="2"/>
  <c r="BG243" i="2"/>
  <c r="BF243" i="2"/>
  <c r="BE243" i="2"/>
  <c r="T243" i="2"/>
  <c r="R243" i="2"/>
  <c r="P243" i="2"/>
  <c r="BK243" i="2"/>
  <c r="J243" i="2"/>
  <c r="BI242" i="2"/>
  <c r="BH242" i="2"/>
  <c r="BG242" i="2"/>
  <c r="BF242" i="2"/>
  <c r="T242" i="2"/>
  <c r="R242" i="2"/>
  <c r="P242" i="2"/>
  <c r="BK242" i="2"/>
  <c r="J242" i="2"/>
  <c r="BE242" i="2" s="1"/>
  <c r="BI238" i="2"/>
  <c r="BH238" i="2"/>
  <c r="BG238" i="2"/>
  <c r="BF238" i="2"/>
  <c r="BE238" i="2"/>
  <c r="T238" i="2"/>
  <c r="R238" i="2"/>
  <c r="P238" i="2"/>
  <c r="BK238" i="2"/>
  <c r="J238" i="2"/>
  <c r="BI218" i="2"/>
  <c r="BH218" i="2"/>
  <c r="BG218" i="2"/>
  <c r="BF218" i="2"/>
  <c r="T218" i="2"/>
  <c r="R218" i="2"/>
  <c r="P218" i="2"/>
  <c r="BK218" i="2"/>
  <c r="J218" i="2"/>
  <c r="BE218" i="2" s="1"/>
  <c r="BI213" i="2"/>
  <c r="BH213" i="2"/>
  <c r="BG213" i="2"/>
  <c r="BF213" i="2"/>
  <c r="BE213" i="2"/>
  <c r="T213" i="2"/>
  <c r="R213" i="2"/>
  <c r="P213" i="2"/>
  <c r="BK213" i="2"/>
  <c r="J213" i="2"/>
  <c r="BI211" i="2"/>
  <c r="BH211" i="2"/>
  <c r="BG211" i="2"/>
  <c r="BF211" i="2"/>
  <c r="T211" i="2"/>
  <c r="R211" i="2"/>
  <c r="P211" i="2"/>
  <c r="BK211" i="2"/>
  <c r="J211" i="2"/>
  <c r="BE211" i="2" s="1"/>
  <c r="BI209" i="2"/>
  <c r="BH209" i="2"/>
  <c r="BG209" i="2"/>
  <c r="BF209" i="2"/>
  <c r="BE209" i="2"/>
  <c r="T209" i="2"/>
  <c r="R209" i="2"/>
  <c r="P209" i="2"/>
  <c r="BK209" i="2"/>
  <c r="J209" i="2"/>
  <c r="BI207" i="2"/>
  <c r="BH207" i="2"/>
  <c r="BG207" i="2"/>
  <c r="BF207" i="2"/>
  <c r="T207" i="2"/>
  <c r="R207" i="2"/>
  <c r="P207" i="2"/>
  <c r="BK207" i="2"/>
  <c r="J207" i="2"/>
  <c r="BE207" i="2" s="1"/>
  <c r="BI205" i="2"/>
  <c r="BH205" i="2"/>
  <c r="BG205" i="2"/>
  <c r="BF205" i="2"/>
  <c r="BE205" i="2"/>
  <c r="T205" i="2"/>
  <c r="R205" i="2"/>
  <c r="P205" i="2"/>
  <c r="BK205" i="2"/>
  <c r="J205" i="2"/>
  <c r="BI200" i="2"/>
  <c r="BH200" i="2"/>
  <c r="BG200" i="2"/>
  <c r="BF200" i="2"/>
  <c r="T200" i="2"/>
  <c r="R200" i="2"/>
  <c r="P200" i="2"/>
  <c r="BK200" i="2"/>
  <c r="J200" i="2"/>
  <c r="BE200" i="2" s="1"/>
  <c r="BI194" i="2"/>
  <c r="BH194" i="2"/>
  <c r="BG194" i="2"/>
  <c r="BF194" i="2"/>
  <c r="BE194" i="2"/>
  <c r="T194" i="2"/>
  <c r="T193" i="2" s="1"/>
  <c r="R194" i="2"/>
  <c r="R193" i="2" s="1"/>
  <c r="P194" i="2"/>
  <c r="BK194" i="2"/>
  <c r="BK193" i="2" s="1"/>
  <c r="J193" i="2" s="1"/>
  <c r="J64" i="2" s="1"/>
  <c r="J194" i="2"/>
  <c r="BI191" i="2"/>
  <c r="BH191" i="2"/>
  <c r="BG191" i="2"/>
  <c r="BF191" i="2"/>
  <c r="T191" i="2"/>
  <c r="R191" i="2"/>
  <c r="P191" i="2"/>
  <c r="BK191" i="2"/>
  <c r="J191" i="2"/>
  <c r="BE191" i="2" s="1"/>
  <c r="BI190" i="2"/>
  <c r="BH190" i="2"/>
  <c r="BG190" i="2"/>
  <c r="BF190" i="2"/>
  <c r="BE190" i="2"/>
  <c r="T190" i="2"/>
  <c r="R190" i="2"/>
  <c r="P190" i="2"/>
  <c r="BK190" i="2"/>
  <c r="J190" i="2"/>
  <c r="BI188" i="2"/>
  <c r="BH188" i="2"/>
  <c r="BG188" i="2"/>
  <c r="BF188" i="2"/>
  <c r="T188" i="2"/>
  <c r="R188" i="2"/>
  <c r="P188" i="2"/>
  <c r="BK188" i="2"/>
  <c r="J188" i="2"/>
  <c r="BE188" i="2" s="1"/>
  <c r="BI186" i="2"/>
  <c r="BH186" i="2"/>
  <c r="BG186" i="2"/>
  <c r="BF186" i="2"/>
  <c r="BE186" i="2"/>
  <c r="T186" i="2"/>
  <c r="R186" i="2"/>
  <c r="P186" i="2"/>
  <c r="BK186" i="2"/>
  <c r="J186" i="2"/>
  <c r="BI184" i="2"/>
  <c r="BH184" i="2"/>
  <c r="BG184" i="2"/>
  <c r="BF184" i="2"/>
  <c r="T184" i="2"/>
  <c r="R184" i="2"/>
  <c r="P184" i="2"/>
  <c r="BK184" i="2"/>
  <c r="J184" i="2"/>
  <c r="BE184" i="2" s="1"/>
  <c r="BI183" i="2"/>
  <c r="BH183" i="2"/>
  <c r="BG183" i="2"/>
  <c r="BF183" i="2"/>
  <c r="BE183" i="2"/>
  <c r="T183" i="2"/>
  <c r="R183" i="2"/>
  <c r="P183" i="2"/>
  <c r="BK183" i="2"/>
  <c r="J183" i="2"/>
  <c r="BI181" i="2"/>
  <c r="BH181" i="2"/>
  <c r="BG181" i="2"/>
  <c r="BF181" i="2"/>
  <c r="T181" i="2"/>
  <c r="R181" i="2"/>
  <c r="P181" i="2"/>
  <c r="BK181" i="2"/>
  <c r="J181" i="2"/>
  <c r="BE181" i="2" s="1"/>
  <c r="BI174" i="2"/>
  <c r="BH174" i="2"/>
  <c r="BG174" i="2"/>
  <c r="BF174" i="2"/>
  <c r="BE174" i="2"/>
  <c r="T174" i="2"/>
  <c r="R174" i="2"/>
  <c r="P174" i="2"/>
  <c r="BK174" i="2"/>
  <c r="J174" i="2"/>
  <c r="BI172" i="2"/>
  <c r="BH172" i="2"/>
  <c r="BG172" i="2"/>
  <c r="BF172" i="2"/>
  <c r="T172" i="2"/>
  <c r="R172" i="2"/>
  <c r="P172" i="2"/>
  <c r="BK172" i="2"/>
  <c r="J172" i="2"/>
  <c r="BE172" i="2" s="1"/>
  <c r="BI171" i="2"/>
  <c r="BH171" i="2"/>
  <c r="BG171" i="2"/>
  <c r="BF171" i="2"/>
  <c r="BE171" i="2"/>
  <c r="T171" i="2"/>
  <c r="R171" i="2"/>
  <c r="P171" i="2"/>
  <c r="BK171" i="2"/>
  <c r="J171" i="2"/>
  <c r="BI166" i="2"/>
  <c r="BH166" i="2"/>
  <c r="BG166" i="2"/>
  <c r="BF166" i="2"/>
  <c r="T166" i="2"/>
  <c r="R166" i="2"/>
  <c r="P166" i="2"/>
  <c r="BK166" i="2"/>
  <c r="J166" i="2"/>
  <c r="BE166" i="2" s="1"/>
  <c r="BI162" i="2"/>
  <c r="BH162" i="2"/>
  <c r="BG162" i="2"/>
  <c r="BF162" i="2"/>
  <c r="BE162" i="2"/>
  <c r="T162" i="2"/>
  <c r="R162" i="2"/>
  <c r="P162" i="2"/>
  <c r="BK162" i="2"/>
  <c r="J162" i="2"/>
  <c r="BI161" i="2"/>
  <c r="BH161" i="2"/>
  <c r="BG161" i="2"/>
  <c r="BF161" i="2"/>
  <c r="T161" i="2"/>
  <c r="R161" i="2"/>
  <c r="P161" i="2"/>
  <c r="BK161" i="2"/>
  <c r="J161" i="2"/>
  <c r="BE161" i="2" s="1"/>
  <c r="BI158" i="2"/>
  <c r="BH158" i="2"/>
  <c r="BG158" i="2"/>
  <c r="BF158" i="2"/>
  <c r="BE158" i="2"/>
  <c r="T158" i="2"/>
  <c r="R158" i="2"/>
  <c r="P158" i="2"/>
  <c r="BK158" i="2"/>
  <c r="J158" i="2"/>
  <c r="BI157" i="2"/>
  <c r="BH157" i="2"/>
  <c r="BG157" i="2"/>
  <c r="BF157" i="2"/>
  <c r="T157" i="2"/>
  <c r="R157" i="2"/>
  <c r="P157" i="2"/>
  <c r="BK157" i="2"/>
  <c r="J157" i="2"/>
  <c r="BE157" i="2" s="1"/>
  <c r="BI156" i="2"/>
  <c r="BH156" i="2"/>
  <c r="BG156" i="2"/>
  <c r="BF156" i="2"/>
  <c r="BE156" i="2"/>
  <c r="T156" i="2"/>
  <c r="R156" i="2"/>
  <c r="P156" i="2"/>
  <c r="BK156" i="2"/>
  <c r="J156" i="2"/>
  <c r="BI154" i="2"/>
  <c r="BH154" i="2"/>
  <c r="BG154" i="2"/>
  <c r="BF154" i="2"/>
  <c r="T154" i="2"/>
  <c r="R154" i="2"/>
  <c r="P154" i="2"/>
  <c r="BK154" i="2"/>
  <c r="J154" i="2"/>
  <c r="BE154" i="2" s="1"/>
  <c r="BI152" i="2"/>
  <c r="BH152" i="2"/>
  <c r="BG152" i="2"/>
  <c r="BF152" i="2"/>
  <c r="BE152" i="2"/>
  <c r="T152" i="2"/>
  <c r="R152" i="2"/>
  <c r="P152" i="2"/>
  <c r="BK152" i="2"/>
  <c r="J152" i="2"/>
  <c r="BI150" i="2"/>
  <c r="BH150" i="2"/>
  <c r="BG150" i="2"/>
  <c r="BF150" i="2"/>
  <c r="T150" i="2"/>
  <c r="T147" i="2" s="1"/>
  <c r="R150" i="2"/>
  <c r="P150" i="2"/>
  <c r="BK150" i="2"/>
  <c r="J150" i="2"/>
  <c r="BE150" i="2" s="1"/>
  <c r="BI148" i="2"/>
  <c r="BH148" i="2"/>
  <c r="BG148" i="2"/>
  <c r="BF148" i="2"/>
  <c r="BE148" i="2"/>
  <c r="T148" i="2"/>
  <c r="R148" i="2"/>
  <c r="P148" i="2"/>
  <c r="P147" i="2" s="1"/>
  <c r="BK148" i="2"/>
  <c r="BK147" i="2" s="1"/>
  <c r="J147" i="2" s="1"/>
  <c r="J63" i="2" s="1"/>
  <c r="J148" i="2"/>
  <c r="BI145" i="2"/>
  <c r="BH145" i="2"/>
  <c r="BG145" i="2"/>
  <c r="BF145" i="2"/>
  <c r="BE145" i="2"/>
  <c r="T145" i="2"/>
  <c r="R145" i="2"/>
  <c r="P145" i="2"/>
  <c r="BK145" i="2"/>
  <c r="J145" i="2"/>
  <c r="BI143" i="2"/>
  <c r="BH143" i="2"/>
  <c r="BG143" i="2"/>
  <c r="BF143" i="2"/>
  <c r="T143" i="2"/>
  <c r="R143" i="2"/>
  <c r="P143" i="2"/>
  <c r="BK143" i="2"/>
  <c r="J143" i="2"/>
  <c r="BE143" i="2" s="1"/>
  <c r="BI141" i="2"/>
  <c r="BH141" i="2"/>
  <c r="BG141" i="2"/>
  <c r="BF141" i="2"/>
  <c r="BE141" i="2"/>
  <c r="T141" i="2"/>
  <c r="R141" i="2"/>
  <c r="P141" i="2"/>
  <c r="BK141" i="2"/>
  <c r="J141" i="2"/>
  <c r="BI140" i="2"/>
  <c r="BH140" i="2"/>
  <c r="BG140" i="2"/>
  <c r="BF140" i="2"/>
  <c r="T140" i="2"/>
  <c r="R140" i="2"/>
  <c r="P140" i="2"/>
  <c r="BK140" i="2"/>
  <c r="J140" i="2"/>
  <c r="BE140" i="2" s="1"/>
  <c r="BI138" i="2"/>
  <c r="BH138" i="2"/>
  <c r="BG138" i="2"/>
  <c r="BF138" i="2"/>
  <c r="BE138" i="2"/>
  <c r="T138" i="2"/>
  <c r="R138" i="2"/>
  <c r="P138" i="2"/>
  <c r="BK138" i="2"/>
  <c r="J138" i="2"/>
  <c r="BI136" i="2"/>
  <c r="BH136" i="2"/>
  <c r="BG136" i="2"/>
  <c r="BF136" i="2"/>
  <c r="T136" i="2"/>
  <c r="R136" i="2"/>
  <c r="P136" i="2"/>
  <c r="BK136" i="2"/>
  <c r="J136" i="2"/>
  <c r="BE136" i="2" s="1"/>
  <c r="BI134" i="2"/>
  <c r="BH134" i="2"/>
  <c r="BG134" i="2"/>
  <c r="BF134" i="2"/>
  <c r="BE134" i="2"/>
  <c r="T134" i="2"/>
  <c r="R134" i="2"/>
  <c r="P134" i="2"/>
  <c r="BK134" i="2"/>
  <c r="J134" i="2"/>
  <c r="BI132" i="2"/>
  <c r="BH132" i="2"/>
  <c r="BG132" i="2"/>
  <c r="BF132" i="2"/>
  <c r="T132" i="2"/>
  <c r="R132" i="2"/>
  <c r="P132" i="2"/>
  <c r="BK132" i="2"/>
  <c r="J132" i="2"/>
  <c r="BE132" i="2" s="1"/>
  <c r="BI130" i="2"/>
  <c r="BH130" i="2"/>
  <c r="BG130" i="2"/>
  <c r="BF130" i="2"/>
  <c r="BE130" i="2"/>
  <c r="T130" i="2"/>
  <c r="R130" i="2"/>
  <c r="P130" i="2"/>
  <c r="BK130" i="2"/>
  <c r="J130" i="2"/>
  <c r="BI129" i="2"/>
  <c r="BH129" i="2"/>
  <c r="BG129" i="2"/>
  <c r="BF129" i="2"/>
  <c r="T129" i="2"/>
  <c r="R129" i="2"/>
  <c r="P129" i="2"/>
  <c r="BK129" i="2"/>
  <c r="J129" i="2"/>
  <c r="BE129" i="2" s="1"/>
  <c r="BI127" i="2"/>
  <c r="BH127" i="2"/>
  <c r="BG127" i="2"/>
  <c r="BF127" i="2"/>
  <c r="BE127" i="2"/>
  <c r="T127" i="2"/>
  <c r="R127" i="2"/>
  <c r="P127" i="2"/>
  <c r="BK127" i="2"/>
  <c r="J127" i="2"/>
  <c r="BI125" i="2"/>
  <c r="BH125" i="2"/>
  <c r="BG125" i="2"/>
  <c r="BF125" i="2"/>
  <c r="T125" i="2"/>
  <c r="R125" i="2"/>
  <c r="P125" i="2"/>
  <c r="BK125" i="2"/>
  <c r="J125" i="2"/>
  <c r="BE125" i="2" s="1"/>
  <c r="BI123" i="2"/>
  <c r="BH123" i="2"/>
  <c r="BG123" i="2"/>
  <c r="BF123" i="2"/>
  <c r="BE123" i="2"/>
  <c r="T123" i="2"/>
  <c r="R123" i="2"/>
  <c r="P123" i="2"/>
  <c r="BK123" i="2"/>
  <c r="J123" i="2"/>
  <c r="BI121" i="2"/>
  <c r="BH121" i="2"/>
  <c r="BG121" i="2"/>
  <c r="BF121" i="2"/>
  <c r="T121" i="2"/>
  <c r="R121" i="2"/>
  <c r="P121" i="2"/>
  <c r="BK121" i="2"/>
  <c r="J121" i="2"/>
  <c r="BE121" i="2" s="1"/>
  <c r="BI120" i="2"/>
  <c r="BH120" i="2"/>
  <c r="BG120" i="2"/>
  <c r="BF120" i="2"/>
  <c r="BE120" i="2"/>
  <c r="T120" i="2"/>
  <c r="R120" i="2"/>
  <c r="P120" i="2"/>
  <c r="BK120" i="2"/>
  <c r="J120" i="2"/>
  <c r="BI118" i="2"/>
  <c r="BH118" i="2"/>
  <c r="BG118" i="2"/>
  <c r="BF118" i="2"/>
  <c r="T118" i="2"/>
  <c r="R118" i="2"/>
  <c r="P118" i="2"/>
  <c r="BK118" i="2"/>
  <c r="J118" i="2"/>
  <c r="BE118" i="2" s="1"/>
  <c r="BI116" i="2"/>
  <c r="BH116" i="2"/>
  <c r="BG116" i="2"/>
  <c r="BF116" i="2"/>
  <c r="BE116" i="2"/>
  <c r="T116" i="2"/>
  <c r="R116" i="2"/>
  <c r="P116" i="2"/>
  <c r="BK116" i="2"/>
  <c r="J116" i="2"/>
  <c r="BI114" i="2"/>
  <c r="BH114" i="2"/>
  <c r="BG114" i="2"/>
  <c r="BF114" i="2"/>
  <c r="T114" i="2"/>
  <c r="R114" i="2"/>
  <c r="P114" i="2"/>
  <c r="BK114" i="2"/>
  <c r="J114" i="2"/>
  <c r="BE114" i="2" s="1"/>
  <c r="BI112" i="2"/>
  <c r="F36" i="2" s="1"/>
  <c r="BD53" i="1" s="1"/>
  <c r="BH112" i="2"/>
  <c r="BG112" i="2"/>
  <c r="BF112" i="2"/>
  <c r="J33" i="2" s="1"/>
  <c r="AW53" i="1" s="1"/>
  <c r="BE112" i="2"/>
  <c r="T112" i="2"/>
  <c r="T111" i="2" s="1"/>
  <c r="R112" i="2"/>
  <c r="P112" i="2"/>
  <c r="BK112" i="2"/>
  <c r="BK111" i="2" s="1"/>
  <c r="J112" i="2"/>
  <c r="J105" i="2"/>
  <c r="F105" i="2"/>
  <c r="J103" i="2"/>
  <c r="F103" i="2"/>
  <c r="E101" i="2"/>
  <c r="J55" i="2"/>
  <c r="F55" i="2"/>
  <c r="F53" i="2"/>
  <c r="E51" i="2"/>
  <c r="E47" i="2"/>
  <c r="J20" i="2"/>
  <c r="E20" i="2"/>
  <c r="F56" i="2" s="1"/>
  <c r="J19" i="2"/>
  <c r="J14" i="2"/>
  <c r="J53" i="2" s="1"/>
  <c r="E7" i="2"/>
  <c r="E97" i="2" s="1"/>
  <c r="BD66" i="1"/>
  <c r="BC66" i="1"/>
  <c r="BB66" i="1"/>
  <c r="AY66" i="1"/>
  <c r="AX66" i="1"/>
  <c r="AS66" i="1"/>
  <c r="AS55" i="1"/>
  <c r="AS52" i="1" s="1"/>
  <c r="AS51" i="1" s="1"/>
  <c r="AT70" i="1"/>
  <c r="L47" i="1"/>
  <c r="AM46" i="1"/>
  <c r="L46" i="1"/>
  <c r="AM44" i="1"/>
  <c r="L44" i="1"/>
  <c r="L42" i="1"/>
  <c r="L41" i="1"/>
  <c r="BK1405" i="2" l="1"/>
  <c r="J1405" i="2" s="1"/>
  <c r="J86" i="2" s="1"/>
  <c r="J1406" i="2"/>
  <c r="J87" i="2" s="1"/>
  <c r="BK92" i="3"/>
  <c r="J93" i="3"/>
  <c r="J62" i="3" s="1"/>
  <c r="F106" i="2"/>
  <c r="J32" i="2"/>
  <c r="AV53" i="1" s="1"/>
  <c r="AT53" i="1" s="1"/>
  <c r="F32" i="2"/>
  <c r="AZ53" i="1" s="1"/>
  <c r="R152" i="4"/>
  <c r="P152" i="4"/>
  <c r="R147" i="2"/>
  <c r="P193" i="2"/>
  <c r="P832" i="2"/>
  <c r="BK1088" i="2"/>
  <c r="J1088" i="2" s="1"/>
  <c r="J81" i="2" s="1"/>
  <c r="J33" i="3"/>
  <c r="AW54" i="1" s="1"/>
  <c r="P109" i="3"/>
  <c r="T92" i="3"/>
  <c r="J34" i="4"/>
  <c r="AV56" i="1" s="1"/>
  <c r="F34" i="4"/>
  <c r="AZ56" i="1" s="1"/>
  <c r="BK187" i="4"/>
  <c r="R205" i="4"/>
  <c r="R186" i="4" s="1"/>
  <c r="P222" i="4"/>
  <c r="T275" i="4"/>
  <c r="T186" i="4" s="1"/>
  <c r="R321" i="4"/>
  <c r="J90" i="5"/>
  <c r="J65" i="5" s="1"/>
  <c r="BK89" i="5"/>
  <c r="J89" i="5" s="1"/>
  <c r="J34" i="5"/>
  <c r="AV57" i="1" s="1"/>
  <c r="P115" i="6"/>
  <c r="F36" i="6"/>
  <c r="BB58" i="1" s="1"/>
  <c r="J118" i="6"/>
  <c r="J68" i="6" s="1"/>
  <c r="BK115" i="6"/>
  <c r="P127" i="6"/>
  <c r="T155" i="6"/>
  <c r="J32" i="3"/>
  <c r="AV54" i="1" s="1"/>
  <c r="AT54" i="1" s="1"/>
  <c r="F32" i="3"/>
  <c r="AZ54" i="1" s="1"/>
  <c r="J109" i="3"/>
  <c r="J65" i="3" s="1"/>
  <c r="E49" i="4"/>
  <c r="E136" i="4"/>
  <c r="P111" i="2"/>
  <c r="F33" i="2"/>
  <c r="BA53" i="1" s="1"/>
  <c r="R111" i="2"/>
  <c r="F34" i="2"/>
  <c r="BB53" i="1" s="1"/>
  <c r="BK294" i="2"/>
  <c r="J294" i="2" s="1"/>
  <c r="J66" i="2" s="1"/>
  <c r="BK409" i="2"/>
  <c r="J409" i="2" s="1"/>
  <c r="J68" i="2" s="1"/>
  <c r="BK438" i="2"/>
  <c r="BK533" i="2"/>
  <c r="J533" i="2" s="1"/>
  <c r="J74" i="2" s="1"/>
  <c r="P593" i="2"/>
  <c r="T625" i="2"/>
  <c r="R686" i="2"/>
  <c r="P714" i="2"/>
  <c r="P1186" i="2"/>
  <c r="R1250" i="2"/>
  <c r="R1391" i="2"/>
  <c r="J111" i="2"/>
  <c r="J62" i="2" s="1"/>
  <c r="F88" i="3"/>
  <c r="R93" i="3"/>
  <c r="R92" i="3" s="1"/>
  <c r="R91" i="3" s="1"/>
  <c r="F34" i="3"/>
  <c r="BB54" i="1" s="1"/>
  <c r="R108" i="3"/>
  <c r="P190" i="3"/>
  <c r="BK224" i="3"/>
  <c r="J224" i="3" s="1"/>
  <c r="J68" i="3" s="1"/>
  <c r="J35" i="4"/>
  <c r="AW56" i="1" s="1"/>
  <c r="BK183" i="4"/>
  <c r="J183" i="4" s="1"/>
  <c r="J81" i="4" s="1"/>
  <c r="P186" i="4"/>
  <c r="BK234" i="4"/>
  <c r="J234" i="4" s="1"/>
  <c r="J93" i="4" s="1"/>
  <c r="BK240" i="4"/>
  <c r="J240" i="4" s="1"/>
  <c r="J95" i="4" s="1"/>
  <c r="P90" i="5"/>
  <c r="P89" i="5" s="1"/>
  <c r="AU57" i="1" s="1"/>
  <c r="F35" i="5"/>
  <c r="BA57" i="1" s="1"/>
  <c r="BA55" i="1" s="1"/>
  <c r="AW55" i="1" s="1"/>
  <c r="T110" i="2"/>
  <c r="F35" i="2"/>
  <c r="BC53" i="1" s="1"/>
  <c r="R247" i="2"/>
  <c r="P294" i="2"/>
  <c r="P409" i="2"/>
  <c r="R429" i="2"/>
  <c r="P438" i="2"/>
  <c r="P437" i="2" s="1"/>
  <c r="R491" i="2"/>
  <c r="R437" i="2" s="1"/>
  <c r="P533" i="2"/>
  <c r="R593" i="2"/>
  <c r="T616" i="2"/>
  <c r="T437" i="2" s="1"/>
  <c r="BK625" i="2"/>
  <c r="J625" i="2" s="1"/>
  <c r="J77" i="2" s="1"/>
  <c r="T686" i="2"/>
  <c r="R714" i="2"/>
  <c r="T832" i="2"/>
  <c r="R1088" i="2"/>
  <c r="R1406" i="2"/>
  <c r="R1405" i="2" s="1"/>
  <c r="F35" i="3"/>
  <c r="BC54" i="1" s="1"/>
  <c r="T109" i="3"/>
  <c r="T108" i="3" s="1"/>
  <c r="F36" i="4"/>
  <c r="BB56" i="1" s="1"/>
  <c r="BB55" i="1" s="1"/>
  <c r="AX55" i="1" s="1"/>
  <c r="T171" i="4"/>
  <c r="T152" i="4" s="1"/>
  <c r="T151" i="4" s="1"/>
  <c r="T150" i="4" s="1"/>
  <c r="BK205" i="4"/>
  <c r="J205" i="4" s="1"/>
  <c r="J85" i="4" s="1"/>
  <c r="P335" i="4"/>
  <c r="F86" i="5"/>
  <c r="J35" i="5"/>
  <c r="AW57" i="1" s="1"/>
  <c r="F35" i="6"/>
  <c r="BA58" i="1" s="1"/>
  <c r="R163" i="6"/>
  <c r="J32" i="7"/>
  <c r="AV59" i="1" s="1"/>
  <c r="F32" i="7"/>
  <c r="AZ59" i="1" s="1"/>
  <c r="F37" i="6"/>
  <c r="BC58" i="1" s="1"/>
  <c r="BC55" i="1" s="1"/>
  <c r="AY55" i="1" s="1"/>
  <c r="E93" i="7"/>
  <c r="R217" i="7"/>
  <c r="R286" i="7"/>
  <c r="P307" i="7"/>
  <c r="R323" i="7"/>
  <c r="T356" i="7"/>
  <c r="P470" i="7"/>
  <c r="T519" i="7"/>
  <c r="R588" i="7"/>
  <c r="T605" i="7"/>
  <c r="J106" i="7"/>
  <c r="J61" i="7" s="1"/>
  <c r="F32" i="8"/>
  <c r="AZ60" i="1" s="1"/>
  <c r="J32" i="8"/>
  <c r="AV60" i="1" s="1"/>
  <c r="T179" i="8"/>
  <c r="T198" i="8"/>
  <c r="F34" i="5"/>
  <c r="AZ57" i="1" s="1"/>
  <c r="J34" i="6"/>
  <c r="AV58" i="1" s="1"/>
  <c r="AT58" i="1" s="1"/>
  <c r="T120" i="6"/>
  <c r="T115" i="6" s="1"/>
  <c r="T114" i="6" s="1"/>
  <c r="T113" i="6" s="1"/>
  <c r="T172" i="6"/>
  <c r="T163" i="6" s="1"/>
  <c r="BK163" i="6"/>
  <c r="J163" i="6" s="1"/>
  <c r="J84" i="6" s="1"/>
  <c r="P106" i="7"/>
  <c r="J33" i="7"/>
  <c r="AW59" i="1" s="1"/>
  <c r="P177" i="7"/>
  <c r="P248" i="7"/>
  <c r="BK423" i="7"/>
  <c r="J423" i="7" s="1"/>
  <c r="J72" i="7" s="1"/>
  <c r="R492" i="7"/>
  <c r="BK531" i="7"/>
  <c r="J531" i="7" s="1"/>
  <c r="J76" i="7" s="1"/>
  <c r="P543" i="7"/>
  <c r="P572" i="7"/>
  <c r="J57" i="6"/>
  <c r="F110" i="6"/>
  <c r="T130" i="6"/>
  <c r="T127" i="6" s="1"/>
  <c r="R155" i="6"/>
  <c r="R127" i="6" s="1"/>
  <c r="R114" i="6" s="1"/>
  <c r="R113" i="6" s="1"/>
  <c r="F34" i="6"/>
  <c r="AZ58" i="1" s="1"/>
  <c r="R106" i="7"/>
  <c r="F34" i="7"/>
  <c r="BB59" i="1" s="1"/>
  <c r="R144" i="7"/>
  <c r="BK217" i="7"/>
  <c r="J217" i="7" s="1"/>
  <c r="J64" i="7" s="1"/>
  <c r="T307" i="7"/>
  <c r="BK323" i="7"/>
  <c r="J323" i="7" s="1"/>
  <c r="J68" i="7" s="1"/>
  <c r="P356" i="7"/>
  <c r="P418" i="7"/>
  <c r="T470" i="7"/>
  <c r="P519" i="7"/>
  <c r="R561" i="7"/>
  <c r="BK588" i="7"/>
  <c r="J588" i="7" s="1"/>
  <c r="J80" i="7" s="1"/>
  <c r="P605" i="7"/>
  <c r="T629" i="7"/>
  <c r="T105" i="7" s="1"/>
  <c r="J259" i="8"/>
  <c r="J70" i="8" s="1"/>
  <c r="F174" i="8"/>
  <c r="BK179" i="8"/>
  <c r="F36" i="8"/>
  <c r="BD60" i="1" s="1"/>
  <c r="BD52" i="1" s="1"/>
  <c r="BD51" i="1" s="1"/>
  <c r="W30" i="1" s="1"/>
  <c r="P189" i="8"/>
  <c r="BK198" i="8"/>
  <c r="J198" i="8" s="1"/>
  <c r="J64" i="8" s="1"/>
  <c r="R212" i="8"/>
  <c r="P250" i="8"/>
  <c r="BK274" i="8"/>
  <c r="J274" i="8" s="1"/>
  <c r="J72" i="8" s="1"/>
  <c r="R304" i="8"/>
  <c r="P308" i="8"/>
  <c r="R319" i="8"/>
  <c r="R381" i="8"/>
  <c r="J436" i="8"/>
  <c r="J97" i="8" s="1"/>
  <c r="J171" i="8"/>
  <c r="P179" i="8"/>
  <c r="J33" i="8"/>
  <c r="AW60" i="1" s="1"/>
  <c r="F33" i="8"/>
  <c r="BA60" i="1" s="1"/>
  <c r="R189" i="8"/>
  <c r="P198" i="8"/>
  <c r="T212" i="8"/>
  <c r="R244" i="8"/>
  <c r="R255" i="8"/>
  <c r="R259" i="8"/>
  <c r="T270" i="8"/>
  <c r="T258" i="8" s="1"/>
  <c r="P283" i="8"/>
  <c r="P258" i="8" s="1"/>
  <c r="BK312" i="8"/>
  <c r="J312" i="8" s="1"/>
  <c r="J76" i="8" s="1"/>
  <c r="T320" i="8"/>
  <c r="T319" i="8" s="1"/>
  <c r="T381" i="8"/>
  <c r="F34" i="8"/>
  <c r="BB60" i="1" s="1"/>
  <c r="R198" i="8"/>
  <c r="R178" i="8" s="1"/>
  <c r="T250" i="8"/>
  <c r="R274" i="8"/>
  <c r="J320" i="8"/>
  <c r="J79" i="8" s="1"/>
  <c r="BK319" i="8"/>
  <c r="J319" i="8" s="1"/>
  <c r="J78" i="8" s="1"/>
  <c r="BK381" i="8"/>
  <c r="J381" i="8" s="1"/>
  <c r="J87" i="8" s="1"/>
  <c r="J382" i="8"/>
  <c r="J88" i="8" s="1"/>
  <c r="P442" i="8"/>
  <c r="P435" i="8" s="1"/>
  <c r="R446" i="8"/>
  <c r="P453" i="8"/>
  <c r="R479" i="8"/>
  <c r="R435" i="8" s="1"/>
  <c r="P484" i="8"/>
  <c r="R488" i="8"/>
  <c r="T493" i="8"/>
  <c r="R504" i="8"/>
  <c r="R492" i="8" s="1"/>
  <c r="T508" i="8"/>
  <c r="BK516" i="8"/>
  <c r="J516" i="8" s="1"/>
  <c r="J109" i="8" s="1"/>
  <c r="T543" i="8"/>
  <c r="R548" i="8"/>
  <c r="T552" i="8"/>
  <c r="P556" i="8"/>
  <c r="R560" i="8"/>
  <c r="T564" i="8"/>
  <c r="BK568" i="8"/>
  <c r="J568" i="8" s="1"/>
  <c r="J117" i="8" s="1"/>
  <c r="T585" i="8"/>
  <c r="BK589" i="8"/>
  <c r="J589" i="8" s="1"/>
  <c r="J119" i="8" s="1"/>
  <c r="P596" i="8"/>
  <c r="P595" i="8" s="1"/>
  <c r="BK603" i="8"/>
  <c r="J603" i="8" s="1"/>
  <c r="J123" i="8" s="1"/>
  <c r="T608" i="8"/>
  <c r="BK620" i="8"/>
  <c r="J620" i="8" s="1"/>
  <c r="J125" i="8" s="1"/>
  <c r="T625" i="8"/>
  <c r="BK629" i="8"/>
  <c r="J629" i="8" s="1"/>
  <c r="J127" i="8" s="1"/>
  <c r="R633" i="8"/>
  <c r="R632" i="8" s="1"/>
  <c r="BK649" i="8"/>
  <c r="R665" i="8"/>
  <c r="R664" i="8" s="1"/>
  <c r="BK681" i="8"/>
  <c r="R697" i="8"/>
  <c r="R696" i="8" s="1"/>
  <c r="BK713" i="8"/>
  <c r="R729" i="8"/>
  <c r="R728" i="8" s="1"/>
  <c r="BK745" i="8"/>
  <c r="R761" i="8"/>
  <c r="R760" i="8" s="1"/>
  <c r="T778" i="8"/>
  <c r="T777" i="8" s="1"/>
  <c r="P794" i="8"/>
  <c r="P793" i="8" s="1"/>
  <c r="R811" i="8"/>
  <c r="R810" i="8" s="1"/>
  <c r="BK827" i="8"/>
  <c r="BK492" i="8"/>
  <c r="J492" i="8" s="1"/>
  <c r="J105" i="8" s="1"/>
  <c r="F32" i="9"/>
  <c r="AZ61" i="1" s="1"/>
  <c r="J32" i="9"/>
  <c r="AV61" i="1" s="1"/>
  <c r="AT61" i="1" s="1"/>
  <c r="T96" i="9"/>
  <c r="BK83" i="10"/>
  <c r="J83" i="10" s="1"/>
  <c r="J84" i="10"/>
  <c r="J61" i="10" s="1"/>
  <c r="F32" i="10"/>
  <c r="AZ62" i="1" s="1"/>
  <c r="R88" i="11"/>
  <c r="R555" i="8"/>
  <c r="R595" i="8"/>
  <c r="BK777" i="8"/>
  <c r="J777" i="8" s="1"/>
  <c r="J147" i="8" s="1"/>
  <c r="J778" i="8"/>
  <c r="J148" i="8" s="1"/>
  <c r="R794" i="8"/>
  <c r="R793" i="8" s="1"/>
  <c r="T811" i="8"/>
  <c r="T810" i="8" s="1"/>
  <c r="P827" i="8"/>
  <c r="P826" i="8" s="1"/>
  <c r="BK96" i="9"/>
  <c r="J96" i="9" s="1"/>
  <c r="J97" i="9"/>
  <c r="J61" i="9" s="1"/>
  <c r="T88" i="11"/>
  <c r="T595" i="8"/>
  <c r="BK632" i="8"/>
  <c r="J632" i="8" s="1"/>
  <c r="J128" i="8" s="1"/>
  <c r="J633" i="8"/>
  <c r="J129" i="8" s="1"/>
  <c r="BK664" i="8"/>
  <c r="J664" i="8" s="1"/>
  <c r="J132" i="8" s="1"/>
  <c r="J665" i="8"/>
  <c r="J133" i="8" s="1"/>
  <c r="BK696" i="8"/>
  <c r="J696" i="8" s="1"/>
  <c r="J136" i="8" s="1"/>
  <c r="J697" i="8"/>
  <c r="J137" i="8" s="1"/>
  <c r="BK728" i="8"/>
  <c r="J728" i="8" s="1"/>
  <c r="J140" i="8" s="1"/>
  <c r="J729" i="8"/>
  <c r="J141" i="8" s="1"/>
  <c r="BK760" i="8"/>
  <c r="J760" i="8" s="1"/>
  <c r="J144" i="8" s="1"/>
  <c r="J761" i="8"/>
  <c r="J145" i="8" s="1"/>
  <c r="BK810" i="8"/>
  <c r="J810" i="8" s="1"/>
  <c r="J152" i="8" s="1"/>
  <c r="J811" i="8"/>
  <c r="J153" i="8" s="1"/>
  <c r="BK88" i="11"/>
  <c r="J88" i="11" s="1"/>
  <c r="J89" i="11"/>
  <c r="J61" i="11" s="1"/>
  <c r="BK484" i="8"/>
  <c r="J484" i="8" s="1"/>
  <c r="J102" i="8" s="1"/>
  <c r="P504" i="8"/>
  <c r="P492" i="8" s="1"/>
  <c r="R508" i="8"/>
  <c r="T516" i="8"/>
  <c r="R543" i="8"/>
  <c r="P548" i="8"/>
  <c r="J556" i="8"/>
  <c r="J114" i="8" s="1"/>
  <c r="BK555" i="8"/>
  <c r="J555" i="8" s="1"/>
  <c r="J113" i="8" s="1"/>
  <c r="P560" i="8"/>
  <c r="T568" i="8"/>
  <c r="T555" i="8" s="1"/>
  <c r="J596" i="8"/>
  <c r="J122" i="8" s="1"/>
  <c r="BK595" i="8"/>
  <c r="J595" i="8" s="1"/>
  <c r="J121" i="8" s="1"/>
  <c r="J794" i="8"/>
  <c r="J150" i="8" s="1"/>
  <c r="BK793" i="8"/>
  <c r="J793" i="8" s="1"/>
  <c r="J149" i="8" s="1"/>
  <c r="R96" i="9"/>
  <c r="P88" i="11"/>
  <c r="AU63" i="1" s="1"/>
  <c r="J53" i="9"/>
  <c r="E47" i="10"/>
  <c r="J32" i="10"/>
  <c r="AV62" i="1" s="1"/>
  <c r="AT62" i="1" s="1"/>
  <c r="J32" i="11"/>
  <c r="AV63" i="1" s="1"/>
  <c r="AT63" i="1" s="1"/>
  <c r="F35" i="12"/>
  <c r="BC64" i="1" s="1"/>
  <c r="BK165" i="12"/>
  <c r="J165" i="12" s="1"/>
  <c r="J67" i="12" s="1"/>
  <c r="F33" i="9"/>
  <c r="BA61" i="1" s="1"/>
  <c r="F80" i="10"/>
  <c r="F33" i="10"/>
  <c r="BA62" i="1" s="1"/>
  <c r="F33" i="11"/>
  <c r="BA63" i="1" s="1"/>
  <c r="F130" i="12"/>
  <c r="J135" i="12"/>
  <c r="J62" i="12" s="1"/>
  <c r="J32" i="12"/>
  <c r="AV64" i="1" s="1"/>
  <c r="AT64" i="1" s="1"/>
  <c r="F32" i="12"/>
  <c r="AZ64" i="1" s="1"/>
  <c r="F93" i="9"/>
  <c r="E76" i="11"/>
  <c r="J127" i="12"/>
  <c r="J33" i="12"/>
  <c r="AW64" i="1" s="1"/>
  <c r="F33" i="12"/>
  <c r="BA64" i="1" s="1"/>
  <c r="P159" i="12"/>
  <c r="R171" i="12"/>
  <c r="R135" i="12"/>
  <c r="F34" i="12"/>
  <c r="BB64" i="1" s="1"/>
  <c r="P140" i="12"/>
  <c r="P134" i="12" s="1"/>
  <c r="P133" i="12" s="1"/>
  <c r="AU64" i="1" s="1"/>
  <c r="BK147" i="12"/>
  <c r="J147" i="12" s="1"/>
  <c r="J64" i="12" s="1"/>
  <c r="P153" i="12"/>
  <c r="R159" i="12"/>
  <c r="T165" i="12"/>
  <c r="T134" i="12" s="1"/>
  <c r="T133" i="12" s="1"/>
  <c r="BK565" i="12"/>
  <c r="J565" i="12" s="1"/>
  <c r="J110" i="12" s="1"/>
  <c r="F33" i="13"/>
  <c r="BC65" i="1" s="1"/>
  <c r="P100" i="13"/>
  <c r="T117" i="13"/>
  <c r="J138" i="13"/>
  <c r="J64" i="13" s="1"/>
  <c r="BK137" i="13"/>
  <c r="J137" i="13" s="1"/>
  <c r="J63" i="13" s="1"/>
  <c r="R88" i="14"/>
  <c r="R87" i="14" s="1"/>
  <c r="R87" i="15"/>
  <c r="R86" i="15" s="1"/>
  <c r="J118" i="16"/>
  <c r="J67" i="16" s="1"/>
  <c r="BK117" i="16"/>
  <c r="J117" i="16" s="1"/>
  <c r="J66" i="16" s="1"/>
  <c r="J86" i="13"/>
  <c r="J58" i="13" s="1"/>
  <c r="J30" i="13"/>
  <c r="AV65" i="1" s="1"/>
  <c r="AT65" i="1" s="1"/>
  <c r="F30" i="13"/>
  <c r="AZ65" i="1" s="1"/>
  <c r="F32" i="14"/>
  <c r="AZ67" i="1" s="1"/>
  <c r="J32" i="14"/>
  <c r="AV67" i="1" s="1"/>
  <c r="AT67" i="1" s="1"/>
  <c r="F31" i="13"/>
  <c r="BA65" i="1" s="1"/>
  <c r="T100" i="13"/>
  <c r="T85" i="13" s="1"/>
  <c r="T84" i="13" s="1"/>
  <c r="J89" i="14"/>
  <c r="J62" i="14" s="1"/>
  <c r="BK88" i="14"/>
  <c r="BK87" i="15"/>
  <c r="J88" i="15"/>
  <c r="J62" i="15" s="1"/>
  <c r="J32" i="15"/>
  <c r="AV68" i="1" s="1"/>
  <c r="AT68" i="1" s="1"/>
  <c r="J32" i="16"/>
  <c r="AV69" i="1" s="1"/>
  <c r="AT69" i="1" s="1"/>
  <c r="F32" i="16"/>
  <c r="AZ69" i="1" s="1"/>
  <c r="BK530" i="12"/>
  <c r="J530" i="12" s="1"/>
  <c r="J105" i="12" s="1"/>
  <c r="P543" i="12"/>
  <c r="BK550" i="12"/>
  <c r="J550" i="12" s="1"/>
  <c r="J109" i="12" s="1"/>
  <c r="T565" i="12"/>
  <c r="R580" i="12"/>
  <c r="F81" i="13"/>
  <c r="R86" i="13"/>
  <c r="F32" i="13"/>
  <c r="BB65" i="1" s="1"/>
  <c r="BK104" i="13"/>
  <c r="J104" i="13" s="1"/>
  <c r="J60" i="13" s="1"/>
  <c r="R104" i="13"/>
  <c r="P117" i="13"/>
  <c r="P85" i="13" s="1"/>
  <c r="P84" i="13" s="1"/>
  <c r="AU65" i="1" s="1"/>
  <c r="P88" i="14"/>
  <c r="P87" i="14" s="1"/>
  <c r="AU67" i="1" s="1"/>
  <c r="J94" i="16"/>
  <c r="J62" i="16" s="1"/>
  <c r="BK79" i="17"/>
  <c r="J79" i="17" s="1"/>
  <c r="J80" i="17"/>
  <c r="J57" i="17" s="1"/>
  <c r="F83" i="15"/>
  <c r="J31" i="19"/>
  <c r="AW72" i="1" s="1"/>
  <c r="AT72" i="1" s="1"/>
  <c r="F31" i="19"/>
  <c r="BA72" i="1" s="1"/>
  <c r="J103" i="22"/>
  <c r="J58" i="22" s="1"/>
  <c r="J30" i="22"/>
  <c r="AV75" i="1" s="1"/>
  <c r="F30" i="22"/>
  <c r="AZ75" i="1" s="1"/>
  <c r="J78" i="13"/>
  <c r="F84" i="14"/>
  <c r="F33" i="14"/>
  <c r="BA67" i="1" s="1"/>
  <c r="BA66" i="1" s="1"/>
  <c r="AW66" i="1" s="1"/>
  <c r="J80" i="15"/>
  <c r="F32" i="15"/>
  <c r="AZ68" i="1" s="1"/>
  <c r="F89" i="16"/>
  <c r="P118" i="16"/>
  <c r="P117" i="16" s="1"/>
  <c r="R151" i="16"/>
  <c r="BK105" i="16"/>
  <c r="J105" i="16" s="1"/>
  <c r="J63" i="16" s="1"/>
  <c r="F32" i="17"/>
  <c r="BB70" i="1" s="1"/>
  <c r="T111" i="17"/>
  <c r="BK86" i="18"/>
  <c r="F30" i="18"/>
  <c r="AZ71" i="1" s="1"/>
  <c r="F34" i="18"/>
  <c r="BD71" i="1" s="1"/>
  <c r="T228" i="18"/>
  <c r="T85" i="18" s="1"/>
  <c r="T84" i="18" s="1"/>
  <c r="F32" i="19"/>
  <c r="BB72" i="1" s="1"/>
  <c r="P186" i="19"/>
  <c r="P82" i="19" s="1"/>
  <c r="P81" i="19" s="1"/>
  <c r="AU72" i="1" s="1"/>
  <c r="BK82" i="19"/>
  <c r="BK130" i="22"/>
  <c r="P130" i="22"/>
  <c r="P129" i="22" s="1"/>
  <c r="J82" i="23"/>
  <c r="J58" i="23" s="1"/>
  <c r="E74" i="13"/>
  <c r="J81" i="14"/>
  <c r="J86" i="16"/>
  <c r="P94" i="16"/>
  <c r="P93" i="16" s="1"/>
  <c r="P92" i="16" s="1"/>
  <c r="AU69" i="1" s="1"/>
  <c r="T106" i="16"/>
  <c r="T105" i="16" s="1"/>
  <c r="T93" i="16" s="1"/>
  <c r="T92" i="16" s="1"/>
  <c r="T128" i="16"/>
  <c r="R139" i="16"/>
  <c r="R93" i="16" s="1"/>
  <c r="R92" i="16" s="1"/>
  <c r="E45" i="17"/>
  <c r="E69" i="17"/>
  <c r="R160" i="17"/>
  <c r="R79" i="17" s="1"/>
  <c r="J49" i="18"/>
  <c r="J31" i="18"/>
  <c r="AW71" i="1" s="1"/>
  <c r="AT71" i="1" s="1"/>
  <c r="R254" i="18"/>
  <c r="R85" i="18" s="1"/>
  <c r="R84" i="18" s="1"/>
  <c r="P281" i="18"/>
  <c r="P85" i="18" s="1"/>
  <c r="P84" i="18" s="1"/>
  <c r="AU71" i="1" s="1"/>
  <c r="E45" i="19"/>
  <c r="E71" i="19"/>
  <c r="T83" i="19"/>
  <c r="P83" i="20"/>
  <c r="F31" i="20"/>
  <c r="BA73" i="1" s="1"/>
  <c r="J31" i="20"/>
  <c r="AW73" i="1" s="1"/>
  <c r="F32" i="21"/>
  <c r="BB74" i="1" s="1"/>
  <c r="BK114" i="22"/>
  <c r="J114" i="22" s="1"/>
  <c r="J63" i="22" s="1"/>
  <c r="J115" i="22"/>
  <c r="J64" i="22" s="1"/>
  <c r="F30" i="17"/>
  <c r="AZ70" i="1" s="1"/>
  <c r="F34" i="17"/>
  <c r="BD70" i="1" s="1"/>
  <c r="P111" i="17"/>
  <c r="P79" i="17" s="1"/>
  <c r="AU70" i="1" s="1"/>
  <c r="T79" i="17"/>
  <c r="F32" i="18"/>
  <c r="BB71" i="1" s="1"/>
  <c r="F30" i="19"/>
  <c r="AZ72" i="1" s="1"/>
  <c r="T186" i="19"/>
  <c r="R82" i="19"/>
  <c r="R81" i="19" s="1"/>
  <c r="F79" i="20"/>
  <c r="P81" i="23"/>
  <c r="P80" i="23" s="1"/>
  <c r="AU76" i="1" s="1"/>
  <c r="F31" i="17"/>
  <c r="BA70" i="1" s="1"/>
  <c r="F31" i="18"/>
  <c r="BA71" i="1" s="1"/>
  <c r="J76" i="20"/>
  <c r="R83" i="20"/>
  <c r="R82" i="20" s="1"/>
  <c r="F32" i="20"/>
  <c r="BB73" i="1" s="1"/>
  <c r="T87" i="20"/>
  <c r="F33" i="21"/>
  <c r="BC74" i="1" s="1"/>
  <c r="T84" i="21"/>
  <c r="T80" i="21" s="1"/>
  <c r="P96" i="21"/>
  <c r="P80" i="21" s="1"/>
  <c r="AU74" i="1" s="1"/>
  <c r="J119" i="22"/>
  <c r="J66" i="22" s="1"/>
  <c r="BK118" i="22"/>
  <c r="J118" i="22" s="1"/>
  <c r="J65" i="22" s="1"/>
  <c r="BK125" i="22"/>
  <c r="J125" i="22" s="1"/>
  <c r="J68" i="22" s="1"/>
  <c r="T105" i="22"/>
  <c r="P92" i="23"/>
  <c r="T83" i="20"/>
  <c r="T82" i="20" s="1"/>
  <c r="F33" i="20"/>
  <c r="BC73" i="1" s="1"/>
  <c r="BK87" i="20"/>
  <c r="J87" i="20" s="1"/>
  <c r="J58" i="20" s="1"/>
  <c r="P91" i="20"/>
  <c r="E45" i="21"/>
  <c r="E70" i="21"/>
  <c r="J30" i="21"/>
  <c r="AV74" i="1" s="1"/>
  <c r="AT74" i="1" s="1"/>
  <c r="F34" i="21"/>
  <c r="BD74" i="1" s="1"/>
  <c r="F98" i="22"/>
  <c r="F32" i="22"/>
  <c r="BB75" i="1" s="1"/>
  <c r="J106" i="22"/>
  <c r="J60" i="22" s="1"/>
  <c r="P118" i="22"/>
  <c r="R130" i="22"/>
  <c r="R129" i="22" s="1"/>
  <c r="T81" i="23"/>
  <c r="T80" i="23" s="1"/>
  <c r="J83" i="20"/>
  <c r="J57" i="20" s="1"/>
  <c r="BK82" i="20"/>
  <c r="J82" i="20" s="1"/>
  <c r="J30" i="20"/>
  <c r="AV73" i="1" s="1"/>
  <c r="AT73" i="1" s="1"/>
  <c r="F30" i="20"/>
  <c r="AZ73" i="1" s="1"/>
  <c r="F34" i="20"/>
  <c r="BD73" i="1" s="1"/>
  <c r="BK81" i="21"/>
  <c r="T102" i="22"/>
  <c r="BK81" i="24"/>
  <c r="J82" i="24"/>
  <c r="J58" i="24" s="1"/>
  <c r="J30" i="24"/>
  <c r="AV77" i="1" s="1"/>
  <c r="AT77" i="1" s="1"/>
  <c r="F30" i="24"/>
  <c r="AZ77" i="1" s="1"/>
  <c r="J95" i="22"/>
  <c r="J31" i="22"/>
  <c r="AW75" i="1" s="1"/>
  <c r="BK109" i="22"/>
  <c r="J109" i="22" s="1"/>
  <c r="J61" i="22" s="1"/>
  <c r="BK122" i="22"/>
  <c r="J122" i="22" s="1"/>
  <c r="J67" i="22" s="1"/>
  <c r="F33" i="23"/>
  <c r="BC76" i="1" s="1"/>
  <c r="BK85" i="23"/>
  <c r="J85" i="23" s="1"/>
  <c r="J59" i="23" s="1"/>
  <c r="J49" i="24"/>
  <c r="F77" i="24"/>
  <c r="F31" i="24"/>
  <c r="BA77" i="1" s="1"/>
  <c r="R81" i="25"/>
  <c r="R80" i="25" s="1"/>
  <c r="F31" i="21"/>
  <c r="BA74" i="1" s="1"/>
  <c r="R106" i="22"/>
  <c r="R105" i="22" s="1"/>
  <c r="P109" i="22"/>
  <c r="P105" i="22" s="1"/>
  <c r="P102" i="22" s="1"/>
  <c r="P101" i="22" s="1"/>
  <c r="AU75" i="1" s="1"/>
  <c r="R119" i="22"/>
  <c r="R118" i="22" s="1"/>
  <c r="P122" i="22"/>
  <c r="T133" i="22"/>
  <c r="T130" i="22" s="1"/>
  <c r="T129" i="22" s="1"/>
  <c r="T138" i="22"/>
  <c r="T151" i="22"/>
  <c r="F31" i="22"/>
  <c r="BA75" i="1" s="1"/>
  <c r="J30" i="23"/>
  <c r="AV76" i="1" s="1"/>
  <c r="R82" i="24"/>
  <c r="R81" i="24" s="1"/>
  <c r="R80" i="24" s="1"/>
  <c r="F32" i="24"/>
  <c r="BB77" i="1" s="1"/>
  <c r="F30" i="25"/>
  <c r="AZ78" i="1" s="1"/>
  <c r="J30" i="25"/>
  <c r="AV78" i="1" s="1"/>
  <c r="AT78" i="1" s="1"/>
  <c r="T81" i="25"/>
  <c r="T80" i="25" s="1"/>
  <c r="F33" i="22"/>
  <c r="BC75" i="1" s="1"/>
  <c r="J31" i="23"/>
  <c r="AW76" i="1" s="1"/>
  <c r="T81" i="24"/>
  <c r="T80" i="24" s="1"/>
  <c r="P90" i="24"/>
  <c r="P81" i="24" s="1"/>
  <c r="P80" i="24" s="1"/>
  <c r="AU77" i="1" s="1"/>
  <c r="J82" i="25"/>
  <c r="J58" i="25" s="1"/>
  <c r="BK81" i="25"/>
  <c r="F31" i="25"/>
  <c r="BA78" i="1" s="1"/>
  <c r="BK80" i="25" l="1"/>
  <c r="J80" i="25" s="1"/>
  <c r="J81" i="25"/>
  <c r="J57" i="25" s="1"/>
  <c r="BK105" i="22"/>
  <c r="J130" i="22"/>
  <c r="J70" i="22" s="1"/>
  <c r="BK129" i="22"/>
  <c r="J129" i="22" s="1"/>
  <c r="J69" i="22" s="1"/>
  <c r="BK93" i="16"/>
  <c r="BK87" i="14"/>
  <c r="J87" i="14" s="1"/>
  <c r="J88" i="14"/>
  <c r="J61" i="14" s="1"/>
  <c r="AZ66" i="1"/>
  <c r="AV66" i="1" s="1"/>
  <c r="AT66" i="1" s="1"/>
  <c r="BK85" i="13"/>
  <c r="J745" i="8"/>
  <c r="J143" i="8" s="1"/>
  <c r="BK744" i="8"/>
  <c r="J744" i="8" s="1"/>
  <c r="J142" i="8" s="1"/>
  <c r="J681" i="8"/>
  <c r="J135" i="8" s="1"/>
  <c r="BK680" i="8"/>
  <c r="J680" i="8" s="1"/>
  <c r="J134" i="8" s="1"/>
  <c r="BK258" i="8"/>
  <c r="J258" i="8" s="1"/>
  <c r="J69" i="8" s="1"/>
  <c r="R105" i="7"/>
  <c r="BA52" i="1"/>
  <c r="J31" i="5"/>
  <c r="J64" i="5"/>
  <c r="AZ55" i="1"/>
  <c r="AV55" i="1" s="1"/>
  <c r="AT55" i="1" s="1"/>
  <c r="T101" i="22"/>
  <c r="BK81" i="23"/>
  <c r="BK81" i="19"/>
  <c r="J81" i="19" s="1"/>
  <c r="J82" i="19"/>
  <c r="J57" i="19" s="1"/>
  <c r="AT75" i="1"/>
  <c r="J60" i="11"/>
  <c r="J29" i="11"/>
  <c r="T178" i="8"/>
  <c r="T177" i="8" s="1"/>
  <c r="BC52" i="1"/>
  <c r="P110" i="2"/>
  <c r="P109" i="2" s="1"/>
  <c r="AU53" i="1" s="1"/>
  <c r="BK108" i="3"/>
  <c r="J108" i="3" s="1"/>
  <c r="J64" i="3" s="1"/>
  <c r="AT56" i="1"/>
  <c r="P151" i="4"/>
  <c r="P150" i="4" s="1"/>
  <c r="AU56" i="1" s="1"/>
  <c r="BK110" i="2"/>
  <c r="BK80" i="24"/>
  <c r="J80" i="24" s="1"/>
  <c r="J81" i="24"/>
  <c r="J57" i="24" s="1"/>
  <c r="J81" i="21"/>
  <c r="J57" i="21" s="1"/>
  <c r="BK80" i="21"/>
  <c r="J80" i="21" s="1"/>
  <c r="J56" i="20"/>
  <c r="J27" i="20"/>
  <c r="P82" i="20"/>
  <c r="AU73" i="1" s="1"/>
  <c r="AU66" i="1"/>
  <c r="BK134" i="12"/>
  <c r="J60" i="10"/>
  <c r="J29" i="10"/>
  <c r="J713" i="8"/>
  <c r="J139" i="8" s="1"/>
  <c r="BK712" i="8"/>
  <c r="J712" i="8" s="1"/>
  <c r="J138" i="8" s="1"/>
  <c r="J649" i="8"/>
  <c r="J131" i="8" s="1"/>
  <c r="BK648" i="8"/>
  <c r="J648" i="8" s="1"/>
  <c r="J130" i="8" s="1"/>
  <c r="T492" i="8"/>
  <c r="R258" i="8"/>
  <c r="R177" i="8" s="1"/>
  <c r="P178" i="8"/>
  <c r="P177" i="8" s="1"/>
  <c r="AU60" i="1" s="1"/>
  <c r="BK435" i="8"/>
  <c r="J435" i="8" s="1"/>
  <c r="J96" i="8" s="1"/>
  <c r="J179" i="8"/>
  <c r="J62" i="8" s="1"/>
  <c r="BK178" i="8"/>
  <c r="P105" i="7"/>
  <c r="AU59" i="1" s="1"/>
  <c r="AT60" i="1"/>
  <c r="BK105" i="7"/>
  <c r="J105" i="7" s="1"/>
  <c r="AT59" i="1"/>
  <c r="T109" i="2"/>
  <c r="BB52" i="1"/>
  <c r="P114" i="6"/>
  <c r="P113" i="6" s="1"/>
  <c r="AU58" i="1" s="1"/>
  <c r="BK152" i="4"/>
  <c r="T91" i="3"/>
  <c r="R151" i="4"/>
  <c r="R150" i="4" s="1"/>
  <c r="AT76" i="1"/>
  <c r="R102" i="22"/>
  <c r="R101" i="22" s="1"/>
  <c r="T82" i="19"/>
  <c r="T81" i="19" s="1"/>
  <c r="J86" i="18"/>
  <c r="J58" i="18" s="1"/>
  <c r="BK85" i="18"/>
  <c r="J56" i="17"/>
  <c r="J27" i="17"/>
  <c r="R85" i="13"/>
  <c r="R84" i="13" s="1"/>
  <c r="J87" i="15"/>
  <c r="J61" i="15" s="1"/>
  <c r="BK86" i="15"/>
  <c r="J86" i="15" s="1"/>
  <c r="R134" i="12"/>
  <c r="R133" i="12" s="1"/>
  <c r="J60" i="9"/>
  <c r="J29" i="9"/>
  <c r="J827" i="8"/>
  <c r="J155" i="8" s="1"/>
  <c r="BK826" i="8"/>
  <c r="J826" i="8" s="1"/>
  <c r="J154" i="8" s="1"/>
  <c r="P555" i="8"/>
  <c r="J438" i="2"/>
  <c r="J72" i="2" s="1"/>
  <c r="BK437" i="2"/>
  <c r="J437" i="2" s="1"/>
  <c r="J71" i="2" s="1"/>
  <c r="R110" i="2"/>
  <c r="R109" i="2" s="1"/>
  <c r="BK114" i="6"/>
  <c r="J115" i="6"/>
  <c r="J66" i="6" s="1"/>
  <c r="AT57" i="1"/>
  <c r="J187" i="4"/>
  <c r="J83" i="4" s="1"/>
  <c r="BK186" i="4"/>
  <c r="J186" i="4" s="1"/>
  <c r="J82" i="4" s="1"/>
  <c r="P108" i="3"/>
  <c r="P91" i="3" s="1"/>
  <c r="AU54" i="1" s="1"/>
  <c r="AZ52" i="1"/>
  <c r="BK91" i="3"/>
  <c r="J91" i="3" s="1"/>
  <c r="J92" i="3"/>
  <c r="J61" i="3" s="1"/>
  <c r="J36" i="17" l="1"/>
  <c r="AG70" i="1"/>
  <c r="AN70" i="1" s="1"/>
  <c r="J60" i="15"/>
  <c r="J29" i="15"/>
  <c r="BK151" i="4"/>
  <c r="J152" i="4"/>
  <c r="J66" i="4" s="1"/>
  <c r="BK177" i="8"/>
  <c r="J177" i="8" s="1"/>
  <c r="J178" i="8"/>
  <c r="J61" i="8" s="1"/>
  <c r="J134" i="12"/>
  <c r="J61" i="12" s="1"/>
  <c r="BK133" i="12"/>
  <c r="J133" i="12" s="1"/>
  <c r="J56" i="24"/>
  <c r="J27" i="24"/>
  <c r="J38" i="11"/>
  <c r="AG63" i="1"/>
  <c r="AN63" i="1" s="1"/>
  <c r="J56" i="19"/>
  <c r="J27" i="19"/>
  <c r="J60" i="14"/>
  <c r="J29" i="14"/>
  <c r="J105" i="22"/>
  <c r="J59" i="22" s="1"/>
  <c r="BK102" i="22"/>
  <c r="J60" i="3"/>
  <c r="J29" i="3"/>
  <c r="AG73" i="1"/>
  <c r="AN73" i="1" s="1"/>
  <c r="J36" i="20"/>
  <c r="AG61" i="1"/>
  <c r="AN61" i="1" s="1"/>
  <c r="J38" i="9"/>
  <c r="BK84" i="18"/>
  <c r="J84" i="18" s="1"/>
  <c r="J85" i="18"/>
  <c r="J57" i="18" s="1"/>
  <c r="J60" i="7"/>
  <c r="J29" i="7"/>
  <c r="J27" i="21"/>
  <c r="J56" i="21"/>
  <c r="J110" i="2"/>
  <c r="J61" i="2" s="1"/>
  <c r="BK109" i="2"/>
  <c r="J109" i="2" s="1"/>
  <c r="BK80" i="23"/>
  <c r="J80" i="23" s="1"/>
  <c r="J81" i="23"/>
  <c r="J57" i="23" s="1"/>
  <c r="J40" i="5"/>
  <c r="AG57" i="1"/>
  <c r="AN57" i="1" s="1"/>
  <c r="J85" i="13"/>
  <c r="J57" i="13" s="1"/>
  <c r="BK84" i="13"/>
  <c r="J84" i="13" s="1"/>
  <c r="J93" i="16"/>
  <c r="J61" i="16" s="1"/>
  <c r="BK92" i="16"/>
  <c r="J92" i="16" s="1"/>
  <c r="AV52" i="1"/>
  <c r="AZ51" i="1"/>
  <c r="J114" i="6"/>
  <c r="J65" i="6" s="1"/>
  <c r="BK113" i="6"/>
  <c r="J113" i="6" s="1"/>
  <c r="BB51" i="1"/>
  <c r="AX52" i="1"/>
  <c r="J38" i="10"/>
  <c r="AG62" i="1"/>
  <c r="AN62" i="1" s="1"/>
  <c r="AU55" i="1"/>
  <c r="AU52" i="1" s="1"/>
  <c r="AU51" i="1" s="1"/>
  <c r="AY52" i="1"/>
  <c r="BC51" i="1"/>
  <c r="AW52" i="1"/>
  <c r="BA51" i="1"/>
  <c r="J56" i="25"/>
  <c r="J27" i="25"/>
  <c r="J56" i="13" l="1"/>
  <c r="J27" i="13"/>
  <c r="AW51" i="1"/>
  <c r="AK27" i="1" s="1"/>
  <c r="W27" i="1"/>
  <c r="AX51" i="1"/>
  <c r="W28" i="1"/>
  <c r="AT52" i="1"/>
  <c r="J27" i="23"/>
  <c r="J56" i="23"/>
  <c r="J102" i="22"/>
  <c r="J57" i="22" s="1"/>
  <c r="BK101" i="22"/>
  <c r="J101" i="22" s="1"/>
  <c r="J36" i="19"/>
  <c r="AG72" i="1"/>
  <c r="AN72" i="1" s="1"/>
  <c r="AG77" i="1"/>
  <c r="AN77" i="1" s="1"/>
  <c r="J36" i="24"/>
  <c r="AG68" i="1"/>
  <c r="AN68" i="1" s="1"/>
  <c r="J38" i="15"/>
  <c r="W29" i="1"/>
  <c r="AY51" i="1"/>
  <c r="AG59" i="1"/>
  <c r="AN59" i="1" s="1"/>
  <c r="J38" i="7"/>
  <c r="J31" i="6"/>
  <c r="J64" i="6"/>
  <c r="J29" i="16"/>
  <c r="J60" i="16"/>
  <c r="AG74" i="1"/>
  <c r="AN74" i="1" s="1"/>
  <c r="J36" i="21"/>
  <c r="J56" i="18"/>
  <c r="J27" i="18"/>
  <c r="J60" i="8"/>
  <c r="J29" i="8"/>
  <c r="AG78" i="1"/>
  <c r="AN78" i="1" s="1"/>
  <c r="J36" i="25"/>
  <c r="AG54" i="1"/>
  <c r="AN54" i="1" s="1"/>
  <c r="J38" i="3"/>
  <c r="J38" i="14"/>
  <c r="AG67" i="1"/>
  <c r="J29" i="12"/>
  <c r="J60" i="12"/>
  <c r="J60" i="2"/>
  <c r="J29" i="2"/>
  <c r="W26" i="1"/>
  <c r="AV51" i="1"/>
  <c r="BK150" i="4"/>
  <c r="J150" i="4" s="1"/>
  <c r="J151" i="4"/>
  <c r="J65" i="4" s="1"/>
  <c r="AG58" i="1" l="1"/>
  <c r="AN58" i="1" s="1"/>
  <c r="J40" i="6"/>
  <c r="J64" i="4"/>
  <c r="J31" i="4"/>
  <c r="J38" i="16"/>
  <c r="AG69" i="1"/>
  <c r="AN69" i="1" s="1"/>
  <c r="J36" i="23"/>
  <c r="AG76" i="1"/>
  <c r="AN76" i="1" s="1"/>
  <c r="AG64" i="1"/>
  <c r="AN64" i="1" s="1"/>
  <c r="J38" i="12"/>
  <c r="AN67" i="1"/>
  <c r="J36" i="18"/>
  <c r="AG71" i="1"/>
  <c r="AN71" i="1" s="1"/>
  <c r="AK26" i="1"/>
  <c r="AT51" i="1"/>
  <c r="AG60" i="1"/>
  <c r="AN60" i="1" s="1"/>
  <c r="J38" i="8"/>
  <c r="J27" i="22"/>
  <c r="J56" i="22"/>
  <c r="AG65" i="1"/>
  <c r="AN65" i="1" s="1"/>
  <c r="J36" i="13"/>
  <c r="AG53" i="1"/>
  <c r="J38" i="2"/>
  <c r="AG66" i="1" l="1"/>
  <c r="AN66" i="1" s="1"/>
  <c r="AG56" i="1"/>
  <c r="J40" i="4"/>
  <c r="AN53" i="1"/>
  <c r="AG75" i="1"/>
  <c r="AN75" i="1" s="1"/>
  <c r="J36" i="22"/>
  <c r="AG55" i="1" l="1"/>
  <c r="AN56" i="1"/>
  <c r="AN55" i="1" l="1"/>
  <c r="AG52" i="1"/>
  <c r="AN52" i="1" l="1"/>
  <c r="AG51" i="1"/>
  <c r="AK23" i="1" l="1"/>
  <c r="AK32" i="1" s="1"/>
  <c r="AN51" i="1"/>
</calcChain>
</file>

<file path=xl/sharedStrings.xml><?xml version="1.0" encoding="utf-8"?>
<sst xmlns="http://schemas.openxmlformats.org/spreadsheetml/2006/main" count="62198" uniqueCount="9261">
  <si>
    <t>Export VZ</t>
  </si>
  <si>
    <t>List obsahuje:</t>
  </si>
  <si>
    <t>1) Rekapitulace stavby</t>
  </si>
  <si>
    <t>2) Rekapitulace objektů stavby a soupisů prací</t>
  </si>
  <si>
    <t>3.0</t>
  </si>
  <si>
    <t>ZAMOK</t>
  </si>
  <si>
    <t>False</t>
  </si>
  <si>
    <t>{d099ccbc-cad7-4477-8e57-2bd204436cec}</t>
  </si>
  <si>
    <t>0,01</t>
  </si>
  <si>
    <t>21</t>
  </si>
  <si>
    <t>15</t>
  </si>
  <si>
    <t>REKAPITULACE STAVBY</t>
  </si>
  <si>
    <t>v ---  níže se nacházejí doplnkové a pomocné údaje k sestavám  --- v</t>
  </si>
  <si>
    <t>Návod na vyplnění</t>
  </si>
  <si>
    <t>0,001</t>
  </si>
  <si>
    <t>Kód:</t>
  </si>
  <si>
    <t>TABOR_A_17</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</si>
  <si>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</si>
  <si>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</si>
  <si>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NOVÁ PSYCHIATRIE - NEMOCNICE TÁBOR (staveniště A)</t>
  </si>
  <si>
    <t>0,1</t>
  </si>
  <si>
    <t>KSO:</t>
  </si>
  <si>
    <t/>
  </si>
  <si>
    <t>CC-CZ:</t>
  </si>
  <si>
    <t>1</t>
  </si>
  <si>
    <t>Místo:</t>
  </si>
  <si>
    <t>Tábor</t>
  </si>
  <si>
    <t>Datum:</t>
  </si>
  <si>
    <t>13. 9. 2017</t>
  </si>
  <si>
    <t>10</t>
  </si>
  <si>
    <t>100</t>
  </si>
  <si>
    <t>Zadavatel:</t>
  </si>
  <si>
    <t>IČ:</t>
  </si>
  <si>
    <t>26095203</t>
  </si>
  <si>
    <t>Nemocnice Tábor,a.s.Kpt. Jaroše 2000 390 02 Tábor</t>
  </si>
  <si>
    <t>DIČ:</t>
  </si>
  <si>
    <t>CZ26095203</t>
  </si>
  <si>
    <t>Uchazeč:</t>
  </si>
  <si>
    <t>Vyplň údaj</t>
  </si>
  <si>
    <t>Projektant:</t>
  </si>
  <si>
    <t>11015802</t>
  </si>
  <si>
    <t>Atelier H1 Ing.arch.J.Hochman, K Biřičce, HK</t>
  </si>
  <si>
    <t>True</t>
  </si>
  <si>
    <t>Poznámka:</t>
  </si>
  <si>
    <t xml:space="preserve">Soupis prací je sestaven za využití položek Cenové soustavy ÚRS. Cenové a technické podmínky ÚRS, které nejsou uvedeny v soupisu prací (tzv. úvodní části katalogů) jsou neomezeně dálkově k dispozici na www.cs-urs.cz. Položky soupisu prací, které nemají ve sloupci "Cenová soustava" uveden žádný údaj nebo "vlastní položka", nepochází z Cenové soustavy ÚRS a jejich cena je stanovena odborným odhadem.																																			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</si>
  <si>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</si>
  <si>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</si>
  <si>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</si>
  <si>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</si>
  <si>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</si>
  <si>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</si>
  <si>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</si>
  <si>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</si>
  <si>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</si>
  <si>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</si>
  <si>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</si>
  <si>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</si>
  <si>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</si>
  <si>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</si>
  <si>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</si>
  <si>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</si>
  <si>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</si>
  <si>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</si>
  <si>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</si>
  <si>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</si>
  <si>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</si>
  <si>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</si>
  <si>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</si>
  <si>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</si>
  <si>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</si>
  <si>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</si>
  <si>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</si>
  <si>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</si>
  <si>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</si>
  <si>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</si>
  <si>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</si>
  <si>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</si>
  <si>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</si>
  <si>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</si>
  <si>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</si>
  <si>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</si>
  <si>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</si>
  <si>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</si>
  <si>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</si>
  <si>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SO 01 - Novostavba objektu</t>
  </si>
  <si>
    <t>STA</t>
  </si>
  <si>
    <t>{2a648358-00e7-4dfc-a190-d7bfc76c1767}</t>
  </si>
  <si>
    <t>2</t>
  </si>
  <si>
    <t>/</t>
  </si>
  <si>
    <t>01.0</t>
  </si>
  <si>
    <t>SO 01 - Stavební část a statika</t>
  </si>
  <si>
    <t>Soupis</t>
  </si>
  <si>
    <t>{28dee8cd-f8ca-46d0-abf0-a57c315944ae}</t>
  </si>
  <si>
    <t>01.1</t>
  </si>
  <si>
    <t>SO 01 - Zdravotní technika</t>
  </si>
  <si>
    <t>{be3dd67b-a5f9-449a-aad1-36119183b61f}</t>
  </si>
  <si>
    <t>01.2</t>
  </si>
  <si>
    <t>SO 01 - Elektroinstalace vč.svítidel a hromosvodů</t>
  </si>
  <si>
    <t>{97928ace-f94e-416b-9733-8bfb67bae6a0}</t>
  </si>
  <si>
    <t>01.2A</t>
  </si>
  <si>
    <t>SO 01.2 - Elektroinstalace</t>
  </si>
  <si>
    <t>3</t>
  </si>
  <si>
    <t>{96d1f19b-354c-4f64-a9b4-b91c89141e4c}</t>
  </si>
  <si>
    <t>01.2B</t>
  </si>
  <si>
    <t>SO 01.2 - Svítidla</t>
  </si>
  <si>
    <t>{7fea65ea-b2dd-4f88-91a0-7def872fc328}</t>
  </si>
  <si>
    <t>01.2C</t>
  </si>
  <si>
    <t>SO 01.2 - Hromosvody</t>
  </si>
  <si>
    <t>{7ea613c9-2e35-4383-acef-e68919a33e05}</t>
  </si>
  <si>
    <t>01.3</t>
  </si>
  <si>
    <t>SO 01 - Vzduchotechnika</t>
  </si>
  <si>
    <t>{23ca8a39-13bf-4927-a30d-3cc3932e81fb}</t>
  </si>
  <si>
    <t>01.4</t>
  </si>
  <si>
    <t>SO 01 - Ústřední vytápění</t>
  </si>
  <si>
    <t>{68b087ec-d525-4c2f-a688-1c9a04bf61be}</t>
  </si>
  <si>
    <t>01.5</t>
  </si>
  <si>
    <t>SO 01 - Slaboproudé rozvody</t>
  </si>
  <si>
    <t>{2f59a4ce-fa6a-49c9-b7cd-9f7390240088}</t>
  </si>
  <si>
    <t>01.6</t>
  </si>
  <si>
    <t>SO 01 - Medicinální plyny</t>
  </si>
  <si>
    <t>{c9cbfb88-868d-45c6-bc39-d98dc7a816e3}</t>
  </si>
  <si>
    <t>01.7</t>
  </si>
  <si>
    <t>SO 01 - Potrubní pošta</t>
  </si>
  <si>
    <t>{d47f1c2b-01fc-4ceb-8f07-83aa29d24def}</t>
  </si>
  <si>
    <t>01.8</t>
  </si>
  <si>
    <t>SO 01 - Měření a regulace</t>
  </si>
  <si>
    <t>{35612a31-4cf2-4e08-924d-79bef3f81122}</t>
  </si>
  <si>
    <t>SO02</t>
  </si>
  <si>
    <t>SO 02 - Areálové zpevněné plochy</t>
  </si>
  <si>
    <t>{32dbee20-cdb1-44ec-a17f-d3c61e0e7a6a}</t>
  </si>
  <si>
    <t>SO03</t>
  </si>
  <si>
    <t>SO 03 - Terenní a sadové úpravy</t>
  </si>
  <si>
    <t>{b309a4f4-29a0-42e3-9bc8-5d760bcaf920}</t>
  </si>
  <si>
    <t>03.1</t>
  </si>
  <si>
    <t>Montáž</t>
  </si>
  <si>
    <t>{b4f8df44-455e-4c87-b561-642066616d3b}</t>
  </si>
  <si>
    <t>03.2</t>
  </si>
  <si>
    <t>Rostliny</t>
  </si>
  <si>
    <t>{734598bd-d497-44cb-8627-1153fb6b1775}</t>
  </si>
  <si>
    <t>03.3</t>
  </si>
  <si>
    <t>Závlahy</t>
  </si>
  <si>
    <t>{1909027a-5e57-4dc5-83f3-910f1d180a68}</t>
  </si>
  <si>
    <t>SO04</t>
  </si>
  <si>
    <t>SO 04 - Areálový rozvod vody</t>
  </si>
  <si>
    <t>{966f305c-627d-49aa-baff-297db5b83105}</t>
  </si>
  <si>
    <t>SO05</t>
  </si>
  <si>
    <t xml:space="preserve">SO 05 - Areálový rozvod kanalizace </t>
  </si>
  <si>
    <t>{50a6c678-333f-4e1d-a641-cdb4334b40a8}</t>
  </si>
  <si>
    <t>SO06</t>
  </si>
  <si>
    <t xml:space="preserve">SO 06 - Retence </t>
  </si>
  <si>
    <t>{6c130421-4e54-46d7-aaf2-a069da43e77b}</t>
  </si>
  <si>
    <t>SO07</t>
  </si>
  <si>
    <t>SO 07 - Areálový teplovod</t>
  </si>
  <si>
    <t>{f6321848-03ca-4b4b-b102-a749cfc95467}</t>
  </si>
  <si>
    <t>SO08</t>
  </si>
  <si>
    <t>SO 08 - Potrubní pošta-propojovací kolektor</t>
  </si>
  <si>
    <t>{000ddc39-b09c-46e7-9fd1-958b93bef542}</t>
  </si>
  <si>
    <t>SO09</t>
  </si>
  <si>
    <t>SO 09 - Areálové elektrorozvody</t>
  </si>
  <si>
    <t>{524090fc-8166-43a1-8af4-53141be9277a}</t>
  </si>
  <si>
    <t>SO11</t>
  </si>
  <si>
    <t>SO 11 - Demolice</t>
  </si>
  <si>
    <t>{a65317df-b0cb-40ab-b464-b2d6fcee0323}</t>
  </si>
  <si>
    <t>SO12</t>
  </si>
  <si>
    <t>SO 12 - Vedlejší rozpočtové náklady</t>
  </si>
  <si>
    <t>{7193df3b-1965-4c43-a993-4080fd8c5322}</t>
  </si>
  <si>
    <t>SO11a</t>
  </si>
  <si>
    <t>Terasa</t>
  </si>
  <si>
    <t>{8fd48b48-3bd3-4907-b544-c7d2f3726cfd}</t>
  </si>
  <si>
    <t>1) Krycí list soupisu</t>
  </si>
  <si>
    <t>2) Rekapitulace</t>
  </si>
  <si>
    <t>3) Soupis prací</t>
  </si>
  <si>
    <t>Zpět na list:</t>
  </si>
  <si>
    <t>Rekapitulace stavby</t>
  </si>
  <si>
    <t>KRYCÍ LIST SOUPISU</t>
  </si>
  <si>
    <t>Objekt:</t>
  </si>
  <si>
    <t>SO01 - SO 01 - Novostavba objektu</t>
  </si>
  <si>
    <t>Soupis:</t>
  </si>
  <si>
    <t>01.0 - SO 01 - Stavební část a statika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</si>
  <si>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t>
  </si>
  <si>
    <t>REKAPITULACE ČLENĚNÍ SOUPISU PRACÍ</t>
  </si>
  <si>
    <t>Kód dílu - Popis</t>
  </si>
  <si>
    <t>Cena celkem [CZK]</t>
  </si>
  <si>
    <t>Náklady soupisu celkem</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</si>
  <si>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</si>
  <si>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</si>
  <si>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</si>
  <si>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</si>
  <si>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</si>
  <si>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</si>
  <si>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</si>
  <si>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</si>
  <si>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</si>
  <si>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</si>
  <si>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</si>
  <si>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</si>
  <si>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</si>
  <si>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</si>
  <si>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</si>
  <si>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</si>
  <si>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</si>
  <si>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</si>
  <si>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</si>
  <si>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</si>
  <si>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</si>
  <si>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</si>
  <si>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</si>
  <si>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</si>
  <si>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</si>
  <si>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</si>
  <si>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</si>
  <si>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33-M - Montáže dopr.zaříz.,sklad. zař. a váh</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</si>
  <si>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</si>
  <si>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</si>
  <si>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</si>
  <si>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</si>
  <si>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</si>
  <si>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</si>
  <si>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</si>
  <si>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</si>
  <si>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</si>
  <si>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</si>
  <si>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</si>
  <si>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</si>
  <si>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</si>
  <si>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</si>
  <si>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</si>
  <si>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</si>
  <si>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</si>
  <si>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Zemní práce</t>
  </si>
  <si>
    <t>K</t>
  </si>
  <si>
    <t>121101103</t>
  </si>
  <si>
    <t>Sejmutí ornice s přemístěním na vzdálenost do 250 m</t>
  </si>
  <si>
    <t>m3</t>
  </si>
  <si>
    <t>CS ÚRS 2017 01</t>
  </si>
  <si>
    <t>4</t>
  </si>
  <si>
    <t>-1553009488</t>
  </si>
  <si>
    <t>VV</t>
  </si>
  <si>
    <t>44,44*23,79*0,3+44,44*7,84*0,3+10,18*9,0*0,3+15,0*15,0*0,3-22,5*12,5*0,3-16,5*3,5*0,3</t>
  </si>
  <si>
    <t>131201103</t>
  </si>
  <si>
    <t>Hloubení jam nezapažených v hornině tř. 3 objemu do 5000 m3</t>
  </si>
  <si>
    <t>-1767411315</t>
  </si>
  <si>
    <t>46,4*(23,79+7,84)*1,3+14,6*11,6*3,2+11,17*9,0*3,2-22,6*13,0*1,3-18,0*5,6*1,3</t>
  </si>
  <si>
    <t>131201109</t>
  </si>
  <si>
    <t>Příplatek za lepivost u hloubení jam nezapažených v hornině tř. 3</t>
  </si>
  <si>
    <t>-717648652</t>
  </si>
  <si>
    <t>2258,59*0,5</t>
  </si>
  <si>
    <t>133301101</t>
  </si>
  <si>
    <t>Hloubení šachet v hornině tř. 4 objemu do 100 m3</t>
  </si>
  <si>
    <t>-403526397</t>
  </si>
  <si>
    <t>3,14*0,3*0,3*1,0*27</t>
  </si>
  <si>
    <t>5</t>
  </si>
  <si>
    <t>133301109</t>
  </si>
  <si>
    <t>Příplatek za lepivost u hloubení šachet v hornině tř. 4</t>
  </si>
  <si>
    <t>-578162342</t>
  </si>
  <si>
    <t>6</t>
  </si>
  <si>
    <t>138401101</t>
  </si>
  <si>
    <t>Dolamování hloubených vykopávek jam ve vrstvě tl do 1000 mm v hornině tř. 5</t>
  </si>
  <si>
    <t>2130120360</t>
  </si>
  <si>
    <t>13,12*9,0*0,5+14,04*8,0*0,5</t>
  </si>
  <si>
    <t>7</t>
  </si>
  <si>
    <t>151001</t>
  </si>
  <si>
    <t xml:space="preserve">Dodávka záporové stěny z IPN 140+dřevěné pažiny tl.40mm vývrt DN220 </t>
  </si>
  <si>
    <t>m2</t>
  </si>
  <si>
    <t>vlastní položka</t>
  </si>
  <si>
    <t>-2050303334</t>
  </si>
  <si>
    <t>228,515</t>
  </si>
  <si>
    <t>8</t>
  </si>
  <si>
    <t>151721111</t>
  </si>
  <si>
    <t>Zřízení pažení do ocelových zápor hl výkopu do 4 m s jeho následným odstraněním</t>
  </si>
  <si>
    <t>-1480685517</t>
  </si>
  <si>
    <t>(14,04+6,81+44,44)*3,5</t>
  </si>
  <si>
    <t>9</t>
  </si>
  <si>
    <t>161101101</t>
  </si>
  <si>
    <t>Svislé přemístění výkopku z horniny tř. 1 až 4 hl výkopu do 2,5 m</t>
  </si>
  <si>
    <t>676795424</t>
  </si>
  <si>
    <t>2258,59*0,08</t>
  </si>
  <si>
    <t>161101152</t>
  </si>
  <si>
    <t>Svislé přemístění výkopku z horniny tř. 5 až 7 hl výkopu do 4 m</t>
  </si>
  <si>
    <t>-1599453810</t>
  </si>
  <si>
    <t>11</t>
  </si>
  <si>
    <t>162601102</t>
  </si>
  <si>
    <t>Vodorovné přemístění do 5000 m výkopku/sypaniny z horniny tř. 1 až 4</t>
  </si>
  <si>
    <t>1727181808</t>
  </si>
  <si>
    <t>2258,59-2121,146+7,63</t>
  </si>
  <si>
    <t>12</t>
  </si>
  <si>
    <t>162601152</t>
  </si>
  <si>
    <t>Vodorovné přemístění do 5000 m výkopku/sypaniny z horniny tř. 5 až 7</t>
  </si>
  <si>
    <t>1348031113</t>
  </si>
  <si>
    <t>115,2+51,504</t>
  </si>
  <si>
    <t>13</t>
  </si>
  <si>
    <t>162701109</t>
  </si>
  <si>
    <t>Příplatek k vodorovnému přemístění výkopku/sypaniny z horniny tř. 1 až 4 ZKD 1000 m přes 10000 m</t>
  </si>
  <si>
    <t>1437712662</t>
  </si>
  <si>
    <t>145,074*10</t>
  </si>
  <si>
    <t>14</t>
  </si>
  <si>
    <t>162701159</t>
  </si>
  <si>
    <t>Příplatek k vodorovnému přemístění výkopku/sypaniny z horniny tř. 5 až 7 ZKD 1000 m přes 10000 m</t>
  </si>
  <si>
    <t>935916234</t>
  </si>
  <si>
    <t>166,704*10</t>
  </si>
  <si>
    <t>167101102</t>
  </si>
  <si>
    <t>Nakládání výkopku z hornin tř. 1 až 4 přes 100 m3</t>
  </si>
  <si>
    <t>2142138961</t>
  </si>
  <si>
    <t>2258,59+7,63</t>
  </si>
  <si>
    <t>16</t>
  </si>
  <si>
    <t>167101152</t>
  </si>
  <si>
    <t>Nakládání výkopku z hornin tř. 5 až 7 přes 100 m3</t>
  </si>
  <si>
    <t>-1627588878</t>
  </si>
  <si>
    <t>17</t>
  </si>
  <si>
    <t>171201201</t>
  </si>
  <si>
    <t>Uložení sypaniny na skládky</t>
  </si>
  <si>
    <t>95898786</t>
  </si>
  <si>
    <t>115,2+2258,59-2121,146+51,504+7,63</t>
  </si>
  <si>
    <t>18</t>
  </si>
  <si>
    <t>171201211</t>
  </si>
  <si>
    <t>Poplatek za uložení odpadu ze sypaniny na skládce (skládkovné)</t>
  </si>
  <si>
    <t>t</t>
  </si>
  <si>
    <t>-433490633</t>
  </si>
  <si>
    <t>311,778*1,8</t>
  </si>
  <si>
    <t>19</t>
  </si>
  <si>
    <t>174101102</t>
  </si>
  <si>
    <t>Zásyp v uzavřených prostorech sypaninou se zhutněním</t>
  </si>
  <si>
    <t>1325690948</t>
  </si>
  <si>
    <t>22,6*13,0*2,4+18,0*5,6*2,4+46,4*(23,79+7,84)*0,8</t>
  </si>
  <si>
    <t>Zakládání</t>
  </si>
  <si>
    <t>20</t>
  </si>
  <si>
    <t>212752212</t>
  </si>
  <si>
    <t>Trativod z drenážních trubek plastových flexibilních D do 100 mm včetně lože otevřený výkop</t>
  </si>
  <si>
    <t>m</t>
  </si>
  <si>
    <t>1376667580</t>
  </si>
  <si>
    <t>175,0+650,0+3,3*2</t>
  </si>
  <si>
    <t>226112115</t>
  </si>
  <si>
    <t>Vrty velkoprofilové svislé nezapažené D do 650 mm hl do 5 m hor. V</t>
  </si>
  <si>
    <t>-1396256688</t>
  </si>
  <si>
    <t>3,0*36</t>
  </si>
  <si>
    <t>22</t>
  </si>
  <si>
    <t>226113115</t>
  </si>
  <si>
    <t>Vrty velkoprofilové svislé nezapažené D do 1050 mm hl do 5 m hor. V</t>
  </si>
  <si>
    <t>758842584</t>
  </si>
  <si>
    <t>3,0*9</t>
  </si>
  <si>
    <t>23</t>
  </si>
  <si>
    <t>231112112</t>
  </si>
  <si>
    <t>Zřízení pilot svislých D do 650 mm hl do 10 m bez vytažení pažnic z betonu železového</t>
  </si>
  <si>
    <t>671850352</t>
  </si>
  <si>
    <t>24</t>
  </si>
  <si>
    <t>231112113</t>
  </si>
  <si>
    <t>Zřízení pilot svislých D do 1250 mm hl do 10 m bez vytažení pažnic z betonu železového</t>
  </si>
  <si>
    <t>672798937</t>
  </si>
  <si>
    <t>25</t>
  </si>
  <si>
    <t>M</t>
  </si>
  <si>
    <t>589329090</t>
  </si>
  <si>
    <t>směs pro beton třída C 20/25 X0, XC2 kamenivo do 16 mm</t>
  </si>
  <si>
    <t>1697208824</t>
  </si>
  <si>
    <t>430</t>
  </si>
  <si>
    <t>231611114</t>
  </si>
  <si>
    <t>Výztuž pilot betonovaných do země z oceli 10 505 (R)</t>
  </si>
  <si>
    <t>-155068737</t>
  </si>
  <si>
    <t>2,33</t>
  </si>
  <si>
    <t>Součet</t>
  </si>
  <si>
    <t>26</t>
  </si>
  <si>
    <t>271001</t>
  </si>
  <si>
    <t>Přísada do betonu spodní stavby - zvyšující odolnost proti prosakující vodě (např. typu XYPEX 6kg/m3)</t>
  </si>
  <si>
    <t>kg</t>
  </si>
  <si>
    <t>-1958577730</t>
  </si>
  <si>
    <t>27</t>
  </si>
  <si>
    <t>273321511</t>
  </si>
  <si>
    <t>Základové desky ze ŽB tř. C 25/30</t>
  </si>
  <si>
    <t>1284618506</t>
  </si>
  <si>
    <t>"1PP" 6,227*5,29*0,3+9,33*5,079*0,3+5,29*7,5*0,5*0,3+2,7*3,46*0,57</t>
  </si>
  <si>
    <t>"1NP" 30,3*13,0*0,2+1,9*7,4*0,2+28,8*12,8*0,2+35,6*12,78*0,2</t>
  </si>
  <si>
    <t>428</t>
  </si>
  <si>
    <t>273351215</t>
  </si>
  <si>
    <t>Bednění základových stěn desek svislé nebo šikmé (odkloněné), půdorysně přímé nebo zalomené ve volných nebo zapažených jámách, rýhách, šachtách, včetně případných vzpěr zřízení</t>
  </si>
  <si>
    <t>-251988841</t>
  </si>
  <si>
    <t>(6,22+5,25)*2*0,3+(9,33+5,079)*2*0,3+(5,29+7,5)*2*0,3</t>
  </si>
  <si>
    <t>(2,7+3,46)*2*0,57+(30,3+13,0)*2*0,2+(1,9+7,4)*2*0,2</t>
  </si>
  <si>
    <t>(28,8+12,8)*2*0,2+(35,6+12,78)*2*0,2</t>
  </si>
  <si>
    <t>429</t>
  </si>
  <si>
    <t>273351216</t>
  </si>
  <si>
    <t>Bednění základových stěn desek svislé nebo šikmé (odkloněné), půdorysně přímé nebo zalomené ve volných nebo zapažených jámách, rýhách, šachtách, včetně případných vzpěr odstranění</t>
  </si>
  <si>
    <t>-622631158</t>
  </si>
  <si>
    <t>28</t>
  </si>
  <si>
    <t>273362021</t>
  </si>
  <si>
    <t>Výztuž základových desek svařovanými sítěmi Kari</t>
  </si>
  <si>
    <t>2107261341</t>
  </si>
  <si>
    <t>(117,917+1231,57)*2*0,007*1,25</t>
  </si>
  <si>
    <t>29</t>
  </si>
  <si>
    <t>274321511</t>
  </si>
  <si>
    <t>Základové pasy ze ŽB tř. C 25/30</t>
  </si>
  <si>
    <t>725742794</t>
  </si>
  <si>
    <t>3,14*0,75*0,75*0,8</t>
  </si>
  <si>
    <t>(3,9+3,434+2,9*2+15,9+14,9+12,2*5+26,5+3,166+7,8+6,67+5,47+13,7+4,0+2,13+4,01)*0,5*0,8</t>
  </si>
  <si>
    <t>(4,84+2,01*3+4,01*3+4,84*2+20,5+4,7+6,7*6+6,84*2+23,5+10,6+3,11+36,3+4,64*4)*0,5*0,8</t>
  </si>
  <si>
    <t>(7,14*4+5,98+6,7*3+6,84)*0,5*0,8</t>
  </si>
  <si>
    <t>7,84*0,3*0,8+7,84*0,3*0,35</t>
  </si>
  <si>
    <t>30</t>
  </si>
  <si>
    <t>274351215</t>
  </si>
  <si>
    <t>Zřízení bednění stěn základových pasů</t>
  </si>
  <si>
    <t>-1307738748</t>
  </si>
  <si>
    <t>2*3,14*0,75*0,8+7,84*0,8*2+7,84*0,35*2+354,872*2</t>
  </si>
  <si>
    <t>31</t>
  </si>
  <si>
    <t>274351216</t>
  </si>
  <si>
    <t>Odstranění bednění stěn základových pasů</t>
  </si>
  <si>
    <t>2133616515</t>
  </si>
  <si>
    <t>32</t>
  </si>
  <si>
    <t>274361821</t>
  </si>
  <si>
    <t>Výztuž základových pásů betonářskou ocelí 10 505 (R)</t>
  </si>
  <si>
    <t>-148170970</t>
  </si>
  <si>
    <t>181,554*0,09</t>
  </si>
  <si>
    <t>33</t>
  </si>
  <si>
    <t>275321511</t>
  </si>
  <si>
    <t>Základové patky ze ŽB tř. C 25/30</t>
  </si>
  <si>
    <t>778746236</t>
  </si>
  <si>
    <t>1,25*1,25*0,4*8+0,8*0,8*2,1*8+3,14*0,3*0,3*1,0*1,035*27</t>
  </si>
  <si>
    <t>34</t>
  </si>
  <si>
    <t>275351215</t>
  </si>
  <si>
    <t>Zřízení bednění stěn základových patek</t>
  </si>
  <si>
    <t>701774884</t>
  </si>
  <si>
    <t>1,25*4*8*0,4+0,8*4*2,1*8</t>
  </si>
  <si>
    <t>35</t>
  </si>
  <si>
    <t>275351216</t>
  </si>
  <si>
    <t>Odstranění bednění stěn základových patek</t>
  </si>
  <si>
    <t>-212306053</t>
  </si>
  <si>
    <t>36</t>
  </si>
  <si>
    <t>275361821</t>
  </si>
  <si>
    <t>Výztuž základových patek betonářskou ocelí 10 505 (R)</t>
  </si>
  <si>
    <t>-349392758</t>
  </si>
  <si>
    <t>15,752*0,12</t>
  </si>
  <si>
    <t>Svislé a kompletní konstrukce</t>
  </si>
  <si>
    <t>37</t>
  </si>
  <si>
    <t>311113132</t>
  </si>
  <si>
    <t>Nosná zeď tl do 200 mm z hladkých tvárnic ztraceného bednění včetně výplně z betonu tř. C 16/20</t>
  </si>
  <si>
    <t>1644104314</t>
  </si>
  <si>
    <t>"1PP" 1,82*2,58</t>
  </si>
  <si>
    <t>"1NP" 1,9*3,3</t>
  </si>
  <si>
    <t>"2NP" 1,9*3,3</t>
  </si>
  <si>
    <t>"3NP" 1,9*3,3</t>
  </si>
  <si>
    <t>38</t>
  </si>
  <si>
    <t>330321611</t>
  </si>
  <si>
    <t>Sloupy nebo pilíře z betonu pohledového tř. C 30/37 XO, XC bez výztuže</t>
  </si>
  <si>
    <t>2105209237</t>
  </si>
  <si>
    <t>"1NP" 3,14*0,15*0,15*3,3*4+3,14*0,2*0,2*3,3*14</t>
  </si>
  <si>
    <t>"2NP" 3,14*0,15*0,15*3,3*16</t>
  </si>
  <si>
    <t>"3NP" 3,14*0,15*0,15*3,3*18</t>
  </si>
  <si>
    <t>39</t>
  </si>
  <si>
    <t>331361821</t>
  </si>
  <si>
    <t>Výztuž sloupů hranatých betonářskou ocelí 10 505</t>
  </si>
  <si>
    <t>1577663532</t>
  </si>
  <si>
    <t>14,662*0,15</t>
  </si>
  <si>
    <t>40</t>
  </si>
  <si>
    <t>332351101</t>
  </si>
  <si>
    <t>Zřízení bednění sloupů oblých D do 30 cm v do 4 m</t>
  </si>
  <si>
    <t>1160749311</t>
  </si>
  <si>
    <t>2*3,14*0,15*37</t>
  </si>
  <si>
    <t>41</t>
  </si>
  <si>
    <t>332351102</t>
  </si>
  <si>
    <t>Odstranění bednění sloupů oblých v do 4 m</t>
  </si>
  <si>
    <t>1281318884</t>
  </si>
  <si>
    <t>17,584+34,854</t>
  </si>
  <si>
    <t>42</t>
  </si>
  <si>
    <t>332351105</t>
  </si>
  <si>
    <t>Zřízení bednění sloupů oblých D přes 30 cm v do 4 m</t>
  </si>
  <si>
    <t>1809796695</t>
  </si>
  <si>
    <t>2*3,14*0,2*14</t>
  </si>
  <si>
    <t>43</t>
  </si>
  <si>
    <t>341321410</t>
  </si>
  <si>
    <t>Stěny nosné ze ŽB tř. C 25/30</t>
  </si>
  <si>
    <t>-1188857223</t>
  </si>
  <si>
    <t xml:space="preserve">"1PP" (13,82+4,69+6,11+4,87++0,245+0,15+5,78+7,98+1,55)*0,3*2,58-1,8*0,8*0,3                                                                          </t>
  </si>
  <si>
    <t>1,26*0,2*2,58</t>
  </si>
  <si>
    <t>"výtahové šachty" (3,86*2+2,3*2+2,9+1,76*2)*2,78+(3,85+2,1+1,85+1,29)*0,3*4,18+1,8*0,2*4,18</t>
  </si>
  <si>
    <t>44</t>
  </si>
  <si>
    <t>-1760750041</t>
  </si>
  <si>
    <t>"1NP" (2,9+1,6+7,23+4,05+34,25+3,8+1,7*2+10,6+0,7*2+10,6+45,02+3,0+1,225+1,895)*0,2*3,6</t>
  </si>
  <si>
    <t>(1,91+5,655+13,095+5,0+10,7+22,0+19,9)*0,2*3,6+(4,8+4,5*2+3,2*2)*3,6*0,2-2,1*2,1*0,2*2</t>
  </si>
  <si>
    <t>-0,8*2,02*0,2-1,14*1,97*0,2-0,8*1,97*0,2-1,2*2,2*0,2*2-0,9*1,97*0,2-0,84*0,59*0,2-4,7*0,7*0,2</t>
  </si>
  <si>
    <t>-3,1*0,7*0,2-3,1*1,6*0,7*7-1,8*2,6*0,2-2,4*2,43*0,2*2-1,5*2,43*0,2-2,83*2,6*0,2-3,09*2,6*0,2</t>
  </si>
  <si>
    <t>-2,85*2,6*0,2-2,85*2,43*0,2-2,6*2,43*0,2-1,8*2,43*0,2-1,8*1,6*0,2*2-1,8*1,6*0,2*3-4,28*2,1*0,2</t>
  </si>
  <si>
    <t>-1,8*2,1*0,2-1,1*1,97*0,2-0,9*1,97*0,2*2-1,8*2,43*0,2-3,1*2,43*0,2-1,3*2,43*0,2-1,8*2,43*0,2</t>
  </si>
  <si>
    <t>-3,1*2,43*0,2-0,5*2,43*0,2-3,1*2,43*0,2-1,975*2,43*0,2*2-1,3*0,7*0,2-0,5*2,43*0,2*2</t>
  </si>
  <si>
    <t>-1,8*2,43*0,2*2-0,5*2,43*0,2*2-1,8*2,43*0,2-3,1*2,6*0,2+3,26*0,18*2,35</t>
  </si>
  <si>
    <t>(22,53+13,485+0,7+34,25+10,65+3,65+7,99+5,005+20,865+20,86+3,0+8,8+4,37+3,965)*0,2*3,6</t>
  </si>
  <si>
    <t>(4,8+3,3+4,5*2+2,5+7,3+4,0+1,65*2)*0,2*3,6-1,6*2,28*0,2-1,36*2,25*0,2-1,2*2,21*0,2</t>
  </si>
  <si>
    <t>-2,6*1,6*3*0,2-2,1*0,7*0,2-1,14*1,97*0,2-0,8*1,97*0,2-2,1*1,6*0,2-3,1*1,6*0,2-1,8*1,6*0,2*5</t>
  </si>
  <si>
    <t>-3,1*1,8*0,2*2-1,1*2,6*0,2-2,4*2,6*0,2-2,8*1,6*0,2-3,2*2,6*0,2-3,99*1,6*0,2-1,8*1,6*0,2*5</t>
  </si>
  <si>
    <t>-3,1*1,6*0,2+2,6*1,6*0,2-3,1*1,6*0,2*2-2,6*2,6*0,2-1,3*2,6*0,2-1,3*2,35*0,2</t>
  </si>
  <si>
    <t>"3NP" (1,45+3,6+1,65*2+5,0+3,3+4,5*2+2,6+3,2+44,625-5,625+45,52+13,5+30,025)*0,2*4,25</t>
  </si>
  <si>
    <t>(2,27+26,92)*0,2*4,25-4,09*1,6*0,2-1,14*1,97*0,2-0,8*1,97*0,2-1,2*2,21*0,2-2,1*0,7*0,2</t>
  </si>
  <si>
    <t>-2,1*0,7*0,2-3,1*1,6*0,2-1,3*1,6*0,2-1,8*1,6*0,2*2-3,1*1,6*0,2*3-3,79*1,6*0,2-1,8*1,6*0,2*8</t>
  </si>
  <si>
    <t>-1,3*2,6*0,2-2,175*0,7*0,2*2-2,995*2,6*0,2-1,8*1,6*0,2*5-0,85*2,43*0,2-1,8*1,6*0,2*2</t>
  </si>
  <si>
    <t>-3,1*1,6*0,2*2-4,705*2,6*0,2-1,5*1,6*0,2</t>
  </si>
  <si>
    <t>45</t>
  </si>
  <si>
    <t>341351105</t>
  </si>
  <si>
    <t>Zřízení bednění oboustranného stěn nosných</t>
  </si>
  <si>
    <t>-1273860191</t>
  </si>
  <si>
    <t>1751,715*2+3,26*2,35*2</t>
  </si>
  <si>
    <t>"ostění" 145,98</t>
  </si>
  <si>
    <t>46</t>
  </si>
  <si>
    <t>341351106</t>
  </si>
  <si>
    <t>Odstranění bednění oboustranného stěn nosných</t>
  </si>
  <si>
    <t>-568855540</t>
  </si>
  <si>
    <t>47</t>
  </si>
  <si>
    <t>341361821</t>
  </si>
  <si>
    <t>Výztuž stěn betonářskou ocelí 10 505</t>
  </si>
  <si>
    <t>1159169813</t>
  </si>
  <si>
    <t>350,343*0,12+23,506*0,2*0,06</t>
  </si>
  <si>
    <t>48</t>
  </si>
  <si>
    <t>388381143</t>
  </si>
  <si>
    <t>Kanály pro IS průřezu do 1200x2100 mm ze ŽB volné</t>
  </si>
  <si>
    <t>1547577466</t>
  </si>
  <si>
    <t>11,06+2,735</t>
  </si>
  <si>
    <t>Vodorovné konstrukce</t>
  </si>
  <si>
    <t>49</t>
  </si>
  <si>
    <t>411121232</t>
  </si>
  <si>
    <t>Montáž prefabrikovaných ŽB stropů ze stropních desek dl do 1800 mm</t>
  </si>
  <si>
    <t>kus</t>
  </si>
  <si>
    <t>-298492977</t>
  </si>
  <si>
    <t>50</t>
  </si>
  <si>
    <t>593412240</t>
  </si>
  <si>
    <t>deska stropní plná PZD 28/10 119x29x9 cm</t>
  </si>
  <si>
    <t>1278989543</t>
  </si>
  <si>
    <t>96*1,01 "Přepočtené koeficientem množství</t>
  </si>
  <si>
    <t>51</t>
  </si>
  <si>
    <t>593412250</t>
  </si>
  <si>
    <t>deska stropní plná PZD 29/10 149x29x9 cm</t>
  </si>
  <si>
    <t>-172819913</t>
  </si>
  <si>
    <t>101*1,01 "Přepočtené koeficientem množství</t>
  </si>
  <si>
    <t>52</t>
  </si>
  <si>
    <t>411321414</t>
  </si>
  <si>
    <t>Stropy deskové ze ŽB tř. C 25/30</t>
  </si>
  <si>
    <t>797046597</t>
  </si>
  <si>
    <t>"strop nad 1PP" (12,8+57,61)*1,25*0,2</t>
  </si>
  <si>
    <t>"strop nad 1NP" 12,374*14,18*0,25+10,387*12,04*0,25+13,198*2,37*0,25*0,5+12,24*12,04*0,25+28,84*12,08*0,25</t>
  </si>
  <si>
    <t>(30,6-3,6)*12,08*0,25</t>
  </si>
  <si>
    <t>"strop nad 2NP" 22,292*12,44*0,25+12,44*2,57*0,25*0,5+27,0*11,63*0,25+10,5*21,3*0,25*0,5</t>
  </si>
  <si>
    <t>28,84*12,08*0,25</t>
  </si>
  <si>
    <t>"strop nad 3NP" 44,9*12,48*0,25+41,84*12,28*0,25</t>
  </si>
  <si>
    <t>53</t>
  </si>
  <si>
    <t>411351101</t>
  </si>
  <si>
    <t>Zřízení bednění stropů deskových včetně prostupů</t>
  </si>
  <si>
    <t>1880344918</t>
  </si>
  <si>
    <t>88,015+3279,75</t>
  </si>
  <si>
    <t>54</t>
  </si>
  <si>
    <t>411351102</t>
  </si>
  <si>
    <t>Odstranění bednění stropů deskových</t>
  </si>
  <si>
    <t>-1062139369</t>
  </si>
  <si>
    <t>55</t>
  </si>
  <si>
    <t>411354173</t>
  </si>
  <si>
    <t>Zřízení podpěrné konstrukce stropů v do 4 m pro zatížení do 12 kPa</t>
  </si>
  <si>
    <t>542257825</t>
  </si>
  <si>
    <t>56</t>
  </si>
  <si>
    <t>411354174</t>
  </si>
  <si>
    <t>Odstranění podpěrné konstrukce stropů v do 4 m pro zatížení do 12 kPa</t>
  </si>
  <si>
    <t>1450887089</t>
  </si>
  <si>
    <t>57</t>
  </si>
  <si>
    <t>411361821</t>
  </si>
  <si>
    <t>Výztuž stropů betonářskou ocelí 10 505</t>
  </si>
  <si>
    <t>1159961518</t>
  </si>
  <si>
    <t>837,54*0,12</t>
  </si>
  <si>
    <t>58</t>
  </si>
  <si>
    <t>413321414</t>
  </si>
  <si>
    <t>Nosníky ze ŽB tř. C 25/30</t>
  </si>
  <si>
    <t>1903407599</t>
  </si>
  <si>
    <t>"1NP" 3,64*0,2*1,25+5,0*0,2*1,25+(10,387+13,198)*0,6*0,35+9,56*0,5*1,0</t>
  </si>
  <si>
    <t>"2NP" 4,494*0,2*(1,13+1,095)+23,5*0,65*0,35+(29,5+6,8+6,8)*0,6*0,35</t>
  </si>
  <si>
    <t>59</t>
  </si>
  <si>
    <t>413351107</t>
  </si>
  <si>
    <t>Zřízení bednění nosníků bez podpěrné konstrukce</t>
  </si>
  <si>
    <t>285762856</t>
  </si>
  <si>
    <t>3,64*1,25*2+5,0*1,25*2+(10,387+13,198)*1,3+9,56*2,5+4,494*(1,13+1,095)*2+23,5*1,35</t>
  </si>
  <si>
    <t>(29,5+6,8*2)*1,3</t>
  </si>
  <si>
    <t>60</t>
  </si>
  <si>
    <t>413351108</t>
  </si>
  <si>
    <t>Odstranění bednění nosníků bez podpěrné konstrukce</t>
  </si>
  <si>
    <t>920159223</t>
  </si>
  <si>
    <t>61</t>
  </si>
  <si>
    <t>413351213</t>
  </si>
  <si>
    <t>Zřízení podpěrné konstrukce nosníků v do 4 m pro zatížení do 10 kPa</t>
  </si>
  <si>
    <t>-331800640</t>
  </si>
  <si>
    <t>62</t>
  </si>
  <si>
    <t>413351214</t>
  </si>
  <si>
    <t>Odstranění podpěrné konstrukce nosníků v do 4 m pro zatížení do 10 kPa</t>
  </si>
  <si>
    <t>-1710391875</t>
  </si>
  <si>
    <t>63</t>
  </si>
  <si>
    <t>413361821</t>
  </si>
  <si>
    <t>Výztuž nosníků, volných trámů nebo průvlaků volných trámů betonářskou ocelí 10 505</t>
  </si>
  <si>
    <t>1303091084</t>
  </si>
  <si>
    <t>28,29*0,12</t>
  </si>
  <si>
    <t>64</t>
  </si>
  <si>
    <t>430321414</t>
  </si>
  <si>
    <t>Schodišťová konstrukce a rampa ze ŽB tř. C 25/30</t>
  </si>
  <si>
    <t>-1761659361</t>
  </si>
  <si>
    <t>1,6*4,0*0,17*4+3,4*1,9*0,2*2+3,4*1,5*0,2*2+2,4*1,4*0,17*2+3,0*1,4*0,17*6+2,4*2,8*0,2</t>
  </si>
  <si>
    <t>2,4*2,8*0,25*3+1,4*1,8*4</t>
  </si>
  <si>
    <t>65</t>
  </si>
  <si>
    <t>430361821</t>
  </si>
  <si>
    <t>Výztuž schodišťové konstrukce a rampy betonářskou ocelí 10 505</t>
  </si>
  <si>
    <t>-975294383</t>
  </si>
  <si>
    <t>30,866*0,12</t>
  </si>
  <si>
    <t>66</t>
  </si>
  <si>
    <t>431351121</t>
  </si>
  <si>
    <t>Zřízení bednění podest schodišť a ramp přímočarých v do 4 m</t>
  </si>
  <si>
    <t>768547195</t>
  </si>
  <si>
    <t>67</t>
  </si>
  <si>
    <t>431351122</t>
  </si>
  <si>
    <t>Odstranění bednění podest schodišť a ramp přímočarých v do 4 m</t>
  </si>
  <si>
    <t>-1878518461</t>
  </si>
  <si>
    <t>68</t>
  </si>
  <si>
    <t>434311113</t>
  </si>
  <si>
    <t>Schodišťové stupně dusané na terén z betonu tř. C 25/30 bez potěru</t>
  </si>
  <si>
    <t>-472516941</t>
  </si>
  <si>
    <t>1,6*48+1,4*1,4*68</t>
  </si>
  <si>
    <t>69</t>
  </si>
  <si>
    <t>434351141</t>
  </si>
  <si>
    <t>Zřízení bednění stupňů přímočarých schodišť</t>
  </si>
  <si>
    <t>2023919503</t>
  </si>
  <si>
    <t>210,08*0,45</t>
  </si>
  <si>
    <t>70</t>
  </si>
  <si>
    <t>434351142</t>
  </si>
  <si>
    <t>Odstranění bednění stupňů přímočarých schodišť</t>
  </si>
  <si>
    <t>363065665</t>
  </si>
  <si>
    <t>Úpravy povrchů, podlahy a osazování výplní</t>
  </si>
  <si>
    <t>71</t>
  </si>
  <si>
    <t>611111001</t>
  </si>
  <si>
    <t>Ubroušení výstupků betonu vnitřních neomítaných stropů po odbednění</t>
  </si>
  <si>
    <t>639304529</t>
  </si>
  <si>
    <t>12,8+57,61</t>
  </si>
  <si>
    <t>72</t>
  </si>
  <si>
    <t>611111111</t>
  </si>
  <si>
    <t>Vyspravení celoplošné cementovou maltou vnitřních stropů betonových nebo železobetonových</t>
  </si>
  <si>
    <t>-1786532598</t>
  </si>
  <si>
    <t>73</t>
  </si>
  <si>
    <t>612005</t>
  </si>
  <si>
    <t>D+M vyhlazovací stěrka a tmel na SDK</t>
  </si>
  <si>
    <t>1634955785</t>
  </si>
  <si>
    <t xml:space="preserve">  "ozn.S.1"                    361,329*2+462,879*2+2160,435*2+246,628*2+44,2*2+871,03</t>
  </si>
  <si>
    <t>74</t>
  </si>
  <si>
    <t>612006</t>
  </si>
  <si>
    <t xml:space="preserve">Cementová stěrka třívrstvá -imitace pohledového betonu </t>
  </si>
  <si>
    <t>-1973799079</t>
  </si>
  <si>
    <t>P</t>
  </si>
  <si>
    <t>Poznámka k položce:
Poznámka k položce:                                                                                                      STĚRKA NA  VNĚJŠÍCH A VNITŘNÍCH ŽELEZOBETONOVÝCH KONSTRUKCÍCH: Organická vrchní omítka se škrábanou strukturou, na minerální a organické podklady, paro-propustná, vodo-odpudivá, nehořlavá, odolnost proti trhlinám a rázům dle EN 15824, tepelná vodivost 0,7 W(m2K), zrnitost 3,0 mm, hlazeno dřevěným hladítkem, barva bílá a kompletní vzorník NCS…. Barevnost dle schválené DUR a požadavků památkové péče.
Organická vrní omítka s dekorem beton – Beton-optik, broušená, třívrstvá.
- Bet. stěrka – interier - barva – beton, povrch škrábaný /beton optic/ -   třívrstvá technologie    Poz.: nanášeno na ETIS- exteriér……penetraci
- interiér.  50% VEŘEJNÝCH PLOCH V INTERIÉRU.</t>
  </si>
  <si>
    <t>"ozn. S.2"  12,2*2,88+11,06*3,0+15,88*2,8+15,88*3,0+12,82*3,0+5,75*3,42+12,2*3,42</t>
  </si>
  <si>
    <t>10,62*3,0+11,03*3,0+10,72*3,0+8,9*3,42+154,33</t>
  </si>
  <si>
    <t>75</t>
  </si>
  <si>
    <t>612007</t>
  </si>
  <si>
    <t xml:space="preserve">D+M sendvičový tepelný plášť povrch Al matný,barva zelená -panel vč. formátování a hliníkového nosného roštu </t>
  </si>
  <si>
    <t>1615578332</t>
  </si>
  <si>
    <t>Poznámka k položce:
VELKOFORMÁTOVÝ OBKLAD FASÁDY - KOMPOZITNÍ DESKY (HLINÍKOVÝ PLÁŠŤ)
 - OBKLAD z kompozitních desek.  Jedná se o kompozitní desky složené ze dvou kovových desek tl. 0,5 mm (hliníkové plechy). Jádro je plně nehořlavé. Jádro je o tl. 3 mm. (desky z povlékaného hliníku)
- panel resp. velkoformátová deska musí splňovat požárně bezpečnostní předpisy dané požárně bezpečnostním řešení (PBŘ je součástí projektové dokumentace a je její nedílnou součástí).
- součástí dodávky fasádních desek bude kompletní vynášecí rošt včetně všech pomocných materiálů
- barevnost kompozitního sendvičového fasádního panelu – DE-MBS 18-G3O –  Budding green , kód lesku -G30. 
- před zahájením prací bude odsouhlasen spárořez desek a dílenská dokumentace. Při návrhu nutno počítat s větším prořezem materiálu (cca 30%)
- desky budou na pomocný vynášecí rastr připevněny nýty, barva nýtů bude odpovídat barvě fasádních desek. 
- panely s provedením ACM je povlékáno povrchovou úpravou LUMIFLON (FEVE), který svými fyzikálními vlastnostmi a možnostmi výroby výrazně převyšuje obvykle užívané povlaky 
- Vysoká odolnost vůči UV záření, stálobarevnost a nejmenší ztráta lesku
- Možnost volby intenzity lesku barev od 15 do 80 % (pro interiéry až 90 %), tedy od matných povlaků až po vysoce lesklé. 
- Kompozitní desky - klasifikaci dle EN 13501 – 1 v třídě B-s2, d0 a dále v provedení desky v  klasifikaci A2.
- Standardní rozměry panelů : Šířka : 1270 nebo 1575 mm, Délka : 1800 až 5000 mm (max. 7200 mm),  Tloušťka panelů: 4 mm (AL plech 0,5 mm + 3 mm jádro + 0,5 mm AL plech) Povrchová úprava: Lumiflon (Feve) min. tl. 28 µm
Pro exteriéry: 
Panel s minerálním jádrem a retardéry hoření nešířící požár. Označení „fr“ znamená fire rated. Jako standard pro exteriérové fasády, podhledy aj., se používá tloušťka 4 mm, lze dodat i v tl. 6 mm. Tento produkt má klasifikaci reakce na požár dle EN 13501-1 ve třídě B-s2, d0. 
test požární zkoušky šíření plamene (nadpraží nad oknem) po fasádě dle ISO 13785-1, možno použít do výšky budov 22,5 m i pro fasády s požadovanou klasifikací DP1 Viz. protokoly o zkoušce Pr.-09-1.191 a Pr.-09-1.192 Desky jsou určeny ke zhotovení velkoplošných prvků pro opláštění budov s reprezentativním vzhledem a na obklady interiérů.  
Požární klasifikace. desky  A2 – dle EN 13501-1 je požární klasifikace tř. A2, s1, d0 - dle EN 13501-1 je požární klasifikace tř. A2, s1, d0 , v tř. B má certifikát pro možné použití i pro fasády DP1 do výšky budov 22,5 m, dle ČSN ISO 13785-1. 
- fasádní systém bude provětrávaný, součástí dodávky jsou i průběžné větrací hliníkové mřížky.</t>
  </si>
  <si>
    <t>"skladba S4"  (13,095+4,7+6,44)*3,6-0,9*1,97*3-1,1*1,97+18,8*3,6</t>
  </si>
  <si>
    <t>(1,45+44,625-5,625+10,585+45,52+13,5+30,025+2,27+26,92)*5,1+3,89*1,6-2,1*0,7*2-3,1*1,6</t>
  </si>
  <si>
    <t>-1,3*1,6*4-1,8*1,6*2-3,79*1,6-10,585*1,6-5,965*1,6-1,8*1,6*8-1,3*2,6-2,175*0,7*2-2,995*2,6</t>
  </si>
  <si>
    <t>-1,8*1,6*5-0,85*2,43-1,8*1,6*2-3,1*1,6*2-4,705*2,6-1,5*1,6-4,09*1,6</t>
  </si>
  <si>
    <t>76</t>
  </si>
  <si>
    <t>612111001</t>
  </si>
  <si>
    <t>Ubroušení výstupků betonu vnitřních neomítaných stěn po odbednění</t>
  </si>
  <si>
    <t>109209902</t>
  </si>
  <si>
    <t>70,41*2,4</t>
  </si>
  <si>
    <t>77</t>
  </si>
  <si>
    <t>612111111</t>
  </si>
  <si>
    <t>Vyspravení celoplošné cementovou maltou vnitřních stěn betonových nebo železobetonových</t>
  </si>
  <si>
    <t>-2031702535</t>
  </si>
  <si>
    <t>422</t>
  </si>
  <si>
    <t>612321141</t>
  </si>
  <si>
    <t>Omítka vápenocementová vnitřních ploch nanášená ručně dvouvrstvá, tloušťky jádrové omítky do 10 mm a tloušťky štuku do 3 mm štuková svislých konstrukcí stěn</t>
  </si>
  <si>
    <t>-2121448910</t>
  </si>
  <si>
    <t>3664,732*0,5</t>
  </si>
  <si>
    <t>410</t>
  </si>
  <si>
    <t>622001</t>
  </si>
  <si>
    <t>D+M kotvy pro uchycení zatepleného pláště v exponovaných místech (10ks/m2)</t>
  </si>
  <si>
    <t>958535293</t>
  </si>
  <si>
    <t>1736,597*0,3</t>
  </si>
  <si>
    <t>415</t>
  </si>
  <si>
    <t>622002</t>
  </si>
  <si>
    <t>D+M vnější paroprustná  a vnitřní paronepropustná těsnící páska, obě o š. cca 70mm</t>
  </si>
  <si>
    <t>bm</t>
  </si>
  <si>
    <t>-1892444640</t>
  </si>
  <si>
    <t>114,3*2+20,8*2+120,9*2+28,2+3,24*2+2,43*102*2</t>
  </si>
  <si>
    <t>426</t>
  </si>
  <si>
    <t>622003</t>
  </si>
  <si>
    <t xml:space="preserve">D+M vnitřní paronepropustná těsnící páska tl. cca 70mm </t>
  </si>
  <si>
    <t>-1104505753</t>
  </si>
  <si>
    <t>416</t>
  </si>
  <si>
    <t>622143004</t>
  </si>
  <si>
    <t>Montáž omítkových samolepících začišťovacích profilů (APU lišt)</t>
  </si>
  <si>
    <t>1061441580</t>
  </si>
  <si>
    <t>1042,4</t>
  </si>
  <si>
    <t>417</t>
  </si>
  <si>
    <t>590514760</t>
  </si>
  <si>
    <t>profil okenní začišťovací s tkaninou -Thermospoj 9 mm/2,4 m</t>
  </si>
  <si>
    <t>-310256097</t>
  </si>
  <si>
    <t>Poznámka k položce:
délka 2,4 m, přesah tkaniny 100 mm</t>
  </si>
  <si>
    <t>1042,4*1,05 "Přepočtené koeficientem množství</t>
  </si>
  <si>
    <t>79</t>
  </si>
  <si>
    <t>622211041</t>
  </si>
  <si>
    <t>Montáž zateplení vnějších stěn z desek tl do 200 mm</t>
  </si>
  <si>
    <t>156449771</t>
  </si>
  <si>
    <t>"sokl"  56,062</t>
  </si>
  <si>
    <t>80</t>
  </si>
  <si>
    <t>283763851R</t>
  </si>
  <si>
    <t>tepelná izolace PIR s tepelnou vodivostí 0,022W.m-1.K-1</t>
  </si>
  <si>
    <t>-399698256</t>
  </si>
  <si>
    <t>11,436</t>
  </si>
  <si>
    <t>408</t>
  </si>
  <si>
    <t>622212001</t>
  </si>
  <si>
    <t>Montáž kontaktního zateplení vnějšího ostění hl. špalety do 200 mm z polystyrenu tl do 40 mm</t>
  </si>
  <si>
    <t>-1299745224</t>
  </si>
  <si>
    <t>114,3+20,8+120,9+28,59+3,24</t>
  </si>
  <si>
    <t>409</t>
  </si>
  <si>
    <t>283763600</t>
  </si>
  <si>
    <t>deska z extrudovaného polystyrénu XPS N-III-PZ-I , 1250 x 600 x 20 mm</t>
  </si>
  <si>
    <t>1059232850</t>
  </si>
  <si>
    <t>Poznámka k položce:
lambda=0,032 [W / m K]</t>
  </si>
  <si>
    <t>287,83*0,2*1,02</t>
  </si>
  <si>
    <t>81</t>
  </si>
  <si>
    <t>622221041</t>
  </si>
  <si>
    <t>Montáž zateplení vnějších stěn z minerální vlny s podélnou orientací vláken tl přes 160 mm vč. lišt</t>
  </si>
  <si>
    <t>-2132764603</t>
  </si>
  <si>
    <t>Poznámka k položce:
Poznámka k položce:                                                                                         Vnější kontaktní zateplovací systém (ETISC)  (včetně zakládacích lišt, okapniček, APU lišt, nárožníků apod.)  z minerální  hydrofobizované  dvouvrstvé kamenné vaty s podélnou orientací vláken tl. 260 mm se součinitelem tep. vodivosti max. (λD) = 0,041 W/m.K,  reakce na oheň A1, probarvený podkladní nátěr, základní vrstva tl. min. 5 mm, kotvení pomocí  hmoždinek pro zápustnou montáž (včetně zátek) se šroubovacím kovovým trnem, omítkovina se samočistícím efektem, silikátová , zrno 1,5 mm, „točená“.</t>
  </si>
  <si>
    <t>"skladba S1"  10,6*3,6*2+10,6*3,6+3,65*3,6-1,8*2,6-2,4*2,34-2,4*2,43-1,5*2,43-2,83*2,6</t>
  </si>
  <si>
    <t>4,8*7,2+0,4*2,8+(21,0+9,6)*3,6-3,1*2,6-1,8*2,43-0,5*2,43*4-1,8*2,43*2-1,3*0,7-1,8*2,43</t>
  </si>
  <si>
    <t>-3,1*2,43*3-0,5*2,43-1,8*2,43-3,1*2,43-1,3*2,43</t>
  </si>
  <si>
    <t>(34,25+4,05)*3,6-4,7*0,7-3,1*0,7-3.1*1,8*7+7,84*3,6-1,8*2,1-4,28*2,1</t>
  </si>
  <si>
    <t>"skladba S2,S3"  1758,61-56,064-284,939-871,842-72,93</t>
  </si>
  <si>
    <t>"skladba S4"   871,842</t>
  </si>
  <si>
    <t>"skladba S5"  72,93</t>
  </si>
  <si>
    <t>78</t>
  </si>
  <si>
    <t>631515420</t>
  </si>
  <si>
    <t>deska minerální izolační  tl. 260mm s podélnou orientací vláken s tepelnou vodivostí lambda 0,037W/m.K</t>
  </si>
  <si>
    <t>-338335803</t>
  </si>
  <si>
    <t>1702,546*1,02</t>
  </si>
  <si>
    <t>82</t>
  </si>
  <si>
    <t>622511111</t>
  </si>
  <si>
    <t>Tenkovrstvá akrylátová mozaiková střednězrnná omítka včetně penetrace vnějších stěn-imitace pohledového betonu</t>
  </si>
  <si>
    <t>975593562</t>
  </si>
  <si>
    <t>"skladba S2,S3"    472,835</t>
  </si>
  <si>
    <t>83</t>
  </si>
  <si>
    <t>622511121</t>
  </si>
  <si>
    <t>Tenkovrstvá akrylátová mozaiková hrubozrnná omítka včetně penetrace vnějších stěn</t>
  </si>
  <si>
    <t>219009293</t>
  </si>
  <si>
    <t>84</t>
  </si>
  <si>
    <t>622541011</t>
  </si>
  <si>
    <t>Tenkovrstvá silikonsilikátová zrnitá omítka tl. 1,5 mm včetně penetrace vnějších stěn</t>
  </si>
  <si>
    <t>1012227287</t>
  </si>
  <si>
    <t>85</t>
  </si>
  <si>
    <t>629991011</t>
  </si>
  <si>
    <t>Zakrytí výplní otvorů a svislých ploch fólií přilepenou lepící páskou</t>
  </si>
  <si>
    <t>1530587420</t>
  </si>
  <si>
    <t>86</t>
  </si>
  <si>
    <t>631311114</t>
  </si>
  <si>
    <t>Mazanina tl do 80 mm z betonu prostého tř. C 16/20</t>
  </si>
  <si>
    <t>1133321874</t>
  </si>
  <si>
    <t>"1PP" (12,8+57,61)*0,08</t>
  </si>
  <si>
    <t>87</t>
  </si>
  <si>
    <t>631311124</t>
  </si>
  <si>
    <t>Mazanina tl do 120 mm z betonu prostého tř. C 16/20</t>
  </si>
  <si>
    <t>484562018</t>
  </si>
  <si>
    <t>"P4-1.NP"5,36*0,09+6,39*0,09+14,8*0,09</t>
  </si>
  <si>
    <t>"P10-2.NP" 2,44*0,09</t>
  </si>
  <si>
    <t>88</t>
  </si>
  <si>
    <t>631311134</t>
  </si>
  <si>
    <t>Mazanina tl do 240 mm z betonu prostého tř. C 16/20</t>
  </si>
  <si>
    <t>1650496670</t>
  </si>
  <si>
    <t>"skladba P11,P12"  58,38*0,15</t>
  </si>
  <si>
    <t>89</t>
  </si>
  <si>
    <t>631319021</t>
  </si>
  <si>
    <t>Příplatek k mazanině tl do 80 mm za přehlazení s poprášením cementem</t>
  </si>
  <si>
    <t>-864462020</t>
  </si>
  <si>
    <t>90</t>
  </si>
  <si>
    <t>631319175</t>
  </si>
  <si>
    <t>Příplatek k mazanině tl do 240 mm za stržení povrchu spodní vrstvy před vložením výztuže</t>
  </si>
  <si>
    <t>1749552511</t>
  </si>
  <si>
    <t>91</t>
  </si>
  <si>
    <t>631362021</t>
  </si>
  <si>
    <t>Výztuž mazanin svařovanými sítěmi Kari</t>
  </si>
  <si>
    <t>-541309429</t>
  </si>
  <si>
    <t>58,38*0,00489*1,25</t>
  </si>
  <si>
    <t>92</t>
  </si>
  <si>
    <t>632441226</t>
  </si>
  <si>
    <t>Potěr anhydritový samonivelační tl do 60 mm C30 litý</t>
  </si>
  <si>
    <t>1954910127</t>
  </si>
  <si>
    <t>"P1-1.NP"</t>
  </si>
  <si>
    <t>5,78+3,78+6,93</t>
  </si>
  <si>
    <t>Mezisoučet</t>
  </si>
  <si>
    <t>"P2"1,78+7,8+1,44+2,13+3,69+5,92+1,4+1,4+2,68+2,99+1,45+4,22+4,88+6,09+1,31+1,31+2,68</t>
  </si>
  <si>
    <t xml:space="preserve">        2,99+1,45+2,23+1,85+1,83+6,96+1,77+1,67+1,67+4,22+4,46+1,35+1,35+1,59+1,59+4,29</t>
  </si>
  <si>
    <t xml:space="preserve">         4,26</t>
  </si>
  <si>
    <t>93</t>
  </si>
  <si>
    <t>632441227</t>
  </si>
  <si>
    <t>Potěr anhydritový samonivelační tl do 65 mm C30 litý</t>
  </si>
  <si>
    <t>-2011932964</t>
  </si>
  <si>
    <t>"P3,P8-vinyl"2462,957</t>
  </si>
  <si>
    <t>94</t>
  </si>
  <si>
    <t>632441228</t>
  </si>
  <si>
    <t>Potěr anhydritový samonivelační tl do 61,5 mm C30 litý</t>
  </si>
  <si>
    <t>-194388230</t>
  </si>
  <si>
    <t>"P6"8,02+6,59+6,52+7,08</t>
  </si>
  <si>
    <t>"P7"2,94*10+2,47+1,53+2,46+1,53+12,7</t>
  </si>
  <si>
    <t xml:space="preserve">       2,86*3+2,73+2,86+2,86*9+2,41+1,2+2,4+1,32+1,48</t>
  </si>
  <si>
    <t>413</t>
  </si>
  <si>
    <t>634111113</t>
  </si>
  <si>
    <t>Obvodová dilatace pružnou těsnicí páskou v 80 mm mezi stěnou a mazaninou</t>
  </si>
  <si>
    <t>1603828315</t>
  </si>
  <si>
    <t>3367,775*0,7</t>
  </si>
  <si>
    <t>95</t>
  </si>
  <si>
    <t>636311121</t>
  </si>
  <si>
    <t>Kladení dlažby z betonových dlaždic 50x50cm na sucho na terče z umělé hmoty o výšce do 25 mm</t>
  </si>
  <si>
    <t>323907606</t>
  </si>
  <si>
    <t>"V1-terasa" 205,45+105,94+8,07</t>
  </si>
  <si>
    <t>96</t>
  </si>
  <si>
    <t>592456800</t>
  </si>
  <si>
    <t>dlažba betonová hladká 60x40x5 cm šedá</t>
  </si>
  <si>
    <t>-1148231632</t>
  </si>
  <si>
    <t>319,46*1,02 "Přepočtené koeficientem množství</t>
  </si>
  <si>
    <t>97</t>
  </si>
  <si>
    <t>637211311</t>
  </si>
  <si>
    <t>Okapový chodník z betonových vymývaných dlaždic tl 50 mm na MC 10</t>
  </si>
  <si>
    <t>-1247675721</t>
  </si>
  <si>
    <t>"P12"   58,38</t>
  </si>
  <si>
    <t>359</t>
  </si>
  <si>
    <t>642942611</t>
  </si>
  <si>
    <t>Osazování zárubní nebo rámů dveřních kovových do 2,5 m2 na montážní pěnu</t>
  </si>
  <si>
    <t>194320941</t>
  </si>
  <si>
    <t>360</t>
  </si>
  <si>
    <t>553312150</t>
  </si>
  <si>
    <t>zárubeň ocelová s drážkou pro těsnění H 145 DV 900 L/P do SDK</t>
  </si>
  <si>
    <t>-740542712</t>
  </si>
  <si>
    <t>"schema ZA 50,ZA60"  8</t>
  </si>
  <si>
    <t>361</t>
  </si>
  <si>
    <t>553312130</t>
  </si>
  <si>
    <t>zárubeň ocelová s drážkou pro těsnění H 145 DV 800 L/P do SDK</t>
  </si>
  <si>
    <t>-1755497216</t>
  </si>
  <si>
    <t>362</t>
  </si>
  <si>
    <t>553312010</t>
  </si>
  <si>
    <t>zárubeň ocelová s drážkou pro těsnění H 110 DV 800 L/P do zdiva</t>
  </si>
  <si>
    <t>-1704823124</t>
  </si>
  <si>
    <t>363</t>
  </si>
  <si>
    <t>553311990</t>
  </si>
  <si>
    <t xml:space="preserve">zárubeň ocelová s drážkou pro těsnění H 110 DV 700 L/P do SDK </t>
  </si>
  <si>
    <t>203531036</t>
  </si>
  <si>
    <t>364</t>
  </si>
  <si>
    <t>553312120</t>
  </si>
  <si>
    <t>zárubeň ocelová s drážkou pro těsnění H 145 DV 700 L/P do zdiva</t>
  </si>
  <si>
    <t>813630845</t>
  </si>
  <si>
    <t>365</t>
  </si>
  <si>
    <t>553312280</t>
  </si>
  <si>
    <t>zárubeň ocelová s drážkou pro těsnění H 160 DV 1250 dvoukřídlá do zdiva</t>
  </si>
  <si>
    <t>-733461337</t>
  </si>
  <si>
    <t>"schema ZA61,ZA62"  28</t>
  </si>
  <si>
    <t>366</t>
  </si>
  <si>
    <t>553007</t>
  </si>
  <si>
    <t>Zárubeň hranatá  ocelová TPE těsnění 800/1970/300mm do zdiva</t>
  </si>
  <si>
    <t>ks</t>
  </si>
  <si>
    <t>-1332351197</t>
  </si>
  <si>
    <t>"schema ZA 63"  1</t>
  </si>
  <si>
    <t>368</t>
  </si>
  <si>
    <t>553008</t>
  </si>
  <si>
    <t>dtto,avšak 700/1970/200mm do zdiva</t>
  </si>
  <si>
    <t>-202357043</t>
  </si>
  <si>
    <t>369</t>
  </si>
  <si>
    <t>553009</t>
  </si>
  <si>
    <t>dtto,avšak 800/1500/200mm do zdiva</t>
  </si>
  <si>
    <t>-514056629</t>
  </si>
  <si>
    <t>"schema ZA66"  1</t>
  </si>
  <si>
    <t>Trubní vedení</t>
  </si>
  <si>
    <t>98</t>
  </si>
  <si>
    <t>894215112</t>
  </si>
  <si>
    <t>Šachtice domovní kanalizační obestavěný prostor do 5 m3 se stěnami z betonu s litinovým poklopem</t>
  </si>
  <si>
    <t>-1322809601</t>
  </si>
  <si>
    <t>1,2*0,9*1,6+1,2*0,9*1,75+1,2*0,9*2,25</t>
  </si>
  <si>
    <t>Ostatní konstrukce a práce, bourání</t>
  </si>
  <si>
    <t>99</t>
  </si>
  <si>
    <t>941111122</t>
  </si>
  <si>
    <t>Montáž lešení řadového trubkového lehkého s podlahami zatížení do 200 kg/m2 š do 1,2 m v do 25 m</t>
  </si>
  <si>
    <t>1753294326</t>
  </si>
  <si>
    <t>1930*1,15</t>
  </si>
  <si>
    <t>941111222</t>
  </si>
  <si>
    <t>Příplatek k lešení řadovému trubkovému lehkému s podlahami š 1,2 m v 25 m za první a ZKD den použití</t>
  </si>
  <si>
    <t>-738817890</t>
  </si>
  <si>
    <t>2219,5*60</t>
  </si>
  <si>
    <t>101</t>
  </si>
  <si>
    <t>941111822</t>
  </si>
  <si>
    <t>Demontáž lešení řadového trubkového lehkého s podlahami zatížení do 200 kg/m2 š do 1,2 m v do 25 m</t>
  </si>
  <si>
    <t>-235670458</t>
  </si>
  <si>
    <t>102</t>
  </si>
  <si>
    <t>944511111</t>
  </si>
  <si>
    <t>Montáž ochranné sítě z textilie z umělých vláken</t>
  </si>
  <si>
    <t>892999196</t>
  </si>
  <si>
    <t>103</t>
  </si>
  <si>
    <t>944511211</t>
  </si>
  <si>
    <t>Příplatek k ochranné síti za první a ZKD den použití</t>
  </si>
  <si>
    <t>1826563778</t>
  </si>
  <si>
    <t>104</t>
  </si>
  <si>
    <t>944511811</t>
  </si>
  <si>
    <t>Demontáž ochranné sítě z textilie z umělých vláken</t>
  </si>
  <si>
    <t>-393045506</t>
  </si>
  <si>
    <t>105</t>
  </si>
  <si>
    <t>949101111</t>
  </si>
  <si>
    <t>Lešení pomocné pro objekty pozemních staveb s lešeňovou podlahou v do 1,9 m zatížení do 150 kg/m2</t>
  </si>
  <si>
    <t>-51556992</t>
  </si>
  <si>
    <t>347,049+790,201+530,760</t>
  </si>
  <si>
    <t>106</t>
  </si>
  <si>
    <t>952901111</t>
  </si>
  <si>
    <t>Vyčištění budov bytové a občanské výstavby při výšce podlaží do 4 m</t>
  </si>
  <si>
    <t>-1383181067</t>
  </si>
  <si>
    <t>3367,775</t>
  </si>
  <si>
    <t>107</t>
  </si>
  <si>
    <t>953511511</t>
  </si>
  <si>
    <t>Nosný tepelně-izolační prvek zlepšující přerušení tepelných mostů pro atiky (např. typu Isokorb typ A)</t>
  </si>
  <si>
    <t>-642070598</t>
  </si>
  <si>
    <t>108</t>
  </si>
  <si>
    <t>953611111</t>
  </si>
  <si>
    <t>Schodišťový nosný a zvukově-izolační prvek zlepšující akustické vlastnosti konstrukce mezi podestou a stěnou (např. typu Tronsole typ AZT)</t>
  </si>
  <si>
    <t>-1154754129</t>
  </si>
  <si>
    <t>109</t>
  </si>
  <si>
    <t>953611123</t>
  </si>
  <si>
    <t>Schodišťový nosný a zvukově-izolační prvek zlepšující akustické vlastnosti konstrukcí  mezi podestou a ramenem (např. typu Tronsole typ T8 )</t>
  </si>
  <si>
    <t>1289116359</t>
  </si>
  <si>
    <t>110</t>
  </si>
  <si>
    <t>953611211</t>
  </si>
  <si>
    <t>Schodišťový zvukově-izolační prvek zlepšující akustické vlastnosti konstrukcí dilatační spárové desky mezi schody a stěnou (např. typu Tronsole typ PL)</t>
  </si>
  <si>
    <t>1193684125</t>
  </si>
  <si>
    <t>111</t>
  </si>
  <si>
    <t>962052211</t>
  </si>
  <si>
    <t>Bourání zdiva nadzákladového ze ŽB přes 1 m3</t>
  </si>
  <si>
    <t>2118685845</t>
  </si>
  <si>
    <t>"nadzemní část bazénu" (12,0+26,6*2+2,0*2+3,4*2)*0,6*1,2</t>
  </si>
  <si>
    <t>997</t>
  </si>
  <si>
    <t>Přesun sutě</t>
  </si>
  <si>
    <t>112</t>
  </si>
  <si>
    <t>997013111</t>
  </si>
  <si>
    <t>Vnitrostaveništní doprava suti a vybouraných hmot pro budovy v do 6 m s použitím mechanizace</t>
  </si>
  <si>
    <t>107348087</t>
  </si>
  <si>
    <t>113</t>
  </si>
  <si>
    <t>997013501</t>
  </si>
  <si>
    <t>Odvoz suti a vybouraných hmot na skládku nebo meziskládku do 1 km se složením</t>
  </si>
  <si>
    <t>-1703916227</t>
  </si>
  <si>
    <t>114</t>
  </si>
  <si>
    <t>997013509</t>
  </si>
  <si>
    <t>Příplatek k odvozu suti a vybouraných hmot na skládku ZKD 1 km přes 1 km</t>
  </si>
  <si>
    <t>400116506</t>
  </si>
  <si>
    <t>131,828*14</t>
  </si>
  <si>
    <t>115</t>
  </si>
  <si>
    <t>997013802</t>
  </si>
  <si>
    <t>Poplatek za uložení stavebního železobetonového odpadu na skládce (skládkovné)</t>
  </si>
  <si>
    <t>-1995287769</t>
  </si>
  <si>
    <t>998</t>
  </si>
  <si>
    <t>Přesun hmot</t>
  </si>
  <si>
    <t>116</t>
  </si>
  <si>
    <t>998011002</t>
  </si>
  <si>
    <t>Přesun hmot pro budovy zděné v do 12 m</t>
  </si>
  <si>
    <t>1477451780</t>
  </si>
  <si>
    <t>PSV</t>
  </si>
  <si>
    <t>Práce a dodávky PSV</t>
  </si>
  <si>
    <t>711</t>
  </si>
  <si>
    <t>Izolace proti vodě, vlhkosti a plynům</t>
  </si>
  <si>
    <t>117</t>
  </si>
  <si>
    <t>711111001</t>
  </si>
  <si>
    <t>Provedení izolace proti zemní vlhkosti vodorovné za studena nátěrem penetračním</t>
  </si>
  <si>
    <t>821354212</t>
  </si>
  <si>
    <t>Poznámka k položce:
Poznámka k dílu 711: - Nedílnou součástí projektové dokumentace je PROTOKOL  stanovení radonového indexu stavebního pozemku  parcela č. 1222 v k.ú. Tábor  pro výstavbu pavilonu psychiatrie,  zpracovatel ing. Vlastimil Kusý, Hlinice 45, 390 02 Tábor, mobil: 608 164 123; kusy@sprojekt.cz, IČO: 60060077; www.sprojekt.cz
- Průměr z naměřených hodnot je 30,4 kBq/m3, směrodatná odchylka 7,4 kBq/m3  a hodnota třetího kvartilu je 32 kBq/m3. Hodnota třetího kvartilu začleňuje hodnocenou parcelu  do kategorie:  s vysokým radonovým indexem pozemku  dle přílohy č. 11 vyhlášky č. 307/2002 Sb., v posledním znění a platné metodiky Státního úřadu  pro jadernou bezpečnost (Metodika pro stanovení radonového indexu pozemku, SÚJB Praha), hodnota třetího kvartilu je větší než 30 kBq/m3 pro zeminy s vysokou propustností.
- Pro stavby na tomto území musí být provedena technická opatření proti pronikání  radonu z podloží do objektu dle ČSN 73 0601.  Dle § 96 a § 97 vyhlášky Státního úřadu pro jadernou bezpečnost č. 307/2002 Sb.,  o požadavcích na zajištění radiační ochrany, je kromě nutných opatření pro novou výstavbu  stanoven požadavek na použití stavebních materiálů s hmotnostní aktivitou 226Ra odpovídající  směrným hodnotám v příl.č. 10 vyhlášky, a zásobování objektu vodou s objemovou aktivitou  radonu menší než 50 kBq/m3.
- Pod základovou deskou bude větrací systémy podloží tvořen soustavou perforovaných drenážních trub, které se uloží do souvislé drenážní vrstvy o nejmenší tloušťce 150mm vytvořené z vhodného kameniva zpravidla frakce 16/32mm. Proti penetraci betonu při betonáži podkladní betonové desky resp. základové desky musí být drenážní vrstva na povrchu chráněna (geotextilií). Vzájemná vzdálenost rovnoběžně umístěných drenážních trub by neměla být menší než 2,0 m a větší než 4,0 m. Průměr koncových trub bude 100mm, sběrné potrubí se sjednotí průměrem 100  mm. 
- Půdní vzduch z drenážního potrubí se odváde nejčastěji pasivně prostřednictvím stoupacího potrubí o průměru 125 ústícího do vnějšího prostředí nad střechou domu, tam kde to tvar resp. architektura domu umožní. Odvětrání bude vyustěno pod fasádní desky do větrané mezery. V místech, kde je stěrková fasády budou svislé odvětrací potrubí vyustěno do fasády. Všechny otvory budou opatřeny mřížkou proti hmyzu. 
- V rámci dodávky radonového souvrství budou radonové mosty řešeny systémovým řešením (prostupy, navázání svislé stěny atd.). 
- Bíla vana není dostatečná izolace proti radonu. Bude doplněna vhodným stěrkovým materiálem (týká se technického podlaží).                                                                                                       - Spodní stavba bude izolována hydroizolačním souvrstvím ze 2 vrstev povlakové hydroizolace. Vrstva budou položeny dle technického a technologického předpisu dané výrobcem. 
Jedna vrstva bude z hydroizolační pás z SBS modifikovaného asfaltu s nosnou vložkou z AL fólie kašírovanou skleněnými vlákny (60 g/m²) . Pás je na horním povrchu opatřen jemným separačním posypem a na spodním povrchu separační PE fólií. Pás nelze ve vrstvě izolace proti radonu použít jako samostatný pás. Vždy je nutné jej kombinovat s druhým asfaltovým pásem s nekovovou vložkou. Tloušťka pásu minimálně 4,0 mm. 
		propustnost vodní páry  -    EN 1931 
 – faktor difúzního odporu μ = 370 000 (± 20 000)
– ekvivalentní difúzní tloušťka sd = 1 480 (± 74) m
– součinitel difuze radonu D (m2/s) 6,7.10-13
– součinitel difuze radonu spoje D (m2/s) 5,6.10-13
Druhá vrstva bude z hydroizolační pás z SBS modifikovaného asfaltu s nosnou vložkou ze skleněné tkaniny. Pás je na horním povrchu opatřen jemným separačním posypem a na spodním separační PE fólií. Tloušťka pásu minimálně 4,0 mm.
		propustnost vodní páry  -    EN 1931 
 – faktor difúzního odporu μ = 370 000 (± 20 000)
– ekvivalentní difúzní tloušťka sd = 1 480 (± 74) m
– součinitel difuze radonu D (m2/s) 1,3.10-11
– součinitel difuze radonu spoje D (m2/s) 1,2.10-11"</t>
  </si>
  <si>
    <t>(32,94+47,39+19,84+9,34+1231,57)*1,1</t>
  </si>
  <si>
    <t>118</t>
  </si>
  <si>
    <t>111631500</t>
  </si>
  <si>
    <t>lak asfaltový ALP/9 bal 9 kg</t>
  </si>
  <si>
    <t>-1509519667</t>
  </si>
  <si>
    <t>1475,188*0,0003 "Přepočtené koeficientem množství</t>
  </si>
  <si>
    <t>119</t>
  </si>
  <si>
    <t>711141559</t>
  </si>
  <si>
    <t>Provedení izolace proti zemní vlhkosti pásy přitavením vodorovné NAIP</t>
  </si>
  <si>
    <t>-1593556064</t>
  </si>
  <si>
    <t>120</t>
  </si>
  <si>
    <t>628560000</t>
  </si>
  <si>
    <t xml:space="preserve">pás asfaltovaný modifikovaný </t>
  </si>
  <si>
    <t>1873552185</t>
  </si>
  <si>
    <t>1475,18766666667*1,15 "Přepočtené koeficientem množství</t>
  </si>
  <si>
    <t>121</t>
  </si>
  <si>
    <t>711493112</t>
  </si>
  <si>
    <t xml:space="preserve">Izolace proti podpovrchové a tlakové vodě vodorovná  těsnicí stěrkou </t>
  </si>
  <si>
    <t>-218862104</t>
  </si>
  <si>
    <t xml:space="preserve">"1.NP" </t>
  </si>
  <si>
    <t>"1.04.3" 6,96*1,2</t>
  </si>
  <si>
    <t>"1.06.6,6c,d,e" (4,46+1,59+1,59+4,29)*1,2</t>
  </si>
  <si>
    <t>"2.NP"</t>
  </si>
  <si>
    <t>"2.01.1a,2a,3a,4a,5a"2,94*5*1,2</t>
  </si>
  <si>
    <t>"2.02.1a,2a,3a,4a,5a" 2,94*5*1,2</t>
  </si>
  <si>
    <t>"2.18" 12,7*1,2</t>
  </si>
  <si>
    <t>"3.NP"</t>
  </si>
  <si>
    <t>"3.01.10a,11a,12a,13a"(2,86*3+2,73)*1,2</t>
  </si>
  <si>
    <t>"3.01.1a,2a,3a,4a,5a,6a,7a,8a9a" 2,86*9*1,2</t>
  </si>
  <si>
    <t>"3.22" 12,173*1,2</t>
  </si>
  <si>
    <t>"skladba V6"  6,05+111,5+6,05</t>
  </si>
  <si>
    <t>122</t>
  </si>
  <si>
    <t>711493122</t>
  </si>
  <si>
    <t xml:space="preserve">Izolace proti podpovrchové a tlakové vodě svislá těsnicí stěrkou </t>
  </si>
  <si>
    <t>-1250450327</t>
  </si>
  <si>
    <t>"1.NP"</t>
  </si>
  <si>
    <t>"1.01.3a" (1,0+1,7)*2,6</t>
  </si>
  <si>
    <t>"1.01.7,7a,b,c" (2,5+1,0+1,5*2+1,4)*2,6</t>
  </si>
  <si>
    <t>"1.02.10,10a,b,c,d,e" (4,99+1,75+1,8+2,0*2+1,0+1,45)*2,6</t>
  </si>
  <si>
    <t>"1.02.9,9a,b,c,d,e" (4,99+1,725+1,8+1,8+1,0+1,45)*2,6</t>
  </si>
  <si>
    <t>"1.02.11,13" (2,2+1,85+2,64+1,85)*2,6</t>
  </si>
  <si>
    <t>"1.03.4,4a,5a" (1,1+0,95+0,85)*2,6</t>
  </si>
  <si>
    <t>"1.04.3" (1,9+3,555)*2,6-1,2*1,97*2</t>
  </si>
  <si>
    <t>"1.05.2,2a,2b,2c" (0,905+0,895+0,905+2,2+1,85)*2,6</t>
  </si>
  <si>
    <t>"1.06,6,6a,6b,6c,6d"(0,3*2+1,8)*2,6+(0,9+1,0*2)*2,6*2+((0,9+1,8)*2*2,6-0,7*1,97)*2</t>
  </si>
  <si>
    <t>"1.06.6e" (1,9+2,2)*2,6</t>
  </si>
  <si>
    <t>"1.06.7" (1,5+1,0)*2,6</t>
  </si>
  <si>
    <t>"za umyvadly" 1,0*2*2,0*11</t>
  </si>
  <si>
    <t>"2.01.1a,2a,3a,4a,5a" (1,0+1,7+0,2*2+1,8+0,5*2)*2,5*5</t>
  </si>
  <si>
    <t>"2.02.1a,2a,3a,4a,5a" (1,0+1,7+0,2*2+1,8+0,5*2)*2,5*5</t>
  </si>
  <si>
    <t>"2.08.a,b,c,d" (1,45+0,85+1,0*2+0,85+1,0*2+1,45)*2,6</t>
  </si>
  <si>
    <t>"2.13" 2,5*2,6</t>
  </si>
  <si>
    <t>"2.18" (5,6+5,1)*2*3,0-1,2*1,97</t>
  </si>
  <si>
    <t>"za umyvadly" 1,0*2*2,0*3</t>
  </si>
  <si>
    <t>"3.01.1a,2a,3a,4a,5a,6a,7a,8a" (1,0+1,7+0,2*2+1,8+0,5*2)*2,5*8</t>
  </si>
  <si>
    <t>"3.01,9a,10a,11a,12a,13a" (1,0+1,7+0,2*2+1,8+0,5*2)*2,5*5</t>
  </si>
  <si>
    <t>"3.09.a,b,c,d" (1,3*2+0,8*2)*2,5</t>
  </si>
  <si>
    <t>"3.14" 2,5*2,6</t>
  </si>
  <si>
    <t>"3.22" (2,35+5,19)*2*3,0-1,2*1,97</t>
  </si>
  <si>
    <t>"za umyvadly" 1,0*2*2,0*4</t>
  </si>
  <si>
    <t>123</t>
  </si>
  <si>
    <t>998711202</t>
  </si>
  <si>
    <t>Přesun hmot procentní pro izolace proti vodě, vlhkosti a plynům v objektech v do 12 m</t>
  </si>
  <si>
    <t>%</t>
  </si>
  <si>
    <t>354549217</t>
  </si>
  <si>
    <t>712</t>
  </si>
  <si>
    <t>Povlakové krytiny</t>
  </si>
  <si>
    <t>124</t>
  </si>
  <si>
    <t>712001</t>
  </si>
  <si>
    <t>D+M drenážní vrstva tl.15mm</t>
  </si>
  <si>
    <t>-1566636209</t>
  </si>
  <si>
    <t>125</t>
  </si>
  <si>
    <t>712002</t>
  </si>
  <si>
    <t>D+M vegetační souvrství 300mm vč. filtrační geotextilie,nopové folie a ochranné vodoakumulační textilie</t>
  </si>
  <si>
    <t>1479577281</t>
  </si>
  <si>
    <t>"skladba V3"   161,81*1,15</t>
  </si>
  <si>
    <t>356</t>
  </si>
  <si>
    <t>712003</t>
  </si>
  <si>
    <t xml:space="preserve">Systém odvodu dešťové vody z ploché střechy na plochou střechu vč. vpusti svodu kotvení déůly 3300mm </t>
  </si>
  <si>
    <t>-1583825411</t>
  </si>
  <si>
    <t>"schema PL 43"  2</t>
  </si>
  <si>
    <t>357</t>
  </si>
  <si>
    <t>712004</t>
  </si>
  <si>
    <t>D+M potrubí KG vč. kolen,redukcí,přechodových a kotevních prvků DN 100</t>
  </si>
  <si>
    <t>-1893506281</t>
  </si>
  <si>
    <t>"schema PL 44"  175</t>
  </si>
  <si>
    <t>358</t>
  </si>
  <si>
    <t>712005</t>
  </si>
  <si>
    <t>D+M perforovaná drenážní hadice vč. kolen,redukcí,přechodových a kotevních prvků DN 100</t>
  </si>
  <si>
    <t>-670510478</t>
  </si>
  <si>
    <t>"schema PL 45"  604</t>
  </si>
  <si>
    <t>126</t>
  </si>
  <si>
    <t>712311101</t>
  </si>
  <si>
    <t>Provedení povlakové krytiny střech do 10° za studena lakem penetračním nebo asfaltovým</t>
  </si>
  <si>
    <t>-1702688442</t>
  </si>
  <si>
    <t>127</t>
  </si>
  <si>
    <t>1997819513</t>
  </si>
  <si>
    <t>319,46*0,0003 "Přepočtené koeficientem množství</t>
  </si>
  <si>
    <t>128</t>
  </si>
  <si>
    <t>767329501</t>
  </si>
  <si>
    <t>"skladba V3"   43,64+64,83</t>
  </si>
  <si>
    <t>"skladba V2"  865,5*1,1</t>
  </si>
  <si>
    <t>129</t>
  </si>
  <si>
    <t>145917468</t>
  </si>
  <si>
    <t>1060,52*0,0003 "Přepočtené koeficientem množství</t>
  </si>
  <si>
    <t>130</t>
  </si>
  <si>
    <t>712341559</t>
  </si>
  <si>
    <t>Provedení povlakové krytiny střech do 10° pásy NAIP přitavením v plné ploše</t>
  </si>
  <si>
    <t>1351446834</t>
  </si>
  <si>
    <t>131</t>
  </si>
  <si>
    <t>628321340</t>
  </si>
  <si>
    <t xml:space="preserve">pás těžký asfaltovaný – 2 vrstvy </t>
  </si>
  <si>
    <t>728586046</t>
  </si>
  <si>
    <t>108,235652173913*1,15 "Přepočtené koeficientem množství</t>
  </si>
  <si>
    <t>132</t>
  </si>
  <si>
    <t>712361702</t>
  </si>
  <si>
    <t>Provedení povlakové krytiny střech do 10° fólií přilepenou bodově</t>
  </si>
  <si>
    <t>-947504360</t>
  </si>
  <si>
    <t>"skladba V1"   319,46</t>
  </si>
  <si>
    <t>"skladba V3"  108,47</t>
  </si>
  <si>
    <t>"skladba V4"   15,81*8,8+15,265*8,76</t>
  </si>
  <si>
    <t>"skladba V5"  11,5</t>
  </si>
  <si>
    <t>"skladba V2"   865,5*1,1</t>
  </si>
  <si>
    <t>133</t>
  </si>
  <si>
    <t>283220120</t>
  </si>
  <si>
    <t>fólie hydroizolační střešní tl 1,5 mm š 1300 mm šedá , Odolnost při vnějším působení požáru  BROOF, t3</t>
  </si>
  <si>
    <t>-207172436</t>
  </si>
  <si>
    <t>1664,32869565217*1,15 "Přepočtené koeficientem množství</t>
  </si>
  <si>
    <t>134</t>
  </si>
  <si>
    <t>712391172</t>
  </si>
  <si>
    <t>Provedení povlakové krytiny střech do 10° ochranné textilní vrstvy</t>
  </si>
  <si>
    <t>413287541</t>
  </si>
  <si>
    <t>135</t>
  </si>
  <si>
    <t>693111010</t>
  </si>
  <si>
    <t>textilie IMPREGNOVANÝ  300 g/m3 š 200 cm</t>
  </si>
  <si>
    <t>1297733276</t>
  </si>
  <si>
    <t>958,38*1,15 "Přepočtené koeficientem množství</t>
  </si>
  <si>
    <t>136</t>
  </si>
  <si>
    <t>712391382</t>
  </si>
  <si>
    <t>Provedení povlakové krytiny střech do 10° násypem z hrubého kameniva tl 50 mm</t>
  </si>
  <si>
    <t>1598446780</t>
  </si>
  <si>
    <t>137</t>
  </si>
  <si>
    <t>583438720</t>
  </si>
  <si>
    <t>kamenivo drcené hrubé frakce 8-16</t>
  </si>
  <si>
    <t>1910512177</t>
  </si>
  <si>
    <t>952,05*0,0825 "Přepočtené koeficientem množství</t>
  </si>
  <si>
    <t>138</t>
  </si>
  <si>
    <t>712391482</t>
  </si>
  <si>
    <t>Příplatek k povlakové krytině střech do 10° ZKD 10 mm násypu z hrubého kameniva</t>
  </si>
  <si>
    <t>455307836</t>
  </si>
  <si>
    <t>139</t>
  </si>
  <si>
    <t>-385133223</t>
  </si>
  <si>
    <t>952,05*0,0165 "Přepočtené koeficientem množství</t>
  </si>
  <si>
    <t>140</t>
  </si>
  <si>
    <t>998712202</t>
  </si>
  <si>
    <t>Přesun hmot procentní pro krytiny povlakové v objektech v do 12 m</t>
  </si>
  <si>
    <t>-1502914465</t>
  </si>
  <si>
    <t>713</t>
  </si>
  <si>
    <t>Izolace tepelné</t>
  </si>
  <si>
    <t>425</t>
  </si>
  <si>
    <t>713001</t>
  </si>
  <si>
    <t xml:space="preserve">D+M vytvoření kastlíku pro venkovní žaluzie z desek minerál tl.40mm +PIR tl.80mm </t>
  </si>
  <si>
    <t>547139144</t>
  </si>
  <si>
    <t>0,5*(1,8*7+3,1*6+1,3+2,1*3+2,32+1,16+2,8+3,2+1,04+4,14+2,4)</t>
  </si>
  <si>
    <t>141</t>
  </si>
  <si>
    <t>713121111</t>
  </si>
  <si>
    <t>Montáž izolace tepelné podlah volně kladenými rohožemi, pásy, dílci, deskami 1 vrstva</t>
  </si>
  <si>
    <t>180950825</t>
  </si>
  <si>
    <t>Poznámka k položce:
Poznámka k dílu 713:                                                                                              PŘEHLED TEPELNĚ IZOLAČNÍCH VLASTNOSTÍ MATERIÁLŮ
SKLADBA V.1 (skladba terasy): Tepelná izolace je navržená v PIR izolaci s tepelnou vodivostí 0,022 W.m-1.K-1. 
SKLADBA S.1 – S.5, V.6 – V.8 (kontaktní zateplovací systém z minerální vaty): Dvouvrstvé kamenné vaty s kolmou orientací vláken  se součinitelem tep. vodivosti max. (λD) = 0,041 W/m.K
SKLADBA S.8 (zateplení soklu) – PERIMETR s tepelnou vodivostí 0,022 W.m-1.K-1. 
SKLADBA P.1 – P.8, P.10, P.13 (skladby podlah): Podlahový polystyren EPS T5  se součinitelem tep. vodivosti max. ld 0,039 (W/m2.K).
SKLADBA V.2, V.3 (skladba jednoplášťové střechy):  - Tepelně izolační desky z pěnového polystyrenu styro EPS 70 se součinitelem tep. vodivosti max. ld 0,039 (W/m2.K). - Tepelně izolační desky z pěnového polystyrenu styro EPS 100 se součinitelem tep. vodivosti max. ld 0,037 (W/m2.K). - Tepelně izolační desky z pěnového polystyrenu styro EPS 150 se součinitelem tep. vodivosti max. ld 0,035 (W/m2.K).
SKLADBA S.6, V.4: fasádní a střešní panely budou s minerální výplní. Tepelná vodivost výplně materiálu se neuvádí. U = 0,38 W.m-2.K-1."</t>
  </si>
  <si>
    <t>142</t>
  </si>
  <si>
    <t>283723081</t>
  </si>
  <si>
    <t>deska z pěnového polystyrenu 1000 x 500 x 70 mm</t>
  </si>
  <si>
    <t>1673320430</t>
  </si>
  <si>
    <t>Poznámka k položce:
lambda=0,035 [W / m K]</t>
  </si>
  <si>
    <t>70,4098039215686*1,02 "Přepočtené koeficientem množství</t>
  </si>
  <si>
    <t>143</t>
  </si>
  <si>
    <t>283723190</t>
  </si>
  <si>
    <t>deska z pěnového polystyrenu 1000 x 500 x 160 mm</t>
  </si>
  <si>
    <t>-1692655329</t>
  </si>
  <si>
    <t>Poznámka k položce:
lambda=0,037 [W / m K]</t>
  </si>
  <si>
    <t>128,593</t>
  </si>
  <si>
    <t>144</t>
  </si>
  <si>
    <t>713121121</t>
  </si>
  <si>
    <t>Montáž tepelné izolace podlah rohožemi, pásy, deskami, dílci, bloky (izolační materiál ve specifikaci) kladenými volně dvouvrstvá</t>
  </si>
  <si>
    <t>1854021201</t>
  </si>
  <si>
    <t>"skladba P1"   11,68+6,93</t>
  </si>
  <si>
    <t>"skladba P2"  7,8+1,44+2,13+3,69+5,92+1,4+1,4+2,68+2,99+1,45+4,22+4,88+6,09+1,31+1,31</t>
  </si>
  <si>
    <t>2,68+2,99+1,45+2,23+6,96+1,92+1,83+1,76+3,95+4,46+1,35+1,35+1,59+1,59+3,82+4,28</t>
  </si>
  <si>
    <t>"skladba P3"   30,42+17,54+18,16+47,92+29,23+17,11+17,43+17,55+10,98+56,5+17,35+17,49</t>
  </si>
  <si>
    <t>17,35+17,93+17,35+16,94+36,66+31,7+11,51+11,8+5,53+19,47+10,93+17,56+14,68+36,15</t>
  </si>
  <si>
    <t>68,46+11,23+17,73+11,4+12,84+9,87+12,7+17,08+17,22+64,5+11,81+3,93+8,54+12,89+9,25</t>
  </si>
  <si>
    <t>8,84+5,98+12,67+4,22+13,2+17,03+14,8</t>
  </si>
  <si>
    <t>"P4"  5,36+14,8+6,03</t>
  </si>
  <si>
    <t>"skladba P6"  6,59+6,52+7,08+8,026,45+3,18+16,36+</t>
  </si>
  <si>
    <t>"skladba P7"   2,94+2,94+2,94+2,94+2,94+2,94+2,94+2,94+2,94+2,94+2,47+1,53+2,46+1,53</t>
  </si>
  <si>
    <t>12,7+2,86+2,86+2,86+2,86+2,73+2,86+2,86+2,86+2,86+2,86+2,86+2,86+2,86+2,41+1,2+2,4</t>
  </si>
  <si>
    <t>1,32+12,17</t>
  </si>
  <si>
    <t>"skladba P8" 13,47+13,47+13,48+13,47+13,56+13,48+13,47+13,44+13,48+13,48+17,42+17,35</t>
  </si>
  <si>
    <t>15,99+14,03+18,22+18,35+40,67+11,44+37,84+4,26+5,5+9,46+10,37+36,01+49,27+9,34+6,19</t>
  </si>
  <si>
    <t>13,73+10,36+11,41+18,04+134,87+10,54+6,45+3,18+16,36+13,66+14,16+14,16+14,16+14,16</t>
  </si>
  <si>
    <t>13,66+13,66+13,66+13,66+13,66+13,64+13,64+14,16+17,49+16,95+17,46+8,56+27,25+13,23*2</t>
  </si>
  <si>
    <t>65,35+13,62+86,42+17,08+8,1+6,58+36,85+39,83+8,07+5,64+8,42+13,49+19,02+17,36+21,01</t>
  </si>
  <si>
    <t>17,91+17,08+11,38+2,96+6,18+70,85+81,37+13,27</t>
  </si>
  <si>
    <t>"skladba P10"  2,44</t>
  </si>
  <si>
    <t>145</t>
  </si>
  <si>
    <t>283759101</t>
  </si>
  <si>
    <t>deska z pěnového polystyrenu EPS 150 tl. 70 mm</t>
  </si>
  <si>
    <t>-1049554822</t>
  </si>
  <si>
    <t>5589,05</t>
  </si>
  <si>
    <t>423</t>
  </si>
  <si>
    <t>869104622</t>
  </si>
  <si>
    <t>424</t>
  </si>
  <si>
    <t>283765260</t>
  </si>
  <si>
    <t>deska izolační s oboustranným rounem s rastrem 1250 x 625 x 60 mm</t>
  </si>
  <si>
    <t>-264108975</t>
  </si>
  <si>
    <t>Poznámka k položce:
Tepelný odpor Rmat (m2 K/W)=2,07</t>
  </si>
  <si>
    <t>319,459803921569*2,04 "Přepočtené koeficientem množství</t>
  </si>
  <si>
    <t>146</t>
  </si>
  <si>
    <t>713141151</t>
  </si>
  <si>
    <t>Montáž izolace tepelné střech plochých kladené volně 1 vrstva rohoží, pásů, dílců, desek</t>
  </si>
  <si>
    <t>1806608563</t>
  </si>
  <si>
    <t>319,46*2</t>
  </si>
  <si>
    <t>53,34*2+64,83*2+43,64*2</t>
  </si>
  <si>
    <t>147</t>
  </si>
  <si>
    <t>283764960</t>
  </si>
  <si>
    <t>deska izolační kašírované skupina tepelné vodivosti 030 3750 x 1000 x 80 mm</t>
  </si>
  <si>
    <t>-782824887</t>
  </si>
  <si>
    <t>319,46*2*1,02</t>
  </si>
  <si>
    <t>148</t>
  </si>
  <si>
    <t>283759150</t>
  </si>
  <si>
    <t>deska z pěnového polystyrenu 1000 x 500 x 120 mm</t>
  </si>
  <si>
    <t>-151032943</t>
  </si>
  <si>
    <t>161,81*1,02</t>
  </si>
  <si>
    <t>149</t>
  </si>
  <si>
    <t>283723120</t>
  </si>
  <si>
    <t>1029943982</t>
  </si>
  <si>
    <t>143,518260869565*1,15 "Přepočtené koeficientem množství</t>
  </si>
  <si>
    <t>150</t>
  </si>
  <si>
    <t>-479831744</t>
  </si>
  <si>
    <t>865,5*1,1*3</t>
  </si>
  <si>
    <t>151</t>
  </si>
  <si>
    <t>283722860</t>
  </si>
  <si>
    <t>deska z pěnového polystyrenu  70S, 1000 x 500 x 100 mm</t>
  </si>
  <si>
    <t>-78803428</t>
  </si>
  <si>
    <t>865,5*1,1*1,02</t>
  </si>
  <si>
    <t>152</t>
  </si>
  <si>
    <t>283722850</t>
  </si>
  <si>
    <t>deska z pěnového polystyrenu  70S, 1000 x 500 x 80 mm</t>
  </si>
  <si>
    <t>1701574817</t>
  </si>
  <si>
    <t>971,091</t>
  </si>
  <si>
    <t>153</t>
  </si>
  <si>
    <t>283723090</t>
  </si>
  <si>
    <t>deska z pěnového polystyrenu 100 S 1000 x 500 x 100 mm</t>
  </si>
  <si>
    <t>-1649974917</t>
  </si>
  <si>
    <t>154</t>
  </si>
  <si>
    <t>998713202</t>
  </si>
  <si>
    <t>Přesun hmot procentní pro izolace tepelné v objektech v do 12 m</t>
  </si>
  <si>
    <t>32327709</t>
  </si>
  <si>
    <t>714</t>
  </si>
  <si>
    <t>Akustická a protiotřesová opatření</t>
  </si>
  <si>
    <t>155</t>
  </si>
  <si>
    <t>714121011</t>
  </si>
  <si>
    <t>Montáž podstropních panelů s rozšířenou zvukovou pohltivostí zavěšených na viditelný rošt</t>
  </si>
  <si>
    <t>-55857332</t>
  </si>
  <si>
    <t>"typ C -1NP" 12,89+9,25+8,84+5,98+4,46+51,66+)</t>
  </si>
  <si>
    <t>"2NP" 17,42+17,35+11,44+12,7+121,355</t>
  </si>
  <si>
    <t>"3NP" 17,49+16,95+12,17+120,174</t>
  </si>
  <si>
    <t>156</t>
  </si>
  <si>
    <t>590361320</t>
  </si>
  <si>
    <t>panel akustický , bílá 010, 600x600x15mm</t>
  </si>
  <si>
    <t>41633796</t>
  </si>
  <si>
    <t>Poznámka k položce:
C - akustický podhled SYSTÉMU SLCC – 600x600 mm, s otevřeným nosným roštem,hmotnost systému cca 5 kg/m2. Akustický panel ze skelného vlákna s viditelným povrchem „Aku FT“. Zvuková absorpce – dle EN ISO 354. Demontovatelný každý panel samostatně, barva bílá - světelná odrazivost 85%, koeficient zpětného odrazu 63 mcd/(m2lx), lesk &lt; 1, manuální čištění za mokra.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</si>
  <si>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347,049*1,05 "Přepočtené koeficientem množství</t>
  </si>
  <si>
    <t>157</t>
  </si>
  <si>
    <t>714121012</t>
  </si>
  <si>
    <t>Montáž podstropních panelů s rozšířenou zvukovou pohltivostí zavěšených na polozapuštěný rošt</t>
  </si>
  <si>
    <t>578134860</t>
  </si>
  <si>
    <t>158</t>
  </si>
  <si>
    <t>590360390</t>
  </si>
  <si>
    <t>panel akustický , bílá RAL 9003, 600x1800x20mm</t>
  </si>
  <si>
    <t>-1683664182</t>
  </si>
  <si>
    <t>Poznámka k položce:
B - akustický podhled  SYSTÉMU SLCC – 600x1800mm, tl. 20 mm, s poloskrytým nosným systémem, pouze v jednom směru přiznaná mezera, panel ze skelného vlákna s viditelným povrchem Aku TM FT, Zvuková absorpce – dle EN ISO 354. Demontovatelný každý panel samostatně, barva bílá - světelná odrazivost 85%, koeficient zpětného odrazu 63 mcd/(m2lx), lesk &lt; 1, poloskrytý nosný systém. V jednom směru je mezi kazetami přiznaná mezera pro zdůraznění směru a v druhém směru jsou kazety sesazeny "na sráz". Kazety jsou vyrobeny ze skelného vlákna vysoké hustoty na bázi 3RD Technology. Lícová strana kazet je opatřena povrchem Aku™ FT, zadní strana panelu je potažena skelnou tkaninou a hrany jsou natřené. Technické panely se používají pro montáž technických instalací, např. světel, VZT, sprinklerů, EPS, reproduktorů atp. Přesná šířka panelů (148, 298 nebo 598 mm) je navržena podle standardních rozměrů běžně dostupných svítidel. Nosnou hranu kazety tvoří drážka, která je pomocí pružiny kotvena k nosnému profilu. Kazety je možné demontovat lehkým zatlačením v horizontálním směru proti pružině a vyklopením dolů. Celková hmotnost systému je 3-4 kg/m2. Rastr je vyroben z pozinkované oceli. Přístupnost: Panely lze snadno demontovat. Min. demontážní hloubka v souladu s instalačním diagramem. Světelná účinnost: Bílá Frost, nejbližší barevný vzorek NCS S 0500-N, světelná odrazivost 85% (více než 99% odraženého světla je světlo rozptýlené). Koeficient zpětného odrazu je 63 mcd/(m²lx). Lesk &lt; 1. Údržba: Denní stírání prachu a vysávání. Týdenní čištění za mokra. Odolnost proti vlhkosti: Panely odolávají trvalé relativní vlhkosti prostředí do 95% při 30°C bez rizika vydouvání, deformace nebo oddělování jednotlivých vrstev (ISO 4611). Požární bezpečnost: Jádro panelů je testováno a klasifikováno jako nehořlavé podle EN ISO 1182. Systém je klasifikován jako požárně odolný podle NT FIRE 003.  D - akustický podhled – 600x600/1200/ mm, s otevřeným nosným roštem,hmotnost systému cca 5 kg/m2. Akustický panel ze skelného vlákna s viditelným povrchem „Akutex FT“. Zvuková absorpce – dle EN ISO 354. Demontovatelný každý panel samostatně, barva bílá - světelná odrazivost 85%, koeficient zpětného odrazu 63 mcd/(m2lx), lesk &lt; 1, kombinovaný podhled na chodbách- pevný sádrokarton š-400mm a akustický podhled D-600x600, alt 600x1200mm, podle možností přístupu k regulačním prvkům VZD. Viz. akustické parametry – schémata typ A,B,C,D. (NAPOJENÍ NA SVISLÉ STĚNY BUDE PEVNÝM SÁDROKARTONEM).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</si>
  <si>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998,720*1,05 "Přepočtené koeficientem množství</t>
  </si>
  <si>
    <t>159</t>
  </si>
  <si>
    <t>714121013</t>
  </si>
  <si>
    <t>Montáž podstropních panelů s rozšířenou zvukovou pohltivostí zavěšených na skrytý rošt</t>
  </si>
  <si>
    <t>-1831504523</t>
  </si>
  <si>
    <t>"Typ A-1NP" 30,42+17,54+18,16+17,11+17,43+17,55+10,98+17,35+17,49+17,35+17,93+17,35</t>
  </si>
  <si>
    <t>16,94+11,51+19,47+10,93+17,56</t>
  </si>
  <si>
    <t>"2NP" 15,99+14,03+18,22+18,35+13,73+18,04</t>
  </si>
  <si>
    <t>"3NP" 17,46+8,56+13,23+13,23+13,49+17,36+21,01+17,91+17,08</t>
  </si>
  <si>
    <t>160</t>
  </si>
  <si>
    <t>590363600</t>
  </si>
  <si>
    <t>panel akustický , 600x600x40mm</t>
  </si>
  <si>
    <t>1840740594</t>
  </si>
  <si>
    <t>Poznámka k položce:
A - akustický podhled SYSTÉMU SLCC – 600x600x66 mm, se skrytým nosným rastrem,hmotnost systému cca 3-4 kg/m2. Akustický panel ze skelného vlákna s viditelným povrchem „Aku TM FT“. Zvuková absorpce – dle EN ISO 354. Demontovatelný každý panel samostatně, barva bílá - světelná odrazivost 85%, koeficient zpětného odrazu 63 mcd/(m2lx), lesk &lt; 1. Odolnost proti vlhkosti - do 95% při 30°C bez rizika vydouvání, deformace nebo oddělování jednotlivých vrstev (ISO 4611). Světelná účinnost : Bílá Frost, nejbližší barevný vzorek NCS S 0500-N, světelná odrazivost 85% (více než 99% odraženého světla je světlo rozptýlené). Koeficient zpětného odrazu je 63 mcd/(m²lx). Lesk &lt; 1. Požární bezpečnost: Jádro panelů je testováno a klasifikováno jako nehořlavé podle EN ISO 1182. Systém je klasifikován jako požárně odolný podle NT FIRE 003. CE : Certifikát označený CE potvrzuje důležité vlastnosti produktu jako jsou zvuková absorbce, emise, požární bezpečnost a únostnost systému. Všechny stropní systémy mají CE certifikát stanovený Evropskou normou EN 13964. Další individuální vlastnosti produktů jsou deklarovány dokumentem Prohlášení o vlastnostech (DoP). Údržba: Denní stírání prachu a vysávání. Týdenní čištění za mokra.</t>
  </si>
  <si>
    <t>530,76*1,05 "Přepočtené koeficientem množství</t>
  </si>
  <si>
    <t>161</t>
  </si>
  <si>
    <t>998714202</t>
  </si>
  <si>
    <t>Přesun hmot procentní pro akustická a protiotřesová opatření v objektech v do 12 m</t>
  </si>
  <si>
    <t>-239649849</t>
  </si>
  <si>
    <t>762</t>
  </si>
  <si>
    <t>Konstrukce tesařské</t>
  </si>
  <si>
    <t>162</t>
  </si>
  <si>
    <t>762001</t>
  </si>
  <si>
    <t xml:space="preserve">D+M pomocný rošt  z desek cementotřískových  desek </t>
  </si>
  <si>
    <t>744320910</t>
  </si>
  <si>
    <t>126,072</t>
  </si>
  <si>
    <t>163</t>
  </si>
  <si>
    <t>762511113</t>
  </si>
  <si>
    <t>Podlahové kce podkladové z desek cementotřískových tl 16 mm na sraz lepených</t>
  </si>
  <si>
    <t>608374917</t>
  </si>
  <si>
    <t>411</t>
  </si>
  <si>
    <t>762511216</t>
  </si>
  <si>
    <t>Podlahové kce podkladové z desek OSB tl 22 mm na sraz lepených</t>
  </si>
  <si>
    <t>1336718396</t>
  </si>
  <si>
    <t>"atika"  254,23*0,2</t>
  </si>
  <si>
    <t>412</t>
  </si>
  <si>
    <t>762595001</t>
  </si>
  <si>
    <t>Spojovací prostředky pro položení dřevěných podlah a zakrytí kanálů</t>
  </si>
  <si>
    <t>931428443</t>
  </si>
  <si>
    <t>164</t>
  </si>
  <si>
    <t>998762202</t>
  </si>
  <si>
    <t>Přesun hmot procentní pro kce tesařské v objektech v do 12 m</t>
  </si>
  <si>
    <t>-930005663</t>
  </si>
  <si>
    <t>763</t>
  </si>
  <si>
    <t>Konstrukce suché výstavby</t>
  </si>
  <si>
    <t>165</t>
  </si>
  <si>
    <t>763111427</t>
  </si>
  <si>
    <t>SDK příčka tl 150 mm profil CW+UW 100 desky 2xDF 12,5 TI 80 mm EI 90 Rw 55 dB</t>
  </si>
  <si>
    <t>-1859257241</t>
  </si>
  <si>
    <t>"3NP" (2,6+3,6+0,3+2,9*2+5,2+5,26+0,505*3+0,325*2+1,405+3,65+1,1+3,79)*3,25-0,9*1,97</t>
  </si>
  <si>
    <t>-1,1*1,97-1,6*1,97-0,8*1,97</t>
  </si>
  <si>
    <t>"2NP"(2,8*3+2,62+1,95+2,8+5,2+2,4+1,6+3,9+4,99+0,6+1,9)*3,25-0,9*1,97-0,8*1,97</t>
  </si>
  <si>
    <t>"1NP"(1,5+1,5+2,0+3,0*3+1,6+3,8+1,9+1,2+1,7+3,6+2,0+2,9+4,2+1,6+3,8+2,5)*3,25-1,1*1,97*2</t>
  </si>
  <si>
    <t>-0,9*1,97-0,8*1,97*2</t>
  </si>
  <si>
    <t>"1PP" 2,8*2,6-0,9*1,97</t>
  </si>
  <si>
    <t>166</t>
  </si>
  <si>
    <t>763111431</t>
  </si>
  <si>
    <t>SDK příčka tl 100 mm profil CW+UW 50 desky 2xH2 12,5 TI 50 mm EI 60 Rw 50 dB</t>
  </si>
  <si>
    <t>312348277</t>
  </si>
  <si>
    <t>"1NP"(1,85*2+1,6*2+0,7*2+1,85+2,15+1,95+2,25+1,0+1,65+1,6+2,6+0,7+1,45*4)*3,25</t>
  </si>
  <si>
    <t>-0,7*1,97*11-0,8*1,97*3</t>
  </si>
  <si>
    <t>"2NP" (1,825*4+1,75+0,3+1,65+0,3+0,3*2+1,65*2+1,75*2+2,5+0,5+1,9*2+1,65*2+0,3*2)*3,25</t>
  </si>
  <si>
    <t>(2,0+0,65+1,8*2+1,9*5+1,65*5+0,3*5+2,5+0,5+0,3)*3,25-0,7*1,97*14</t>
  </si>
  <si>
    <t>"3NP"(1,9*8+1,65*8+0,3*8+2,5*4+0,5*4+1,9*5+1,65*5+0,3*5+2,0*2+3,45+1,65*2)*3,25-0,7*1,97*15</t>
  </si>
  <si>
    <t>167</t>
  </si>
  <si>
    <t>763001</t>
  </si>
  <si>
    <t>SDK příčka tl 150 mm profil CW+UW 100 desky 2xakustické 12,5 TI 50 mm 15 kg/m3 EI 60 Rw 56 dB</t>
  </si>
  <si>
    <t>-395086004</t>
  </si>
  <si>
    <t>"1NP" (2,5+3,0+5,1+3,63*2+2,4*2+7,8+1,9+2,205+1,5+0,3+2,205+3,225+1,725+0,15)*3,25</t>
  </si>
  <si>
    <t>(1,725+3,6+2,475+4,99*5+7,2+4,0+3,3+4,6+3,5+5,14+4,9*6+4,84+3,0+1,6+1,9+4,77+2,1)*3,25</t>
  </si>
  <si>
    <t>(5,05+4,5+2,8+5,2*3+3,4+9,4+1,0+1,3+5,05+4,4*2+3,9+4,8*2+9,2+33,0-1,4+1,7+5,4*11)*3,25</t>
  </si>
  <si>
    <t>1,8*3,25-0,8*1,97*38-1,6*1,97-1,65*1,06*2-0,9*1,97*5-1,2*1,97*2</t>
  </si>
  <si>
    <t>"2NP" (0,91+1,05+4,8+2,525+2,4+3,55+0,85+20,0+3,5+3,75*2+5,0+3,3+3,97+2,68+3,31)*3,25</t>
  </si>
  <si>
    <t>(3,62+1,395+3,2+4,97+4,4+5,2+1,55+3,8+4,8+3,5+1,9+5,6+2,2+2,9+5,6+1,9+4,5+1,475)*3,25</t>
  </si>
  <si>
    <t>(3,35+1,6+1,2+7,8+4,99+5,6+1,9+2,1+5,6*3+1,9)*3,25-2,1*1,04-0,8*1,97*10-1,2*1,97*3-0,7*1,97</t>
  </si>
  <si>
    <t>-1,6*1,97-1,97*1,0-3,0*1,0-2,7*2,04-1,5*2,4-2,675*2,04-1,69*1,04-1,5*2,02-1,485*2,4-1,475*2,4</t>
  </si>
  <si>
    <t>0,9*1,97-1,8*2,03</t>
  </si>
  <si>
    <t>"3NP" (1,45+24+5,6+2,34+2,14*4+5,6*3+0,9*2+1,9*3+3,5+3,8*2+1,3+0,325+0,695+0,6)*3,25</t>
  </si>
  <si>
    <t>(5,4+0,9+1,9*2+3,45+4,4+5,6*2+2,14*2+4,99*5-0,7+3,95+14,2+1,2+5,19*7-0,9+23,0-0,6)*3,25</t>
  </si>
  <si>
    <t>-0,7*1,97*6-0,8*1,97*10-2,265*2,04-1,2*1,97+2,2*3,25</t>
  </si>
  <si>
    <t>168</t>
  </si>
  <si>
    <t>763113319</t>
  </si>
  <si>
    <t>SDK příčka instalační tl 320 mm zdvojený profil CW+UW 100 desky 2xA 12,5 TI 80 mm EI 60 Rw 55 dB</t>
  </si>
  <si>
    <t>-463360930</t>
  </si>
  <si>
    <t>"1NP" (1,9+0,3+5,8+1,0*2+0,5+1,16+1,0+0,95+0,95++3,4+0,95)*3,25-0,8*1,97+7,1*3,25</t>
  </si>
  <si>
    <t>"2NP" (1,65+0,3+0,8+5,19+1,6+3,475+2,8+0,9+1,0*4+0,55+1,3+1,0*5+0,55)*3,25-0,8*1,97</t>
  </si>
  <si>
    <t>"3NP" (2,5+5,2*4+5,2*2+1,0+0,73+1,7)*3,25-3,25*2,4*6</t>
  </si>
  <si>
    <t>169</t>
  </si>
  <si>
    <t>763113329</t>
  </si>
  <si>
    <t>SDK příčka instalační tl 320 mm zdvojený profil CW+UW 100 desky 2xDF 12,5 TI 80 mm EI 90 Rw 56 dB</t>
  </si>
  <si>
    <t>1138985453</t>
  </si>
  <si>
    <t>"1NP" (2,4+5,7)*3,25</t>
  </si>
  <si>
    <t>"2NP"3,34*3,25</t>
  </si>
  <si>
    <t>"3NP" 2,16*3,25</t>
  </si>
  <si>
    <t>170</t>
  </si>
  <si>
    <t>763002</t>
  </si>
  <si>
    <t xml:space="preserve">Přirážka na podhled v hygien. prostorách </t>
  </si>
  <si>
    <t>-1239021622</t>
  </si>
  <si>
    <t>171</t>
  </si>
  <si>
    <t>763131411</t>
  </si>
  <si>
    <t>SDK podhled desky 1xA 12,5 bez TI dvouvrstvá spodní kce profil CD+UD</t>
  </si>
  <si>
    <t>-489316785</t>
  </si>
  <si>
    <t>"typ E-1NP" 11,68+29,23+7,8+1,44+2,13+3,69+5,92+1,4+1,4+2,68+2,99+1,45+4,22+4,88+6,09</t>
  </si>
  <si>
    <t>1,31+1,31+2,68+2,99+1,45+5,36+5,53+6,96+14,68+1,92+1,83+1,76+3,95+11,23+11,4+12,84</t>
  </si>
  <si>
    <t>9,87+12,7+17,22+11,81+3,93+8,54+1,35+1,35+1,59+1,59+3,82+4,28+12,67+4,22+13,2+14,8</t>
  </si>
  <si>
    <t>"2NP" 13,47+2,94+13,47+2,94+13,48+2,94+13,47+2,94+13,56+2,94+13,48+2,94+13,47+2,94</t>
  </si>
  <si>
    <t>13,44+2,94+13,48+2,94+13,48+2,94+4,26+2,47+1,53+2,46+1,53+5,5+9,46+10,37+9,34+6,19</t>
  </si>
  <si>
    <t>10,36+10,54+3,18+15,92</t>
  </si>
  <si>
    <t>"3NP" 13,66+2,86+14,16+2,86+14,16+2,86+14,16+2,86+14,16+2,73+13,66+2,86+13,66+2,86</t>
  </si>
  <si>
    <t>13,66+2,86+13,66+2,86+13,66+2,86+13,64+2,86+13,64+2,86+14,16+2,86+13,62+2,41+1,2+2,4</t>
  </si>
  <si>
    <t>1,32+17,08+8,1+6,58+8,07+5,64+8,42+11,38+13,27</t>
  </si>
  <si>
    <t>172</t>
  </si>
  <si>
    <t>763172312</t>
  </si>
  <si>
    <t>Montáž revizních dvířek SDK kcí vel. 300x300 mm</t>
  </si>
  <si>
    <t>902324732</t>
  </si>
  <si>
    <t>"ZA120-131" 112</t>
  </si>
  <si>
    <t>173</t>
  </si>
  <si>
    <t>590307110</t>
  </si>
  <si>
    <t xml:space="preserve">dvířka revizní s automatickým zámkem bez PO vel. 150/300-300/300mm povrch shodný s ostatní plochou </t>
  </si>
  <si>
    <t>1351841129</t>
  </si>
  <si>
    <t>174</t>
  </si>
  <si>
    <t>590307101</t>
  </si>
  <si>
    <t>dvířka revizní s automatickým zámkem 150-300/300mm s PO EI 60 DP1 do keramického obkladu</t>
  </si>
  <si>
    <t>250803808</t>
  </si>
  <si>
    <t>421</t>
  </si>
  <si>
    <t>590307101A</t>
  </si>
  <si>
    <t>dvířka revizní s automatickým zámkem 150-300/300mm s PO EI 60 DP1 povrch shodný s ostatní plochou</t>
  </si>
  <si>
    <t>127886269</t>
  </si>
  <si>
    <t>175</t>
  </si>
  <si>
    <t>998763402</t>
  </si>
  <si>
    <t>Přesun hmot procentní pro sádrokartonové konstrukce v objektech v do 12 m</t>
  </si>
  <si>
    <t>1507527165</t>
  </si>
  <si>
    <t>764</t>
  </si>
  <si>
    <t>Konstrukce klempířské</t>
  </si>
  <si>
    <t>176</t>
  </si>
  <si>
    <t>764222403</t>
  </si>
  <si>
    <t>Oplechování štítu závětrnou lištou z Al plechu rš 250 mm</t>
  </si>
  <si>
    <t>2033758986</t>
  </si>
  <si>
    <t>"schema KL 9"   122,05</t>
  </si>
  <si>
    <t>177</t>
  </si>
  <si>
    <t>764222404</t>
  </si>
  <si>
    <t>Oplechování štítu závětrnou lištou z Al plechu rš 330 mm</t>
  </si>
  <si>
    <t>1544791176</t>
  </si>
  <si>
    <t>"schema KL 1"   217,05</t>
  </si>
  <si>
    <t>178</t>
  </si>
  <si>
    <t>764222432</t>
  </si>
  <si>
    <t>Oplechování rovné okapové hrany z Al plechu rš 200 mm</t>
  </si>
  <si>
    <t>293278966</t>
  </si>
  <si>
    <t>"schema KL10"   9,33</t>
  </si>
  <si>
    <t>179</t>
  </si>
  <si>
    <t>764224408</t>
  </si>
  <si>
    <t>Oplechování horních ploch a nadezdívek (atik) bez rohů z Al plechu mechanicky kotvené rš 750 mm</t>
  </si>
  <si>
    <t>1601945963</t>
  </si>
  <si>
    <t>"schema KL 6"   37,13</t>
  </si>
  <si>
    <t>180</t>
  </si>
  <si>
    <t>764226403</t>
  </si>
  <si>
    <t>Oplechování parapetů rovných mechanicky kotvené z Al plechu  rš 270mm</t>
  </si>
  <si>
    <t>1098637081</t>
  </si>
  <si>
    <t>"schema KL 2"  114,29</t>
  </si>
  <si>
    <t>181</t>
  </si>
  <si>
    <t>764226404</t>
  </si>
  <si>
    <t>Oplechování parapetů rovných mechanicky kotvené z Al plechu  rš 330 mm</t>
  </si>
  <si>
    <t>-1987912895</t>
  </si>
  <si>
    <t>"schema KL 4"   120,9</t>
  </si>
  <si>
    <t>182</t>
  </si>
  <si>
    <t>764226405</t>
  </si>
  <si>
    <t>Oplechování parapetů rovných mechanicky kotvené z Al plechu  rš 370mm</t>
  </si>
  <si>
    <t>646356502</t>
  </si>
  <si>
    <t>"schema KL8"   3,24</t>
  </si>
  <si>
    <t>183</t>
  </si>
  <si>
    <t>764228404</t>
  </si>
  <si>
    <t>Oplechování římsy rovné mechanicky kotvené z Al plechu rš 150mm-200mm</t>
  </si>
  <si>
    <t>736185236</t>
  </si>
  <si>
    <t>"schema KL3,KL5,KL 7 "  20,8+28,59+4,5</t>
  </si>
  <si>
    <t>184</t>
  </si>
  <si>
    <t>1073018643</t>
  </si>
  <si>
    <t>"schema KL 12"   1,1</t>
  </si>
  <si>
    <t>185</t>
  </si>
  <si>
    <t>764321404</t>
  </si>
  <si>
    <t>Lemování rovných zdí střech s krytinou prejzovou nebo vlnitou z Al plechu rš 330 mm</t>
  </si>
  <si>
    <t>-592653635</t>
  </si>
  <si>
    <t>"schema KL16"   9,6</t>
  </si>
  <si>
    <t>186</t>
  </si>
  <si>
    <t>764321413</t>
  </si>
  <si>
    <t>Lemování rovných zdí střech s krytinou skládanou z Al plechu rš 150-300mm</t>
  </si>
  <si>
    <t>-1870788864</t>
  </si>
  <si>
    <t>"schema KL11,KL13"  14,81+10,78</t>
  </si>
  <si>
    <t>187</t>
  </si>
  <si>
    <t>764521465</t>
  </si>
  <si>
    <t>Kotlík hranatý pro podokapní žlaby z Al plechu 400/120 mm</t>
  </si>
  <si>
    <t>-1560870358</t>
  </si>
  <si>
    <t>"schema KL 15"   2</t>
  </si>
  <si>
    <t>188</t>
  </si>
  <si>
    <t>764528423</t>
  </si>
  <si>
    <t>Svody hranaté 80/80mmvčetně objímek, kolen, odskoků z Al plechu</t>
  </si>
  <si>
    <t>-1984045840</t>
  </si>
  <si>
    <t>"schema KL 14"    7,1</t>
  </si>
  <si>
    <t>189</t>
  </si>
  <si>
    <t>998764202</t>
  </si>
  <si>
    <t>Přesun hmot procentní pro konstrukce klempířské v objektech v do 12 m</t>
  </si>
  <si>
    <t>-1059118040</t>
  </si>
  <si>
    <t>766</t>
  </si>
  <si>
    <t>Konstrukce truhlářské</t>
  </si>
  <si>
    <t>190</t>
  </si>
  <si>
    <t>766001</t>
  </si>
  <si>
    <t>Montáž oken plastových zasklených  izolačním trojsklem bezpečnostním vč. kování barva RAL 9006</t>
  </si>
  <si>
    <t>-1797667186</t>
  </si>
  <si>
    <t>Poznámka k položce:
Plastové výplně otvorů
pol.č.179-181, popis:Rámy: min. pětikomorový profilový systém s ostrými hranami, stavební hloubka min.80 mm, barva int. sněhová bílá, barva ext. RAL 9006, rohy svařované a frézované, sloupky a poutce šroubené, U rámu a křídla = Uf = 0,95 Wm-2K-1 včetně výztuže, 
Zasklení: 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1,00 Wm-2K-1,ČSN 730540-2, ČSN 730862.
Kování: 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
Doplňkové konstrukce a vlastnosti: Těsnění třístupňové, středové, ČSN 746210, ČSN EN 1027 a ČSN EN 12211, min. pětikomorové rozšiřovací profily, prvky pro předsazenou montáž,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t>
  </si>
  <si>
    <t>"schema PL /1-PL/22,PL/24-PL/31"  4,7*0,7+3,1*0,7+3,1*1,6*11+3,1*1,6*8+2,4*2,6</t>
  </si>
  <si>
    <t>2,4*2,43*2+1,5*2,43+2,6*2,43+1,8*2,43*2+1,8*1,6*16+1,8*1,6*16+1,8*2,43*2+0,5*2,43*3</t>
  </si>
  <si>
    <t>1,3*0,7+0,5*2,43*2+3,95*2,43+3,1*2,43*3+3,1*2,43+1,8*2,43*2+2,1*0,7*3+1,3*1,6</t>
  </si>
  <si>
    <t>2,175*0,7*2+1,3*2,43+2,6*1,6*4+1,3*2,6+1,3*2,35+0,85*2,43+1,3*2,6+1,5*1,6</t>
  </si>
  <si>
    <t>192</t>
  </si>
  <si>
    <t>766002</t>
  </si>
  <si>
    <t xml:space="preserve">Montáž plastových prosklených stěn s dveřmi  zasklených trojsklem bezpečnostním vč. kování </t>
  </si>
  <si>
    <t>509213322</t>
  </si>
  <si>
    <t>"schema PL 23,32,33"   10,71*1,6+6,115*1,6+8,16*1,6+7,43*2,6+3,24*1,6</t>
  </si>
  <si>
    <t>194</t>
  </si>
  <si>
    <t>766003</t>
  </si>
  <si>
    <t xml:space="preserve">Montáž oken dřevěných zasklených  trojsklem neotevíravých vč. kování nepravidelného tvaru </t>
  </si>
  <si>
    <t>1199626182</t>
  </si>
  <si>
    <t>"schema č.PL 34-42"   1,565*1,33+1,24*0,815+0,94*0,905+1,455*1,34+1,73*1,69+1,015*0,84</t>
  </si>
  <si>
    <t>2,275*2,385+1,455*1,495+1,07*0,805</t>
  </si>
  <si>
    <t>196</t>
  </si>
  <si>
    <t>766004</t>
  </si>
  <si>
    <t>D+M dveře vnitřní hladké plné otočné do ocelové zárubně vč. kování povrch HPL 80/197cm  voděodolné</t>
  </si>
  <si>
    <t>-1346967802</t>
  </si>
  <si>
    <t>Poznámka k položce:
vhodné do zdravotnických zařízení se zvýšenou odolností proti otěru (deklarováno výrobcem)
zvýšená odolnost proti proražení / prokopnutí                                                bezfalcové dveřní křídlo 
materiál: HPL tl. min. 0.8mm, odstín RAL 9006, 
kování: broušený Al, klika – klika, alternativně koule – klika dle pozic uvedených v tabulkách výrobků, štíty, 
vč. madla a okop plechu v400mm, provedení dle příloha č. 3, vyhl. č. 398/209 sb.                                                                                                                                 - zárubeň hranatá pro bezfalcové dveřní křídlo , zárubeň pro dodatečnou montáž, barva RAL 9006 – STŘÍKANÁ - alkydová barva, máteriál žárově pozinkovaný plech tl. 1,5 mm, 3 dveřní závěsy + montážní kotvy , v polodrážce TPE těsnění                                                                                                                - obecně pro všechny pro všechny další truhlářské výrobky - dveře</t>
  </si>
  <si>
    <t>197</t>
  </si>
  <si>
    <t>766005</t>
  </si>
  <si>
    <t>D+M dveře vnitřní hladké plné otočné do ocelové zárubně vč. kování povrch HPL 70/197cm voděodolné</t>
  </si>
  <si>
    <t>1208905503</t>
  </si>
  <si>
    <t>"schema č.6,7,13,14,24"  51</t>
  </si>
  <si>
    <t>198</t>
  </si>
  <si>
    <t>766006</t>
  </si>
  <si>
    <t>D+M dveře vnitřní hladké plné otočné do ocelové zárubně vč. kování povrch HPL  90/197cm voděodolné</t>
  </si>
  <si>
    <t>76564760</t>
  </si>
  <si>
    <t>199</t>
  </si>
  <si>
    <t>766006a</t>
  </si>
  <si>
    <t xml:space="preserve">dtto,avšak 900/1970mm vč. madla a okopného plechu výšky 400mm </t>
  </si>
  <si>
    <t>-1182735248</t>
  </si>
  <si>
    <t>"schema TR 15"   1</t>
  </si>
  <si>
    <t>200</t>
  </si>
  <si>
    <t>766007</t>
  </si>
  <si>
    <t xml:space="preserve">D+M dveře vnitřní hladké plné otočné do ocelové zárubně vč. kování povrch HPL 120/197cm </t>
  </si>
  <si>
    <t>-1848735628</t>
  </si>
  <si>
    <t>"schema č.16,17,23"  28</t>
  </si>
  <si>
    <t>201</t>
  </si>
  <si>
    <t>766008</t>
  </si>
  <si>
    <t>D+M dveře vnitřní hladké plné povrch HPL  do ocelové zárubně posuvné 800/1970mm</t>
  </si>
  <si>
    <t>2115893456</t>
  </si>
  <si>
    <t>"schema č.20"    1</t>
  </si>
  <si>
    <t>414</t>
  </si>
  <si>
    <t>766008a</t>
  </si>
  <si>
    <t xml:space="preserve">Přirážka na hliníkovou hranu dveří dřevěných vnitřních </t>
  </si>
  <si>
    <t>2075225775</t>
  </si>
  <si>
    <t>202</t>
  </si>
  <si>
    <t>766009</t>
  </si>
  <si>
    <t>D+M sanitární příčky s dveřmi 700/1970mm vč. kování  povrch HPL</t>
  </si>
  <si>
    <t>803226068</t>
  </si>
  <si>
    <t>"schema č.27-30"   3,5*2,0+3,6*2+1,85*2,0+1,85*2,0</t>
  </si>
  <si>
    <t>203</t>
  </si>
  <si>
    <t>766010</t>
  </si>
  <si>
    <t xml:space="preserve">D+M shrnovací stěna vč. kování </t>
  </si>
  <si>
    <t>919186689</t>
  </si>
  <si>
    <t>Poznámka k položce:
Posuvné stěny-akustické, mobilní - systém přestavitelných/skládacích akustických příček - zvuková neprůzvučnost stěny-příčky 47 až 52 dB, s horním, nadstropním akustickým dílem, s horním vedením a spodním pozičním uchycením, “, tl. – 86-100mm, povrchová úprava alu. profilů -  komaxit  RAL 9006, kolejnice hliníková, jednobodová, plné výplně, HPL,    barva bílá, alt. dekor-hruška. Se zapuštěným kováním a zámkem. Vedení a rám – RAL 9006, alt. AL. Jednotlivé segmenty max. š.- 1,2m, se středním vedením lámání a posuvu prvků, ovládání ruční.</t>
  </si>
  <si>
    <t>"schema č.31,32"   5,1*3,0+3,05*2,6</t>
  </si>
  <si>
    <t>204</t>
  </si>
  <si>
    <t>766011</t>
  </si>
  <si>
    <t>D+M vnitřní parapet s nosem desky DTD s povrchem HPL šířka 230mm</t>
  </si>
  <si>
    <t>-1372595390</t>
  </si>
  <si>
    <t>"schema č.33"   185,15</t>
  </si>
  <si>
    <t>205</t>
  </si>
  <si>
    <t>766011a</t>
  </si>
  <si>
    <t>D+M vnitřní okenní parapet bez nosu deska DTD hl.270mm povrch HPL</t>
  </si>
  <si>
    <t>1087330262</t>
  </si>
  <si>
    <t>"schema T34"  41,25</t>
  </si>
  <si>
    <t>206</t>
  </si>
  <si>
    <t>766012</t>
  </si>
  <si>
    <t xml:space="preserve">D+M samozavírač dveřní </t>
  </si>
  <si>
    <t>-404596016</t>
  </si>
  <si>
    <t>207</t>
  </si>
  <si>
    <t>766013</t>
  </si>
  <si>
    <t xml:space="preserve">Přirážka na těsnění pomocí padacích kartáčů </t>
  </si>
  <si>
    <t>101309955</t>
  </si>
  <si>
    <t>371</t>
  </si>
  <si>
    <t>766014</t>
  </si>
  <si>
    <t xml:space="preserve">Dodávka oken trojdílných 4700/700mm plastových zasklení trojsklem bezpečnostním  vč. kování  barva bílá </t>
  </si>
  <si>
    <t>-325701425</t>
  </si>
  <si>
    <t>"schema PL/1"  1</t>
  </si>
  <si>
    <t>372</t>
  </si>
  <si>
    <t>766015</t>
  </si>
  <si>
    <t xml:space="preserve">dtto,avšak dvojdílné 3100/700mm </t>
  </si>
  <si>
    <t>785702085</t>
  </si>
  <si>
    <t>"schema PL/2"  1</t>
  </si>
  <si>
    <t>373</t>
  </si>
  <si>
    <t>766016</t>
  </si>
  <si>
    <t xml:space="preserve">dtto,avšak okno trojdílné pevné 3100/1600mm </t>
  </si>
  <si>
    <t>-191348426</t>
  </si>
  <si>
    <t>"schema PL/4"   19</t>
  </si>
  <si>
    <t>374</t>
  </si>
  <si>
    <t>766017</t>
  </si>
  <si>
    <t xml:space="preserve">Dodávka oken plastových zasklených trojsklem bezpečnostním pevných bílých vč. kování 2400/2600mm </t>
  </si>
  <si>
    <t>1840532505</t>
  </si>
  <si>
    <t>"schema PL/5"   1</t>
  </si>
  <si>
    <t>375</t>
  </si>
  <si>
    <t>766018</t>
  </si>
  <si>
    <t xml:space="preserve">dtto,avšak 2400/2430mm </t>
  </si>
  <si>
    <t>-799857926</t>
  </si>
  <si>
    <t>"schema PL/6"   2</t>
  </si>
  <si>
    <t>376</t>
  </si>
  <si>
    <t>766019</t>
  </si>
  <si>
    <t xml:space="preserve">dtto,avšak 1500/2430mm </t>
  </si>
  <si>
    <t>388986983</t>
  </si>
  <si>
    <t>"schema PL/7"  1</t>
  </si>
  <si>
    <t>377</t>
  </si>
  <si>
    <t>766020</t>
  </si>
  <si>
    <t xml:space="preserve">dtto,avšak 2600/2430mm </t>
  </si>
  <si>
    <t>-2092218475</t>
  </si>
  <si>
    <t>"schema PL/8"  1</t>
  </si>
  <si>
    <t>378</t>
  </si>
  <si>
    <t>766021</t>
  </si>
  <si>
    <t xml:space="preserve">dtto,avšak 1800/2430mm </t>
  </si>
  <si>
    <t>-552220121</t>
  </si>
  <si>
    <t>"schema PL/9"  2</t>
  </si>
  <si>
    <t>379</t>
  </si>
  <si>
    <t>766022</t>
  </si>
  <si>
    <t>dtto,avšak 1800/1600mm</t>
  </si>
  <si>
    <t>-1743462399</t>
  </si>
  <si>
    <t>"schema PL/10,PL11"    16+16</t>
  </si>
  <si>
    <t>380</t>
  </si>
  <si>
    <t>766023</t>
  </si>
  <si>
    <t>-131622105</t>
  </si>
  <si>
    <t>"schema PL/12"  2</t>
  </si>
  <si>
    <t>381</t>
  </si>
  <si>
    <t>766024</t>
  </si>
  <si>
    <t xml:space="preserve">dtto,avšak 500/2430mm </t>
  </si>
  <si>
    <t>1882714414</t>
  </si>
  <si>
    <t>"schema PL/13,PL/15"  5</t>
  </si>
  <si>
    <t>382</t>
  </si>
  <si>
    <t>766025</t>
  </si>
  <si>
    <t>dtto,avšak 1300/700</t>
  </si>
  <si>
    <t>654736286</t>
  </si>
  <si>
    <t>"schema PL/14"  1</t>
  </si>
  <si>
    <t>383</t>
  </si>
  <si>
    <t>766026</t>
  </si>
  <si>
    <t xml:space="preserve">dtto,avšak rohové 3950/2430mm </t>
  </si>
  <si>
    <t>1778569565</t>
  </si>
  <si>
    <t>"schema PL/16"  1</t>
  </si>
  <si>
    <t>384</t>
  </si>
  <si>
    <t>766027</t>
  </si>
  <si>
    <t xml:space="preserve">dtto,avšak průběžné 3100/2430mm </t>
  </si>
  <si>
    <t>1005663954</t>
  </si>
  <si>
    <t>"schema PL/17,PL/18"   3+1</t>
  </si>
  <si>
    <t>385</t>
  </si>
  <si>
    <t>766028</t>
  </si>
  <si>
    <t>-182277326</t>
  </si>
  <si>
    <t>"schema PL/19"  2</t>
  </si>
  <si>
    <t>386</t>
  </si>
  <si>
    <t>766029</t>
  </si>
  <si>
    <t xml:space="preserve">dtto,avšak 2100/700mm </t>
  </si>
  <si>
    <t>-1199314298</t>
  </si>
  <si>
    <t>"schema PL/20"  3</t>
  </si>
  <si>
    <t>387</t>
  </si>
  <si>
    <t>766030</t>
  </si>
  <si>
    <t xml:space="preserve">dtto,avšak 1300/1600mm </t>
  </si>
  <si>
    <t>-1534324120</t>
  </si>
  <si>
    <t>"schema PL/22"  1</t>
  </si>
  <si>
    <t>388</t>
  </si>
  <si>
    <t>766031</t>
  </si>
  <si>
    <t xml:space="preserve">Dodávka prosklené stěny z plastu zasklení trojsklem bezpečnostním 16830/1600mm vč. kování </t>
  </si>
  <si>
    <t>1232655926</t>
  </si>
  <si>
    <t>"schema PL/23"  1</t>
  </si>
  <si>
    <t>389</t>
  </si>
  <si>
    <t>766032</t>
  </si>
  <si>
    <t xml:space="preserve">Dodávka oken plastových zasklených trojsklem bezpečnostním barva bílá  2175/700mm </t>
  </si>
  <si>
    <t>-2143866585</t>
  </si>
  <si>
    <t>"schema PL/24"  2</t>
  </si>
  <si>
    <t>390</t>
  </si>
  <si>
    <t>766033</t>
  </si>
  <si>
    <t xml:space="preserve">dtto,avšak 1300/2430mm </t>
  </si>
  <si>
    <t>-1077402114</t>
  </si>
  <si>
    <t>"schema PL/25"  1</t>
  </si>
  <si>
    <t>391</t>
  </si>
  <si>
    <t>766034</t>
  </si>
  <si>
    <t xml:space="preserve">dtto,avšak 2600/1600mm </t>
  </si>
  <si>
    <t>937578516</t>
  </si>
  <si>
    <t>"schema PL/26"  4</t>
  </si>
  <si>
    <t>392</t>
  </si>
  <si>
    <t>766035</t>
  </si>
  <si>
    <t xml:space="preserve">dtto,avšak 1300/2600mm </t>
  </si>
  <si>
    <t>614182211</t>
  </si>
  <si>
    <t>"schema PL/27"  1</t>
  </si>
  <si>
    <t>393</t>
  </si>
  <si>
    <t>766036</t>
  </si>
  <si>
    <t xml:space="preserve">dtto,avšak 1300/2350mm </t>
  </si>
  <si>
    <t>-1340900945</t>
  </si>
  <si>
    <t>"schema PL/28"  1</t>
  </si>
  <si>
    <t>394</t>
  </si>
  <si>
    <t>766037</t>
  </si>
  <si>
    <t xml:space="preserve">dtto,avšak 850/2430mm </t>
  </si>
  <si>
    <t>-227528153</t>
  </si>
  <si>
    <t>"schema PL/29"  1</t>
  </si>
  <si>
    <t>395</t>
  </si>
  <si>
    <t>766038</t>
  </si>
  <si>
    <t>1259729570</t>
  </si>
  <si>
    <t>"schema PL/30"  1</t>
  </si>
  <si>
    <t>396</t>
  </si>
  <si>
    <t>766039</t>
  </si>
  <si>
    <t xml:space="preserve">dtto,avšak 1570/1600mm </t>
  </si>
  <si>
    <t>-1184123380</t>
  </si>
  <si>
    <t>"schema PL/31"  1</t>
  </si>
  <si>
    <t>397</t>
  </si>
  <si>
    <t>766040</t>
  </si>
  <si>
    <t xml:space="preserve">Dodávka prosklené stěny plastové zasklení sklem bezpečnostním vč. kování barva bílá 8160/1600mm </t>
  </si>
  <si>
    <t>-1055068316</t>
  </si>
  <si>
    <t>"schema PL/32"   1</t>
  </si>
  <si>
    <t>398</t>
  </si>
  <si>
    <t>766041</t>
  </si>
  <si>
    <t>dtto,avšak 10670/1600-2600mm</t>
  </si>
  <si>
    <t>-1257411479</t>
  </si>
  <si>
    <t>"schema PL/33"  1</t>
  </si>
  <si>
    <t>399</t>
  </si>
  <si>
    <t>766042</t>
  </si>
  <si>
    <t xml:space="preserve">Dodávka oken dřevěných jednodílných zasklení izolačním trojsklem bezpečnostním tvar neprav. vč. kování 1565/1330mm </t>
  </si>
  <si>
    <t>171326676</t>
  </si>
  <si>
    <t>"schema PL/34"  1</t>
  </si>
  <si>
    <t>400</t>
  </si>
  <si>
    <t>766043</t>
  </si>
  <si>
    <t xml:space="preserve">dtto,avšak 1240/815mm </t>
  </si>
  <si>
    <t>-1988767318</t>
  </si>
  <si>
    <t>"schema PL/35"  1</t>
  </si>
  <si>
    <t>401</t>
  </si>
  <si>
    <t>766044</t>
  </si>
  <si>
    <t xml:space="preserve">dtto,avšak 940/905mm </t>
  </si>
  <si>
    <t>1807929002</t>
  </si>
  <si>
    <t>"schema PL/36"  1</t>
  </si>
  <si>
    <t>402</t>
  </si>
  <si>
    <t>766045</t>
  </si>
  <si>
    <t>dtto,avšak 1455/1340mm</t>
  </si>
  <si>
    <t>-1404734173</t>
  </si>
  <si>
    <t>"schema PL/38"  1</t>
  </si>
  <si>
    <t>403</t>
  </si>
  <si>
    <t>766046</t>
  </si>
  <si>
    <t xml:space="preserve">dtto,avšak 1750/1700mm </t>
  </si>
  <si>
    <t>-1133916039</t>
  </si>
  <si>
    <t>404</t>
  </si>
  <si>
    <t>766047</t>
  </si>
  <si>
    <t xml:space="preserve">dtto,avšak 1015/840mm </t>
  </si>
  <si>
    <t>-942372216</t>
  </si>
  <si>
    <t>"schema PL/39"  1</t>
  </si>
  <si>
    <t>405</t>
  </si>
  <si>
    <t>766048</t>
  </si>
  <si>
    <t xml:space="preserve">dtto,avšak 2275/2385mm </t>
  </si>
  <si>
    <t>-1231910608</t>
  </si>
  <si>
    <t>"schema PL/40"  1</t>
  </si>
  <si>
    <t>406</t>
  </si>
  <si>
    <t>766049</t>
  </si>
  <si>
    <t xml:space="preserve">dtto,avšak 1455/1495mm </t>
  </si>
  <si>
    <t>481807809</t>
  </si>
  <si>
    <t>"schema PL/41"  1</t>
  </si>
  <si>
    <t>407</t>
  </si>
  <si>
    <t>766050</t>
  </si>
  <si>
    <t xml:space="preserve">dtto,avšak 1070/805mm </t>
  </si>
  <si>
    <t>-38635493</t>
  </si>
  <si>
    <t>"schema PL/42"  1</t>
  </si>
  <si>
    <t>418</t>
  </si>
  <si>
    <t>766051</t>
  </si>
  <si>
    <t xml:space="preserve">D+M dveřní zarážky </t>
  </si>
  <si>
    <t>-716580277</t>
  </si>
  <si>
    <t>Poznámka k položce:
silikonová , kruhová, vypouklá ,nalepovací – ochrana stěny, dveří, proti nárazu kliky – barva bílá , průměr cca 50 mm</t>
  </si>
  <si>
    <t>135+56</t>
  </si>
  <si>
    <t>208</t>
  </si>
  <si>
    <t>998766202</t>
  </si>
  <si>
    <t>Přesun hmot procentní pro konstrukce truhlářské v objektech v do 12 m</t>
  </si>
  <si>
    <t>661456163</t>
  </si>
  <si>
    <t>767</t>
  </si>
  <si>
    <t>Konstrukce zámečnické</t>
  </si>
  <si>
    <t>209</t>
  </si>
  <si>
    <t>767001</t>
  </si>
  <si>
    <t xml:space="preserve">D+M prosklená stěna - rozměr viditelné části 15210/2800, _x000D__x000D_
s automatickými posuvnými dvoukřídl.dveřmi - celoprosklené 1800/2200, _x000D__x000D_
AL profily, vč. rozšiřovacích, navyšovacích a zakládacích profilů, povrch stříkaný, odstín RAL 9006, trojsklo, </t>
  </si>
  <si>
    <t>kpl</t>
  </si>
  <si>
    <t>1078424850</t>
  </si>
  <si>
    <t>Poznámka k položce:
Poznámka k dílu 767:Exteriérové hliníkové výplně otvorůRámy:tepelně izolační hliníkové rámy s ostrými hranami, stavební hloubka min.70 mm, barva int. / ext. RAL 9006 hodnota Uf =1,20 Wm-2K-1,Zasklení:izolační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1,2 Wm-2K-1,ČSN 730540-2, ČSN 730862.Kování:Celoobvodové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křídlaDoplňkové konstrukce a vlastnosti:těsnění třístupňové, středové, ČSN 746210, ČSN EN 1027 a ČSN EN 12211, tepelně izolační 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mechanismu.Interiérové hliníkové prosklené stěnypopis:Rámy:hliníkový systém s ostrými hranami,Zasklení:oboustranně bezpečnostní akustické sklo CONNEX,Vzduchová neprůzvučnost:stěna-R'w = 47 dB (stavební vzduchová neprůzvučnost), 
dveře - Rw = 27dB (laboratorní vzduchová neprůzvučnost)Kování:bezbariérové spodní vedeníDoplňkové konstrukce a vlastnosti:rozšiřovací,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mechanismu.Konstrukce dělících flexibilních příček:Popis: Systém přestavitelných/skládacích akustických příček, zvuková neprůzvučnost stěny-příčky 47 až 52 dB, horní vedení a spodní poziční uchycení, systém „harmonika“, se zapuštěným kováním a zámkem, jednotlivé segmenty max.šířky 1,2m, se středním vedením lámání a posuvu prvků, barva výplně bílá, alt. dekor, vedení a rám odstín RAL 9006, alt. hliník,                                                                                                                             VNITŘNÍ PROSKLENÉ STĚNY - jsou zaskleny čirým akustickým bezpečnostním sklem connex, rámy  hliníkové s nástřikem RAL 9006, akustický požadavek na prosklenou stěnu R´w = 47 dB (stavební vzduchová neprůzvučnost), akustický požadavek na dveře v prosklené stěně Rw = 27dB (laboratorní vzduchová neprůzvučnost)POZNÁMKA:-	NA STAVBĚ BUDOU OVĚŘENY STAVEBNÍ ROZMĚRY STAVBY, ZPŮSOB ZABUDOVÁNÍ A NÁVAZNOSTI NA OKOLNÍ KONSTRUKCE
-	PŘED OBJEDNÁNÍM NEBO VÝROBOU PSV BUDOU ZKONTROLOVÁNY VÝROBKY S CELKOVÝM NÁVRHEM STAVBY
-	VÝROBKY BUDOU NABÍDNUTY KOMPLETNÍ VČETNĚ VŠECH DOPLŇKOVÝCH MATERIÁLŮ ( TJ. KOTVY, LIŠTY, TRMELY ATD. )  A VČETNĚ UVEDENÍ DO PROVOZU A ZAŠKOLENÍ OBSLUHY."</t>
  </si>
  <si>
    <t>"schema AL1"   1</t>
  </si>
  <si>
    <t>210</t>
  </si>
  <si>
    <t>767002</t>
  </si>
  <si>
    <t>D+M rohová prosklená stěna - rozměr viditelné části 5545/2800, _x000D__x000D_
s automatickými posuvnými dvoukřídl.dveřmi - celoprosklené 1800/2200, _x000D__x000D_
AL profily, povrch stříkaný, odstín RAL 9006, dvojsklo</t>
  </si>
  <si>
    <t>-931736047</t>
  </si>
  <si>
    <t>"schema AL3"  1</t>
  </si>
  <si>
    <t>211</t>
  </si>
  <si>
    <t>767003</t>
  </si>
  <si>
    <t xml:space="preserve">D+M prosklená stěna - rozměr viditelné části 3060/2800, _x000D__x000D_
s dvoukřídlovými otočnými dveřmi -_x000D__x000D_
celoprosklené 1800/2200, _x000D__x000D_
AL profily, vč. navyšovacích profilů, povrch stříkaný, odstín RAL 9006, zámek vložkový,_x000D__x000D_
klika,klika,štíty, dvojsklo,  </t>
  </si>
  <si>
    <t>-1425128700</t>
  </si>
  <si>
    <t>"schema AL2"   1</t>
  </si>
  <si>
    <t>212</t>
  </si>
  <si>
    <t>767004</t>
  </si>
  <si>
    <t>D+M prosklená stěna - rozměr viditelné části 2550/2040 , _x000D__x000D_
s otoč.jednokřídl. dveřmi L - celoprosklené 800/1970,  vč. padacích katráčů, _x000D__x000D_
AL profily, povrch stříkaný, odstín RAL 9006, _x000D__x000D_
zámek vložkový, klika,klika,štíty, samozavířač, dvojsklo, _x000D__x000D_
požadavek</t>
  </si>
  <si>
    <t>-457582696</t>
  </si>
  <si>
    <t>Poznámka k položce:
"D+M prosklená stěna - rozměr viditelné části 2550/2040 , 
s otoč.jednokřídl. dveřmi L - celoprosklené 800/1970,  vč. padacích katráčů, 
AL profily, povrch stříkaný, odstín RAL 9006, 
zámek vložkový, klika,klika,štíty, samozavířač, dvojsklo, 
požadavek vzduchové neprůzvučnosti,"</t>
  </si>
  <si>
    <t>"schema č.AL4,AL5,AL7"   3</t>
  </si>
  <si>
    <t>213</t>
  </si>
  <si>
    <t>767005</t>
  </si>
  <si>
    <t xml:space="preserve">D+M rohová prosklená stěna - rozměr viditelné části 5350/2040, _x000D__x000D_
s posuvnými jednokřídl.dveřmi P - celoprosklené 1700/2040, AL profily, povrch stříkaný, odstín RAL 9006, _x000D__x000D_
zámek vložkový, klika,klika,štíty, dvojsklo ,                                      </t>
  </si>
  <si>
    <t>-1310406782</t>
  </si>
  <si>
    <t>Poznámka k položce:
"D+M rohová prosklená stěna - rozměr viditelné části 5350/2040, 
s posuvnými jednokřídl.dveřmi P - celoprosklené 1700/2040, AL profily, povrch stříkaný, odstín RAL 9006, 
zámek vložkový, klika,klika,štíty, dvojsklo ,                   D+M  prosklená stěna - rozměr viditelné části 6450/2040
s posuvnými jednokřídl.dveřmi L - celoprosklené 1700/2040, 
AL profily, povrch stříkaný, odstín RAL 9006, 
zámek vložkový, klika,klika,štíty, dvojsklo"</t>
  </si>
  <si>
    <t>"schema AL 6,AL8"   2</t>
  </si>
  <si>
    <t>214</t>
  </si>
  <si>
    <t>767006</t>
  </si>
  <si>
    <t>D+M prosklená stěna - rozměr viditelné části 4280/2100, s automatickými posuvnými jednokřídl.dveřmi P- celoprosklené 2100/2040,_x000D__x000D_
AL profily, vč. navyšovacích a zakládacích profilů, povrch stříkaný,odstín RAL 9006,_x000D__x000D_
zámek vložkový,klika,klika,štíty, trojsk</t>
  </si>
  <si>
    <t>-808975040</t>
  </si>
  <si>
    <t>"schema AL 9"  1</t>
  </si>
  <si>
    <t>215</t>
  </si>
  <si>
    <t>767007</t>
  </si>
  <si>
    <t>D+M prosklená stěna - rozměr viditelné části 5700/2600,_x000D__x000D_
 s posuvnými jednokřídl.dveřmi (HS portál) L - celoprosklené 1440/2510, _x000D__x000D_
AL profily, vč. navyšovacích a zakládacích profilů, přechodových profilů mezi HS portálem a okenním profilem a prvků pro pře</t>
  </si>
  <si>
    <t>1113664245</t>
  </si>
  <si>
    <t>Poznámka k položce:
"D+M prosklená stěna - rozměr viditelné části 5700/2600,
 s posuvnými jednokřídl.dveřmi (HS portál) L - celoprosklené 1440/2510, 
AL profily, vč. navyšovacích a zakládacích profilů, přechodových profilů mezi HS portálem a okenním profilem a prvků pro předsazenou montáž, povrch stříkaný, odstín RAL 9006, 
zámek vložkový, klika,klika,štíty, trojsklo ,"</t>
  </si>
  <si>
    <t>"schema AL10"   1</t>
  </si>
  <si>
    <t>216</t>
  </si>
  <si>
    <t>767008</t>
  </si>
  <si>
    <t>D+M rohová prosklená stěna - rozměr viditelné části 6070/2600, _x000D__x000D_
s posuvnými jednokřídl.dveřmi  (HS portál)  P - celoprosklené 1440/2510, _x000D__x000D_
AL profily, vč. navyšovacích a zakládacích profilů, přechodových profilů mezi HS portálem a okenním profilem a prvk</t>
  </si>
  <si>
    <t>-1480065328</t>
  </si>
  <si>
    <t>Poznámka k položce:
"D+M rohová prosklená stěna - rozměr viditelné části 6070/2600, 
s posuvnými jednokřídl.dveřmi  (HS portál)  P - celoprosklené 1440/2510, 
AL profily, vč. navyšovacích a zakládacích profilů, přechodových profilů mezi HS portálem a okenním profilem a prvků pro předsazenou montáž, povrch stříkaný, odstín RAL 9006, 
zámek vložkový, klika,klika,štíty, trojsklo"</t>
  </si>
  <si>
    <t>"schema AL11"  1</t>
  </si>
  <si>
    <t>217</t>
  </si>
  <si>
    <t>767009</t>
  </si>
  <si>
    <t>D+M dvoukřídlové dveře 1600/2200 s nadsvětlíkem v.400- levé, vč. zárubně do stav. otvoru 1800/2600,_x000D__x000D_
AL profily, vč. navyšovacích, rozšiřovacích a zakládacích profilů, povrch stříkaný, odstín RAL 9006, _x000D__x000D_
zámek vložkový, klika,klika,štíty, samozavířač, tro</t>
  </si>
  <si>
    <t>-416298324</t>
  </si>
  <si>
    <t>"schema AL12"  1</t>
  </si>
  <si>
    <t>218</t>
  </si>
  <si>
    <t>767010</t>
  </si>
  <si>
    <t>D+M prosklená stěna - rozměr viditelné části 3100/2600 , _x000D__x000D_
s posuvnými automat.jednokřídl.dveřmi (HS portál) L - celoprosklené 1160/2510, _x000D__x000D_
AL profily, vč. navyšovacích a zakládacích profilů, přechodových profilů mezi HS portálem a okenním profilem a prvk</t>
  </si>
  <si>
    <t>-1506028217</t>
  </si>
  <si>
    <t>Poznámka k položce:
"D+M prosklená stěna - rozměr viditelné části 3100/2600 , 
s posuvnými automat.jednokřídl.dveřmi (HS portál) L - celoprosklené 1160/2510, 
AL profily, vč. navyšovacích a zakládacích profilů, přechodových profilů mezi HS portálem a okenním profilem a prvků pro předsazenou montáž, povrch stříkaný, odstín RAL 9006, 
trojsklo"</t>
  </si>
  <si>
    <t>"schema č.AL13"   1</t>
  </si>
  <si>
    <t>219</t>
  </si>
  <si>
    <t>767011</t>
  </si>
  <si>
    <t>D+M rohová prosklená stěna - rozměr viditelné části 10920/2800, _x000D__x000D_
s dvoukřídklovými otč. dveřmi L - celoprosklené 1720/2200, _x000D__x000D_
AL profily, vč. navyšovacích, rozšiřovacích a zakládacích profilů a prvků pro předsazenou montáž, povrch stříkaný, odstín RAL 90</t>
  </si>
  <si>
    <t>-1359828904</t>
  </si>
  <si>
    <t>Poznámka k položce:
"D+M rohová prosklená stěna - rozměr viditelné části 10920/2800, 
s dvoukřídklovými otč. dveřmi L - celoprosklené 1720/2200, 
AL profily, vč. navyšovacích, rozšiřovacích a zakládacích profilů a prvků pro předsazenou montáž, povrch stříkaný, odstín RAL 9006, 
zámek vložkový, klika,knoflík,štíty, trojsklo"</t>
  </si>
  <si>
    <t>"schema AL14"  1</t>
  </si>
  <si>
    <t>220</t>
  </si>
  <si>
    <t>767012</t>
  </si>
  <si>
    <t xml:space="preserve">D+M prosklená stěna - rozměr viditelné části 4950/1040 , _x000D__x000D_
AL profily, povrch stříkaný, odstín RAL 9006, _x000D__x000D_
dvojsklo, </t>
  </si>
  <si>
    <t>1239427288</t>
  </si>
  <si>
    <t>"schema AL15"   1</t>
  </si>
  <si>
    <t>221</t>
  </si>
  <si>
    <t>767013</t>
  </si>
  <si>
    <t>D+M prosklená stěnado stav. otvoru 2700/2040,  _x000D__x000D_
s posuvnými jednokřídl. dveřmi P - celoprosklené 1100/2040, _x000D__x000D_
AL profily, povrch stříkaný, odstín RAL 9006, _x000D__x000D_
zámek vložkový, klika,klika,štíty, dvojsklo</t>
  </si>
  <si>
    <t>-1911792877</t>
  </si>
  <si>
    <t>"schema AL16"   1</t>
  </si>
  <si>
    <t>222</t>
  </si>
  <si>
    <t>767014</t>
  </si>
  <si>
    <t>D+M prosklená stěna- rozměr viditelné části 2675/2040,_x000D__x000D_
s posuvnými  jednokřídl. dveřmi P - celoprosklené 1300/2040, _x000D__x000D_
AL profily, povrch stříkaný, odstín RAL 9006, _x000D__x000D_
zámek vložkový, klika,klika,štíty, dvojsklo</t>
  </si>
  <si>
    <t>59910677</t>
  </si>
  <si>
    <t>"schema AL17,18"   2</t>
  </si>
  <si>
    <t>223</t>
  </si>
  <si>
    <t>767015</t>
  </si>
  <si>
    <t>D+M prosklená stěna - rozměr viditelné části 2170/2040, _x000D__x000D_
s otoč.  jednokřídl. dveřmi P - celoprosklené 800/1970, vč. padacích katráčů, _x000D__x000D_
AL profily, povrch stříkaný, odstín RAL 9006, _x000D__x000D_
zámek vložkový, klika,klika,štíty, dvojsklo</t>
  </si>
  <si>
    <t>-1172614676</t>
  </si>
  <si>
    <t>"schema AL19"   1</t>
  </si>
  <si>
    <t>224</t>
  </si>
  <si>
    <t>767016</t>
  </si>
  <si>
    <t>D+M jednokřídlové otoč. dveře požár. P -  celoprosklené 900/2200 s nadsvětlikem v.400, do stav. otvoru 1100/2600_x000D__x000D_
AL profily, vč. rozšiřovacích a zakládacích profilů a prvků pro předsazenou  montáž, povrch stříkaný, odstín RAL 9006, _x000D__x000D_
zámek vložkový, klik</t>
  </si>
  <si>
    <t>-730849800</t>
  </si>
  <si>
    <t>Poznámka k položce:
"D+M jednokřídlové otoč. dveře požár. P -  celoprosklené 900/2200 s nadsvětlikem v.400, do stav. otvoru 1100/2600
AL profily, vč. rozšiřovacích a zakládacích profilů a prvků pro předsazenou  montáž, povrch stříkaný, odstín RAL 9006, 
zámek vložkový, klika,klika,štíty, trojsklo,  
P.O.- EW30DP1, vč. Zárubně"</t>
  </si>
  <si>
    <t>"schema AL20"   1</t>
  </si>
  <si>
    <t>225</t>
  </si>
  <si>
    <t>767017</t>
  </si>
  <si>
    <t>D+M rohová prosklená stěna - rozměr viditelné části 10880/2600, _x000D__x000D_
s posuvnými jednokřídl.dveřmi (HS portál) L - celoprosklené 1500/2510, _x000D__x000D_
AL profily, vč. navyšovacích a zakládacích profilů, přechodových profilů mezi HS portálem a okenním profilem a prvků</t>
  </si>
  <si>
    <t>1912123476</t>
  </si>
  <si>
    <t>Poznámka k položce:
"D+M rohová prosklená stěna - rozměr viditelné části 10880/2600, 
s posuvnými jednokřídl.dveřmi (HS portál) L - celoprosklené 1500/2510, 
AL profily, vč. navyšovacích a zakládacích profilů, přechodových profilů mezi HS portálem a okenním profilem a prvků pro předsazenou montáž, povrch stříkaný, odstín RAL 9006, 
zámek vložkový, klika,klika,štíty, trojsklo"</t>
  </si>
  <si>
    <t>"schema AL 21"   1</t>
  </si>
  <si>
    <t>226</t>
  </si>
  <si>
    <t>767018</t>
  </si>
  <si>
    <t>D+M prosklená stěna - rozměr viditelné části 3600/2040, _x000D__x000D_
s posuv. jednokřídl.dveřmi P - celoprosklené 1700/2040 dveřmi, _x000D__x000D_
AL profily, povrch stříkaný, odstín RAL 9006, _x000D__x000D_
zámek vložkový, klika,klika,štíty, dvojsklo</t>
  </si>
  <si>
    <t>-1439098113</t>
  </si>
  <si>
    <t>"schema AL22-24"   3</t>
  </si>
  <si>
    <t>227</t>
  </si>
  <si>
    <t>767019</t>
  </si>
  <si>
    <t>D+M prosklená stěna - rozměr viditelné části 2600/2600, _x000D__x000D_
s posuv. jednokřídl.dveřmi L - celoprosklené 1250/2510 dveřmi, _x000D__x000D_
AL profily, vč. navyšovacích a zakládacích profilů  a prvků pro předsazenou montáž HS portál, povrch stříkaný, odstín RAL 9006, _x000D__x000D_
zá</t>
  </si>
  <si>
    <t>883049609</t>
  </si>
  <si>
    <t>Poznámka k položce:
"D+M prosklená stěna - rozměr viditelné části 2600/2600, 
s posuv. jednokřídl.dveřmi L - celoprosklené 1250/2510 dveřmi, 
AL profily, vč. navyšovacích a zakládacích profilů  a prvků pro předsazenou montáž HS portál, povrch stříkaný, odstín RAL 9006, 
zámek vložkový, klika,štíty, trojsklo"</t>
  </si>
  <si>
    <t>"schema AL25"   1</t>
  </si>
  <si>
    <t>228</t>
  </si>
  <si>
    <t>767020</t>
  </si>
  <si>
    <t>D+M prosklená stěna - rozměr viditelné části 3900/2040, _x000D__x000D_
s posuv. jednokřídl.dveřmi L - celoprosklené 1900/2040 dveřmi, _x000D__x000D_
AL profily, povrch stříkaný, odstín RAL 9006, _x000D__x000D_
zámek vložkový, klika,klika,štíty, dvojsklo</t>
  </si>
  <si>
    <t>-1046093714</t>
  </si>
  <si>
    <t>"schema AL26"   1</t>
  </si>
  <si>
    <t>229</t>
  </si>
  <si>
    <t>767021</t>
  </si>
  <si>
    <t>D+M rohová prosklená stěna - rozměr viditelné části 8530/2040, _x000D__x000D_
s otoč.  jednokřídl. dveřmi P - celoprosklené 800/1970, vč. padacích katráčů, _x000D__x000D_
AL profily, povrch stříkaný, odstín RAL 9006, _x000D__x000D_
zámek vložkový, klika,klika,štíty, samozavírač, dvojsklo</t>
  </si>
  <si>
    <t>-768359073</t>
  </si>
  <si>
    <t>"schema AL27"  1</t>
  </si>
  <si>
    <t>230</t>
  </si>
  <si>
    <t>767022</t>
  </si>
  <si>
    <t xml:space="preserve">D+M prosklená stěna - rozměr viditelné části 3485/2040  _x000D__x000D_
s posuv. jednokřídl.dveřmi P - celoprosklené 1650/2040 dveřmi, _x000D__x000D_
AL profily, povrch stříkaný, odstín RAL 9006, _x000D__x000D_
zámek vložkový, klika,klika,štíty, dvojsklo </t>
  </si>
  <si>
    <t>-1354981545</t>
  </si>
  <si>
    <t>"schema AL 28"   1</t>
  </si>
  <si>
    <t>231</t>
  </si>
  <si>
    <t>767023</t>
  </si>
  <si>
    <t>D+M prosklená stěna - rozměr viditelné části  1750/2040, _x000D__x000D_
AL profily, povrch stříkaný, odstín RAL 9006, _x000D__x000D_
zámek vložkový, klika,klika,štíty, dvojsklo</t>
  </si>
  <si>
    <t>-737834983</t>
  </si>
  <si>
    <t>"schema AL29"   1</t>
  </si>
  <si>
    <t>232</t>
  </si>
  <si>
    <t>767024</t>
  </si>
  <si>
    <t>D+M prosklená stěna - rozměr viditelné části 4700/2040 _x000D__x000D_
s posuv. jednokřídl.dveřmi P - celoprosklené 2300/2040 dveřmi, _x000D__x000D_
AL profily, povrch stříkaný, odstín RAL 9006, _x000D__x000D_
zámek vložkový, klika,klika,štíty, dvojsklo</t>
  </si>
  <si>
    <t>292906720</t>
  </si>
  <si>
    <t>"schema AL30"   1</t>
  </si>
  <si>
    <t>233</t>
  </si>
  <si>
    <t>767025</t>
  </si>
  <si>
    <t>D+M prosklená stěna - rozměr viditelné části 3450/2040, _x000D__x000D_
s posuv. jednokřídl.dveřmi L - celoprosklené 1300/2040 dveřmi, _x000D__x000D_
AL profily, povrch stříkaný, odstín RAL 9006, _x000D__x000D_
zámek vložkový, klika,klika,štíty, dvojsklo</t>
  </si>
  <si>
    <t>-813956691</t>
  </si>
  <si>
    <t>"schema AL31"  1</t>
  </si>
  <si>
    <t>234</t>
  </si>
  <si>
    <t>767026</t>
  </si>
  <si>
    <t>D+M rohová prosklená stěna - rozměr viditelné části 4460/2040, _x000D__x000D_
s otoč.  jednokřídl. dveřmi L - celoprosklené 800/1970, vč. padacích katráčů, _x000D__x000D_
AL profily, povrch stříkaný, odstín RAL 9006, _x000D__x000D_
zámek vložkový, klika,klika,štíty, dvojsklo</t>
  </si>
  <si>
    <t>-523063087</t>
  </si>
  <si>
    <t>"schema AL32"   1</t>
  </si>
  <si>
    <t>235</t>
  </si>
  <si>
    <t>767027</t>
  </si>
  <si>
    <t>D+M prosklená stěna - rozměr viditelné části 3410/2040, _x000D__x000D_
s otoč.  jednokřídl. dveřmi P - celoprosklené 800/1970, vč. padacích katráčů, _x000D__x000D_
AL profily, povrch stříkaný, odstín RAL 9006, _x000D__x000D_
zámek vložkový, klika,klika,štíty, samozavírač, dvojsklo</t>
  </si>
  <si>
    <t>-2123414454</t>
  </si>
  <si>
    <t>"schema AL33"  1</t>
  </si>
  <si>
    <t>236</t>
  </si>
  <si>
    <t>767028</t>
  </si>
  <si>
    <t>D+M otoč.dvoukřídlové dveře P - celoprosklené 1640/2020, vč. zárubně do stav. otvoru 1800/2100,  AL profily, vč. navyšovacích, rozšiřovacích a zakládacích profilů a prvků pro předsazenou montáž, povrch stříkaný, odstín RAL 9006,  zámek vložkový, klika,kli</t>
  </si>
  <si>
    <t>637939400</t>
  </si>
  <si>
    <t>Poznámka k položce:
D+M otoč.dvoukřídlové dveře P - celoprosklené 1640/2020, vč. zárubně do stav. otvoru 1800/2100,  AL profily, vč. navyšovacích, rozšiřovacích a zakládacích profilů a prvků pro předsazenou montáž, povrch stříkaný, odstín RAL 9006,  zámek vložkový, klika,klika,štíty, el. Zámek, samozavírač, trojsklo</t>
  </si>
  <si>
    <t>"schema AL34"    1</t>
  </si>
  <si>
    <t>237</t>
  </si>
  <si>
    <t>767029</t>
  </si>
  <si>
    <t>D+M prosklená stěna - rozměr viditelné části 1830/2040, _x000D__x000D_
s otoč.  jednokřídl. dveřmi P - celoprosklené 800/1970, vč. padacích katráčů, _x000D__x000D_
AL profily, povrch stříkaný, odstín RAL 9006, _x000D__x000D_
zámek vložkový, klika,klika,štíty, samozavírač, dvojsklo</t>
  </si>
  <si>
    <t>1135598744</t>
  </si>
  <si>
    <t>"schema AL 35"   1</t>
  </si>
  <si>
    <t>238</t>
  </si>
  <si>
    <t>767030</t>
  </si>
  <si>
    <t>D+M dvoukřídlové dveře otoč. plné - levé 1600/1970, vč. zárubně do stav. otvoru 1760/2050_x000D__x000D_
AL profily, povrch stříkaný, odstín RAL 9006, _x000D__x000D_
zámek vložkový, klika,knoflík,štíty</t>
  </si>
  <si>
    <t>752514469</t>
  </si>
  <si>
    <t>"schema AL37"  1</t>
  </si>
  <si>
    <t>239</t>
  </si>
  <si>
    <t>767031</t>
  </si>
  <si>
    <t>D+M dvoukřídlové dveře požár. otoč.  plné - pravé 1600/1970, vč. zárubně, _x000D__x000D_
AL profily, povrch stříkaný, odstín RAL 9006, _x000D__x000D_
zámek vložkový, klika,knoflík,štíty, _x000D__x000D_
pro celou výplň P.O. EI30C2Sm, _x000D__x000D_
do stav. Otvoru 1760/2050</t>
  </si>
  <si>
    <t>637242008</t>
  </si>
  <si>
    <t>"schema AL39"  1</t>
  </si>
  <si>
    <t>240</t>
  </si>
  <si>
    <t>767032</t>
  </si>
  <si>
    <t xml:space="preserve">D+M  AL/38 jednokřídlové dveře požár. otoč. plné - pravé 1140/1970, vč. zárubně do stav. otvoru 1300/2050_x000D__x000D_
AL profily, povrch stříkaný, odstín RAL 9006, _x000D__x000D_
zámek vložkový, klika,klika,štíty, el. Zámek , _x000D__x000D_
pro celou výplň P.O. EI30DP3C2Sm,                  </t>
  </si>
  <si>
    <t>1813061608</t>
  </si>
  <si>
    <t>Poznámka k položce:
"D+MAL/38jednokřídlové dveře požár. otoč. plné - pravé 1140/1970, vč. zárubně do stav. otvoru 1300/2050
AL profily, povrch stříkaný, odstín RAL 9006, 
zámek vložkový, klika,klika,štíty, el. Zámek , 
pro celou výplňP.O. EI30DP3C2Sm,                                                                 AL/40jednokřídlové dveře požár. otoč. plné - pravé 1100/1970, vč. zárubně do stav. otvoru 1260/2050
AL profily, povrch stříkaný, odstín RAL 9006, 
zámek vložkový, klika,klika,štíty, el. Zámek , 
pro celou výplňP.O. EI30DP3C2Sm,AL/41jednokřídlové dveře požár. otoč. plné - levé 1100/1970, vč. zárubně do stav. otvoru 1260/2050
AL profily, povrch stříkaný, odstín RAL 9006, 
zámek vložkový, klika,klika,štíty, 
pro celou výplňP.O. EI30DP3C2Sm"</t>
  </si>
  <si>
    <t>"schema AL 38,40,41"   5</t>
  </si>
  <si>
    <t>241</t>
  </si>
  <si>
    <t>767033</t>
  </si>
  <si>
    <t>D+M jednokřídlové dveře požár. otoč. plné - levé 800/2020, vč. zárubně do stav. otvoru 960/2100, _x000D__x000D_
AL profily, povrch stříkaný, odstín RAL 9006, _x000D__x000D_
zámek vložkový, klika,knoflík,štíty , _x000D__x000D_
pro celou výplň P.O. EI30DP3C2Sm</t>
  </si>
  <si>
    <t>-306634266</t>
  </si>
  <si>
    <t>"schema AL42"  1</t>
  </si>
  <si>
    <t>242</t>
  </si>
  <si>
    <t>767034</t>
  </si>
  <si>
    <t xml:space="preserve">D+M AL/43 jednokřídlové dveře požár. otoč. plné - pravé 900/1970, vč. zárubně do stav. otvoru 1060/2050, _x000D__x000D_
AL profily, povrch stříkaný, odstín RAL 9006, _x000D__x000D_
zámek vložkový, klika,knoflík,štíty, _x000D__x000D_
pro celou výplň P.O. EI30DP3C2Sm                             </t>
  </si>
  <si>
    <t>1169149140</t>
  </si>
  <si>
    <t>Poznámka k položce:
"D+M AL/43jednokřídlové dveře požár. otoč. plné - pravé 900/1970, vč. zárubně do stav. otvoru 1060/2050, 
AL profily, povrch stříkaný, odstín RAL 9006, 
zámek vložkový, klika,knoflík,štíty, 
pro celou výplňP.O. EI30DP3C2Sm                                                                AL/43ajednokřídlové dveře požár. otoč. plné - pravé 900/1970, vč. zárubně do stav. otvoru 1060/2050, 
AL profily, povrch stříkaný, odstín RAL 9006, 
zámek vložkový, klika,knoflík,štíty, 
pro celou výplňP.O. EW30DP3C2                                                                     AL/47jednokřídlové dveřepožár. otoč. plné - pravé 900/1970, vč. zárubně do stav. otvoru 1060/2050, 
AL profily, povrch stříkaný, odstín RAL 9006, 
zámek vložkový, klika,knoflík,štíty, el. Zámek, samozavířač, 
pro celou výplňP.O. EI30DP1C2"</t>
  </si>
  <si>
    <t>"schema AL43,43a,47"  3</t>
  </si>
  <si>
    <t>243</t>
  </si>
  <si>
    <t>767035</t>
  </si>
  <si>
    <t>D+M jednokřídlové dveře otoč. plné - pravé 900/1970, vč. zárubně do stav. otvoru 1060/2050, _x000D__x000D_
AL profily, vč. navyšovacích, rozšiřovacích a zakládacích profilů a prvků pro předsazenou montáž, povrch stříkaný, odstín RAL 9006, _x000D__x000D_
zámek vložkový, klika,klika</t>
  </si>
  <si>
    <t>-352016020</t>
  </si>
  <si>
    <t>Poznámka k položce:
"D+M jednokřídlové dveře otoč. plné - pravé 900/1970, vč. zárubně do stav. otvoru 1060/2050, 
AL profily, vč. navyšovacích, rozšiřovacích a zakládacích profilů a prvků pro předsazenou montáž, povrch stříkaný, odstín RAL 9006, 
zámek vložkový, klika,klika,štíty, samozavírač"</t>
  </si>
  <si>
    <t>"schema AL44"  2</t>
  </si>
  <si>
    <t>244</t>
  </si>
  <si>
    <t>767036</t>
  </si>
  <si>
    <t>D+M jednokřídlové dveře otoč. plné - pravé 1100/1970, vč. zárubně do stav. otvoru 1260/2050, _x000D__x000D_
AL profily, vč. navyšovacích, rozšiřovacích a zakládacích profilů a prvků pro předsazenou montáž,  povrch stříkaný, odstín RAL 9006, _x000D__x000D_
zámek vložkový, klika,kno</t>
  </si>
  <si>
    <t>1627212048</t>
  </si>
  <si>
    <t>Poznámka k položce:
"D+M jednokřídlové dveře otoč. plné - pravé 1100/1970, vč. zárubně do stav. otvoru 1260/2050, 
AL profily, vč. navyšovacích, rozšiřovacích a zakládacích profilů a prvků pro předsazenou montáž,  povrch stříkaný, odstín RAL 9006, 
zámek vložkový, klika,knoflík,štíty, el. Zámek, samozavírač"</t>
  </si>
  <si>
    <t>"schema AL45"    1</t>
  </si>
  <si>
    <t>245</t>
  </si>
  <si>
    <t>767037</t>
  </si>
  <si>
    <t>D+M                                                                                                                   AL/46 jednokřídlové dveře požár. otoč. plné - levé 1100/1970, vč. zárubně do stav. otvoru 1260/2050, _x000D__x000D_
AL profily, povrch stříkaný, odstí</t>
  </si>
  <si>
    <t>-1798049021</t>
  </si>
  <si>
    <t>Poznámka k položce:
"D+MAL/46jednokřídlové dveře požár. otoč. plné - levé 1100/1970, vč. zárubně do stav. otvoru 1260/2050, 
AL profily, povrch stříkaný, odstín RAL 9006, 
zámek vložkový, klika,knoflík,štíty, 
pro celou výplňP.O. EW30DP3C2                                                                                                                                                                                                         AL/61jednokřídlové dveře požár. otoč. plné - pravé 1100/1970, vč. padacích katráčů, vč. zárubně do stav. otvoru 1260/2050, 
AL profily, povrch stříkaný, odstín RAL 9006, 
zámek vložkový, klika,knoflík,štíty, 
pro celou výplň požadavek vzduchové neprůzvučnosti a P.O. EI30DP3C2Sm,AL/68jednokřídlové dveře požár. otoč. plné - pravé 1100/1970, vč. padacích katráčů, vč. zárubně do stav. otvoru 1260/2050, 
AL profily, povrch stříkaný, odstín RAL 9006, 
zámek vložkový, klika,knoflík,štíty, el. Zámek, 
pro celou výplň požadavek vzduchové neprůzvučnosti aP.O. EI30DP3C2Sm,"</t>
  </si>
  <si>
    <t>"schema AL 46,61,68"  3</t>
  </si>
  <si>
    <t>246</t>
  </si>
  <si>
    <t>767038</t>
  </si>
  <si>
    <t>D+M                                                                                                                    AL/48a jednokřídlové dveře požár. otoč. plné - pravé 800/1970, vč. zárubně, _x000D__x000D_
AL profily, povrch stříkaný, odstín RAL 9006, _x000D__x000D_
zámek vlož</t>
  </si>
  <si>
    <t>346151068</t>
  </si>
  <si>
    <t>Poznámka k položce:
"D+M                                                                                                                    AL/48a jednokřídlové dveře požár. otoč. plné - pravé 800/1970, vč. zárubně, 
AL profily, povrch stříkaný, odstín RAL 9006, 
zámek vložkový, klika,knoflík,štíty, 
pro celou výplňP.O. EW30DP3C2, 
do stav. Otvoru 860/2050                                                                                 AL/48b  jednokřídlové dveře požár. otoč. plné - pravé 800/1970, vč. zárubně do stav. otvoru 860/2050, 
AL profily, povrch stříkaný, odstín RAL 9006, 
zámek vložkový, klika,knoflík,štíty, 
pro celou výplňP.O. EI30DP3C2Sm                                                                 AL/54  jednokřídlové dveře požár. otoč. plné - pravé 800/1970, vč. padacích katráčů, vč. zárubně do stav. otvoru 860/2050, 
AL profily, povrch stříkaný, odstín RAL 9006, 
zámek vložkový, klika,klika,štíty,pro celou výplň požadavek vzduchové neprůzvučnosti a  P.O. EW30DP3AL/60jednokřídlové dveře požár. otoč. plné - levé 800/1970, vč. padacích katráčů, vč. zárubně do stav. otvoru 960/2050, 
AL profily, povrch stříkaný, odstín RAL 9006, 
zámek vložkový, klika,klika,štíty, samozavírač
pro celou výplň
požadavek vzduchové neprůzvučnosti aP.O. EI30DP3C2Sm"</t>
  </si>
  <si>
    <t>"schema  AL 48a,48b,54,60"   6</t>
  </si>
  <si>
    <t>247</t>
  </si>
  <si>
    <t>767039</t>
  </si>
  <si>
    <t>D+M prosklená stěna - rozměr viditelné části 4710/2600,_x000D__x000D_
s posuv. jednokřídl.dveřmi (HS potrál) L - celoprosklené 1300/2510 dveřmi, _x000D__x000D_
AL profily,  vč. navyšovacích, rozšiřovacích a zakládacích profilů, přechodových profilů mezi HS portálem a okenním profi</t>
  </si>
  <si>
    <t>32168827</t>
  </si>
  <si>
    <t>Poznámka k položce:
"D+M prosklená stěna - rozměr viditelné části 4710/2600,
s posuv. jednokřídl.dveřmi (HS potrál) L - celoprosklené 1300/2510 dveřmi, 
AL profily,  vč. navyšovacích, rozšiřovacích a zakládacích profilů, přechodových profilů mezi HS portálem a okenním profilem a prvků pro předsazenou montáž, povrch stříkaný, odstín RAL 9006, 
zámek vložkový, klika,štíty, trojsklo"</t>
  </si>
  <si>
    <t>"schema AL 49"  1</t>
  </si>
  <si>
    <t>248</t>
  </si>
  <si>
    <t>767040</t>
  </si>
  <si>
    <t>D+M prosklená stěna - rozměr viditelné části 2995/2600,_x000D__x000D_
s posuv. jednokřídl.dveřmi P - celoprosklené 1400/2510, _x000D__x000D_
AL profily HS portál, vč. navyšovacích, rozšiřovacích a zakládacích profilů, přechodových profilů mezi HS portálem a okenním profilem a prvk</t>
  </si>
  <si>
    <t>-937427280</t>
  </si>
  <si>
    <t>Poznámka k položce:
"D+M prosklená stěna - rozměr viditelné části 2995/2600,
s posuv. jednokřídl.dveřmi P - celoprosklené 1400/2510, 
AL profily HS portál, vč. navyšovacích, rozšiřovacích a zakládacích profilů, přechodových profilů mezi HS portálem a okenním profilem a prvků pro předsazenou montáž, povrch stříkaný, odstín RAL 9006, 
zámek vložkový, klika,štíty, trojsklo"</t>
  </si>
  <si>
    <t>"schema AL 50"  1</t>
  </si>
  <si>
    <t>249</t>
  </si>
  <si>
    <t>767041</t>
  </si>
  <si>
    <t xml:space="preserve">D+M                                                                                                                   AL51a jednokřídlové dveře požár. otoč. plné - levé 800/1970, vč. zárubně do stav. otvoru 860/2050, _x000D__x000D_
AL profily, povrch stříkaný, odstín </t>
  </si>
  <si>
    <t>1840344508</t>
  </si>
  <si>
    <t>Poznámka k položce:
"D+MAL51a jednokřídlové dveře požár. otoč. plné - levé 800/1970, vč. zárubně do stav. otvoru 860/2050, 
AL profily, povrch stříkaný, odstín RAL 9006, 
zámek vložkový, klika,knoflík,štíty, 
pro celou výplňP.O. EW30DP3                                                                      AL/51bjednokřídlové dveře požár. otoč. plné - levé 800/1970, vč. zárubně do stav. otvoru 860/2050, 
AL profily, povrch stříkaný, odstín RAL 9006, 
zámek vložkový, klika,knoflík,štíty, 
pro celou výplňP.O. EI30DP3C2Sm"</t>
  </si>
  <si>
    <t>"schema AL 51a, AL 51b"  6</t>
  </si>
  <si>
    <t>250</t>
  </si>
  <si>
    <t>767042</t>
  </si>
  <si>
    <t xml:space="preserve">D+M  jednokřídlové dveře požár. otoč. plné - levé 1140/1970, vč. zárubně do stav. otvoru 1300/2050, _x000D__x000D_
AL profily, povrch stříkaný, odstín RAL 9006, _x000D__x000D_
zámek vložkový, klika,knoflík,štíty, el. Zámek, _x000D__x000D_
pro celou výplň  P.O. EI30DP3C2Sm, </t>
  </si>
  <si>
    <t>-1632309233</t>
  </si>
  <si>
    <t>"schema AL 52"   1</t>
  </si>
  <si>
    <t>251</t>
  </si>
  <si>
    <t>767043</t>
  </si>
  <si>
    <t>D+M AL/53 dvoukřídlové dveře otoč.  plné - pravé 1600/1970, vč. zárubně do stav. otvoru 1760/2050, _x000D__x000D_
AL profily, povrch stříkaný, odstín RAL 9006, _x000D__x000D_
zámek vložkový, klika,knoflík,štíty, el. Zámek,                                                 AL/56  dvo</t>
  </si>
  <si>
    <t>1877923522</t>
  </si>
  <si>
    <t>Poznámka k položce:
"D+M AL/53 dvoukřídlové dveře otoč.  plné - pravé 1600/1970, vč. zárubně do stav. otvoru 1760/2050, 
AL profily, povrch stříkaný, odstín RAL 9006, 
zámek vložkový, klika,knoflík,štíty, el. Zámek,                                                 AL/56  dvoukřídlové dveře otoč. - levé 1600/1970, vč. zárubně do stav. otvoru 1760/2050, 
AL profily, povrch stříkaný, odstín RAL 9006, 
zámek vložkový, klika,knoflík,štíty, el. Zámek,"</t>
  </si>
  <si>
    <t>"schema AL 53,56"    6</t>
  </si>
  <si>
    <t>252</t>
  </si>
  <si>
    <t>767043a</t>
  </si>
  <si>
    <t>D+M dvoukřídlové dveře požár. otev. plné - levé 1600/1970, vč. zárubně do stav. otvoru 1600/1970, _x000D__x000D_
AL profily, povrch stříkaný, odstín RAL 9006, _x000D__x000D_
zámek vložkový, klika,klika,štíty, samozavírač,_x000D__x000D_
pro celou výplň  P.O. EW30DP3</t>
  </si>
  <si>
    <t>1461916585</t>
  </si>
  <si>
    <t>"schema AL/58"   1</t>
  </si>
  <si>
    <t>253</t>
  </si>
  <si>
    <t>767044</t>
  </si>
  <si>
    <t>D+M jednokřídlové dveře požár. otoč. plné - levé 900/1970, vč. zárubně do stav. otvoru 1060/2050, _x000D__x000D_
AL profily, povrch stříkaný, odstín RAL 9006, _x000D__x000D_
zámek vložkový, klika,knoflík,štíty, _x000D__x000D_
pro celou výplň  P.O. EW30DP3C2</t>
  </si>
  <si>
    <t>-2142865695</t>
  </si>
  <si>
    <t>"schema AL 55"  1</t>
  </si>
  <si>
    <t>254</t>
  </si>
  <si>
    <t>767045</t>
  </si>
  <si>
    <t>D+M jednokřídlové dveře otoč. plné - pravé 900/1970, vč. zárubně do stav. otvoru 1060/2050, _x000D__x000D_
AL profily, povrch stříkaný, odstín RAL 9006, _x000D__x000D_
zámek vložkový, klika,klika,štíty</t>
  </si>
  <si>
    <t>1872016386</t>
  </si>
  <si>
    <t>"schema AL 57"   1</t>
  </si>
  <si>
    <t>255</t>
  </si>
  <si>
    <t>767046</t>
  </si>
  <si>
    <t>D+M dvoukřídlové dveře požár. otev. plné - levé 2800/1970, vč. zárubně do stav. otvoru 2960/2050, _x000D__x000D_
AL profily, povrch stříkaný, odstín RAL 9006, _x000D__x000D_
zámek vložkový, klika,klika,štíty, _x000D__x000D_
pro celou výplň  P.O. EI30C2Sm</t>
  </si>
  <si>
    <t>-1218496530</t>
  </si>
  <si>
    <t>"schema AL 59"   1</t>
  </si>
  <si>
    <t>256</t>
  </si>
  <si>
    <t>767047</t>
  </si>
  <si>
    <t>D+M dvoukřídlové dveře otoč. plné - pravé 1400/1970, vč. zárubně do stav. otvoru 1560/2050, _x000D__x000D_
AL profily,vč. navyšovacích, rozšiřovacích a zakládacích profilů a prvků pro předsazenou montáž, povrch stříkaný, povrch stříkaný, odstín RAL 9006, _x000D__x000D_
zámek vložk</t>
  </si>
  <si>
    <t>-1872295624</t>
  </si>
  <si>
    <t>Poznámka k položce:
"D+M dvoukřídlové dveře otoč. plné - pravé 1400/1970, vč. zárubně do stav. otvoru 1560/2050, 
AL profily,vč. navyšovacích, rozšiřovacích a zakládacích profilů a prvků pro předsazenou montáž, povrch stříkaný, povrch stříkaný, odstín RAL 9006, 
zámek vložkový, klika,klika,štíty"</t>
  </si>
  <si>
    <t>"schema AL 62"  2</t>
  </si>
  <si>
    <t>257</t>
  </si>
  <si>
    <t>767048</t>
  </si>
  <si>
    <t>D+M prosklená stěna - rozměr viditelné části 3370/1040  - vnitřní neotevíravá, _x000D__x000D_
AL profily, povrch stříkaný, odstín RAL 9006, dvojsklo</t>
  </si>
  <si>
    <t>-155509135</t>
  </si>
  <si>
    <t>"schema AL 63"   1</t>
  </si>
  <si>
    <t>258</t>
  </si>
  <si>
    <t>767049</t>
  </si>
  <si>
    <t>prosklená stěna - rozměr viditelné části 1500/2040 , _x000D__x000D_
s otoč.  jednokřídl. dveřmi P - celoprosklené 800/1970, vč. padacích katráčů, _x000D__x000D_
AL profily, povrch stříkaný, odstín RAL 9006, _x000D__x000D_
zámek vložkový, klika,klika,štíty, dvojsklo</t>
  </si>
  <si>
    <t>-687702113</t>
  </si>
  <si>
    <t>"schema AL 64"   1</t>
  </si>
  <si>
    <t>259</t>
  </si>
  <si>
    <t>767050</t>
  </si>
  <si>
    <t xml:space="preserve">D+M AL/65 světlík neotevíravý do stav. otvoru 6900/1500, _x000D__x000D_
AL profily, povrch stříkaný, odstín RAL 9006, trojsklo, _x000D__x000D_
P.O. - ocelové kce R15, opláštění ve svislém směru EI15DP1, _x000D__x000D_
sklo EI15 v délce 2955 viz schema                                           </t>
  </si>
  <si>
    <t>1716508286</t>
  </si>
  <si>
    <t>Poznámka k položce:
"D+MAL/65světlík neotevíravý do stav. otvoru 6900/1500, 
AL profily, povrch stříkaný, odstín RAL 9006, trojsklo, 
P.O. - ocelové kce R15, opláštění ve svislém směru EI15DP1, 
sklo EI15 v délce 2955 viz schemaAL/66světlík neotevíravý do stav. otvoru 6250/2650,
AL profily, povrch stříkaný, odstín RAL 9006, trojsklo, 
P.O. - ocelové kce R15, opláštění ve svislém směru EI15DP1AL/67světlík neotevíravý do stav. otvoru 3965/2650,
AL profily, povrch stříkaný, odstín RAL 9006, trojsklo, 
P.O. - ocelové kce R15, opláštění ve svislém směru EI15DP1"</t>
  </si>
  <si>
    <t>"schema AL 65-67"  6,9*1,5+6,25*2,65+3,965*2,65</t>
  </si>
  <si>
    <t>260</t>
  </si>
  <si>
    <t>767052</t>
  </si>
  <si>
    <t>D+M prosklená stěna - rozměr viditelné části  2940/2040, s otoč.jednokřídlými dveřmi P -celoprosklené 900/1970 vč.padacích kartáčů,AL profily,povrch stříkaný,odstín RAL 9006</t>
  </si>
  <si>
    <t>-1406165423</t>
  </si>
  <si>
    <t>"schema "   1</t>
  </si>
  <si>
    <t>"zámek vložkový, klika-klika , štíty, dvojsklo"</t>
  </si>
  <si>
    <t>261</t>
  </si>
  <si>
    <t>767053</t>
  </si>
  <si>
    <t xml:space="preserve">D+M prosklená stěna - rozměr viditelné části 1800/2040, _x000D__x000D_
s posuv. jednokřídl.dveřmi L - celoprosklené 800/2040, _x000D__x000D_
AL profily, povrch stříkaný, odstín RAL 9006, _x000D__x000D_
zámek vložkový, klika,klika,štíty, dvojsklo, </t>
  </si>
  <si>
    <t>359457358</t>
  </si>
  <si>
    <t>"schema AL 70"   1</t>
  </si>
  <si>
    <t>262</t>
  </si>
  <si>
    <t>767054</t>
  </si>
  <si>
    <t>D+M OK pergoly  povrch zinkování</t>
  </si>
  <si>
    <t>-2139003852</t>
  </si>
  <si>
    <t>"3NP" 3510,0+650,0</t>
  </si>
  <si>
    <t>263</t>
  </si>
  <si>
    <t>767055</t>
  </si>
  <si>
    <t xml:space="preserve">D+M OK kryté manipulace povrch zinkování </t>
  </si>
  <si>
    <t>1174081341</t>
  </si>
  <si>
    <t>920,0</t>
  </si>
  <si>
    <t>"plechy TR 55/250 tl.0,75"  60,0*24,0</t>
  </si>
  <si>
    <t>264</t>
  </si>
  <si>
    <t>767056</t>
  </si>
  <si>
    <t>D+M konstrukce strojovny VZT A2 vč. žárového zinkování</t>
  </si>
  <si>
    <t>-2045857059</t>
  </si>
  <si>
    <t>9315,0+970,0</t>
  </si>
  <si>
    <t>265</t>
  </si>
  <si>
    <t>767057</t>
  </si>
  <si>
    <t xml:space="preserve">D+M konstrukce strojovny VZT N14 vč. povrchové úpravy žárovým zinkováním </t>
  </si>
  <si>
    <t>-1142802985</t>
  </si>
  <si>
    <t>8855,0+840,0</t>
  </si>
  <si>
    <t>266</t>
  </si>
  <si>
    <t>767058</t>
  </si>
  <si>
    <t xml:space="preserve">D+M OK markýzy a ochozů pro kotvení fasádní síťoviny vč. žárového zinkování </t>
  </si>
  <si>
    <t>-1540468472</t>
  </si>
  <si>
    <t>267</t>
  </si>
  <si>
    <t>767059</t>
  </si>
  <si>
    <t>D+M drátěné sítě nerez velikost oka MW 120 délka stran 120mm průměr lanka 2mm hmotnost sítě 0,24kg/m2</t>
  </si>
  <si>
    <t>2104388189</t>
  </si>
  <si>
    <t>Poznámka k položce:
VENKOVNÍ NEREZOVÉ SÍTĚ
- Bezpečnostní sítě (Systémy lanových sití z ušlechtilé oceli)  - nerezové bezpečnostní záchytné sítě / nerez AISI 316, s kompletním systémem uchycení ke konstrukcím stavby a terénu.  Lano nerez pr. 2 mm typ CX, 7x7, velikost oka MW120-uhlopříčka při otevření oka 120x208 mm, hmotnost sítě – 0,24 kg/m2,  nosné lano – 8 mm nerez, dtto všechny upínací elementy.
Použité komponenty k zakázce
Koncovka lisovací pr.8 mm M10Lx30 - I855-0830L
Koncovka lisovaná pr.8 mm M10x30 - I850-0830L
Lano nerez pr. 8 mm, 7x7 - I820-0800 Matice M10 - I892-1000
Matice M10L - I893-1000
Matice závěsná M12 / MATNÁ - I838-1200 Napínák M10 - I875-1000 Podložka M8 - I896-0800
Síť x-tend - CX120120E Šroub šestihran M8/70 - I843-0800-070 Vidlice M10 - I871-1000
Závitová tyč M12/1000mm - I882-1200-1000
Závitová tyč M8/1000mm - I882-0800-1000
 Kotveno na nosnou ocelovou konstrukci stínících pergol a konzol s koordinací konečného zatížení a požadavku napínání, s ohledem na tvarosloví budovy a systém montáže, předem vyrobených velkoplošných formátů sítí.
- DODAVATEL NEREZOVÝCH SÍTÍ SI  ZPRACUJE SPECIFICKOU DOKUMENTACI !!!</t>
  </si>
  <si>
    <t>"schema č.93-97" 49,7+623,0+210,0+44,0+53,5</t>
  </si>
  <si>
    <t>"č.114"103,65</t>
  </si>
  <si>
    <t>268</t>
  </si>
  <si>
    <t>767060</t>
  </si>
  <si>
    <t xml:space="preserve">D+M poplastovaná stínící roleta systém screen zip ,skelné vlákno potaženo PVC odstín RAL 7016 elektr. ovládání </t>
  </si>
  <si>
    <t>-1224080212</t>
  </si>
  <si>
    <t>Poznámka k položce:
speciální vedení látky v bočních lištách Screen ZIP odolné rolety proti větru  v uzavřené poloze částečně nahrazuje síť proti hmyzu .Barevné provedení konstrukce dle vzorníku RAL 9006.Roletový box bude v provedení pro zaomítání.Bude opatřen hliníkovou omítací lištou .Rolety screen zip v motorickém ovládání ,způsob ovládání je řešen v samostatném oddíle .Screenové látky skelné vlákno potažené PVC-barva šedá  -  s
- vysoká odolnost proti větru
- termoregulační efekt  -  POZOR, PŘI ČÁSTEČNÉM ZATEŽENÍ VELKÝCH PROSKLENÝCH PLOCH MŮŽE DOJÍT K TEPELNÉMU ŠOKU SKLA A NÁSLEDNÉMU PRASKNUTÍ SKLA. 
- vodící lišty budou osazeny na okenním rámu, povrchová úprava bude v RAL ...., upřesní dle vzorku.
Screenové látky:  Technické tkaniny  určené pro screenové systémy, jsou látky speciálně vyvinuté pro zajištění maximální ochrany proti slunečnímu záření, průniku tepla a zabezpečení optimální úrovně přirozeného světla v interiéru. Na výrobkách bude použito skelné vlákno potažené PVC.Pro každou místnost bude dodán samostatný bezdrátový nástěnný ovladač.Celý systém bude programovatelný po zonách .</t>
  </si>
  <si>
    <t>"schema ZA  č.1-4,9,11-36,101"  2,6*1,6*4+4,0*1,6+2,1*1,6+3,1*1,6*13+2,53*1,6+2,4*2,43*2+1,5*2,43+2,93*2,6+3,3*2,6+2,85*2,6</t>
  </si>
  <si>
    <t>2,85*2,43+2,6*2,43+1,8*2,43*6+1,8*1,6*25+3,1*2,43*4+0,5*2,43*4+3,1*2,6+3,0*2,6+1,57*2,6</t>
  </si>
  <si>
    <t>3,14*2,6+1,57*1,6+4,33*1,6+1,3*2,43+1,5*1,6+3,01*1,6+3,2*1,6+1,73*1,6+3,03*1,6*3+3,05*2,6*2</t>
  </si>
  <si>
    <t>2,65*2,6+2,08*1,6+0,85*2,43</t>
  </si>
  <si>
    <t>269</t>
  </si>
  <si>
    <t>767061</t>
  </si>
  <si>
    <t>D+M rolety venkovní tepelně izolační  hliníkové s elektr. ovládáním vč. truhlíku v zateplení fasády</t>
  </si>
  <si>
    <t>501050648</t>
  </si>
  <si>
    <t>Poznámka k položce:
instalovány s ohledem na zateplení objektu s elektropohonem a zatepleny. Roletový box v provedení pro zaomítání, s hliníkovou omítací lištou, kapotován pohledovým poplastovaným plechem barvy RAL 9006. Lamela pancíře bude s perforací sloužící při nedovření rolety jako průhledy a větrání. Lamela bude zateplená. Roletový systém bude dodán s motorickým ovládáním a skupinovým ovládáním. Vodící lišty budou osazeny na okenních plastových profilech .Pro každou místnost bude dodán samostatný bezdrátový nástěnný ovladač.Celý systém bude programovatelný po zonách.</t>
  </si>
  <si>
    <t>"schema ZA 5-8,37-42"    1,8*1,6*7+3,1*1,6*6+1,3*1,6+2,1*0,7*3+2,32*1,6+1,16*2,6+2,8*1,6</t>
  </si>
  <si>
    <t>3,2*2,6+1,04*1,6+4,14*1,6</t>
  </si>
  <si>
    <t>"schema ZA10"   2,4*2,6</t>
  </si>
  <si>
    <t>270</t>
  </si>
  <si>
    <t>767062</t>
  </si>
  <si>
    <t xml:space="preserve">D+M uzavření vstupu vč. branky 60/197cm rám pozink,výplń nerezová síť vč. kování </t>
  </si>
  <si>
    <t>-521720246</t>
  </si>
  <si>
    <t>"schema č.ZA43,44"  0,9*3,6+1,3*3,6</t>
  </si>
  <si>
    <t>271</t>
  </si>
  <si>
    <t>767063</t>
  </si>
  <si>
    <t>Zesilující  profily UA pro zavěšení zařizovacích předmětů</t>
  </si>
  <si>
    <t>-2037292490</t>
  </si>
  <si>
    <t>2,55*3,0*2+5,35*3,0+9,9*3,0+4,28*3,0+1,96*3,0+2,99*3,0+2,675*3,0*2+2,17*3,0+3,6*3,0*3</t>
  </si>
  <si>
    <t>3,9*3,0+5,07*3,0+3,505*3,0+3,485*3,0+1,75*3,0+4,705*3,0+2,75*3,0+4,46*3,0+3,375*3,0</t>
  </si>
  <si>
    <t>2,94*3,0+1,8*3,0+3,0*3,0+1,69*3,0+1,8*3,0+2,15*3,0</t>
  </si>
  <si>
    <t>272</t>
  </si>
  <si>
    <t>767064</t>
  </si>
  <si>
    <t>D+M prosklená stěna - rozměr viditelné části 3000/2040, _x000D__x000D_
s otoč.  jednokřídl. dveřmi P - celoprosklené 800/1970, vč. padacích katráčů, _x000D__x000D_
AL profily, povrch stříkaný, odstín RAL 9006, _x000D__x000D_
zámek vložkový, klika,knoflík,štíty, dvojsklo</t>
  </si>
  <si>
    <t>-1696502953</t>
  </si>
  <si>
    <t>"schema AL 71"   1</t>
  </si>
  <si>
    <t>273</t>
  </si>
  <si>
    <t>767065</t>
  </si>
  <si>
    <t>D+M  AL/72 prosklená stěna - rozměr viditelné části 1690/1040 _x000D__x000D_
AL profily, povrch stříkaný, odstín RAL 9006, _x000D__x000D_
dvojsklo, požadavek na vzduchovou neprůzvučnost                                            AL/73  prosklená stěna - rozměr viditelné části 1800</t>
  </si>
  <si>
    <t>70982469</t>
  </si>
  <si>
    <t>Poznámka k položce:
"D+MAL/72prosklená stěna - rozměr viditelné části 1690/1040 
AL profily, povrch stříkaný, odstín RAL 9006, 
dvojsklo, požadavek na vzduchovou neprůzvučnostAL/73prosklená stěna - rozměr viditelné části 1800/1040 , 
AL profily, povrch stříkaný, odstín RAL 9006, 
dvojskloAL/74prosklená stěna - rozměr viditelné části 2150/1040, 
AL profily, povrch stříkaný, odstín RAL 9006, 
dvojsklo"</t>
  </si>
  <si>
    <t>"schema AL 72-74"   1,69*1,04+1,8*1,04+2,15*1,04</t>
  </si>
  <si>
    <t>274</t>
  </si>
  <si>
    <t>767066</t>
  </si>
  <si>
    <t>D+M djednokřídlové dveře požár. otoč. Plné - pravé 900/1970, vč. zárubně do stav. otvoru 1060/2050, _x000D__x000D_
AL profily, povrch stříkaný, odstín RAL 9006, _x000D__x000D_
zámek vložkový, klika,klika,štíty, _x000D__x000D_
pro celou výplň  EW30DP3</t>
  </si>
  <si>
    <t>1142694972</t>
  </si>
  <si>
    <t>"schema AL 75"  1</t>
  </si>
  <si>
    <t>275</t>
  </si>
  <si>
    <t>767067</t>
  </si>
  <si>
    <t>D+M jednokřídlové dveře požár. otoč. Plné- pravé 700/1970, vč. zárubně do stav. otvoru 860/2050, _x000D__x000D_
AL profily, povrch stříkaný, odstín RAL 9006, _x000D__x000D_
zámek vložkový, klika,knoflík,štíty, _x000D__x000D_
pro celou výplň  P.O.EW30DP3</t>
  </si>
  <si>
    <t>-1906712860</t>
  </si>
  <si>
    <t>"schema AL 76"   1</t>
  </si>
  <si>
    <t>276</t>
  </si>
  <si>
    <t>767068</t>
  </si>
  <si>
    <t>D+M montážní prvek výtahu z válc. profilů I 200 vč nátěru</t>
  </si>
  <si>
    <t>1218381165</t>
  </si>
  <si>
    <t>"ZA46-48"   (2,3+1,8+1,65)*26,3*1,08</t>
  </si>
  <si>
    <t>277</t>
  </si>
  <si>
    <t>767069</t>
  </si>
  <si>
    <t>D+M zabezpečovací prvek na ploché střeše z trubky DN50mm žárově zinkováno vč. kotvení</t>
  </si>
  <si>
    <t>1293688445</t>
  </si>
  <si>
    <t>"ZA49"   143,83*8,15</t>
  </si>
  <si>
    <t>278</t>
  </si>
  <si>
    <t>767070</t>
  </si>
  <si>
    <t xml:space="preserve">D+M dveře vnitřní 1kř. otočné žaluziové žárově zinkované 800/1500mm vč. kování </t>
  </si>
  <si>
    <t>2030171719</t>
  </si>
  <si>
    <t>"ZA65"  1</t>
  </si>
  <si>
    <t>279</t>
  </si>
  <si>
    <t>767071</t>
  </si>
  <si>
    <t xml:space="preserve">D+M konstrukce světlovodu DN 350mm  délka 1300mm s úpravou proti rosení </t>
  </si>
  <si>
    <t>1802744406</t>
  </si>
  <si>
    <t>"ZA69"   3</t>
  </si>
  <si>
    <t>280</t>
  </si>
  <si>
    <t>767072</t>
  </si>
  <si>
    <t xml:space="preserve">D+M L 60/60/6 žárově zinkováno </t>
  </si>
  <si>
    <t>-1700254192</t>
  </si>
  <si>
    <t>"ZA 70"  5,23*11,7*1,08</t>
  </si>
  <si>
    <t>281</t>
  </si>
  <si>
    <t>767073</t>
  </si>
  <si>
    <t xml:space="preserve">D+M ocelová zábradlí schodišť z ocelových profilů 40/40 s madlem DN50mm žárově zinkováno </t>
  </si>
  <si>
    <t>-453930970</t>
  </si>
  <si>
    <t>"ZA 72-77,98"    2,3+2,95+3,3*6+4,15*4+1,9</t>
  </si>
  <si>
    <t>282</t>
  </si>
  <si>
    <t>767074</t>
  </si>
  <si>
    <t xml:space="preserve">D+M lemování výdechů VZT vč. kotvení z ohýbaného L 60/60/2  žárově zinkováno </t>
  </si>
  <si>
    <t>846624021</t>
  </si>
  <si>
    <t>"ZA78-ZA92,ZA102,103"  (1,77*2+0,46*2+1,77*2+0,46*2+0,85*2+0,64*2+0,64*4+1,04*2)*2,8*1,08</t>
  </si>
  <si>
    <t>(0,64*2+1,14*2+0,7*2+0,85*2+0,64*2+2,7+1,54+2,08+1,54+2,52+1,4+2,56+1,08+1,54)*2,8*1,08</t>
  </si>
  <si>
    <t>(0,94*2+0,85*4+0,77*4+0,34*4)*2,8*1,08</t>
  </si>
  <si>
    <t>"ZA111" ( 0,84*2+0,59*2)*2,8*1,08</t>
  </si>
  <si>
    <t>283</t>
  </si>
  <si>
    <t>767075</t>
  </si>
  <si>
    <t xml:space="preserve">D+M pororošt v rámu žárově zinkováno </t>
  </si>
  <si>
    <t>-10527186</t>
  </si>
  <si>
    <t>"ZA99"   1,5*3,4</t>
  </si>
  <si>
    <t>284</t>
  </si>
  <si>
    <t>767076</t>
  </si>
  <si>
    <t>D+M poklop revizní šachty ZTI 600/600mm</t>
  </si>
  <si>
    <t>1742600754</t>
  </si>
  <si>
    <t>"ZA100"   3</t>
  </si>
  <si>
    <t>285</t>
  </si>
  <si>
    <t>767077</t>
  </si>
  <si>
    <t xml:space="preserve">D+M vnitřní čistící zona -AL profily výška 20mm barva černohnědá černá pryž černošedá textilní násada </t>
  </si>
  <si>
    <t>-1006291347</t>
  </si>
  <si>
    <t>Poznámka k položce:
VNITŘNÍ ČISTÍCÍ ZÓNA č.2 - vnitřní čistící zóna - Al. profily do kterých jsou nasunuty pryžové a textilní násady. Barva: , černohnědá černá pryž, černošedá textilní násada. Výška: 20 mm. Uložení: zapuštění pod úroveň podlahy do otvoru osazeného zápustným rámem</t>
  </si>
  <si>
    <t>"schema ZA 105,110"  4,7*2,15+2,3*1,85</t>
  </si>
  <si>
    <t>286</t>
  </si>
  <si>
    <t>767077a</t>
  </si>
  <si>
    <t>D+M vnější čistící zona na hrubé nečistoty výška 20mm hliníkový rámeček rohož z pryže a duralu barva černá pryž+dural</t>
  </si>
  <si>
    <t>191233709</t>
  </si>
  <si>
    <t>Poznámka k položce:
VNĚJŠÍ ČISTÍCÍ ZÓNA č.1 - čistící zóna na hrubé nečistoty; výška cca 20 mm, umístění v exterieru, odvodnění, součástí dodávky je systémový zápustný rámeček. Rohož z pryže a duralu pro použití na vstupní prostory. Zapuštění do podlahy do otvoru se zápustným rámem. Hmotnost rohože: 18 kg/m2 , barva: černá pryž a dural</t>
  </si>
  <si>
    <t>"schema ZA 104,106-109"  2,0*1,5+4,7*3,1+2,76*1,8+4,28*2,05+2,8*1,7</t>
  </si>
  <si>
    <t>287</t>
  </si>
  <si>
    <t>767078</t>
  </si>
  <si>
    <t>D+M ocelové stojky pro vynesení instalačních rozvodů žárově zinkováno z jakl 100/100/3</t>
  </si>
  <si>
    <t>-271722014</t>
  </si>
  <si>
    <t>"ZA113"   (0,84*2*26+0,59*2*26)*9,6*1,08</t>
  </si>
  <si>
    <t>288</t>
  </si>
  <si>
    <t>767079</t>
  </si>
  <si>
    <t xml:space="preserve">D+M manipulační rampa se schodištěm, žárově zinkovaná konstrukce s pororoštovou výplní, plochy zásobovací rampy a jednotlivými stupni schodiště s vykonzolovanou krycí střešní konstrukcí – viz. Oddíl statika, opatřen bezpečnostním nátěrem – stupně, hrany, </t>
  </si>
  <si>
    <t>1463826227</t>
  </si>
  <si>
    <t>Poznámka k položce:
D+M manipulační rampa se schodištěm, žárově zinkovaná konstrukce s pororoštovou výplní, plochy zásobovací rampy a jednotlivými stupni schodiště s vykonzolovanou krycí střešní konstrukcí – viz. Oddíl statika, opatřen bezpečnostním nátěrem – stupně, hrany, zábradlí RAL 1003 – SIGNÁLNÍ ŽLUTÁ</t>
  </si>
  <si>
    <t>"ZA115"   335,0+798,0+345,0</t>
  </si>
  <si>
    <t>289</t>
  </si>
  <si>
    <t>767080</t>
  </si>
  <si>
    <t xml:space="preserve">D+M dvře vnitřní 2kř. 1200/2000mm žárově zinkované z jakl. profilů vč. kování </t>
  </si>
  <si>
    <t>-568560630</t>
  </si>
  <si>
    <t>"ZA118"   9</t>
  </si>
  <si>
    <t>290</t>
  </si>
  <si>
    <t>767081</t>
  </si>
  <si>
    <t xml:space="preserve">D+M protipožární uzávěr z ocelových profilů 600/600mm žárově zinkovaný </t>
  </si>
  <si>
    <t>-1494952812</t>
  </si>
  <si>
    <t>"ZA119"   1</t>
  </si>
  <si>
    <t>291</t>
  </si>
  <si>
    <t>767082</t>
  </si>
  <si>
    <t xml:space="preserve">D+M konzola pro upevnění svítidla V5 z plechu žárově zinkováno </t>
  </si>
  <si>
    <t>-41317751</t>
  </si>
  <si>
    <t>"ZA132"   3</t>
  </si>
  <si>
    <t>292</t>
  </si>
  <si>
    <t>767083</t>
  </si>
  <si>
    <t xml:space="preserve">D+M větrací mřížka 125/125mm z AL profilů </t>
  </si>
  <si>
    <t>1067107155</t>
  </si>
  <si>
    <t>"ZA133"   24</t>
  </si>
  <si>
    <t>293</t>
  </si>
  <si>
    <t>767084</t>
  </si>
  <si>
    <t>D+M zastřešení strojoven střešními panely tl.120mm</t>
  </si>
  <si>
    <t>850731982</t>
  </si>
  <si>
    <t>"skladba V4,V5"   272,849+11,5</t>
  </si>
  <si>
    <t>294</t>
  </si>
  <si>
    <t>767085</t>
  </si>
  <si>
    <t xml:space="preserve">D+M opláštění strojoven VZD panely tl.100mm </t>
  </si>
  <si>
    <t>-1215128685</t>
  </si>
  <si>
    <t>"skladba S6"   (15,265+8,76)*2*3,87+(15,81+8,8)*2*3,87</t>
  </si>
  <si>
    <t>295</t>
  </si>
  <si>
    <t>767086</t>
  </si>
  <si>
    <t>D+M fasádní obklad vlnitým hliníkovým plechem tl42mm na nosném rastru 50mm</t>
  </si>
  <si>
    <t>-795398191</t>
  </si>
  <si>
    <t>Poznámka k položce:
VELKOFORMÁTOVÝ OBKLAD FASÁDY - VLNITÉ FASÁDNÍ PLECHY
- hliníkové vlnité plechy tl.1,0mm, výška vlny 42mm rozteč 160 mm (profil vlny 42/160). Povrchová úprava hliníkových plechů bude RAL 9006 
- součástí dodávky fasády bude i systémové lemování otvorů ve fasádním vlnitém plechu. Doplňkový materiál lemování otvorů, žaluzií, nároží atd. bude hliníkový tl. 1,0 mm s povrchovou úpravou RAL 9006.
- součástí dodávky fasádních plechových vlnitých plechů bude kompletní vynášecí rošt včetně všech pomocných materiálů
- fasádní systém bude provětrávaný, součástí dodávky jsou i průběžné větrací hliníkové mřížky.
- před zahájením prací bude odsouhlasen spárořez desek a dílenská dokumentace. Při návrhu nutno počítat s větším prořezem materiálu (cca 30%)</t>
  </si>
  <si>
    <t>"skladba S6,S7"   2,241+376,435</t>
  </si>
  <si>
    <t>"skladba S5"  5,7*3,9+13,0*3,9</t>
  </si>
  <si>
    <t>296</t>
  </si>
  <si>
    <t>767087</t>
  </si>
  <si>
    <t>D+M opláštění boční stěny zadního přístřešku fasádním vlnitým hliníkovým plechem tl42mm na nosném rastru tl.50mm</t>
  </si>
  <si>
    <t>443424837</t>
  </si>
  <si>
    <t>"skladba S7"  0,3*(3,87+3,6)</t>
  </si>
  <si>
    <t>297</t>
  </si>
  <si>
    <t>767088</t>
  </si>
  <si>
    <t xml:space="preserve">D+M  profil HEB 140-u sloupů  vč. nátěru </t>
  </si>
  <si>
    <t>-1957746745</t>
  </si>
  <si>
    <t>"3NP" (4,4+3,7)*33,7*1,08</t>
  </si>
  <si>
    <t>"2NP" (4,4+3,7)*33,7*1,08</t>
  </si>
  <si>
    <t>"1NP" (5,5+3,8)*33,7*1,08</t>
  </si>
  <si>
    <t>298</t>
  </si>
  <si>
    <t>767089</t>
  </si>
  <si>
    <t>D+M výztuž proti protlačení desky systémová</t>
  </si>
  <si>
    <t>1395423731</t>
  </si>
  <si>
    <t>"51 sloupů "  25,0*51</t>
  </si>
  <si>
    <t>299</t>
  </si>
  <si>
    <t>767090</t>
  </si>
  <si>
    <t xml:space="preserve">D+M venkovní točité schodiště -plášť nerezová síť </t>
  </si>
  <si>
    <t>-1776299038</t>
  </si>
  <si>
    <t>Poznámka k položce:
ocelové pozinkované schodiště s nosným středním trubkovým nosným prvkem TR610/12,5 a s v enkovním průměrem schodiště 1925 mm, celkový výška konstrukce 10,5m, třípodlažní zastřešené kruhovou střešní konstrukcí, opláštěno bezpečnostní sítí (viz. Položka ZA/114). Vnější schodnice je ze šroubovice z plechu 8/260. Stupně vykonzolovány svařenec IPN 160 a plechu 10/140. Stupeň s pororoštovou výplní. Vnitřní zábradlí tvořeno vymezovacím tubusem z tahokovu o průměru 690 mm. Vnější a vnitřní madlo je tvořenou trubkou o průměru 55 mm. Schodiště je uloženo na ŽB základové konstrukci – viz. Oddíl statiky. Schodiště navazuje na ocelové markýzy s ochranou sítí, viz. Statika. kde je řešeno i vzájemné napojení konstrukcí. Veškeré konstrukce jsou žárově zinkované. První a poslední stupeň v rameni bude opatřen bezpečnostní nátěrem RAL 1003 – signální žlutá.</t>
  </si>
  <si>
    <t>"schema ZA45"   1</t>
  </si>
  <si>
    <t>300</t>
  </si>
  <si>
    <t>767091</t>
  </si>
  <si>
    <t xml:space="preserve">D+M žebřík s madly z trubky 50/3 šířka 550mm žárově zinkováno  délka 1750mm </t>
  </si>
  <si>
    <t>685141276</t>
  </si>
  <si>
    <t>"schema ZA134"   2</t>
  </si>
  <si>
    <t>301</t>
  </si>
  <si>
    <t>767092</t>
  </si>
  <si>
    <t xml:space="preserve">D+M nosná konstrukce na vynesení SDK příček z jakl. profilů 60/60/3 žárově zinkováno </t>
  </si>
  <si>
    <t>1450719750</t>
  </si>
  <si>
    <t>"schema ZA 116,ZA 117"  1,0*3,3*9+0,5*3,3*5</t>
  </si>
  <si>
    <t>302</t>
  </si>
  <si>
    <t>767093</t>
  </si>
  <si>
    <t>D+M střešní záchytný systém dle ČSN EN 795/2013 – ochrana proti pádu z výšky pro všechny výškové práce na střeše resp. Při údržbě střechy, z nerezových kotvících bodů ukotvených na ploše střechy pro uchycení průběžného lana, včetně lana</t>
  </si>
  <si>
    <t>-1101248371</t>
  </si>
  <si>
    <t>"schema ZA 135,136,137"  97,2+143,8+11,5</t>
  </si>
  <si>
    <t>303</t>
  </si>
  <si>
    <t>767094</t>
  </si>
  <si>
    <t xml:space="preserve">D+M okno dvojdílné - P, do stav.otvoru 2100/1600, pravé křídlo neotevíravé , zbývající pevná, _x000D__x000D_
materiál: AL profily,  vč. rozšiřovacích prof. š. 50mm a prvků pro předsazenou montáž _x000D__x000D_
odstín: ext. RAL 9006, int. sněhově bílá_x000D__x000D_
celoobvodové kování, klika s </t>
  </si>
  <si>
    <t>-991225879</t>
  </si>
  <si>
    <t>Poznámka k položce:
"D+M okno dvojdílné - P, do stav.otvoru 2100/1600, pravé křídlo neotevíravé , zbývající pevná, 
materiál: AL profily,  vč. rozšiřovacích prof. š. 50mm a prvků pro předsazenou montáž 
odstín: ext. RAL 9006, int. sněhově bílá
celoobvodové kování, klika s pojistkou / zámkem zasklení:  trojskloP.O. EI30DP1- dle schématu pro celou výplň (rám +zasklení)"</t>
  </si>
  <si>
    <t>"schema Al/77"  1</t>
  </si>
  <si>
    <t>304</t>
  </si>
  <si>
    <t>767095</t>
  </si>
  <si>
    <t>D+M prosklená stěna pořární, do stav.otvoru 14540/1600-2600, okna neotevíravá, dveře otevíravé jednokřídlové - L 940/2200, , _x000D__x000D_
materiál: AL profiy, vč. rozšiřovacích prof. š. 50mm a prvků pro předsazenou montáž,  _x000D__x000D_
odstín: ext. RAL 9006, int. sněhově bílá</t>
  </si>
  <si>
    <t>-1260714745</t>
  </si>
  <si>
    <t>Poznámka k položce:
"D+M prosklená stěna pořární, do stav.otvoru 14540/1600-2600, okna neotevíravá, dveře otevíravé jednokřídlové - L 940/2200, , 
materiál: AL profiy, vč. rozšiřovacích prof. š. 50mm a prvků pro předsazenou montáž,  
odstín: ext. RAL 9006, int. sněhově bílá
celoobvodové kování, klika s pojistkou / zámkem zasklení:  trojskloP.O. EW15DP1 a EW15DP3-  dle schématu pro celou výplň (rám + zasklení)"</t>
  </si>
  <si>
    <t>"schema Al/78"  10,655*2,6+3,88*1,6</t>
  </si>
  <si>
    <t>305</t>
  </si>
  <si>
    <t>767096</t>
  </si>
  <si>
    <t xml:space="preserve">D+M PHP práškový s hasící schopností 21A </t>
  </si>
  <si>
    <t>-518466605</t>
  </si>
  <si>
    <t>354</t>
  </si>
  <si>
    <t>767097</t>
  </si>
  <si>
    <t xml:space="preserve">Systémový certif. plynotěsný průchod protiradonový kabelů základy do DN 110mm (příruba,distanční prvek,těsnící hmota </t>
  </si>
  <si>
    <t>1379144498</t>
  </si>
  <si>
    <t>355</t>
  </si>
  <si>
    <t>767098</t>
  </si>
  <si>
    <t xml:space="preserve">Systémový certif. plynotěsný průchod /protiradonový) uzemňovacího vedení základy </t>
  </si>
  <si>
    <t>526637077</t>
  </si>
  <si>
    <t>427</t>
  </si>
  <si>
    <t>767099</t>
  </si>
  <si>
    <t>D+M vybavení bezbar. WC madly a zrcadly</t>
  </si>
  <si>
    <t>-739245357</t>
  </si>
  <si>
    <t>306</t>
  </si>
  <si>
    <t>998767202</t>
  </si>
  <si>
    <t>Přesun hmot procentní pro zámečnické konstrukce v objektech v do 12 m</t>
  </si>
  <si>
    <t>-1815587963</t>
  </si>
  <si>
    <t>771</t>
  </si>
  <si>
    <t>Podlahy z dlaždic</t>
  </si>
  <si>
    <t>307</t>
  </si>
  <si>
    <t>771274123</t>
  </si>
  <si>
    <t>Montáž obkladů stupnic z dlaždic protiskluzných keramických flexibilní lepidlo š do 300 mm</t>
  </si>
  <si>
    <t>1314197721</t>
  </si>
  <si>
    <t>"1.074"1,4*(9+7)</t>
  </si>
  <si>
    <t>"2.29" 1,4*10,*2</t>
  </si>
  <si>
    <t>"3.33" 1,4*10*2</t>
  </si>
  <si>
    <t>308</t>
  </si>
  <si>
    <t>771274124</t>
  </si>
  <si>
    <t>Montáž obkladů stupnic z dlaždic protiskluzných keramických flexibilní lepidlo š do 350 mm</t>
  </si>
  <si>
    <t>-569284146</t>
  </si>
  <si>
    <t>"1.08,3" 1,7*12*2</t>
  </si>
  <si>
    <t>"2.21" 1,7*12*2</t>
  </si>
  <si>
    <t>"3.24" 1,7*12*2</t>
  </si>
  <si>
    <t>309</t>
  </si>
  <si>
    <t>5976130PC</t>
  </si>
  <si>
    <t xml:space="preserve">dlaždice keramické protiskluzné </t>
  </si>
  <si>
    <t>-955279181</t>
  </si>
  <si>
    <t>Poznámka k položce:
KERAMICKÁ DLAŽBA  a OBKLAD - na sociálním zázemí (dle legendy místností) je navržena keramická dlažba a obklad z velkoformátových desek se slinutým, nenasákavým povrchem, o velikosti 300 x 600 mm,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</si>
  <si>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"1.07.4"1,4*(9+7)*0,27*1,1</t>
  </si>
  <si>
    <t>"2.29" 1,4*10,*2*0,27*1,1</t>
  </si>
  <si>
    <t>"3.33" 1,4*10*2*0,27*1,1</t>
  </si>
  <si>
    <t>"1.08,3" 1,7*12*2*0,31*1,1</t>
  </si>
  <si>
    <t>"2.21" 1,7*12*2*0,31*1,1</t>
  </si>
  <si>
    <t>"3.24" 1,7*12*2*0,31*1,1</t>
  </si>
  <si>
    <t>310</t>
  </si>
  <si>
    <t>771274232</t>
  </si>
  <si>
    <t>Montáž obkladů podstupnic z dlaždic hladkých keramických flexibilní lepidlo v do 200 mm</t>
  </si>
  <si>
    <t>1027402609</t>
  </si>
  <si>
    <t>"1.07.4"1,4*(9+7)</t>
  </si>
  <si>
    <t>311</t>
  </si>
  <si>
    <t>5976113PC</t>
  </si>
  <si>
    <t>dlaždice keramické stupně</t>
  </si>
  <si>
    <t>-132984297</t>
  </si>
  <si>
    <t>"1.07.4"1,4*(9+7)*0,18*1,1</t>
  </si>
  <si>
    <t>"1.08,3" 1,7*12*2*0,15*1,1</t>
  </si>
  <si>
    <t>"2.21" 1,7*12*2*0,15*1,1</t>
  </si>
  <si>
    <t>"2.29" 1,4*10,*2*0,18*1,1</t>
  </si>
  <si>
    <t>"3.33" 1,4*10*2*0,18*1,1</t>
  </si>
  <si>
    <t>"3.24" 1,7*12*2*0,15*1,1</t>
  </si>
  <si>
    <t>312</t>
  </si>
  <si>
    <t>7714741PC</t>
  </si>
  <si>
    <t>D+M soklu řezaného zakončeného Al lištou</t>
  </si>
  <si>
    <t>-624355045</t>
  </si>
  <si>
    <t>"1.03,03b" (2,25+3,5)*2+(2,25+1,6)*2</t>
  </si>
  <si>
    <t>313</t>
  </si>
  <si>
    <t>7714749PC</t>
  </si>
  <si>
    <t>D+M soklu řezaného lepeného spec.průzným lepidlem-schodiště</t>
  </si>
  <si>
    <t>-1699501808</t>
  </si>
  <si>
    <t>"1.07.4"(1,8+2,8+2,2)+(0,18+0,27)*(9+7)</t>
  </si>
  <si>
    <t>"1.08.3" (3,4+1,2*2+3,4+1,8*2)+(0,15+0,31)*(12+12)</t>
  </si>
  <si>
    <t>"2.29" (2,8+1,5*2)+(0,18+0,27)*(10+10)</t>
  </si>
  <si>
    <t>"2.21,22" (4,0+1,82*2)+(3,4+1,71*2)+(0,15+0,31)*(12*2)</t>
  </si>
  <si>
    <t>"3.23,24" (3,6+1,82*2)+(0,15+0,31)*(12*2)+(3,4+1,71*2)</t>
  </si>
  <si>
    <t>"3.33" (3,0+1,7*2)+(0,18+0,27)*(10*2)</t>
  </si>
  <si>
    <t>314</t>
  </si>
  <si>
    <t>7712900PC</t>
  </si>
  <si>
    <t>Spárování keramického soklu schodiště silikonem</t>
  </si>
  <si>
    <t>1822013173</t>
  </si>
  <si>
    <t>118,64*1,1</t>
  </si>
  <si>
    <t>315</t>
  </si>
  <si>
    <t>771574154</t>
  </si>
  <si>
    <t>Montáž podlah keramických velkoformátových lepených rozlivovým lepidlem přes 4 do 6 ks/ m2</t>
  </si>
  <si>
    <t>511351268</t>
  </si>
  <si>
    <t xml:space="preserve">       2,86*3+2,73+2,86+2,86*9+2,41+1,2+2,4+1,32+12,173</t>
  </si>
  <si>
    <t>"P9" 6,03+5,1+4,93+4,2+5,78+4,19+6,52</t>
  </si>
  <si>
    <t>316</t>
  </si>
  <si>
    <t>597613080</t>
  </si>
  <si>
    <t xml:space="preserve">dlaždice keramické  </t>
  </si>
  <si>
    <t>137956845</t>
  </si>
  <si>
    <t>289,653*1,15 "Přepočtené koeficientem množství</t>
  </si>
  <si>
    <t>317</t>
  </si>
  <si>
    <t>771579191</t>
  </si>
  <si>
    <t>Příplatek k montáž podlah keramických za plochu do 5 m2</t>
  </si>
  <si>
    <t>-86925631</t>
  </si>
  <si>
    <t>3,78</t>
  </si>
  <si>
    <t>"P2"1,78+1,44+2,13+3,69+5,92+1,4+1,4+2,68+2,99+1,45+4,22+4,88+1,31+1,31+2,68</t>
  </si>
  <si>
    <t xml:space="preserve">        2,99+1,45+2,23+1,85+1,83+1,77+1,67+1,67+4,22+4,46+1,35+1,35+1,59+1,59+4,29</t>
  </si>
  <si>
    <t>"P7"2,94*10+2,47+1,53+2,46+1,53</t>
  </si>
  <si>
    <t>"P9" 4,93+4,2+4,19</t>
  </si>
  <si>
    <t>318</t>
  </si>
  <si>
    <t>7715791PC</t>
  </si>
  <si>
    <t>Příplatek k montáž podlah keramických za spárování s techn. Bio Blocka Drop Efekt</t>
  </si>
  <si>
    <t>-2000693127</t>
  </si>
  <si>
    <t>319</t>
  </si>
  <si>
    <t>771591111</t>
  </si>
  <si>
    <t>Podlahy penetrace podkladu</t>
  </si>
  <si>
    <t>898280279</t>
  </si>
  <si>
    <t>289,653</t>
  </si>
  <si>
    <t>320</t>
  </si>
  <si>
    <t>771591115</t>
  </si>
  <si>
    <t>Podlahy spárování silikonem-sokl</t>
  </si>
  <si>
    <t>1486048656</t>
  </si>
  <si>
    <t>19,2*1,05</t>
  </si>
  <si>
    <t>321</t>
  </si>
  <si>
    <t>771591171</t>
  </si>
  <si>
    <t>Montáž profilu ukončujícího pro plynulý přechod (dlažby s kobercem apod.)</t>
  </si>
  <si>
    <t>-644531542</t>
  </si>
  <si>
    <t>0,9*60</t>
  </si>
  <si>
    <t>322</t>
  </si>
  <si>
    <t>590541000</t>
  </si>
  <si>
    <t>profil přechodový hliník, , (8 x 20 x 2500mm)</t>
  </si>
  <si>
    <t>-1580334857</t>
  </si>
  <si>
    <t>59,4</t>
  </si>
  <si>
    <t>59,4*1,1 "Přepočtené koeficientem množství</t>
  </si>
  <si>
    <t>419</t>
  </si>
  <si>
    <t>771591171R</t>
  </si>
  <si>
    <t>Montáž profilu ukončujícího pro dilataci</t>
  </si>
  <si>
    <t>1884195038</t>
  </si>
  <si>
    <t>7*2*3</t>
  </si>
  <si>
    <t>420</t>
  </si>
  <si>
    <t>590541001</t>
  </si>
  <si>
    <t>profil dilatační hliník, , (8 x 20 x 2500mm)</t>
  </si>
  <si>
    <t>1560970714</t>
  </si>
  <si>
    <t>42,0*1,25 "Přepočtené koeficientem množství</t>
  </si>
  <si>
    <t>323</t>
  </si>
  <si>
    <t>771990112</t>
  </si>
  <si>
    <t>Vyrovnání podkladu samonivelační stěrkou tl 4 mm pevnosti 30 Mpa</t>
  </si>
  <si>
    <t>-364265007</t>
  </si>
  <si>
    <t>324</t>
  </si>
  <si>
    <t>998771203</t>
  </si>
  <si>
    <t>Přesun hmot procentní pro podlahy z dlaždic v objektech v do 24 m</t>
  </si>
  <si>
    <t>-615948064</t>
  </si>
  <si>
    <t>776</t>
  </si>
  <si>
    <t>Podlahy povlakové</t>
  </si>
  <si>
    <t>325</t>
  </si>
  <si>
    <t>776491113</t>
  </si>
  <si>
    <t xml:space="preserve">Lepení plastové lišty soklové </t>
  </si>
  <si>
    <t>586064954</t>
  </si>
  <si>
    <t>2462,947*1,05</t>
  </si>
  <si>
    <t>326</t>
  </si>
  <si>
    <t>2841101PC</t>
  </si>
  <si>
    <t>lišta speciální soklová - 60mm vysoká hladká polotvrdá lišta z PVC s pružným těsnícím okrajem – barva šedá.</t>
  </si>
  <si>
    <t>1926192174</t>
  </si>
  <si>
    <t>2586,094*1,15 "Přepočtené koeficientem množství</t>
  </si>
  <si>
    <t>327</t>
  </si>
  <si>
    <t>776521100</t>
  </si>
  <si>
    <t>Lepení pásů povlakových podlah plastových</t>
  </si>
  <si>
    <t>2131584185</t>
  </si>
  <si>
    <t>"P3"</t>
  </si>
  <si>
    <t>"1.NP"29,7+17,54+18,16+48,697+29,23+17,11+17,43+17,55+10,98+56,5</t>
  </si>
  <si>
    <t xml:space="preserve">          17,35+17,49+17,35*3+16,94+36,66+31,7+17,59+11,8+5,53+19,99+10,93+17,56+14,68</t>
  </si>
  <si>
    <t xml:space="preserve">          68,46+36,15+11,23+17,73+11,4+11,47+11,24+12,56+17,08+17,22+64,11+11,81+3,93</t>
  </si>
  <si>
    <t xml:space="preserve">          8,54+13,04+9,25+8,84+5,98+12,67+4,22+13,2+17,03+2,62</t>
  </si>
  <si>
    <t>"P8"</t>
  </si>
  <si>
    <t>"2.NP" 13,47+13,47+13,48+13,47+13,56+13,48+13,47+13,44+13,48*2+17,42+18,63+14,71</t>
  </si>
  <si>
    <t xml:space="preserve">          14,03+18,22+18,35+40,67+11,44+37,84+4,26+5,5+9,46+10,37+36,01+49,27+9,34+6,19</t>
  </si>
  <si>
    <t xml:space="preserve">          11,41+18,04+134,87+10,54+3,04+6,34+16,36+0,84</t>
  </si>
  <si>
    <t xml:space="preserve"> "3.NP" 13,66+14,16*4+13,66*5+13,64*2+14,16+17,49+16,95+17,46+8,56+27,25+13,23*2</t>
  </si>
  <si>
    <t xml:space="preserve">            65,35+13,62+86,42+17,08+8,1+6,58+36,85+39,83+8,07+5,64+8,42+13,49+19,02</t>
  </si>
  <si>
    <t xml:space="preserve">            17,36+21,01+17,91+17,08+11,38+2,96+6,18+70,85+81,37+13,27</t>
  </si>
  <si>
    <t>328</t>
  </si>
  <si>
    <t>2841105PC1</t>
  </si>
  <si>
    <t>PVC1 heterogenní akustický vinyl EN-ISO 10582 akust. utlum 17dB tl. 2,5-3,05mm</t>
  </si>
  <si>
    <t>-1049462547</t>
  </si>
  <si>
    <t>Poznámka k položce:
PVC 1: Heterogenní akustický vinyl, EN-ISO 10582 alt 24346 s atestem pro zdravotnictví, akustický útlum doporučený-17 dB, tloušťka 2,5 – 3,05 mm, role š-2000mm alt čtverce 500x500 mm, rezistentní na kolečkové židle, chemikálie používané ve zdravotnictví, protiskluz R9-10, pro topené podlahy se sálavým vytápěním,povrchová úprava – TopClean.XP/FT alt. jiná PUR. úprava, dekory – „plech, štěrk, koberec „ v celé škále barevnosti.</t>
  </si>
  <si>
    <t xml:space="preserve">"PVC 1" </t>
  </si>
  <si>
    <t>"1.NP-P3" 48,697+29,23+56,5+36,66+31,7+11,8+14,68+64,11+11,81+13,04+4,22+13,2+17,03</t>
  </si>
  <si>
    <t>"2.NP-P8" 134,87+10,54+16,36</t>
  </si>
  <si>
    <t>"3.NP-P8" 6,58+11,38+70,85+81,37+13,27</t>
  </si>
  <si>
    <t>697,897*1,15</t>
  </si>
  <si>
    <t>329</t>
  </si>
  <si>
    <t>2841106PC2</t>
  </si>
  <si>
    <t xml:space="preserve">PVC2-heterogenní akustický vinyl EN-ISO 10582 17dB TL. 2,0-2,5MM </t>
  </si>
  <si>
    <t>M2</t>
  </si>
  <si>
    <t>-1774604534</t>
  </si>
  <si>
    <t>Poznámka k položce:
PVC 2: Heterogenní akustický vinyl, EN-ISO 10582 alt 24346 s atestem pro zdravotnictví, akustický útlum doporučený-17 dB, tloušťka 2,0-2,5 mm, role š-2000mm alt čtverce 500x500 mm, rezistentní na kolečkové židle, chemikálie používané ve zdravotnictví, protiskluz R9-10, pro topené podlahy se sálavým vytápěním,povrchová úprava – TopClean.XP/FT alt. jiná PUR. úprava, dekory –„koberec, dekor s popisem, strukturální vzory „ v celé škále barevnosti.</t>
  </si>
  <si>
    <t>"PVC2"</t>
  </si>
  <si>
    <t>"1.NP-P3" 68,46+36,15+11,23+17,73+11,4+11,47+11,24+11,56+17,08</t>
  </si>
  <si>
    <t>"2.NP-P8" 40,67+11,44+37,84+36,01+49,27+11,41</t>
  </si>
  <si>
    <t>"3.NP-P8" 27,25+65,35+13,62+86,42+36,85+39,83+19,02</t>
  </si>
  <si>
    <t>671,3*1,15</t>
  </si>
  <si>
    <t>330</t>
  </si>
  <si>
    <t>2841107PC3</t>
  </si>
  <si>
    <t xml:space="preserve">PVC3-heterogenní akustický vinyl EN-ISO 10582 5dBtl. 2,0mm </t>
  </si>
  <si>
    <t>-864541274</t>
  </si>
  <si>
    <t>Poznámka k položce:
PVC 3: Heterogenní vinyl, EN-ISO 10582 alt 24346, alt homogenní vinyl, s atestem pro zdravotnictví, akustický útlum doporučený-5 dB, tloušťka 2,0 mm, role š-2000mm , rezistentní na kolečkové židle, chemikálie používané ve zdravotnictví, protiskluz R9-10, pro topené podlahy se sálavým vytápěním,povrchová úprava – TopClean.XP/FT alt. jiná PUR. úprava, dekory –„koberec, písek, mono-barvy, v celé škále spektra..</t>
  </si>
  <si>
    <t>"PVC3"</t>
  </si>
  <si>
    <t xml:space="preserve">"1.NP-P3" 29,7+17,54+18,16+17,11+17,43+17,55+10,98+17,35+17,49+17,35*3+16,94+17,59  </t>
  </si>
  <si>
    <t xml:space="preserve">                 19,99+10,93+17,56+17,22</t>
  </si>
  <si>
    <t xml:space="preserve">"2.NP-P8" 13,47*2+13,48+13,47+13,56+13,48+13,47+13,44+13,48*2+17,42+18,63+14,71 </t>
  </si>
  <si>
    <t xml:space="preserve">                  14,03+18,22+18,35+18,04</t>
  </si>
  <si>
    <t>"3.NP-P8" 13,66+14,16*4+13,66*5+13,64*2+14,16+17,49+16,95+17,46+8,56+13,23*2+13,49</t>
  </si>
  <si>
    <t xml:space="preserve">                  17,36+21,01+17,91+18,08</t>
  </si>
  <si>
    <t>924,6*1,15</t>
  </si>
  <si>
    <t>331</t>
  </si>
  <si>
    <t>2841108PC4</t>
  </si>
  <si>
    <t xml:space="preserve">PVC4heterogenní vinyl EN-ISO10582 atest zdravotnictví tl.2,0mm </t>
  </si>
  <si>
    <t>1012140683</t>
  </si>
  <si>
    <t>Poznámka k položce:
PVC 4: Heterogenní vinyl, EN-ISO 10582 alt 24346, alt homogenní vinyl, s atestem pro zdravotnictví, tloušťka 2,0 mm, role š-2000mm , rezistentní na kolečkové židle, chemikálie používané ve zdravotnictví, protiskluz R9-10, pro topené podlahy se sálavým vytápěním,povrchová úprava – TopClean.XP/FT alt. jiná PUR. úprava, dekory –„písek, mono-barvy, v celé škále spektra..</t>
  </si>
  <si>
    <t xml:space="preserve">"PVC4" </t>
  </si>
  <si>
    <t>"1.NP-P3" 5,53+3,93+8,54+9,25+8,84+5,98+12,67+2,62</t>
  </si>
  <si>
    <t>"2.NP-P8" 4,26+5,5+9,46+10,37+9,34+6,19+3,04+6,34+0,84</t>
  </si>
  <si>
    <t>"3.NP-P8" 17,08+8,1+8,07+5,64+8,42+2,96+6,18</t>
  </si>
  <si>
    <t>169,15*1,15</t>
  </si>
  <si>
    <t>332</t>
  </si>
  <si>
    <t>776525115</t>
  </si>
  <si>
    <t>Spoj podlah z plastů svařováním za studena</t>
  </si>
  <si>
    <t>317291033</t>
  </si>
  <si>
    <t>2462,957*0,7</t>
  </si>
  <si>
    <t>333</t>
  </si>
  <si>
    <t>776590100</t>
  </si>
  <si>
    <t>Úprava podkladu nášlapných ploch vysátím</t>
  </si>
  <si>
    <t>1231834946</t>
  </si>
  <si>
    <t>334</t>
  </si>
  <si>
    <t>776590150</t>
  </si>
  <si>
    <t>Úprava podkladu nášlapných ploch penetrací</t>
  </si>
  <si>
    <t>1385612584</t>
  </si>
  <si>
    <t>335</t>
  </si>
  <si>
    <t>611552200</t>
  </si>
  <si>
    <t>penetrace</t>
  </si>
  <si>
    <t>-1031249917</t>
  </si>
  <si>
    <t>336</t>
  </si>
  <si>
    <t>776990112</t>
  </si>
  <si>
    <t>Vyrovnání podkladu samonivelační stěrkou tl 3 mm pevnosti 30 Mpa</t>
  </si>
  <si>
    <t>1975134634</t>
  </si>
  <si>
    <t>2462,957</t>
  </si>
  <si>
    <t>337</t>
  </si>
  <si>
    <t>998776203</t>
  </si>
  <si>
    <t>Přesun hmot procentní pro podlahy povlakové v objektech v do 24 m</t>
  </si>
  <si>
    <t>-1227240926</t>
  </si>
  <si>
    <t>781</t>
  </si>
  <si>
    <t>Dokončovací práce - obklady</t>
  </si>
  <si>
    <t>338</t>
  </si>
  <si>
    <t>781474154</t>
  </si>
  <si>
    <t>Montáž obkladů vnitřních keramických velkoformátových do 6 ks/m2 lepených flexibilním lepidlem</t>
  </si>
  <si>
    <t>-540465738</t>
  </si>
  <si>
    <t>"1.01.3a"(1,7+1,0)*2*2,6-0,7*1,97</t>
  </si>
  <si>
    <t>"1.01.7" (3,5+2,6)*2*2,6-0,7*1,97*2-0,8*1,97</t>
  </si>
  <si>
    <t>"1.01.7a" (1,6+0,9)*2*2,6-0,7*1,97</t>
  </si>
  <si>
    <t>"1.01.7b" (1,6+1,5)*2*2,6-0,7*1,97</t>
  </si>
  <si>
    <t>"1.01.7c" (2,5+1,4)*2*2,6-0,8*1,97</t>
  </si>
  <si>
    <t>"1.02.10,10a,10b" ((5,19+1,75)*2*2,6-0,8*1,97)</t>
  </si>
  <si>
    <t>"1.02.10c9c" ((1,9+1,45)*2*2,6-0,8*1,97*2)*2</t>
  </si>
  <si>
    <t>"1.02.10d,9d" ((1,9+1,45)*2*2,6-0,8*1,97-0,7*1,97)*2</t>
  </si>
  <si>
    <t>"1.02.10e,9e" ((1,2+1,45)*2*2,6-0,7*1,97-1,45*0,7)*2</t>
  </si>
  <si>
    <t>"1.02.9,9a,9b" (1,725+5,19+0,2)*2*2,6-0,8*1,97*2-1,725*0,7</t>
  </si>
  <si>
    <t>"parapety" (3,1+4,7)*0,2</t>
  </si>
  <si>
    <t>"1.02.11" (1,85+2,2)*2*2,6-0,9*1,97</t>
  </si>
  <si>
    <t>"1.02.13" (1,85+2,84)*2*2,6-0,8*1,97</t>
  </si>
  <si>
    <t>"1.03.4" (1,1+1,95)*2*2,6-0,7*1,97*2</t>
  </si>
  <si>
    <t>"1.03.4a" (0,95+1,95)*2*2,6-0,7*1,97</t>
  </si>
  <si>
    <t>"1.03.5" (1,4+2,5+2,2+1,535+1,68+0,3)*2,6-0,7*1,97*2</t>
  </si>
  <si>
    <t>"1.03.5a" (2,15+0,85)*2*2,6</t>
  </si>
  <si>
    <t>"1.04.3" (3,555+1,9)*2*3,0-1,2*1,97*2</t>
  </si>
  <si>
    <t>"1.05.2,2a,2b" (2,745+1,85)*2*2,6-0,7*1,97</t>
  </si>
  <si>
    <t>"1.05.2c" (1,85+2,2)*2*2,6-0,9*1,97</t>
  </si>
  <si>
    <t>"1.05.3" ((5,19+2,25)*2*3,0-0,8*1,97-1,8*2,43)</t>
  </si>
  <si>
    <t>"1.06.2" (1,4+2,7)*2*2,6-0,9*1,97*2</t>
  </si>
  <si>
    <t>"1.06.3" (1,9+4,415)*2*2,6-1,1*1,97-0,9*1,97</t>
  </si>
  <si>
    <t>"1.06.6" (2,2+1,8)*2*2,6-0,7*1,97*4-0,8*1,97</t>
  </si>
  <si>
    <t>"1.06.6a,b,c,d"( (0,9+1,7)*2*2,6-0,7*1,97)*4</t>
  </si>
  <si>
    <t>"1.06.6e" (1,9+2,4)*2*2,6-0,7*1,97</t>
  </si>
  <si>
    <t>"1.06.7" (1,7+1,7+1,0+2,3+1,7)*2,6-0,9*1,97</t>
  </si>
  <si>
    <t>"kolem umyvadel" 1,0*2*2,0*11</t>
  </si>
  <si>
    <t xml:space="preserve">"2.NP" </t>
  </si>
  <si>
    <t>"2.01.1a,2a,3a,4a,5a," ((1,7+1,8+0,2+0,35)*2*2,5-0,7*1,97)*5</t>
  </si>
  <si>
    <t>"2.02.1a,2a,3a,4a,5a" ((1,8+1,7+0,2+0,35)*2*2,5-0,7*1,97)*5</t>
  </si>
  <si>
    <t>"2.06a" (2,505+2,7+1,005+3,31+5,390)*2,6-0,8*1,97-1,3*2,6</t>
  </si>
  <si>
    <t>"2.08a,b,c,d" ((1,625+1,45)*2*2,6-0,7*1,97*2)*2+((1,7+0,85)*2*2,6-0,7*1,97)*2</t>
  </si>
  <si>
    <t>"2.08.e" (3,55+1,6)*2*2,6-0,8*1,97</t>
  </si>
  <si>
    <t>"2.13" (2,525+3,6)*2*2,6-0,8*1,97</t>
  </si>
  <si>
    <t>"2.18" (5,645+2,105)*2*3,0-1,2*1,97</t>
  </si>
  <si>
    <t>"2.30" 1,3*0,2</t>
  </si>
  <si>
    <t>"kolem umyvadel" 1,0*2*2,0*3</t>
  </si>
  <si>
    <t>"3.01.1a,2a,3a,4a,5a,6a,7a,8a,9a" ((1,7+1,8+0,2+0,35)*2*2,5-0,7*1,97)*9</t>
  </si>
  <si>
    <t>"3.01.10,a,11a,12a,13a" ((1,7+1,8+0,2+0,35)*2*2,5-0,7*1,97)*4</t>
  </si>
  <si>
    <t>"3.07a" (3,5+4,0+3,7+2,4)*3,0-0,9*1,97*2</t>
  </si>
  <si>
    <t>"3.09a,b,c,d"((1,65+1,5)*2*2,6-0,7*1,97*2)*2+((1,65+0,8)*2*2,6-0,7*1,97)*2</t>
  </si>
  <si>
    <t>"3.14" (3,45+2,34)*2*2,6-0,7*1,97-2,175*0,7</t>
  </si>
  <si>
    <t>"3.22" (5,39+2,35)*2*3,0-1,2*1,97-2,1*0,7+2,1*0,2</t>
  </si>
  <si>
    <t>"3.32"1,3*0,2</t>
  </si>
  <si>
    <t>"kolem umyvadel" 1,0*2*2,0*6</t>
  </si>
  <si>
    <t>339</t>
  </si>
  <si>
    <t>597610810</t>
  </si>
  <si>
    <t xml:space="preserve">obkládačky keramické 300*600*8mm </t>
  </si>
  <si>
    <t>-852844924</t>
  </si>
  <si>
    <t>436,434782608696*1,15 "Přepočtené koeficientem množství</t>
  </si>
  <si>
    <t>340</t>
  </si>
  <si>
    <t>314a</t>
  </si>
  <si>
    <t xml:space="preserve">obkládačky keramické 200/200mm </t>
  </si>
  <si>
    <t>1949423583</t>
  </si>
  <si>
    <t>Poznámka k položce:
KERAMICKÁ DLAŽBA  a OBKLAD - na sociálním zázemí (dle legendy místností) je navržena keramická dlažba a obklad z velkoformátových desek se slinutým, nenasákavým povrchem,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</si>
  <si>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341</t>
  </si>
  <si>
    <t>7814791PC</t>
  </si>
  <si>
    <t>Příplatek k montáži obkladů vnitřních keramických za spárování tmelem s technologií Bio Block a Drop Efekt</t>
  </si>
  <si>
    <t>-1803696445</t>
  </si>
  <si>
    <t>342</t>
  </si>
  <si>
    <t>7814941PC</t>
  </si>
  <si>
    <t>Al profily rohové lepené flexibilním lepidlem</t>
  </si>
  <si>
    <t>519896009</t>
  </si>
  <si>
    <t>"1.01.3a" 1,7+1,0</t>
  </si>
  <si>
    <t>"1.01.7,7a,7b,7c" 2,6+1,5+1,0+1,5</t>
  </si>
  <si>
    <t>"1.02.10,10e,9,9a,b,e,13" 1,75*2+1,45+1,0*2+1,725*2+1,6+1,6+2,6*3</t>
  </si>
  <si>
    <t>"1.03.4,4a,5a" 1,1+0,95+0,85</t>
  </si>
  <si>
    <t>"1.05.2,2a,2b,2c" 0,905+0,895+0,905+2,2</t>
  </si>
  <si>
    <t>"1.06.2,3"2,6*2+2,6*3</t>
  </si>
  <si>
    <t>"1.06.6e" 2,1+2,6</t>
  </si>
  <si>
    <t>"1.06.7" 1,5+2,6</t>
  </si>
  <si>
    <t>"kolem umyvadel" (1,0+1,5)*11</t>
  </si>
  <si>
    <t>"2.01.1a,2a,3a,4a,5a" 2,5*5*5+0,5*5</t>
  </si>
  <si>
    <t>"2.02.1a,2a,3a,4a,5a" 2,5*5*5+0,5*5</t>
  </si>
  <si>
    <t>"2.06a" 2,6*3</t>
  </si>
  <si>
    <t>"2.08b.d"0,85*2</t>
  </si>
  <si>
    <t>"2.13" 2,7+2,6</t>
  </si>
  <si>
    <t>"2.18" 2,7+3,0</t>
  </si>
  <si>
    <t>"kolem umyvadel"(1,0+1,5)*3</t>
  </si>
  <si>
    <t>"3.01.1a,2a,3a,4a,5a,6a7a,8a"2,5*5*8+0,5*8</t>
  </si>
  <si>
    <t>"3.01.9a,10a,11a,12a,13a" 2,5*5*5+0,5*5</t>
  </si>
  <si>
    <t>"3.07a"3,0</t>
  </si>
  <si>
    <t>"3.09B,D" 0,8*2+2,6*2</t>
  </si>
  <si>
    <t>"3.22" 2,35+2,6+3,0+(2,1+0,7*2)</t>
  </si>
  <si>
    <t>"kolem umyvadeL" (1,0+1,5)*6</t>
  </si>
  <si>
    <t>343</t>
  </si>
  <si>
    <t>781495111</t>
  </si>
  <si>
    <t>Penetrace podkladu vnitřních obkladů</t>
  </si>
  <si>
    <t>248984985</t>
  </si>
  <si>
    <t>344</t>
  </si>
  <si>
    <t>781495168</t>
  </si>
  <si>
    <t xml:space="preserve">Izolace dilatační spáry v koutě </t>
  </si>
  <si>
    <t>-213793604</t>
  </si>
  <si>
    <t>"1.01.3a"(1,7+1,0)*2</t>
  </si>
  <si>
    <t>"1.01.7" (3,5+2,6)*2</t>
  </si>
  <si>
    <t>"1.01.7a" (1,6+0,9)*2</t>
  </si>
  <si>
    <t>"1.01.7b" (1,6+1,5)*2</t>
  </si>
  <si>
    <t>"1.01.7c" (2,5+1,4)*2</t>
  </si>
  <si>
    <t>"1.02.10,10a,10b" (5,19+1,75)*2</t>
  </si>
  <si>
    <t>"1.02.10c9c" ((1,9+1,45)*2)*2</t>
  </si>
  <si>
    <t>"1.02.10d,9d" ((1,9+1,45)*2)*2</t>
  </si>
  <si>
    <t>"1.02.10e,9e" ((1,2+1,45)*2)*2</t>
  </si>
  <si>
    <t>"1.02.9,9a,9b" (1,725+5,19)*2</t>
  </si>
  <si>
    <t>"1.02.11" (1,85+2,2)*2</t>
  </si>
  <si>
    <t>"1.02.13" (1,85+2,84)*2</t>
  </si>
  <si>
    <t>"1.03.4" (1,1+1,95)*2*</t>
  </si>
  <si>
    <t>"1.03.4a" (0,95+1,95)*2</t>
  </si>
  <si>
    <t>"1.03.5" (1,4+2,5+2,2+1,535+1,68+0,3)</t>
  </si>
  <si>
    <t>"1.03.5a" (2,15+0,85)*2</t>
  </si>
  <si>
    <t>"1.04.3" (3,555+1,9)*2</t>
  </si>
  <si>
    <t>"1.05.2,2a,2b" (2,745+1,85)*2</t>
  </si>
  <si>
    <t>"1.05.2c" (1,85+2,2)*2</t>
  </si>
  <si>
    <t>"1.05.3" (5,19+2,25)*2</t>
  </si>
  <si>
    <t>"1.06.2" (1,4+2,7)*2</t>
  </si>
  <si>
    <t>"1.06.3" (1,9+4,415)*2</t>
  </si>
  <si>
    <t>"1.06.6" (2,2+1,8)*2</t>
  </si>
  <si>
    <t>"1.06.6a,b,c,d" (0,9+1,7)*2*4</t>
  </si>
  <si>
    <t>"1.06.6e" (1,9+2,4)*2</t>
  </si>
  <si>
    <t>"1.06.7" (1,7+1,7+1,0+2,3+1,7)</t>
  </si>
  <si>
    <t>"kolem umyvadel" 1,0*2*11</t>
  </si>
  <si>
    <t>"2.01.1a,2a,3a,4a,5a," ((1,7+1,8+0,2+0,35)*2)*5</t>
  </si>
  <si>
    <t>"2.02.1a,2a,3a,4a,5a" ((1,8+1,7+0,2+0,35)*2)*5</t>
  </si>
  <si>
    <t>"2.06a" (2,505+2,7+1,005+3,31+5,390)</t>
  </si>
  <si>
    <t>"2.08a,b,c,d" ((1,625+1,45)*2)*2+((1,7+0,85)*2)*2</t>
  </si>
  <si>
    <t>"2.08.e" (3,55+1,6)*2</t>
  </si>
  <si>
    <t>"2.13" (2,525+3,6)*2</t>
  </si>
  <si>
    <t>"2.18" (5,645+2,105)*2</t>
  </si>
  <si>
    <t>"kolem umyvadel" 1,0*2*3</t>
  </si>
  <si>
    <t>"3.01.1a,2a,3a,4a,5a,6a,7a,8a,9a" ((1,7+1,8+0,2+0,35)*2)*9</t>
  </si>
  <si>
    <t>"3.01.10,a,11a,12a,13a" ((1,7+1,8+0,2+0,35)*2)*4</t>
  </si>
  <si>
    <t>"3.07a" (3,5+4,0+3,7+2,4)</t>
  </si>
  <si>
    <t>"3.09a,b,c,d"((1,65+1,5)*2)*2+((1,65+0,8)*2)*2</t>
  </si>
  <si>
    <t>"3.14" (3,45+2,34)*2</t>
  </si>
  <si>
    <t>"3.22" (5,39+2,35)*2</t>
  </si>
  <si>
    <t>"kolem umyvadel" 1,0*2*6</t>
  </si>
  <si>
    <t>345</t>
  </si>
  <si>
    <t>998781203</t>
  </si>
  <si>
    <t>Přesun hmot procentní pro obklady keramické v objektech v do 24 m</t>
  </si>
  <si>
    <t>1025479593</t>
  </si>
  <si>
    <t>783</t>
  </si>
  <si>
    <t>Dokončovací práce - nátěry</t>
  </si>
  <si>
    <t>370</t>
  </si>
  <si>
    <t>783001</t>
  </si>
  <si>
    <t>Nátěry ocelových zárubní žárově zinkované odstín RAL 9006</t>
  </si>
  <si>
    <t>1782345757</t>
  </si>
  <si>
    <t>122*1,2+28*1,4</t>
  </si>
  <si>
    <t>346</t>
  </si>
  <si>
    <t>783215100</t>
  </si>
  <si>
    <t>Nátěry olejové kovových doplňkových konstrukcí dvojnásobné a 1x email</t>
  </si>
  <si>
    <t>1313848157</t>
  </si>
  <si>
    <t>"kovové zárubně "  1,2*150</t>
  </si>
  <si>
    <t>347</t>
  </si>
  <si>
    <t>783811190</t>
  </si>
  <si>
    <t>Barevný nátěr podlahy techn. podlaží</t>
  </si>
  <si>
    <t>1639799806</t>
  </si>
  <si>
    <t>Poznámka k položce:
- Dvou- komponentní barevný nátěr na vodní bázi epoxidové pryskyřice, podle požadavků ČSN EN 1504-2 a ČSN EN 13813, na beton, pro běžné a střední mechanické zatížení, propustný pro vodní páry, s protiskluznými vlastnostmi R10 v odstínu – štěrková šedá RAL 7032, odolnost v oděru-DIN 53109, na betonový podklad upravený brokováním s následnou penetrací, nanášený válečkem</t>
  </si>
  <si>
    <t>784</t>
  </si>
  <si>
    <t>Dokončovací práce - malby a tapety</t>
  </si>
  <si>
    <t>348</t>
  </si>
  <si>
    <t>784001</t>
  </si>
  <si>
    <t xml:space="preserve">Přirážka za barevnost výmalby </t>
  </si>
  <si>
    <t>-304200923</t>
  </si>
  <si>
    <t>6131,019*0,4</t>
  </si>
  <si>
    <t>349</t>
  </si>
  <si>
    <t>784181101</t>
  </si>
  <si>
    <t>Základní akrylátová jednonásobná penetrace podkladu v místnostech výšky do 3,80m</t>
  </si>
  <si>
    <t>-668380583</t>
  </si>
  <si>
    <t>350</t>
  </si>
  <si>
    <t>784211111</t>
  </si>
  <si>
    <t>Dvojnásobné  bílé malby ze směsí za mokra velmi dobře otěruvzdorných v místnostech výšky do 3,80 m</t>
  </si>
  <si>
    <t>1532558903</t>
  </si>
  <si>
    <t>361,729*2+462,875*2+2160,435*2+246,628*2+44,2*2+871,03+70,41*2,4+70,41-1454,947</t>
  </si>
  <si>
    <t>"otvory "  0,8*1,97*2*135</t>
  </si>
  <si>
    <t>"otvory nad 4m2"  -(5,1*3,0*2+3,05*2,6*2+3,1*1,6*19+2,4*2,6+2,4*2,43*2+2,6*2,43)</t>
  </si>
  <si>
    <t>-(3,95*2,43+3,1*2,43*4+16,83*1,6+8,16*1,6+10,87*2,1+2,275*2,385+15,21*2,8+5,545*2,8)</t>
  </si>
  <si>
    <t>-(3,06*2,8+2,55*2,04*3+5,35*2,04*2+4,28*2,1+5,7*2,6+6,07*2,6+3,1*2,6+10,92*2,8)</t>
  </si>
  <si>
    <t>-(4,95*1,04+2,7*2,04+2,675*2,04*2+2,17*2,04+10,88*2,6+3,6*2,04*3+2,6*2,6+3,9*2,04)</t>
  </si>
  <si>
    <t>-(8,53*2,04+3,485*2,04+4,7*2,04+3,45*2,04+4,46*2,04+3,41*2,04+4,71*2,6+2,995*2,6)</t>
  </si>
  <si>
    <t>-2,8*1,97+4,0*69+1832,366</t>
  </si>
  <si>
    <t>Práce a dodávky M</t>
  </si>
  <si>
    <t>33-M</t>
  </si>
  <si>
    <t>Montáže dopr.zaříz.,sklad. zař. a váh</t>
  </si>
  <si>
    <t>351</t>
  </si>
  <si>
    <t>330001</t>
  </si>
  <si>
    <t>D+M lůžkový výtah “A“</t>
  </si>
  <si>
    <t>-507081927</t>
  </si>
  <si>
    <t>Poznámka k položce:
lůžkový výtah “A“ – 1500x2400x2300, nosnost min.1800kg, rychlost 1m/s, 24 osob, 4stanice, zdvih 7,2m, dva vstupy do kabiny, centrální otevírání dveří se dvěma panely, min šířka x výška dveří 1100 x 2200 mm, dveře, stěny a strop, madlo, nárazové lišty nerez, podlaha protiskluzová guma, vybavení dle vyhl.398/2009 Sb. 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a sklopné sedátko. Výtah pro personál i pacienty s dozorem, ovládání neblokováno. Není evakuační výtah. Šachta betonová, kotvení-moždinky,2400x2900mm,prohlubeň 1150, hlava šachty 4000mm, jednoduché řízení s pamětí, 180 x za hodinu,</t>
  </si>
  <si>
    <t>352</t>
  </si>
  <si>
    <t>330002</t>
  </si>
  <si>
    <t>D+M osobonákladní výtah B</t>
  </si>
  <si>
    <t>1239272586</t>
  </si>
  <si>
    <t>Poznámka k položce:
pol.č.326 (ve výkazu výměr/resp. rozpočtu), popis:                                                                                         osobo-nákladní výtah “B“ – 1200x2100, nosnost min.1125kg, rychlost 1m/s, 15 osob, 3stanice, zdvih 7,2m, jeden vstup do kabiny, Pravé otevírání teleskopických dveří, min šířka x výška dveří 1000x2100mm, dveře, stěny a strop, madlo, nárazové lišty nerez, podlaha protiskluzová guma, zrcadlo na zadní stěně, vybavení dle vyhl.398/2009 Sb.s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pouze pro obsluhu personálu s blokací přístupu nepovolaných osob.</t>
  </si>
  <si>
    <t>353</t>
  </si>
  <si>
    <t>330003</t>
  </si>
  <si>
    <t xml:space="preserve">D+M osobní výtah C </t>
  </si>
  <si>
    <t>-441546943</t>
  </si>
  <si>
    <t>Poznámka k položce:
pol.č.327 (ve výkazu výměr/resp. rozpočtu), popis:                                                                                                       osobní výtah “C“- 1200x1400, nosnost min.675kg, rychlost 1m/s, 9 osob, 3stanice, zdvih 7,2m, jeden vstup do kabiny, dveře 2-panelové s otevíráním doprava, min šířka x výška dveří 900x2000mm, dveře, stěny a strop, madlo nerez, podlaha protiskluzová guma, zrcadlo na zadní stěně, vybavení dle vyhl.398/2009 Sb. s atestem pro zdravotnictví, požární odolnost šachetních dveří dle ČSN EN81-58 EW60, automatický návrat do hlavní stanice, hlasový modul v kleci,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pro personál i návštěvy pacientů, bez blokace přístupu. Šachta betonová, bez strojovny, pod stropem, kotvení-moždinky,1650x1800mm,prohlubeň 1100, hlava šachty 3350mm, jednoduché řízení s pamětí, 90 x za hodinu, zrcadlo, madlo rovné.</t>
  </si>
  <si>
    <t>01.1 - SO 01 - Zdravotní technika</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</si>
  <si>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</si>
  <si>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</si>
  <si>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</si>
  <si>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</si>
  <si>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</si>
  <si>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130901121</t>
  </si>
  <si>
    <t>Bourání kcí v hloubených vykopávkách ze zdiva z betonu prostého ručně</t>
  </si>
  <si>
    <t>-1041021740</t>
  </si>
  <si>
    <t>132201201</t>
  </si>
  <si>
    <t>Hloubení rýh š do 2000 mm v hornině tř. 3 objemu do 100 m3</t>
  </si>
  <si>
    <t>664394027</t>
  </si>
  <si>
    <t>132201209</t>
  </si>
  <si>
    <t>Příplatek za lepivost k hloubení rýh š do 2000 mm v hornině tř. 3</t>
  </si>
  <si>
    <t>-272231672</t>
  </si>
  <si>
    <t>Poznámka k položce:
dle geologického průzkumu</t>
  </si>
  <si>
    <t>151201101</t>
  </si>
  <si>
    <t>Zřízení zátažného pažení a rozepření stěn rýh hl do 2 m</t>
  </si>
  <si>
    <t>598578435</t>
  </si>
  <si>
    <t>151201111</t>
  </si>
  <si>
    <t>Odstranění zátažného pažení a rozepření stěn rýh hl do 2 m</t>
  </si>
  <si>
    <t>1476855293</t>
  </si>
  <si>
    <t>-1518970390</t>
  </si>
  <si>
    <t>162701105</t>
  </si>
  <si>
    <t>Vodorovné přemístění do 10000 m výkopku/sypaniny z horniny tř. 1 až 4</t>
  </si>
  <si>
    <t>-1187178842</t>
  </si>
  <si>
    <t>167101101</t>
  </si>
  <si>
    <t>Nakládání výkopku z hornin tř. 1 až 4 do 100 m3</t>
  </si>
  <si>
    <t>-1895969840</t>
  </si>
  <si>
    <t>171101104</t>
  </si>
  <si>
    <t>Uložení sypaniny z hornin soudržných do násypů zhutněných do 102 % PS</t>
  </si>
  <si>
    <t>1221231200</t>
  </si>
  <si>
    <t>175101201</t>
  </si>
  <si>
    <t>Obsyp potrubí pískem 0-2</t>
  </si>
  <si>
    <t>403862927</t>
  </si>
  <si>
    <t>175101201pc1</t>
  </si>
  <si>
    <t>Kamenivo těžené</t>
  </si>
  <si>
    <t>-1864597151</t>
  </si>
  <si>
    <t>451573111</t>
  </si>
  <si>
    <t>Lože pod potrubí otevřený výkop ze štěrkopísku</t>
  </si>
  <si>
    <t>-223350188</t>
  </si>
  <si>
    <t>721</t>
  </si>
  <si>
    <t>Zdravotechnika - vnitřní kanalizace</t>
  </si>
  <si>
    <t>174101101</t>
  </si>
  <si>
    <t>Zásyp jam, šachet rýh nebo kolem objektů sypaninou se zhutněním</t>
  </si>
  <si>
    <t>843516316</t>
  </si>
  <si>
    <t>721173401</t>
  </si>
  <si>
    <t>Potrubí kanalizační plastové svodné systém KG DN 100</t>
  </si>
  <si>
    <t>1624986356</t>
  </si>
  <si>
    <t>721173402</t>
  </si>
  <si>
    <t>Potrubí kanalizační plastové svodné systém KG DN 125</t>
  </si>
  <si>
    <t>100956819</t>
  </si>
  <si>
    <t>721173403</t>
  </si>
  <si>
    <t>Potrubí kanalizační plastové svodné systém KG DN 150</t>
  </si>
  <si>
    <t>75996588</t>
  </si>
  <si>
    <t>721173404</t>
  </si>
  <si>
    <t>Potrubí kanalizační plastové svodné systém KG DN 200</t>
  </si>
  <si>
    <t>1985812331</t>
  </si>
  <si>
    <t>721174024pc</t>
  </si>
  <si>
    <t xml:space="preserve">Potrubí kanalizační z PP odpadní DN 70   - třívrstvá konstrukce potrubí pro ochranu proti hluku, PP s obsahem minerálních plniv, akustická hladina dle EN 14366 pro 2 l/s 52 dB(A) bez instal. stěny / 12 dB(A) za instal. stěnou_x000D__x000D__x000D_
</t>
  </si>
  <si>
    <t>-759218091</t>
  </si>
  <si>
    <t>721174025pc</t>
  </si>
  <si>
    <t>Potrubí kanalizační z PP odpadní DN 100   -třívrstvá konstrukce potrubí pro ochranu proti hluku, PP s obsahem minerálních plniv, akustická hladina dle EN 14366 pro 2 l/s 52 dB(A) bez instal. stěny / 12 dB(A) za instal. stěnou</t>
  </si>
  <si>
    <t>1952420232</t>
  </si>
  <si>
    <t>721174042pc</t>
  </si>
  <si>
    <t>Potrubí kanalizační z PP připojovací DN 40    - třívrstvá konstrukce potrubí pro ochranu proti hluku, PP s obsahem minerálních plniv, akustická hladina dle EN 14366 pro 2 l/s 52 dB(A) bez instal. stěny / 12 dB(A) za instal. stěnou</t>
  </si>
  <si>
    <t>695042085</t>
  </si>
  <si>
    <t>721174042pc1</t>
  </si>
  <si>
    <t>Potrubí kanalizační z PP připojovací DN 32    - třívrstvá konstrukce potrubí pro ochranu proti hluku, PP s obsahem minerálních plniv, akustická hladina dle EN 14366 pro 2 l/s 52 dB(A) bez instal. stěny / 12 dB(A) za instal. Stěnou</t>
  </si>
  <si>
    <t>1283289837</t>
  </si>
  <si>
    <t>721174043pc</t>
  </si>
  <si>
    <t>Potrubí kanalizační z PP připojovací DN 50    - třívrstvá konstrukce potrubí pro ochranu proti hluku, PP s obsahem minerálních plniv, akustická hladina dle EN 14366 pro 2 l/s 52 dB(A) bez instal. stěny / 12 dB(A) za instal. stěnou</t>
  </si>
  <si>
    <t>1789025187</t>
  </si>
  <si>
    <t>721174043pc1</t>
  </si>
  <si>
    <t>PE dvojité koleno 100/100/100 pro ležatou montáž</t>
  </si>
  <si>
    <t>-676619810</t>
  </si>
  <si>
    <t>721174043pc2</t>
  </si>
  <si>
    <t>Čistící tvarovka 150/150/92 DN 100 PP/nerezová ocel, hermeticky uzaviratelná zátka</t>
  </si>
  <si>
    <t>153909608</t>
  </si>
  <si>
    <t>721174043pc3</t>
  </si>
  <si>
    <t>Přečerpávač kondenzátu automaticky spínané zařízení, 230 V, 50 Hz, výtlak D 40</t>
  </si>
  <si>
    <t>-616081263</t>
  </si>
  <si>
    <t>721174043pc4</t>
  </si>
  <si>
    <t>Ovládání splachování invalidního WC, trubková chránička 1,7 m, vzduchová hadička 2 m, krabice pod omítku, pneumatický zvedák, stavební ochrana, upevňovací materiál, ovládací tlačítko</t>
  </si>
  <si>
    <t>soub</t>
  </si>
  <si>
    <t>-275895749</t>
  </si>
  <si>
    <t>721194104</t>
  </si>
  <si>
    <t>Vyvedení a upevnění odpadních výpustek DN 40</t>
  </si>
  <si>
    <t>-2045886386</t>
  </si>
  <si>
    <t>721194105</t>
  </si>
  <si>
    <t>Vyvedení a upevnění odpadních výpustek DN 50</t>
  </si>
  <si>
    <t>1613967296</t>
  </si>
  <si>
    <t>721194109</t>
  </si>
  <si>
    <t>Vyvedení a upevnění odpadních výpustek DN 100</t>
  </si>
  <si>
    <t>-454651396</t>
  </si>
  <si>
    <t>721211403</t>
  </si>
  <si>
    <t>PP podlahová vpust s ležatým odtokem 0,8l/s DN 50/75, rámeček z nerez. oceli 145/145, pachotěsnost i bez vody</t>
  </si>
  <si>
    <t>857937018</t>
  </si>
  <si>
    <t>721212113</t>
  </si>
  <si>
    <t>Odtokový nerezový sprchový žlab délky 900 mm s krycím roštem a zápachovou uzávěrkou</t>
  </si>
  <si>
    <t>1952659576</t>
  </si>
  <si>
    <t>Poznámka k položce:
Sp1, Sp2,Sp3</t>
  </si>
  <si>
    <t>721233111</t>
  </si>
  <si>
    <t>Terasový vtok DN 50/75/100 1l/s, PP/nerezová ocel, zápachová klapka + náztavev</t>
  </si>
  <si>
    <t>435719347</t>
  </si>
  <si>
    <t>721233111pc1</t>
  </si>
  <si>
    <t>Terasový vtok s ležatým odtokem DN 75 2,5l/s, PP/nerezová ocel</t>
  </si>
  <si>
    <t>1849176625</t>
  </si>
  <si>
    <t>721233112</t>
  </si>
  <si>
    <t>Střešní vtok polypropylen PP pro ploché střechy svislý odtok DN 110 s elektrickým ohřevem</t>
  </si>
  <si>
    <t>-934327486</t>
  </si>
  <si>
    <t>721233112pc1</t>
  </si>
  <si>
    <t>Nástavec s PVC izolační přírubou DN 125</t>
  </si>
  <si>
    <t>-395463548</t>
  </si>
  <si>
    <t>721233112pc2</t>
  </si>
  <si>
    <t>Terasový vtok DN 75/100 2l/s, PP/nerezová ocel, zápachová klapka + nastavec</t>
  </si>
  <si>
    <t>-1800201337</t>
  </si>
  <si>
    <t>721233112pc3</t>
  </si>
  <si>
    <t>PP vodní zápach. uzávěrka pro odvod kondenzátu připojení 5/4", odtok DN 40</t>
  </si>
  <si>
    <t>2004181659</t>
  </si>
  <si>
    <t>721233112PC4</t>
  </si>
  <si>
    <t>Podomítková vodní záp. uzávěrka pro odvod kondenzátu 110/110/60 mm DN 32</t>
  </si>
  <si>
    <t>-326849370</t>
  </si>
  <si>
    <t>721273152</t>
  </si>
  <si>
    <t>Hlavice ventilační polypropylen PP DN 75</t>
  </si>
  <si>
    <t>-1466541431</t>
  </si>
  <si>
    <t>721273153</t>
  </si>
  <si>
    <t>Hlavice ventilační PP DN 100</t>
  </si>
  <si>
    <t>1466509700</t>
  </si>
  <si>
    <t>721274103</t>
  </si>
  <si>
    <t>Přivzdušňovací ventil odpadních potrubí PP DN 110</t>
  </si>
  <si>
    <t>-486452608</t>
  </si>
  <si>
    <t>721274121</t>
  </si>
  <si>
    <t>Přivzdušňovací ventil vnitřní odpadních potrubí PP/ABS DN 50, kryt 125/125, hl. 100 mm</t>
  </si>
  <si>
    <t>1396999405</t>
  </si>
  <si>
    <t>721290111</t>
  </si>
  <si>
    <t>Zkouška těsnosti potrubí kanalizace vodou do DN 125</t>
  </si>
  <si>
    <t>-1492167205</t>
  </si>
  <si>
    <t>721290112</t>
  </si>
  <si>
    <t>Zkouška těsnosti potrubí kanalizace vodou do DN 200</t>
  </si>
  <si>
    <t>991218364</t>
  </si>
  <si>
    <t>721290123</t>
  </si>
  <si>
    <t>Zkouška těsnosti potrubí kanalizace kouřem do DN 300</t>
  </si>
  <si>
    <t>1877994908</t>
  </si>
  <si>
    <t>72190999</t>
  </si>
  <si>
    <t>Izolace prostupů proti radonu</t>
  </si>
  <si>
    <t>-1528454380</t>
  </si>
  <si>
    <t>Poznámka k položce:
Prostupy přes základovou desku budou izolovány ve dvou krocích. V prvním kroku bude na potrubí bude nasazen těsnící límce KG– určený k zabetonování do základové desky (těsnící límce KG, elastomerový límec k zamezují migraci plynu podél potrubí do budovy, materiál:  - elastomer EPDM, stahovací pásky z nerez oceli ). V rámci hydroizolace spodní stavby bude prostup opatřen izolačním límcem s ocelovou objímkou z nerezové oceli.</t>
  </si>
  <si>
    <t>998721203</t>
  </si>
  <si>
    <t>Přesun hmot procentní pro vnitřní kanalizace v objektech v do 24 m</t>
  </si>
  <si>
    <t>-1511515883</t>
  </si>
  <si>
    <t>722</t>
  </si>
  <si>
    <t>Zdravotechnika - vnitřní vodovod</t>
  </si>
  <si>
    <t>722174022</t>
  </si>
  <si>
    <t>Potrubí vodovodní plastové PPR svar polyfuze PN 20 D 20 x 3,4 mm</t>
  </si>
  <si>
    <t>-1837774516</t>
  </si>
  <si>
    <t>722174023</t>
  </si>
  <si>
    <t>Potrubí vodovodní plastové PPR svar polyfuze PN 20 D 25 x 4,2 mm</t>
  </si>
  <si>
    <t>-1435345797</t>
  </si>
  <si>
    <t>722174024</t>
  </si>
  <si>
    <t>Potrubí vodovodní plastové PPR svar polyfuze PN 20 D 32 x5,4 mm</t>
  </si>
  <si>
    <t>-1339066790</t>
  </si>
  <si>
    <t>722174025</t>
  </si>
  <si>
    <t>Potrubí vodovodní plastové PPR svar polyfuze PN 20 D 40 x 6,7 mm</t>
  </si>
  <si>
    <t>1832643999</t>
  </si>
  <si>
    <t>722174026</t>
  </si>
  <si>
    <t>Potrubí vodovodní plastové PPR svar polyfuze PN 20 D 50 x 8,4 mm</t>
  </si>
  <si>
    <t>-1695668936</t>
  </si>
  <si>
    <t>722174027</t>
  </si>
  <si>
    <t>Potrubí vodovodní plastové PPR svar polyfuze PN 20 D 63 x 10,5 mm</t>
  </si>
  <si>
    <t>-2024906663</t>
  </si>
  <si>
    <t>722174029</t>
  </si>
  <si>
    <t>Potrubí vodovodní plastové PPR svar polyfuze PN 20 D 90 x 15,0 mm</t>
  </si>
  <si>
    <t>-1455252040</t>
  </si>
  <si>
    <t>722174030pc1</t>
  </si>
  <si>
    <t>Pozinkovaný žlab + upevňovací materiál</t>
  </si>
  <si>
    <t>-1679505586</t>
  </si>
  <si>
    <t>722181231</t>
  </si>
  <si>
    <t>Ochrana vodovodního potrubí přilepenými tepelně izolačními trubicemi z PE tl do 15 mm DN do 22 mm</t>
  </si>
  <si>
    <t>-1622053769</t>
  </si>
  <si>
    <t>722181232</t>
  </si>
  <si>
    <t>Ochrana vodovodního potrubí přilepenými tepelně izolačními trubicemi z PE tl do 15 mm DN do 42 mm</t>
  </si>
  <si>
    <t>1275042147</t>
  </si>
  <si>
    <t>722181233</t>
  </si>
  <si>
    <t>Ochrana vodovodního potrubí přilepenými tepelně izolačními trubicemi z PE tl do 15 mm DN do 62 mm</t>
  </si>
  <si>
    <t>-1564952525</t>
  </si>
  <si>
    <t>722181234</t>
  </si>
  <si>
    <t>Ochrana vodovodního potrubí přilepenými tepelně izolačními trubicemi z PE tl do 15 mm DN do 92 mm</t>
  </si>
  <si>
    <t>1850207912</t>
  </si>
  <si>
    <t>722181242</t>
  </si>
  <si>
    <t>Ochrana kanalizačního potrubí přilepenými tepelně izolačními trubicemi z PE tl do 20 mm DN do 42 mm</t>
  </si>
  <si>
    <t>-1133482237</t>
  </si>
  <si>
    <t>722181243</t>
  </si>
  <si>
    <t>Ochrana kanalizačního potrubí přilepenými tepelně izolačními trubicemi z PE tl do 20 mm DN do 62 mm</t>
  </si>
  <si>
    <t>-1443299786</t>
  </si>
  <si>
    <t>722181243pc3</t>
  </si>
  <si>
    <t>Izolační pouzdra d 34 tl. 50 mm s povrchovou úpravou AL fólií</t>
  </si>
  <si>
    <t>-1210490622</t>
  </si>
  <si>
    <t>722181243pc4</t>
  </si>
  <si>
    <t>Izolační pouzdra d 42 tl. 50 mm s povrchovou úpravou AL fólií</t>
  </si>
  <si>
    <t>592671489</t>
  </si>
  <si>
    <t>722181243pc5</t>
  </si>
  <si>
    <t>Izolační pouzdra d 64 tl. 50 mm s povrchovou úpravou AL fólií</t>
  </si>
  <si>
    <t>-1425305638</t>
  </si>
  <si>
    <t>722181243pc6</t>
  </si>
  <si>
    <t>Izolační pouzdra d 95 tl. 50 mm s povrchovou úpravou AL fólií</t>
  </si>
  <si>
    <t>554940856</t>
  </si>
  <si>
    <t>722181244</t>
  </si>
  <si>
    <t>Ochrana kanalizačního potrubí přilepenými tepelně izolačními trubicemi z PE tl do 20 mm DN do 92 mm</t>
  </si>
  <si>
    <t>1165563093</t>
  </si>
  <si>
    <t>722181245</t>
  </si>
  <si>
    <t>Ochrana kanalizačního potrubí přilepenými tepelně izolačními trubicemi z PE tl do 20 mm DN přes 92 mm</t>
  </si>
  <si>
    <t>-220331506</t>
  </si>
  <si>
    <t>722190401</t>
  </si>
  <si>
    <t>Vyvedení a upevnění výpustku do DN 25</t>
  </si>
  <si>
    <t>1617236061</t>
  </si>
  <si>
    <t>722224151</t>
  </si>
  <si>
    <t>Kulový kohout zahradní s vnějším závitem a páčkou PN 15, T 120 °C G 3/8 - 3/4"</t>
  </si>
  <si>
    <t>-346948995</t>
  </si>
  <si>
    <t>722224151pc1</t>
  </si>
  <si>
    <t>Zahradní nezámrzný ventil 1/2"</t>
  </si>
  <si>
    <t>1321661774</t>
  </si>
  <si>
    <t>722224151pc2</t>
  </si>
  <si>
    <t>Mosazná plnoprůtoková pistole na teplou vodu pro sprchování, hadice pro teplou oplachovou vodu 1/2" - 3 m</t>
  </si>
  <si>
    <t>-1653030161</t>
  </si>
  <si>
    <t>722232043</t>
  </si>
  <si>
    <t>Kohout kulový přímý G 1/2 PN 42 do 185°C vnitřní závit</t>
  </si>
  <si>
    <t>-1622192066</t>
  </si>
  <si>
    <t>722232044</t>
  </si>
  <si>
    <t>Kohout kulový přímý G 3/4 PN 42 do 185°C vnitřní závit</t>
  </si>
  <si>
    <t>329288063</t>
  </si>
  <si>
    <t>722232048</t>
  </si>
  <si>
    <t>Kohout kulový přímý G 2 PN 42 do 185°C vnitřní závit</t>
  </si>
  <si>
    <t>878328547</t>
  </si>
  <si>
    <t>722232065</t>
  </si>
  <si>
    <t>Kohout kulový přímý G 1 1/2 PN 42 do 185°C vnitřní závit s vypouštěním</t>
  </si>
  <si>
    <t>-954400814</t>
  </si>
  <si>
    <t>722239104</t>
  </si>
  <si>
    <t>Montáž armatur vodovodních se dvěma závity G 5/4</t>
  </si>
  <si>
    <t>-38418552</t>
  </si>
  <si>
    <t>722239104PC1</t>
  </si>
  <si>
    <t>Vyvažovací ventil bez vypouštění 5/4"</t>
  </si>
  <si>
    <t>-192318680</t>
  </si>
  <si>
    <t>722239105</t>
  </si>
  <si>
    <t>Montáž armatur vodovodních se dvěma závity G 6/4</t>
  </si>
  <si>
    <t>1897959390</t>
  </si>
  <si>
    <t>722239105pc1</t>
  </si>
  <si>
    <t>potrubní oddělovač pro pitnou vodu, riziková třída tř.4 BA - 6/4"</t>
  </si>
  <si>
    <t>1434186187</t>
  </si>
  <si>
    <t>722254115</t>
  </si>
  <si>
    <t>Hydrantová skříň vnitřní s výzbrojí D 25 s tvarově stálou hadicí 30 m</t>
  </si>
  <si>
    <t>soubor</t>
  </si>
  <si>
    <t>-23280825</t>
  </si>
  <si>
    <t>722290226</t>
  </si>
  <si>
    <t>Zkouška těsnosti vodovodního potrubí závitového do DN 50</t>
  </si>
  <si>
    <t>-2059345849</t>
  </si>
  <si>
    <t>722290229</t>
  </si>
  <si>
    <t>Zkouška těsnosti vodovodního potrubí závitového do DN 100</t>
  </si>
  <si>
    <t>249410213</t>
  </si>
  <si>
    <t>722290234</t>
  </si>
  <si>
    <t>Proplach a dezinfekce vodovodního potrubí do DN 80</t>
  </si>
  <si>
    <t>189377399</t>
  </si>
  <si>
    <t>998722203</t>
  </si>
  <si>
    <t>Přesun hmot procentní pro vnitřní vodovod v objektech v do 24 m</t>
  </si>
  <si>
    <t>-1228333011</t>
  </si>
  <si>
    <t>725</t>
  </si>
  <si>
    <t>Zdravotechnika - zařizovací předměty</t>
  </si>
  <si>
    <t>725112021</t>
  </si>
  <si>
    <t>Klozet keramický závěsný na nosné stěny s hlubokým splachováním odpad vodorovný</t>
  </si>
  <si>
    <t>-1588631891</t>
  </si>
  <si>
    <t>725112312</t>
  </si>
  <si>
    <t>Klozet nerezový s hlubokým splachováním závěsný s tvrzeným sedátkem</t>
  </si>
  <si>
    <t>-1912121219</t>
  </si>
  <si>
    <t>725119123</t>
  </si>
  <si>
    <t>Montáž klozetových mís závěsných na nosné stěny</t>
  </si>
  <si>
    <t>-832086081</t>
  </si>
  <si>
    <t>642360510</t>
  </si>
  <si>
    <t>klozet keramický závěsný hluboké splachování handicap  bílý</t>
  </si>
  <si>
    <t>-1846904617</t>
  </si>
  <si>
    <t>725121025pc1</t>
  </si>
  <si>
    <t>Napájecí zdroj  20 VA - 230/12 V, 50 Hz</t>
  </si>
  <si>
    <t>208971643</t>
  </si>
  <si>
    <t>725121025pc2</t>
  </si>
  <si>
    <t>Napájecí zdroj  50 VA - 230/12 V, 50 Hz</t>
  </si>
  <si>
    <t>-833720360</t>
  </si>
  <si>
    <t>725121525</t>
  </si>
  <si>
    <t>Pisoárový záchodek automatický s radarovým senzorem</t>
  </si>
  <si>
    <t>-1396043593</t>
  </si>
  <si>
    <t>725211622</t>
  </si>
  <si>
    <t>Umyvadlo keramické připevněné na stěnu šrouby bílé s krytem na sifon 550 mm</t>
  </si>
  <si>
    <t>2023428154</t>
  </si>
  <si>
    <t>725211651</t>
  </si>
  <si>
    <t>Umyvadlo kruhové keramické na desku 470/170 mm, umyvadlová výpust kli/klak 5/4"</t>
  </si>
  <si>
    <t>-287197583</t>
  </si>
  <si>
    <t>725211681</t>
  </si>
  <si>
    <t>Umyvadlo keramické zdravotní připevněné na stěnu šrouby bílé 640 mm, pro invalidy</t>
  </si>
  <si>
    <t>689826797</t>
  </si>
  <si>
    <t>725214114</t>
  </si>
  <si>
    <t>Umyvadlo nerezové  na stěnu 595x445 mm se zadní stěnou</t>
  </si>
  <si>
    <t>57357502</t>
  </si>
  <si>
    <t>725241112A</t>
  </si>
  <si>
    <t>Vanička sprchová keramická čtvercová 900x900x40mm</t>
  </si>
  <si>
    <t>495565780</t>
  </si>
  <si>
    <t>Poznámka k položce:
Sp. Sp0, Sp4, Sp5</t>
  </si>
  <si>
    <t>725245103pc</t>
  </si>
  <si>
    <t>Zástěna sprchová jednokřídlá do výšky 2000 mm a šířky 900 mm</t>
  </si>
  <si>
    <t>1676343372</t>
  </si>
  <si>
    <t>Poznámka k položce:
bezrámové zasklení, bezpečnostní sklo, kovové kování.</t>
  </si>
  <si>
    <t>725245113pc</t>
  </si>
  <si>
    <t>Zástěna sprchová jednokřídlá boční do výšky 2000 mm a šířky 900 mm</t>
  </si>
  <si>
    <t>-2084319913</t>
  </si>
  <si>
    <t>725245122pc</t>
  </si>
  <si>
    <t>Zástěna sprchová dvoukřídlá do výšky 2000 mm a šířky 900 mm</t>
  </si>
  <si>
    <t>165170467</t>
  </si>
  <si>
    <t>725311121</t>
  </si>
  <si>
    <t>Dřez jednoduchý nerezový se zápachovou uzávěrkou  480x480 mm</t>
  </si>
  <si>
    <t>406398104</t>
  </si>
  <si>
    <t>725331111</t>
  </si>
  <si>
    <t>Výlevka závěsná keramická se sklopnou plastovou mřížkou 425 mm</t>
  </si>
  <si>
    <t>431909266</t>
  </si>
  <si>
    <t>725813111</t>
  </si>
  <si>
    <t>Ventil rohový bez připojovací trubičky nebo flexi hadičky G 1/2</t>
  </si>
  <si>
    <t>-164581684</t>
  </si>
  <si>
    <t>725821312</t>
  </si>
  <si>
    <t>Baterie dřezové nástěnné pákové s otáčivým kulatým ústím a délkou ramínka 300 mm</t>
  </si>
  <si>
    <t>-670927033</t>
  </si>
  <si>
    <t>Poznámka k položce:
s keramickou kartuší</t>
  </si>
  <si>
    <t>725821326</t>
  </si>
  <si>
    <t>Baterie dřezové stojánkové pákové s otáčivým kulatým ústím a délkou ramínka 265 mm</t>
  </si>
  <si>
    <t>2078615440</t>
  </si>
  <si>
    <t>725822611</t>
  </si>
  <si>
    <t>Baterie umyvadlové stojánkové pákové bez výpusti</t>
  </si>
  <si>
    <t>-168513527</t>
  </si>
  <si>
    <t>725841354</t>
  </si>
  <si>
    <t>Baterie sprchové nástěnné s termostatickým ventilem a sprchovou růžicí</t>
  </si>
  <si>
    <t>-576327021</t>
  </si>
  <si>
    <t>725841354pc1</t>
  </si>
  <si>
    <t>Baterie sprchové podomítkové termostatickým ventilem a sprchovým naklápěcím ramínkem průtok 12 l/min</t>
  </si>
  <si>
    <t>-1776111634</t>
  </si>
  <si>
    <t>998725203</t>
  </si>
  <si>
    <t>Přesun hmot procentní pro zařizovací předměty v objektech v do 24 m</t>
  </si>
  <si>
    <t>2123158620</t>
  </si>
  <si>
    <t>726</t>
  </si>
  <si>
    <t>Zdravotechnika - předstěnové instalace</t>
  </si>
  <si>
    <t>726131001</t>
  </si>
  <si>
    <t>Instalační předstěna - umyvadlo v 1120 mm se stojánkovou baterií do lehkých stěn s kovovou kcí</t>
  </si>
  <si>
    <t>1825874050</t>
  </si>
  <si>
    <t>726131002</t>
  </si>
  <si>
    <t>Instalační předstěna - umyvadlo v 1120 mm pro tělesně postižené do lehkých stěn s kovovou kcí</t>
  </si>
  <si>
    <t>1108286375</t>
  </si>
  <si>
    <t>726131021</t>
  </si>
  <si>
    <t>Instalační předstěna - pisoár v 1300 mm do lehkých stěn s kovovou kcí</t>
  </si>
  <si>
    <t>973746152</t>
  </si>
  <si>
    <t>726131031</t>
  </si>
  <si>
    <t>Instalační předstěna - pro armatury do lehkých stěn s kovovou kcí</t>
  </si>
  <si>
    <t>-938076077</t>
  </si>
  <si>
    <t>726131041</t>
  </si>
  <si>
    <t>Instalační předstěna - klozet závěsný v 1120 mm s ovládáním zepředu do lehkých stěn s kovovou kcí</t>
  </si>
  <si>
    <t>-560081720</t>
  </si>
  <si>
    <t>726131061</t>
  </si>
  <si>
    <t>Instalační předstěna - výlevka závěsná  s ovládáním ze předu do stěn s kov kcí</t>
  </si>
  <si>
    <t>-428730104</t>
  </si>
  <si>
    <t>998726213</t>
  </si>
  <si>
    <t>Přesun hmot procentní pro instalační prefabrikáty v objektech v do 24 m</t>
  </si>
  <si>
    <t>661698757</t>
  </si>
  <si>
    <t>727</t>
  </si>
  <si>
    <t>Zdravotechnika - požární ochrana</t>
  </si>
  <si>
    <t>727121135pc</t>
  </si>
  <si>
    <t>Protipožární zpěňující páska CP 648S</t>
  </si>
  <si>
    <t>-52451507</t>
  </si>
  <si>
    <t>01.2 - SO 01 - Elektroinstalace vč.svítidel a hromosvodů</t>
  </si>
  <si>
    <t>Úroveň 3:</t>
  </si>
  <si>
    <t>01.2A - SO 01.2 - Elektroinstalace</t>
  </si>
  <si>
    <t xml:space="preserve">Cenová soustava: CS ÚRS 2015 01  = Katalog popisů a směrných cen stavebních prací ÚRS Praha 		 Průzkum trhu = Ceníky výrobců, ceníky prodejců, ceny prací montážních firem		 </t>
  </si>
  <si>
    <t>D1 - Elektroinstalace - Montáž a dodávka</t>
  </si>
  <si>
    <t xml:space="preserve">    D10 - Dodávky</t>
  </si>
  <si>
    <t xml:space="preserve">      D2 - Specifikace dodávky OS1</t>
  </si>
  <si>
    <t xml:space="preserve">      D3 - ROZVODNICE NÁSTĚNNÁ, DO 63A, IP30/20  VČ. LIŠT DIN A SVOREK</t>
  </si>
  <si>
    <t xml:space="preserve">      D4 - PŘÍSLUŠENSTVÍ</t>
  </si>
  <si>
    <t xml:space="preserve">      D5 - PŘÍSTROJE</t>
  </si>
  <si>
    <t xml:space="preserve">      D6 - UCPÁVKOVÁ VÝVODKA Z Al SLITINY</t>
  </si>
  <si>
    <t xml:space="preserve">      D7 - Specifikace dodávky OS2</t>
  </si>
  <si>
    <t xml:space="preserve">      D8.2 - ROZVODNICE NÁSTĚNNÁ, DO 63A, IP30/20 VČ. LIŠT DIN A SVOREK</t>
  </si>
  <si>
    <t xml:space="preserve">      D4.2 - PŘÍSLUŠENSTVÍ</t>
  </si>
  <si>
    <t xml:space="preserve">      D5.2 - PŘÍSTROJE</t>
  </si>
  <si>
    <t xml:space="preserve">      D6.2 - UCPÁVKOVÁ VÝVODKA Z Al SLITINY</t>
  </si>
  <si>
    <t xml:space="preserve">      D9 - Specifikace dodávky OS3</t>
  </si>
  <si>
    <t xml:space="preserve">      D8.3 - ROZVODNICE NÁSTĚNNÁ, DO 63A, IP30/20 VČ. LIŠT DIN A SVOREK</t>
  </si>
  <si>
    <t xml:space="preserve">      D4.3 - PŘÍSLUŠENSTVÍ</t>
  </si>
  <si>
    <t xml:space="preserve">      D5.3 - PŘÍSTROJE</t>
  </si>
  <si>
    <t xml:space="preserve">      D6.3 - UCPÁVKOVÁ VÝVODKA Z Al SLITINY</t>
  </si>
  <si>
    <t xml:space="preserve">    D11 - Montážní materiál a práce</t>
  </si>
  <si>
    <t xml:space="preserve">      D12 - Montáž krabic elektroinstalačních odbočných  zapuštěných a na povrch, plastových kruhových</t>
  </si>
  <si>
    <t xml:space="preserve">      D13 - OCELOVÁ KONSTRUKCE POZINKOVANÁ</t>
  </si>
  <si>
    <t xml:space="preserve">      D14 - KABELOVÝ ŽLAB PLECHOVÝ DÉLKA 3 M VČETNĚ SPOJEK A SPOJOVACÍHO MAT.</t>
  </si>
  <si>
    <t xml:space="preserve">      D15 - Montáž žlabů kovových</t>
  </si>
  <si>
    <t xml:space="preserve">      D16 - POŽÁRNĚ ODOLNÁ TRASA</t>
  </si>
  <si>
    <t xml:space="preserve">      D17 - Montáž žlabů požárně odolných</t>
  </si>
  <si>
    <t xml:space="preserve">      D18 - KABEL SE SNÍŽENOU HOŘLAVOSTÍ, S FUNKČNÍ SCHOPNOSTÍ PŘI POŽÁRU, TŘÍDA REAKCE NA OHEŇ - B2 ca, s1, d1</t>
  </si>
  <si>
    <t xml:space="preserve">      D19 - KABEL SILOVÝ souvysející s osvětlením</t>
  </si>
  <si>
    <t xml:space="preserve">      D20 - ŠŇŮRA S IZOLACÍ PVC STÍNĚNÁ</t>
  </si>
  <si>
    <t xml:space="preserve">      D21 - MONTÁŽ ROZVODNIC</t>
  </si>
  <si>
    <t xml:space="preserve">      D22 - VYPÍNAČE A PŘEPÍNAČE</t>
  </si>
  <si>
    <t xml:space="preserve">      D23 - TLAČÍTKOVÉ OVLÁDAČE</t>
  </si>
  <si>
    <t xml:space="preserve">      D24 - KRYTY SPÍNAČŮ, PŘEPÍNAČŮ A TLAČÍTEK</t>
  </si>
  <si>
    <t xml:space="preserve">      D25 - RÁMEČEK</t>
  </si>
  <si>
    <t xml:space="preserve">      D26 - SPÍNAČ, PŘEPÍNAČ, IP 44 (PLAST)</t>
  </si>
  <si>
    <t xml:space="preserve">      D27 - Montáž spínačů, nebo přepínačů</t>
  </si>
  <si>
    <t xml:space="preserve">      D28 - KABEL SILOVÝ,IZOLACE PVC</t>
  </si>
  <si>
    <t xml:space="preserve">      D28A - KABEL SILOVÝ,IZOLACE PVC</t>
  </si>
  <si>
    <t xml:space="preserve">      D28B - KABEL SILOVÝ,IZOLACE PVC</t>
  </si>
  <si>
    <t xml:space="preserve">      D29 - KABEL STÍNĚNÝ</t>
  </si>
  <si>
    <t xml:space="preserve">      D18A - KABEL SE SNÍŽENOU HOŘLAVOSTÍ, S FUNKČNÍ SCHOPNOSTÍ PŘI POŽÁRU, TŘÍDA REAKCE NA OHEŇ - B2 ca, s1, d1</t>
  </si>
  <si>
    <t xml:space="preserve">      D30 - VODIČ JEDNOŽILOVÝ, IZOLACE PVC</t>
  </si>
  <si>
    <t xml:space="preserve">      D32 - Plastová ohebná chránička kruhového průřezu</t>
  </si>
  <si>
    <t xml:space="preserve">      D33 - PARAPETNÍ ŽLAB</t>
  </si>
  <si>
    <t xml:space="preserve">      D34 - ZÁSUVKA NN</t>
  </si>
  <si>
    <t xml:space="preserve">      D35 - ZÁSUVKA NN, S OCHRANOU PŘED PŘEPĚTÍM</t>
  </si>
  <si>
    <t xml:space="preserve">      D36 - ZÁSUVKA NN, IP 44 (PLAST)</t>
  </si>
  <si>
    <t xml:space="preserve">      D37 - ZÁSUVKA NN, PROFIL 45</t>
  </si>
  <si>
    <t xml:space="preserve">      D38 - ZÁSUVKA PRŮMYSLOVÁ, IP 44</t>
  </si>
  <si>
    <t xml:space="preserve">      D39 - SNÍMAČ POHYBU</t>
  </si>
  <si>
    <t xml:space="preserve">      D40 - STOP TLAČÍTKO "TOTAL" A "STOP TLAČÍTKO"</t>
  </si>
  <si>
    <t xml:space="preserve">      D41 - TLAČÍTKO POŽÁRNÍ VENTILÁTOR</t>
  </si>
  <si>
    <t xml:space="preserve">      D42 - ZÁSUVKA PRO VYROVNÁNÍ POTENCIÁLŮ</t>
  </si>
  <si>
    <t xml:space="preserve">      D43 - SVORKOVNICE PA</t>
  </si>
  <si>
    <t xml:space="preserve">      D44 - KOBEREC DO ROZVODNY</t>
  </si>
  <si>
    <t xml:space="preserve">      D45 - POŽARNÍ UCPÁVKY</t>
  </si>
  <si>
    <t xml:space="preserve">      D46 - TŘÍFÁZOVÝ VYPÍNAČ</t>
  </si>
  <si>
    <t xml:space="preserve">      D47 - JEDNOFÁZOVÝ VYPÍNAČ</t>
  </si>
  <si>
    <t xml:space="preserve">      D48 - PROVEDENI REVIZNICH ZKOUSEK</t>
  </si>
  <si>
    <t xml:space="preserve">      D49 - DLE CSN 331500</t>
  </si>
  <si>
    <t xml:space="preserve">      D50 - KOORDINACE POSTUPU PRACI</t>
  </si>
  <si>
    <t xml:space="preserve">      D51 - HODINOVE ZUCTOVACI SAZBY</t>
  </si>
  <si>
    <t xml:space="preserve">    D52 - Dodávky hlavních a patrových rozvaděčů</t>
  </si>
  <si>
    <t xml:space="preserve">    D53 - Ostatní</t>
  </si>
  <si>
    <t>D1</t>
  </si>
  <si>
    <t>Elektroinstalace - Montáž a dodávka</t>
  </si>
  <si>
    <t>D10</t>
  </si>
  <si>
    <t>Dodávky</t>
  </si>
  <si>
    <t>D2</t>
  </si>
  <si>
    <t>Specifikace dodávky OS1</t>
  </si>
  <si>
    <t>D3</t>
  </si>
  <si>
    <t>ROZVODNICE NÁSTĚNNÁ, DO 63A, IP30/20  VČ. LIŠT DIN A SVOREK</t>
  </si>
  <si>
    <t>Pol260</t>
  </si>
  <si>
    <t>Pro  12 mod.</t>
  </si>
  <si>
    <t>Vlastní položka</t>
  </si>
  <si>
    <t>1501988649</t>
  </si>
  <si>
    <t>D4</t>
  </si>
  <si>
    <t>PŘÍSLUŠENSTVÍ</t>
  </si>
  <si>
    <t>Pol261</t>
  </si>
  <si>
    <t>Průhledná dvířka k nástěnné rozvodnici 12 mod.</t>
  </si>
  <si>
    <t>204324716</t>
  </si>
  <si>
    <t>D5</t>
  </si>
  <si>
    <t>PŘÍSTROJE</t>
  </si>
  <si>
    <t>Pol262</t>
  </si>
  <si>
    <t>Vypínač se světelnou signal. LED, 1zap kontakt, na DIN lištu</t>
  </si>
  <si>
    <t>-1818820634</t>
  </si>
  <si>
    <t>D6</t>
  </si>
  <si>
    <t>UCPÁVKOVÁ VÝVODKA Z Al SLITINY</t>
  </si>
  <si>
    <t>Pol263</t>
  </si>
  <si>
    <t>P13.5</t>
  </si>
  <si>
    <t>-1954348530</t>
  </si>
  <si>
    <t>Pol264</t>
  </si>
  <si>
    <t>P16</t>
  </si>
  <si>
    <t>-996900581</t>
  </si>
  <si>
    <t>D7</t>
  </si>
  <si>
    <t>Specifikace dodávky OS2</t>
  </si>
  <si>
    <t>D8.2</t>
  </si>
  <si>
    <t>ROZVODNICE NÁSTĚNNÁ, DO 63A, IP30/20 VČ. LIŠT DIN A SVOREK</t>
  </si>
  <si>
    <t>Pol265</t>
  </si>
  <si>
    <t>Pro 24 mod.</t>
  </si>
  <si>
    <t>-937861641</t>
  </si>
  <si>
    <t>D4.2</t>
  </si>
  <si>
    <t>Pol266</t>
  </si>
  <si>
    <t>Průhledná dvířka k nástěnné rozvodnici 24 mod.</t>
  </si>
  <si>
    <t>1622983503</t>
  </si>
  <si>
    <t>D5.2</t>
  </si>
  <si>
    <t>1767697253</t>
  </si>
  <si>
    <t>Pol267</t>
  </si>
  <si>
    <t>Tlačítko se signálkou LED, 1zap. kont., Un=230V AC/DC, na DIN lištu</t>
  </si>
  <si>
    <t>1064471737</t>
  </si>
  <si>
    <t>D6.2</t>
  </si>
  <si>
    <t>-1930417855</t>
  </si>
  <si>
    <t>1675183448</t>
  </si>
  <si>
    <t>Pol268</t>
  </si>
  <si>
    <t>P21</t>
  </si>
  <si>
    <t>1403913308</t>
  </si>
  <si>
    <t>D9</t>
  </si>
  <si>
    <t>Specifikace dodávky OS3</t>
  </si>
  <si>
    <t>D8.3</t>
  </si>
  <si>
    <t>Pol269</t>
  </si>
  <si>
    <t>Pro 36 mod.</t>
  </si>
  <si>
    <t>-2144271349</t>
  </si>
  <si>
    <t>D4.3</t>
  </si>
  <si>
    <t>Pol270</t>
  </si>
  <si>
    <t>Průhledná dvířka k nástěnné rozvodnici 36 mod.</t>
  </si>
  <si>
    <t>793084251</t>
  </si>
  <si>
    <t>D5.3</t>
  </si>
  <si>
    <t>-1008901946</t>
  </si>
  <si>
    <t>-1903801960</t>
  </si>
  <si>
    <t>D6.3</t>
  </si>
  <si>
    <t>-1302503506</t>
  </si>
  <si>
    <t>-1887845142</t>
  </si>
  <si>
    <t>D11</t>
  </si>
  <si>
    <t>Montážní materiál a práce</t>
  </si>
  <si>
    <t>D12</t>
  </si>
  <si>
    <t>Montáž krabic elektroinstalačních odbočných  zapuštěných a na povrch, plastových kruhových</t>
  </si>
  <si>
    <t>Pol274</t>
  </si>
  <si>
    <t>KRABICE UNIVERZÁLNÍ DO SÁDROKARTONU</t>
  </si>
  <si>
    <t>227568060</t>
  </si>
  <si>
    <t>Pol275</t>
  </si>
  <si>
    <t>KRABICE UNIVERZÁLNÍ POD OMÍTKU</t>
  </si>
  <si>
    <t>1029792203</t>
  </si>
  <si>
    <t>Pol276</t>
  </si>
  <si>
    <t>KRABICE NA POVRCH ODBOČNÁ</t>
  </si>
  <si>
    <t>-547474626</t>
  </si>
  <si>
    <t>Pol277</t>
  </si>
  <si>
    <t>KRABICE ODBOČNÁ POD OMÍTKU</t>
  </si>
  <si>
    <t>1275678615</t>
  </si>
  <si>
    <t>Pol278</t>
  </si>
  <si>
    <t>KRABICE ODBOČNÁ DO SÁDROKARTONU VČ.SVORKOVNICE</t>
  </si>
  <si>
    <t>1528716266</t>
  </si>
  <si>
    <t>Pol279</t>
  </si>
  <si>
    <t>na povrch a pro sádrokartonové příčky</t>
  </si>
  <si>
    <t>238874660</t>
  </si>
  <si>
    <t>Pol280</t>
  </si>
  <si>
    <t>TRUBKA 40</t>
  </si>
  <si>
    <t>1985100084</t>
  </si>
  <si>
    <t>Pol281</t>
  </si>
  <si>
    <t>TRUBKA OCEL. ZÁVITOVÁ - ŽÁR.POZINK. EN</t>
  </si>
  <si>
    <t>1964907244</t>
  </si>
  <si>
    <t>Pol282</t>
  </si>
  <si>
    <t>TRUBKA TUHÁ PVC 1250N délka 3 m barva černá</t>
  </si>
  <si>
    <t>-1657863227</t>
  </si>
  <si>
    <t>Pol283</t>
  </si>
  <si>
    <t>40x20 LIŠTA HRANATÁ (3m) - DVOJITÝ ZÁMEK</t>
  </si>
  <si>
    <t>1914065813</t>
  </si>
  <si>
    <t>Pol284</t>
  </si>
  <si>
    <t>40X40 LIŠTA HRANATÁ (3m) - DVOJITÝ ZÁMEK</t>
  </si>
  <si>
    <t>1511303588</t>
  </si>
  <si>
    <t>Pol285</t>
  </si>
  <si>
    <t>TRUBKA OHEBNÁ 750N</t>
  </si>
  <si>
    <t>1436619631</t>
  </si>
  <si>
    <t>Pol286</t>
  </si>
  <si>
    <t>24X22 LIŠTA VKLÁDACÍ (2m)</t>
  </si>
  <si>
    <t>-2091334948</t>
  </si>
  <si>
    <t>Pol287</t>
  </si>
  <si>
    <t>25 TRUBKA TUHÁ PVC 750N délka 3 m barva tmavě šedá</t>
  </si>
  <si>
    <t>1772515351</t>
  </si>
  <si>
    <t>Pol288</t>
  </si>
  <si>
    <t>32 TRUBKA TUHÁ PVC 750N délka 3 m barva tmavě šedá</t>
  </si>
  <si>
    <t>-1001762111</t>
  </si>
  <si>
    <t>D13</t>
  </si>
  <si>
    <t>OCELOVÁ KONSTRUKCE POZINKOVANÁ</t>
  </si>
  <si>
    <t>Pol289</t>
  </si>
  <si>
    <t>všeobecně</t>
  </si>
  <si>
    <t>-1276172433</t>
  </si>
  <si>
    <t>D14</t>
  </si>
  <si>
    <t>KABELOVÝ ŽLAB PLECHOVÝ DÉLKA 3 M VČETNĚ SPOJEK A SPOJOVACÍHO MAT.</t>
  </si>
  <si>
    <t>Pol290</t>
  </si>
  <si>
    <t>62/50 žlab s víkem</t>
  </si>
  <si>
    <t>1242871324</t>
  </si>
  <si>
    <t>Pol291</t>
  </si>
  <si>
    <t>125/50 žlab s víkem</t>
  </si>
  <si>
    <t>-2048526783</t>
  </si>
  <si>
    <t>Pol292</t>
  </si>
  <si>
    <t>250/50 žlab s víkem</t>
  </si>
  <si>
    <t>1386728618</t>
  </si>
  <si>
    <t>D15</t>
  </si>
  <si>
    <t>Montáž žlabů kovových</t>
  </si>
  <si>
    <t>Pol293</t>
  </si>
  <si>
    <t>přes 50 do 100 mm</t>
  </si>
  <si>
    <t>977053301</t>
  </si>
  <si>
    <t>Pol294</t>
  </si>
  <si>
    <t>přes 100 do 125 mm</t>
  </si>
  <si>
    <t>-317112592</t>
  </si>
  <si>
    <t>Pol295</t>
  </si>
  <si>
    <t>přes 125 do 250 mm</t>
  </si>
  <si>
    <t>-1398442106</t>
  </si>
  <si>
    <t>D16</t>
  </si>
  <si>
    <t>POŽÁRNĚ ODOLNÁ TRASA</t>
  </si>
  <si>
    <t>Pol296</t>
  </si>
  <si>
    <t>Nosná konstrukce, spojovací materiál</t>
  </si>
  <si>
    <t>810673877</t>
  </si>
  <si>
    <t>Pol297</t>
  </si>
  <si>
    <t>125/50 žlab s víkem požárně odolný</t>
  </si>
  <si>
    <t>1879343917</t>
  </si>
  <si>
    <t>D17</t>
  </si>
  <si>
    <t>Montáž žlabů požárně odolných</t>
  </si>
  <si>
    <t>1251015257</t>
  </si>
  <si>
    <t>D18</t>
  </si>
  <si>
    <t>KABEL SE SNÍŽENOU HOŘLAVOSTÍ, S FUNKČNÍ SCHOPNOSTÍ PŘI POŽÁRU, TŘÍDA REAKCE NA OHEŇ - B2 ca, s1, d1</t>
  </si>
  <si>
    <t>Pol298</t>
  </si>
  <si>
    <t>3x6 mm2 , pevně</t>
  </si>
  <si>
    <t>-2017509163</t>
  </si>
  <si>
    <t>Pol299</t>
  </si>
  <si>
    <t>3x1.5 mm2 , pevně</t>
  </si>
  <si>
    <t>2045737326</t>
  </si>
  <si>
    <t>Pol300</t>
  </si>
  <si>
    <t>sdělovací 4x2x0,8 mm2 , pevně</t>
  </si>
  <si>
    <t>-276699437</t>
  </si>
  <si>
    <t>D19</t>
  </si>
  <si>
    <t>KABEL SILOVÝ souvysející s osvětlením</t>
  </si>
  <si>
    <t>Pol301</t>
  </si>
  <si>
    <t>CYKY-O 3x1.5 , pevně</t>
  </si>
  <si>
    <t>933847310</t>
  </si>
  <si>
    <t>Pol302</t>
  </si>
  <si>
    <t>CYKY-O 4x1.5 , pevně</t>
  </si>
  <si>
    <t>-1636321770</t>
  </si>
  <si>
    <t>Pol303</t>
  </si>
  <si>
    <t>CYKY-O 5x1.5 , pevně</t>
  </si>
  <si>
    <t>861273014</t>
  </si>
  <si>
    <t>Pol304</t>
  </si>
  <si>
    <t>CYKY-O 7x1.5 , pevně</t>
  </si>
  <si>
    <t>-1959699629</t>
  </si>
  <si>
    <t>Pol305</t>
  </si>
  <si>
    <t>CYKY-O 12x1.5 , pevně</t>
  </si>
  <si>
    <t>-1024095695</t>
  </si>
  <si>
    <t>Pol306</t>
  </si>
  <si>
    <t>CYKY-J 3x1.5 , pevně</t>
  </si>
  <si>
    <t>1852509293</t>
  </si>
  <si>
    <t>Pol307</t>
  </si>
  <si>
    <t>CYKY-J 5x1.5 , pevně</t>
  </si>
  <si>
    <t>-737742929</t>
  </si>
  <si>
    <t>D20</t>
  </si>
  <si>
    <t>ŠŇŮRA S IZOLACÍ PVC STÍNĚNÁ</t>
  </si>
  <si>
    <t>Pol308</t>
  </si>
  <si>
    <t>CMFM-X 3x0.75 , pevně</t>
  </si>
  <si>
    <t>-1659218708</t>
  </si>
  <si>
    <t>D21</t>
  </si>
  <si>
    <t>MONTÁŽ ROZVODNIC</t>
  </si>
  <si>
    <t>Pol309</t>
  </si>
  <si>
    <t>Do  20 kg</t>
  </si>
  <si>
    <t>-1305455251</t>
  </si>
  <si>
    <t>D22</t>
  </si>
  <si>
    <t>VYPÍNAČE A PŘEPÍNAČE</t>
  </si>
  <si>
    <t>Pol310</t>
  </si>
  <si>
    <t>Přístroj spínače jednopólového (bezšroubové svorky); řazení 1, 1So (do hořlavých podkladů B až F)</t>
  </si>
  <si>
    <t>-1156416827</t>
  </si>
  <si>
    <t>Pol311</t>
  </si>
  <si>
    <t>Přístroj přepínače sériového (bezšroubové svorky); řazení 5 (do hořlavých podkladů B až F)</t>
  </si>
  <si>
    <t>1976238872</t>
  </si>
  <si>
    <t>Pol312</t>
  </si>
  <si>
    <t>Přístroj přepínače střídavého, se svorkou N (bezšroubové svorky); řazení 6S, 6So, 6 (do hořlavých podkladů B až F)</t>
  </si>
  <si>
    <t>-1498770298</t>
  </si>
  <si>
    <t>D23</t>
  </si>
  <si>
    <t>TLAČÍTKOVÉ OVLÁDAČE</t>
  </si>
  <si>
    <t>Pol313</t>
  </si>
  <si>
    <t>Přístroj ovládače zapínacího se svorkou N (bezšroubové svorky); řazení 1/0, 1/0So, 1/0S (do hořlavých podkladů B až F)</t>
  </si>
  <si>
    <t>1001047695</t>
  </si>
  <si>
    <t>D24</t>
  </si>
  <si>
    <t>KRYTY SPÍNAČŮ, PŘEPÍNAČŮ A TLAČÍTEK</t>
  </si>
  <si>
    <t>Pol314</t>
  </si>
  <si>
    <t>Kryt spínače kolébkového; b. bílá</t>
  </si>
  <si>
    <t>-1060073362</t>
  </si>
  <si>
    <t>Pol315</t>
  </si>
  <si>
    <t>Kryt spínače kolébkového, s čirým průzorem; bílá</t>
  </si>
  <si>
    <t>865215604</t>
  </si>
  <si>
    <t>Pol316</t>
  </si>
  <si>
    <t>Kryt spínače kolébkového, dělený; bílá</t>
  </si>
  <si>
    <t>1522010429</t>
  </si>
  <si>
    <t>D25</t>
  </si>
  <si>
    <t>RÁMEČEK</t>
  </si>
  <si>
    <t>Pol317</t>
  </si>
  <si>
    <t>Rámeček pro elektroinstalační přístroje, jednonásobný; bílá (do hořlavých podkladů B až F - platí pro bezšroubové přístroje)</t>
  </si>
  <si>
    <t>112883543</t>
  </si>
  <si>
    <t>D26</t>
  </si>
  <si>
    <t>SPÍNAČ, PŘEPÍNAČ, IP 44 (PLAST)</t>
  </si>
  <si>
    <t>Pol318</t>
  </si>
  <si>
    <t>Spínač jednopólový IP 54; řazení 1; bílá</t>
  </si>
  <si>
    <t>1400568314</t>
  </si>
  <si>
    <t>D27</t>
  </si>
  <si>
    <t>Montáž spínačů, nebo přepínačů</t>
  </si>
  <si>
    <t>Pol319</t>
  </si>
  <si>
    <t>všechny typy</t>
  </si>
  <si>
    <t>1517188016</t>
  </si>
  <si>
    <t>D28</t>
  </si>
  <si>
    <t>KABEL SILOVÝ,IZOLACE PVC</t>
  </si>
  <si>
    <t>Pol320</t>
  </si>
  <si>
    <t>CYKY-J 3x120+70 3x120+70 mm2, pevně</t>
  </si>
  <si>
    <t>38023568</t>
  </si>
  <si>
    <t>D28A</t>
  </si>
  <si>
    <t>Pol321</t>
  </si>
  <si>
    <t>CYKY-J 5x16 5x16 mm2, pevně</t>
  </si>
  <si>
    <t>-471711935</t>
  </si>
  <si>
    <t>Pol322</t>
  </si>
  <si>
    <t>CYKY-J 5x10 5x10 mm2, pevně</t>
  </si>
  <si>
    <t>222190619</t>
  </si>
  <si>
    <t>Pol323</t>
  </si>
  <si>
    <t>CYKY-J 5x6 5x6 mm2, pevně</t>
  </si>
  <si>
    <t>-691760065</t>
  </si>
  <si>
    <t>Pol324</t>
  </si>
  <si>
    <t>CYKY-J 5x4 5x4 mm2, pevně</t>
  </si>
  <si>
    <t>-556776092</t>
  </si>
  <si>
    <t>Pol325</t>
  </si>
  <si>
    <t>CYKY-J 5x2.5 5x2.5 mm2, pevně</t>
  </si>
  <si>
    <t>84076580</t>
  </si>
  <si>
    <t>Pol326</t>
  </si>
  <si>
    <t>CYKY-J 4x1.5 4x1.5 mm2, pevně</t>
  </si>
  <si>
    <t>386826900</t>
  </si>
  <si>
    <t>Pol327</t>
  </si>
  <si>
    <t>CYKY-J 3x2.5 3x2.5 mm2, pevně</t>
  </si>
  <si>
    <t>-1634502098</t>
  </si>
  <si>
    <t>Pol328</t>
  </si>
  <si>
    <t>CYKY-J 3x1.5 3x1.5 mm2, pevně</t>
  </si>
  <si>
    <t>-1696985179</t>
  </si>
  <si>
    <t>D28B</t>
  </si>
  <si>
    <t>Pol329</t>
  </si>
  <si>
    <t>CYKY-O 3x1.5 3x1.5 mm2, pevně</t>
  </si>
  <si>
    <t>-1076587105</t>
  </si>
  <si>
    <t>D29</t>
  </si>
  <si>
    <t>KABEL STÍNĚNÝ</t>
  </si>
  <si>
    <t>Pol330</t>
  </si>
  <si>
    <t>JYTY-O 4x1 mm 4x1 mm, pevně</t>
  </si>
  <si>
    <t>1587300736</t>
  </si>
  <si>
    <t>D18A</t>
  </si>
  <si>
    <t>Pol331</t>
  </si>
  <si>
    <t>5x25, pevně</t>
  </si>
  <si>
    <t>-1192847705</t>
  </si>
  <si>
    <t>Pol332</t>
  </si>
  <si>
    <t>5x16, pevně</t>
  </si>
  <si>
    <t>2127102448</t>
  </si>
  <si>
    <t>Pol333</t>
  </si>
  <si>
    <t>5x2.5, pevně</t>
  </si>
  <si>
    <t>4761156</t>
  </si>
  <si>
    <t>Pol334</t>
  </si>
  <si>
    <t>5x1.5, pevně</t>
  </si>
  <si>
    <t>1617796916</t>
  </si>
  <si>
    <t>Pol335</t>
  </si>
  <si>
    <t>4x1.5, pevně</t>
  </si>
  <si>
    <t>1288025617</t>
  </si>
  <si>
    <t>Pol336</t>
  </si>
  <si>
    <t>3x6, pevně</t>
  </si>
  <si>
    <t>-603175048</t>
  </si>
  <si>
    <t>Pol337</t>
  </si>
  <si>
    <t>3x2.5, pevně</t>
  </si>
  <si>
    <t>1529971203</t>
  </si>
  <si>
    <t>-1992849709</t>
  </si>
  <si>
    <t>Pol338</t>
  </si>
  <si>
    <t>O 3x1.5, pevně</t>
  </si>
  <si>
    <t>1431826489</t>
  </si>
  <si>
    <t>D30</t>
  </si>
  <si>
    <t>VODIČ JEDNOŽILOVÝ, IZOLACE PVC</t>
  </si>
  <si>
    <t>Pol339</t>
  </si>
  <si>
    <t>CY 25 25 mm2,, pevně</t>
  </si>
  <si>
    <t>122702131</t>
  </si>
  <si>
    <t>Pol340</t>
  </si>
  <si>
    <t>CY 16 16 mm2,, pevně</t>
  </si>
  <si>
    <t>-750189800</t>
  </si>
  <si>
    <t>Pol341</t>
  </si>
  <si>
    <t>CY 6 6 mm2,, pevně</t>
  </si>
  <si>
    <t>-825439681</t>
  </si>
  <si>
    <t>Pol342</t>
  </si>
  <si>
    <t>CY 4 4 mm2,, pevně</t>
  </si>
  <si>
    <t>-1167788058</t>
  </si>
  <si>
    <t>D32</t>
  </si>
  <si>
    <t>Plastová ohebná chránička kruhového průřezu</t>
  </si>
  <si>
    <t>Pol344</t>
  </si>
  <si>
    <t>TRUBKA 110</t>
  </si>
  <si>
    <t>151052104</t>
  </si>
  <si>
    <t>D33</t>
  </si>
  <si>
    <t>PARAPETNÍ ŽLAB</t>
  </si>
  <si>
    <t>Pol345</t>
  </si>
  <si>
    <t>plastový s kovovou přepážkou 120x55, vč, tvarovek</t>
  </si>
  <si>
    <t>-493151192</t>
  </si>
  <si>
    <t>D34</t>
  </si>
  <si>
    <t>ZÁSUVKA NN</t>
  </si>
  <si>
    <t>Pol346</t>
  </si>
  <si>
    <t>Zásuvka jednonásobná KOMPLET (bezšroubové svorky), s ochranným kolíkem, s clonkami; b. bílá</t>
  </si>
  <si>
    <t>1870265048</t>
  </si>
  <si>
    <t>D35</t>
  </si>
  <si>
    <t>ZÁSUVKA NN, S OCHRANOU PŘED PŘEPĚTÍM</t>
  </si>
  <si>
    <t>Pol347</t>
  </si>
  <si>
    <t>Zásuvka jednonásobná KOMPLET (bezšroubové svorky), s ochranným kolíkem, s clonkami, s ochranou před přepětím; b. bílá</t>
  </si>
  <si>
    <t>1076125014</t>
  </si>
  <si>
    <t>D36</t>
  </si>
  <si>
    <t>ZÁSUVKA NN, IP 44 (PLAST)</t>
  </si>
  <si>
    <t>Pol348</t>
  </si>
  <si>
    <t>Zásuvka jednonásobná IP 44, s ochranným kolíkem, s víčkem; b. bílá</t>
  </si>
  <si>
    <t>1110367599</t>
  </si>
  <si>
    <t>D37</t>
  </si>
  <si>
    <t>ZÁSUVKA NN, PROFIL 45</t>
  </si>
  <si>
    <t>Pol349</t>
  </si>
  <si>
    <t>Zásuvka 45x45, s ochranným kolíkem; b. bílá</t>
  </si>
  <si>
    <t>715664983</t>
  </si>
  <si>
    <t>Pol350</t>
  </si>
  <si>
    <t>Zásuvka 45x45 s ochranným kolíkem, s clonkami, s ochranou před přepětím, s akustickou signalizací poruchy; b. bílá</t>
  </si>
  <si>
    <t>1778648513</t>
  </si>
  <si>
    <t>D38</t>
  </si>
  <si>
    <t>ZÁSUVKA PRŮMYSLOVÁ, IP 44</t>
  </si>
  <si>
    <t>Pol351</t>
  </si>
  <si>
    <t>Zásuvka průmyslová, nástěnná montáž; řazení 3P+N+PE, IP 44, 16 A</t>
  </si>
  <si>
    <t>1702901331</t>
  </si>
  <si>
    <t>D39</t>
  </si>
  <si>
    <t>SNÍMAČ POHYBU</t>
  </si>
  <si>
    <t>Pol352</t>
  </si>
  <si>
    <t>574614763</t>
  </si>
  <si>
    <t>D40</t>
  </si>
  <si>
    <t>STOP TLAČÍTKO "TOTAL" A "STOP TLAČÍTKO"</t>
  </si>
  <si>
    <t>Pol353</t>
  </si>
  <si>
    <t>pod rozbitným sklem, 230V, dva rozpínací kontakty s aretací</t>
  </si>
  <si>
    <t>858975570</t>
  </si>
  <si>
    <t>D41</t>
  </si>
  <si>
    <t>TLAČÍTKO POŽÁRNÍ VENTILÁTOR</t>
  </si>
  <si>
    <t>Pol354</t>
  </si>
  <si>
    <t>pod rozbitným sklem, 230V, spínacící kontakty s aretací</t>
  </si>
  <si>
    <t>-1228411219</t>
  </si>
  <si>
    <t>D42</t>
  </si>
  <si>
    <t>ZÁSUVKA PRO VYROVNÁNÍ POTENCIÁLŮ</t>
  </si>
  <si>
    <t>Pol355</t>
  </si>
  <si>
    <t>Svorka pro vyrovnání potenciálů, dvojnásobná, zapuštěná</t>
  </si>
  <si>
    <t>104105414</t>
  </si>
  <si>
    <t>D43</t>
  </si>
  <si>
    <t>SVORKOVNICE PA</t>
  </si>
  <si>
    <t>Pol356</t>
  </si>
  <si>
    <t>krebice KO125E s ekvipocitální svorkovnicí</t>
  </si>
  <si>
    <t>116805399</t>
  </si>
  <si>
    <t>D44</t>
  </si>
  <si>
    <t>KOBEREC DO ROZVODNY</t>
  </si>
  <si>
    <t>Pol357</t>
  </si>
  <si>
    <t>izolovaný koberec</t>
  </si>
  <si>
    <t>1184698531</t>
  </si>
  <si>
    <t>D45</t>
  </si>
  <si>
    <t>POŽARNÍ UCPÁVKY</t>
  </si>
  <si>
    <t>Pol358</t>
  </si>
  <si>
    <t>ucpávky</t>
  </si>
  <si>
    <t>12447319</t>
  </si>
  <si>
    <t>D46</t>
  </si>
  <si>
    <t>TŘÍFÁZOVÝ VYPÍNAČ</t>
  </si>
  <si>
    <t>Pol359</t>
  </si>
  <si>
    <t>nástěnná montáž; IP 44, 63 A</t>
  </si>
  <si>
    <t>-1291580078</t>
  </si>
  <si>
    <t>D47</t>
  </si>
  <si>
    <t>JEDNOFÁZOVÝ VYPÍNAČ</t>
  </si>
  <si>
    <t>Pol360</t>
  </si>
  <si>
    <t>nástěnná montáž; IP 44, 16 A</t>
  </si>
  <si>
    <t>1402693315</t>
  </si>
  <si>
    <t>D48</t>
  </si>
  <si>
    <t>PROVEDENI REVIZNICH ZKOUSEK</t>
  </si>
  <si>
    <t>D49</t>
  </si>
  <si>
    <t>DLE CSN 331500</t>
  </si>
  <si>
    <t>Pol138</t>
  </si>
  <si>
    <t>Revizni technik</t>
  </si>
  <si>
    <t>hod</t>
  </si>
  <si>
    <t>1634448135</t>
  </si>
  <si>
    <t>Pol361</t>
  </si>
  <si>
    <t>Spoluprace s reviz.technikem</t>
  </si>
  <si>
    <t>1993778797</t>
  </si>
  <si>
    <t>D50</t>
  </si>
  <si>
    <t>KOORDINACE POSTUPU PRACI</t>
  </si>
  <si>
    <t>Pol362</t>
  </si>
  <si>
    <t>S ostatnimi profesemi</t>
  </si>
  <si>
    <t>-1920958958</t>
  </si>
  <si>
    <t>D51</t>
  </si>
  <si>
    <t>HODINOVE ZUCTOVACI SAZBY</t>
  </si>
  <si>
    <t>Pol363</t>
  </si>
  <si>
    <t>Zkoužky ovládacích okruhů</t>
  </si>
  <si>
    <t>-1958249263</t>
  </si>
  <si>
    <t>D52</t>
  </si>
  <si>
    <t>Dodávky hlavních a patrových rozvaděčů</t>
  </si>
  <si>
    <t>Pol364</t>
  </si>
  <si>
    <t>Rozvaděč RH1 viz. výkres číslo D.1.4.4.12</t>
  </si>
  <si>
    <t>1379298202</t>
  </si>
  <si>
    <t>Pol365</t>
  </si>
  <si>
    <t>+ třífázový jistič B40/3 40A</t>
  </si>
  <si>
    <t>1352938664</t>
  </si>
  <si>
    <t>Pol366</t>
  </si>
  <si>
    <t>Rozvaděč RH2 viz. výkres číslo D.1.4.4.13</t>
  </si>
  <si>
    <t>-1732087813</t>
  </si>
  <si>
    <t>-151285129</t>
  </si>
  <si>
    <t>Pol367</t>
  </si>
  <si>
    <t>Rozvaděč RZ viz. výkres číslo D.1.4.4.14</t>
  </si>
  <si>
    <t>531743740</t>
  </si>
  <si>
    <t>Pol368</t>
  </si>
  <si>
    <t>Rozvaděč R1.2 viz. výkres číslo D.1.4.4.15</t>
  </si>
  <si>
    <t>-657884877</t>
  </si>
  <si>
    <t>Pol369</t>
  </si>
  <si>
    <t>Rozvaděč R1.3 viz. výkres číslo D.1.4.4.16</t>
  </si>
  <si>
    <t>1909215720</t>
  </si>
  <si>
    <t>-1360411487</t>
  </si>
  <si>
    <t>Pol370</t>
  </si>
  <si>
    <t>Rozvaděč R1.4 viz. výkres číslo D.1.4.4.17</t>
  </si>
  <si>
    <t>-1092632064</t>
  </si>
  <si>
    <t>Pol371</t>
  </si>
  <si>
    <t>Rozvaděč R2.2 viz. výkres číslo D.1.4.4.18</t>
  </si>
  <si>
    <t>-1312668233</t>
  </si>
  <si>
    <t>Pol372</t>
  </si>
  <si>
    <t>Rozvaděč R2.3 viz. výkres číslo D.1.4.4.19</t>
  </si>
  <si>
    <t>-1397370345</t>
  </si>
  <si>
    <t>Pol373</t>
  </si>
  <si>
    <t>Rozvaděč R2.4 viz. výkres číslo D.1.4.4.20</t>
  </si>
  <si>
    <t>-975681429</t>
  </si>
  <si>
    <t>Pol374</t>
  </si>
  <si>
    <t>Rozvaděč RSL viz. výkres číslo D.1.4.4.21</t>
  </si>
  <si>
    <t>1907370286</t>
  </si>
  <si>
    <t>D53</t>
  </si>
  <si>
    <t>Ostatní</t>
  </si>
  <si>
    <t>ost01</t>
  </si>
  <si>
    <t>Doprava 3,60%, Přesun 1,00%</t>
  </si>
  <si>
    <t>1293225593</t>
  </si>
  <si>
    <t>ost02</t>
  </si>
  <si>
    <t>PPV 6,00% z montáže: materiál + práce</t>
  </si>
  <si>
    <t>735818991</t>
  </si>
  <si>
    <t>ost03</t>
  </si>
  <si>
    <t>podružný materiál</t>
  </si>
  <si>
    <t>800593594</t>
  </si>
  <si>
    <t>01.2B - SO 01.2 - Svítidla</t>
  </si>
  <si>
    <t>D1 - Svítidla - dodávka a montáž</t>
  </si>
  <si>
    <t>Svítidla - dodávka a montáž</t>
  </si>
  <si>
    <t>Pol149</t>
  </si>
  <si>
    <t>Zapuštěné svítidlo v Al profilu T5 1/28W EVG DSI, kryt satine, IP 20, elox</t>
  </si>
  <si>
    <t>-77499620</t>
  </si>
  <si>
    <t>Pol150</t>
  </si>
  <si>
    <t>Zdroj T5 28W/830</t>
  </si>
  <si>
    <t>-1172981112</t>
  </si>
  <si>
    <t>Pol151</t>
  </si>
  <si>
    <t>Zapuštěné svítidlo v Al profilu T5 1/28W EVG, kryt satine, IP 20, elox</t>
  </si>
  <si>
    <t>-1196935675</t>
  </si>
  <si>
    <t>551007964</t>
  </si>
  <si>
    <t>Pol152</t>
  </si>
  <si>
    <t>Zapuštěné svítidlo v Al profilu T5 2/1/35W EVG DSI s přeložením, kryt satine, IP 20, elox</t>
  </si>
  <si>
    <t>-727024209</t>
  </si>
  <si>
    <t>Pol153</t>
  </si>
  <si>
    <t>Zdroj T5 35W/830</t>
  </si>
  <si>
    <t>1535643518</t>
  </si>
  <si>
    <t>Pol154</t>
  </si>
  <si>
    <t>Zapuštěné svítidlo v Al profilu T5 2/1/35W EVG s přeložením, kryt satine, IP 20, elox</t>
  </si>
  <si>
    <t>175888625</t>
  </si>
  <si>
    <t>-367574798</t>
  </si>
  <si>
    <t>Pol155</t>
  </si>
  <si>
    <t>Zapuštěné svítidlo v Al profilu T5 1/24 EVG DSI, kryt satine, IP 20, elox</t>
  </si>
  <si>
    <t>-1512090529</t>
  </si>
  <si>
    <t>Pol156</t>
  </si>
  <si>
    <t>Zdroj T5 24W/830</t>
  </si>
  <si>
    <t>2146773220</t>
  </si>
  <si>
    <t>Pol157</t>
  </si>
  <si>
    <t>Zapuštěné svítidlo v Al profilu T5 1/24 EVG, kryt satine, IP 20, elox</t>
  </si>
  <si>
    <t>972335446</t>
  </si>
  <si>
    <t>Pol158</t>
  </si>
  <si>
    <t>-1041042398</t>
  </si>
  <si>
    <t>Pol159</t>
  </si>
  <si>
    <t>Zapuštěné svítidlo v Al profilu T5 2/1/28W EVG DSI s přeložením, kryt satine, IP 20, elox</t>
  </si>
  <si>
    <t>-2077835389</t>
  </si>
  <si>
    <t>422590915</t>
  </si>
  <si>
    <t>Pol160</t>
  </si>
  <si>
    <t>1549456228</t>
  </si>
  <si>
    <t>-1645853411</t>
  </si>
  <si>
    <t>Pol161</t>
  </si>
  <si>
    <t>Zapuštěné svítidlo v Al profilu T5 1/35W EVG DSI, kryt satine, IP 20, elox</t>
  </si>
  <si>
    <t>1887338432</t>
  </si>
  <si>
    <t>-1634501684</t>
  </si>
  <si>
    <t>Pol162</t>
  </si>
  <si>
    <t>-970822190</t>
  </si>
  <si>
    <t>-1226820159</t>
  </si>
  <si>
    <t>Pol163</t>
  </si>
  <si>
    <t>Přisazené svítidlo v Al profilu T5 1/35W EVG, kryt satine, IP 20, elox</t>
  </si>
  <si>
    <t>2022041970</t>
  </si>
  <si>
    <t>-213395966</t>
  </si>
  <si>
    <t>Pol164</t>
  </si>
  <si>
    <t>Zavěšená struktura z AL profilu T5 2/1/28+2/21W EVG DALI touch DIM, dark rastr, IP20, spojka, závěsy, baldachýn, elox</t>
  </si>
  <si>
    <t>-1317818147</t>
  </si>
  <si>
    <t>-745364708</t>
  </si>
  <si>
    <t>Pol165</t>
  </si>
  <si>
    <t>Zdroj T5 21W/830</t>
  </si>
  <si>
    <t>964849604</t>
  </si>
  <si>
    <t>Pol166</t>
  </si>
  <si>
    <t>Nástěnná struktura z AL profilu direct 4/35+4/14W EVG DSI s přeložením, kryt satine, IP 20, spojky,  nást. Konzole, elox</t>
  </si>
  <si>
    <t>-1697440438</t>
  </si>
  <si>
    <t>Pol167</t>
  </si>
  <si>
    <t>-1737822303</t>
  </si>
  <si>
    <t>Pol168</t>
  </si>
  <si>
    <t>Zdroj T5 14W/830</t>
  </si>
  <si>
    <t>-1420151025</t>
  </si>
  <si>
    <t>Pol169</t>
  </si>
  <si>
    <t>Nástěnná struktura z AL profilu indirect 10/54W EVG DSI s přeložením, kryt satine, IP 20, spojky, konzole, spodní kryt profilu, elox</t>
  </si>
  <si>
    <t>-1805790033</t>
  </si>
  <si>
    <t>Pol170</t>
  </si>
  <si>
    <t>Zdroj T5 54W/830</t>
  </si>
  <si>
    <t>-719693069</t>
  </si>
  <si>
    <t>Pol171</t>
  </si>
  <si>
    <t>Nástěnná struktura z AL profilu indirect 8/49+4/54W EVG DSI s přeložením, kryt satine, IP 20, spojky, konzole, spodní kryt profilu, elox</t>
  </si>
  <si>
    <t>-1927080512</t>
  </si>
  <si>
    <t>Pol172</t>
  </si>
  <si>
    <t>Zdroj T5 49W/830</t>
  </si>
  <si>
    <t>907348269</t>
  </si>
  <si>
    <t>Pol173</t>
  </si>
  <si>
    <t>856236278</t>
  </si>
  <si>
    <t>Pol174</t>
  </si>
  <si>
    <t>Zavěšená struktura z AL profilu T5 3/28+2/21W EVG DALI touch DIM, dark rastr, IP 20, spojka, závěsy, baldachýn, elox</t>
  </si>
  <si>
    <t>-1723875078</t>
  </si>
  <si>
    <t>1774625364</t>
  </si>
  <si>
    <t>1018621731</t>
  </si>
  <si>
    <t>Pol175</t>
  </si>
  <si>
    <t>Přisazené kruhové svítidlo TC-R 40W EVG DSI, kryt opál, IP20, elox/nástřik 9006</t>
  </si>
  <si>
    <t>-41907484</t>
  </si>
  <si>
    <t>Pol176</t>
  </si>
  <si>
    <t>Zdroj TC-R 40W/830</t>
  </si>
  <si>
    <t>-633485829</t>
  </si>
  <si>
    <t>Pol177</t>
  </si>
  <si>
    <t>Přisazené kruhové svítidlo TC-R 40W EVG, kryt opál, IP20, elox/nástřik 9006</t>
  </si>
  <si>
    <t>1921299388</t>
  </si>
  <si>
    <t>917063632</t>
  </si>
  <si>
    <t>Pol178</t>
  </si>
  <si>
    <t>Přisazené čtvercové svítidlo T5 4/24W EVG DALI touch DIM, kryt opál, IP20, elox/nástřik 9006</t>
  </si>
  <si>
    <t>-1793372351</t>
  </si>
  <si>
    <t>-528426510</t>
  </si>
  <si>
    <t>-626348429</t>
  </si>
  <si>
    <t>729654477</t>
  </si>
  <si>
    <t>Pol179</t>
  </si>
  <si>
    <t>Přisazené čtvercové svítidlo T5 4/24W EVG, kryt opál, IP20, elox/nástřik 9006</t>
  </si>
  <si>
    <t>-2049339389</t>
  </si>
  <si>
    <t>-2006022368</t>
  </si>
  <si>
    <t>Pol180</t>
  </si>
  <si>
    <t>Přisazené čtvercové svítidlo T5 4/14/24W EVG DALI touch DIM, kryt opál, IP20, elox/nástřik 9006</t>
  </si>
  <si>
    <t>812548471</t>
  </si>
  <si>
    <t>Pol181</t>
  </si>
  <si>
    <t>1957516349</t>
  </si>
  <si>
    <t>Pol182</t>
  </si>
  <si>
    <t>Zapuštěné svítidlo do rastru 600x600, T5 4/24W EVG DALI touch DIM, kryt mikroprisma, Ra 90, IP 20</t>
  </si>
  <si>
    <t>-1967065622</t>
  </si>
  <si>
    <t>Pol183</t>
  </si>
  <si>
    <t>Zdroj T5 24W/940</t>
  </si>
  <si>
    <t>-1865545563</t>
  </si>
  <si>
    <t>Pol184</t>
  </si>
  <si>
    <t>Zapuštěné svítidlo do rastru 600x600, T5 4/14W EVG, kryt mikroprisma, IP 20</t>
  </si>
  <si>
    <t>950779690</t>
  </si>
  <si>
    <t>Pol185</t>
  </si>
  <si>
    <t>362121697</t>
  </si>
  <si>
    <t>Pol186</t>
  </si>
  <si>
    <t>Zapuštěné svítidlo do rastru 600x600, T5 4/24W EVG DALI touchDIM, kryt mikroprisma, IP 20</t>
  </si>
  <si>
    <t>-760112082</t>
  </si>
  <si>
    <t>-247412391</t>
  </si>
  <si>
    <t>Pol187</t>
  </si>
  <si>
    <t>Zapuštěné svítidlo do rastru 600x600, T5 4/14EVG DALI touch DIM, kryt mikroprisma, IP 20</t>
  </si>
  <si>
    <t>1694293658</t>
  </si>
  <si>
    <t>946905450</t>
  </si>
  <si>
    <t>Pol188</t>
  </si>
  <si>
    <t>Zapuštěné svítidlo do rastru 600x600, T5 4/24EVG , kryt mikroprisma, IP 20</t>
  </si>
  <si>
    <t>-43573290</t>
  </si>
  <si>
    <t>-1037248164</t>
  </si>
  <si>
    <t>Pol189</t>
  </si>
  <si>
    <t>Zapuštěné svítidlo do rastru 600x600, T5 4/14EVG, kryt plexi prisma, IP 65</t>
  </si>
  <si>
    <t>-1814189739</t>
  </si>
  <si>
    <t>1595789094</t>
  </si>
  <si>
    <t>Pol190</t>
  </si>
  <si>
    <t>Zapuštěné svítidlo do rastru 300x1200 T5 2/54W EVG DALI touch DIM, kryt plexi prisma+ AVL úprava, Ra 90</t>
  </si>
  <si>
    <t>-1692699050</t>
  </si>
  <si>
    <t>Pol191</t>
  </si>
  <si>
    <t>Zdroj T5 54W/940</t>
  </si>
  <si>
    <t>-359621929</t>
  </si>
  <si>
    <t>Pol192</t>
  </si>
  <si>
    <t>Zapuštěné svítidlo do SDK LED 20W/ 3000K 1950lm, kryt akryl opál IP44/20, napáječ</t>
  </si>
  <si>
    <t>-2064991236</t>
  </si>
  <si>
    <t>Poznámka k položce:
včetně zdroje</t>
  </si>
  <si>
    <t>Pol193</t>
  </si>
  <si>
    <t>Zapuštěné svítidlo do SDK LED 14W/ 3000K 1400lm, kryt akryl opál IP44/20, napáječ</t>
  </si>
  <si>
    <t>1031857605</t>
  </si>
  <si>
    <t>Pol194</t>
  </si>
  <si>
    <t>Zapuštěné svítidlo do SDK LED 24W/ 3000K 2570lm, kryt akryl opál IP44/20, napáječ</t>
  </si>
  <si>
    <t>1206532580</t>
  </si>
  <si>
    <t>Pol195</t>
  </si>
  <si>
    <t>Zapuštěné svítidlo do SDK LED 24W/ 3000K 2570lm, kryt akryl opál IP44/20, napáječ, úprava AVL</t>
  </si>
  <si>
    <t>-1120346151</t>
  </si>
  <si>
    <t>Pol196</t>
  </si>
  <si>
    <t>Zapuštěné svítidlo do SDK LED 14W/ 3000K 1400lm, kryt akryl opál IP44/20, napáječ, úprava AVL</t>
  </si>
  <si>
    <t>-502542495</t>
  </si>
  <si>
    <t>Pol197</t>
  </si>
  <si>
    <t>Nástěnné svítidlo s drátěným krytem 40W/E27, IP 44</t>
  </si>
  <si>
    <t>773610259</t>
  </si>
  <si>
    <t>Pol198</t>
  </si>
  <si>
    <t>Zdroj LED 10W/E27/3000K, 800lm, čirá , úhel 300 stupňů</t>
  </si>
  <si>
    <t>242231124</t>
  </si>
  <si>
    <t>Pol199</t>
  </si>
  <si>
    <t>Zapuštěný čtvercový  downlight do SDK nízký TC-DE 2/26W EVG, tvrzené opál sklo, IP 20, RAL 9006</t>
  </si>
  <si>
    <t>1598009293</t>
  </si>
  <si>
    <t>Pol200</t>
  </si>
  <si>
    <t>Zdroj TC-DE 26W/830</t>
  </si>
  <si>
    <t>-1442720188</t>
  </si>
  <si>
    <t>Pol201</t>
  </si>
  <si>
    <t>Zapuštěný čtvercový downlight do SDK nízký TC-DE 2/26W EVG, tvrzené opál sklo,IP 20 úprava AVL</t>
  </si>
  <si>
    <t>-567952998</t>
  </si>
  <si>
    <t>-1439383269</t>
  </si>
  <si>
    <t>Pol202</t>
  </si>
  <si>
    <t>LED pásek v AL profilu s mléčným krytem 5W/m/24V, 3000K, montáž na interiér, IP 20</t>
  </si>
  <si>
    <t>-1901929119</t>
  </si>
  <si>
    <t>Pol203</t>
  </si>
  <si>
    <t>Napáječ 12W/24V pro montáž na interiér</t>
  </si>
  <si>
    <t>265197516</t>
  </si>
  <si>
    <t>Pol204</t>
  </si>
  <si>
    <t>-1453740407</t>
  </si>
  <si>
    <t>Pol205</t>
  </si>
  <si>
    <t>2047587271</t>
  </si>
  <si>
    <t>Pol206</t>
  </si>
  <si>
    <t>Nouzové zapuštěné svítidlo LED 3x1W, 20ti adresný napáječ  pro CB</t>
  </si>
  <si>
    <t>1859855730</t>
  </si>
  <si>
    <t>Poznámka k položce:
Včetně zdroje</t>
  </si>
  <si>
    <t>Pol207</t>
  </si>
  <si>
    <t>Nouzové přisazené svítidlo LED 4x1W, 20ti adresný napáječ pro CB</t>
  </si>
  <si>
    <t>-1204842761</t>
  </si>
  <si>
    <t>Pol208</t>
  </si>
  <si>
    <t>Nouzové nástěnné /přisazené svítidlo T5 8W, 20ti  adresný EVG pro CB</t>
  </si>
  <si>
    <t>170191794</t>
  </si>
  <si>
    <t>Poznámka k položce:
Zdroj T5 8W/840</t>
  </si>
  <si>
    <t>Pol209</t>
  </si>
  <si>
    <t>Nouzové venkovní nástěnné/přisazené svítidlo LED2x1,5W, 20ti adresný napáječ pro CB,  IP65</t>
  </si>
  <si>
    <t>1193700568</t>
  </si>
  <si>
    <t>Pol210</t>
  </si>
  <si>
    <t>Nouzové nástěnné svítidlo T5 8W, 20ti adresný EVG pro CB</t>
  </si>
  <si>
    <t>611732589</t>
  </si>
  <si>
    <t>Pol211</t>
  </si>
  <si>
    <t>Nouzové přisazené svítidlo LED 2x1,6W, 20ti adresný napáječ pro CB, symetrická optika</t>
  </si>
  <si>
    <t>591067459</t>
  </si>
  <si>
    <t>Pol212</t>
  </si>
  <si>
    <t>Nastěnné nouzové svítidlo T5 4W, 20ti adresný EVG pro CB, redukovaný piktogram 12m</t>
  </si>
  <si>
    <t>1705198643</t>
  </si>
  <si>
    <t>Poznámka k položce:
Zdroj T5 4W/840</t>
  </si>
  <si>
    <t>Pol213</t>
  </si>
  <si>
    <t>Nastěnné nouzové svítidlo T5 8W, 20ti adresný EVG pro CB, redukovaný piktogram 17m</t>
  </si>
  <si>
    <t>-2037806006</t>
  </si>
  <si>
    <t>Pol214</t>
  </si>
  <si>
    <t>Nástěnné nouzové svítidlo LED 4W, 20ti adresný napáječ pro CB, piktogram 20m</t>
  </si>
  <si>
    <t>-1029689761</t>
  </si>
  <si>
    <t>Pol215</t>
  </si>
  <si>
    <t>Zapuštěné nouzové svítidlo LED 4W, 20ti adresný napáječ pro CB, piktogram 20m oboustranný</t>
  </si>
  <si>
    <t>1687619660</t>
  </si>
  <si>
    <t>Pol216</t>
  </si>
  <si>
    <t>Nástěnné nouzové svítidlo LED 2x1,5W, 20ti adresný napáječ pro CB, piktogram 24m, IP65</t>
  </si>
  <si>
    <t>2045777469</t>
  </si>
  <si>
    <t>Pol217</t>
  </si>
  <si>
    <t>Nastěnné nouzové svítidlo T5 4W, 20ti adresný EVG pro CB, redukovaný piktogram 12m, Tc 3000K filtr</t>
  </si>
  <si>
    <t>-272522738</t>
  </si>
  <si>
    <t>Pol218</t>
  </si>
  <si>
    <t>Zdroj T5 4W/840</t>
  </si>
  <si>
    <t>-569353247</t>
  </si>
  <si>
    <t>Pol219</t>
  </si>
  <si>
    <t>Nastěnné nouzové svítidlo T5 8W, 20ti adresný EVG pro CB, redukovaný piktogram 17m, Tc 3000K</t>
  </si>
  <si>
    <t>-149215691</t>
  </si>
  <si>
    <t>Pol220</t>
  </si>
  <si>
    <t>Zdroj T5 8W/830</t>
  </si>
  <si>
    <t>42399843</t>
  </si>
  <si>
    <t>Pol221</t>
  </si>
  <si>
    <t>Nastěnné nouzové svítidlo T5 8W, 20ti adresný EVG pro CB, redukovaný piktogram 17m, Tc 3000K, úprava AVL</t>
  </si>
  <si>
    <t>1552483747</t>
  </si>
  <si>
    <t>-271692192</t>
  </si>
  <si>
    <t>Pol222</t>
  </si>
  <si>
    <t>Nastěnné nouzové svítidlo T5 8W, 20ti adresný EVG pro CB, redukovaný piktogram 17m, Tc 3000K, IP 54</t>
  </si>
  <si>
    <t>2129768039</t>
  </si>
  <si>
    <t>1755246853</t>
  </si>
  <si>
    <t>Pol223</t>
  </si>
  <si>
    <t>Zapuštěný vnitřní senzor pohybu</t>
  </si>
  <si>
    <t>622957259</t>
  </si>
  <si>
    <t>Pol224</t>
  </si>
  <si>
    <t>Přisazený vnitřní senzor pohybu</t>
  </si>
  <si>
    <t>-543404253</t>
  </si>
  <si>
    <t>Pol225</t>
  </si>
  <si>
    <t>Venkovní nástěnný naklápěcí senzor pohybu, IP 55</t>
  </si>
  <si>
    <t>1076556728</t>
  </si>
  <si>
    <t>Pol226</t>
  </si>
  <si>
    <t>Venkovní polozapuštěné svítidlo TC-TE 26/32/42W EVG, opál kryt, IP 55, montážní šablona do omítky</t>
  </si>
  <si>
    <t>131181380</t>
  </si>
  <si>
    <t>Pol227</t>
  </si>
  <si>
    <t>Zdroj TC-TE 32W/830</t>
  </si>
  <si>
    <t>-87746839</t>
  </si>
  <si>
    <t>Pol228</t>
  </si>
  <si>
    <t>Venkovní přisazené svítidlo T5 1/35W EVG, čiré sklo, IP 65, dvojice naklápěcích stropních úchytů</t>
  </si>
  <si>
    <t>-1780649273</t>
  </si>
  <si>
    <t>Pol229</t>
  </si>
  <si>
    <t>1764494770</t>
  </si>
  <si>
    <t>Pol230</t>
  </si>
  <si>
    <t>Venkovní nástěnné svítitidlo direct TC-DE 1/26W EVG, IP 65</t>
  </si>
  <si>
    <t>-649854610</t>
  </si>
  <si>
    <t>Pol231</t>
  </si>
  <si>
    <t>Zdroj TC-DE 26/830</t>
  </si>
  <si>
    <t>-1397972170</t>
  </si>
  <si>
    <t>Pol232</t>
  </si>
  <si>
    <t>Venkovní do zdi zapuštěné asymetrické svítidlo LED 10W/230V, IP 55, instalační box do zdi</t>
  </si>
  <si>
    <t>-978285934</t>
  </si>
  <si>
    <t>Pol233</t>
  </si>
  <si>
    <t>Instalační box do betonu</t>
  </si>
  <si>
    <t>733015117</t>
  </si>
  <si>
    <t>Pol234</t>
  </si>
  <si>
    <t>Venkovní asymetrický reflektor HIT 35W EVG, nástěnná konzole, IP 65</t>
  </si>
  <si>
    <t>1179769650</t>
  </si>
  <si>
    <t>Pol235</t>
  </si>
  <si>
    <t>Zdroj HIT 35W/830, G12</t>
  </si>
  <si>
    <t>751932432</t>
  </si>
  <si>
    <t>Pol236</t>
  </si>
  <si>
    <t>venkovní zemní reflektor s naklápěcím zdrojem+/-15st. HIT 20W EVG, IP 67, nerez, instalační box, eliptická čočka</t>
  </si>
  <si>
    <t>-32771578</t>
  </si>
  <si>
    <t>Pol237</t>
  </si>
  <si>
    <t>Zdroj HIT 20W/830, G12</t>
  </si>
  <si>
    <t>529396137</t>
  </si>
  <si>
    <t>Pol238</t>
  </si>
  <si>
    <t>venkovní nástěnné svítidlo 1/35W/GU10, IP 54</t>
  </si>
  <si>
    <t>-923259313</t>
  </si>
  <si>
    <t>Pol239</t>
  </si>
  <si>
    <t>Zdroj LED PAR 16 5,2W/3000K, 35 stupňů, GU 10</t>
  </si>
  <si>
    <t>1595000963</t>
  </si>
  <si>
    <t>Pol240</t>
  </si>
  <si>
    <t>Přisazené svítidlo T8 1/58W EVG, čirý kryt, IP 65</t>
  </si>
  <si>
    <t>1892940478</t>
  </si>
  <si>
    <t>Pol241</t>
  </si>
  <si>
    <t>Zdroj T8 58W/830</t>
  </si>
  <si>
    <t>964493285</t>
  </si>
  <si>
    <t>Pol242</t>
  </si>
  <si>
    <t>Přisazené svítidlo T8 1/36W EVG, čirý kryt, IP 65</t>
  </si>
  <si>
    <t>405829088</t>
  </si>
  <si>
    <t>Pol243</t>
  </si>
  <si>
    <t>Zdroj T8 36W/830</t>
  </si>
  <si>
    <t>-1698565896</t>
  </si>
  <si>
    <t>Pol244</t>
  </si>
  <si>
    <t>Přisazené svítidlo T8 2/36W EVG, čirý kryt, IP 65</t>
  </si>
  <si>
    <t>-235839553</t>
  </si>
  <si>
    <t>-191080306</t>
  </si>
  <si>
    <t>Pol245</t>
  </si>
  <si>
    <t>Přisazené svítidlo T8 2/36W EVG, prismatický kryt, IP20</t>
  </si>
  <si>
    <t>-1180005084</t>
  </si>
  <si>
    <t>-1171146278</t>
  </si>
  <si>
    <t>Pol246</t>
  </si>
  <si>
    <t>Přisazené svítidlo T8 1/36W EVG, prismatický kryt, IP20</t>
  </si>
  <si>
    <t>1428917616</t>
  </si>
  <si>
    <t>2148037</t>
  </si>
  <si>
    <t>Pol247</t>
  </si>
  <si>
    <t>Přisazené svítidlo T8 1/58W EVG, prismatický kryt, IP20</t>
  </si>
  <si>
    <t>1545732823</t>
  </si>
  <si>
    <t>Pol248</t>
  </si>
  <si>
    <t>-570758318</t>
  </si>
  <si>
    <t>Pol249</t>
  </si>
  <si>
    <t>Hlavní jednotka cetrální baterie pro nouzové osvětlení, 20 nouzových okruhů, 12Ah</t>
  </si>
  <si>
    <t>626772227</t>
  </si>
  <si>
    <t>Pol250</t>
  </si>
  <si>
    <t>Monitorovací člen CB do sesteren</t>
  </si>
  <si>
    <t>631633290</t>
  </si>
  <si>
    <t>Pol251</t>
  </si>
  <si>
    <t>Monitorovací člen CB inverzní do patrových rozvaděčů</t>
  </si>
  <si>
    <t>2056883976</t>
  </si>
  <si>
    <t>Pol252</t>
  </si>
  <si>
    <t>Oživení systému CB</t>
  </si>
  <si>
    <t>1851195647</t>
  </si>
  <si>
    <t>Pol253</t>
  </si>
  <si>
    <t>Daxx převodník DALI/DSI pro 2NP, 3NP - sesterny</t>
  </si>
  <si>
    <t>613183830</t>
  </si>
  <si>
    <t>Pol254</t>
  </si>
  <si>
    <t>Napáječ sběrnice DALI 2NP , 3NP - sesterny</t>
  </si>
  <si>
    <t>392559236</t>
  </si>
  <si>
    <t>Pol255</t>
  </si>
  <si>
    <t>Kontrolní člen DALI, sesterny 2NP, 3NP, prostory u  výtahů 2NP, 3NP</t>
  </si>
  <si>
    <t>707149470</t>
  </si>
  <si>
    <t>Pol256</t>
  </si>
  <si>
    <t>Oživení systému DALI</t>
  </si>
  <si>
    <t>-1250611789</t>
  </si>
  <si>
    <t>Pol257</t>
  </si>
  <si>
    <t>Pomocné výztuhy pod svítidla C pro akustické podhledy</t>
  </si>
  <si>
    <t>149692514</t>
  </si>
  <si>
    <t>Pol258</t>
  </si>
  <si>
    <t>Recyklační poplatky - svítidla</t>
  </si>
  <si>
    <t>542864437</t>
  </si>
  <si>
    <t>Pol259</t>
  </si>
  <si>
    <t>Recyklační poplatky - zdroje</t>
  </si>
  <si>
    <t>1417970028</t>
  </si>
  <si>
    <t>01.2C - SO 01.2 - Hromosvody</t>
  </si>
  <si>
    <t>D1 - Hromosvody - Montáž a dodávka</t>
  </si>
  <si>
    <t xml:space="preserve">    D2 - Uzemnění - zinkované provedení</t>
  </si>
  <si>
    <t xml:space="preserve">      D3 - OCELOVÝ DRÁT POZINKOVANÝ (vývody k SZ a ekvipotenciální svorkovnici)</t>
  </si>
  <si>
    <t xml:space="preserve">      D4 - OCELOVÝ PÁSEK POZINKOVANÝ</t>
  </si>
  <si>
    <t xml:space="preserve">      D5 - SVORKY</t>
  </si>
  <si>
    <t xml:space="preserve">      D6 - EKVIPOTENCIONÁLNÍ SVORKOVNICE</t>
  </si>
  <si>
    <t xml:space="preserve">      D7 - Montáž hromosvodného vedení - svorek</t>
  </si>
  <si>
    <t xml:space="preserve">    D8 - Hromosvod</t>
  </si>
  <si>
    <t xml:space="preserve">      D9 - SVORKA HROMOSVODOVÁ</t>
  </si>
  <si>
    <t xml:space="preserve">      D10 - PODPĚRA VEDENÍ</t>
  </si>
  <si>
    <t xml:space="preserve">      D10A - PODPĚRA VEDENÍ</t>
  </si>
  <si>
    <t xml:space="preserve">      D11 - Krabice do omítky</t>
  </si>
  <si>
    <t xml:space="preserve">      D12 - MONTÁŽNÍ PRÁCE</t>
  </si>
  <si>
    <t xml:space="preserve">      D7A - Montáž hromosvodného vedení - svorek</t>
  </si>
  <si>
    <t xml:space="preserve">      D13 - Průchodky atikou</t>
  </si>
  <si>
    <t xml:space="preserve">      D14 - Pomocná kovová konstrukce</t>
  </si>
  <si>
    <t xml:space="preserve">      D15 - PROVEDENI REVIZNICH ZKOUSEK DLE CSN 331500</t>
  </si>
  <si>
    <t xml:space="preserve">      D16 - KOORDINACE POSTUPU PRACI</t>
  </si>
  <si>
    <t xml:space="preserve">      D17 - Ostatní</t>
  </si>
  <si>
    <t>D18 - Zemní práce</t>
  </si>
  <si>
    <t xml:space="preserve">    D19 - HLOUBENÍ KABELOVÉ RÝHY V ZEMINĚ TŘÍDY 3</t>
  </si>
  <si>
    <t xml:space="preserve">    D20 - VYTÝČENÍ TRATI VENKOVNÍHO VEDENÍ V NEPŘEHLEDNÉM TERÉNU</t>
  </si>
  <si>
    <t xml:space="preserve">    D21 - ZÁHOZ KABEL.RÝHY-ZEMINA TŘ.3</t>
  </si>
  <si>
    <t xml:space="preserve">    D22 - ZŘÍZENÍ KABEL.LOŽE Z KOPANÉHO PÍSKU BEZ ZAKRYTÍ</t>
  </si>
  <si>
    <t xml:space="preserve">    D15A - PROVEDENI REVIZNICH ZKOUSEK DLE CSN 331500</t>
  </si>
  <si>
    <t>Hromosvody - Montáž a dodávka</t>
  </si>
  <si>
    <t>Uzemnění - zinkované provedení</t>
  </si>
  <si>
    <t>OCELOVÝ DRÁT POZINKOVANÝ (vývody k SZ a ekvipotenciální svorkovnici)</t>
  </si>
  <si>
    <t>Pol115</t>
  </si>
  <si>
    <t>Drát 10 drát o 10mm(0,62kg/m)</t>
  </si>
  <si>
    <t>611881362</t>
  </si>
  <si>
    <t>OCELOVÝ PÁSEK POZINKOVANÝ</t>
  </si>
  <si>
    <t>Pol116</t>
  </si>
  <si>
    <t>Páska 30x4 páska 30x4 (0,95 kg/m)</t>
  </si>
  <si>
    <t>203802791</t>
  </si>
  <si>
    <t>SVORKY</t>
  </si>
  <si>
    <t>Pol117</t>
  </si>
  <si>
    <t>Svorky SR02</t>
  </si>
  <si>
    <t>1762812667</t>
  </si>
  <si>
    <t>Pol118</t>
  </si>
  <si>
    <t>Svorky SR03  zemnící pásek - drát</t>
  </si>
  <si>
    <t>-1078906434</t>
  </si>
  <si>
    <t>EKVIPOTENCIONÁLNÍ SVORKOVNICE</t>
  </si>
  <si>
    <t>Pol119</t>
  </si>
  <si>
    <t>Ekvipotenciální svorkovnice na propojení zemního drátu</t>
  </si>
  <si>
    <t>1347666217</t>
  </si>
  <si>
    <t>Montáž hromosvodného vedení - svorek</t>
  </si>
  <si>
    <t>Pol120</t>
  </si>
  <si>
    <t>Montáž hromosvodového vedení - svorek se 3 a více šrouby</t>
  </si>
  <si>
    <t>1851149283</t>
  </si>
  <si>
    <t>D8</t>
  </si>
  <si>
    <t>Hromosvod</t>
  </si>
  <si>
    <t>Pol121</t>
  </si>
  <si>
    <t>Drát 8 FeZn</t>
  </si>
  <si>
    <t>-676607957</t>
  </si>
  <si>
    <t>Pol122</t>
  </si>
  <si>
    <t>Vodič měkký s izolací</t>
  </si>
  <si>
    <t>1976259720</t>
  </si>
  <si>
    <t>SVORKA HROMOSVODOVÁ</t>
  </si>
  <si>
    <t>Pol123</t>
  </si>
  <si>
    <t>SS Svorka spojovací, materiál nerez</t>
  </si>
  <si>
    <t>-793060142</t>
  </si>
  <si>
    <t>Pol124</t>
  </si>
  <si>
    <t>SJ 1b Svorka k jímací tyči, materiál</t>
  </si>
  <si>
    <t>-1997013878</t>
  </si>
  <si>
    <t>Pol125</t>
  </si>
  <si>
    <t>SK Svorka křížová, materiál nerez</t>
  </si>
  <si>
    <t>-688967725</t>
  </si>
  <si>
    <t>Pol126</t>
  </si>
  <si>
    <t>SU Svorka univerzální, materiál nerez</t>
  </si>
  <si>
    <t>-665714715</t>
  </si>
  <si>
    <t>Pol127</t>
  </si>
  <si>
    <t>SP připojovací</t>
  </si>
  <si>
    <t>-1402432413</t>
  </si>
  <si>
    <t>Pol128</t>
  </si>
  <si>
    <t>SZa Svorka zkušební, materiál nerez</t>
  </si>
  <si>
    <t>-1185359675</t>
  </si>
  <si>
    <t>Pol129</t>
  </si>
  <si>
    <t>Jímací tyč do 1,5 vč. podstavce výška dle skutečného provedení zařízení na střeše</t>
  </si>
  <si>
    <t>-465162504</t>
  </si>
  <si>
    <t>Pol130</t>
  </si>
  <si>
    <t>Jímací tyč 2,5vč. podstavce výška dle skutečného provedení zařízení na střeše</t>
  </si>
  <si>
    <t>833012947</t>
  </si>
  <si>
    <t>PODPĚRA VEDENÍ</t>
  </si>
  <si>
    <t>Pol131</t>
  </si>
  <si>
    <t>Podpěra vedení PV21 na ploché střechy, plast s betonovou kostkou</t>
  </si>
  <si>
    <t>-1175217107</t>
  </si>
  <si>
    <t>D10A</t>
  </si>
  <si>
    <t>Pol132</t>
  </si>
  <si>
    <t>Podpěra vedení na svody</t>
  </si>
  <si>
    <t>-221432243</t>
  </si>
  <si>
    <t>Krabice do omítky</t>
  </si>
  <si>
    <t>Pol133</t>
  </si>
  <si>
    <t>Krabice do omítky pro zkušební svorku</t>
  </si>
  <si>
    <t>-11252443</t>
  </si>
  <si>
    <t>MONTÁŽNÍ PRÁCE</t>
  </si>
  <si>
    <t>Pol134</t>
  </si>
  <si>
    <t>Štítek pro označení svodu</t>
  </si>
  <si>
    <t>-2055962205</t>
  </si>
  <si>
    <t>D7A</t>
  </si>
  <si>
    <t>Pol135</t>
  </si>
  <si>
    <t>Montáž hromosvodového vedení více šrouby</t>
  </si>
  <si>
    <t>-2143909951</t>
  </si>
  <si>
    <t>Průchodky atikou</t>
  </si>
  <si>
    <t>Pol136</t>
  </si>
  <si>
    <t>Průchodky atikou dle výkresové dokumentace</t>
  </si>
  <si>
    <t>-2146630031</t>
  </si>
  <si>
    <t>Pomocná kovová konstrukce</t>
  </si>
  <si>
    <t>Pol137</t>
  </si>
  <si>
    <t>1724223296</t>
  </si>
  <si>
    <t>PROVEDENI REVIZNICH ZKOUSEK DLE CSN 331500</t>
  </si>
  <si>
    <t>Revizni technik - Provedení revizních zkoušek dle ČSN 331500</t>
  </si>
  <si>
    <t>-325688645</t>
  </si>
  <si>
    <t>Pol139</t>
  </si>
  <si>
    <t>Koordinace postupu prací se stavbou</t>
  </si>
  <si>
    <t>1076786846</t>
  </si>
  <si>
    <t>Pol140</t>
  </si>
  <si>
    <t>Měření odporů</t>
  </si>
  <si>
    <t>536187432</t>
  </si>
  <si>
    <t>Pol141</t>
  </si>
  <si>
    <t>Příplatek za montáž po etapách před betonáží</t>
  </si>
  <si>
    <t>-1176159972</t>
  </si>
  <si>
    <t>Pol142</t>
  </si>
  <si>
    <t>1294096033</t>
  </si>
  <si>
    <t>Pol143</t>
  </si>
  <si>
    <t>PPV 1,00% z nátěrů a zemních prací</t>
  </si>
  <si>
    <t>-663232436</t>
  </si>
  <si>
    <t>Pol144</t>
  </si>
  <si>
    <t>Podružný materiál</t>
  </si>
  <si>
    <t>-413919149</t>
  </si>
  <si>
    <t>HLOUBENÍ KABELOVÉ RÝHY V ZEMINĚ TŘÍDY 3</t>
  </si>
  <si>
    <t>Pol145</t>
  </si>
  <si>
    <t>Hloubení kabelové rýhy v zemině tř. 3 - Šíře 350mm,hloubka 800mm</t>
  </si>
  <si>
    <t>1007970831</t>
  </si>
  <si>
    <t>VYTÝČENÍ TRATI VENKOVNÍHO VEDENÍ V NEPŘEHLEDNÉM TERÉNU</t>
  </si>
  <si>
    <t>Pol146</t>
  </si>
  <si>
    <t>Vytyčení trati venkovního vedení v nepřehledném terénu</t>
  </si>
  <si>
    <t>km</t>
  </si>
  <si>
    <t>26098197</t>
  </si>
  <si>
    <t>ZÁHOZ KABEL.RÝHY-ZEMINA TŘ.3</t>
  </si>
  <si>
    <t>Pol147</t>
  </si>
  <si>
    <t>Zához kabelové rýhy v zemině tř.3 - Šíře 350mm,hloubka 800mm</t>
  </si>
  <si>
    <t>675542800</t>
  </si>
  <si>
    <t>ZŘÍZENÍ KABEL.LOŽE Z KOPANÉHO PÍSKU BEZ ZAKRYTÍ</t>
  </si>
  <si>
    <t>Pol148</t>
  </si>
  <si>
    <t>Zřízení kabelového lože z kopaného písku bez zakrytí - Šíře do 65cm,tloušťka 20cm</t>
  </si>
  <si>
    <t>1837403301</t>
  </si>
  <si>
    <t>D15A</t>
  </si>
  <si>
    <t>210001</t>
  </si>
  <si>
    <t xml:space="preserve">Montáž uzemnění-svar drátu vodivě propojit </t>
  </si>
  <si>
    <t>1384972950</t>
  </si>
  <si>
    <t>210002</t>
  </si>
  <si>
    <t xml:space="preserve">korozní nátěry </t>
  </si>
  <si>
    <t>1727837979</t>
  </si>
  <si>
    <t>Pol138.1</t>
  </si>
  <si>
    <t>-1792285770</t>
  </si>
  <si>
    <t>01.3 - SO 01 - Vzduchotechnika</t>
  </si>
  <si>
    <t>1 - Dětská ambulance 1.NP-úsek 1</t>
  </si>
  <si>
    <t>2 - Ambulance + poradna 1.NP-úsek 2+3</t>
  </si>
  <si>
    <t>3 - Příjem + stacionář 1.NP-úsek 4+5</t>
  </si>
  <si>
    <t>4 - Centrální šatny 1.NP-úsek 6</t>
  </si>
  <si>
    <t>5 - Lůžkové zařízení 2.NP</t>
  </si>
  <si>
    <t>6 - Jídelna + d.m. 2.NP</t>
  </si>
  <si>
    <t>7 - Terapie 2.NP</t>
  </si>
  <si>
    <t>8 - Lůžkové oddělení 3.NP</t>
  </si>
  <si>
    <t>9 - Vyšetřovny 3.NP</t>
  </si>
  <si>
    <t>10 - Jídelna + d.m. 3.NP</t>
  </si>
  <si>
    <t>11 - Dveřní clony</t>
  </si>
  <si>
    <t>12 - Hygienické místnosti</t>
  </si>
  <si>
    <t>13 - Kuřárny</t>
  </si>
  <si>
    <t>14 - Sklady</t>
  </si>
  <si>
    <t>15 - Archiv 1.NP</t>
  </si>
  <si>
    <t>16 - Odpad 1.NP</t>
  </si>
  <si>
    <t>17 - CHÚC</t>
  </si>
  <si>
    <t>18 - Technická místnost 0.2</t>
  </si>
  <si>
    <t>19 - Strojovny VZT</t>
  </si>
  <si>
    <t>20 - Místnosti EL 1.NP až 3.NP</t>
  </si>
  <si>
    <t>21 - SLA</t>
  </si>
  <si>
    <t>22 - Výtahové šachty</t>
  </si>
  <si>
    <t>23 - Ostatní</t>
  </si>
  <si>
    <t>Dětská ambulance 1.NP-úsek 1</t>
  </si>
  <si>
    <t>1. 1</t>
  </si>
  <si>
    <t>Bloková větrací rekuperační jednotka pro přívod a odvod vzduchu, min. Vp=1.450 m3/h; min. Vo=1.300 m3/h. V silném dvouplášťovém provedení z materiálu Al-Zn s odolností třídy C4 proti korozi dle EN ISO 12944.2. Tloušťka izolace z minerální vlny 50mm  (odol</t>
  </si>
  <si>
    <t>-696029730</t>
  </si>
  <si>
    <t>Poznámka k položce:
Bloková větrací rekuperační jednotka pro přívod a odvod vzduchu, min. Vp=1.450 m3/h; min. Vo=1.300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79 dB(A),  přívod sání max. 65 dB(A), odvod výtlak max. 81 dB(A), odvod sání max. 65 dB(A), do okolí max. 52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</si>
  <si>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1. 3</t>
  </si>
  <si>
    <t>Požární klapka 400x200mm v provedení se servopohonem s pružinou 230V AC s koncovými stavy polohy a termoelektrickým spouštěcím zařízením; požární odolnost min. 90 minut</t>
  </si>
  <si>
    <t>715120860</t>
  </si>
  <si>
    <t>1. 4</t>
  </si>
  <si>
    <t>Buňkový tlumič hluku 600x500x1000mm (složený z 3ks buněk 200x500x1000mm krytých děrovaným plechem); jednotlivé buňky budou vybaveny zkosenými náběhovými a výběhovými hranami</t>
  </si>
  <si>
    <t>17484709</t>
  </si>
  <si>
    <t>Poznámka k položce:
Buňkový tlumič hluku 600x500x1000mm (složený z 3ks buněk 200x500x1000mm krytých děrovaným plechem); jednotlivé buňky budou vybaveny zkosenými náběhovými a výběhovými hranami, s útlumem Hz/dB(A), 32/6, 63/9, 125/12, 250/19, 500/26, 1000/28, 2000/24, 4000/18, 8000/10.</t>
  </si>
  <si>
    <t>1. 5</t>
  </si>
  <si>
    <t>Kulisový tlumič hluku 800x350x1000mm (složený z 4ks kulis 100x350x1000mm krytých děrovaným plechem); jednotlivé kulisy budou vybaveny zkosenými náběhovými a výběhovými hranami</t>
  </si>
  <si>
    <t>-1231256861</t>
  </si>
  <si>
    <t>Poznámka k položce:
, s útlumem Hz/dB(A), 32/2, 63/4, 125/4, 250/9, 500/19, 1000/33, 2000/35, 4000/2</t>
  </si>
  <si>
    <t>1. 6</t>
  </si>
  <si>
    <t>Kulisový tlumič hluku 600x250x1000mm (složený z 3ks kulis 100x250x1000mm krytých děrovaným plechem); jednotlivé kulisy budou vybaveny zkosenými náběhovými a výběhovými hranami, s útlumem Hz/dB(A), 32/2, 63/4, 125/4, 250/9, 500/19, 1000/33, 2000/35, 4000/2</t>
  </si>
  <si>
    <t>-1931426091</t>
  </si>
  <si>
    <t>Poznámka k položce:
, s útlumem Hz/dB(A), 32/2, 63/4, 125/4, 250/9, 500/19, 1000/33, 2000/35, 4000/2, 8000/18.</t>
  </si>
  <si>
    <t>1. 7</t>
  </si>
  <si>
    <t>Kruhový tlumič hluku 125/600 s tloušťkou izolace 50mm, s útlumem Hz/dB(A), 63/3, 125/3, 250/9, 500/23, 1000/30, 2000/40, 4000/22, 8000/14.</t>
  </si>
  <si>
    <t>-701339764</t>
  </si>
  <si>
    <t>1. 8</t>
  </si>
  <si>
    <t>Kruhový tlumič hluku 160/600 s tloušťkou izolace 50mm, s útlumem Hz/dB(A), 63/2, 125/3, 250/7, 500/19, 1000/27, 2000/29, 4000/14, 8000/11.</t>
  </si>
  <si>
    <t>-305649888</t>
  </si>
  <si>
    <t>1. 9</t>
  </si>
  <si>
    <t>Protidešťová žaluzie v komfortním Al provedení 630x630mm, vč. síta z drátků tl. 1mm s oky 10x10mm a rámu do potrubí</t>
  </si>
  <si>
    <t>-1693345360</t>
  </si>
  <si>
    <t>1. 10</t>
  </si>
  <si>
    <t>Protidešťová žaluzie v komfortním Al provedení 560x630mm, vč. síta z drátků tl. 1mm s oky 10x10mm a rámu do potrubí</t>
  </si>
  <si>
    <t>322367337</t>
  </si>
  <si>
    <t>1. 12</t>
  </si>
  <si>
    <t>Uzavírací vícelistá těsná klapka 860x350 pro ovládání servomotorem</t>
  </si>
  <si>
    <t>-662608034</t>
  </si>
  <si>
    <t>1. 13</t>
  </si>
  <si>
    <t>Kruhový regulátor konstantního průtoku d=125 s břitovým těsněním pro zasunutí do kruhového potrubí, pro 50 až 100m3/h v tlakovém rozsahu 50 až 250Pa, akustický výkon Lw při 50Pa/32 dB(A), při 100Pa/38 dB(A)</t>
  </si>
  <si>
    <t>1093354068</t>
  </si>
  <si>
    <t>1. 14</t>
  </si>
  <si>
    <t>Kruhový regulátor konstantního průtoku d=160 s břitovým těsněním pro zasunutí do kruhového potrubí, pro 180 až 300m3/h v tlakovém rozsahu 50 až 250Pa, akustický výkon Lw při 50Pa/35 dB(A), při 100Pa/41 dB(A)</t>
  </si>
  <si>
    <t>1733299153</t>
  </si>
  <si>
    <t>1. 15</t>
  </si>
  <si>
    <t>Kruhový regulátor konstantního průtoku d=250 s břitovým těsněním pro zasunutí do kruhového potrubí, pro 500 až 700m3/h v tlakovém rozsahu 50 až 250Pa, akustický výkon Lw při 50Pa/39 dB(A), při 100Pa/46 dB(A)</t>
  </si>
  <si>
    <t>78724932</t>
  </si>
  <si>
    <t>1. 16</t>
  </si>
  <si>
    <t>Přívodní dvouřadá vyústka 225x125 v komfortním AL provedení v RAL 9010</t>
  </si>
  <si>
    <t>-2016541935</t>
  </si>
  <si>
    <t>1. 17</t>
  </si>
  <si>
    <t>Odvodní jednořadá vyústka 225x125 v komfortním AL provedení  v RAL 9010</t>
  </si>
  <si>
    <t>-1084020799</t>
  </si>
  <si>
    <t>1. 18</t>
  </si>
  <si>
    <t>Přívodní dvouřadá vyústka 325x125 v komfortním AL provedení v RAL 9010</t>
  </si>
  <si>
    <t>-231397672</t>
  </si>
  <si>
    <t>1. 19</t>
  </si>
  <si>
    <t>Odvodní jednořadá vyústka 325x125 v komfortním AL provedení  v RAL 9010</t>
  </si>
  <si>
    <t>-337527187</t>
  </si>
  <si>
    <t>1. 20</t>
  </si>
  <si>
    <t>Přívodní anemostat difizní 500x500 v RAL 9010 s připojovacím boxem d=250mm</t>
  </si>
  <si>
    <t>-1181511797</t>
  </si>
  <si>
    <t>1. 21</t>
  </si>
  <si>
    <t>Kruhový stropní difuzor d=125 s nastavitelnou čelní deskou v RAL 9010, vč. montážního rámečku</t>
  </si>
  <si>
    <t>-1930488014</t>
  </si>
  <si>
    <t>1. 22</t>
  </si>
  <si>
    <t>Kruhový stropní difuzor d=200 s nastavitelnou čelní deskou v RAL 9010, vč. montážního rámečku</t>
  </si>
  <si>
    <t>2141238703</t>
  </si>
  <si>
    <t>1. 24</t>
  </si>
  <si>
    <t>Polotuhé ohebné AL kruhové potrubí 125</t>
  </si>
  <si>
    <t>-1047562329</t>
  </si>
  <si>
    <t>1. 25</t>
  </si>
  <si>
    <t>Polotuhé ohebné AL kruhové potrubí 160</t>
  </si>
  <si>
    <t>1605392214</t>
  </si>
  <si>
    <t>1. 26</t>
  </si>
  <si>
    <t>Polotuhé ohebné AL kruhové potrubí 250</t>
  </si>
  <si>
    <t>-1531116095</t>
  </si>
  <si>
    <t>1. 27</t>
  </si>
  <si>
    <t>Kruhové potrubí spirálně vinuté d 125mm z pozinkovaného plechu, vč. tvarovek, montážního, závěsového, spojovacího a těsnícího materiálu, viz. TZ a výkresová dokumentace</t>
  </si>
  <si>
    <t>928148946</t>
  </si>
  <si>
    <t>1. 28</t>
  </si>
  <si>
    <t>Kruhové potrubí spirálně vinuté d 160mm z pozinkovaného plechu, vč. tvarovek, montážního, závěsového, spojovacího a těsnícího materiálu, viz. TZ a výkresová dokumentace</t>
  </si>
  <si>
    <t>1353522931</t>
  </si>
  <si>
    <t>1. 29</t>
  </si>
  <si>
    <t>Kruhové potrubí spirálně vinuté d 200mm z pozinkovaného plechu, vč. tvarovek, montážního, závěsového, spojovacího a těsnícího materiálu, viz. TZ a výkresová dokumentace</t>
  </si>
  <si>
    <t>718146587</t>
  </si>
  <si>
    <t>1. 30</t>
  </si>
  <si>
    <t>Kruhové potrubí spirálně vinuté d 250mm z pozinkovaného plechu, vč. tvarovek, montážního, závěsového, spojovacího a těsnícího materiálu, viz. TZ a výkresová dokumentace</t>
  </si>
  <si>
    <t>1424661058</t>
  </si>
  <si>
    <t>1. 31</t>
  </si>
  <si>
    <t>Pozinkované potrubí sk. I, vč. závěsů, montážního, spojovacího  a těsnícího materiálu viz. technická zpráva a výkresová dokumentace</t>
  </si>
  <si>
    <t>657947039</t>
  </si>
  <si>
    <t>1. 33</t>
  </si>
  <si>
    <t>Izolace tepelná z minerální vaty o tl. 4cm s Al polepem, vč. upevňovacího materiálu</t>
  </si>
  <si>
    <t>3786404</t>
  </si>
  <si>
    <t>1. 34</t>
  </si>
  <si>
    <t>Izolace hluková z minerální vaty o tl. 6cm s Al polepem, vč. upevňovacího materiálu</t>
  </si>
  <si>
    <t>1643607132</t>
  </si>
  <si>
    <t>1. 35</t>
  </si>
  <si>
    <t>Izolace požární z minerální vaty o tl. 4cm s AL polepem s minimální odolností 30 min., vč. upevňovacího materiálu a odpovídajícího atestu</t>
  </si>
  <si>
    <t>-1184911285</t>
  </si>
  <si>
    <t>1. 36</t>
  </si>
  <si>
    <t>Izolace požárně hluková z minerální vaty o tl. 6cm s AL polepem s minimální odolností 30 min., vč. upevňovacího materiálu a odpovídajícího atestu</t>
  </si>
  <si>
    <t>215716167</t>
  </si>
  <si>
    <t>1. 37</t>
  </si>
  <si>
    <t>Protipožární utěsnění VZT prostupů minerální vatou + protipožárním tmelem</t>
  </si>
  <si>
    <t>1387184328</t>
  </si>
  <si>
    <t>Ambulance + poradna 1.NP-úsek 2+3</t>
  </si>
  <si>
    <t>2. 1</t>
  </si>
  <si>
    <t>Bloková větrací rekuperační jednotka pro přívod a odvod vzduchu, min. Vp=2.100 m3/h; min. Vo=1.900 m3/h. V silném dvouplášťovém provedení z materiálu Al-Zn s odolností třídy C4 proti korozi dle EN ISO 12944.2. Tloušťka izolace z minerální vlny 50mm  (odol</t>
  </si>
  <si>
    <t>-1971317589</t>
  </si>
  <si>
    <t>Poznámka k položce:
Bloková větrací rekuperační jednotka pro přívod a odvod vzduchu, min. Vp=2.100 m3/h; min. Vo=1.900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81 dB(A),  přívod sání max. 66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</si>
  <si>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2. 2</t>
  </si>
  <si>
    <t>Ocelový roznášecí rám 2310x970mm pod rekuperační jednotku vysoký 100mm</t>
  </si>
  <si>
    <t>-1787558937</t>
  </si>
  <si>
    <t>2. 4</t>
  </si>
  <si>
    <t>Požární klapka 400x280mm v provedení se servopohonem s pružinou 230V AC s koncovými stavy polohy a termoelektrickým spouštěcím zařízením; požární odolnost min. 90 minut</t>
  </si>
  <si>
    <t>-297008945</t>
  </si>
  <si>
    <t>2. 5</t>
  </si>
  <si>
    <t>Buňkový tlumič hluku 500x400x1000mm (složený z 2ks buněk 200x500x1000mm krytých děrovaným plechem); jednotlivé buňky budou vybaveny zkosenými náběhovými a výběhovými hranami,</t>
  </si>
  <si>
    <t>-1588919000</t>
  </si>
  <si>
    <t>Poznámka k položce:
s útlumem Hz/dB(A), 32/6, 63/9, 125/12, 250/19, 500/26, 1000/28, 2000/24, 4000/18,8000/10.</t>
  </si>
  <si>
    <t>2. 6</t>
  </si>
  <si>
    <t xml:space="preserve">Buňkový tlumič hluku 500x400x1500mm (složený z 2ks buněk 200x500x1500mm krytých děrovaným plechem); jednotlivé buňky budou vybaveny zkosenými náběhovými a výběhovými hranami, </t>
  </si>
  <si>
    <t>1037350868</t>
  </si>
  <si>
    <t>Poznámka k položce:
s útlumem Hz/dB(A), 32/7, 63/11, 125/15, 250/24, 500/38, 1000/41, 2000/37, 4000/25, 8000/15.</t>
  </si>
  <si>
    <t>2. 7</t>
  </si>
  <si>
    <t>-819047240</t>
  </si>
  <si>
    <t>2. 8</t>
  </si>
  <si>
    <t>1814966495</t>
  </si>
  <si>
    <t>2. 9</t>
  </si>
  <si>
    <t>Protidešťová žaluzie v komfortním Al provedení 500x500mm, vč. síta z drátků tl. 1mm s oky 10x10mm a rámu do potrubí</t>
  </si>
  <si>
    <t>835360566</t>
  </si>
  <si>
    <t>2. 11</t>
  </si>
  <si>
    <t>Uzavírací vícelistá těsná klapka 500x280 pro ovládání servomotorem</t>
  </si>
  <si>
    <t>2111477322</t>
  </si>
  <si>
    <t>2. 12</t>
  </si>
  <si>
    <t>Uzavírací vícelistá těsná klapka 500x400 pro ovládání servomotorem</t>
  </si>
  <si>
    <t>-900103209</t>
  </si>
  <si>
    <t>2. 13</t>
  </si>
  <si>
    <t>1020765663</t>
  </si>
  <si>
    <t>2. 14</t>
  </si>
  <si>
    <t>Kruhový regulátor konstantního průtoku d=125 s břitovým těsněním pro zasunutí do kruhového potrubí, pro 100 až 180m3/h v tlakovém rozsahu 50 až 250Pa, akustický výkon Lw při 50Pa/33 dB(A), při 100Pa/37 dB(A)</t>
  </si>
  <si>
    <t>-1294225364</t>
  </si>
  <si>
    <t>2. 15</t>
  </si>
  <si>
    <t>-61235988</t>
  </si>
  <si>
    <t>2. 17</t>
  </si>
  <si>
    <t>212091752</t>
  </si>
  <si>
    <t>2. 18</t>
  </si>
  <si>
    <t>507150112</t>
  </si>
  <si>
    <t>2. 19</t>
  </si>
  <si>
    <t>1225826321</t>
  </si>
  <si>
    <t>2. 20</t>
  </si>
  <si>
    <t>-1743098546</t>
  </si>
  <si>
    <t>2. 21</t>
  </si>
  <si>
    <t>Odvodní jednořadá vyústka 300x100 v komfortním AL provedení v RAL 9010</t>
  </si>
  <si>
    <t>-493824127</t>
  </si>
  <si>
    <t>2. 22</t>
  </si>
  <si>
    <t>Kruhový stropní difuzor d=160 s nastavitelnou čelní deskou v RAL 9010, vč. montážního rámečku</t>
  </si>
  <si>
    <t>-486804415</t>
  </si>
  <si>
    <t>2. 24</t>
  </si>
  <si>
    <t>539054662</t>
  </si>
  <si>
    <t>2. 25</t>
  </si>
  <si>
    <t>-1348644020</t>
  </si>
  <si>
    <t>2. 26</t>
  </si>
  <si>
    <t>-1048350697</t>
  </si>
  <si>
    <t>2. 27</t>
  </si>
  <si>
    <t>256067295</t>
  </si>
  <si>
    <t>2. 28</t>
  </si>
  <si>
    <t>Kruhové potrubí spirálně vinuté d 180mm z pozinkovaného plechu, vč. tvarovek, montážního, závěsového, spojovacího a těsnícího materiálu, viz. TZ a výkresová dokumentace</t>
  </si>
  <si>
    <t>1097459206</t>
  </si>
  <si>
    <t>2. 29</t>
  </si>
  <si>
    <t>Kruhové potrubí spirálně vinuté d 225mm z pozinkovaného plechu, vč. tvarovek, montážního, závěsového, spojovacího a těsnícího materiálu, viz. TZ a výkresová dokumentace</t>
  </si>
  <si>
    <t>-786568356</t>
  </si>
  <si>
    <t>2. 31</t>
  </si>
  <si>
    <t>227567264</t>
  </si>
  <si>
    <t>2. 32</t>
  </si>
  <si>
    <t>-969481768</t>
  </si>
  <si>
    <t>2. 33</t>
  </si>
  <si>
    <t>-1703758747</t>
  </si>
  <si>
    <t>2. 34</t>
  </si>
  <si>
    <t>-577366305</t>
  </si>
  <si>
    <t>Příjem + stacionář 1.NP-úsek 4+5</t>
  </si>
  <si>
    <t>3. 1</t>
  </si>
  <si>
    <t>Bloková větrací rekuperační jednotka pro přívod a odvod vzduchu, min. Vp=2.500 m3/h; min. Vo=2.250 m3/h. V silném dvouplášťovém provedení z materiálu Al-Zn s odolností třídy C4 proti korozi dle EN ISO 12944.2. Tloušťka izolace z minerální vlny 50mm  (odol</t>
  </si>
  <si>
    <t>-1061668464</t>
  </si>
  <si>
    <t>Poznámka k položce:
Bloková větrací rekuperační jednotka pro přívod a odvod vzduchu, min. Vp=2.500 m3/h; min. Vo=2.250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83 dB(A),  přívod sání max. 67 dB(A), odvod výtlak max. 84 dB(A), odvod sání max. 66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</si>
  <si>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3. 2</t>
  </si>
  <si>
    <t>538706646</t>
  </si>
  <si>
    <t>3. 4</t>
  </si>
  <si>
    <t>Požární klapka 500x250mm v provedení se servopohonem s pružinou 230V AC s koncovými stavy polohy a termoelektrickým spouštěcím zařízením; požární odolnost min. 90 minut</t>
  </si>
  <si>
    <t>1624325386</t>
  </si>
  <si>
    <t>3. 5</t>
  </si>
  <si>
    <t>Požární klapka 450x250mm v provedení se servopohonem s pružinou 230V AC s koncovými stavy polohy a termoelektrickým spouštěcím zařízením; požární odolnost min. 90 minut</t>
  </si>
  <si>
    <t>-1611902998</t>
  </si>
  <si>
    <t>3. 6</t>
  </si>
  <si>
    <t>Buňkový tlumič hluku 500x500x1000mm (složený z 2ks buněk 250x500x1000mm krytých děrovaným plechem); jednotlivé buňky budou vybaveny zkosenými náběhovými a výběhovými hranami</t>
  </si>
  <si>
    <t>-274012531</t>
  </si>
  <si>
    <t>Poznámka k položce:
Buňkový tlumič hluku 500x500x1000mm (složený z 2ks buněk 250x500x1000mm krytých děrovaným plechem); jednotlivé buňky budou vybaveny zkosenými náběhovými a výběhovými hranami, s útlumem Hz/dB(A), 32/7, 63/10, 125/12, 250/18, 500/25, 1000/27, 2000/23, 4000/17, 8000/9.</t>
  </si>
  <si>
    <t>3. 7</t>
  </si>
  <si>
    <t>Buňkový tlumič hluku 500x500x1500mm (složený z 2ks buněk 250x500x1500mm krytých děrovaným plechem); jednotlivé buňky budou vybaveny zkosenými náběhovými a výběhovými hranami</t>
  </si>
  <si>
    <t>1285081003</t>
  </si>
  <si>
    <t>Poznámka k položce:
Buňkový tlumič hluku 500x500x1500mm (složený z 2ks buněk 250x500x1500mm krytých děrovaným plechem); jednotlivé buňky budou vybaveny zkosenými náběhovými a výběhovými hranami, s útlumem Hz/dB(A), 32/8, 63/13, 125/17, 250/26, 500/37, 1000/40, 2000/36, 4000/22, 8000/14.</t>
  </si>
  <si>
    <t>3. 8</t>
  </si>
  <si>
    <t>Kulisový tlumič hluku 300x200x1000mm (složený z 1ks kulisy 100x200x1000mm krytých děrovaným plechem); jednotlivé kulisy budou vybaveny zkosenými náběhovými a výběhovými hranami</t>
  </si>
  <si>
    <t>583220557</t>
  </si>
  <si>
    <t>Poznámka k položce:
Kulisový tlumič hluku 300x200x1000mm (složený z 1ks kulisy 100x200x1000mm krytých děrovaným plechem); jednotlivé kulisy budou vybaveny zkosenými náběhovými a výběhovými hranami, s útlumem Hz/dB(A), 32/2, 63/4, 125/4, 250/9, 500/19, 1000/33, 2000/35, 4000/25, 8000/18.</t>
  </si>
  <si>
    <t>3. 9</t>
  </si>
  <si>
    <t>1183521301</t>
  </si>
  <si>
    <t>3. 10</t>
  </si>
  <si>
    <t>-1710276297</t>
  </si>
  <si>
    <t>3. 11</t>
  </si>
  <si>
    <t>Protidešťová žaluzie v komfortním Al provedení 630x500mm, vč. síta z drátků tl. 1mm s oky 10x10mm a rámu do potrubí</t>
  </si>
  <si>
    <t>765232169</t>
  </si>
  <si>
    <t>3. 12</t>
  </si>
  <si>
    <t>Protidešťová žaluzie v komfortním Al provedení 710x500mm, vč. síta z drátků tl. 1mm s oky 10x10mm a rámu do potrubí</t>
  </si>
  <si>
    <t>-619937370</t>
  </si>
  <si>
    <t>3. 14</t>
  </si>
  <si>
    <t>Uzavírací vícelistá těsná klapka 500x350 pro ovládání servomotorem</t>
  </si>
  <si>
    <t>-795635229</t>
  </si>
  <si>
    <t>3. 15</t>
  </si>
  <si>
    <t>Uzavírací vícelistá těsná klapka 500x500 pro ovládání servomotorem</t>
  </si>
  <si>
    <t>1861146380</t>
  </si>
  <si>
    <t>3. 16</t>
  </si>
  <si>
    <t>-2013951693</t>
  </si>
  <si>
    <t>3. 17</t>
  </si>
  <si>
    <t>978668438</t>
  </si>
  <si>
    <t>3. 18</t>
  </si>
  <si>
    <t>1670459231</t>
  </si>
  <si>
    <t>3. 19</t>
  </si>
  <si>
    <t>-423873029</t>
  </si>
  <si>
    <t>3. 21</t>
  </si>
  <si>
    <t>1643711162</t>
  </si>
  <si>
    <t>3. 22</t>
  </si>
  <si>
    <t>694833213</t>
  </si>
  <si>
    <t>3. 23</t>
  </si>
  <si>
    <t>-954065208</t>
  </si>
  <si>
    <t>3. 24</t>
  </si>
  <si>
    <t>-1293790182</t>
  </si>
  <si>
    <t>3. 25</t>
  </si>
  <si>
    <t>1495966246</t>
  </si>
  <si>
    <t>3. 26</t>
  </si>
  <si>
    <t>575341594</t>
  </si>
  <si>
    <t>3. 27</t>
  </si>
  <si>
    <t>1065623907</t>
  </si>
  <si>
    <t>3. 29</t>
  </si>
  <si>
    <t>1862211627</t>
  </si>
  <si>
    <t>3. 30</t>
  </si>
  <si>
    <t>1254967554</t>
  </si>
  <si>
    <t>3. 31</t>
  </si>
  <si>
    <t>742517304</t>
  </si>
  <si>
    <t>3. 32</t>
  </si>
  <si>
    <t>203377109</t>
  </si>
  <si>
    <t>3. 33</t>
  </si>
  <si>
    <t>1027444978</t>
  </si>
  <si>
    <t>3. 34</t>
  </si>
  <si>
    <t>-737533695</t>
  </si>
  <si>
    <t>3. 35</t>
  </si>
  <si>
    <t>1267785626</t>
  </si>
  <si>
    <t>3. 37</t>
  </si>
  <si>
    <t>202134499</t>
  </si>
  <si>
    <t>3. 38</t>
  </si>
  <si>
    <t>768125705</t>
  </si>
  <si>
    <t>3. 39</t>
  </si>
  <si>
    <t>1262066244</t>
  </si>
  <si>
    <t>3. 40</t>
  </si>
  <si>
    <t>869815871</t>
  </si>
  <si>
    <t>Centrální šatny 1.NP-úsek 6</t>
  </si>
  <si>
    <t>4. 1</t>
  </si>
  <si>
    <t>Bloková větrací rekuperační jednotka pro přívod a odvod vzduchu min. Vp=940 m3/h; min. Vo=1.040 m3/h. V silném dvouplášťovém provedení z materiálu Al-Zn s odolností třídy C4 proti korozi dle EN ISO 12944.2. Tloušťka izolace z minerální vlny 50mm (odolnost</t>
  </si>
  <si>
    <t>-291618315</t>
  </si>
  <si>
    <t>Poznámka k položce:
Bloková větrací rekuperační jednotka pro přívod a odvod vzduchu min. Vp=940 m3/h; min. Vo=1.040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75 dB(A),  přívod sání max. 59 dB(A), odvod výtlak max. 75 dB(A), odvod sání max. 59 dB(A), do okolí max. 47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</si>
  <si>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4. 3</t>
  </si>
  <si>
    <t>Požární klapka 315x200mm v provedení se servopohonem s pružinou 230V AC s koncovými stavy polohy a termoelektrickým spouštěcím zařízením; požární odolnost min. 90 minut</t>
  </si>
  <si>
    <t>-1947335868</t>
  </si>
  <si>
    <t>4. 4</t>
  </si>
  <si>
    <t>Buňkový tlumič hluku 200x500x1000mm (složený z 1ks buňky 200x500x1000mm krytých děrovaným plechem); jednotlivé buňky budou vybaveny zkosenými náběhovými a výběhovými hranami</t>
  </si>
  <si>
    <t>-1540751117</t>
  </si>
  <si>
    <t>Poznámka k položce:
Buňkový tlumič hluku 200x500x1000mm (složený z 1ks buňky 200x500x1000mm krytých děrovaným plechem); jednotlivé buňky budou vybaveny zkosenými náběhovými a výběhovými hranami, s útlumem Hz/dB(A), 32/6, 63/9, 125/12, 250/19, 500/26, 1000/28, 2000/24, 4000/18, 8000/10.</t>
  </si>
  <si>
    <t>4. 6</t>
  </si>
  <si>
    <t>Uzavírací vícelistá těsná klapka 400x315 pro ovládání servomotorem</t>
  </si>
  <si>
    <t>605118274</t>
  </si>
  <si>
    <t>4. 7</t>
  </si>
  <si>
    <t>Uzavírací vícelistá těsná klapka 500x315 pro ovládání servomotorem</t>
  </si>
  <si>
    <t>796753163</t>
  </si>
  <si>
    <t>4. 8</t>
  </si>
  <si>
    <t>Přívodní anemostat difizní 500x500 v RAL 9010 s připojovacím boxem d=250mm a regulační klapkou</t>
  </si>
  <si>
    <t>-1421817741</t>
  </si>
  <si>
    <t>4. 9</t>
  </si>
  <si>
    <t>Přívodní anemostat difizní 400x400 v RAL 9010 s připojovacím boxem d=200mm a regulační klapkou</t>
  </si>
  <si>
    <t>563060168</t>
  </si>
  <si>
    <t>4. 10</t>
  </si>
  <si>
    <t>1182920562</t>
  </si>
  <si>
    <t>4. 11</t>
  </si>
  <si>
    <t>-17065532</t>
  </si>
  <si>
    <t>4. 12</t>
  </si>
  <si>
    <t>Kruhový odvodní kovový ventil 100 v RAL 9010, vč. montážního rámečku</t>
  </si>
  <si>
    <t>1178873239</t>
  </si>
  <si>
    <t>4. 13</t>
  </si>
  <si>
    <t>Kruhový odvodní kovový ventil 160 v RAL 9010, vč. montážního rámečku</t>
  </si>
  <si>
    <t>-995127100</t>
  </si>
  <si>
    <t>4. 14</t>
  </si>
  <si>
    <t>Kruhový odvodní kovový ventil 200 v RAL 9010, vč. montážního rámečku</t>
  </si>
  <si>
    <t>-1308253809</t>
  </si>
  <si>
    <t>4. 15</t>
  </si>
  <si>
    <t>Stěnová mřížka 300x150  v komfortním AL provedení v RAL 9010,  vč. montážního rámečku</t>
  </si>
  <si>
    <t>-572347273</t>
  </si>
  <si>
    <t>4. 16</t>
  </si>
  <si>
    <t>Stěnová mřížka 300x200  v komfortním AL provedení v RAL 9010,  vč. montážního rámečku</t>
  </si>
  <si>
    <t>-1933685398</t>
  </si>
  <si>
    <t>4. 17</t>
  </si>
  <si>
    <t>Stěnová mřížka 600x200  v komfortním AL provedení v RAL 9010,  vč. montážního rámečku</t>
  </si>
  <si>
    <t>1169969085</t>
  </si>
  <si>
    <t>4. 19</t>
  </si>
  <si>
    <t>Polotuhé ohebné AL kruhové potrubí 100</t>
  </si>
  <si>
    <t>35178396</t>
  </si>
  <si>
    <t>4. 20</t>
  </si>
  <si>
    <t>Polotuhé ohebné AL kruhové potrubí 200</t>
  </si>
  <si>
    <t>1619564941</t>
  </si>
  <si>
    <t>4. 21</t>
  </si>
  <si>
    <t>1650578171</t>
  </si>
  <si>
    <t>4. 22</t>
  </si>
  <si>
    <t>Kruhové potrubí spirálně vinuté d 100mm z pozinkovaného plechu, vč. tvarovek, montážního, závěsového, spojovacího a těsnícího materiálu, viz. TZ a výkresová dokumentace</t>
  </si>
  <si>
    <t>-979863447</t>
  </si>
  <si>
    <t>4. 23</t>
  </si>
  <si>
    <t>2129406669</t>
  </si>
  <si>
    <t>4. 24</t>
  </si>
  <si>
    <t>1114940130</t>
  </si>
  <si>
    <t>4. 25</t>
  </si>
  <si>
    <t>1881373509</t>
  </si>
  <si>
    <t>4. 26</t>
  </si>
  <si>
    <t>-1022180627</t>
  </si>
  <si>
    <t>4. 28</t>
  </si>
  <si>
    <t>947715415</t>
  </si>
  <si>
    <t>4. 30</t>
  </si>
  <si>
    <t>1502303117</t>
  </si>
  <si>
    <t>4. 31</t>
  </si>
  <si>
    <t>1095164459</t>
  </si>
  <si>
    <t>4. 32</t>
  </si>
  <si>
    <t>-1014450727</t>
  </si>
  <si>
    <t>4. 33</t>
  </si>
  <si>
    <t>-1171342565</t>
  </si>
  <si>
    <t>Lůžkové zařízení 2.NP</t>
  </si>
  <si>
    <t>5. 1</t>
  </si>
  <si>
    <t>Bloková větrací rekuperační jednotka pro přívod a odvod vzduchu min. Vp=2.520 m3/h; min. Vo=2.200 m3/h. V silném dvouplášťovém provedení z materiálu Al-Zn s odolností třídy C4 proti korozi dle EN ISO 12944.2. Tloušťka izolace z minerální vlny 50mm (odolno</t>
  </si>
  <si>
    <t>1137504140</t>
  </si>
  <si>
    <t>Poznámka k položce:
Bloková větrací rekuperační jednotka pro přívod a odvod vzduchu min. Vp=2.520 m3/h; min. Vo=2.200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86 dB(A),  přívod sání max. 67 dB(A), odvod výtlak max. 83 dB(A), odvod sání max. 66 dB(A), do okolí max. 55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</si>
  <si>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5. 2</t>
  </si>
  <si>
    <t>Ocelový roznášecí rám 3210x970mm pod rekuperační jednotku vysoký 100mm</t>
  </si>
  <si>
    <t>-1969526058</t>
  </si>
  <si>
    <t>5. 4</t>
  </si>
  <si>
    <t>Požární klapka 355x355mm v provedení se servopohonem s pružinou 230V AC s koncovými stavy polohy a termoelektrickým spouštěcím zařízením; požární odolnost min. 90 minut</t>
  </si>
  <si>
    <t>-222605219</t>
  </si>
  <si>
    <t>5. 5</t>
  </si>
  <si>
    <t>Požární klapka 355x250mm v provedení se servopohonem s pružinou 230V AC s koncovými stavy polohy a termoelektrickým spouštěcím zařízením; požární odolnost min. 90 minut</t>
  </si>
  <si>
    <t>-629384700</t>
  </si>
  <si>
    <t>5. 6</t>
  </si>
  <si>
    <t>449502313</t>
  </si>
  <si>
    <t>5. 7</t>
  </si>
  <si>
    <t>Požární klapka d125mm v provedení se servopohonem s pružinou 230V AC s koncovými stavy polohy a termoelektrickým spouštěcím zařízením; požární odolnost min. 90 minut</t>
  </si>
  <si>
    <t>1519038591</t>
  </si>
  <si>
    <t>5. 8</t>
  </si>
  <si>
    <t>-889514985</t>
  </si>
  <si>
    <t>5. 9</t>
  </si>
  <si>
    <t>403272849</t>
  </si>
  <si>
    <t>5. 10</t>
  </si>
  <si>
    <t>-45094034</t>
  </si>
  <si>
    <t>5. 12</t>
  </si>
  <si>
    <t>1356683040</t>
  </si>
  <si>
    <t>5. 13</t>
  </si>
  <si>
    <t>-1087026200</t>
  </si>
  <si>
    <t>5. 14</t>
  </si>
  <si>
    <t>1174957433</t>
  </si>
  <si>
    <t>5. 15</t>
  </si>
  <si>
    <t>1133999797</t>
  </si>
  <si>
    <t>5. 16</t>
  </si>
  <si>
    <t>300435751</t>
  </si>
  <si>
    <t>5. 18</t>
  </si>
  <si>
    <t>1134277476</t>
  </si>
  <si>
    <t>5. 19</t>
  </si>
  <si>
    <t>1389200596</t>
  </si>
  <si>
    <t>5. 20</t>
  </si>
  <si>
    <t>Přívodní dvouřadá vyústka 425x125 v komfortním AL provedení v RAL 9010</t>
  </si>
  <si>
    <t>-968948199</t>
  </si>
  <si>
    <t>5. 21</t>
  </si>
  <si>
    <t>Odvodní jednořadá vyústka 425x125 v komfortním AL provedení  v RAL 9010</t>
  </si>
  <si>
    <t>217003547</t>
  </si>
  <si>
    <t>5. 22</t>
  </si>
  <si>
    <t>Kruhový stropní difuzor d=100 s nastavitelnou čelní deskou v RAL 9010, vč. montážního rámečku</t>
  </si>
  <si>
    <t>-235127006</t>
  </si>
  <si>
    <t>5. 23</t>
  </si>
  <si>
    <t>-224763167</t>
  </si>
  <si>
    <t>5. 24</t>
  </si>
  <si>
    <t>-1163100478</t>
  </si>
  <si>
    <t>5. 25</t>
  </si>
  <si>
    <t>-109055601</t>
  </si>
  <si>
    <t>5. 26</t>
  </si>
  <si>
    <t>-413866611</t>
  </si>
  <si>
    <t>5. 28</t>
  </si>
  <si>
    <t>-1674396553</t>
  </si>
  <si>
    <t>5. 29</t>
  </si>
  <si>
    <t>-202864589</t>
  </si>
  <si>
    <t>5. 30</t>
  </si>
  <si>
    <t>-1811710894</t>
  </si>
  <si>
    <t>5. 31</t>
  </si>
  <si>
    <t>1867476616</t>
  </si>
  <si>
    <t>5. 32</t>
  </si>
  <si>
    <t>1055983232</t>
  </si>
  <si>
    <t>5. 33</t>
  </si>
  <si>
    <t>1564820954</t>
  </si>
  <si>
    <t>5. 34</t>
  </si>
  <si>
    <t>1303306784</t>
  </si>
  <si>
    <t>5. 35</t>
  </si>
  <si>
    <t>-1922146263</t>
  </si>
  <si>
    <t>5. 37</t>
  </si>
  <si>
    <t>1901641926</t>
  </si>
  <si>
    <t>5. 38</t>
  </si>
  <si>
    <t>56148130</t>
  </si>
  <si>
    <t>5. 39</t>
  </si>
  <si>
    <t>337257970</t>
  </si>
  <si>
    <t>5. 40</t>
  </si>
  <si>
    <t>3333947</t>
  </si>
  <si>
    <t>Jídelna + d.m. 2.NP</t>
  </si>
  <si>
    <t>6. 1</t>
  </si>
  <si>
    <t>Bloková větrací rekuperační jednotka pro přívod a odvod vzduchu, min. Vp=1.520 m3/h; min. Vo=1.420 m3/h. V silném dvouplášťovém provedení z materiálu Al-Zn s odolností třídy C4 proti korozi dle EN ISO 12944.2. Tloušťka izolace z minerální vlny 50mm  (odol</t>
  </si>
  <si>
    <t>1317498433</t>
  </si>
  <si>
    <t>Poznámka k položce:
Bloková větrací rekuperační jednotka pro přívod a odvod vzduchu, min. Vp=1.520 m3/h; min. Vo=1.420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66 dB(A), odvod výtlak max. 82 dB(A), odvod sání max. 66 dB(A), do okolí max. 53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</si>
  <si>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6. 2</t>
  </si>
  <si>
    <t>-1267984406</t>
  </si>
  <si>
    <t>6. 4</t>
  </si>
  <si>
    <t>Požární klapka 315x250mm v provedení se servopohonem s pružinou 230V AC s koncovými stavy polohy a termoelektrickým spouštěcím zařízením; požární odolnost min. 90 minut</t>
  </si>
  <si>
    <t>1417477538</t>
  </si>
  <si>
    <t>6. 5</t>
  </si>
  <si>
    <t>Buňkový tlumič hluku 500x400x1000mm (složený z 2ks buněk 200x500x1000mm krytých děrovaným plechem); jednotlivé buňky budou vybaveny zkosenými náběhovými a výběhovými hranami</t>
  </si>
  <si>
    <t>-303820650</t>
  </si>
  <si>
    <t>Poznámka k položce:
Buňkový tlumič hluku 500x400x1000mm (složený z 2ks buněk 200x500x1000mm krytých děrovaným plechem); jednotlivé buňky budou vybaveny zkosenými náběhovými a výběhovými hranami, s útlumem Hz/dB(A), 32/6, 63/9, 125/12, 250/19, 500/26, 1000/28, 2000/24, 4000/18, 8000/10.</t>
  </si>
  <si>
    <t>6. 6</t>
  </si>
  <si>
    <t>Buňkový tlumič hluku 750x500x1000mm (složený z 3ks buněk 250x500x1000mm krytých děrovaným plechem); jednotlivé buňky budou vybaveny zkosenými náběhovými a výběhovými hranami,</t>
  </si>
  <si>
    <t>-1409156888</t>
  </si>
  <si>
    <t>Poznámka k položce:
Buňkový tlumič hluku 750x500x1000mm (složený z 3ks buněk 250x500x1000mm krytých děrovaným plechem); jednotlivé buňky budou vybaveny zkosenými náběhovými a výběhovými hranami, s útlumem Hz/dB(A), 32/7, 63/10, 125/12, 250/18, 500/25, 1000/27, 2000/23, 4000/17, 8000/9.</t>
  </si>
  <si>
    <t>6. 7</t>
  </si>
  <si>
    <t>Protidešťová žaluzie v komfortním Al provedení 900x500mm, vč. síta z drátků tl. 1mm s oky 10x10mm a rámu do potrubí</t>
  </si>
  <si>
    <t>-1670956480</t>
  </si>
  <si>
    <t>6. 9</t>
  </si>
  <si>
    <t>Uzavírací vícelistá těsná klapka 355x250 pro ovládání servomotorem</t>
  </si>
  <si>
    <t>-1129567289</t>
  </si>
  <si>
    <t>6. 10</t>
  </si>
  <si>
    <t>-185441639</t>
  </si>
  <si>
    <t>6. 11</t>
  </si>
  <si>
    <t>Přívodní dvouřadá vyústka 225x125 v komfortním AL v provedení v RAL 9010 s regulací R1</t>
  </si>
  <si>
    <t>1261879267</t>
  </si>
  <si>
    <t>6. 12</t>
  </si>
  <si>
    <t>Odvodní jednořadá vyústka 325x125 v komfortním AL v provedení  v RAL 9010 s regulací R1</t>
  </si>
  <si>
    <t>-1030008110</t>
  </si>
  <si>
    <t>6. 13</t>
  </si>
  <si>
    <t>Odvodní jednořadá vyústka 300x150 v komfortním AL v provedení  v RAL 9010 s regulací R1</t>
  </si>
  <si>
    <t>-1433217156</t>
  </si>
  <si>
    <t>6. 14</t>
  </si>
  <si>
    <t>-1240834252</t>
  </si>
  <si>
    <t>6. 16</t>
  </si>
  <si>
    <t>1710942651</t>
  </si>
  <si>
    <t>6. 17</t>
  </si>
  <si>
    <t>183733542</t>
  </si>
  <si>
    <t>6. 18</t>
  </si>
  <si>
    <t>1189947816</t>
  </si>
  <si>
    <t>6. 19</t>
  </si>
  <si>
    <t>494979469</t>
  </si>
  <si>
    <t>6. 20</t>
  </si>
  <si>
    <t>-1901684408</t>
  </si>
  <si>
    <t>Terapie 2.NP</t>
  </si>
  <si>
    <t>7. 1</t>
  </si>
  <si>
    <t>Bloková větrací rekuperační jednotka pro přívod a odvod vzduchu, min. Vp=1.160 m3/h; min. Vo=1.160 m3/h. V silném dvouplášťovém provedení z materiálu Al-Zn s odolností třídy C4 proti korozi dle EN ISO 12944.2. Tloušťka izolace z minerální vlny 50mm  (odol</t>
  </si>
  <si>
    <t>-257544010</t>
  </si>
  <si>
    <t>Poznámka k položce:
Bloková větrací rekuperační jednotka pro přívod a odvod vzduchu, min. Vp=1.160 m3/h; min. Vo=1.160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68 dB(A), odvod výtlak max. 82 dB(A), odvod sání max. 67 dB(A), do okolí max. 56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</si>
  <si>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7. 2</t>
  </si>
  <si>
    <t>234324849</t>
  </si>
  <si>
    <t>7. 4</t>
  </si>
  <si>
    <t>Požární klapka 355x200mm v provedení se servopohonem s pružinou 230V AC s koncovými stavy polohy a termoelektrickým spouštěcím zařízením; požární odolnost min. 90 minut</t>
  </si>
  <si>
    <t>1488125780</t>
  </si>
  <si>
    <t>7. 5</t>
  </si>
  <si>
    <t>Buňkový tlumič hluku 500x250x1000mm (složený z 1ks buňky 250x500x1000mm krytých děrovaným plechem); jednotlivé buňky budou vybaveny zkosenými náběhovými a výběhovými hranami</t>
  </si>
  <si>
    <t>1429878111</t>
  </si>
  <si>
    <t>Poznámka k položce:
Buňkový tlumič hluku 500x250x1000mm (složený z 1ks buňky 250x500x1000mm krytých děrovaným plechem); jednotlivé buňky budou vybaveny zkosenými náběhovými a výběhovými hranami, s útlumem Hz/dB(A), 32/7, 63/10, 125/12, 250/18, 500/25, 1000/27, 2000/23, 4000/17, 8000/9.</t>
  </si>
  <si>
    <t>7. 6</t>
  </si>
  <si>
    <t>Protidešťová žaluzie v komfortním Al provedení 1000x560mm, vč. síta z drátků tl. 1mm s oky 10x10mm a rámu do potrubí</t>
  </si>
  <si>
    <t>405794905</t>
  </si>
  <si>
    <t>7. 7</t>
  </si>
  <si>
    <t>Protidešťová žaluzie v komfortním Al provedení 1120x560mm, vč. síta z drátků tl. 1mm s oky 10x10mm a rámu do potrubí</t>
  </si>
  <si>
    <t>347402030</t>
  </si>
  <si>
    <t>7. 9</t>
  </si>
  <si>
    <t>Uzavírací vícelistá těsná klapka 500x250 pro ovládání servomotorem</t>
  </si>
  <si>
    <t>801061117</t>
  </si>
  <si>
    <t>7. 10</t>
  </si>
  <si>
    <t>Přívodní dvouřadá vyústka 400x200 v komfortním AL v provedení v RAL 9010 s regulací R1</t>
  </si>
  <si>
    <t>-520297470</t>
  </si>
  <si>
    <t>7. 11</t>
  </si>
  <si>
    <t>Odvodní jednořadá vyústka 400x200 v komfortním AL v provedení  v RAL 9010 s regulací R1</t>
  </si>
  <si>
    <t>1542242956</t>
  </si>
  <si>
    <t>7. 13</t>
  </si>
  <si>
    <t>441501628</t>
  </si>
  <si>
    <t>7. 14</t>
  </si>
  <si>
    <t>-947425325</t>
  </si>
  <si>
    <t>7. 15</t>
  </si>
  <si>
    <t>-1361144125</t>
  </si>
  <si>
    <t>7. 16</t>
  </si>
  <si>
    <t>-132952383</t>
  </si>
  <si>
    <t>Lůžkové oddělení 3.NP</t>
  </si>
  <si>
    <t>191</t>
  </si>
  <si>
    <t>8. 1</t>
  </si>
  <si>
    <t>Bloková větrací rekuperační jednotka pro přívod a odvod vzduchu min. Vp=1.890 m3/h; min. Vo=1.640 m3/h. V silném dvouplášťovém provedení z materiálu Al-Zn s odolností třídy C4 proti korozi dle EN ISO 12944.2. Tloušťka izolace z minerální vlny 50mm (odolno</t>
  </si>
  <si>
    <t>-1452300231</t>
  </si>
  <si>
    <t>Poznámka k položce:
Bloková větrací rekuperační jednotka pro přívod a odvod vzduchu min. Vp=1.890 m3/h; min. Vo=1.640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81 dB(A),  přívod sání max. 62 dB(A), odvod výtlak max.79 dB(A), odvod sání max. 62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</si>
  <si>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8. 2</t>
  </si>
  <si>
    <t>-1197286261</t>
  </si>
  <si>
    <t>193</t>
  </si>
  <si>
    <t>8. 4</t>
  </si>
  <si>
    <t>Požární klapka 400x250mm v provedení se servopohonem s pružinou 230V AC s koncovými stavy polohy a termoelektrickým spouštěcím zařízením; požární odolnost min. 90 minut</t>
  </si>
  <si>
    <t>2140862129</t>
  </si>
  <si>
    <t>8. 5</t>
  </si>
  <si>
    <t>-1217349767</t>
  </si>
  <si>
    <t>195</t>
  </si>
  <si>
    <t>8. 6</t>
  </si>
  <si>
    <t>Buňkový tlumič hluku 500x400x1000mm (složený z 2ks buněk 200x500x1000mm krytých děrovaným plechem); jednotlivé buňky budou vybaveny zkosenými náběhovými a výběhovými hranami, s útlumem Hz/dB(A), 32/6, 63/9, 125/12, 250/19, 500/26, 1000/28, 2000/24, 4000/1</t>
  </si>
  <si>
    <t>914364886</t>
  </si>
  <si>
    <t>8. 7</t>
  </si>
  <si>
    <t>-1857799293</t>
  </si>
  <si>
    <t>8. 8</t>
  </si>
  <si>
    <t>149146122</t>
  </si>
  <si>
    <t>8. 9</t>
  </si>
  <si>
    <t>Protidešťová žaluzie v komfortním Al provedení 800x500mm, vč. síta z drátků tl. 1mm s oky 10x10mm a rámu do potrubí</t>
  </si>
  <si>
    <t>625591504</t>
  </si>
  <si>
    <t>8. 11</t>
  </si>
  <si>
    <t>732711691</t>
  </si>
  <si>
    <t>8. 12</t>
  </si>
  <si>
    <t>-1360354312</t>
  </si>
  <si>
    <t>8. 13</t>
  </si>
  <si>
    <t>Kruhový regulátor konstantního průtoku d=100 s břitovým těsněním pro zasunutí do kruhového potrubí, pro 50 až 100m3/h v tlakovém rozsahu 50 až 250Pa, akustický výkon Lw při 50Pa/32 dB(A), při 100Pa/37 dB(A)</t>
  </si>
  <si>
    <t>-1622093839</t>
  </si>
  <si>
    <t>8. 14</t>
  </si>
  <si>
    <t>1518466768</t>
  </si>
  <si>
    <t>8. 15</t>
  </si>
  <si>
    <t>Kruhový regulátor konstantního průtoku d=200 s břitovým těsněním pro zasunutí do kruhového potrubí, pro 180 až 300m3/h v tlakovém rozsahu 50 až 250Pa, akustický výkon Lw při 50Pa/33 dB(A), při 100Pa/37 dB(A)</t>
  </si>
  <si>
    <t>104334944</t>
  </si>
  <si>
    <t>8. 17</t>
  </si>
  <si>
    <t>1082907156</t>
  </si>
  <si>
    <t>8. 18</t>
  </si>
  <si>
    <t>193499966</t>
  </si>
  <si>
    <t>8. 19</t>
  </si>
  <si>
    <t>-352479040</t>
  </si>
  <si>
    <t>8. 20</t>
  </si>
  <si>
    <t>-2091397349</t>
  </si>
  <si>
    <t>8. 21</t>
  </si>
  <si>
    <t>912213909</t>
  </si>
  <si>
    <t>8. 22</t>
  </si>
  <si>
    <t>937341538</t>
  </si>
  <si>
    <t>8. 23</t>
  </si>
  <si>
    <t>1135720428</t>
  </si>
  <si>
    <t>8. 25</t>
  </si>
  <si>
    <t>-105186448</t>
  </si>
  <si>
    <t>8. 26</t>
  </si>
  <si>
    <t>-343026577</t>
  </si>
  <si>
    <t>8. 27</t>
  </si>
  <si>
    <t>163372345</t>
  </si>
  <si>
    <t>8. 28</t>
  </si>
  <si>
    <t>1230803398</t>
  </si>
  <si>
    <t>8. 29</t>
  </si>
  <si>
    <t>-1639849701</t>
  </si>
  <si>
    <t>8. 30</t>
  </si>
  <si>
    <t>259478606</t>
  </si>
  <si>
    <t>8. 31</t>
  </si>
  <si>
    <t>-50640422</t>
  </si>
  <si>
    <t>8. 32</t>
  </si>
  <si>
    <t>-1675830869</t>
  </si>
  <si>
    <t>8. 34</t>
  </si>
  <si>
    <t>1326396196</t>
  </si>
  <si>
    <t>8. 35</t>
  </si>
  <si>
    <t>1967190769</t>
  </si>
  <si>
    <t>8. 36</t>
  </si>
  <si>
    <t>-1120607722</t>
  </si>
  <si>
    <t>Vyšetřovny 3.NP</t>
  </si>
  <si>
    <t>9. 1</t>
  </si>
  <si>
    <t>Bloková větrací rekuperační jednotka pro přívod a odvod vzduchu, min. Vp=3.260 m3/h; min. Vo=2.940 m3/h. V silném dvouplášťovém provedení z materiálu Al-Zn s odolností třídy C4 proti korozi dle EN ISO 12944.2. Tloušťka izolace z minerální vlny 50mm  (odol</t>
  </si>
  <si>
    <t>2143207505</t>
  </si>
  <si>
    <t>Poznámka k položce:
Bloková větrací rekuperační jednotka pro přívod a odvod vzduchu, min. Vp=3.260 m3/h; min. Vo=2.940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82 dB(A), odvod sání max. 65 dB(A), do okolí max. 50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</si>
  <si>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9. 2</t>
  </si>
  <si>
    <t>Ocelový roznášecí rám 2310x1120mm pod rekuperační jednotku vysoký 100mm</t>
  </si>
  <si>
    <t>310849656</t>
  </si>
  <si>
    <t>9. 4</t>
  </si>
  <si>
    <t>Požární klapka 450x450mm v provedení se servopohonem s pružinou 230V AC s koncovými stavy polohy a termoelektrickým spouštěcím zařízením; požární odolnost min. 90 minut</t>
  </si>
  <si>
    <t>-1593195646</t>
  </si>
  <si>
    <t>9. 5</t>
  </si>
  <si>
    <t>-89590018</t>
  </si>
  <si>
    <t>9. 6</t>
  </si>
  <si>
    <t>1169924238</t>
  </si>
  <si>
    <t>9. 7</t>
  </si>
  <si>
    <t>-546063417</t>
  </si>
  <si>
    <t>9. 8</t>
  </si>
  <si>
    <t>Hluk tlumící ohebné potrubí AL 100 s tloušťkou izolace 25mm, s útlumem na 1m Hz/dB(A), 125/19, 250/18, 500/17, 1000/15, 2000/14, 4000/17.</t>
  </si>
  <si>
    <t>-1617996550</t>
  </si>
  <si>
    <t>9. 9</t>
  </si>
  <si>
    <t>Hluk tlumící ohebné potrubí AL 125 s tloušťkou izolace 25mm, s útlumem na 1m Hz/dB(A), 125/21, 250/18, 500/17, 1000/17, 2000/17, 4000/17.</t>
  </si>
  <si>
    <t>-359804923</t>
  </si>
  <si>
    <t>9. 10</t>
  </si>
  <si>
    <t>Hluk tlumící ohebné potrubí AL 160 s tloušťkou izolace 25mm, s útlumem na 1m Hz/dB(A), 125/21, 250/18, 500/15, 1000/16, 2000/18, 4000/22.</t>
  </si>
  <si>
    <t>980900713</t>
  </si>
  <si>
    <t>9. 11</t>
  </si>
  <si>
    <t>Hluk tlumící ohebné potrubí AL 250 s tloušťkou izolace 25mm, s útlumem na 1m Hz/dB(A), 125/20, 250/16, 500/14, 1000/15, 2000/15, 4000/21.</t>
  </si>
  <si>
    <t>-1978532621</t>
  </si>
  <si>
    <t>9. 12</t>
  </si>
  <si>
    <t>Hluk tlumící ohebné potrubí AL 200 s tloušťkou izolace 25mm, s útlumem na 1m Hz/dB(A), 125/20, 250/17, 500/15, 1000/15, 2000/15, 4000/21.</t>
  </si>
  <si>
    <t>372516536</t>
  </si>
  <si>
    <t>9. 13</t>
  </si>
  <si>
    <t>Uzavírací vícelistá těsná klapka 860x250 pro ovládání servomotorem</t>
  </si>
  <si>
    <t>-895572246</t>
  </si>
  <si>
    <t>9. 14</t>
  </si>
  <si>
    <t>274718472</t>
  </si>
  <si>
    <t>9. 15</t>
  </si>
  <si>
    <t>-1759672408</t>
  </si>
  <si>
    <t>9. 16</t>
  </si>
  <si>
    <t>1250790945</t>
  </si>
  <si>
    <t>9. 17</t>
  </si>
  <si>
    <t>1631087449</t>
  </si>
  <si>
    <t>9. 18</t>
  </si>
  <si>
    <t>-48647178</t>
  </si>
  <si>
    <t>9. 19</t>
  </si>
  <si>
    <t>Kruhový regulátor konstantního průtoku d=200 s břitovým těsněním pro zasunutí do kruhového potrubí, pro 300 až 500m3/h v tlakovém rozsahu 50 až 250Pa, akustický výkon Lw při 50Pa/37 dB(A), při 100Pa/42 dB(A)</t>
  </si>
  <si>
    <t>-1381415299</t>
  </si>
  <si>
    <t>9. 20</t>
  </si>
  <si>
    <t>-559582103</t>
  </si>
  <si>
    <t>9. 22</t>
  </si>
  <si>
    <t>1025344496</t>
  </si>
  <si>
    <t>9. 23</t>
  </si>
  <si>
    <t>1180432820</t>
  </si>
  <si>
    <t>9. 24</t>
  </si>
  <si>
    <t>309508292</t>
  </si>
  <si>
    <t>9. 25</t>
  </si>
  <si>
    <t>-1324698116</t>
  </si>
  <si>
    <t>9. 26</t>
  </si>
  <si>
    <t>Odvodní jednořadá vyústka 300x150 v komfortním AL provedení  v RAL 9010</t>
  </si>
  <si>
    <t>862081436</t>
  </si>
  <si>
    <t>9. 27</t>
  </si>
  <si>
    <t>Přívodní dvouřadá vyústka 525x125 v komfortním AL provedení v RAL 9010</t>
  </si>
  <si>
    <t>-1881578459</t>
  </si>
  <si>
    <t>9. 28</t>
  </si>
  <si>
    <t>-417329911</t>
  </si>
  <si>
    <t>9. 29</t>
  </si>
  <si>
    <t>896985981</t>
  </si>
  <si>
    <t>9. 31</t>
  </si>
  <si>
    <t>-1049752639</t>
  </si>
  <si>
    <t>9. 32</t>
  </si>
  <si>
    <t>-187769965</t>
  </si>
  <si>
    <t>9. 33</t>
  </si>
  <si>
    <t>1281044539</t>
  </si>
  <si>
    <t>9. 34</t>
  </si>
  <si>
    <t>1613557959</t>
  </si>
  <si>
    <t>9. 35</t>
  </si>
  <si>
    <t>-509594521</t>
  </si>
  <si>
    <t>9. 36</t>
  </si>
  <si>
    <t>1610927839</t>
  </si>
  <si>
    <t>9. 37</t>
  </si>
  <si>
    <t>-1702139429</t>
  </si>
  <si>
    <t>9. 38</t>
  </si>
  <si>
    <t>-451543506</t>
  </si>
  <si>
    <t>9. 39</t>
  </si>
  <si>
    <t>1396008463</t>
  </si>
  <si>
    <t>9. 41</t>
  </si>
  <si>
    <t>-106050919</t>
  </si>
  <si>
    <t>9. 42</t>
  </si>
  <si>
    <t>-788412660</t>
  </si>
  <si>
    <t>9. 43</t>
  </si>
  <si>
    <t>123278588</t>
  </si>
  <si>
    <t>9. 44</t>
  </si>
  <si>
    <t>-12222987</t>
  </si>
  <si>
    <t>Jídelna + d.m. 3.NP</t>
  </si>
  <si>
    <t>10. 1</t>
  </si>
  <si>
    <t>Bloková větrací rekuperační jednotka pro přívod a odvod vzduchu, min. Vp=1.920 m3/h; min. Vo=1.920 m3/h. V silném dvouplášťovém provedení z materiálu Al-Zn s odolností třídy C4 proti korozi dle EN ISO 12944.2. Tloušťka izolace z minerální vlny 50mm  (odol</t>
  </si>
  <si>
    <t>2142664138</t>
  </si>
  <si>
    <t>Poznámka k položce:
Bloková větrací rekuperační jednotka pro přívod a odvod vzduchu, min. Vp=1.920 m3/h; min. Vo=1.920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</si>
  <si>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10. 2</t>
  </si>
  <si>
    <t>-454357755</t>
  </si>
  <si>
    <t>10. 4</t>
  </si>
  <si>
    <t>Požární klapka 500x200mm v provedení se servopohonem s pružinou 230V AC s koncovými stavy polohy a termoelektrickým spouštěcím zařízením; požární odolnost min. 90 minut</t>
  </si>
  <si>
    <t>-76676947</t>
  </si>
  <si>
    <t>10. 5</t>
  </si>
  <si>
    <t>1187162624</t>
  </si>
  <si>
    <t>10. 7</t>
  </si>
  <si>
    <t>Uzavírací vícelistá těsná klapka 450x250 pro ovládání servomotorem</t>
  </si>
  <si>
    <t>-382926582</t>
  </si>
  <si>
    <t>10. 8</t>
  </si>
  <si>
    <t>-1217686203</t>
  </si>
  <si>
    <t>10. 9</t>
  </si>
  <si>
    <t>Přívodní dvouřadá vyústka 300x200 v komfortním AL v provedení v RAL 9010 s regulací R1</t>
  </si>
  <si>
    <t>-268373124</t>
  </si>
  <si>
    <t>10. 10</t>
  </si>
  <si>
    <t>Odvodní jednořadá vyústka 300x200 v komfortním AL v provedení  v RAL 9010 s regulací R1</t>
  </si>
  <si>
    <t>-1731990687</t>
  </si>
  <si>
    <t>10. 11</t>
  </si>
  <si>
    <t>649796216</t>
  </si>
  <si>
    <t>10. 12</t>
  </si>
  <si>
    <t>-1850401884</t>
  </si>
  <si>
    <t>10. 13</t>
  </si>
  <si>
    <t>Přívodní dvouřadá vyústka 500x200 v komfortním AL v provedení v RAL 9010 s regulací R1</t>
  </si>
  <si>
    <t>-776332874</t>
  </si>
  <si>
    <t>10. 14</t>
  </si>
  <si>
    <t>Odvodní jednořadá vyústka 500x200 v komfortním AL v provedení  v RAL 9010 s regulací R1</t>
  </si>
  <si>
    <t>1846660970</t>
  </si>
  <si>
    <t>10. 16</t>
  </si>
  <si>
    <t>-863508248</t>
  </si>
  <si>
    <t>10. 17</t>
  </si>
  <si>
    <t>-135416824</t>
  </si>
  <si>
    <t>10. 18</t>
  </si>
  <si>
    <t>-479999333</t>
  </si>
  <si>
    <t>10. 19</t>
  </si>
  <si>
    <t>-2119769782</t>
  </si>
  <si>
    <t>Dveřní clony</t>
  </si>
  <si>
    <t>11. 1</t>
  </si>
  <si>
    <t>Dveřní clona pro horizontální montáž s vodním ohřevem pro nízkou teplotu vody 65/35°C, s ventilátorem s pětistupňovým vzduchovým výkonem v rozsahu 1530m3/h (max. 42dB(A)) až 3200 m3/h (max. 59dB(A)), s montáží do výšky 2,5m s moderním designem pro viditel</t>
  </si>
  <si>
    <t>-1452391836</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</si>
  <si>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max. 80 kg, vč. závěsů. Výkon, příkon motoru, tlakové ztráty, teploty, viz. hodnoty uvedené v „Tabulce výkonů“. Ostatní údaje, rozměry, uspořádání a požadavky, viz. Technická zpráva, tabulka výkonů a výkresová dokumentace.</t>
  </si>
  <si>
    <t>11. 2</t>
  </si>
  <si>
    <t>511824360</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</si>
  <si>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80 kg, vč. závěsů. Výkon, příkon motoru, tlakové ztráty, teploty, viz. hodnoty uvedené v „Tabulce výkonů“. Ostatní údaje, rozměry, uspořádání a požadavky, viz. Technická zpráva, tabulka výkonů a výkresová dokumentace.</t>
  </si>
  <si>
    <t>Hygienické místnosti</t>
  </si>
  <si>
    <t>12. 1</t>
  </si>
  <si>
    <t xml:space="preserve">Potrubní radiální ventilátor do kruhového potrubí o vzduchovém výkonu min. 350m3/h, poháněný EC motorem s vestavěným potenciometrem s možností plynulého zaregulování pracovního bodu, celkové hladiny akustického výkonu Lwa sání max. 77 dB(A),  výtlak max. </t>
  </si>
  <si>
    <t>1363805920</t>
  </si>
  <si>
    <t>Poznámka k položce:
Potrubní radiální ventilátor do kruhového potrubí o vzduchovém výkonu min. 350m3/h, poháněný EC motorem s vestavěným potenciometrem s možností plynulého zaregulování pracovního bodu, celkové hladiny akustického výkonu Lwa sání max. 77 dB(A),  výtlak max. 76 dB(A), okolí max. 55 dB(A). Příkon motoru, externí tlak, SFP faktor v pracovním bodě, viz. hodnoty uvedené v „Tabulce výkonů“. Ostatní údaje, rozměry, uspořádání a požadavky, viz. Technická zpráva, tabulka výkonů a výkresová dokumentace.</t>
  </si>
  <si>
    <t>12. 2</t>
  </si>
  <si>
    <t xml:space="preserve">Potrubní radiální ventilátor do kruhového potrubí o vzduchovém výkonu min. 800m3/h, poháněný EC motorem s vestavěným potenciometrem s možností plynulého zaregulování pracovního bodu, celkové hladiny akustického výkonu Lwa sání max. 73 dB(A),  výtlak max. </t>
  </si>
  <si>
    <t>-386433672</t>
  </si>
  <si>
    <t>Poznámka k položce:
Potrubní radiální ventilátor do kruhového potrubí o vzduchovém výkonu min. 800m3/h, poháněný EC motorem s vestavěným potenciometrem s možností plynulého zaregulování pracovního bodu, celkové hladiny akustického výkonu Lwa sání max. 73 dB(A),  výtlak max. 73 dB(A), okolí max. 55 dB(A). Příkon motoru, externí tlak, SFP faktor v pracovním bodě, viz. hodnoty uvedené v „Tabulce výkonů“. Ostatní údaje, rozměry, uspořádání a požadavky, viz. Technická zpráva, tabulka výkonů a výkresová dokumentace.</t>
  </si>
  <si>
    <t>12. 3</t>
  </si>
  <si>
    <t>Střešní radiální ventilátor o vzduchovém výkonu min. 345m3/h, poháněný EC motorem s vestavěným potenciometrem s možností plynulého zaregulování pracovního bodu, celkové hladiny akustického výkonu Lwa sání max. 71 dB(A),  výtlak max. 71 dB(A), okolí Lpa ma</t>
  </si>
  <si>
    <t>-509778086</t>
  </si>
  <si>
    <t>Poznámka k položce:
Střešní radiální ventilátor o vzduchovém výkonu min. 345m3/h, poháněný EC motorem s vestavěným potenciometrem s možností plynulého zaregulování pracovního bodu, celkové hladiny akustického výkonu Lwa sání max. 71 dB(A),  výtlak max. 71 dB(A), okolí Lpa max. 40 dB(A) v 10m, vč. zpětné klapky, střešního nástavce H=500mm s tepelnou izolací proti kondenzaci a s kulisovým tlumičem hluku s minimálním útlumem Hz/dB(A), 125/3, 250/7, 500/10, 1000/15, 2000/15, 4000/13, vč. adaptéru pro napojení sacího potrubí d=180mm. Příkon motoru, externí tlak, SFP faktor v pracovním bodě, viz. hodnoty uvedené v „Tabulce výkonů“. Ostatní údaje, rozměry, uspořádání a požadavky, viz. Technická zpráva, tabulka výkonů a výkresová dokumentace.</t>
  </si>
  <si>
    <t>12. 4</t>
  </si>
  <si>
    <t xml:space="preserve">Potrubní radiální ventilátor do kruhového potrubí o vzduchovém výkonu min. 290m3/h, poháněný EC motorem s vestavěným potenciometrem s možností plynulého zaregulování pracovního bodu, celkové hladiny akustického výkonu Lwa sání max. 78 dB(A),  výtlak max. </t>
  </si>
  <si>
    <t>1602055254</t>
  </si>
  <si>
    <t>Poznámka k položce:
Potrubní radiální ventilátor do kruhového potrubí o vzduchovém výkonu min. 290m3/h, poháněný EC motorem s vestavěným potenciometrem s možností plynulého zaregulování pracovního bodu, celkové hladiny akustického výkonu Lwa sání max. 78 dB(A),  výtlak max. 76 dB(A), okolí max. 53 dB(A). Příkon motoru, externí tlak, SFP faktor v pracovním bodě, viz. hodnoty uvedené v „Tabulce výkonů“. Ostatní údaje, rozměry, uspořádání a požadavky, viz. Technická zpráva, tabulka výkonů a výkresová dokumentace.</t>
  </si>
  <si>
    <t>12. 5</t>
  </si>
  <si>
    <t>Potrubní radiální ventilátor do kruhového potrubí o vzduchovém výkonu min. 100m3/h, poháněný EC motorem s vestavěným potenciometrem s možností plynulého zaregulování pracovního bodu, celkové hladiny akustického výkonu Lwa sání max. 65 dB(A),  výtlak max.6</t>
  </si>
  <si>
    <t>-1732437344</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</si>
  <si>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65 dB(A),  výtlak max.63 dB(A), okolí max.42 dB(A). Příkon motoru, externí tlak, SFP faktor v pracovním bodě, viz. hodnoty uvedené v „Tabulce výkonů“. Ostatní údaje, rozměry, uspořádání a požadavky, viz. Technická zpráva, tabulka výkonů a výkresová dokumentace.</t>
  </si>
  <si>
    <t>12. 6</t>
  </si>
  <si>
    <t>Potrubní radiální ventilátor do kruhového potrubí o vzduchovém výkonu min. 160m3/h, poháněný EC motorem s vestavěným potenciometrem s možností plynulého zaregulování pracovního bodu, celkové hladiny akustického výkonu Lwa sání max.71 dB(A),  výtlak max.69</t>
  </si>
  <si>
    <t>-1888754929</t>
  </si>
  <si>
    <t>Poznámka k položce:
Potrubní radiální ventilátor do kruhového potrubí o vzduchovém výkonu min. 160m3/h, poháněný EC motorem s vestavěným potenciometrem s možností plynulého zaregulování pracovního bodu, celkové hladiny akustického výkonu Lwa sání max.71 dB(A),  výtlak max.69 dB(A), okolí max. 49 dB(A). Příkon motoru, externí tlak, SFP faktor v pracovním bodě, viz. hodnoty uvedené v „Tabulce výkonů“. Ostatní údaje, rozměry, uspořádání a požadavky, viz. Technická zpráva, tabulka výkonů a výkresová dokumentace.</t>
  </si>
  <si>
    <t>12. 7</t>
  </si>
  <si>
    <t>Potrubní radiální ventilátor do kruhového potrubí o vzduchovém výkonu min. 170m3/h, poháněný EC motorem s vestavěným potenciometrem s možností plynulého zaregulování pracovního bodu, celkové hladiny akustického výkonu Lwa sání max. 71 dB(A),  výtlak max.6</t>
  </si>
  <si>
    <t>863665997</t>
  </si>
  <si>
    <t>Poznámka k položce:
Potrubní radiální ventilátor do kruhového potrubí o vzduchovém výkonu min. 170m3/h,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</si>
  <si>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12. 9</t>
  </si>
  <si>
    <t>Požární klapka d160mm v provedení se servopohonem s pružinou 230V AC s koncovými stavy polohy a termoelektrickým spouštěcím zařízením; požární odolnost min. 90 minut</t>
  </si>
  <si>
    <t>-1433139677</t>
  </si>
  <si>
    <t>12. 10</t>
  </si>
  <si>
    <t>Kruhový tlumič hluku 125/900 s tloušťkou izolace 50mm, s útlumem Hz/dB(A), 63/4, 125/4, 250/12, 500/33, 1000/45, 2000/50, 4000/30, 8000/17.</t>
  </si>
  <si>
    <t>-1052292431</t>
  </si>
  <si>
    <t>12. 11</t>
  </si>
  <si>
    <t>1493470741</t>
  </si>
  <si>
    <t>12. 12</t>
  </si>
  <si>
    <t>Kruhový tlumič hluku 160/900 s tloušťkou izolace 50mm, s útlumem Hz/dB(A), 63/2, 125/4, 250/10, 500/28, 1000/42, 2000/43, 4000/20, 8000/15.</t>
  </si>
  <si>
    <t>406749785</t>
  </si>
  <si>
    <t>12. 13</t>
  </si>
  <si>
    <t>Kruhový tlumič hluku 315/900 s tloušťkou izolace 50mm, s útlumem Hz/dB(A), 63/1, 125/3, 250/7, 500/16, 1000/22, 2000/12, 4000/7, 8000/6.</t>
  </si>
  <si>
    <t>498795530</t>
  </si>
  <si>
    <t>12. 14</t>
  </si>
  <si>
    <t>Protidešťová žaluzie v komfortním Al provedení 315x630mm, vč. síta z drátků tl. 1mm s oky 10x10mm a rámu do potrubí</t>
  </si>
  <si>
    <t>540570500</t>
  </si>
  <si>
    <t>12. 15</t>
  </si>
  <si>
    <t>Protidešťová žaluzie v komfortním Al provedení 630x400mm, vč. síta z drátků tl. 1mm s oky 10x10mm a rámu do potrubí</t>
  </si>
  <si>
    <t>92555504</t>
  </si>
  <si>
    <t>12. 17</t>
  </si>
  <si>
    <t>Uzavírací jednolistá těsná klapka d160 pro ovládání servomotorem</t>
  </si>
  <si>
    <t>1745918062</t>
  </si>
  <si>
    <t>12. 18</t>
  </si>
  <si>
    <t>Uzavírací jednolistá těsná klapka d100 vč. servomotoru 230V se signálem polohy</t>
  </si>
  <si>
    <t>-780895207</t>
  </si>
  <si>
    <t>12. 19</t>
  </si>
  <si>
    <t>Uzavírací jednolistá těsná klapka d125 vč. servomotoru 230V se signálem polohy</t>
  </si>
  <si>
    <t>-506093962</t>
  </si>
  <si>
    <t>12. 20</t>
  </si>
  <si>
    <t>Uzavírací jednolistá těsná klapka d160 vč. servomotoru 230V se signálem polohy</t>
  </si>
  <si>
    <t>-13478900</t>
  </si>
  <si>
    <t>12. 21</t>
  </si>
  <si>
    <t>Uzavírací jednolistá těsná klapka d315 vč. servomotoru 230V se signálem polohy</t>
  </si>
  <si>
    <t>-626596965</t>
  </si>
  <si>
    <t>12. 23</t>
  </si>
  <si>
    <t>-1020041691</t>
  </si>
  <si>
    <t>12. 24</t>
  </si>
  <si>
    <t>1072379088</t>
  </si>
  <si>
    <t>12. 25</t>
  </si>
  <si>
    <t>-168635094</t>
  </si>
  <si>
    <t>12. 26</t>
  </si>
  <si>
    <t>Kruhový odvodní kovový ventil 125 v RAL 9010, vč. montážního rámečku</t>
  </si>
  <si>
    <t>-1834176578</t>
  </si>
  <si>
    <t>12. 27</t>
  </si>
  <si>
    <t>-790430176</t>
  </si>
  <si>
    <t>12. 29</t>
  </si>
  <si>
    <t>Pružná manžeta d100</t>
  </si>
  <si>
    <t>442919899</t>
  </si>
  <si>
    <t>12. 30</t>
  </si>
  <si>
    <t>Pružná manžeta d125</t>
  </si>
  <si>
    <t>-1386964964</t>
  </si>
  <si>
    <t>12. 31</t>
  </si>
  <si>
    <t>Pružná manžeta d160</t>
  </si>
  <si>
    <t>-1752603741</t>
  </si>
  <si>
    <t>12. 32</t>
  </si>
  <si>
    <t>Pružná manžeta d315</t>
  </si>
  <si>
    <t>987512055</t>
  </si>
  <si>
    <t>12. 33</t>
  </si>
  <si>
    <t>-379606861</t>
  </si>
  <si>
    <t>12. 34</t>
  </si>
  <si>
    <t>-867190816</t>
  </si>
  <si>
    <t>12. 35</t>
  </si>
  <si>
    <t>Kruhové potrubí spirálně vinuté d 140mm z pozinkovaného plechu, vč. tvarovek, montážního, závěsového, spojovacího a těsnícího materiálu, viz. TZ a výkresová dokumentace</t>
  </si>
  <si>
    <t>188187809</t>
  </si>
  <si>
    <t>12. 36</t>
  </si>
  <si>
    <t>1039924773</t>
  </si>
  <si>
    <t>12. 37</t>
  </si>
  <si>
    <t>595806396</t>
  </si>
  <si>
    <t>12. 39</t>
  </si>
  <si>
    <t>-1130215000</t>
  </si>
  <si>
    <t>12. 40</t>
  </si>
  <si>
    <t>1400322457</t>
  </si>
  <si>
    <t>12. 41</t>
  </si>
  <si>
    <t>-1170249632</t>
  </si>
  <si>
    <t>12. 42</t>
  </si>
  <si>
    <t>365229395</t>
  </si>
  <si>
    <t>12. 43</t>
  </si>
  <si>
    <t>1598809642</t>
  </si>
  <si>
    <t>12. 44</t>
  </si>
  <si>
    <t>-937364747</t>
  </si>
  <si>
    <t>Kuřárny</t>
  </si>
  <si>
    <t>13. 1</t>
  </si>
  <si>
    <t>Střešní radiální ventilátor o vzduchovém výkonu min. 500m3/h, poháněný EC motorem s možností plynulého řízení výkonu signálem 0 až 10, celkové hladiny akustického výkonu Lwa sání max. 71 dB(A),  výtlak max. 75 dB(A), okolí Lpa max. 43 dB(A) v 10m, vč. zpě</t>
  </si>
  <si>
    <t>-1640509424</t>
  </si>
  <si>
    <t>Poznámka k položce:
Střešní radiální ventilátor o vzduchovém výkonu min. 500m3/h, poháněný EC motorem s možností plynulého řízení výkonu signálem 0 až 10, celkové hladiny akustického výkonu Lwa sání max. 71 dB(A),  výtlak max. 75 dB(A), okolí Lpa max. 43 dB(A) v 10m, vč. zpětné klapky, střešního nástavce H=500mm s tepelnou izolací proti kondenzaci a s kulisovým tlumičem hluku s minimálním útlumem Hz/dB(A), 125/3, 250/7, 500/10, 1000/15, 2000/15, 4000/13, vč. adaptéru pro napojení sacího potrubí d=200mm. Příkon motoru, externí tlak, SFP faktor v pracovním bodě, viz. hodnoty uvedené v „Tabulce výkonů“. Ostatní údaje, rozměry, uspořádání a požadavky, viz. Technická zpráva, tabulka výkonů a výkresová dokumentace.</t>
  </si>
  <si>
    <t>13. 2</t>
  </si>
  <si>
    <t>-1984683020</t>
  </si>
  <si>
    <t>13. 3</t>
  </si>
  <si>
    <t>Potrubní radiální ventilátor do kruhového potrubí o vzduchovém výkonu min. 560m3/h, poháněný EC motorem s možností plynulého řízení výkonu signálem 0 až 10, celkové hladiny akustického výkonu Lwa sání max. 75 dB(A),  výtlak max. 73 dB(A), okolí max. 57 dB</t>
  </si>
  <si>
    <t>-219666711</t>
  </si>
  <si>
    <t>Poznámka k položce:
Potrubní radiální ventilátor do kruhového potrubí o vzduchovém výkonu min. 560m3/h, poháněný EC motorem s možností plynulého řízení výkonu signálem 0 až 10, celkové hladiny akustického výkonu Lwa sání max. 75 dB(A),  výtlak max. 73 dB(A), okolí max. 57 dB(A). Příkon motoru, externí tlak, SFP faktor v pracovním bodě, viz. hodnoty uvedené v „Tabulce výkonů“. Ostatní údaje, rozměry, uspořádání a požadavky, viz. Technická zpráva, tabulka výkonů a výkresová dokumentace.</t>
  </si>
  <si>
    <t>13. 5</t>
  </si>
  <si>
    <t>Požární klapka 180x180mm v provedení se servopohonem s pružinou 230V AC s koncovými stavy polohy a termoelektrickým spouštěcím zařízením; požární odolnost min. 90 minut</t>
  </si>
  <si>
    <t>87516598</t>
  </si>
  <si>
    <t>13. 6</t>
  </si>
  <si>
    <t>Kruhový tlumič hluku 200/900 s tloušťkou izolace 50mm, s útlumem Hz/dB(A), 63/2, 125/4, 250/8, 500/24, 1000/32, 2000/34, 4000/13, 8000/10.</t>
  </si>
  <si>
    <t>-1623191010</t>
  </si>
  <si>
    <t>13. 7</t>
  </si>
  <si>
    <t>Protidešťová žaluzie v komfortním Al provedení 315x315mm, vč. síta z drátků tl. 1mm s oky 10x10mm a rámu do potrubí</t>
  </si>
  <si>
    <t>-1384482569</t>
  </si>
  <si>
    <t>13. 8</t>
  </si>
  <si>
    <t>Uzavírací vícelistá těsná klapka 400x200 pro ovládání servomotorem</t>
  </si>
  <si>
    <t>29704442</t>
  </si>
  <si>
    <t>13. 9</t>
  </si>
  <si>
    <t>Zpětná klapka těsná d200</t>
  </si>
  <si>
    <t>-59461441</t>
  </si>
  <si>
    <t>13. 12</t>
  </si>
  <si>
    <t>Odvodní jednořadá vyústka 400x200 v komfortním AL provedení  v RAL 9010</t>
  </si>
  <si>
    <t>288005561</t>
  </si>
  <si>
    <t>13. 13</t>
  </si>
  <si>
    <t>-175029680</t>
  </si>
  <si>
    <t>13. 14</t>
  </si>
  <si>
    <t>-69513307</t>
  </si>
  <si>
    <t>13. 15</t>
  </si>
  <si>
    <t>Odvodní jednořadá vyústka 400x100 v komfortním AL v provedení  v RAL 9010 s regulací R1</t>
  </si>
  <si>
    <t>1915342600</t>
  </si>
  <si>
    <t>13. 17</t>
  </si>
  <si>
    <t>Pružná manžeta d200</t>
  </si>
  <si>
    <t>830557906</t>
  </si>
  <si>
    <t>13. 18</t>
  </si>
  <si>
    <t>282247932</t>
  </si>
  <si>
    <t>13. 20</t>
  </si>
  <si>
    <t>-1978113108</t>
  </si>
  <si>
    <t>13. 21</t>
  </si>
  <si>
    <t>-689988241</t>
  </si>
  <si>
    <t>13. 22</t>
  </si>
  <si>
    <t>432706553</t>
  </si>
  <si>
    <t>13. 23</t>
  </si>
  <si>
    <t>1156365937</t>
  </si>
  <si>
    <t>Sklady</t>
  </si>
  <si>
    <t>14. 1</t>
  </si>
  <si>
    <t xml:space="preserve">Potrubní radiální ventilátor do kruhového potrubí o vzduchovém výkonu min. 200m3/h, poháněný EC motorem s vestavěným potenciometrem s možností plynulého zaregulování pracovního bodu, celkové hladiny akustického výkonu Lwa sání max. 72 dB(A),  výtlak max. </t>
  </si>
  <si>
    <t>1527998756</t>
  </si>
  <si>
    <t>Poznámka k položce:
Potrubní radiální ventilátor do kruhového potrubí o vzduchovém výkonu min. 200m3/h, poháněný EC motorem s vestavěným potenciometrem s možností plynulého zaregulování pracovního bodu, celkové hladiny akustického výkonu Lwa sání max. 72 dB(A),  výtlak max. 70 dB(A), okolí max. 46 dB(A). Příkon motoru, externí tlak, SFP faktor v pracovním bodě, viz. hodnoty uvedené v „Tabulce výkonů“. Ostatní údaje, rozměry, uspořádání a požadavky, viz. Technická zpráva, tabulka výkonů a výkresová dokumentace.</t>
  </si>
  <si>
    <t>14. 2</t>
  </si>
  <si>
    <t xml:space="preserve">Potrubní radiální ventilátor do kruhového potrubí o vzduchovém výkonu min. 150m3/h, poháněný EC motorem s vestavěným potenciometrem s možností plynulého zaregulování pracovního bodu, celkové hladiny akustického výkonu Lwa sání max. 71 dB(A),  výtlak max. </t>
  </si>
  <si>
    <t>696895874</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</si>
  <si>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 69 dB(A), okolí max. 49 dB(A). Příkon motoru, externí tlak, SFP faktor v pracovním bodě, viz. hodnoty uvedené v „Tabulce výkonů“. Ostatní údaje, rozměry, uspořádání a požadavky, viz. Technická zpráva, tabulka výkonů a výkresová dokumentace.</t>
  </si>
  <si>
    <t>14. 3</t>
  </si>
  <si>
    <t>Potrubní radiální ventilátor do kruhového potrubí o vzduchovém výkonu min. 150m3/h, poháněný EC motorem s vestavěným potenciometrem s možností plynulého zaregulování pracovního bodu, celkové hladiny akustického výkonu Lwa sání max. 71 dB(A),  výtlak max.6</t>
  </si>
  <si>
    <t>829259970</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</si>
  <si>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</si>
  <si>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14. 5</t>
  </si>
  <si>
    <t>Požární klapka d100mm v provedení se servopohonem s pružinou 230V AC s koncovými stavy polohy a termoelektrickým spouštěcím zařízením; požární odolnost min. 90 minut</t>
  </si>
  <si>
    <t>-1083513985</t>
  </si>
  <si>
    <t>14. 6</t>
  </si>
  <si>
    <t>Větrací mřížka 300x150 požární s minimální třídou EI30, vypěňovací</t>
  </si>
  <si>
    <t>-1349377593</t>
  </si>
  <si>
    <t>14. 7</t>
  </si>
  <si>
    <t>1216310394</t>
  </si>
  <si>
    <t>14. 8</t>
  </si>
  <si>
    <t>-57453422</t>
  </si>
  <si>
    <t>14. 9</t>
  </si>
  <si>
    <t>Protidešťová žaluzie v komfortním Al provedení 200x200mm, vč. síta z drátků tl. 1mm s oky 10x10mm a rámu do potrubí</t>
  </si>
  <si>
    <t>410828150</t>
  </si>
  <si>
    <t>14. 11</t>
  </si>
  <si>
    <t>1649546322</t>
  </si>
  <si>
    <t>14. 12</t>
  </si>
  <si>
    <t>Zpětná klapka těsná d125</t>
  </si>
  <si>
    <t>784368165</t>
  </si>
  <si>
    <t>14. 14</t>
  </si>
  <si>
    <t>2023201061</t>
  </si>
  <si>
    <t>14. 15</t>
  </si>
  <si>
    <t>-785573396</t>
  </si>
  <si>
    <t>14. 16</t>
  </si>
  <si>
    <t>-1511323475</t>
  </si>
  <si>
    <t>14. 18</t>
  </si>
  <si>
    <t>1174525298</t>
  </si>
  <si>
    <t>14. 19</t>
  </si>
  <si>
    <t>2037114635</t>
  </si>
  <si>
    <t>14. 20</t>
  </si>
  <si>
    <t>349746767</t>
  </si>
  <si>
    <t>14. 21</t>
  </si>
  <si>
    <t>-1493632598</t>
  </si>
  <si>
    <t>14. 22</t>
  </si>
  <si>
    <t>1156530547</t>
  </si>
  <si>
    <t>14. 24</t>
  </si>
  <si>
    <t>575790204</t>
  </si>
  <si>
    <t>14. 25</t>
  </si>
  <si>
    <t>807806619</t>
  </si>
  <si>
    <t>14. 26</t>
  </si>
  <si>
    <t>69752577</t>
  </si>
  <si>
    <t>14. 27</t>
  </si>
  <si>
    <t>-2075161217</t>
  </si>
  <si>
    <t>14. 28</t>
  </si>
  <si>
    <t>703419353</t>
  </si>
  <si>
    <t>Archiv 1.NP</t>
  </si>
  <si>
    <t>15. 1</t>
  </si>
  <si>
    <t xml:space="preserve">Potrubní radiální ventilátor do kruhového potrubí o vzduchovém výkonu min. 100m3/h, poháněný EC motorem s vestavěným potenciometrem s možností plynulého zaregulování pracovního bodu, celkové hladiny akustického výkonu Lwa sání max. 68 dB(A),  výtlak max. </t>
  </si>
  <si>
    <t>1993266693</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</si>
  <si>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68 dB(A),  výtlak max. 66 dB(A), okolí max. 45 dB(A). Příkon motoru, externí tlak, SFP faktor v pracovním bodě, viz. hodnoty uvedené v „Tabulce výkonů“. Ostatní údaje, rozměry, uspořádání a požadavky, viz. Technická zpráva, tabulka výkonů a výkresová dokumentace.</t>
  </si>
  <si>
    <t>15. 3</t>
  </si>
  <si>
    <t>76005693</t>
  </si>
  <si>
    <t>15. 4</t>
  </si>
  <si>
    <t>-223664881</t>
  </si>
  <si>
    <t>15. 5</t>
  </si>
  <si>
    <t>-1815183988</t>
  </si>
  <si>
    <t>15. 6</t>
  </si>
  <si>
    <t>696162159</t>
  </si>
  <si>
    <t>15. 8</t>
  </si>
  <si>
    <t>-176352701</t>
  </si>
  <si>
    <t>15. 9</t>
  </si>
  <si>
    <t>1197153460</t>
  </si>
  <si>
    <t>367</t>
  </si>
  <si>
    <t>15. 11</t>
  </si>
  <si>
    <t>495416182</t>
  </si>
  <si>
    <t>15. 12</t>
  </si>
  <si>
    <t>1455898515</t>
  </si>
  <si>
    <t>15. 13</t>
  </si>
  <si>
    <t>48325357</t>
  </si>
  <si>
    <t>Odpad 1.NP</t>
  </si>
  <si>
    <t>16. 1</t>
  </si>
  <si>
    <t>1324982861</t>
  </si>
  <si>
    <t>16. 3</t>
  </si>
  <si>
    <t>310239087</t>
  </si>
  <si>
    <t>16. 4</t>
  </si>
  <si>
    <t>1970316305</t>
  </si>
  <si>
    <t>16. 5</t>
  </si>
  <si>
    <t>-1176197472</t>
  </si>
  <si>
    <t>16. 6</t>
  </si>
  <si>
    <t>-1189206163</t>
  </si>
  <si>
    <t>16. 8</t>
  </si>
  <si>
    <t>834269946</t>
  </si>
  <si>
    <t>16. 9</t>
  </si>
  <si>
    <t>1155327598</t>
  </si>
  <si>
    <t>16. 11</t>
  </si>
  <si>
    <t>1978144458</t>
  </si>
  <si>
    <t>16. 12</t>
  </si>
  <si>
    <t>180759629</t>
  </si>
  <si>
    <t>16. 13</t>
  </si>
  <si>
    <t>677377507</t>
  </si>
  <si>
    <t>CHÚC</t>
  </si>
  <si>
    <t>17. 1</t>
  </si>
  <si>
    <t>Potrubní radiální ventilátor do hranatého potrubí o vzduchovém výkonu min. 4500m3/h, celkové hladiny akustického výkonu Lwa sání max. 86 dB(A),  výtlak max. 91 dB(A), okolí max. 72 dB(A). Příkon motoru, proudy, externí tlak, viz. hodnoty uvedené v „Tabulc</t>
  </si>
  <si>
    <t>814703069</t>
  </si>
  <si>
    <t>Poznámka k položce:
Potrubní radiální ventilátor do hranatého potrubí o vzduchovém výkonu min. 4500m3/h, celkové hladiny akustického výkonu Lwa sání max. 86 dB(A),  výtlak max. 91 dB(A), okolí max. 72 dB(A). Příkon motoru, proudy, externí tlak, viz. hodnoty uvedené v „Tabulce výkonů“. Ostatní údaje, rozměry, uspořádání a požadavky, viz. Technická zpráva, tabulka výkonů a výkresová dokumentace.</t>
  </si>
  <si>
    <t>17. 2</t>
  </si>
  <si>
    <t>Potrubní radiální ventilátor do hranatého potrubí o vzduchovém výkonu min. 4100m3/h, celkové hladiny akustického výkonu Lwa sání max. 86 dB(A),  výtlak max. 91 dB(A), okolí max.73 dB(A). Příkon motoru, proudy, externí tlak, viz. hodnoty uvedené v „Tabulce</t>
  </si>
  <si>
    <t>194526212</t>
  </si>
  <si>
    <t>Poznámka k položce:
Potrubní radiální ventilátor do hranatého potrubí o vzduchovém výkonu min. 4100m3/h, celkové hladiny akustického výkonu Lwa sání max. 86 dB(A),  výtlak max. 91 dB(A), okolí max.73 dB(A). Příkon motoru, proudy, externí tlak, viz. hodnoty uvedené v „Tabulce výkonů“. Ostatní údaje, rozměry, uspořádání a požadavky, viz. Technická zpráva, tabulka výkonů a výkresová dokumentace.</t>
  </si>
  <si>
    <t>17. 4</t>
  </si>
  <si>
    <t>Protidešťová žaluzie v komfortním Al provedení 630x800mm, vč. síta z drátků tl. 1mm s oky 10x10mm a rámu do potrubí</t>
  </si>
  <si>
    <t>-1527208133</t>
  </si>
  <si>
    <t>17. 5</t>
  </si>
  <si>
    <t>Protidešťová žaluzie v komfortním Al provedení 800x560mm, vč. síta z drátků tl. 1mm s oky 10x10mm a rámu do potrubí</t>
  </si>
  <si>
    <t>-53280150</t>
  </si>
  <si>
    <t>17. 6</t>
  </si>
  <si>
    <t>Protidešťová žaluzie v komfortním Al provedení 800x710mm, vč. síta z drátků tl. 1mm s oky 10x10mm a rámu do potrubí</t>
  </si>
  <si>
    <t>-456091150</t>
  </si>
  <si>
    <t>17. 8</t>
  </si>
  <si>
    <t>Uzavírací vícelistá těsná klapka 600x350 vč. servomotoru 230V se signálem polohy</t>
  </si>
  <si>
    <t>993772371</t>
  </si>
  <si>
    <t>17. 9</t>
  </si>
  <si>
    <t>Uzavírací vícelistá těsná klapka 630x560 vč. servomotoru 230V se signálem polohy</t>
  </si>
  <si>
    <t>-198362903</t>
  </si>
  <si>
    <t>17. 10</t>
  </si>
  <si>
    <t>Přetlaková mechanická klapka 630x560 do potrubí pro nastavení požadovaného otevíracího přetlaku 50Pa</t>
  </si>
  <si>
    <t>282669261</t>
  </si>
  <si>
    <t>17. 11</t>
  </si>
  <si>
    <t>Stěnová mřížka 800x600  v komfortním AL provedení v RAL 9010,  vč. montážního rámečku</t>
  </si>
  <si>
    <t>-1092077488</t>
  </si>
  <si>
    <t>17. 12</t>
  </si>
  <si>
    <t>Krycí mřížka 600x350mm, síto z drátků tl. 1mm s oky 10x10mm a rámu do potrubí</t>
  </si>
  <si>
    <t>-1928062130</t>
  </si>
  <si>
    <t>17. 13</t>
  </si>
  <si>
    <t>Pružná manžeta 600x350</t>
  </si>
  <si>
    <t>-1242289264</t>
  </si>
  <si>
    <t>17. 15</t>
  </si>
  <si>
    <t>-1197026953</t>
  </si>
  <si>
    <t>17. 16</t>
  </si>
  <si>
    <t>2104538722</t>
  </si>
  <si>
    <t>17. 17</t>
  </si>
  <si>
    <t>1982851721</t>
  </si>
  <si>
    <t>17. 18</t>
  </si>
  <si>
    <t>-208251678</t>
  </si>
  <si>
    <t>Technická místnost 0.2</t>
  </si>
  <si>
    <t>18. 1</t>
  </si>
  <si>
    <t xml:space="preserve">Potrubní radiální ventilátor do kruhového potrubí o vzduchovém výkonu min. 270m3/h, poháněný EC motorem s vestavěným potenciometrem s možností plynulého zaregulování pracovního bodu, celkové hladiny akustického výkonu Lwa sání max. 73 dB(A),  výtlak max. </t>
  </si>
  <si>
    <t>953092972</t>
  </si>
  <si>
    <t>Poznámka k položce:
Potrubní radiální ventilátor do kruhového potrubí o vzduchovém výkonu min. 270m3/h,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</si>
  <si>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18. 2</t>
  </si>
  <si>
    <t xml:space="preserve">Potrubní radiální ventilátor do kruhového potrubí o vzduchovém výkonu min. 300m3/h, poháněný EC motorem s vestavěným potenciometrem s možností plynulého zaregulování pracovního bodu, celkové hladiny akustického výkonu Lwa sání max.73 dB(A),  výtlak max. </t>
  </si>
  <si>
    <t>103989864</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</si>
  <si>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max.73 dB(A),  výtlak max. 73 dB(A), okolí max. 49 dB(A). Příkon motoru, externí tlak, SFP faktor v pracovním bodě, viz. hodnoty uvedené v „Tabulce výkonů“. Ostatní údaje, rozměry, uspořádání a požadavky, viz. Technická zpráva, tabulka výkonů a výkresová dokumentace.</t>
  </si>
  <si>
    <t>18. 4</t>
  </si>
  <si>
    <t>-964403405</t>
  </si>
  <si>
    <t>18. 5</t>
  </si>
  <si>
    <t>-309609733</t>
  </si>
  <si>
    <t>18. 6</t>
  </si>
  <si>
    <t>Krycí mřížka d160mm, síto z drátků tl. 1mm s oky 10x10mm a rámečku</t>
  </si>
  <si>
    <t>-1864809489</t>
  </si>
  <si>
    <t>18. 7</t>
  </si>
  <si>
    <t>-446592051</t>
  </si>
  <si>
    <t>18. 9</t>
  </si>
  <si>
    <t>-666771605</t>
  </si>
  <si>
    <t>18. 10</t>
  </si>
  <si>
    <t>-1422497356</t>
  </si>
  <si>
    <t>Strojovny VZT</t>
  </si>
  <si>
    <t>19. 1</t>
  </si>
  <si>
    <t xml:space="preserve">Potrubní radiální ventilátor do kruhového potrubí o vzduchovém výkonu min. 620m3/h, poháněný EC motorem s vestavěným potenciometrem s možností plynulého zaregulování pracovního bodu, celkové hladiny akustického výkonu Lwa sání max. 75 dB(A),  výtlak max. </t>
  </si>
  <si>
    <t>1936772897</t>
  </si>
  <si>
    <t>Poznámka k položce:
Potrubní radiální ventilátor do kruhového potrubí o vzduchovém výkonu min. 620m3/h,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</si>
  <si>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19. 2</t>
  </si>
  <si>
    <t>-1028186063</t>
  </si>
  <si>
    <t>19. 3</t>
  </si>
  <si>
    <t>1115475867</t>
  </si>
  <si>
    <t>19. 4</t>
  </si>
  <si>
    <t>-1737509258</t>
  </si>
  <si>
    <t>19. 6</t>
  </si>
  <si>
    <t>754251583</t>
  </si>
  <si>
    <t>19. 7</t>
  </si>
  <si>
    <t>Uzavírací jednolistá těsná klapka d200 pro ovládání servomotorem</t>
  </si>
  <si>
    <t>1764468625</t>
  </si>
  <si>
    <t>19. 8</t>
  </si>
  <si>
    <t>Krycí mřížka d200mm, síto z drátků tl. 1mm s oky 10x10mm a rámečku</t>
  </si>
  <si>
    <t>-916935897</t>
  </si>
  <si>
    <t>19. 9</t>
  </si>
  <si>
    <t>-451866535</t>
  </si>
  <si>
    <t>19. 11</t>
  </si>
  <si>
    <t>-814616736</t>
  </si>
  <si>
    <t>19. 12</t>
  </si>
  <si>
    <t>726796680</t>
  </si>
  <si>
    <t>19. 13</t>
  </si>
  <si>
    <t>29085051</t>
  </si>
  <si>
    <t>Místnosti EL 1.NP až 3.NP</t>
  </si>
  <si>
    <t>20. 1</t>
  </si>
  <si>
    <t xml:space="preserve">Potrubní radiální ventilátor do kruhového potrubí o vzduchovém výkonu min. 300m3/h, poháněný EC motorem s vestavěným potenciometrem s možností plynulého zaregulování pracovního bodu, celkové hladiny akustického výkonu Lwa sání max. 73 dB(A),  výtlak max. </t>
  </si>
  <si>
    <t>1602416536</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</si>
  <si>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</si>
  <si>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20. 2</t>
  </si>
  <si>
    <t>Venkovní kondenzační jednotka SPLIT o jmenovitém chladícím výkonu min. 2kW, invertorový systém, vč. chladiva R410a, autorestart, pracovní rozsah venkovní teploty -10° do +46°C, energetická třída A, EER min. 4,5(-), hladina hluku Lpa= max. 46dB(A) v 1m, ma</t>
  </si>
  <si>
    <t>702233119</t>
  </si>
  <si>
    <t>Poznámka k položce:
Venkovní kondenzační jednotka SPLIT o jmenovitém chladícím výkonu min. 2kW, invertorový systém, vč. chladiva R410a, autorestart, pracovní rozsah venkovní teploty -10° do +46°C, energetická třída A, EER min. 4,5(-), hladina hluku Lpa= max. 46dB(A) v 1m, max. vzdálenost potrubí 20m, max. převíšení 15m. Podrobnější technické parametry, rozměry, uspořádání, požadavky,  viz. technická zpráva a výkresová dokumentace.</t>
  </si>
  <si>
    <t>20. 3</t>
  </si>
  <si>
    <t>Vnitřní výparníková nástěnná jednotka SPLIT o jmenovitém chladícím výkonu min. 2kW, invertorový systém s autonomní regulací a dálkovým ovladačem, vč. chladiva R410a, autorestart, Podrobnější technické parametry, rozměry, uspořádání, požadavky,  viz. techn</t>
  </si>
  <si>
    <t>1561727254</t>
  </si>
  <si>
    <t>Poznámka k položce:
Vnitřní výparníková nástěnná jednotka SPLIT o jmenovitém chladícím výkonu min. 2kW, invertorový systém s autonomní regulací a dálkovým ovladačem, vč. chladiva R410a, autorestart, Podrobnější technické parametry, rozměry, uspořádání, požadavky,  viz. technická zpráva a výkresová dokumentace.</t>
  </si>
  <si>
    <t>20. 4</t>
  </si>
  <si>
    <t>Chladivové Cu potrubí 6,35/9,5mm (pár),vč. chladiva, tepelně parotěsné izolace, montážního a závěsového materiálu</t>
  </si>
  <si>
    <t>-843867207</t>
  </si>
  <si>
    <t>20. 5</t>
  </si>
  <si>
    <t>Ocelová konzola pod venkovní kondenzační jednotku vč. silentbloků</t>
  </si>
  <si>
    <t>1925791949</t>
  </si>
  <si>
    <t>20. 6</t>
  </si>
  <si>
    <t>Měkká požární ucpávka sdruženého prostupu z minerální vlny 120 kg/m3 a z nátěru protipožární lepící hmoty, vč. atestu. Prostupující potrubí bude opatřeno protipožárním nátěrem v délce minimálně 150mm za požárně dělící konstrukci.</t>
  </si>
  <si>
    <t>-35682459</t>
  </si>
  <si>
    <t>20. 8</t>
  </si>
  <si>
    <t>745725971</t>
  </si>
  <si>
    <t>20. 9</t>
  </si>
  <si>
    <t>1004703316</t>
  </si>
  <si>
    <t>20. 10</t>
  </si>
  <si>
    <t>Odvodní jednořadá vyústka 200x100 v komfortním AL v provedení  v RAL 9010 s regulací R1</t>
  </si>
  <si>
    <t>1574048300</t>
  </si>
  <si>
    <t>20. 11</t>
  </si>
  <si>
    <t>-1243852551</t>
  </si>
  <si>
    <t>20. 13</t>
  </si>
  <si>
    <t>-2122916383</t>
  </si>
  <si>
    <t>20. 14</t>
  </si>
  <si>
    <t>-1192913165</t>
  </si>
  <si>
    <t>20. 15</t>
  </si>
  <si>
    <t>-512214426</t>
  </si>
  <si>
    <t>SLA</t>
  </si>
  <si>
    <t>21. 1</t>
  </si>
  <si>
    <t xml:space="preserve">Potrubní radiální ventilátor do kruhového potrubí o vzduchovém výkonu min. 600m3/h, poháněný EC motorem s vestavěným potenciometrem s možností plynulého zaregulování pracovního bodu, celkové hladiny akustického výkonu Lwa sání max. 75 dB(A),  výtlak max. </t>
  </si>
  <si>
    <t>1928273601</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</si>
  <si>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</si>
  <si>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21. 2</t>
  </si>
  <si>
    <t xml:space="preserve">Potrubní radiální ventilátor do kruhového potrubí o vzduchovém výkonu min. 600m3/h, poháněný EC motorem s vestavěným potenciometrem s možností plynulého zaregulování pracovního bodu,  celkové hladiny akustického výkonu Lwa sání max.75 dB(A),  výtlak max. </t>
  </si>
  <si>
    <t>1351732375</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</si>
  <si>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max.75 dB(A),  výtlak max. 73 dB(A), okolí max.58 dB(A). Příkon motoru, externí tlak, SFP faktor v pracovním bodě, viz. hodnoty uvedené v „Tabulce výkonů“. Ostatní údaje, rozměry, uspořádání a požadavky, viz. Technická zpráva, tabulka výkonů a výkresová dokumentace.</t>
  </si>
  <si>
    <t>21. 4</t>
  </si>
  <si>
    <t>-426927760</t>
  </si>
  <si>
    <t>21. 5</t>
  </si>
  <si>
    <t>569483192</t>
  </si>
  <si>
    <t>431</t>
  </si>
  <si>
    <t>21. 6</t>
  </si>
  <si>
    <t>-1243264325</t>
  </si>
  <si>
    <t>432</t>
  </si>
  <si>
    <t>21. 7</t>
  </si>
  <si>
    <t>Krycí mřížka d250mm, síto z drátků tl. 1mm s oky 10x10mm a rámečku</t>
  </si>
  <si>
    <t>-1927872270</t>
  </si>
  <si>
    <t>433</t>
  </si>
  <si>
    <t>21. 8</t>
  </si>
  <si>
    <t>-706287239</t>
  </si>
  <si>
    <t>434</t>
  </si>
  <si>
    <t>21. 10</t>
  </si>
  <si>
    <t>-1426635949</t>
  </si>
  <si>
    <t>435</t>
  </si>
  <si>
    <t>21. 11</t>
  </si>
  <si>
    <t>-466066017</t>
  </si>
  <si>
    <t>436</t>
  </si>
  <si>
    <t>21. 12</t>
  </si>
  <si>
    <t>1279510305</t>
  </si>
  <si>
    <t>437</t>
  </si>
  <si>
    <t>21. 13</t>
  </si>
  <si>
    <t>-1585866771</t>
  </si>
  <si>
    <t>438</t>
  </si>
  <si>
    <t>21. 14</t>
  </si>
  <si>
    <t>1309698982</t>
  </si>
  <si>
    <t>Výtahové šachty</t>
  </si>
  <si>
    <t>439</t>
  </si>
  <si>
    <t>22. 1</t>
  </si>
  <si>
    <t>Protidešťová žaluzie v komfortním Al provedení 200x315mm, vč. síta z drátků tl. 1mm s oky 10x10mm a rámu do potrubí</t>
  </si>
  <si>
    <t>593671150</t>
  </si>
  <si>
    <t>440</t>
  </si>
  <si>
    <t>22. 2</t>
  </si>
  <si>
    <t>Protidešťová žaluzie v komfortním Al provedení 355x315mm, vč. síta z drátků tl. 1mm s oky 10x10mm a rámu do potrubí</t>
  </si>
  <si>
    <t>-1197593514</t>
  </si>
  <si>
    <t>441</t>
  </si>
  <si>
    <t>22. 3</t>
  </si>
  <si>
    <t>Krycí mřížka 200x200mm, síto z drátků tl. 1mm s oky 10x10mm a rámečku</t>
  </si>
  <si>
    <t>-1465763294</t>
  </si>
  <si>
    <t>442</t>
  </si>
  <si>
    <t>22. 4</t>
  </si>
  <si>
    <t>Krycí mřížka 250x200mm, síto z drátků tl. 1mm s oky 10x10mm a rámečku</t>
  </si>
  <si>
    <t>774573840</t>
  </si>
  <si>
    <t>443</t>
  </si>
  <si>
    <t>22. 5</t>
  </si>
  <si>
    <t>Krycí mřížka 355x250mm, síto z drátků tl. 1mm s oky 10x10mm a rámečku</t>
  </si>
  <si>
    <t>-589675989</t>
  </si>
  <si>
    <t>444</t>
  </si>
  <si>
    <t>22. 7</t>
  </si>
  <si>
    <t>-1728506448</t>
  </si>
  <si>
    <t>445</t>
  </si>
  <si>
    <t>22. 8</t>
  </si>
  <si>
    <t>789282263</t>
  </si>
  <si>
    <t>446</t>
  </si>
  <si>
    <t>22. 9</t>
  </si>
  <si>
    <t>-1820840561</t>
  </si>
  <si>
    <t>447</t>
  </si>
  <si>
    <t>23.1</t>
  </si>
  <si>
    <t>Doprava</t>
  </si>
  <si>
    <t>721580338</t>
  </si>
  <si>
    <t>448</t>
  </si>
  <si>
    <t>23.2</t>
  </si>
  <si>
    <t>Zaregulování, vyzkoušení, předání</t>
  </si>
  <si>
    <t>-1545956305</t>
  </si>
  <si>
    <t>01.4 - SO 01 - Ústřední vytápění</t>
  </si>
  <si>
    <t>D1 - SO 01  -  STROJOVNA ÚT</t>
  </si>
  <si>
    <t xml:space="preserve">    D2 - Izolace tepelné</t>
  </si>
  <si>
    <t xml:space="preserve">    D3 - Strojovny</t>
  </si>
  <si>
    <t xml:space="preserve">    D4 - Rozvod potrubí UT</t>
  </si>
  <si>
    <t xml:space="preserve">    D5 - Armatury</t>
  </si>
  <si>
    <t xml:space="preserve">    D6 - Konstrukce zamečnické</t>
  </si>
  <si>
    <t xml:space="preserve">    D7 - Nátěry</t>
  </si>
  <si>
    <t xml:space="preserve">    D8 - HZS</t>
  </si>
  <si>
    <t>D9 - SO 01  - PŘIPOJENÍ RS  1.NP  Větev PDL1</t>
  </si>
  <si>
    <t xml:space="preserve">    D10 - Rozvod potrubi UT</t>
  </si>
  <si>
    <t xml:space="preserve">    D11 - Otopná tělesa (OT)</t>
  </si>
  <si>
    <t>D12 - SO 01  - PŘIPOJENÍ RS  2.NP  Větev PDL2</t>
  </si>
  <si>
    <t>D13 - SO 01  - PŘIPOJENÍ RS  3.NP  Větev PDL3</t>
  </si>
  <si>
    <t xml:space="preserve">    D14 - </t>
  </si>
  <si>
    <t>D15 - SO 01  - STROJOVNA VZT1</t>
  </si>
  <si>
    <t>D16 - SO 01  - STROJOVNA VZT2</t>
  </si>
  <si>
    <t>D17 - SO 01  - STROJOVNA VZT3</t>
  </si>
  <si>
    <t>D18 - SO 01  - PŘIPOJENÍ OHŘÍVAČŮ DC</t>
  </si>
  <si>
    <t>D19 - SO 01  - PODLAHOVÉ VYTÁPĚNÍ RS1.1</t>
  </si>
  <si>
    <t xml:space="preserve">    D20 - Podlahové vytápění</t>
  </si>
  <si>
    <t>D21 - SO 01  - PODLAHOVÉ VYTÁPĚNÍ RS1.2</t>
  </si>
  <si>
    <t>D22 - SO 01  - PODLAHOVÉ VYTÁPĚNÍ RS1.3</t>
  </si>
  <si>
    <t>D23 - SO 01  - PODLAHOVÉ VYTÁPĚNÍ RS1.4</t>
  </si>
  <si>
    <t>D24 - SO 01  - PODLAHOVÉ VYTÁPĚNÍ RS1.5</t>
  </si>
  <si>
    <t>D25 - SO 01  - PODLAHOVÉ VYTÁPĚNÍ RS2.1</t>
  </si>
  <si>
    <t>D26 - SO 01  - PODLAHOVÉ VYTÁPĚNÍ RS2.2</t>
  </si>
  <si>
    <t>D27 - SO 01  - PODLAHOVÉ VYTÁPĚNÍ RS2.3</t>
  </si>
  <si>
    <t>D28 - SO 01  - PODLAHOVÉ VYTÁPĚNÍ RS2.4</t>
  </si>
  <si>
    <t>D29 - SO 01  - PODLAHOVÉ VYTÁPĚNÍ RS3.1</t>
  </si>
  <si>
    <t>D30 - SO 01  - PODLAHOVÉ VYTÁPĚNÍ RS3.2</t>
  </si>
  <si>
    <t xml:space="preserve">D14 - </t>
  </si>
  <si>
    <t>D31 - SO 01  - PODLAHOVÉ VYTÁPĚNÍ RS3.3</t>
  </si>
  <si>
    <t>D32 - SO 01  - PODLAHOVÉ VYTÁPĚNÍ RS3.4</t>
  </si>
  <si>
    <t>SO 01  -  STROJOVNA ÚT</t>
  </si>
  <si>
    <t>01</t>
  </si>
  <si>
    <t>Tepelné izolace potrubí - pouzdro z vlaknitého materiálu s Al folií DN15 tl.25mm  25x22</t>
  </si>
  <si>
    <t>-1093005268</t>
  </si>
  <si>
    <t>02</t>
  </si>
  <si>
    <t>Tepelné izolace potrubí - pouzdro z vlaknitého materiálu s Al folií DN25 tl.25mm  25x35</t>
  </si>
  <si>
    <t>-1035435426</t>
  </si>
  <si>
    <t>03</t>
  </si>
  <si>
    <t>Tepelné izolace potrubí - pouzdro z vlaknitého materiálu s Al folií DN32 tl.30mm  30x42</t>
  </si>
  <si>
    <t>1726421553</t>
  </si>
  <si>
    <t>04</t>
  </si>
  <si>
    <t>Tepelné izolace potrubí - pouzdro z vlaknitého materiálu s Al folii DN40 tl.40mm  40x48</t>
  </si>
  <si>
    <t>1483043740</t>
  </si>
  <si>
    <t>05</t>
  </si>
  <si>
    <t>Tepelné izolace potrubí - pouzdro z vlaknitého materiálu s Al folií DN50 tl.50mm  50x60</t>
  </si>
  <si>
    <t>-537579578</t>
  </si>
  <si>
    <t>06</t>
  </si>
  <si>
    <t>Montáž tepelné izolace potrubí pouzdro z vlaknitého materiálu s Al folií</t>
  </si>
  <si>
    <t>574944368</t>
  </si>
  <si>
    <t>07</t>
  </si>
  <si>
    <t>Tepelné izolace - lamela z vlaknitého materiálu s Al folií tl.80mm</t>
  </si>
  <si>
    <t>-270456283</t>
  </si>
  <si>
    <t>08</t>
  </si>
  <si>
    <t>Montáž tepelné izolace - lamela z vlaknitého materiálu s Al folií tl.80mm</t>
  </si>
  <si>
    <t>-711549278</t>
  </si>
  <si>
    <t>998 71-3201</t>
  </si>
  <si>
    <t>Přesun tepelné izolace objekt v -6m</t>
  </si>
  <si>
    <t>-1021620904</t>
  </si>
  <si>
    <t>Strojovny</t>
  </si>
  <si>
    <t>732 11-1125</t>
  </si>
  <si>
    <t>Rozdelovače a sberače tělesa DN 80</t>
  </si>
  <si>
    <t>-1060298289</t>
  </si>
  <si>
    <t>732 11-1225</t>
  </si>
  <si>
    <t>Příplatek za dalsích 0,5m délky tělesa DN 80</t>
  </si>
  <si>
    <t>465158816</t>
  </si>
  <si>
    <t>732 11-1314</t>
  </si>
  <si>
    <t>Trubková hrdla bez přírub DN 25</t>
  </si>
  <si>
    <t>-625327773</t>
  </si>
  <si>
    <t>732 11-1318</t>
  </si>
  <si>
    <t>Trubková hrdla bez přírub DN 50</t>
  </si>
  <si>
    <t>1454285703</t>
  </si>
  <si>
    <t>732 42-9111</t>
  </si>
  <si>
    <t>Mtž čerpadel oběhových spirálních DN25</t>
  </si>
  <si>
    <t>1760387893</t>
  </si>
  <si>
    <t>Čerpadlo oběhové teplovodní DN25 (40W)</t>
  </si>
  <si>
    <t>-299236216</t>
  </si>
  <si>
    <t>02.1</t>
  </si>
  <si>
    <t>Čerpadlo oběhové teplovodní DN25 (85W)</t>
  </si>
  <si>
    <t>627362207</t>
  </si>
  <si>
    <t>998 73-2201</t>
  </si>
  <si>
    <t>Presun hmot strojovny objekt v -6m</t>
  </si>
  <si>
    <t>-2022509963</t>
  </si>
  <si>
    <t>Rozvod potrubí UT</t>
  </si>
  <si>
    <t>733 11-1113</t>
  </si>
  <si>
    <t>Potrubí ocel závit běžné bezešvé kotelny DN15</t>
  </si>
  <si>
    <t>-42668637</t>
  </si>
  <si>
    <t>733 11-1115</t>
  </si>
  <si>
    <t>Potrubí ocel závit běžné bezešvé kotelny DN25</t>
  </si>
  <si>
    <t>-61958302</t>
  </si>
  <si>
    <t>733 11-1116</t>
  </si>
  <si>
    <t>Potrubí ocel závit běžné bezešvé kotelny DN32</t>
  </si>
  <si>
    <t>1687525025</t>
  </si>
  <si>
    <t>733 11-1117</t>
  </si>
  <si>
    <t>Potrubí ocel závit běžné bezešvé kotelny DN40</t>
  </si>
  <si>
    <t>-397971562</t>
  </si>
  <si>
    <t>733 11-1118</t>
  </si>
  <si>
    <t>Potrubí ocel závit běžné bezešvé kotelny DN50</t>
  </si>
  <si>
    <t>-52958636</t>
  </si>
  <si>
    <t>733 12-4113</t>
  </si>
  <si>
    <t>Přechod trubky hladké kovaní 25/15</t>
  </si>
  <si>
    <t>2000135276</t>
  </si>
  <si>
    <t>733 12-4117</t>
  </si>
  <si>
    <t>Přechod trubky hladké kovaní 50/32</t>
  </si>
  <si>
    <t>1727166257</t>
  </si>
  <si>
    <t>733 12-4119</t>
  </si>
  <si>
    <t>Přechod trubky hladké kovaní 65/40</t>
  </si>
  <si>
    <t>-1129332494</t>
  </si>
  <si>
    <t>733 19-0107</t>
  </si>
  <si>
    <t>Tlak zkouška potrubí závit -DN 40</t>
  </si>
  <si>
    <t>-704706789</t>
  </si>
  <si>
    <t>733 19-0108</t>
  </si>
  <si>
    <t>Tlak zkouška potrubí závit -DN 50</t>
  </si>
  <si>
    <t>-500521888</t>
  </si>
  <si>
    <t>733 19-1112</t>
  </si>
  <si>
    <t>Manžeta prostupová -DN 32</t>
  </si>
  <si>
    <t>1146448467</t>
  </si>
  <si>
    <t>733 19-4922</t>
  </si>
  <si>
    <t>Navař odbočky potrubí hladké D 76</t>
  </si>
  <si>
    <t>400439162</t>
  </si>
  <si>
    <t>998 73-3201</t>
  </si>
  <si>
    <t>Přesun hmot potrubí objekt v -6m</t>
  </si>
  <si>
    <t>1825059689</t>
  </si>
  <si>
    <t>Armatury</t>
  </si>
  <si>
    <t>734 20-9102</t>
  </si>
  <si>
    <t>Mtž armatura 1závit G 3/8</t>
  </si>
  <si>
    <t>533040101</t>
  </si>
  <si>
    <t>734 20-9103</t>
  </si>
  <si>
    <t>Mtž armatura 1závit G 1/2</t>
  </si>
  <si>
    <t>-788216941</t>
  </si>
  <si>
    <t>734 20-9104</t>
  </si>
  <si>
    <t>Mtž armatura 1závit G 3/4</t>
  </si>
  <si>
    <t>-284248632</t>
  </si>
  <si>
    <t>734 20-9113</t>
  </si>
  <si>
    <t>Mtž armatura 2závity G 1/2</t>
  </si>
  <si>
    <t>2006812596</t>
  </si>
  <si>
    <t>734 20-9115</t>
  </si>
  <si>
    <t>Mtž armatura 2závity G 1</t>
  </si>
  <si>
    <t>574118307</t>
  </si>
  <si>
    <t>734 20-9116</t>
  </si>
  <si>
    <t>Mtž armatura 2závity G 5/4</t>
  </si>
  <si>
    <t>-1754698333</t>
  </si>
  <si>
    <t>734 20-9117</t>
  </si>
  <si>
    <t>Mtž armatura 2závity G 6/4</t>
  </si>
  <si>
    <t>1062619877</t>
  </si>
  <si>
    <t>734 20-9118</t>
  </si>
  <si>
    <t>Mtž armatura 2závity G 2</t>
  </si>
  <si>
    <t>1671852424</t>
  </si>
  <si>
    <t>734 20-9123</t>
  </si>
  <si>
    <t>Mtž armatura 3závity G 1/2</t>
  </si>
  <si>
    <t>1446314970</t>
  </si>
  <si>
    <t>734 20-9124</t>
  </si>
  <si>
    <t>Mtž armatura 3závity G 3/4</t>
  </si>
  <si>
    <t>-1227478448</t>
  </si>
  <si>
    <t>734 49-4213</t>
  </si>
  <si>
    <t>Návarek trubkový závit G 1/2</t>
  </si>
  <si>
    <t>504341550</t>
  </si>
  <si>
    <t>Regulátor tlakové diference přímočinný DN25/32</t>
  </si>
  <si>
    <t>-1399822230</t>
  </si>
  <si>
    <t>02.2</t>
  </si>
  <si>
    <t>Ventil regulační vyvažovací ruční DN25</t>
  </si>
  <si>
    <t>-1981695641</t>
  </si>
  <si>
    <t>Ventil regulační vyvažovací ruční DN32</t>
  </si>
  <si>
    <t>378088926</t>
  </si>
  <si>
    <t>04.1</t>
  </si>
  <si>
    <t>Ventil regulační vyvažovací ruční DN50</t>
  </si>
  <si>
    <t>992229503</t>
  </si>
  <si>
    <t>05.1</t>
  </si>
  <si>
    <t>Kohout kulový uzavírací DN25</t>
  </si>
  <si>
    <t>-503645625</t>
  </si>
  <si>
    <t>06.1</t>
  </si>
  <si>
    <t>Kohout kulový uzavírací DN50</t>
  </si>
  <si>
    <t>-1540486138</t>
  </si>
  <si>
    <t>07.1</t>
  </si>
  <si>
    <t>Filtr DN25</t>
  </si>
  <si>
    <t>-941307367</t>
  </si>
  <si>
    <t>08.1</t>
  </si>
  <si>
    <t>Filtr DN32</t>
  </si>
  <si>
    <t>-203682534</t>
  </si>
  <si>
    <t>09</t>
  </si>
  <si>
    <t>Filtr DN50</t>
  </si>
  <si>
    <t>-218106431</t>
  </si>
  <si>
    <t>Klapka zpětná DN25</t>
  </si>
  <si>
    <t>1459842265</t>
  </si>
  <si>
    <t>Kompenzator pryžový DN25</t>
  </si>
  <si>
    <t>-1955194915</t>
  </si>
  <si>
    <t>Kompenzator pryžový DN32</t>
  </si>
  <si>
    <t>-786150626</t>
  </si>
  <si>
    <t>Kohout plnící a vypouštěcí kulový DN15</t>
  </si>
  <si>
    <t>1301374907</t>
  </si>
  <si>
    <t>Kohout plnící a vypouštěcí kulový DN20</t>
  </si>
  <si>
    <t>-1613821561</t>
  </si>
  <si>
    <t>Nádoba odvzdušňovací automatická DN10</t>
  </si>
  <si>
    <t>1728819839</t>
  </si>
  <si>
    <t>Teploměr kruhový D60  L=60 mm  rozsah 0-120°C</t>
  </si>
  <si>
    <t>602223275</t>
  </si>
  <si>
    <t>Manometr D100  rozsah 0-600 kPa včetně třícestného tlakoměrného kohoutu</t>
  </si>
  <si>
    <t>1825621056</t>
  </si>
  <si>
    <t>Šroubení přímé G20</t>
  </si>
  <si>
    <t>1426109614</t>
  </si>
  <si>
    <t>Šroubení přímé G25</t>
  </si>
  <si>
    <t>-138554682</t>
  </si>
  <si>
    <t>998 73-4201</t>
  </si>
  <si>
    <t>Přesun armatury objekt v -6m</t>
  </si>
  <si>
    <t>797776630</t>
  </si>
  <si>
    <t>Konstrukce zamečnické</t>
  </si>
  <si>
    <t>767 99-5101</t>
  </si>
  <si>
    <t>Mtž atypická zamečnická kce -5kg</t>
  </si>
  <si>
    <t>-1050588591</t>
  </si>
  <si>
    <t>767 99-5103</t>
  </si>
  <si>
    <t>Mtž atypická zamečnická kce -20kg</t>
  </si>
  <si>
    <t>-1744151620</t>
  </si>
  <si>
    <t>Doplňkové konstrukce z profilové oceli</t>
  </si>
  <si>
    <t>1139811668</t>
  </si>
  <si>
    <t>02.3</t>
  </si>
  <si>
    <t>Protipožární tmel kartuš 600 ml</t>
  </si>
  <si>
    <t>kar</t>
  </si>
  <si>
    <t>-469726891</t>
  </si>
  <si>
    <t>998 76-7201</t>
  </si>
  <si>
    <t>Přesun zamecnické kce objekt v -6m</t>
  </si>
  <si>
    <t>567416499</t>
  </si>
  <si>
    <t>Nátěry</t>
  </si>
  <si>
    <t>783 22-1122</t>
  </si>
  <si>
    <t>Nátěr syntet KDK  1a+1z+2e</t>
  </si>
  <si>
    <t>1667875719</t>
  </si>
  <si>
    <t>783 42-5428</t>
  </si>
  <si>
    <t>Nátěr synt potr -50  zakl antik</t>
  </si>
  <si>
    <t>-351029567</t>
  </si>
  <si>
    <t>783 42-5528</t>
  </si>
  <si>
    <t>Nátěr synt potr-100  zakl antik</t>
  </si>
  <si>
    <t>1007649324</t>
  </si>
  <si>
    <t>Orientacní štítky</t>
  </si>
  <si>
    <t>-1266166669</t>
  </si>
  <si>
    <t>HZS</t>
  </si>
  <si>
    <t>Topná zkouska</t>
  </si>
  <si>
    <t>-1378236768</t>
  </si>
  <si>
    <t>02.4</t>
  </si>
  <si>
    <t>Stavební přípomoci Objekt celkem</t>
  </si>
  <si>
    <t>2068147383</t>
  </si>
  <si>
    <t>SO 01  - PŘIPOJENÍ RS  1.NP  Větev PDL1</t>
  </si>
  <si>
    <t>497707534</t>
  </si>
  <si>
    <t>1350879852</t>
  </si>
  <si>
    <t>Tepelné izolace potrubí - pouzdro z pěnového PE DN15 tl.20mm  20x22</t>
  </si>
  <si>
    <t>1368456306</t>
  </si>
  <si>
    <t>04.2</t>
  </si>
  <si>
    <t>Tepelné izolace potrubí - pouzdro z pěnového PE DN20 tl.20mm  20x28</t>
  </si>
  <si>
    <t>239444829</t>
  </si>
  <si>
    <t>05.2</t>
  </si>
  <si>
    <t>Tepelné izolace potrubí - pouzdro z pěnového PE DN25 tl.25mm  25x35</t>
  </si>
  <si>
    <t>519756636</t>
  </si>
  <si>
    <t>06.2</t>
  </si>
  <si>
    <t>Montáž tepelné izolace potrubí - pouzdro z vlaknitého materiálu s Al folií</t>
  </si>
  <si>
    <t>344972528</t>
  </si>
  <si>
    <t>07.2</t>
  </si>
  <si>
    <t>Montáž tepelné izolace potrubí - pouzdro z pěnového PE</t>
  </si>
  <si>
    <t>1451987906</t>
  </si>
  <si>
    <t>08.2</t>
  </si>
  <si>
    <t>Tepelné izolace-deska z pěnového PE tl.15mm</t>
  </si>
  <si>
    <t>-2071707002</t>
  </si>
  <si>
    <t>09.1</t>
  </si>
  <si>
    <t>Montáž tepelné izolace-deska z pěnového PE tl.15mm</t>
  </si>
  <si>
    <t>1267072513</t>
  </si>
  <si>
    <t>998 71-3201.1</t>
  </si>
  <si>
    <t>Přesun tepel izolace objekt v -6m</t>
  </si>
  <si>
    <t>479524328</t>
  </si>
  <si>
    <t>732 42-9111.1</t>
  </si>
  <si>
    <t>Mtž čerpadel oběhových  spirálních DN25</t>
  </si>
  <si>
    <t>554962249</t>
  </si>
  <si>
    <t>Čerpadlo oběhové teplovodní DN25/130   (40W)</t>
  </si>
  <si>
    <t>472963194</t>
  </si>
  <si>
    <t>998 73-2201.1</t>
  </si>
  <si>
    <t>Přesun hmot strojovny objekt v -6m</t>
  </si>
  <si>
    <t>136878344</t>
  </si>
  <si>
    <t>Rozvod potrubi UT</t>
  </si>
  <si>
    <t>733 11-1113.1</t>
  </si>
  <si>
    <t>Potrubí ocel zavit bězné bezešvé kotelny DN15</t>
  </si>
  <si>
    <t>763487083</t>
  </si>
  <si>
    <t>733 11-1114</t>
  </si>
  <si>
    <t>Potrubí ocel závit běžné bezešvé kotelny DN20</t>
  </si>
  <si>
    <t>-376568825</t>
  </si>
  <si>
    <t>-637725931</t>
  </si>
  <si>
    <t>733 11-3113</t>
  </si>
  <si>
    <t>Příplatek potrubí závit přípojka DN 15</t>
  </si>
  <si>
    <t>-1645281332</t>
  </si>
  <si>
    <t>733 12-4113.1</t>
  </si>
  <si>
    <t>Přechod trubky hladké kování 25/15</t>
  </si>
  <si>
    <t>-1218290126</t>
  </si>
  <si>
    <t>733 12-4114</t>
  </si>
  <si>
    <t>Přechod trubky hladké kovaní 25/10</t>
  </si>
  <si>
    <t>-1290676013</t>
  </si>
  <si>
    <t>-482504502</t>
  </si>
  <si>
    <t>-1704999887</t>
  </si>
  <si>
    <t>-237243401</t>
  </si>
  <si>
    <t>1726111555</t>
  </si>
  <si>
    <t>734 20-9112</t>
  </si>
  <si>
    <t>Mtž armatura 2závity G 3/8</t>
  </si>
  <si>
    <t>1583343928</t>
  </si>
  <si>
    <t>41581540</t>
  </si>
  <si>
    <t>560810286</t>
  </si>
  <si>
    <t>1656360556</t>
  </si>
  <si>
    <t>Ventil regul dvoucestný škrtící bez el pohonu s havar. funkci s vestav. regulátorem tlakové diference DN10</t>
  </si>
  <si>
    <t>-2060391307</t>
  </si>
  <si>
    <t>05.3</t>
  </si>
  <si>
    <t>Kohout kulový uzavirací DN15</t>
  </si>
  <si>
    <t>-2116545488</t>
  </si>
  <si>
    <t>07.3</t>
  </si>
  <si>
    <t>Filtr DN15</t>
  </si>
  <si>
    <t>1782721823</t>
  </si>
  <si>
    <t>1561841737</t>
  </si>
  <si>
    <t>11.1</t>
  </si>
  <si>
    <t>Kompenzátor pryžový DN25</t>
  </si>
  <si>
    <t>-2132475050</t>
  </si>
  <si>
    <t>14.1</t>
  </si>
  <si>
    <t>1252061286</t>
  </si>
  <si>
    <t>-816574158</t>
  </si>
  <si>
    <t>999944227</t>
  </si>
  <si>
    <t>18.1</t>
  </si>
  <si>
    <t>Šroubení přímé G15</t>
  </si>
  <si>
    <t>-1339823906</t>
  </si>
  <si>
    <t>19.1</t>
  </si>
  <si>
    <t>Plastová rozeta DN15</t>
  </si>
  <si>
    <t>-575980005</t>
  </si>
  <si>
    <t>Ventil radiátorový dvojitě regulační s regulátorem tlak diference přímý ponikovaný DN15</t>
  </si>
  <si>
    <t>-1611048497</t>
  </si>
  <si>
    <t>Hlavice termostatického ovládání veřejné prostory</t>
  </si>
  <si>
    <t>2003713866</t>
  </si>
  <si>
    <t>Šroubení radiátorové uzavirací a regulační přímé poniklované DN15</t>
  </si>
  <si>
    <t>1169255192</t>
  </si>
  <si>
    <t>-207994663</t>
  </si>
  <si>
    <t>Otopná tělesa (OT)</t>
  </si>
  <si>
    <t>OT ocel. desk. 33-090900 s hladkou pohled. plochou, připojení ze strany</t>
  </si>
  <si>
    <t>-290991922</t>
  </si>
  <si>
    <t>02.5</t>
  </si>
  <si>
    <t>Montaž OT ocel. desk. 33-090900 s hladkou pohled. plochou</t>
  </si>
  <si>
    <t>1863645866</t>
  </si>
  <si>
    <t>998 73-5201</t>
  </si>
  <si>
    <t>Přesun otop telesa objekt v -6m</t>
  </si>
  <si>
    <t>-958243751</t>
  </si>
  <si>
    <t>1350453150</t>
  </si>
  <si>
    <t>-953600630</t>
  </si>
  <si>
    <t>1987890904</t>
  </si>
  <si>
    <t>335179829</t>
  </si>
  <si>
    <t>783 42-5412</t>
  </si>
  <si>
    <t>Nátěr synt potr -50 1a+1z+2e</t>
  </si>
  <si>
    <t>-1237280649</t>
  </si>
  <si>
    <t>-705521725</t>
  </si>
  <si>
    <t>-1788910994</t>
  </si>
  <si>
    <t>642017694</t>
  </si>
  <si>
    <t>SO 01  - PŘIPOJENÍ RS  2.NP  Větev PDL2</t>
  </si>
  <si>
    <t>-1797939739</t>
  </si>
  <si>
    <t>-1815804398</t>
  </si>
  <si>
    <t>1545219896</t>
  </si>
  <si>
    <t>68895625</t>
  </si>
  <si>
    <t>-1094593958</t>
  </si>
  <si>
    <t>1222891870</t>
  </si>
  <si>
    <t>-1790633165</t>
  </si>
  <si>
    <t>-1284856361</t>
  </si>
  <si>
    <t>09.2</t>
  </si>
  <si>
    <t>Montaž tepelné izolace-deska z pěnového PE tl.15mm</t>
  </si>
  <si>
    <t>1150766424</t>
  </si>
  <si>
    <t>945171318</t>
  </si>
  <si>
    <t>725577889</t>
  </si>
  <si>
    <t>1941666940</t>
  </si>
  <si>
    <t>1608252319</t>
  </si>
  <si>
    <t>701444022</t>
  </si>
  <si>
    <t>1809230643</t>
  </si>
  <si>
    <t>-200672526</t>
  </si>
  <si>
    <t>733 11-3113.1</t>
  </si>
  <si>
    <t>Příplatel potrubí závit přípojka DN 15</t>
  </si>
  <si>
    <t>-1375505485</t>
  </si>
  <si>
    <t>1664860849</t>
  </si>
  <si>
    <t>733 12-4114.1</t>
  </si>
  <si>
    <t>Přechod trubky hladké kování 25/10</t>
  </si>
  <si>
    <t>2008043365</t>
  </si>
  <si>
    <t>-1321669156</t>
  </si>
  <si>
    <t>319048527</t>
  </si>
  <si>
    <t>897049729</t>
  </si>
  <si>
    <t>1308751269</t>
  </si>
  <si>
    <t>1853681534</t>
  </si>
  <si>
    <t>-1620357951</t>
  </si>
  <si>
    <t>-1989340884</t>
  </si>
  <si>
    <t>1351242408</t>
  </si>
  <si>
    <t>-1525766443</t>
  </si>
  <si>
    <t>01.9</t>
  </si>
  <si>
    <t>Ventil regul dvoucestný škrtící bez el pohonu s havar. funkcí s vestav. regulátorem tlakové diference DN10</t>
  </si>
  <si>
    <t>-1446354170</t>
  </si>
  <si>
    <t>863610289</t>
  </si>
  <si>
    <t>1318197575</t>
  </si>
  <si>
    <t>1776119953</t>
  </si>
  <si>
    <t>1223120661</t>
  </si>
  <si>
    <t>-2131425590</t>
  </si>
  <si>
    <t>33663773</t>
  </si>
  <si>
    <t>209252648</t>
  </si>
  <si>
    <t>-495409761</t>
  </si>
  <si>
    <t>20.1</t>
  </si>
  <si>
    <t>Ventil radiatorový dvojitě regulační s regulátorem tlak. diference primý poniklovaný</t>
  </si>
  <si>
    <t>1287209490</t>
  </si>
  <si>
    <t>-1080457320</t>
  </si>
  <si>
    <t>22.1</t>
  </si>
  <si>
    <t>Šoubení radiátorové uzavirací a regulační přímé poniklované DN15</t>
  </si>
  <si>
    <t>1434700511</t>
  </si>
  <si>
    <t>2105861574</t>
  </si>
  <si>
    <t>100594920</t>
  </si>
  <si>
    <t>1807425065</t>
  </si>
  <si>
    <t>998 73-5201.1</t>
  </si>
  <si>
    <t>Presun otop telesa objekt v -6m</t>
  </si>
  <si>
    <t>-1442548588</t>
  </si>
  <si>
    <t>-1239079854</t>
  </si>
  <si>
    <t>01.10</t>
  </si>
  <si>
    <t>Doplnkové konstrukce z profilové oceli</t>
  </si>
  <si>
    <t>-1823265604</t>
  </si>
  <si>
    <t>02.6</t>
  </si>
  <si>
    <t>Protipožární tmel  kartus    600 ml</t>
  </si>
  <si>
    <t>50750317</t>
  </si>
  <si>
    <t>1739429385</t>
  </si>
  <si>
    <t>-1233323560</t>
  </si>
  <si>
    <t>1189776399</t>
  </si>
  <si>
    <t>-2021997355</t>
  </si>
  <si>
    <t>1067907430</t>
  </si>
  <si>
    <t>1324079959</t>
  </si>
  <si>
    <t>SO 01  - PŘIPOJENÍ RS  3.NP  Větev PDL3</t>
  </si>
  <si>
    <t>-2138025605</t>
  </si>
  <si>
    <t>-1104704249</t>
  </si>
  <si>
    <t>1136581957</t>
  </si>
  <si>
    <t>-1037108449</t>
  </si>
  <si>
    <t>2059248205</t>
  </si>
  <si>
    <t>-177480986</t>
  </si>
  <si>
    <t>-487419270</t>
  </si>
  <si>
    <t>122814425</t>
  </si>
  <si>
    <t>-165915221</t>
  </si>
  <si>
    <t>189964598</t>
  </si>
  <si>
    <t>732 42-9111.2</t>
  </si>
  <si>
    <t>Mtž cerpadel oběhových spirálních DN25</t>
  </si>
  <si>
    <t>-75696687</t>
  </si>
  <si>
    <t>-989351930</t>
  </si>
  <si>
    <t>-1720940519</t>
  </si>
  <si>
    <t>622517903</t>
  </si>
  <si>
    <t>920920290</t>
  </si>
  <si>
    <t>88979959</t>
  </si>
  <si>
    <t>-1356578254</t>
  </si>
  <si>
    <t>1720754445</t>
  </si>
  <si>
    <t>99938338</t>
  </si>
  <si>
    <t>132477081</t>
  </si>
  <si>
    <t>-27161614</t>
  </si>
  <si>
    <t>593707885</t>
  </si>
  <si>
    <t>-1285711529</t>
  </si>
  <si>
    <t>-870102050</t>
  </si>
  <si>
    <t>840195190</t>
  </si>
  <si>
    <t>183746329</t>
  </si>
  <si>
    <t>-1862452242</t>
  </si>
  <si>
    <t>01.11</t>
  </si>
  <si>
    <t>Ventil regul dvoucestný škrtící bez el pohonu s havar funkcí s vestav. regulátorem tlakové diference DN10</t>
  </si>
  <si>
    <t>-1997881804</t>
  </si>
  <si>
    <t>1508801863</t>
  </si>
  <si>
    <t>-7871695</t>
  </si>
  <si>
    <t>-1897667746</t>
  </si>
  <si>
    <t>-1421181448</t>
  </si>
  <si>
    <t>-1655515888</t>
  </si>
  <si>
    <t>889653419</t>
  </si>
  <si>
    <t>32601938</t>
  </si>
  <si>
    <t>-196883030</t>
  </si>
  <si>
    <t>-571467762</t>
  </si>
  <si>
    <t>-2056538278</t>
  </si>
  <si>
    <t>1908550160</t>
  </si>
  <si>
    <t>02.7</t>
  </si>
  <si>
    <t>Protipožární tmel  kartuš    600 ml</t>
  </si>
  <si>
    <t>-1496897975</t>
  </si>
  <si>
    <t>-1697984894</t>
  </si>
  <si>
    <t>-1909823994</t>
  </si>
  <si>
    <t>-864936887</t>
  </si>
  <si>
    <t>-1501449611</t>
  </si>
  <si>
    <t>-1011700435</t>
  </si>
  <si>
    <t>SO 01  - STROJOVNA VZT1</t>
  </si>
  <si>
    <t>944543814</t>
  </si>
  <si>
    <t>02.8</t>
  </si>
  <si>
    <t>Tepelné izolace potrubi - pouzdro z vlaknitého materiálu s Al folií DN20 tl.25mm  25x28</t>
  </si>
  <si>
    <t>-1702987435</t>
  </si>
  <si>
    <t>-214331190</t>
  </si>
  <si>
    <t>04.3</t>
  </si>
  <si>
    <t>1998935566</t>
  </si>
  <si>
    <t>1455689142</t>
  </si>
  <si>
    <t>-67940621</t>
  </si>
  <si>
    <t>01.12</t>
  </si>
  <si>
    <t>Čerpadlo oběhové teplovodní DN15/130</t>
  </si>
  <si>
    <t>1475834910</t>
  </si>
  <si>
    <t>238046375</t>
  </si>
  <si>
    <t>733 11-1113.2</t>
  </si>
  <si>
    <t>Potrubí ocel závit bšžné bezešvé kotelny DN15</t>
  </si>
  <si>
    <t>14679097</t>
  </si>
  <si>
    <t>-1019927571</t>
  </si>
  <si>
    <t>754681919</t>
  </si>
  <si>
    <t>-1474124053</t>
  </si>
  <si>
    <t>-1355984023</t>
  </si>
  <si>
    <t>-18148660</t>
  </si>
  <si>
    <t>1915154860</t>
  </si>
  <si>
    <t>1558691752</t>
  </si>
  <si>
    <t>70880689</t>
  </si>
  <si>
    <t>-1361525537</t>
  </si>
  <si>
    <t>734 20-9114</t>
  </si>
  <si>
    <t>Mtž armatura 2závity G 3/4</t>
  </si>
  <si>
    <t>-502810322</t>
  </si>
  <si>
    <t>-991913605</t>
  </si>
  <si>
    <t>-53978534</t>
  </si>
  <si>
    <t>01.13</t>
  </si>
  <si>
    <t>Ventil regulačni dvoucestný škrtící bez el. pohonu s regulátorem tlakové diference DN10</t>
  </si>
  <si>
    <t>760698949</t>
  </si>
  <si>
    <t>02.9</t>
  </si>
  <si>
    <t>Kohout kulový uzavirací DN10</t>
  </si>
  <si>
    <t>1878072627</t>
  </si>
  <si>
    <t>02.10</t>
  </si>
  <si>
    <t>1953820961</t>
  </si>
  <si>
    <t>02a</t>
  </si>
  <si>
    <t>Kohout kulový uzavirací DN25</t>
  </si>
  <si>
    <t>-833067363</t>
  </si>
  <si>
    <t>03.4</t>
  </si>
  <si>
    <t>1462261223</t>
  </si>
  <si>
    <t>03a</t>
  </si>
  <si>
    <t>Klapka zpětná DN15</t>
  </si>
  <si>
    <t>1507965860</t>
  </si>
  <si>
    <t>03aa</t>
  </si>
  <si>
    <t>Omezovač teploty zpětné vody DN15</t>
  </si>
  <si>
    <t>-89899148</t>
  </si>
  <si>
    <t>04.4</t>
  </si>
  <si>
    <t>Ventil regulační vyvažovací ruční DN15</t>
  </si>
  <si>
    <t>1740318380</t>
  </si>
  <si>
    <t>04.5</t>
  </si>
  <si>
    <t>Ventil regulační vyvažovací rucní DN20</t>
  </si>
  <si>
    <t>-1930411296</t>
  </si>
  <si>
    <t>04a</t>
  </si>
  <si>
    <t>-1416773421</t>
  </si>
  <si>
    <t>05.4</t>
  </si>
  <si>
    <t>Teploměr kruhový D60  L=60 mm  rozsah 0-12°C</t>
  </si>
  <si>
    <t>-243036651</t>
  </si>
  <si>
    <t>06.3</t>
  </si>
  <si>
    <t>-38633221</t>
  </si>
  <si>
    <t>07.4</t>
  </si>
  <si>
    <t>1778295414</t>
  </si>
  <si>
    <t>08.3</t>
  </si>
  <si>
    <t>250906910</t>
  </si>
  <si>
    <t>11.2</t>
  </si>
  <si>
    <t>Hadice nerezová ocelová  L=200mm   DN15</t>
  </si>
  <si>
    <t>-1792244199</t>
  </si>
  <si>
    <t>11a</t>
  </si>
  <si>
    <t>Hadice nerezová ocelová  L=300mm   DN15</t>
  </si>
  <si>
    <t>1702240507</t>
  </si>
  <si>
    <t>11aa</t>
  </si>
  <si>
    <t>Hadice nerezová ocelová  L=300mm   DN20</t>
  </si>
  <si>
    <t>1080636126</t>
  </si>
  <si>
    <t>-2053580857</t>
  </si>
  <si>
    <t>506460060</t>
  </si>
  <si>
    <t>486336495</t>
  </si>
  <si>
    <t>686750176</t>
  </si>
  <si>
    <t>-1170138476</t>
  </si>
  <si>
    <t>619460858</t>
  </si>
  <si>
    <t>585651596</t>
  </si>
  <si>
    <t>01.14</t>
  </si>
  <si>
    <t>Orientační štítky</t>
  </si>
  <si>
    <t>1053305534</t>
  </si>
  <si>
    <t>01.15</t>
  </si>
  <si>
    <t>Připojení VZT ohřívače</t>
  </si>
  <si>
    <t>-777457364</t>
  </si>
  <si>
    <t>-1417990033</t>
  </si>
  <si>
    <t>SO 01  - STROJOVNA VZT2</t>
  </si>
  <si>
    <t>359672648</t>
  </si>
  <si>
    <t>02.11</t>
  </si>
  <si>
    <t>Tepelné izolace potrubí - pouzdro z vlaknitého materiálu s Al folií DN20 tl.25mm  25x28</t>
  </si>
  <si>
    <t>626409645</t>
  </si>
  <si>
    <t>596183368</t>
  </si>
  <si>
    <t>04.6</t>
  </si>
  <si>
    <t>Montaž tepelné izolace potrubí - pouzdro z vlaknitého materiálu s Al folií</t>
  </si>
  <si>
    <t>-1789909118</t>
  </si>
  <si>
    <t>-1999646336</t>
  </si>
  <si>
    <t>06.4</t>
  </si>
  <si>
    <t>Tepelné izolace potrubí - pouzdro z pěnového PE DN32 tl.25mm  25x42</t>
  </si>
  <si>
    <t>-1068806181</t>
  </si>
  <si>
    <t>07.5</t>
  </si>
  <si>
    <t>Montaž tepelné izolace potrubí - pouzdro z pěnového PE</t>
  </si>
  <si>
    <t>-1297707192</t>
  </si>
  <si>
    <t>08.4</t>
  </si>
  <si>
    <t>Deska z  pěnového PE  tl.15mm</t>
  </si>
  <si>
    <t>-186662440</t>
  </si>
  <si>
    <t>09.3</t>
  </si>
  <si>
    <t>Montaž deska z  pěnového PE  tl.15mm</t>
  </si>
  <si>
    <t>1651967093</t>
  </si>
  <si>
    <t>1654976079</t>
  </si>
  <si>
    <t>-264382385</t>
  </si>
  <si>
    <t>754663352</t>
  </si>
  <si>
    <t>-148118072</t>
  </si>
  <si>
    <t>722130388</t>
  </si>
  <si>
    <t>-1901494499</t>
  </si>
  <si>
    <t>599945880</t>
  </si>
  <si>
    <t>-1680881308</t>
  </si>
  <si>
    <t>704999236</t>
  </si>
  <si>
    <t>45190338</t>
  </si>
  <si>
    <t>-1843536950</t>
  </si>
  <si>
    <t>-834334514</t>
  </si>
  <si>
    <t>1167784675</t>
  </si>
  <si>
    <t>1040171818</t>
  </si>
  <si>
    <t>-921701069</t>
  </si>
  <si>
    <t>34977164</t>
  </si>
  <si>
    <t>-79339567</t>
  </si>
  <si>
    <t>4909587</t>
  </si>
  <si>
    <t>01.16</t>
  </si>
  <si>
    <t>Ventil regulační dvoucestný škrtící bez el. pohonu s regulátorem tlakové diference DN10</t>
  </si>
  <si>
    <t>479639690</t>
  </si>
  <si>
    <t>01a</t>
  </si>
  <si>
    <t>Ventil regulační dvoucestný škrtící bez el. pohonu s regulátorem tlakové diference DN15</t>
  </si>
  <si>
    <t>-1009063728</t>
  </si>
  <si>
    <t>1361211823</t>
  </si>
  <si>
    <t>-1458446861</t>
  </si>
  <si>
    <t>-491984465</t>
  </si>
  <si>
    <t>2021750399</t>
  </si>
  <si>
    <t>-1264528302</t>
  </si>
  <si>
    <t>-241972391</t>
  </si>
  <si>
    <t>04.7</t>
  </si>
  <si>
    <t>Ventil regulacní vyvažovací ruční DN15</t>
  </si>
  <si>
    <t>-858715961</t>
  </si>
  <si>
    <t>04.8</t>
  </si>
  <si>
    <t>Ventil regulační vyvažovací ruční DN20</t>
  </si>
  <si>
    <t>-428040988</t>
  </si>
  <si>
    <t>1958334909</t>
  </si>
  <si>
    <t>05.5</t>
  </si>
  <si>
    <t>-1635858441</t>
  </si>
  <si>
    <t>1858055099</t>
  </si>
  <si>
    <t>07.6</t>
  </si>
  <si>
    <t>Manometr D100  rozsah 0-600 kPa včetně tříicestného tlakoměrného kohoutu</t>
  </si>
  <si>
    <t>1362154248</t>
  </si>
  <si>
    <t>09.4</t>
  </si>
  <si>
    <t>-1100937068</t>
  </si>
  <si>
    <t>1360973908</t>
  </si>
  <si>
    <t>1192724559</t>
  </si>
  <si>
    <t>-33199973</t>
  </si>
  <si>
    <t>1982618323</t>
  </si>
  <si>
    <t>-820302882</t>
  </si>
  <si>
    <t>1700599665</t>
  </si>
  <si>
    <t>298080464</t>
  </si>
  <si>
    <t>998 76-7201.1</t>
  </si>
  <si>
    <t>Přesun zamečnické kce objekt v -6m</t>
  </si>
  <si>
    <t>602991200</t>
  </si>
  <si>
    <t>1654560333</t>
  </si>
  <si>
    <t>34958654</t>
  </si>
  <si>
    <t>1707652796</t>
  </si>
  <si>
    <t>-2028172291</t>
  </si>
  <si>
    <t>-2092770794</t>
  </si>
  <si>
    <t>SO 01  - STROJOVNA VZT3</t>
  </si>
  <si>
    <t>1237446445</t>
  </si>
  <si>
    <t>02.12</t>
  </si>
  <si>
    <t>Montaž tepelné izolace potrubí - pouzdro z vlaknitého materiálu s Al folií DN15 tl.25mm  25x22</t>
  </si>
  <si>
    <t>291753938</t>
  </si>
  <si>
    <t>-2010731302</t>
  </si>
  <si>
    <t>786638384</t>
  </si>
  <si>
    <t>1085684016</t>
  </si>
  <si>
    <t>-1169918671</t>
  </si>
  <si>
    <t>2073069600</t>
  </si>
  <si>
    <t>710322033</t>
  </si>
  <si>
    <t>1268013</t>
  </si>
  <si>
    <t>1610257710</t>
  </si>
  <si>
    <t>81300586</t>
  </si>
  <si>
    <t>2104738079</t>
  </si>
  <si>
    <t>734 26-1224</t>
  </si>
  <si>
    <t>Šroubení příimé  G 3/4</t>
  </si>
  <si>
    <t>-1163548599</t>
  </si>
  <si>
    <t>225728210</t>
  </si>
  <si>
    <t>01.17</t>
  </si>
  <si>
    <t>Ventil regulacní dvoucestný škrtící bez el. pohonu s regulátorem tlakové diference DN10</t>
  </si>
  <si>
    <t>-1543535324</t>
  </si>
  <si>
    <t>1233414488</t>
  </si>
  <si>
    <t>-2144907521</t>
  </si>
  <si>
    <t>2037223784</t>
  </si>
  <si>
    <t>-2044728632</t>
  </si>
  <si>
    <t>-1312849526</t>
  </si>
  <si>
    <t>1895279575</t>
  </si>
  <si>
    <t>05.6</t>
  </si>
  <si>
    <t>Teploměr kruhovy D60  L=60 mm  rozsah 0-120°C</t>
  </si>
  <si>
    <t>2047851360</t>
  </si>
  <si>
    <t>-1586424121</t>
  </si>
  <si>
    <t>-1599862553</t>
  </si>
  <si>
    <t>-1337398358</t>
  </si>
  <si>
    <t>-102351389</t>
  </si>
  <si>
    <t>01.18</t>
  </si>
  <si>
    <t>Dopňkové konstrukce z profilové oceli</t>
  </si>
  <si>
    <t>-519179543</t>
  </si>
  <si>
    <t>269236831</t>
  </si>
  <si>
    <t>-1773789803</t>
  </si>
  <si>
    <t>-1692579921</t>
  </si>
  <si>
    <t>1362674959</t>
  </si>
  <si>
    <t>01.19</t>
  </si>
  <si>
    <t>Připojení VZT ohřívače Objekt celkem</t>
  </si>
  <si>
    <t>-1225071496</t>
  </si>
  <si>
    <t>SO 01  - PŘIPOJENÍ OHŘÍVAČŮ DC</t>
  </si>
  <si>
    <t>01.20</t>
  </si>
  <si>
    <t>-483451313</t>
  </si>
  <si>
    <t>03.5</t>
  </si>
  <si>
    <t>462797150</t>
  </si>
  <si>
    <t>04.9</t>
  </si>
  <si>
    <t>Montaž tepelné izolace potrubí - pouzdro z pěnového PE DN20 tl.20mm  20x28</t>
  </si>
  <si>
    <t>-1578036992</t>
  </si>
  <si>
    <t>05.7</t>
  </si>
  <si>
    <t>Tepelné izolace potrubí - deska z pěnového PE tl.15mm</t>
  </si>
  <si>
    <t>-1210242405</t>
  </si>
  <si>
    <t>06.5</t>
  </si>
  <si>
    <t>Montaž tepelné izolace potrubí - deska z pěnového PE tl.15mm</t>
  </si>
  <si>
    <t>-1993226332</t>
  </si>
  <si>
    <t>1920337848</t>
  </si>
  <si>
    <t>691784752</t>
  </si>
  <si>
    <t>192406427</t>
  </si>
  <si>
    <t>733 19-1111</t>
  </si>
  <si>
    <t>Manžeta prostupová -DN 20</t>
  </si>
  <si>
    <t>379589418</t>
  </si>
  <si>
    <t>1705626799</t>
  </si>
  <si>
    <t>1360868362</t>
  </si>
  <si>
    <t>-154179010</t>
  </si>
  <si>
    <t>-1679134224</t>
  </si>
  <si>
    <t>734 26-1225</t>
  </si>
  <si>
    <t>Šroubení přímé  G 1</t>
  </si>
  <si>
    <t>1113303328</t>
  </si>
  <si>
    <t>01.21</t>
  </si>
  <si>
    <t>Ventil regulacní dvoucestný škrtící bez el. pohonu s regulátorem tlakové diference DN20</t>
  </si>
  <si>
    <t>-1125266768</t>
  </si>
  <si>
    <t>02.13</t>
  </si>
  <si>
    <t>Kohout kulový uzavirací DN20</t>
  </si>
  <si>
    <t>-63285332</t>
  </si>
  <si>
    <t>03.6</t>
  </si>
  <si>
    <t>Filtr DN20</t>
  </si>
  <si>
    <t>94768206</t>
  </si>
  <si>
    <t>04.10</t>
  </si>
  <si>
    <t>-878966985</t>
  </si>
  <si>
    <t>05.8</t>
  </si>
  <si>
    <t>-867773561</t>
  </si>
  <si>
    <t>11.3</t>
  </si>
  <si>
    <t>-1642743380</t>
  </si>
  <si>
    <t>-974543170</t>
  </si>
  <si>
    <t>-1208677749</t>
  </si>
  <si>
    <t>-1228609634</t>
  </si>
  <si>
    <t>02.14</t>
  </si>
  <si>
    <t>Protipožární tmel   kartuš 600 ml</t>
  </si>
  <si>
    <t>kartus</t>
  </si>
  <si>
    <t>-1139681824</t>
  </si>
  <si>
    <t>-655945663</t>
  </si>
  <si>
    <t>655426495</t>
  </si>
  <si>
    <t>497284993</t>
  </si>
  <si>
    <t>785045322</t>
  </si>
  <si>
    <t>1928493328</t>
  </si>
  <si>
    <t>1688362397</t>
  </si>
  <si>
    <t>SO 01  - PODLAHOVÉ VYTÁPĚNÍ RS1.1</t>
  </si>
  <si>
    <t>Podlahové vytápění</t>
  </si>
  <si>
    <t>01.22</t>
  </si>
  <si>
    <t>Rozdělovací stanice - 12 vývodů</t>
  </si>
  <si>
    <t>80069962</t>
  </si>
  <si>
    <t>02.15</t>
  </si>
  <si>
    <t>Uzavirací kohout 1"</t>
  </si>
  <si>
    <t>par</t>
  </si>
  <si>
    <t>-945818287</t>
  </si>
  <si>
    <t>03.7</t>
  </si>
  <si>
    <t>Adaptér 16x2</t>
  </si>
  <si>
    <t>1985387733</t>
  </si>
  <si>
    <t>04.11</t>
  </si>
  <si>
    <t>Vodící oblouk</t>
  </si>
  <si>
    <t>-1748591151</t>
  </si>
  <si>
    <t>05.9</t>
  </si>
  <si>
    <t>Trubka 16x2</t>
  </si>
  <si>
    <t>-2068592030</t>
  </si>
  <si>
    <t>06.6</t>
  </si>
  <si>
    <t>Ochranná trubka  PE25</t>
  </si>
  <si>
    <t>1562393203</t>
  </si>
  <si>
    <t>07.7</t>
  </si>
  <si>
    <t>Systemová deska tl.28mm</t>
  </si>
  <si>
    <t>-1578926418</t>
  </si>
  <si>
    <t>08.5</t>
  </si>
  <si>
    <t>Dilatační páska</t>
  </si>
  <si>
    <t>-832860980</t>
  </si>
  <si>
    <t>09.5</t>
  </si>
  <si>
    <t>Plastifikátor</t>
  </si>
  <si>
    <t>888063038</t>
  </si>
  <si>
    <t>10.1</t>
  </si>
  <si>
    <t>Připojovací el. lišta (230V)</t>
  </si>
  <si>
    <t>-1899070659</t>
  </si>
  <si>
    <t>11.4</t>
  </si>
  <si>
    <t>Elektrotermický pohon (230V)</t>
  </si>
  <si>
    <t>943468177</t>
  </si>
  <si>
    <t>12.1</t>
  </si>
  <si>
    <t>Prostorový termostat (230V)</t>
  </si>
  <si>
    <t>1020925036</t>
  </si>
  <si>
    <t>13.1</t>
  </si>
  <si>
    <t>Propojovací kabel CYKY-J-5x1,5 mm2 (D+M)</t>
  </si>
  <si>
    <t>-1095313470</t>
  </si>
  <si>
    <t>14.2</t>
  </si>
  <si>
    <t>Montaž pdl vytapení Objekt celkem</t>
  </si>
  <si>
    <t>-2104408368</t>
  </si>
  <si>
    <t>SO 01  - PODLAHOVÉ VYTÁPĚNÍ RS1.2</t>
  </si>
  <si>
    <t>-2017282016</t>
  </si>
  <si>
    <t>411391413</t>
  </si>
  <si>
    <t>-1485328353</t>
  </si>
  <si>
    <t>-342347580</t>
  </si>
  <si>
    <t>-1054165220</t>
  </si>
  <si>
    <t>102404786</t>
  </si>
  <si>
    <t>192779432</t>
  </si>
  <si>
    <t>-1491111991</t>
  </si>
  <si>
    <t>-952083336</t>
  </si>
  <si>
    <t>263334870</t>
  </si>
  <si>
    <t>1236904983</t>
  </si>
  <si>
    <t>-1619074963</t>
  </si>
  <si>
    <t>-1525433679</t>
  </si>
  <si>
    <t>-126589335</t>
  </si>
  <si>
    <t>SO 01  - PODLAHOVÉ VYTÁPĚNÍ RS1.3</t>
  </si>
  <si>
    <t>-1421443740</t>
  </si>
  <si>
    <t>-1297907983</t>
  </si>
  <si>
    <t>-1060100805</t>
  </si>
  <si>
    <t>-1102489214</t>
  </si>
  <si>
    <t>-1122111378</t>
  </si>
  <si>
    <t>-652550535</t>
  </si>
  <si>
    <t>-602377615</t>
  </si>
  <si>
    <t>93288048</t>
  </si>
  <si>
    <t>428850225</t>
  </si>
  <si>
    <t>1425862837</t>
  </si>
  <si>
    <t>-1538838156</t>
  </si>
  <si>
    <t>-637925834</t>
  </si>
  <si>
    <t>-533166602</t>
  </si>
  <si>
    <t>2144468889</t>
  </si>
  <si>
    <t>SO 01  - PODLAHOVÉ VYTÁPĚNÍ RS1.4</t>
  </si>
  <si>
    <t>-1454515223</t>
  </si>
  <si>
    <t>1407160966</t>
  </si>
  <si>
    <t>-1605691919</t>
  </si>
  <si>
    <t>-640925942</t>
  </si>
  <si>
    <t>258483565</t>
  </si>
  <si>
    <t>-817085087</t>
  </si>
  <si>
    <t>218644651</t>
  </si>
  <si>
    <t>1245681160</t>
  </si>
  <si>
    <t>192606295</t>
  </si>
  <si>
    <t>-1385103684</t>
  </si>
  <si>
    <t>-823297406</t>
  </si>
  <si>
    <t>-1896812826</t>
  </si>
  <si>
    <t>1192379328</t>
  </si>
  <si>
    <t>1091627279</t>
  </si>
  <si>
    <t>SO 01  - PODLAHOVÉ VYTÁPĚNÍ RS1.5</t>
  </si>
  <si>
    <t>1031432891</t>
  </si>
  <si>
    <t>1075973277</t>
  </si>
  <si>
    <t>1433969536</t>
  </si>
  <si>
    <t>-401026722</t>
  </si>
  <si>
    <t>1035169773</t>
  </si>
  <si>
    <t>1391499661</t>
  </si>
  <si>
    <t>-1234467357</t>
  </si>
  <si>
    <t>-730329798</t>
  </si>
  <si>
    <t>1474150375</t>
  </si>
  <si>
    <t>-1280629280</t>
  </si>
  <si>
    <t>-1606638785</t>
  </si>
  <si>
    <t>-478108599</t>
  </si>
  <si>
    <t>-293562483</t>
  </si>
  <si>
    <t>-189474547</t>
  </si>
  <si>
    <t>SO 01  - PODLAHOVÉ VYTÁPĚNÍ RS2.1</t>
  </si>
  <si>
    <t>239249456</t>
  </si>
  <si>
    <t>-421052270</t>
  </si>
  <si>
    <t>1005289201</t>
  </si>
  <si>
    <t>1207538722</t>
  </si>
  <si>
    <t>1688817751</t>
  </si>
  <si>
    <t>-1576498391</t>
  </si>
  <si>
    <t>560629001</t>
  </si>
  <si>
    <t>-186346842</t>
  </si>
  <si>
    <t>209240102</t>
  </si>
  <si>
    <t>1721945232</t>
  </si>
  <si>
    <t>-969681929</t>
  </si>
  <si>
    <t>1492628682</t>
  </si>
  <si>
    <t>-1058709820</t>
  </si>
  <si>
    <t>13.2</t>
  </si>
  <si>
    <t>2133329020</t>
  </si>
  <si>
    <t>SO 01  - PODLAHOVÉ VYTÁPĚNÍ RS2.2</t>
  </si>
  <si>
    <t>-36723014</t>
  </si>
  <si>
    <t>781145597</t>
  </si>
  <si>
    <t>482842974</t>
  </si>
  <si>
    <t>-559234187</t>
  </si>
  <si>
    <t>185982876</t>
  </si>
  <si>
    <t>-1929260104</t>
  </si>
  <si>
    <t>603343877</t>
  </si>
  <si>
    <t>1128727192</t>
  </si>
  <si>
    <t>789646265</t>
  </si>
  <si>
    <t>1435879198</t>
  </si>
  <si>
    <t>-792816272</t>
  </si>
  <si>
    <t>-702206638</t>
  </si>
  <si>
    <t>-1428003271</t>
  </si>
  <si>
    <t>-1571718493</t>
  </si>
  <si>
    <t>SO 01  - PODLAHOVÉ VYTÁPĚNÍ RS2.3</t>
  </si>
  <si>
    <t>1630601064</t>
  </si>
  <si>
    <t>172005479</t>
  </si>
  <si>
    <t>-1364701901</t>
  </si>
  <si>
    <t>395962749</t>
  </si>
  <si>
    <t>1353641994</t>
  </si>
  <si>
    <t>781974233</t>
  </si>
  <si>
    <t>306491547</t>
  </si>
  <si>
    <t>11668090</t>
  </si>
  <si>
    <t>883307769</t>
  </si>
  <si>
    <t>382938953</t>
  </si>
  <si>
    <t>1737276354</t>
  </si>
  <si>
    <t>-1750358576</t>
  </si>
  <si>
    <t>567845965</t>
  </si>
  <si>
    <t>-1485591048</t>
  </si>
  <si>
    <t>SO 01  - PODLAHOVÉ VYTÁPĚNÍ RS2.4</t>
  </si>
  <si>
    <t>01.23</t>
  </si>
  <si>
    <t>Rozdeěovací stanice - 12 vývodů</t>
  </si>
  <si>
    <t>449494322</t>
  </si>
  <si>
    <t>1074741187</t>
  </si>
  <si>
    <t>182655466</t>
  </si>
  <si>
    <t>1762775607</t>
  </si>
  <si>
    <t>1882444920</t>
  </si>
  <si>
    <t>-1155363687</t>
  </si>
  <si>
    <t>408173916</t>
  </si>
  <si>
    <t>-321178021</t>
  </si>
  <si>
    <t>832586510</t>
  </si>
  <si>
    <t>336791451</t>
  </si>
  <si>
    <t>658589610</t>
  </si>
  <si>
    <t>931097162</t>
  </si>
  <si>
    <t>1276820133</t>
  </si>
  <si>
    <t>904951546</t>
  </si>
  <si>
    <t>SO 01  - PODLAHOVÉ VYTÁPĚNÍ RS3.1</t>
  </si>
  <si>
    <t>-1793925809</t>
  </si>
  <si>
    <t>-507391195</t>
  </si>
  <si>
    <t>-1801346638</t>
  </si>
  <si>
    <t>-1563353616</t>
  </si>
  <si>
    <t>1987032462</t>
  </si>
  <si>
    <t>-1487495083</t>
  </si>
  <si>
    <t>621445944</t>
  </si>
  <si>
    <t>-347001971</t>
  </si>
  <si>
    <t>-133299343</t>
  </si>
  <si>
    <t>1262038082</t>
  </si>
  <si>
    <t>1537441956</t>
  </si>
  <si>
    <t>-97694194</t>
  </si>
  <si>
    <t>-1916407215</t>
  </si>
  <si>
    <t>1868341765</t>
  </si>
  <si>
    <t>SO 01  - PODLAHOVÉ VYTÁPĚNÍ RS3.2</t>
  </si>
  <si>
    <t>-1631666651</t>
  </si>
  <si>
    <t>445390789</t>
  </si>
  <si>
    <t>-429865125</t>
  </si>
  <si>
    <t>-1496658773</t>
  </si>
  <si>
    <t>1889504432</t>
  </si>
  <si>
    <t>-2035220076</t>
  </si>
  <si>
    <t>-808575546</t>
  </si>
  <si>
    <t>2085379462</t>
  </si>
  <si>
    <t>-1543037255</t>
  </si>
  <si>
    <t>10.2</t>
  </si>
  <si>
    <t>Pripojovací el. lista (230V)</t>
  </si>
  <si>
    <t>2084730604</t>
  </si>
  <si>
    <t>-1605583840</t>
  </si>
  <si>
    <t>2074415365</t>
  </si>
  <si>
    <t>-329959083</t>
  </si>
  <si>
    <t>1586735486</t>
  </si>
  <si>
    <t>D31</t>
  </si>
  <si>
    <t>SO 01  - PODLAHOVÉ VYTÁPĚNÍ RS3.3</t>
  </si>
  <si>
    <t>2070962624</t>
  </si>
  <si>
    <t>591392797</t>
  </si>
  <si>
    <t>-42973740</t>
  </si>
  <si>
    <t>-2122211381</t>
  </si>
  <si>
    <t>-1651069259</t>
  </si>
  <si>
    <t>282361349</t>
  </si>
  <si>
    <t>-1013051298</t>
  </si>
  <si>
    <t>-1061371353</t>
  </si>
  <si>
    <t>-89059734</t>
  </si>
  <si>
    <t>914008390</t>
  </si>
  <si>
    <t>44788910</t>
  </si>
  <si>
    <t>-1530368254</t>
  </si>
  <si>
    <t>1878164756</t>
  </si>
  <si>
    <t>-927401178</t>
  </si>
  <si>
    <t>SO 01  - PODLAHOVÉ VYTÁPĚNÍ RS3.4</t>
  </si>
  <si>
    <t>-1696550692</t>
  </si>
  <si>
    <t>1453463635</t>
  </si>
  <si>
    <t>152468522</t>
  </si>
  <si>
    <t>-1685194060</t>
  </si>
  <si>
    <t>708112231</t>
  </si>
  <si>
    <t>1616806865</t>
  </si>
  <si>
    <t>1604263312</t>
  </si>
  <si>
    <t>-1799034037</t>
  </si>
  <si>
    <t>2012967091</t>
  </si>
  <si>
    <t>1367098752</t>
  </si>
  <si>
    <t>1334808247</t>
  </si>
  <si>
    <t>754211364</t>
  </si>
  <si>
    <t>152070928</t>
  </si>
  <si>
    <t>13.3</t>
  </si>
  <si>
    <t>Montaž pdl vytapení</t>
  </si>
  <si>
    <t>-2105771564</t>
  </si>
  <si>
    <t>01.5 - SO 01 - Slaboproudé rozvody</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</si>
  <si>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   </t>
  </si>
  <si>
    <t>D1 - Dodávka EPS</t>
  </si>
  <si>
    <t>D2 - Dodávka  EZS</t>
  </si>
  <si>
    <t>D3 - Dodávka STA- SAT</t>
  </si>
  <si>
    <t>D4 - Dodávka Anten</t>
  </si>
  <si>
    <t>D5 - Dodávka ozvučení</t>
  </si>
  <si>
    <t>D6 - Dodávka audio</t>
  </si>
  <si>
    <t>D7 - Dodávka  SKS, OK</t>
  </si>
  <si>
    <t>D8 - Dodávka KAM IP</t>
  </si>
  <si>
    <t>D9 - Dodávka SKS</t>
  </si>
  <si>
    <t>D10 - Dodávka ostatních zařízení a materiálu</t>
  </si>
  <si>
    <t>D11 - Montáže dle ceníku C22M</t>
  </si>
  <si>
    <t>D12 - Montáže ostatní</t>
  </si>
  <si>
    <t>D13 - Zemní práce dle ceníku C46M</t>
  </si>
  <si>
    <t>D14 - Ostatní</t>
  </si>
  <si>
    <t>Dodávka EPS</t>
  </si>
  <si>
    <t>AGN24.6</t>
  </si>
  <si>
    <t>Houkačka AGN 24.6</t>
  </si>
  <si>
    <t>335302059</t>
  </si>
  <si>
    <t>cer00590</t>
  </si>
  <si>
    <t>LINKOVÝ VÝSTUPNÍ MODUL KOMPAKTNÍ</t>
  </si>
  <si>
    <t>-685049262</t>
  </si>
  <si>
    <t>cer00770</t>
  </si>
  <si>
    <t>TLAČÍTKOVÝ HLÁSIČ</t>
  </si>
  <si>
    <t>-12612315</t>
  </si>
  <si>
    <t>cer00945</t>
  </si>
  <si>
    <t>TEPELNÝ HLÁSIČ</t>
  </si>
  <si>
    <t>-787548748</t>
  </si>
  <si>
    <t>cer00900</t>
  </si>
  <si>
    <t>KOUŘOVÝ HLÁSIČ</t>
  </si>
  <si>
    <t>1882194431</t>
  </si>
  <si>
    <t>PC019480</t>
  </si>
  <si>
    <t>Patice  adresovatelná</t>
  </si>
  <si>
    <t>1370083048</t>
  </si>
  <si>
    <t>PC019630</t>
  </si>
  <si>
    <t>-737648356</t>
  </si>
  <si>
    <t>PC021180</t>
  </si>
  <si>
    <t>Ústředna EPS</t>
  </si>
  <si>
    <t>sa</t>
  </si>
  <si>
    <t>-1002161776</t>
  </si>
  <si>
    <t>AX1201</t>
  </si>
  <si>
    <t>AKUMULÁTOR 12V/27Ah AX 1201</t>
  </si>
  <si>
    <t>-1726360953</t>
  </si>
  <si>
    <t>Dodávka  EZS</t>
  </si>
  <si>
    <t>adi.002030</t>
  </si>
  <si>
    <t>sestava ústředny včetně dotykové klávesnice (např. typu GALAXYGD-96 )</t>
  </si>
  <si>
    <t>-1805103883</t>
  </si>
  <si>
    <t>adi.009910</t>
  </si>
  <si>
    <t>Kapacita 18 Ah, nominální napětí 12 Vss, hmotnost 5,5 kg, svorky typ šroubové M6, rozměry 180 x 168 x 77 mm (š x v x h).</t>
  </si>
  <si>
    <t>-90407447</t>
  </si>
  <si>
    <t>adi.002300</t>
  </si>
  <si>
    <t>Modul systémového posilovacího zdroje 2,75A v kovovém krytu</t>
  </si>
  <si>
    <t>-1438598252</t>
  </si>
  <si>
    <t>Poznámka k položce:
s vestavěným koncentrátorem 8 zón / 4 PGM výstupy. Pokročilá diagnostika funkčnosti, prostor pro aku max. 18 Ah.</t>
  </si>
  <si>
    <t>adi.005660</t>
  </si>
  <si>
    <t>Přepěťová ochrana s integrovaným odrušovacím VF filtrem</t>
  </si>
  <si>
    <t>-2133078879</t>
  </si>
  <si>
    <t>Poznámka k položce:
pro ochranu řídících systémů MaR, EZS a EPS proti pulsnímu přepětí a VF rušení. Jmenovité napětí 230VAC, zatěžovací proud 1A, montáž na DIN lištu, signalizace poruchy pro prerušením napájení.</t>
  </si>
  <si>
    <t>adi.005480</t>
  </si>
  <si>
    <t>Miniaturní univerzální releový modul se svorkovnicí a NC/NO kontaktem, rozměry 24 x 16 x 15 mm (š x v x h).</t>
  </si>
  <si>
    <t>-645936483</t>
  </si>
  <si>
    <t>adi.008690</t>
  </si>
  <si>
    <t>Vnitřní nezálohovaná piezoelektrická plastová siréna se čtyřmi piezoměniči, napájení 6 - 15 Vss / odběr 190 mA, akustický výkon 111 dB / 1m, barva slonová kost, rozměry 105 x 105 x 45 mm (v x š x h).</t>
  </si>
  <si>
    <t>1754127787</t>
  </si>
  <si>
    <t>adi.002190</t>
  </si>
  <si>
    <t>Ovládací a programovací LCD klávesnice, 2 řádkový displej, 16 znaků na řádek, česká verze.</t>
  </si>
  <si>
    <t>-210298768</t>
  </si>
  <si>
    <t>adi.002620</t>
  </si>
  <si>
    <t>Docházkový terminál s LCD displejem k ústředně s vestavěnou bezkontaktní čtečkou (např. typu Indala)</t>
  </si>
  <si>
    <t>475777704</t>
  </si>
  <si>
    <t>KABEL9501</t>
  </si>
  <si>
    <t>Datový kabel s krouceným párem vodičů doporučený k použití pro sběrnici RS485, počet vodičů 2, průřez vodičů 0,22 mm2, průměr kabelu 4,7 mm, balení 305 m, lanko, jednotlivé vodiče jsou barevně odlišeny.</t>
  </si>
  <si>
    <t>1103609213</t>
  </si>
  <si>
    <t>adi.002570</t>
  </si>
  <si>
    <t>Bezkontaktní karta pro čtečky kompatibilní s Nemocnicí Tábor, rozměry 85mm x 55mm x 1mm</t>
  </si>
  <si>
    <t>1875042977</t>
  </si>
  <si>
    <t xml:space="preserve"> " POLOŽKU NEOCEŇOVAT  !!!"</t>
  </si>
  <si>
    <t>adi.002550</t>
  </si>
  <si>
    <t>Bezkontaktní čtečka pro jednoduché a ekonomické vytvoření přístupového bodu pro jedny dveře.</t>
  </si>
  <si>
    <t>-1493931575</t>
  </si>
  <si>
    <t>Poznámka k položce:
Čtečka mimo kontroly přístupu dovoluje i ovládání ústředny EZS. Čtečka je s kabelem a připojujte se přímo na sběrnici ústředny pomocí modulu</t>
  </si>
  <si>
    <t>adi.002560</t>
  </si>
  <si>
    <t>Propojovací krabice pro čtečku kompatibilní s Nemocnicí Tábor, nutná pro správnou funkci čtečky.</t>
  </si>
  <si>
    <t>905845368</t>
  </si>
  <si>
    <t>adi.002660</t>
  </si>
  <si>
    <t>Řídící modul přístupového systému v kovovém krytu pro jedny nebo dvoje nezávislé dveře.</t>
  </si>
  <si>
    <t>1070343881</t>
  </si>
  <si>
    <t>Poznámka k položce:
. Podporuje připojení čteček různých technologií a výrobců. Kompatibilní se čtečkami s výstupním formátem Wiegand 26, 27, 32, 34 a 40 bitů Wiegand.</t>
  </si>
  <si>
    <t>Dodávka STA- SAT</t>
  </si>
  <si>
    <t>PC004230</t>
  </si>
  <si>
    <t>F - konektor</t>
  </si>
  <si>
    <t>-2047510202</t>
  </si>
  <si>
    <t>PC004240</t>
  </si>
  <si>
    <t>Zakončení - F</t>
  </si>
  <si>
    <t>-1786057581</t>
  </si>
  <si>
    <t>PC004260</t>
  </si>
  <si>
    <t>Zakončovací odpor</t>
  </si>
  <si>
    <t>-72820497</t>
  </si>
  <si>
    <t>PC230230</t>
  </si>
  <si>
    <t>Zemnící lišta pro 6 koaxiálních kabelů</t>
  </si>
  <si>
    <t>-455121852</t>
  </si>
  <si>
    <t>PC003900</t>
  </si>
  <si>
    <t>Anténní stožár vč. uchycení žár. zinkovaný</t>
  </si>
  <si>
    <t>254257304</t>
  </si>
  <si>
    <t>PC004250</t>
  </si>
  <si>
    <t>Anténní konektor IEC</t>
  </si>
  <si>
    <t>-2037619880</t>
  </si>
  <si>
    <t>PC009270</t>
  </si>
  <si>
    <t>Rodbočovač 1/8 XGVS-8 11 dB</t>
  </si>
  <si>
    <t>-172038032</t>
  </si>
  <si>
    <t>PC231820</t>
  </si>
  <si>
    <t>Širokopásmový anténní zesilovač</t>
  </si>
  <si>
    <t>216425273</t>
  </si>
  <si>
    <t>PC233760</t>
  </si>
  <si>
    <t>Programovatelný domovní zesilovač pro STA DVB-T a VKV 20 úč.</t>
  </si>
  <si>
    <t>323563955</t>
  </si>
  <si>
    <t>Poznámka k položce:
zesilovac-</t>
  </si>
  <si>
    <t>Dodávka Anten</t>
  </si>
  <si>
    <t>ant.000100</t>
  </si>
  <si>
    <t>UHF, kanál 21-69, G=15.5 dB</t>
  </si>
  <si>
    <t>-1882636421</t>
  </si>
  <si>
    <t>Poznámka k položce:
UHF, kanál 21-9, G=15.5 dB</t>
  </si>
  <si>
    <t>ant.000300</t>
  </si>
  <si>
    <t>FM, vertikální i horizontální polarizace</t>
  </si>
  <si>
    <t>116229658</t>
  </si>
  <si>
    <t>Poznámka k položce:
FM, vertikálníi horizontální polarizace</t>
  </si>
  <si>
    <t>ant.001230</t>
  </si>
  <si>
    <t>koncová zásuvka 3,5 dB</t>
  </si>
  <si>
    <t>1135792506</t>
  </si>
  <si>
    <t>ant.206000</t>
  </si>
  <si>
    <t>skříň pro 5 přijímačů DT, montáž na stěnu</t>
  </si>
  <si>
    <t>1490287009</t>
  </si>
  <si>
    <t>Poznámka k položce:
MACAB</t>
  </si>
  <si>
    <t>Dodávka ozvučení</t>
  </si>
  <si>
    <t>PC223810</t>
  </si>
  <si>
    <t>modul pro kontrolu funkcí ústředny - AC, DC napájení, ventilátor</t>
  </si>
  <si>
    <t>-606947979</t>
  </si>
  <si>
    <t>PC223830</t>
  </si>
  <si>
    <t>Vysoce výkonný, proudově řízený zesilovač určený k buzení smyčky v podlaze nebo ve stropu.</t>
  </si>
  <si>
    <t>-816556347</t>
  </si>
  <si>
    <t>Poznámka k položce:
Jeden zesilovač pokryje oblast až 600m2. Obsahuje dva mikrofonní/linkové vstupy, jeden prioritní vstup (100 V). Volitelný kmitočtový rozsah a regulátory tónů. Omezovač a automatické řízení zisku (AGC). Možnost začlenění do systémů vyhovující normě IEC 60849 a ČSN EN 60849.</t>
  </si>
  <si>
    <t>PC224040</t>
  </si>
  <si>
    <t>Výkonový zesilovač 4x240W - vč. držáků do racku 19" - slot pro kontrolní modul FD-20</t>
  </si>
  <si>
    <t>-2102972415</t>
  </si>
  <si>
    <t>PCS11912</t>
  </si>
  <si>
    <t>stropní reproduktor (požární), 6W, 100V, kulatá kovová mřížka</t>
  </si>
  <si>
    <t>1577025247</t>
  </si>
  <si>
    <t>PCS11924</t>
  </si>
  <si>
    <t>protipožární kryt pro stropní reproduktor LBC 3086/41</t>
  </si>
  <si>
    <t>1537057004</t>
  </si>
  <si>
    <t>PC226050</t>
  </si>
  <si>
    <t>mixážní předzesilovač</t>
  </si>
  <si>
    <t>1448847974</t>
  </si>
  <si>
    <t>PC226060</t>
  </si>
  <si>
    <t>stanice hlasatele pro všechny zóny</t>
  </si>
  <si>
    <t>1778559195</t>
  </si>
  <si>
    <t>PC226680</t>
  </si>
  <si>
    <t>řídicí jednotka 6 zón</t>
  </si>
  <si>
    <t>1535913673</t>
  </si>
  <si>
    <t>Poznámka k položce:
(možno rozšířit až na 60 zón jednotkami ) vč. poplachového ručního mikrofonu,  vyhovuje IEC60849, vestavěný výkonový zesilovač (240W)  vestavěný inteligentní záznamník zpráv s 255 zprávami, dohled nad funkcí systému včetně dohledu reproduktorových linek měřením impedance vedení  1-kanálový nebo 2-kanálový systém,  programování z PC přes USB port, ovládání hlasitosti hudby v každé zóně.</t>
  </si>
  <si>
    <t>Dodávka audio</t>
  </si>
  <si>
    <t>PEN-JBC</t>
  </si>
  <si>
    <t>Krabice pro připojení reproduktorů. Osazena keramickou svork</t>
  </si>
  <si>
    <t>1857859916</t>
  </si>
  <si>
    <t>Poznámka k položce:
Krabice pro připojení reproduktorů. Osazena keramickou svorkovnicí a tepelnou pojistkou.</t>
  </si>
  <si>
    <t>Dodávka  SKS, OK</t>
  </si>
  <si>
    <t>DS428080-A</t>
  </si>
  <si>
    <t>19" Rozvaděč 42U 800x800 prosklené dveře</t>
  </si>
  <si>
    <t>953118862</t>
  </si>
  <si>
    <t>schr.03041</t>
  </si>
  <si>
    <t>19" rozvaděč nástěný 18U/500mm dělený</t>
  </si>
  <si>
    <t>-1555899445</t>
  </si>
  <si>
    <t>schr.03541</t>
  </si>
  <si>
    <t>19" Ventilační jednotka s termostatem, 2x ventilátor, 70W, 2U</t>
  </si>
  <si>
    <t>-463024151</t>
  </si>
  <si>
    <t>schr.03541.1</t>
  </si>
  <si>
    <t>Čelní panel FO vany pevný pro 12 SC spojek, RAL 7035</t>
  </si>
  <si>
    <t>1627570988</t>
  </si>
  <si>
    <t>schr.04011</t>
  </si>
  <si>
    <t>FO kabel  universal LSOH 16x9/125</t>
  </si>
  <si>
    <t>382042198</t>
  </si>
  <si>
    <t>schr.03991</t>
  </si>
  <si>
    <t>FO kabel  universal LSOH 8x9/125</t>
  </si>
  <si>
    <t>1847862171</t>
  </si>
  <si>
    <t>schr.00981</t>
  </si>
  <si>
    <t>Kabel UTP cat.6 venkovní provedení , černý PE plášť</t>
  </si>
  <si>
    <t>-971752108</t>
  </si>
  <si>
    <t>schr.04321</t>
  </si>
  <si>
    <t>Optická kazeta pro 12 svárů, s víčkem</t>
  </si>
  <si>
    <t>16571621</t>
  </si>
  <si>
    <t>schr.01061</t>
  </si>
  <si>
    <t>Patchkabel cat.6 UTP, 2xRJ45, 1m</t>
  </si>
  <si>
    <t>2018266213</t>
  </si>
  <si>
    <t>schr.01071</t>
  </si>
  <si>
    <t>Patchkabel cat.6 UTP, 2xRJ45, 2m</t>
  </si>
  <si>
    <t>-308026330</t>
  </si>
  <si>
    <t>schr.04551</t>
  </si>
  <si>
    <t>Pigtail SC, 50/125, délka 2 m</t>
  </si>
  <si>
    <t>-78908523</t>
  </si>
  <si>
    <t>schr.01291</t>
  </si>
  <si>
    <t>Propojovací kabel, Cat.6 500 MHz, stíněný, 2xRJ-45, délka 3m, barva šedá</t>
  </si>
  <si>
    <t>-812140255</t>
  </si>
  <si>
    <t>PG16ZE-PLAST</t>
  </si>
  <si>
    <t>Průchodka do vany na optický kabel, plastová</t>
  </si>
  <si>
    <t>-811996383</t>
  </si>
  <si>
    <t>HLZPZCD-02</t>
  </si>
  <si>
    <t>Víčko k optické kazetě</t>
  </si>
  <si>
    <t>1622816568</t>
  </si>
  <si>
    <t>HSEDO1UW2F</t>
  </si>
  <si>
    <t>Zásuvka modulární pro 1xRJ45 s protiprachovou krytkou, UP</t>
  </si>
  <si>
    <t>-1116452772</t>
  </si>
  <si>
    <t>HSEDU2UW6V</t>
  </si>
  <si>
    <t>Zásuvka Cat. 6, 2xRJ-45, nestíněné kompaktní provedení,80x80mm</t>
  </si>
  <si>
    <t>2015865218</t>
  </si>
  <si>
    <t>Dodávka KAM IP</t>
  </si>
  <si>
    <t>PC016840</t>
  </si>
  <si>
    <t>POE-KIT Sada pro napájení po ethernetu</t>
  </si>
  <si>
    <t>-771566856</t>
  </si>
  <si>
    <t>PC232950</t>
  </si>
  <si>
    <t>Adaptér pro montáž  na roh</t>
  </si>
  <si>
    <t>-1029331835</t>
  </si>
  <si>
    <t>PC233640</t>
  </si>
  <si>
    <t>Venkovní IP bullet kamera, TD/N, HD 1080p, 2MP, WDR, f=3.3-12mm, IR, IP66</t>
  </si>
  <si>
    <t>-1733258670</t>
  </si>
  <si>
    <t>PC233650</t>
  </si>
  <si>
    <t>Venkovní IP mini dome kamera, D/N, HD 1080p, 2MP, WDR, f=2.8mm, IR přísvit, IP65</t>
  </si>
  <si>
    <t>824608810</t>
  </si>
  <si>
    <t>PC233660</t>
  </si>
  <si>
    <t>Venkovní IP kamera, TD/N, HD 720p, 1.3MP, f=4mm, WDR, IR přísvit, konzole, IP66</t>
  </si>
  <si>
    <t>919447894</t>
  </si>
  <si>
    <t>PC233670</t>
  </si>
  <si>
    <t>IP mini dome kamera, AV, G6, D/N, HD 1080p, 2MP, f=2.8mm, WDR (View-DR)</t>
  </si>
  <si>
    <t>1198277186</t>
  </si>
  <si>
    <t>PC233720</t>
  </si>
  <si>
    <t>LCD LED monitor, 22", Full HD 1920x1080, 16:9,  HDMI, BNC, VGA, 230V</t>
  </si>
  <si>
    <t>1557752650</t>
  </si>
  <si>
    <t>PC233710</t>
  </si>
  <si>
    <t>DVR 16 vstupů, HDD 1TB, 400obr/s (D1), H.264</t>
  </si>
  <si>
    <t>1015430529</t>
  </si>
  <si>
    <t>Dodávka SKS</t>
  </si>
  <si>
    <t>lex-003330</t>
  </si>
  <si>
    <t>Instalační krabice s vložkou. Typ P1</t>
  </si>
  <si>
    <t>-1088262358</t>
  </si>
  <si>
    <t>lex-001050</t>
  </si>
  <si>
    <t>UTP Cat. 6  4x2x24 AWG, LSOH Box 305m</t>
  </si>
  <si>
    <t>-1638653572</t>
  </si>
  <si>
    <t>lex-001025</t>
  </si>
  <si>
    <t>UTP Cat. 5E  4x2x24 AWG, LSOH Box 305m</t>
  </si>
  <si>
    <t>605797409</t>
  </si>
  <si>
    <t>lex-001150</t>
  </si>
  <si>
    <t>Datová zásuvka  - 2 konektory kat 6 UTP, 2 montážní rám</t>
  </si>
  <si>
    <t>-795172909</t>
  </si>
  <si>
    <t>lex-001125</t>
  </si>
  <si>
    <t>Datová zásuvka  - 1 konektor kat 5e UTP, 1 montážní rám</t>
  </si>
  <si>
    <t>569555757</t>
  </si>
  <si>
    <t>lex-000210</t>
  </si>
  <si>
    <t>Patchpanel 48 ports 3U, grey RAL7035</t>
  </si>
  <si>
    <t>-2077163096</t>
  </si>
  <si>
    <t>lex-000220</t>
  </si>
  <si>
    <t>Patchpanel 24 ports 1U, 2. generation</t>
  </si>
  <si>
    <t>-1244077462</t>
  </si>
  <si>
    <t>lex-000175</t>
  </si>
  <si>
    <t>UTP connector cat.6 568A/568B</t>
  </si>
  <si>
    <t>1636354988</t>
  </si>
  <si>
    <t>lex-000370</t>
  </si>
  <si>
    <t>Tele Panel 50 port</t>
  </si>
  <si>
    <t>-411356046</t>
  </si>
  <si>
    <t>Dodávka ostatních zařízení a materiálu</t>
  </si>
  <si>
    <t>PC001710</t>
  </si>
  <si>
    <t>Trubka instalační ohebná nárazuvzdorná Js 16mm (např. typu MONOFLEX # 16 1416/1).</t>
  </si>
  <si>
    <t>-4899945</t>
  </si>
  <si>
    <t>PC001720</t>
  </si>
  <si>
    <t>Trubka instalační ohebná nárazuvzdorná Js 23mm (např. typu MONOFLEX # 23 1423/1).</t>
  </si>
  <si>
    <t>1220896372</t>
  </si>
  <si>
    <t>PC001730</t>
  </si>
  <si>
    <t>Trubka instalační ohebná nárazuvzdorná Js 29mm (např. typu MONOFLEX # 29 1429/1).</t>
  </si>
  <si>
    <t>-40555352</t>
  </si>
  <si>
    <t>PC001740</t>
  </si>
  <si>
    <t>Trubka instalační ohebná nárazuvzdorná Js 36mm (např. typu MONOFLEX # 36 1436/1).</t>
  </si>
  <si>
    <t>167832756</t>
  </si>
  <si>
    <t>PC001870</t>
  </si>
  <si>
    <t>Trubka kovová ohebná Js 48mm (např.typu KOPEX # 48 3348)</t>
  </si>
  <si>
    <t>1901987818</t>
  </si>
  <si>
    <t>PC017240</t>
  </si>
  <si>
    <t>Trubka - ohebná chránička Js 61mm (např. typu KOPOFLEX 75 (75/61 mm)  KF 09075)</t>
  </si>
  <si>
    <t>-1061056106</t>
  </si>
  <si>
    <t>PC001360</t>
  </si>
  <si>
    <t>Štítek označovací PVC</t>
  </si>
  <si>
    <t>-1629643357</t>
  </si>
  <si>
    <t>PC002020</t>
  </si>
  <si>
    <t>Krabice KP 68</t>
  </si>
  <si>
    <t>-520279475</t>
  </si>
  <si>
    <t>PC002000</t>
  </si>
  <si>
    <t>Krabice prázdná KU 68/2 1901 hluboká 40mm</t>
  </si>
  <si>
    <t>1562972579</t>
  </si>
  <si>
    <t>PC009100</t>
  </si>
  <si>
    <t>Protipožární ucpávková pěna (např. typu INTUMEX MW)</t>
  </si>
  <si>
    <t>ka</t>
  </si>
  <si>
    <t>-1720020934</t>
  </si>
  <si>
    <t>PC002200</t>
  </si>
  <si>
    <t>Hmoždinka  HM 8</t>
  </si>
  <si>
    <t>-1542922080</t>
  </si>
  <si>
    <t>PC000760</t>
  </si>
  <si>
    <t>Šňůra CYH 2*1</t>
  </si>
  <si>
    <t>-1732184874</t>
  </si>
  <si>
    <t>PC002070</t>
  </si>
  <si>
    <t>Krabice s víčkem KO 125</t>
  </si>
  <si>
    <t>-1181828212</t>
  </si>
  <si>
    <t>PC001490</t>
  </si>
  <si>
    <t>Lišta vkládací LV 18 * 13</t>
  </si>
  <si>
    <t>-1332402492</t>
  </si>
  <si>
    <t>PC007500</t>
  </si>
  <si>
    <t>Trubka PVC tuha # 23  1523 (3m)</t>
  </si>
  <si>
    <t>1687299452</t>
  </si>
  <si>
    <t>PC001050</t>
  </si>
  <si>
    <t>Kabel stíněný LAM 6X 0.8 2*0.8+4*0.4</t>
  </si>
  <si>
    <t>1454138366</t>
  </si>
  <si>
    <t>PC000470</t>
  </si>
  <si>
    <t>Kabel stíněný JYTY 2*1</t>
  </si>
  <si>
    <t>-1732669009</t>
  </si>
  <si>
    <t>PC009390</t>
  </si>
  <si>
    <t>Kabel J-H(St)H Bd 2x2x0,8 bezhalogen. oheň retardující</t>
  </si>
  <si>
    <t>-599245138</t>
  </si>
  <si>
    <t>124445292</t>
  </si>
  <si>
    <t>PC009405</t>
  </si>
  <si>
    <t>Kabel JE-H(St)H FE 180/E30 12x2x0,8 bezhalogenní ohniodolný</t>
  </si>
  <si>
    <t>-1292001770</t>
  </si>
  <si>
    <t>PC009401</t>
  </si>
  <si>
    <t>Kabel JE-H(St)H FE 180/E30 4x2x0,8 bezhalogen. ohniodolný</t>
  </si>
  <si>
    <t>-929373510</t>
  </si>
  <si>
    <t>PC020490</t>
  </si>
  <si>
    <t>Kabelová příchytka HFFR trubky o 40</t>
  </si>
  <si>
    <t>-416310344</t>
  </si>
  <si>
    <t>PC009105</t>
  </si>
  <si>
    <t>Provozní kniha EPS</t>
  </si>
  <si>
    <t>-107015908</t>
  </si>
  <si>
    <t>-1399797824</t>
  </si>
  <si>
    <t>PC217000</t>
  </si>
  <si>
    <t xml:space="preserve">Trubka pevná izolační 20mm bezhalogenová (např. typu HFIRM) </t>
  </si>
  <si>
    <t>-512122667</t>
  </si>
  <si>
    <t>PC231000</t>
  </si>
  <si>
    <t>Bezhal. sděl. stíněný kabel 1x2x0,8 (např. typu  PRAFlaGuard SSKFH V180)</t>
  </si>
  <si>
    <t>1422647186</t>
  </si>
  <si>
    <t>PC020000</t>
  </si>
  <si>
    <t>Požární ucpávka střední</t>
  </si>
  <si>
    <t>54412540</t>
  </si>
  <si>
    <t>PC020830</t>
  </si>
  <si>
    <t>Elektromagnet. zámek</t>
  </si>
  <si>
    <t>321297624</t>
  </si>
  <si>
    <t>PC020840</t>
  </si>
  <si>
    <t>Plech čelní k zámku</t>
  </si>
  <si>
    <t>-485756304</t>
  </si>
  <si>
    <t>PC001300</t>
  </si>
  <si>
    <t>Koaxiální kabel KK 110</t>
  </si>
  <si>
    <t>-984220313</t>
  </si>
  <si>
    <t>-454922112</t>
  </si>
  <si>
    <t>-2038487457</t>
  </si>
  <si>
    <t>771758409</t>
  </si>
  <si>
    <t>PC007110</t>
  </si>
  <si>
    <t>Zdroj 12V ss/1A na lištu</t>
  </si>
  <si>
    <t>-105692932</t>
  </si>
  <si>
    <t>-1324102396</t>
  </si>
  <si>
    <t>PC007400</t>
  </si>
  <si>
    <t>Trafo 8V/AC pro EZ</t>
  </si>
  <si>
    <t>-2143495587</t>
  </si>
  <si>
    <t>PC233930</t>
  </si>
  <si>
    <t>Sestava Dig.videotelefonu  pro 6 účastníků</t>
  </si>
  <si>
    <t>1562658047</t>
  </si>
  <si>
    <t>Poznámka k položce:
obsahuje: ; 116x Monitor , 2kameru , dveřní 2panel , 2zdroj , zámek 2</t>
  </si>
  <si>
    <t>PC232770</t>
  </si>
  <si>
    <t>Ohniodolný kabel 2x2,5 (např.typu 1-CHKE-V Lamela Chyše)</t>
  </si>
  <si>
    <t>-1873862917</t>
  </si>
  <si>
    <t>PC232760</t>
  </si>
  <si>
    <t>Ohniodolný kabel 2x1,5 (např. typu 1-CHKE-V Lamela Chyše)</t>
  </si>
  <si>
    <t>-1945226947</t>
  </si>
  <si>
    <t>PC232750</t>
  </si>
  <si>
    <t>Ohniodolný kabel 2x1 (např. typu 1-CHKE-V Lamela Chyše)</t>
  </si>
  <si>
    <t>-214903350</t>
  </si>
  <si>
    <t>PC218000</t>
  </si>
  <si>
    <t>Kabel JXKE-V 2x2x0,8 mm sdělovací bezhalogenový ohniodolný</t>
  </si>
  <si>
    <t>829060764</t>
  </si>
  <si>
    <t>PC024687</t>
  </si>
  <si>
    <t>Kovový kabelový úchyt nerez pro 16 kabelů 2033M OBO</t>
  </si>
  <si>
    <t>-1474156632</t>
  </si>
  <si>
    <t>PC024685</t>
  </si>
  <si>
    <t>Kovový kabelový úchyt nerez pro 10 kabelů 2034M OBO</t>
  </si>
  <si>
    <t>256992854</t>
  </si>
  <si>
    <t>PC024670</t>
  </si>
  <si>
    <t>Protipožární kotva se šroubem (např.typu OBO Bettermann) MMS- 6x50</t>
  </si>
  <si>
    <t>-12922558</t>
  </si>
  <si>
    <t>Poznámka k položce:
Č. schválení Z-21.1-1503</t>
  </si>
  <si>
    <t>PC024660</t>
  </si>
  <si>
    <t>Protipožární kotva se šroubem (např. typu OBO Bettermann) MMS-ST M6 6x60</t>
  </si>
  <si>
    <t>-305664325</t>
  </si>
  <si>
    <t>PC234050</t>
  </si>
  <si>
    <t>Terminál u sestry-zákl.modul</t>
  </si>
  <si>
    <t>-722639803</t>
  </si>
  <si>
    <t>PC234070</t>
  </si>
  <si>
    <t>Napaječ 1,5A/40W/24 V DC</t>
  </si>
  <si>
    <t>87064867</t>
  </si>
  <si>
    <t>PC234090</t>
  </si>
  <si>
    <t>volací tlačítko</t>
  </si>
  <si>
    <t>-1041127456</t>
  </si>
  <si>
    <t>U1</t>
  </si>
  <si>
    <t>montážní krabice pod omítku</t>
  </si>
  <si>
    <t>1039548067</t>
  </si>
  <si>
    <t>U2</t>
  </si>
  <si>
    <t>596081965</t>
  </si>
  <si>
    <t>PC000860</t>
  </si>
  <si>
    <t>Kabel stíněný SYKFY 50*2*0.5</t>
  </si>
  <si>
    <t>1044238249</t>
  </si>
  <si>
    <t>PC001630</t>
  </si>
  <si>
    <t>Žlab s víkem pozink S22  2x125/38 vč.spoj.XA22</t>
  </si>
  <si>
    <t>-561370734</t>
  </si>
  <si>
    <t>Montáže dle ceníku C22M</t>
  </si>
  <si>
    <t>220 260551</t>
  </si>
  <si>
    <t>Trubka PVC  pod omítkou 16 mm</t>
  </si>
  <si>
    <t>388373885</t>
  </si>
  <si>
    <t>220 260552</t>
  </si>
  <si>
    <t>Trubka PVC  pod omítkou 23 mm</t>
  </si>
  <si>
    <t>-1164713085</t>
  </si>
  <si>
    <t>220 260553</t>
  </si>
  <si>
    <t>Trubka PVC  pod omítkou 29 mm</t>
  </si>
  <si>
    <t>-434094143</t>
  </si>
  <si>
    <t>220 260554</t>
  </si>
  <si>
    <t>Trubka PVC pod omítkou 36 mm</t>
  </si>
  <si>
    <t>-1794449236</t>
  </si>
  <si>
    <t>220 260535</t>
  </si>
  <si>
    <t>-1587179908</t>
  </si>
  <si>
    <t>220 260027</t>
  </si>
  <si>
    <t>Krabice KO 125 pod omítku vč. vysekání lůžka</t>
  </si>
  <si>
    <t>2135001413</t>
  </si>
  <si>
    <t>220 261622</t>
  </si>
  <si>
    <t>Osazení hmoždinky 8 mm cihla</t>
  </si>
  <si>
    <t>1705263852</t>
  </si>
  <si>
    <t>220 260002</t>
  </si>
  <si>
    <t>Krabice KP 68 pod omítkou</t>
  </si>
  <si>
    <t>1408672702</t>
  </si>
  <si>
    <t>220 301021</t>
  </si>
  <si>
    <t>Elektroinstalační lišta L 20</t>
  </si>
  <si>
    <t>852423095</t>
  </si>
  <si>
    <t>220 280221</t>
  </si>
  <si>
    <t>Kabel SYKFY 5x2x0,5 v trubkách</t>
  </si>
  <si>
    <t>1788998747</t>
  </si>
  <si>
    <t>220 321703/S2</t>
  </si>
  <si>
    <t>Montáž ústředny EZS</t>
  </si>
  <si>
    <t>1464941055</t>
  </si>
  <si>
    <t>220 321713/S1</t>
  </si>
  <si>
    <t>Montáž ovládací klávesnice</t>
  </si>
  <si>
    <t>-1066083686</t>
  </si>
  <si>
    <t>220 321721/S1</t>
  </si>
  <si>
    <t>Montáž náhradního zdroje</t>
  </si>
  <si>
    <t>-1680001620</t>
  </si>
  <si>
    <t>220 321761</t>
  </si>
  <si>
    <t>Závěr.oživení,funkční odzkouš.EZS v rozsahu 1 ústř.</t>
  </si>
  <si>
    <t>129584851</t>
  </si>
  <si>
    <t>220 320332</t>
  </si>
  <si>
    <t>Montáž tabla na stěnu TZN12(18 tlač.,elektr.vrátný)</t>
  </si>
  <si>
    <t>-782738008</t>
  </si>
  <si>
    <t>220 321721/S1.1</t>
  </si>
  <si>
    <t>24025326</t>
  </si>
  <si>
    <t>220 330166</t>
  </si>
  <si>
    <t>Montáž poplachové sirény</t>
  </si>
  <si>
    <t>891650681</t>
  </si>
  <si>
    <t>220 281251</t>
  </si>
  <si>
    <t>Kabel NCEY 1 mm pod omítku 2 žíly</t>
  </si>
  <si>
    <t>-967996774</t>
  </si>
  <si>
    <t>220 731002</t>
  </si>
  <si>
    <t>Montáž konzole na zeď nad 3 m/ 5 kg</t>
  </si>
  <si>
    <t>618871548</t>
  </si>
  <si>
    <t>220 731004</t>
  </si>
  <si>
    <t>Montáž konzole na zeď do 3 m/15 kg</t>
  </si>
  <si>
    <t>-936187174</t>
  </si>
  <si>
    <t>220 731021</t>
  </si>
  <si>
    <t>Montáž kamery bez krytu</t>
  </si>
  <si>
    <t>414500816</t>
  </si>
  <si>
    <t>220 731022</t>
  </si>
  <si>
    <t>Montáž kamery v krytu</t>
  </si>
  <si>
    <t>-1059102287</t>
  </si>
  <si>
    <t>220 731061</t>
  </si>
  <si>
    <t>Zprovoznění kamery vnitřní</t>
  </si>
  <si>
    <t>387805778</t>
  </si>
  <si>
    <t>220 731062</t>
  </si>
  <si>
    <t>Zprovoznění kamery venkovní</t>
  </si>
  <si>
    <t>723025706</t>
  </si>
  <si>
    <t>220 731091</t>
  </si>
  <si>
    <t>Montáž monitoru</t>
  </si>
  <si>
    <t>-951909778</t>
  </si>
  <si>
    <t>220 280244</t>
  </si>
  <si>
    <t>Kabel SYKFY 20x3x0,5 v trubkách</t>
  </si>
  <si>
    <t>380463998</t>
  </si>
  <si>
    <t>220 280517</t>
  </si>
  <si>
    <t>Kabel SYKFY 50x2x0,5 do žlabu</t>
  </si>
  <si>
    <t>-186766691</t>
  </si>
  <si>
    <t>Montáže ostatní</t>
  </si>
  <si>
    <t>PC002850</t>
  </si>
  <si>
    <t>PATCH Panelu</t>
  </si>
  <si>
    <t>-1195791686</t>
  </si>
  <si>
    <t>PC002960</t>
  </si>
  <si>
    <t>Montáž 1 vývodu RJ 45</t>
  </si>
  <si>
    <t>1078866573</t>
  </si>
  <si>
    <t>PC002970</t>
  </si>
  <si>
    <t>Měření trasy + protokol</t>
  </si>
  <si>
    <t>-669240058</t>
  </si>
  <si>
    <t>PC002870</t>
  </si>
  <si>
    <t>Montáž datového kabelu  UTP 4*2 v trubce, liště</t>
  </si>
  <si>
    <t>685935721</t>
  </si>
  <si>
    <t>PC230400</t>
  </si>
  <si>
    <t>Montáž ovládací klávesnice s dotyk. obrazovkou</t>
  </si>
  <si>
    <t>835499237</t>
  </si>
  <si>
    <t>PC233300</t>
  </si>
  <si>
    <t>Montáž trubky Kopoflex 70</t>
  </si>
  <si>
    <t>39690294</t>
  </si>
  <si>
    <t>PC018830</t>
  </si>
  <si>
    <t>Uvedení EPS do provozu</t>
  </si>
  <si>
    <t>-2112402103</t>
  </si>
  <si>
    <t>PC231650</t>
  </si>
  <si>
    <t>Montáž trubky HFIRM</t>
  </si>
  <si>
    <t>668594853</t>
  </si>
  <si>
    <t>PC005830</t>
  </si>
  <si>
    <t>Montáž vnitřní sirény</t>
  </si>
  <si>
    <t>-1466101470</t>
  </si>
  <si>
    <t>PC233730</t>
  </si>
  <si>
    <t>Montáž docházkového terminálu</t>
  </si>
  <si>
    <t>-1733290900</t>
  </si>
  <si>
    <t>PC015630</t>
  </si>
  <si>
    <t>Montáž čtečky bezkontaktních karet</t>
  </si>
  <si>
    <t>-548165260</t>
  </si>
  <si>
    <t>PC002800</t>
  </si>
  <si>
    <t>Montáž skř. rozváděče 42U</t>
  </si>
  <si>
    <t>-320910125</t>
  </si>
  <si>
    <t>PC002820</t>
  </si>
  <si>
    <t>Montáž skř. rozváděče 12 - 18U</t>
  </si>
  <si>
    <t>1403274664</t>
  </si>
  <si>
    <t>PC002875</t>
  </si>
  <si>
    <t>Koaxiální kabel v trubce, liště</t>
  </si>
  <si>
    <t>-164132085</t>
  </si>
  <si>
    <t>PC002880</t>
  </si>
  <si>
    <t>Optika v trubce, liště</t>
  </si>
  <si>
    <t>480312257</t>
  </si>
  <si>
    <t>PC002890</t>
  </si>
  <si>
    <t>Zakončení optického vlákna</t>
  </si>
  <si>
    <t>1629650649</t>
  </si>
  <si>
    <t>PC002940</t>
  </si>
  <si>
    <t>Značení trasy vedení</t>
  </si>
  <si>
    <t>-210273091</t>
  </si>
  <si>
    <t>PC002950</t>
  </si>
  <si>
    <t>Montáž účastnické zásuvky</t>
  </si>
  <si>
    <t>1084673029</t>
  </si>
  <si>
    <t>PC002990</t>
  </si>
  <si>
    <t>Žlab instalační kabelový 125/50 (např. typu MARS)</t>
  </si>
  <si>
    <t>12684039</t>
  </si>
  <si>
    <t>PC005970</t>
  </si>
  <si>
    <t>Montáž domácího telefonu</t>
  </si>
  <si>
    <t>1831761605</t>
  </si>
  <si>
    <t>PC005980</t>
  </si>
  <si>
    <t>Montáž elektrického zámku</t>
  </si>
  <si>
    <t>-439262499</t>
  </si>
  <si>
    <t>PC006040</t>
  </si>
  <si>
    <t>Montáž Venkovní sestavy DTEL</t>
  </si>
  <si>
    <t>1128417794</t>
  </si>
  <si>
    <t>PC016750</t>
  </si>
  <si>
    <t>Montáž VVP do EPS</t>
  </si>
  <si>
    <t>1744892307</t>
  </si>
  <si>
    <t>PC019155</t>
  </si>
  <si>
    <t>Montáž IP kamery vnitřní</t>
  </si>
  <si>
    <t>-619966914</t>
  </si>
  <si>
    <t>PC019340</t>
  </si>
  <si>
    <t>Montáž  kabelu JYTY 4x1 v trubce, liště</t>
  </si>
  <si>
    <t>800760934</t>
  </si>
  <si>
    <t>PC019790</t>
  </si>
  <si>
    <t>Montáž OK - ukončení v ODF do 12 vláken</t>
  </si>
  <si>
    <t>1643033508</t>
  </si>
  <si>
    <t>PC019800</t>
  </si>
  <si>
    <t>Montáž OK - ukončení v ODF do 48 vláken</t>
  </si>
  <si>
    <t>-651413927</t>
  </si>
  <si>
    <t>PC019820</t>
  </si>
  <si>
    <t>Měření útlumu OK do 48 vláken při montáži</t>
  </si>
  <si>
    <t>2042483303</t>
  </si>
  <si>
    <t>PC020990</t>
  </si>
  <si>
    <t>Montáž F konektoru</t>
  </si>
  <si>
    <t>-1641838339</t>
  </si>
  <si>
    <t>PC230750</t>
  </si>
  <si>
    <t>Zednické přípomoci</t>
  </si>
  <si>
    <t>h</t>
  </si>
  <si>
    <t>-692711658</t>
  </si>
  <si>
    <t>PC233000</t>
  </si>
  <si>
    <t>Ovládání od EPS do EZS</t>
  </si>
  <si>
    <t>1818597756</t>
  </si>
  <si>
    <t>PC233920</t>
  </si>
  <si>
    <t>Montáž telefoního přístroje DVTEL</t>
  </si>
  <si>
    <t>1273713959</t>
  </si>
  <si>
    <t>PC234220</t>
  </si>
  <si>
    <t>Montáž SNV systému nouzového volání</t>
  </si>
  <si>
    <t>-861169048</t>
  </si>
  <si>
    <t>Zemní práce dle ceníku C46M</t>
  </si>
  <si>
    <t>460 680021</t>
  </si>
  <si>
    <t>Průraz zdivem, cihlová zeď, tloušťka 15 cm</t>
  </si>
  <si>
    <t>-190670574</t>
  </si>
  <si>
    <t>460 680022</t>
  </si>
  <si>
    <t>Průraz zdivem, cihlová zeď, tloušťka 30 cm</t>
  </si>
  <si>
    <t>464736070</t>
  </si>
  <si>
    <t>460 680042</t>
  </si>
  <si>
    <t>Průraz zdivem z betonu, z tvrdého kamene,tloušťka 30cm</t>
  </si>
  <si>
    <t>1118167810</t>
  </si>
  <si>
    <t>460 680033</t>
  </si>
  <si>
    <t>Průraz zdivem z tvrdě pál.cih.,stř.tvrd.kamene,tl.45cm</t>
  </si>
  <si>
    <t>431522582</t>
  </si>
  <si>
    <t>460 680025/S1</t>
  </si>
  <si>
    <t>Průraz stropem</t>
  </si>
  <si>
    <t>-756256678</t>
  </si>
  <si>
    <t>PC001360.1</t>
  </si>
  <si>
    <t>344822406</t>
  </si>
  <si>
    <t>Pol111</t>
  </si>
  <si>
    <t>Mimostav. doprava 4.6% z dodávky</t>
  </si>
  <si>
    <t>-2022118876</t>
  </si>
  <si>
    <t>Pol112</t>
  </si>
  <si>
    <t>Spotřební materiál</t>
  </si>
  <si>
    <t>1107067789</t>
  </si>
  <si>
    <t>Pol113</t>
  </si>
  <si>
    <t>Zkušební provoz</t>
  </si>
  <si>
    <t>1265920987</t>
  </si>
  <si>
    <t>Pol114</t>
  </si>
  <si>
    <t>Revize</t>
  </si>
  <si>
    <t>-1381616399</t>
  </si>
  <si>
    <t>01.6 - SO 01 - Medicinální plyny</t>
  </si>
  <si>
    <t>Protipožární ucpávky zajistí stavba.	 Stavební přípomocné práce nejsou započítány.	 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t>
  </si>
  <si>
    <t>D1 - Část - kyslík (montáž a dodávka)</t>
  </si>
  <si>
    <t>Část - kyslík (montáž a dodávka)</t>
  </si>
  <si>
    <t>Pol83</t>
  </si>
  <si>
    <t>měděná trubka 8x1</t>
  </si>
  <si>
    <t>-500192984</t>
  </si>
  <si>
    <t>Poznámka k položce:
potrubí musí být určeno pro medic.účely, musí odpovídat ČSN EN ISO 7396-1</t>
  </si>
  <si>
    <t>Pol84</t>
  </si>
  <si>
    <t>měděná trubka 12x1</t>
  </si>
  <si>
    <t>-1952300013</t>
  </si>
  <si>
    <t>Pol85</t>
  </si>
  <si>
    <t>měděná trubka 18x1</t>
  </si>
  <si>
    <t>1700362724</t>
  </si>
  <si>
    <t>Pol86</t>
  </si>
  <si>
    <t>měděná trubka 22x1</t>
  </si>
  <si>
    <t>122885947</t>
  </si>
  <si>
    <t>Pol87</t>
  </si>
  <si>
    <t>prořez trubek 3%</t>
  </si>
  <si>
    <t>-1884088276</t>
  </si>
  <si>
    <t>Poznámka k položce:
prořez z celkového objemu trubek</t>
  </si>
  <si>
    <t>Pol88</t>
  </si>
  <si>
    <t>Ag pájka 45+pasta</t>
  </si>
  <si>
    <t>g</t>
  </si>
  <si>
    <t>356526379</t>
  </si>
  <si>
    <t>Poznámka k položce:
musí odpovídat ČSN EN ISO 7396-1</t>
  </si>
  <si>
    <t>Pol89</t>
  </si>
  <si>
    <t>chránička potrubí-oc.trubka 21.6x2.6 (0,5m)</t>
  </si>
  <si>
    <t>-1288157349</t>
  </si>
  <si>
    <t>Poznámka k položce:
chránička potrubí medicinálních plynů při průchodu stěnou</t>
  </si>
  <si>
    <t>Pol90</t>
  </si>
  <si>
    <t>chránička potrubí-oc.trubka 31.8x2.6 (0,5m)</t>
  </si>
  <si>
    <t>1004087468</t>
  </si>
  <si>
    <t>Pol91</t>
  </si>
  <si>
    <t>chránička potrubí-oc.trubka 38x2.6 (0,5m)</t>
  </si>
  <si>
    <t>345617664</t>
  </si>
  <si>
    <t>Pol92</t>
  </si>
  <si>
    <t>chránička potrubí-oc.trubka 38x2.6 (1m)</t>
  </si>
  <si>
    <t>-2049364615</t>
  </si>
  <si>
    <t>Pol93</t>
  </si>
  <si>
    <t>tvarovky Cu</t>
  </si>
  <si>
    <t>1798284187</t>
  </si>
  <si>
    <t>Pol94</t>
  </si>
  <si>
    <t>konzole jednoduchá</t>
  </si>
  <si>
    <t>-1727323361</t>
  </si>
  <si>
    <t>Pol95</t>
  </si>
  <si>
    <t>značení potrubí</t>
  </si>
  <si>
    <t>1562192075</t>
  </si>
  <si>
    <t>Pol96</t>
  </si>
  <si>
    <t>ochranný plyn pro pájení Cu trubek</t>
  </si>
  <si>
    <t>-1391923706</t>
  </si>
  <si>
    <t>Pol97</t>
  </si>
  <si>
    <t>propláchnutí rozvodu dusíkem</t>
  </si>
  <si>
    <t>1095949070</t>
  </si>
  <si>
    <t>Pol98</t>
  </si>
  <si>
    <t>úseková tlaková zkouška</t>
  </si>
  <si>
    <t>1538828753</t>
  </si>
  <si>
    <t>Pol99</t>
  </si>
  <si>
    <t>závěrečná tlaková zkouška</t>
  </si>
  <si>
    <t>2098297558</t>
  </si>
  <si>
    <t>Pol100</t>
  </si>
  <si>
    <t>kulový kohout DN15 vč.šroubení</t>
  </si>
  <si>
    <t>-46293503</t>
  </si>
  <si>
    <t>Poznámka k položce:
uzavírací ventil DN 15, PN 20 včetně připojení k potrubí</t>
  </si>
  <si>
    <t>Pol101</t>
  </si>
  <si>
    <t>kulový kohout DN20 vč.šroubení</t>
  </si>
  <si>
    <t>-1546907111</t>
  </si>
  <si>
    <t>Poznámka k položce:
uzavírací ventil DN 20, PN 20 včetně připojení k potrubí</t>
  </si>
  <si>
    <t>Pol102</t>
  </si>
  <si>
    <t>lahvový uzavírací ventil</t>
  </si>
  <si>
    <t>-2051813773</t>
  </si>
  <si>
    <t>Poznámka k položce:
ventil DN 4, PN 4</t>
  </si>
  <si>
    <t>Pol103</t>
  </si>
  <si>
    <t>čidlo signalizace středotl.</t>
  </si>
  <si>
    <t>-1021056535</t>
  </si>
  <si>
    <t>Poznámka k položce:
čidlo signalizace s výstupem 4-20 mA</t>
  </si>
  <si>
    <t>Pol104</t>
  </si>
  <si>
    <t>ventil.krabice pro 1 plyn kompletní (1xuzav.ventil,1xpřip.zálohy,1xčidlo snímání tlaku)</t>
  </si>
  <si>
    <t>616293469</t>
  </si>
  <si>
    <t>Pol105</t>
  </si>
  <si>
    <t>monitorovací zařízení s dotyk.displejem pro max.12 vstupů</t>
  </si>
  <si>
    <t>1226923626</t>
  </si>
  <si>
    <t>Pol106</t>
  </si>
  <si>
    <t>nástěnná lůžková rampa pro 1 lůžko , délka 1650mm, výbava na 1 lůžko : 2x O2, 1x zásuvka DO, 2x zásuvka MDO, 2x ochr.pospojení, 2x medilišta 400mm, osvětlení přímé (ovládané z rampy)</t>
  </si>
  <si>
    <t>1300925721</t>
  </si>
  <si>
    <t>Poznámka k položce:
musí odovídat ČSN EN ISO 7396-1 a EN 737-1, pro zdravotnické napájecí jednotky musí dodavatel doložit prohlášení o schodě pod značkou CE dle Direktivy 93/42/Eec.</t>
  </si>
  <si>
    <t>Pol107</t>
  </si>
  <si>
    <t>dokumentace skut.stavu (3x paré, 1x CD)</t>
  </si>
  <si>
    <t>-752963297</t>
  </si>
  <si>
    <t>Poznámka k položce:
zakreslení, tisk, zaslání</t>
  </si>
  <si>
    <t>Pol108</t>
  </si>
  <si>
    <t>zahájení,ukončení a předání</t>
  </si>
  <si>
    <t>989160243</t>
  </si>
  <si>
    <t>Poznámka k položce:
zahájení, ukončení a předání staveniště a stavební dozor</t>
  </si>
  <si>
    <t>Pol109</t>
  </si>
  <si>
    <t>přesun hmot</t>
  </si>
  <si>
    <t>-1293239022</t>
  </si>
  <si>
    <t>Poznámka k položce:
přesun hmot mezi staveništěm a dodavatelskou firmou</t>
  </si>
  <si>
    <t>Pol110</t>
  </si>
  <si>
    <t>zkoušky a revize</t>
  </si>
  <si>
    <t>-56568241</t>
  </si>
  <si>
    <t>01.7 - SO 01 - Potrubní pošta</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</si>
  <si>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</si>
  <si>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STANICE</t>
  </si>
  <si>
    <t>D3 - VÝHYBKY</t>
  </si>
  <si>
    <t>D4 - SYSTÉMOVÁ KABELÁŽ</t>
  </si>
  <si>
    <t>D5 - JÍZDNÍ POTRUBÍ</t>
  </si>
  <si>
    <t>D6 - POŽÁRNĚ - BEZPEČNOSTNÍ ŘEŠENÍ</t>
  </si>
  <si>
    <t>D7 - PRŮBĚH REALIZACE</t>
  </si>
  <si>
    <t>STANICE</t>
  </si>
  <si>
    <t>Nástěnná stanice - koncová, se zabezpečeným registrovaným odesláním i příjmem pouzder, se zabezpečeným přístupem. Stanice plně vybavená integrovanou RFID technologií - samostatná identifikace pouzder, samostatná identifikace uživatele (ID karty pracovníků</t>
  </si>
  <si>
    <t>1000319659</t>
  </si>
  <si>
    <t>Nástěnná stanice - průchozí, se zabezpečeným registrovaným odesláním i příjmem pouzder, se zabezpečeným přístupem. Stanice je plně vybavená integrovanou RFID technologií - samostatná identifikace pouzder, samostatná identifikace uživatele (ID karty pracov</t>
  </si>
  <si>
    <t>274386539</t>
  </si>
  <si>
    <t>Záchytný koš s polstrováním ke stanici</t>
  </si>
  <si>
    <t>-2129611238</t>
  </si>
  <si>
    <t>Komplet pro odvod vzduchu pro koncové stanice</t>
  </si>
  <si>
    <t>927259387</t>
  </si>
  <si>
    <t>Opticko-akustická signalizace - do 20m od stanice</t>
  </si>
  <si>
    <t>185725071</t>
  </si>
  <si>
    <t>Nástěnný držák 4ks přepravních pouzder</t>
  </si>
  <si>
    <t>-1175952885</t>
  </si>
  <si>
    <t>Montážní a instalační materiál pro kotvení stanic a příslušenství</t>
  </si>
  <si>
    <t>297492545</t>
  </si>
  <si>
    <t>Značení komponentů</t>
  </si>
  <si>
    <t>46832704</t>
  </si>
  <si>
    <t>VÝHYBKY</t>
  </si>
  <si>
    <t>Třícestná elektronická výhybka - systémová</t>
  </si>
  <si>
    <t>-235342634</t>
  </si>
  <si>
    <t>Montážní a instalační materiál pro kotvení výhybek</t>
  </si>
  <si>
    <t>-1316283173</t>
  </si>
  <si>
    <t>-846875250</t>
  </si>
  <si>
    <t>SYSTÉMOVÁ KABELÁŽ</t>
  </si>
  <si>
    <t>Systémový kabel pro napájení a přenos dat</t>
  </si>
  <si>
    <t>1143494716</t>
  </si>
  <si>
    <t>Kabel pro napojení signalizace vč. elektromontážní lišty</t>
  </si>
  <si>
    <t>-364399448</t>
  </si>
  <si>
    <t>Montážní a instalační materiál pro kotvení kabelů</t>
  </si>
  <si>
    <t>2066445223</t>
  </si>
  <si>
    <t>JÍZDNÍ POTRUBÍ</t>
  </si>
  <si>
    <t>Jízdní potrubí plastové - vnější průměr 160 mm, tloušťka stěny 3.2 mm, včetně spojek, šedé</t>
  </si>
  <si>
    <t>1322301422</t>
  </si>
  <si>
    <t>Jízdní oblouky plastové - vnější průměr 160 mm, tloušťka stěny 3.2 mm, poloměr oblouku min. 800 mm,  včetně spojek, šedé</t>
  </si>
  <si>
    <t>-774460019</t>
  </si>
  <si>
    <t>Spojky na potrubí, kovové - chromované, k napojení stanic</t>
  </si>
  <si>
    <t>-1878213558</t>
  </si>
  <si>
    <t>Značení tras potrubí dle linek a označením "POZOR POTRUBNÍ POŠTA" - nálepka o rozměrech min. 10x4 cm (každých 10 m trasy šedého potrubí)</t>
  </si>
  <si>
    <t>-235875761</t>
  </si>
  <si>
    <t>Funkční zkouška těsnosti tras jízdního potrubí</t>
  </si>
  <si>
    <t>1304777489</t>
  </si>
  <si>
    <t>Montážní a instalační materiál pro kotvení a montáž trasy potrubí (objímky, kabelové stahovací pásky, lepidlo, závitové tyče,  čističe, rozpouštědla)</t>
  </si>
  <si>
    <t>18546105</t>
  </si>
  <si>
    <t>POŽÁRNĚ - BEZPEČNOSTNÍ ŘEŠENÍ</t>
  </si>
  <si>
    <t>Protipožární manžety EI 120</t>
  </si>
  <si>
    <t>-289884946</t>
  </si>
  <si>
    <t>Protipožární zajištění prostupu potrubí ze strany manžety (protipožární tmel, vata, ID štítek)</t>
  </si>
  <si>
    <t>-1565862656</t>
  </si>
  <si>
    <t>Protipožární zajištění prostupů kabelů ze strany manžety (protipožární tmel, vata,ID štítek)</t>
  </si>
  <si>
    <t>485006415</t>
  </si>
  <si>
    <t>Dokumentace protipožárních prostupů (soupis, označení, fotodokumentace)</t>
  </si>
  <si>
    <t>-2126362892</t>
  </si>
  <si>
    <t>Montážní a instalační materiál pro kotvení protipožárního systému</t>
  </si>
  <si>
    <t>1921641667</t>
  </si>
  <si>
    <t>PRŮBĚH REALIZACE</t>
  </si>
  <si>
    <t>Individuální zkoušky včetně provádění potřebných měření, zajištění atestů a revizí za účelem prokázání kvality a funkčnosti díla. Provádění a výsledek zkoušek bude denně zachycován v zápisech. O ukončení individuálních zkoušek bude sepsán závěrečný protok</t>
  </si>
  <si>
    <t>-1116182277</t>
  </si>
  <si>
    <t>Poznámka k položce:
O ukončení individuálních zkoušek bude sepsán závěrečný protokol s celkovým vyhodnocením celého díla.</t>
  </si>
  <si>
    <t>Doprava materiálu včetně nakládky a vykládky, doprava a ubytování techniků/montážníků</t>
  </si>
  <si>
    <t>-404995913</t>
  </si>
  <si>
    <t>Ekologická likvidace a odvoz odpadů</t>
  </si>
  <si>
    <t>-1878488282</t>
  </si>
  <si>
    <t>Projektová dokumentace skutečného stavu  v tištěné i digitální podobě na CD, včetně autorizace</t>
  </si>
  <si>
    <t>paré</t>
  </si>
  <si>
    <t>1190007375</t>
  </si>
  <si>
    <t>Projektová dokumentace - nástěnné 3D barevné izometrie ve formátu minimálně A0 se zalaminováním</t>
  </si>
  <si>
    <t>1065547282</t>
  </si>
  <si>
    <t>01.8 - SO 01 - Měření a regulace</t>
  </si>
  <si>
    <t>M36 - Montáže měřících a regulačních zařízení</t>
  </si>
  <si>
    <t xml:space="preserve">    D1 - Havarijní zabezpečení strojovny ÚT</t>
  </si>
  <si>
    <t xml:space="preserve">    D2 - Ekvitermní regulace teploty OV, PDL1</t>
  </si>
  <si>
    <t xml:space="preserve">    D3 - Ekvitermní regulace teploty OV, PDL2</t>
  </si>
  <si>
    <t xml:space="preserve">    D4 - Ekvitermní regulace teploty OV, PDL3</t>
  </si>
  <si>
    <t xml:space="preserve">    D5 - Ekvitermní regulace teploty OV, VZT1</t>
  </si>
  <si>
    <t xml:space="preserve">    D6 - Ekvitermní regulace teploty OV, VZT2</t>
  </si>
  <si>
    <t xml:space="preserve">    D7 - Měření spotřeby tepla</t>
  </si>
  <si>
    <t xml:space="preserve">    D8 - Ekvitermní regulace teploty OV, LSS1.1</t>
  </si>
  <si>
    <t xml:space="preserve">    D9 - Ekvitermní regulace teploty OV, LSS1.2</t>
  </si>
  <si>
    <t xml:space="preserve">    D10 - Ekvitermní regulace teploty OV, LSS1.3</t>
  </si>
  <si>
    <t xml:space="preserve">    D11 - Ekvitermní regulace teploty OV, LSS1.4</t>
  </si>
  <si>
    <t xml:space="preserve">    D12 - Ekvitermní regulace teploty OV, LSS1.5</t>
  </si>
  <si>
    <t xml:space="preserve">    D13 - Ekvitermní regulace teploty OV, LSS2.1</t>
  </si>
  <si>
    <t xml:space="preserve">    D14 - Ekvitermní regulace teploty OV, LSS2.2</t>
  </si>
  <si>
    <t xml:space="preserve">    D15 - Ekvitermní regulace teploty OV, LSS2.3</t>
  </si>
  <si>
    <t xml:space="preserve">    D16 - Ekvitermní regulace teploty OV, LSS2.4</t>
  </si>
  <si>
    <t xml:space="preserve">    D17 - Ekvitermní regulace teploty OV, LSS3.1</t>
  </si>
  <si>
    <t xml:space="preserve">    D18 - Ekvitermní regulace teploty OV, LSS3.2</t>
  </si>
  <si>
    <t xml:space="preserve">    D19 - Ekvitermní regulace teploty OV, LSS3.3</t>
  </si>
  <si>
    <t xml:space="preserve">    D20 - Ekvitermní regulace teploty OV, LSS3.4</t>
  </si>
  <si>
    <t xml:space="preserve">    D21 - Neobsazeno</t>
  </si>
  <si>
    <t xml:space="preserve">    D22 - Regulace teploty vzduchu na konst. hodnotu, protimrazová ochrana – VZT 1.1 (dětská ambulance 1.NP)</t>
  </si>
  <si>
    <t xml:space="preserve">    D23 - Regulace teploty vzduchu na konst. hodnotu,protimrazová ochrana–VZT 2.1 (ambulance + poradna 1NP)</t>
  </si>
  <si>
    <t xml:space="preserve">    D24 - Regulace teploty vzduchu na konst. hodnotu, protimrazová ochrana – VZT 3.1 (příjem + stacionář 1NP)</t>
  </si>
  <si>
    <t xml:space="preserve">    D25 - Regulace teploty vzduchu na konst. hodnotu,protimrazová ochrana – VZT 4.1 (centrální šatny 1.NP)</t>
  </si>
  <si>
    <t xml:space="preserve">    D26 - Regulace teploty vzduchu na konst. hodnotu,protimrazová ochrana – VZT 5.1 (lůžkové oddělení 2.NP)</t>
  </si>
  <si>
    <t xml:space="preserve">    D27 - Regulace teploty vzduchu na konst. hodnotu,protimrazová ochrana – VZT 6.1 (jídelna + d.m. 2.NP)</t>
  </si>
  <si>
    <t xml:space="preserve">    D28 - Regulace teploty vzduchu na konstantní hodnotu,, protimrazová ochrana – VZT 7.1 (terapie 2.NP)</t>
  </si>
  <si>
    <t xml:space="preserve">    D29 - Regulace teploty vzduchu na kons. hodnotu,, protimrazová ochrana – VZT 8.1 (lůžkové oddělení 3.NP)</t>
  </si>
  <si>
    <t xml:space="preserve">    D30 - Regulace teploty vzduchu na konstantní hodnotu,, protimrazová ochrana – VZT 9.1 (vyšetřovny 3.NP)</t>
  </si>
  <si>
    <t xml:space="preserve">    D31 - Regulace teploty vzduchu na konst. hodnotu, protimrazová ochrana – VZT 10.1 (jídelna + d.m. 3.NP)</t>
  </si>
  <si>
    <t xml:space="preserve">    D32 - Regulace teploty vzduchu na konst. hodnotu, protimrazová ochrana –VZT 11.1 (dveřní clona m.č.1.08.2)</t>
  </si>
  <si>
    <t xml:space="preserve">    D33 - Regulace teploty vzduchu na konst.hodnotu,protimrazová ochrana – VZT 11.2 (dveřní clona m.č.1.07.2)</t>
  </si>
  <si>
    <t xml:space="preserve">    D34 - Větrání hygienických místností 1. až 3.NP , VZT 12.4, 12.6, 12.7</t>
  </si>
  <si>
    <t xml:space="preserve">    D35 - Větrání kuřáren 1. až 3.N – VZT 13.1, 13.2, 13.3</t>
  </si>
  <si>
    <t xml:space="preserve">    D36 - Větrání skladů 1.NP - VZT 14.2</t>
  </si>
  <si>
    <t xml:space="preserve">    D37 - Větrání technické místnosti 0.2 (strojovna ÚT), VZT 18.1, 18.2</t>
  </si>
  <si>
    <t xml:space="preserve">    D38 - Větrání strojovny VZT4.3, VZT 19.1, 19.2</t>
  </si>
  <si>
    <t xml:space="preserve">    D39 - Větrání strojovny VZT4.4, VZT 19.3, 19.4</t>
  </si>
  <si>
    <t xml:space="preserve">    D40 - Větrání strojovny SLA, VZT 21.1, 21.2</t>
  </si>
  <si>
    <t xml:space="preserve">    D41 - Monitorování teploty v místnosti elektro m.č. 1.08.6</t>
  </si>
  <si>
    <t xml:space="preserve">    D42 - Řídící systém umístěný v rozvaděči DT1</t>
  </si>
  <si>
    <t xml:space="preserve">    D43 - Řídící systém umístěný v rozvaděči DT1.1</t>
  </si>
  <si>
    <t xml:space="preserve">    D44 - Řídící systém umístěný v rozvaděči DT2.1</t>
  </si>
  <si>
    <t xml:space="preserve">    D45 - Řídící systém umístěný v rozvaděči DT3.1</t>
  </si>
  <si>
    <t xml:space="preserve">    D46 - Řídící systém umístěný v rozvaděči DT2</t>
  </si>
  <si>
    <t xml:space="preserve">    D47 - Řídící systém umístěný v rozvaděči DT3</t>
  </si>
  <si>
    <t xml:space="preserve">    D48 - ROZVADĚČE</t>
  </si>
  <si>
    <t xml:space="preserve">    D49 - MONTÁŽNÍ MATERIÁL</t>
  </si>
  <si>
    <t xml:space="preserve">    D50 - SLUŽBY</t>
  </si>
  <si>
    <t>M36</t>
  </si>
  <si>
    <t>Montáže měřících a regulačních zařízení</t>
  </si>
  <si>
    <t>Havarijní zabezpečení strojovny ÚT</t>
  </si>
  <si>
    <t>Pol1</t>
  </si>
  <si>
    <t>Prostorový termostat, rozsah 0 až 40°C, krytí IP33,, max.provozní teplota 80°C, teplota okolí -40…+65°C</t>
  </si>
  <si>
    <t>-1887586583</t>
  </si>
  <si>
    <t>Pol2</t>
  </si>
  <si>
    <t>Elektrodové zařízení 220V,50Hz, vč. 2ks elektrod</t>
  </si>
  <si>
    <t>-1573221736</t>
  </si>
  <si>
    <t>Pol3</t>
  </si>
  <si>
    <t>Plastový ovladač jednotlačítkový, hřibová hlavice, s aretací</t>
  </si>
  <si>
    <t>1441751904</t>
  </si>
  <si>
    <t>Pol4</t>
  </si>
  <si>
    <t>Elektrická houkačka 24V, 50Hz, vč.svítidla</t>
  </si>
  <si>
    <t>908275897</t>
  </si>
  <si>
    <t>Ekvitermní regulace teploty OV, PDL1</t>
  </si>
  <si>
    <t>Pol5</t>
  </si>
  <si>
    <t>Elektronický teplotní snímač a převodník (do jímky),, výstup 0-10V, rozsah 0/100°C</t>
  </si>
  <si>
    <t>-620034018</t>
  </si>
  <si>
    <t>Pol6</t>
  </si>
  <si>
    <t>Ponorná jímka, měď, délka 120 mm</t>
  </si>
  <si>
    <t>1524532623</t>
  </si>
  <si>
    <t>Pol7</t>
  </si>
  <si>
    <t>Elektronický teplotní snímač, venkovní,, výstup 0-10V, rozsah -20/40°C</t>
  </si>
  <si>
    <t>-1828525174</t>
  </si>
  <si>
    <t>Pol8</t>
  </si>
  <si>
    <t>Bronzový ventil řady VG 7000, třícestný směšovací,, PN 16, DN 15, kv=4,0</t>
  </si>
  <si>
    <t>1763133570</t>
  </si>
  <si>
    <t>Pol9</t>
  </si>
  <si>
    <t>Elektrický pohon, synchr. s magn. spojkou, IP54,, pro řadu VG7000, napájení 24 VAC, proporcionální ovládání 0-10 VDC nebo 0-20mA</t>
  </si>
  <si>
    <t>-1825998208</t>
  </si>
  <si>
    <t>Pol10</t>
  </si>
  <si>
    <t>Čerpadlo, el.připojení</t>
  </si>
  <si>
    <t>1745044495</t>
  </si>
  <si>
    <t>Ekvitermní regulace teploty OV, PDL2</t>
  </si>
  <si>
    <t>-1176051445</t>
  </si>
  <si>
    <t>-1613975353</t>
  </si>
  <si>
    <t>Pol11</t>
  </si>
  <si>
    <t>Bronzový ventil řady VG 7000, třícestný směšovací, , PN 16, DN 15, kv=2,5</t>
  </si>
  <si>
    <t>1335439511</t>
  </si>
  <si>
    <t>843864016</t>
  </si>
  <si>
    <t>103131749</t>
  </si>
  <si>
    <t>Ekvitermní regulace teploty OV, PDL3</t>
  </si>
  <si>
    <t>1753647540</t>
  </si>
  <si>
    <t>1043509255</t>
  </si>
  <si>
    <t>1675444968</t>
  </si>
  <si>
    <t>-1177152257</t>
  </si>
  <si>
    <t>-797774836</t>
  </si>
  <si>
    <t>Ekvitermní regulace teploty OV, VZT1</t>
  </si>
  <si>
    <t>-657420464</t>
  </si>
  <si>
    <t>-1252895188</t>
  </si>
  <si>
    <t>Pol12</t>
  </si>
  <si>
    <t>Bronzový ventil řady VG 7000, třícestný směšovací,, PN 16, DN 20, kv=6,3</t>
  </si>
  <si>
    <t>-1071001450</t>
  </si>
  <si>
    <t>-1106344976</t>
  </si>
  <si>
    <t>1094183603</t>
  </si>
  <si>
    <t>Ekvitermní regulace teploty OV, VZT2</t>
  </si>
  <si>
    <t>-1729018899</t>
  </si>
  <si>
    <t>836394265</t>
  </si>
  <si>
    <t>724991954</t>
  </si>
  <si>
    <t>1446382224</t>
  </si>
  <si>
    <t>896642749</t>
  </si>
  <si>
    <t>Měření spotřeby tepla</t>
  </si>
  <si>
    <t>Pol13</t>
  </si>
  <si>
    <t>Ultrazvukový měřič spotřeby tepla, přírubové provedení,, bateriové napájení, qn=10,0 (m3/hod), DN40</t>
  </si>
  <si>
    <t>568604907</t>
  </si>
  <si>
    <t>Pol14</t>
  </si>
  <si>
    <t>Sada teplotních čidel Pt 500 pro, ultrazvukový měřič spotřeby tepla,, 100mm, O 6mm, kabel 2m</t>
  </si>
  <si>
    <t>327724660</t>
  </si>
  <si>
    <t>Pol15</t>
  </si>
  <si>
    <t>Jímka čidla, nerezová ocel, G1/2”, vestavná délka 100mm</t>
  </si>
  <si>
    <t>-142279314</t>
  </si>
  <si>
    <t>Pol16</t>
  </si>
  <si>
    <t>Varný nátrubek pro jímku 100mm, G1/2”</t>
  </si>
  <si>
    <t>-206309693</t>
  </si>
  <si>
    <t>Pol17</t>
  </si>
  <si>
    <t>Inpulzní modul</t>
  </si>
  <si>
    <t>-366167662</t>
  </si>
  <si>
    <t>Ekvitermní regulace teploty OV, LSS1.1</t>
  </si>
  <si>
    <t>1338281787</t>
  </si>
  <si>
    <t>953461029</t>
  </si>
  <si>
    <t>Pol18</t>
  </si>
  <si>
    <t>Kapilárový termostat, rozsah 20 až 60°C, krytí IP33,, délka kapiláry 2m, vč. jímky, max.provozní teplota 150°C, teplota okolí -40…+65°C</t>
  </si>
  <si>
    <t>1558770178</t>
  </si>
  <si>
    <t>Pol19</t>
  </si>
  <si>
    <t>Modulačně řízený servopohon s havarijní funkcí,, napájení 24 VAC, ovládání 0-10 VDC, síla 300N,, rychlost 14s/mm,  max teplota média 130°C, (ventil je součástí dodávky profese ÚT)</t>
  </si>
  <si>
    <t>-640154106</t>
  </si>
  <si>
    <t>Pol20</t>
  </si>
  <si>
    <t>Adaptér pro montáž el. pohonu k regulačnímu ventilu</t>
  </si>
  <si>
    <t>611700159</t>
  </si>
  <si>
    <t>498467078</t>
  </si>
  <si>
    <t>Ekvitermní regulace teploty OV, LSS1.2</t>
  </si>
  <si>
    <t>-2077053008</t>
  </si>
  <si>
    <t>1533219186</t>
  </si>
  <si>
    <t>-155155781</t>
  </si>
  <si>
    <t>-511237565</t>
  </si>
  <si>
    <t>-1066379248</t>
  </si>
  <si>
    <t>2052370782</t>
  </si>
  <si>
    <t>Ekvitermní regulace teploty OV, LSS1.3</t>
  </si>
  <si>
    <t>-581904955</t>
  </si>
  <si>
    <t>-1800602897</t>
  </si>
  <si>
    <t>-1549219334</t>
  </si>
  <si>
    <t>-2073287875</t>
  </si>
  <si>
    <t>93695442</t>
  </si>
  <si>
    <t>-70013374</t>
  </si>
  <si>
    <t>Ekvitermní regulace teploty OV, LSS1.4</t>
  </si>
  <si>
    <t>324913532</t>
  </si>
  <si>
    <t>-1067612812</t>
  </si>
  <si>
    <t>-1516568004</t>
  </si>
  <si>
    <t>2060685991</t>
  </si>
  <si>
    <t>-1935744337</t>
  </si>
  <si>
    <t>Ekvitermní regulace teploty OV, LSS1.5</t>
  </si>
  <si>
    <t>-206775435</t>
  </si>
  <si>
    <t>227149925</t>
  </si>
  <si>
    <t>-1305136064</t>
  </si>
  <si>
    <t>-1101331153</t>
  </si>
  <si>
    <t>898520045</t>
  </si>
  <si>
    <t>1164844978</t>
  </si>
  <si>
    <t>1700724313</t>
  </si>
  <si>
    <t>Ekvitermní regulace teploty OV, LSS2.1</t>
  </si>
  <si>
    <t>2018473968</t>
  </si>
  <si>
    <t>1705599069</t>
  </si>
  <si>
    <t>-25124880</t>
  </si>
  <si>
    <t>-1152791561</t>
  </si>
  <si>
    <t>183198347</t>
  </si>
  <si>
    <t>-2063554589</t>
  </si>
  <si>
    <t>Ekvitermní regulace teploty OV, LSS2.2</t>
  </si>
  <si>
    <t>683394965</t>
  </si>
  <si>
    <t>-1091745805</t>
  </si>
  <si>
    <t>588630001</t>
  </si>
  <si>
    <t>227238199</t>
  </si>
  <si>
    <t>861757818</t>
  </si>
  <si>
    <t>252295873</t>
  </si>
  <si>
    <t>Ekvitermní regulace teploty OV, LSS2.3</t>
  </si>
  <si>
    <t>-1884578002</t>
  </si>
  <si>
    <t>-995231868</t>
  </si>
  <si>
    <t>133674928</t>
  </si>
  <si>
    <t>29712058</t>
  </si>
  <si>
    <t>-1019830604</t>
  </si>
  <si>
    <t>1674929830</t>
  </si>
  <si>
    <t>Ekvitermní regulace teploty OV, LSS2.4</t>
  </si>
  <si>
    <t>-1731843220</t>
  </si>
  <si>
    <t>1868037374</t>
  </si>
  <si>
    <t>-277083895</t>
  </si>
  <si>
    <t>-2136857064</t>
  </si>
  <si>
    <t>2090971752</t>
  </si>
  <si>
    <t>308792331</t>
  </si>
  <si>
    <t>Ekvitermní regulace teploty OV, LSS3.1</t>
  </si>
  <si>
    <t>-293914045</t>
  </si>
  <si>
    <t>154708584</t>
  </si>
  <si>
    <t>-1731566801</t>
  </si>
  <si>
    <t>1199570556</t>
  </si>
  <si>
    <t>83228741</t>
  </si>
  <si>
    <t>1926437508</t>
  </si>
  <si>
    <t>Ekvitermní regulace teploty OV, LSS3.2</t>
  </si>
  <si>
    <t>-1443318619</t>
  </si>
  <si>
    <t>1250689148</t>
  </si>
  <si>
    <t>1769134229</t>
  </si>
  <si>
    <t>-1943585219</t>
  </si>
  <si>
    <t>316343756</t>
  </si>
  <si>
    <t>-2082580621</t>
  </si>
  <si>
    <t>Ekvitermní regulace teploty OV, LSS3.3</t>
  </si>
  <si>
    <t>1602670076</t>
  </si>
  <si>
    <t>2009929146</t>
  </si>
  <si>
    <t>1141629580</t>
  </si>
  <si>
    <t>-487158035</t>
  </si>
  <si>
    <t>-1367742606</t>
  </si>
  <si>
    <t>1904321886</t>
  </si>
  <si>
    <t>Ekvitermní regulace teploty OV, LSS3.4</t>
  </si>
  <si>
    <t>645376279</t>
  </si>
  <si>
    <t>657152437</t>
  </si>
  <si>
    <t>-1417800331</t>
  </si>
  <si>
    <t>548566566</t>
  </si>
  <si>
    <t>-628093793</t>
  </si>
  <si>
    <t>-709658260</t>
  </si>
  <si>
    <t>Neobsazeno</t>
  </si>
  <si>
    <t>Regulace teploty vzduchu na konst. hodnotu, protimrazová ochrana – VZT 1.1 (dětská ambulance 1.NP)</t>
  </si>
  <si>
    <t>Pol21</t>
  </si>
  <si>
    <t>Elektronický teplotní snímač a převodník,  0-10 V,, tyč s rychl. odezv., 200 mm, rozsah -20/40°C</t>
  </si>
  <si>
    <t>-1770236398</t>
  </si>
  <si>
    <t>Pol22</t>
  </si>
  <si>
    <t>Elektronický teplotní snímač a převodník,  0-10 V,, tyč s rychl. odezv., 200 mm, rozsah 0/40°C</t>
  </si>
  <si>
    <t>220654625</t>
  </si>
  <si>
    <t>Pol23</t>
  </si>
  <si>
    <t>Příruba na VZT potrubí pro tyčové snímače teploty</t>
  </si>
  <si>
    <t>-415516891</t>
  </si>
  <si>
    <t>Pol24</t>
  </si>
  <si>
    <t>Elektronický teplotní snímač pro vnitřní použití,, výstup 0-10V, rozsah 0-40°C</t>
  </si>
  <si>
    <t>-1591043297</t>
  </si>
  <si>
    <t>Pol25</t>
  </si>
  <si>
    <t>Termostat mrazové ochrany, rozsah -10/12°C,, kapilára 6m, vč. příchytek KIT 012N600</t>
  </si>
  <si>
    <t>2052958135</t>
  </si>
  <si>
    <t>115112082</t>
  </si>
  <si>
    <t>Pol26</t>
  </si>
  <si>
    <t>Diferenční manostat vzduchu, rozsah 50-400 Pa,, spínací diference max. 0,25mbar, , vč.montážního držáku BKT024N002R, a potrubní montážní sady GMT008N600R</t>
  </si>
  <si>
    <t>-723939485</t>
  </si>
  <si>
    <t>-1701649746</t>
  </si>
  <si>
    <t>Pol27</t>
  </si>
  <si>
    <t>Sada pro montáž na potrubí (rovná)</t>
  </si>
  <si>
    <t>15173216</t>
  </si>
  <si>
    <t>Pol28</t>
  </si>
  <si>
    <t>Sada pro montáž na potrubí (ohnutá)</t>
  </si>
  <si>
    <t>25606227</t>
  </si>
  <si>
    <t>Pol29</t>
  </si>
  <si>
    <t>Pohon s pružinovým zpětným chodem a havarijní funkcí, pro přestavování klapek v technickém zařízení budov,, napájení AC/DC 24, 50 Hz, ovládání 0-10VDC, krytí IP54, kroutící moment 20Nm, velikost klapky do cca 4m2</t>
  </si>
  <si>
    <t>-115884907</t>
  </si>
  <si>
    <t>-1374979727</t>
  </si>
  <si>
    <t>-308446029</t>
  </si>
  <si>
    <t>Pol30</t>
  </si>
  <si>
    <t>Frekvenční měnič pro třífázové asynchroní motory, , napájení 3x380-480 VAC, 50/60 Hz, motor 1,0kW/2,1A, - el. připojení (napájecí a ovládací kabely),, - nastavení parametrů FM, (frekv.měnič je součástí dodávky profese VZT)</t>
  </si>
  <si>
    <t>2058283357</t>
  </si>
  <si>
    <t>Pol31</t>
  </si>
  <si>
    <t>Frekvenční měnič pro rotační rekuperátor, , napájení 1x230 VAC, 50/60 Hz, motor 40,0W, - el. připojení (napájecí a ovládací kabely),, - nastavení parametrů FM, (frekv.měnič je součástí dodávky profese VZT)</t>
  </si>
  <si>
    <t>737838149</t>
  </si>
  <si>
    <t>-1000258622</t>
  </si>
  <si>
    <t>Pol32</t>
  </si>
  <si>
    <t>Připojení signalizačního kontaktu požární klapky</t>
  </si>
  <si>
    <t>1008180181</t>
  </si>
  <si>
    <t>Regulace teploty vzduchu na konst. hodnotu,protimrazová ochrana–VZT 2.1 (ambulance + poradna 1NP)</t>
  </si>
  <si>
    <t>-1132751874</t>
  </si>
  <si>
    <t>-622369251</t>
  </si>
  <si>
    <t>-1654711656</t>
  </si>
  <si>
    <t>-112236019</t>
  </si>
  <si>
    <t>455051730</t>
  </si>
  <si>
    <t>-1971238610</t>
  </si>
  <si>
    <t>-1619268665</t>
  </si>
  <si>
    <t>-2127098579</t>
  </si>
  <si>
    <t>1430916628</t>
  </si>
  <si>
    <t>-628170601</t>
  </si>
  <si>
    <t>-276654986</t>
  </si>
  <si>
    <t>711131818</t>
  </si>
  <si>
    <t>-295706504</t>
  </si>
  <si>
    <t>1904117374</t>
  </si>
  <si>
    <t>1693367463</t>
  </si>
  <si>
    <t>1845372695</t>
  </si>
  <si>
    <t>-319653224</t>
  </si>
  <si>
    <t>Regulace teploty vzduchu na konst. hodnotu, protimrazová ochrana – VZT 3.1 (příjem + stacionář 1NP)</t>
  </si>
  <si>
    <t>1274907263</t>
  </si>
  <si>
    <t>-479754954</t>
  </si>
  <si>
    <t>499054365</t>
  </si>
  <si>
    <t>538075105</t>
  </si>
  <si>
    <t>719941186</t>
  </si>
  <si>
    <t>440427056</t>
  </si>
  <si>
    <t>-1439397426</t>
  </si>
  <si>
    <t>-27875515</t>
  </si>
  <si>
    <t>1548275475</t>
  </si>
  <si>
    <t>1617490581</t>
  </si>
  <si>
    <t>2133352859</t>
  </si>
  <si>
    <t>-713062234</t>
  </si>
  <si>
    <t>-950191461</t>
  </si>
  <si>
    <t>-2030521592</t>
  </si>
  <si>
    <t>-887040242</t>
  </si>
  <si>
    <t>-55152895</t>
  </si>
  <si>
    <t>-2020734456</t>
  </si>
  <si>
    <t>Regulace teploty vzduchu na konst. hodnotu,protimrazová ochrana – VZT 4.1 (centrální šatny 1.NP)</t>
  </si>
  <si>
    <t>-1110103428</t>
  </si>
  <si>
    <t>1281111347</t>
  </si>
  <si>
    <t>725963562</t>
  </si>
  <si>
    <t>-763182409</t>
  </si>
  <si>
    <t>275352672</t>
  </si>
  <si>
    <t>470351119</t>
  </si>
  <si>
    <t>-1259256479</t>
  </si>
  <si>
    <t>814262209</t>
  </si>
  <si>
    <t>1674579799</t>
  </si>
  <si>
    <t>-518911137</t>
  </si>
  <si>
    <t>-1371432428</t>
  </si>
  <si>
    <t>Pol33</t>
  </si>
  <si>
    <t>Klapkový pohon pro přestavování klapek v technickém, zařízení budov, napájení AC/DC 24, 50 Hz,, ovládání 0-10VDC, krytí IP54, velikost klapky do cca 2m2</t>
  </si>
  <si>
    <t>-532866529</t>
  </si>
  <si>
    <t>1953723168</t>
  </si>
  <si>
    <t>-1937833973</t>
  </si>
  <si>
    <t>1311031809</t>
  </si>
  <si>
    <t>-1554948993</t>
  </si>
  <si>
    <t>-445652584</t>
  </si>
  <si>
    <t>Regulace teploty vzduchu na konst. hodnotu,protimrazová ochrana – VZT 5.1 (lůžkové oddělení 2.NP)</t>
  </si>
  <si>
    <t>-1034925894</t>
  </si>
  <si>
    <t>921342113</t>
  </si>
  <si>
    <t>456535136</t>
  </si>
  <si>
    <t>40960479</t>
  </si>
  <si>
    <t>-1863483405</t>
  </si>
  <si>
    <t>1269231663</t>
  </si>
  <si>
    <t>-1421698074</t>
  </si>
  <si>
    <t>-1915385721</t>
  </si>
  <si>
    <t>250437291</t>
  </si>
  <si>
    <t>222730385</t>
  </si>
  <si>
    <t>2090354880</t>
  </si>
  <si>
    <t>1476423307</t>
  </si>
  <si>
    <t>-511763373</t>
  </si>
  <si>
    <t>1251837625</t>
  </si>
  <si>
    <t>1722948222</t>
  </si>
  <si>
    <t>-958928609</t>
  </si>
  <si>
    <t>-1276528917</t>
  </si>
  <si>
    <t>Regulace teploty vzduchu na konst. hodnotu,protimrazová ochrana – VZT 6.1 (jídelna + d.m. 2.NP)</t>
  </si>
  <si>
    <t>-2114599055</t>
  </si>
  <si>
    <t>1841857256</t>
  </si>
  <si>
    <t>-1271362331</t>
  </si>
  <si>
    <t>1332333911</t>
  </si>
  <si>
    <t>-1108076278</t>
  </si>
  <si>
    <t>-859973465</t>
  </si>
  <si>
    <t>346554850</t>
  </si>
  <si>
    <t>-778668283</t>
  </si>
  <si>
    <t>-1096103467</t>
  </si>
  <si>
    <t>489406286</t>
  </si>
  <si>
    <t>-719263671</t>
  </si>
  <si>
    <t>421233865</t>
  </si>
  <si>
    <t>1310949058</t>
  </si>
  <si>
    <t>-1402832996</t>
  </si>
  <si>
    <t>-13764556</t>
  </si>
  <si>
    <t>886668106</t>
  </si>
  <si>
    <t>-1323737336</t>
  </si>
  <si>
    <t>Regulace teploty vzduchu na konstantní hodnotu,, protimrazová ochrana – VZT 7.1 (terapie 2.NP)</t>
  </si>
  <si>
    <t>-2035784968</t>
  </si>
  <si>
    <t>1382934125</t>
  </si>
  <si>
    <t>1245301966</t>
  </si>
  <si>
    <t>1019674873</t>
  </si>
  <si>
    <t>482347168</t>
  </si>
  <si>
    <t>-1172408547</t>
  </si>
  <si>
    <t>112111050</t>
  </si>
  <si>
    <t>-1744540352</t>
  </si>
  <si>
    <t>-18249148</t>
  </si>
  <si>
    <t>980094752</t>
  </si>
  <si>
    <t>-1197017561</t>
  </si>
  <si>
    <t>829393686</t>
  </si>
  <si>
    <t>-1254805242</t>
  </si>
  <si>
    <t>-280694064</t>
  </si>
  <si>
    <t>-1474179612</t>
  </si>
  <si>
    <t>1835746463</t>
  </si>
  <si>
    <t>985589263</t>
  </si>
  <si>
    <t>Regulace teploty vzduchu na kons. hodnotu,, protimrazová ochrana – VZT 8.1 (lůžkové oddělení 3.NP)</t>
  </si>
  <si>
    <t>337110498</t>
  </si>
  <si>
    <t>-1228358585</t>
  </si>
  <si>
    <t>246185331</t>
  </si>
  <si>
    <t>-1607980523</t>
  </si>
  <si>
    <t>936791714</t>
  </si>
  <si>
    <t>-700827784</t>
  </si>
  <si>
    <t>-1721890887</t>
  </si>
  <si>
    <t>1282159402</t>
  </si>
  <si>
    <t>-1489775794</t>
  </si>
  <si>
    <t>-144285694</t>
  </si>
  <si>
    <t>-238054221</t>
  </si>
  <si>
    <t>-1091743153</t>
  </si>
  <si>
    <t>-377142070</t>
  </si>
  <si>
    <t>1878572533</t>
  </si>
  <si>
    <t>-1897414360</t>
  </si>
  <si>
    <t>1968742421</t>
  </si>
  <si>
    <t>-1965047584</t>
  </si>
  <si>
    <t>Regulace teploty vzduchu na konstantní hodnotu,, protimrazová ochrana – VZT 9.1 (vyšetřovny 3.NP)</t>
  </si>
  <si>
    <t>1636762764</t>
  </si>
  <si>
    <t>1947270689</t>
  </si>
  <si>
    <t>-1394961583</t>
  </si>
  <si>
    <t>-1122536875</t>
  </si>
  <si>
    <t>143435159</t>
  </si>
  <si>
    <t>111972751</t>
  </si>
  <si>
    <t>1405933880</t>
  </si>
  <si>
    <t>1074322848</t>
  </si>
  <si>
    <t>1747450082</t>
  </si>
  <si>
    <t>-347408232</t>
  </si>
  <si>
    <t>-1935893897</t>
  </si>
  <si>
    <t>-111715182</t>
  </si>
  <si>
    <t>-1707506026</t>
  </si>
  <si>
    <t>127221816</t>
  </si>
  <si>
    <t>-1169508688</t>
  </si>
  <si>
    <t>-914475599</t>
  </si>
  <si>
    <t>-1177422489</t>
  </si>
  <si>
    <t>Regulace teploty vzduchu na konst. hodnotu, protimrazová ochrana – VZT 10.1 (jídelna + d.m. 3.NP)</t>
  </si>
  <si>
    <t>151457667</t>
  </si>
  <si>
    <t>1403093157</t>
  </si>
  <si>
    <t>-1623101049</t>
  </si>
  <si>
    <t>-693086799</t>
  </si>
  <si>
    <t>-1160164805</t>
  </si>
  <si>
    <t>1330375957</t>
  </si>
  <si>
    <t>400703135</t>
  </si>
  <si>
    <t>809241386</t>
  </si>
  <si>
    <t>-770049085</t>
  </si>
  <si>
    <t>-922555007</t>
  </si>
  <si>
    <t>-608604720</t>
  </si>
  <si>
    <t>-200945732</t>
  </si>
  <si>
    <t>-327261135</t>
  </si>
  <si>
    <t>320519049</t>
  </si>
  <si>
    <t>179860643</t>
  </si>
  <si>
    <t>1331206395</t>
  </si>
  <si>
    <t>-1590865870</t>
  </si>
  <si>
    <t>Regulace teploty vzduchu na konst. hodnotu, protimrazová ochrana –VZT 11.1 (dveřní clona m.č.1.08.2)</t>
  </si>
  <si>
    <t>-1934232795</t>
  </si>
  <si>
    <t>1690688885</t>
  </si>
  <si>
    <t>34074554</t>
  </si>
  <si>
    <t>2068244117</t>
  </si>
  <si>
    <t>-604221232</t>
  </si>
  <si>
    <t>814241645</t>
  </si>
  <si>
    <t>-1913353157</t>
  </si>
  <si>
    <t>Pol34</t>
  </si>
  <si>
    <t>Dveřní clona, 5°otáček, , napájení 1x230, - el. připojení (napájecí a ovládací kabely)</t>
  </si>
  <si>
    <t>205866160</t>
  </si>
  <si>
    <t>Regulace teploty vzduchu na konst.hodnotu,protimrazová ochrana – VZT 11.2 (dveřní clona m.č.1.07.2)</t>
  </si>
  <si>
    <t>-681369192</t>
  </si>
  <si>
    <t>-519858066</t>
  </si>
  <si>
    <t>-1210012910</t>
  </si>
  <si>
    <t>933548585</t>
  </si>
  <si>
    <t>1361738445</t>
  </si>
  <si>
    <t>-734837348</t>
  </si>
  <si>
    <t>299171246</t>
  </si>
  <si>
    <t>1394711347</t>
  </si>
  <si>
    <t>Větrání hygienických místností 1. až 3.NP , VZT 12.4, 12.6, 12.7</t>
  </si>
  <si>
    <t>-1807237510</t>
  </si>
  <si>
    <t>-187127718</t>
  </si>
  <si>
    <t>-615938283</t>
  </si>
  <si>
    <t>968230721</t>
  </si>
  <si>
    <t>Pol35</t>
  </si>
  <si>
    <t>Klapkový pohon pro přestavování vzduchotechnických, klapek ve vzduchotechnických a klimatizačních, zařízeních budov, napájení AC/DC 24V, 50Hz,, ovládání ON/Off nebo tříbodové řízení, krytí IP54, kroutící moment 5Nm, velikost klapky do cca 1m2</t>
  </si>
  <si>
    <t>-1168214904</t>
  </si>
  <si>
    <t>Pol36</t>
  </si>
  <si>
    <t>Ventilátor 230VAC, ovládání</t>
  </si>
  <si>
    <t>-190828444</t>
  </si>
  <si>
    <t>Pol37</t>
  </si>
  <si>
    <t>Ventilátor 230VAC, el.připojení, ovládání (EC motor)</t>
  </si>
  <si>
    <t>-2103790697</t>
  </si>
  <si>
    <t>Větrání kuřáren 1. až 3.N – VZT 13.1, 13.2, 13.3</t>
  </si>
  <si>
    <t>Pol38</t>
  </si>
  <si>
    <t>Pohybový senzor, napájení 230VAC, , krytí IP20, reléový výstup</t>
  </si>
  <si>
    <t>121693929</t>
  </si>
  <si>
    <t>391783649</t>
  </si>
  <si>
    <t>7787994</t>
  </si>
  <si>
    <t>-1639826972</t>
  </si>
  <si>
    <t>968162502</t>
  </si>
  <si>
    <t>-630873601</t>
  </si>
  <si>
    <t>Větrání skladů 1.NP - VZT 14.2</t>
  </si>
  <si>
    <t>928699340</t>
  </si>
  <si>
    <t>342871652</t>
  </si>
  <si>
    <t>Větrání technické místnosti 0.2 (strojovna ÚT), VZT 18.1, 18.2</t>
  </si>
  <si>
    <t>-348053945</t>
  </si>
  <si>
    <t>1905788888</t>
  </si>
  <si>
    <t>577306142</t>
  </si>
  <si>
    <t>-1986813785</t>
  </si>
  <si>
    <t>745578477</t>
  </si>
  <si>
    <t>Pol39</t>
  </si>
  <si>
    <t>Plastový ovladač pomocných obvodů, otočný,, se signálizací LED (provoz/porucha), krytí IP30, design nutno konzultovat s gen. projektentem</t>
  </si>
  <si>
    <t>-1590337814</t>
  </si>
  <si>
    <t>1796770708</t>
  </si>
  <si>
    <t>Větrání strojovny VZT4.3, VZT 19.1, 19.2</t>
  </si>
  <si>
    <t>-2039426701</t>
  </si>
  <si>
    <t>-1803154535</t>
  </si>
  <si>
    <t>-409779690</t>
  </si>
  <si>
    <t>-1453933991</t>
  </si>
  <si>
    <t>-986800043</t>
  </si>
  <si>
    <t>-1463461686</t>
  </si>
  <si>
    <t>2065508343</t>
  </si>
  <si>
    <t>Větrání strojovny VZT4.4, VZT 19.3, 19.4</t>
  </si>
  <si>
    <t>1682143413</t>
  </si>
  <si>
    <t>1799006554</t>
  </si>
  <si>
    <t>296911332</t>
  </si>
  <si>
    <t>901674462</t>
  </si>
  <si>
    <t>-757185650</t>
  </si>
  <si>
    <t>-1802874607</t>
  </si>
  <si>
    <t>1831917081</t>
  </si>
  <si>
    <t>Větrání strojovny SLA, VZT 21.1, 21.2</t>
  </si>
  <si>
    <t>1747829232</t>
  </si>
  <si>
    <t>940994440</t>
  </si>
  <si>
    <t>1756761019</t>
  </si>
  <si>
    <t>-142942337</t>
  </si>
  <si>
    <t>689774462</t>
  </si>
  <si>
    <t>-1674715954</t>
  </si>
  <si>
    <t>-1608206934</t>
  </si>
  <si>
    <t>Monitorování teploty v místnosti elektro m.č. 1.08.6</t>
  </si>
  <si>
    <t>-488597492</t>
  </si>
  <si>
    <t>Řídící systém umístěný v rozvaděči DT1</t>
  </si>
  <si>
    <t>Pol40</t>
  </si>
  <si>
    <t>Síťová jednotka NCE s displejem, 33IO + 128 IO po SA BUS, , napojení až 32x BACnet® MS/TP zařízení,, 1xRS-232, 1xRS-485SA, 1xUSB, 1xEthernet, WEBserver</t>
  </si>
  <si>
    <t>1905483694</t>
  </si>
  <si>
    <t>Pol41</t>
  </si>
  <si>
    <t>Regulátor FAC: 8UI, 6DI, 6DO (triak), 6AO, 24 VAC; SA Bus;, montážní základna</t>
  </si>
  <si>
    <t>-1713043815</t>
  </si>
  <si>
    <t>Pol42</t>
  </si>
  <si>
    <t>Ovládací displej regulátorů FEC, FAC a NCE</t>
  </si>
  <si>
    <t>1733431477</t>
  </si>
  <si>
    <t>Pol43</t>
  </si>
  <si>
    <t>16-bodový  IOM, 16 DI, 24 VAC</t>
  </si>
  <si>
    <t>-1446420677</t>
  </si>
  <si>
    <t>Pol44</t>
  </si>
  <si>
    <t>16-bodový  IOM, 8 DI, 8 DO, 24 VAC</t>
  </si>
  <si>
    <t>-1155730347</t>
  </si>
  <si>
    <t>Pol45</t>
  </si>
  <si>
    <t>17-bodový  IOM, 6UI, 2DI, 3DO (triak), 2AO, 4CO;, 24 VAC; SA Bus</t>
  </si>
  <si>
    <t>-41551220</t>
  </si>
  <si>
    <t>Pol46</t>
  </si>
  <si>
    <t>Software Metasys ADS Lite,,  max. připojení 5 síťových jednotek, max. 5 uživatelů</t>
  </si>
  <si>
    <t>-1482102097</t>
  </si>
  <si>
    <t>Řídící systém umístěný v rozvaděči DT1.1</t>
  </si>
  <si>
    <t>-286304191</t>
  </si>
  <si>
    <t>Pol47</t>
  </si>
  <si>
    <t>6-bodový  IOM, 2 UI, 2 DO, 2 CO, 24 VAC</t>
  </si>
  <si>
    <t>1633277591</t>
  </si>
  <si>
    <t>Řídící systém umístěný v rozvaděči DT2.1</t>
  </si>
  <si>
    <t>-642993652</t>
  </si>
  <si>
    <t>1463673836</t>
  </si>
  <si>
    <t>Řídící systém umístěný v rozvaděči DT3.1</t>
  </si>
  <si>
    <t>-1769679982</t>
  </si>
  <si>
    <t>663048804</t>
  </si>
  <si>
    <t>Řídící systém umístěný v rozvaděči DT2</t>
  </si>
  <si>
    <t>748084600</t>
  </si>
  <si>
    <t>-737037474</t>
  </si>
  <si>
    <t>Pol48</t>
  </si>
  <si>
    <t>12-bodový  IOM, 4 UI, 4 DO, 4 CO, 24 VAC</t>
  </si>
  <si>
    <t>-954845499</t>
  </si>
  <si>
    <t>176512060</t>
  </si>
  <si>
    <t>968267822</t>
  </si>
  <si>
    <t>-1514496422</t>
  </si>
  <si>
    <t>Řídící systém umístěný v rozvaděči DT3</t>
  </si>
  <si>
    <t>-283129812</t>
  </si>
  <si>
    <t>1159214939</t>
  </si>
  <si>
    <t>-46485023</t>
  </si>
  <si>
    <t>1995311445</t>
  </si>
  <si>
    <t>-496976299</t>
  </si>
  <si>
    <t>-1227963401</t>
  </si>
  <si>
    <t>ROZVADĚČE</t>
  </si>
  <si>
    <t>Pol49</t>
  </si>
  <si>
    <t>ocelová rozvodnice, 2 pole, š.2x1000, v.2000, hl.400,, podstavec 100/mm/, odnímatelný horní díl, odnímatelná zadní stěna,, dveře: 2mm lakovaný plech,úprava RAL 7032,, montážní deska: 3 mm pozinkovaný plech,, nastavitelná hloubka po 25 mm, bočnice 1,5 mm l</t>
  </si>
  <si>
    <t>-2095445679</t>
  </si>
  <si>
    <t>Poznámka k položce:
bočnice 1,5 mm lakovaný plech,, úprava RAL 7032, krytí IP 54, vč.přístrojové náplně</t>
  </si>
  <si>
    <t>Pol50</t>
  </si>
  <si>
    <t>Výroba rozváděče</t>
  </si>
  <si>
    <t>-750503712</t>
  </si>
  <si>
    <t>Pol51</t>
  </si>
  <si>
    <t>Plastová rozvodnice, š.600, v.600, hl.250,, odnímatelný horní díl, odnímatelná zadní stěna,, dveře: 2mm lakovaný plech,úprava RAL 7032,, montážní deska: 3 mm pozinkovaný plech,, úprava RAL 7032, krytí IP 54, vč.přístrojové náplně</t>
  </si>
  <si>
    <t>-537349878</t>
  </si>
  <si>
    <t>Pol52</t>
  </si>
  <si>
    <t>1812190218</t>
  </si>
  <si>
    <t>Pol53</t>
  </si>
  <si>
    <t>-1150449634</t>
  </si>
  <si>
    <t>1400249089</t>
  </si>
  <si>
    <t>Pol54</t>
  </si>
  <si>
    <t>330747284</t>
  </si>
  <si>
    <t>1948832623</t>
  </si>
  <si>
    <t>Pol55</t>
  </si>
  <si>
    <t>487082012</t>
  </si>
  <si>
    <t>-1090872553</t>
  </si>
  <si>
    <t>Pol56</t>
  </si>
  <si>
    <t>526620309</t>
  </si>
  <si>
    <t>891746664</t>
  </si>
  <si>
    <t>MONTÁŽNÍ MATERIÁL</t>
  </si>
  <si>
    <t>Pol57</t>
  </si>
  <si>
    <t>JYTY 2x1 - Propojovací kabel stíněný</t>
  </si>
  <si>
    <t>-881737136</t>
  </si>
  <si>
    <t>Pol58</t>
  </si>
  <si>
    <t>JYTY 4x1 - Propojovací kabel stíněný</t>
  </si>
  <si>
    <t>-1569191822</t>
  </si>
  <si>
    <t>Pol59</t>
  </si>
  <si>
    <t>CYKY 3Jx1,5 - Propojovací kabel silový</t>
  </si>
  <si>
    <t>1737097380</t>
  </si>
  <si>
    <t>Pol60</t>
  </si>
  <si>
    <t>CYKY 5Jx1,5 - Propojovací kabel silový</t>
  </si>
  <si>
    <t>2053859765</t>
  </si>
  <si>
    <t>Pol61</t>
  </si>
  <si>
    <t>CYKY 7Jx1,5 - Propojovací kabel silový</t>
  </si>
  <si>
    <t>-2039201242</t>
  </si>
  <si>
    <t>Pol62</t>
  </si>
  <si>
    <t>Lam Flexo Twin 2x2x0,35</t>
  </si>
  <si>
    <t>-915072653</t>
  </si>
  <si>
    <t>Pol63</t>
  </si>
  <si>
    <t>CY6 - Propojovací vodič zelenožlutý pevný průřez 6mm</t>
  </si>
  <si>
    <t>1765690892</t>
  </si>
  <si>
    <t>Pol64</t>
  </si>
  <si>
    <t>trubka z PVC, samozhášivá, s hrdlem pro lehké, mechanické zatížení VRM 20, vč.příslušenství</t>
  </si>
  <si>
    <t>-948709480</t>
  </si>
  <si>
    <t>Pol65</t>
  </si>
  <si>
    <t>trubka z PVC, samozhášivá, s hrdlem pro lehké, mechanické zatížení VRM 25, vč.příslušenství</t>
  </si>
  <si>
    <t>-886236632</t>
  </si>
  <si>
    <t>Pol66</t>
  </si>
  <si>
    <t>trubka z PVC, samozhášivá, s hrdlem pro lehké, mechanické zatížení VRM 32, vč.příslušenství</t>
  </si>
  <si>
    <t>827384128</t>
  </si>
  <si>
    <t>Pol67</t>
  </si>
  <si>
    <t>kabelový žlab 62/50 vč.víka,, vč. drobného pomocného spojovací a závěsného materiálu</t>
  </si>
  <si>
    <t>-876379034</t>
  </si>
  <si>
    <t>Pol68</t>
  </si>
  <si>
    <t>kabelový žlab 125/100 vč.víka,, vč. drobného pomocného spojovací a závěsného materiálu</t>
  </si>
  <si>
    <t>-780547416</t>
  </si>
  <si>
    <t>Pol69</t>
  </si>
  <si>
    <t>kabelový žlab 250/100 vč.víka,, vč. drobného pomocného spojovací a závěsného materiálu</t>
  </si>
  <si>
    <t>420348163</t>
  </si>
  <si>
    <t>Pol70</t>
  </si>
  <si>
    <t>montáž kovových nosných a doplňkových konstr.5-10 kg</t>
  </si>
  <si>
    <t>887991166</t>
  </si>
  <si>
    <t>SLUŽBY</t>
  </si>
  <si>
    <t>Pol71</t>
  </si>
  <si>
    <t>Montáž zařízení MaR</t>
  </si>
  <si>
    <t>325929075</t>
  </si>
  <si>
    <t>Pol72</t>
  </si>
  <si>
    <t>Zpracování výrobní dokumentace</t>
  </si>
  <si>
    <t>732979627</t>
  </si>
  <si>
    <t>Pol73</t>
  </si>
  <si>
    <t>Koordinace MaR a ostatní technologie</t>
  </si>
  <si>
    <t>-1779140123</t>
  </si>
  <si>
    <t>Pol74</t>
  </si>
  <si>
    <t>Softwarové vybavení řídícího systému, pracoviště Tábor</t>
  </si>
  <si>
    <t>1196361227</t>
  </si>
  <si>
    <t>Pol75</t>
  </si>
  <si>
    <t>Rozšíření SW stávající řídící centrály + vizualizace, pracoviště Tábor</t>
  </si>
  <si>
    <t>-1318696030</t>
  </si>
  <si>
    <t>Pol76</t>
  </si>
  <si>
    <t>Rozšíření SW stávající řídící centrály + vizualizace, pracoviště České Budějovice</t>
  </si>
  <si>
    <t>1708557885</t>
  </si>
  <si>
    <t>Pol77</t>
  </si>
  <si>
    <t>Oživení vstupů/výstupů, včetně odladění software na stavbě</t>
  </si>
  <si>
    <t>-206313510</t>
  </si>
  <si>
    <t>Pol78</t>
  </si>
  <si>
    <t>Výchozí revize elektrických zařízení</t>
  </si>
  <si>
    <t>-1762943050</t>
  </si>
  <si>
    <t>Pol79</t>
  </si>
  <si>
    <t>Funkční zkoušky, uvedení do provozu</t>
  </si>
  <si>
    <t>-1794955307</t>
  </si>
  <si>
    <t>Pol80</t>
  </si>
  <si>
    <t>881655750</t>
  </si>
  <si>
    <t>Pol81</t>
  </si>
  <si>
    <t>Zaškolení personálu obsluhy a údržby</t>
  </si>
  <si>
    <t>-445817664</t>
  </si>
  <si>
    <t>Pol82</t>
  </si>
  <si>
    <t>Vyhotovení dokumentace skutečného stavu,, návodu pro obsluhu a podkladů pro provozní řád</t>
  </si>
  <si>
    <t>-1492171111</t>
  </si>
  <si>
    <t>SO02 - SO 02 - Areálové zpevněné plochy</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</si>
  <si>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t>
  </si>
  <si>
    <t xml:space="preserve">    5 - Komunikace</t>
  </si>
  <si>
    <t xml:space="preserve">    9 - Ostatní konstrukce a práce-bourání</t>
  </si>
  <si>
    <t>N00 - Ostatní práce</t>
  </si>
  <si>
    <t xml:space="preserve">    N01 - HZS</t>
  </si>
  <si>
    <t>113107162</t>
  </si>
  <si>
    <t>Odstranění podkladu pl přes 50 do 200 m2 z kameniva drceného tl 200 mm</t>
  </si>
  <si>
    <t>478644892</t>
  </si>
  <si>
    <t>113107181</t>
  </si>
  <si>
    <t>Odstranění podkladu pl přes 50 do 200 m2 živičných tl 50 mm</t>
  </si>
  <si>
    <t>-627296773</t>
  </si>
  <si>
    <t>121101101</t>
  </si>
  <si>
    <t>Sejmutí ornice s přemístěním na vzdálenost do 50 m</t>
  </si>
  <si>
    <t>-760693688</t>
  </si>
  <si>
    <t>122201102</t>
  </si>
  <si>
    <t>Odkopávky a prokopávky nezapažené v hornině tř. 3 objem do 1000 m3</t>
  </si>
  <si>
    <t>916408853</t>
  </si>
  <si>
    <t>122201109</t>
  </si>
  <si>
    <t>Příplatek za lepivost u odkopávek v hornině tř. 1 až 3</t>
  </si>
  <si>
    <t>-1015640361</t>
  </si>
  <si>
    <t>130001101</t>
  </si>
  <si>
    <t>Příplatek za ztížení vykopávky v blízkosti podzemního vedení</t>
  </si>
  <si>
    <t>-62719817</t>
  </si>
  <si>
    <t>388142410</t>
  </si>
  <si>
    <t>289681910</t>
  </si>
  <si>
    <t>356,30*5</t>
  </si>
  <si>
    <t>-1323878443</t>
  </si>
  <si>
    <t>171101105</t>
  </si>
  <si>
    <t>Uložení sypaniny z hornin soudržných do násypů zhutněných do 103 % PS</t>
  </si>
  <si>
    <t>-1768535486</t>
  </si>
  <si>
    <t>-1704537495</t>
  </si>
  <si>
    <t>-1745931911</t>
  </si>
  <si>
    <t>339921131</t>
  </si>
  <si>
    <t>Osazování betonových palisád do betonového základu v řadě výšky prvku do 0,5 m</t>
  </si>
  <si>
    <t>2063862559</t>
  </si>
  <si>
    <t>592284070.1</t>
  </si>
  <si>
    <t>palisáda betonová přírodní 11x11x40 cm</t>
  </si>
  <si>
    <t>1623333928</t>
  </si>
  <si>
    <t>592284090.1</t>
  </si>
  <si>
    <t>palisáda betonová přírodní 16X16X40 cm</t>
  </si>
  <si>
    <t>-1625561564</t>
  </si>
  <si>
    <t>Komunikace</t>
  </si>
  <si>
    <t>181202305</t>
  </si>
  <si>
    <t>Úprava pláně na násypech se zhutněním</t>
  </si>
  <si>
    <t>1781531678</t>
  </si>
  <si>
    <t>564851111R01</t>
  </si>
  <si>
    <t>Podklad ze štěrkodrtě ŠDa tl 150 mm</t>
  </si>
  <si>
    <t>1414499658</t>
  </si>
  <si>
    <t>564851111R02</t>
  </si>
  <si>
    <t>Podklad ze štěrkodrtě ŠDb tl 150 mm</t>
  </si>
  <si>
    <t>-1260272175</t>
  </si>
  <si>
    <t>564861111</t>
  </si>
  <si>
    <t>Podklad ze štěrkodrtě ŠD tl 200 mm</t>
  </si>
  <si>
    <t>942641553</t>
  </si>
  <si>
    <t>565135121</t>
  </si>
  <si>
    <t>Asfaltový beton vrstva podkladní ACP 16 (obalované kamenivo OKS) tl 50 mm š přes 3 m</t>
  </si>
  <si>
    <t>-204531486</t>
  </si>
  <si>
    <t>571908111</t>
  </si>
  <si>
    <t>Kryt vymývaným dekoračním kamenivem (kačírkem) tl 200 mm</t>
  </si>
  <si>
    <t>-946557122</t>
  </si>
  <si>
    <t>577134121.1</t>
  </si>
  <si>
    <t>Asfaltový beton vrstva obrusná ACO 11 (ABS) tř. I tl 40 mm š přes 3 m z nemodifikovaného asfaltu</t>
  </si>
  <si>
    <t>-1867235374</t>
  </si>
  <si>
    <t>596211111</t>
  </si>
  <si>
    <t>Kladení zámkové dlažby komunikací pro pěší tl 60 mm skupiny A pl do 100 m2</t>
  </si>
  <si>
    <t>-1101519423</t>
  </si>
  <si>
    <t>592453080.1</t>
  </si>
  <si>
    <t>dlažba zámková betonová 20 x 10 x 6 cm přírodní</t>
  </si>
  <si>
    <t>-2003425519</t>
  </si>
  <si>
    <t>592453090.1</t>
  </si>
  <si>
    <t>dlažba zámková betonová pro nevidomé 20 x 10 x 6 cm přírodní</t>
  </si>
  <si>
    <t>488002314</t>
  </si>
  <si>
    <t>596212213</t>
  </si>
  <si>
    <t>Kladení zámkové dlažby pozemních komunikací tl 80 mm skupiny A pl přes 300 m2</t>
  </si>
  <si>
    <t>333951510</t>
  </si>
  <si>
    <t>592452660.1</t>
  </si>
  <si>
    <t>dlažba zámková betonová 20 x 10 x 8 cm barevná</t>
  </si>
  <si>
    <t>-747686009</t>
  </si>
  <si>
    <t>Ostatní konstrukce a práce-bourání</t>
  </si>
  <si>
    <t>912111121</t>
  </si>
  <si>
    <t>Montáž zábrany parkovací tvaru U přichycené šrouby</t>
  </si>
  <si>
    <t>2044716094</t>
  </si>
  <si>
    <t>7491910.1</t>
  </si>
  <si>
    <t>parkovací doraz (zarážka pod kola)</t>
  </si>
  <si>
    <t>1098684179</t>
  </si>
  <si>
    <t>914111111</t>
  </si>
  <si>
    <t>Montáž svislé dopravní značky do velikosti 1 m2 objímkami na sloupek nebo konzolu</t>
  </si>
  <si>
    <t>-2001055124</t>
  </si>
  <si>
    <t>404441040</t>
  </si>
  <si>
    <t>značka svislá reflexní zákazová B AL- 3M 500 mm</t>
  </si>
  <si>
    <t>-1482007251</t>
  </si>
  <si>
    <t>914511111</t>
  </si>
  <si>
    <t>Montáž sloupku dopravních značek délky do 3,5 m s betonovým základem</t>
  </si>
  <si>
    <t>1825046057</t>
  </si>
  <si>
    <t>404452250</t>
  </si>
  <si>
    <t>sloupek Zn 60 - 350</t>
  </si>
  <si>
    <t>-783137257</t>
  </si>
  <si>
    <t>915111111</t>
  </si>
  <si>
    <t>Vodorovné dopravní značení šířky 125 mm bílou barvou dělící čáry souvislé</t>
  </si>
  <si>
    <t>-2061966141</t>
  </si>
  <si>
    <t>916131213</t>
  </si>
  <si>
    <t>Osazení silničního obrubníku betonového stojatého s boční opěrou do lože z betonu prostého</t>
  </si>
  <si>
    <t>1413305361</t>
  </si>
  <si>
    <t>592175050.1</t>
  </si>
  <si>
    <t>obrubník, přírodní 50x15/12x25 cm</t>
  </si>
  <si>
    <t>713496833</t>
  </si>
  <si>
    <t>916231213</t>
  </si>
  <si>
    <t>Osazení chodníkového obrubníku betonového stojatého s boční opěrou do lože z betonu prostého</t>
  </si>
  <si>
    <t>-2120545605</t>
  </si>
  <si>
    <t>592175090.1</t>
  </si>
  <si>
    <t>obrubník 50x8x25 cm přírodní</t>
  </si>
  <si>
    <t>500084343</t>
  </si>
  <si>
    <t>919122132</t>
  </si>
  <si>
    <t>Těsnění spár zálivkou za tepla pro komůrky š 20 mm hl 40 mm s těsnicím profilem</t>
  </si>
  <si>
    <t>-583044825</t>
  </si>
  <si>
    <t>919726201</t>
  </si>
  <si>
    <t>Geotextilie pro vyztužení, separaci a filtraci tkaná z PP podélná pevnost v tahu do 15 kN/m</t>
  </si>
  <si>
    <t>1123224553</t>
  </si>
  <si>
    <t>919731122</t>
  </si>
  <si>
    <t>Zarovnání styčné plochy podkladu nebo krytu živičného tl do 100 mm</t>
  </si>
  <si>
    <t>-1667798917</t>
  </si>
  <si>
    <t>919735112</t>
  </si>
  <si>
    <t>Řezání stávajícího živičného krytu hl do 100 mm</t>
  </si>
  <si>
    <t>1893967093</t>
  </si>
  <si>
    <t>966006132</t>
  </si>
  <si>
    <t>Odstranění značek dopravních nebo orientačních se sloupky s betonovými patkami</t>
  </si>
  <si>
    <t>-1035355786</t>
  </si>
  <si>
    <t>966006211</t>
  </si>
  <si>
    <t>Odstranění svislých dopravních značek ze sloupů, sloupků nebo konzol</t>
  </si>
  <si>
    <t>1899849243</t>
  </si>
  <si>
    <t>998223011</t>
  </si>
  <si>
    <t>Přesun hmot pro pozemní komunikace s krytem dlážděným</t>
  </si>
  <si>
    <t>-1205834711</t>
  </si>
  <si>
    <t>N00</t>
  </si>
  <si>
    <t>Ostatní práce</t>
  </si>
  <si>
    <t>N01</t>
  </si>
  <si>
    <t>001020R01</t>
  </si>
  <si>
    <t>Nespecifikované práce nutné k řádnému dokončení díla- vliv koordinace na staveništi, stav konstrukcí po rozkrytí</t>
  </si>
  <si>
    <t>262144</t>
  </si>
  <si>
    <t>-423942378</t>
  </si>
  <si>
    <t>SO03 - SO 03 - Terenní a sadové úpravy</t>
  </si>
  <si>
    <t>03.1 - Montáž</t>
  </si>
  <si>
    <t>část A02 - Sadovnické a krajinářské úpravy</t>
  </si>
  <si>
    <t xml:space="preserve">    D1 - ATRIUM</t>
  </si>
  <si>
    <t xml:space="preserve">    D2 - 2.np</t>
  </si>
  <si>
    <t xml:space="preserve">    D3 - 3.np</t>
  </si>
  <si>
    <t xml:space="preserve">    D4 - OKOLÍ</t>
  </si>
  <si>
    <t>část A02</t>
  </si>
  <si>
    <t>Sadovnické a krajinářské úpravy</t>
  </si>
  <si>
    <t>ATRIUM</t>
  </si>
  <si>
    <t>Výměna zeminy v profilu 30 cm,91,2m2, výměna zeminy pro výsadbu solitérního stromu – 2m3, včetně odvozu stávajícího materiálu na skládku</t>
  </si>
  <si>
    <t>1835958590</t>
  </si>
  <si>
    <t>Kvalitní zahradnický substrát pro výsadby</t>
  </si>
  <si>
    <t>1343262474</t>
  </si>
  <si>
    <t>1831111</t>
  </si>
  <si>
    <t>Hloubení jam pro stromy – 0,4 – 1m3 bez výměny půdy</t>
  </si>
  <si>
    <t>861550746</t>
  </si>
  <si>
    <t>1831113</t>
  </si>
  <si>
    <t>Hloubení jam pro keře –0,002-0,05m3 bez výměny půdy</t>
  </si>
  <si>
    <t>-1877632472</t>
  </si>
  <si>
    <t>18311-1111</t>
  </si>
  <si>
    <t>Hloubení jam pro trvalky –0,002m3 bez výměny půdy</t>
  </si>
  <si>
    <t>459537654</t>
  </si>
  <si>
    <t>18410-2117</t>
  </si>
  <si>
    <t>Výsadba rostlinného materiálu - stromy, včetně materiálu na ukotvení, bal do 1m</t>
  </si>
  <si>
    <t>563543616</t>
  </si>
  <si>
    <t>1831114</t>
  </si>
  <si>
    <t>Výsadba rostlinného materiálu - keře</t>
  </si>
  <si>
    <t>1706580774</t>
  </si>
  <si>
    <t>18321-1312</t>
  </si>
  <si>
    <t>Výsadba rostlinného materiálu – traviny</t>
  </si>
  <si>
    <t>1325715161</t>
  </si>
  <si>
    <t>18321-1313</t>
  </si>
  <si>
    <t>Výsadba rostlinného materiálu –cibuloviny</t>
  </si>
  <si>
    <t>-682756618</t>
  </si>
  <si>
    <t>-1786821997</t>
  </si>
  <si>
    <t>Doprava zahradnického substrátu  a rosltin</t>
  </si>
  <si>
    <t>1334077739</t>
  </si>
  <si>
    <t>184911151</t>
  </si>
  <si>
    <t>Mulčování výsadby kačírkem fr 8/11, tl. 5Cm,</t>
  </si>
  <si>
    <t>1591463623</t>
  </si>
  <si>
    <t>Kačírrekna mulčování, fr.8/11</t>
  </si>
  <si>
    <t>1442042900</t>
  </si>
  <si>
    <t>185851121</t>
  </si>
  <si>
    <t>Dovoz vody pro zálivku</t>
  </si>
  <si>
    <t>852379898</t>
  </si>
  <si>
    <t>2.np</t>
  </si>
  <si>
    <t>Založení vegetačních vrstev, přesun substrátu po střeše - vodorovný přesun, rozprostření, urovnání (ochranná folie, nopková folie, filtrační folie – typ Střešní zahrada)</t>
  </si>
  <si>
    <t>1999288986</t>
  </si>
  <si>
    <t>konstrukční vrstvy střešní zahrady nad hydroizolací – typ Střešní zahrada + 10% na prořezy</t>
  </si>
  <si>
    <t>-840091875</t>
  </si>
  <si>
    <t>18321-1312.1</t>
  </si>
  <si>
    <t>Výsadba rostlinného materiálu - trvalky</t>
  </si>
  <si>
    <t>2125384023</t>
  </si>
  <si>
    <t>18321-1313.1</t>
  </si>
  <si>
    <t>Výsadba rostlinného materiálu – cibuloviny</t>
  </si>
  <si>
    <t>-921735938</t>
  </si>
  <si>
    <t>intenzivní substrát vhodný pro střechy ( mocnost 30cm2</t>
  </si>
  <si>
    <t>466044622</t>
  </si>
  <si>
    <t>Doprava zahradnického substrátu na místo určení - adresa stavby, nikoliv svislý přesun na střechu) + 10% na sléhavost</t>
  </si>
  <si>
    <t>-727594083</t>
  </si>
  <si>
    <t>341952390</t>
  </si>
  <si>
    <t>Kačírrek na mulčování, fr.8/11, ne ostré hrany</t>
  </si>
  <si>
    <t>-2031514109</t>
  </si>
  <si>
    <t>3.np</t>
  </si>
  <si>
    <t>Založení vegetačních vrstev, přesun substrátu po střeše - vodorovný přesun, rozprostření, urovnání</t>
  </si>
  <si>
    <t>-2057701136</t>
  </si>
  <si>
    <t>vegetační nosné vrstvy  střešní zahrady nad hydroizolací – typ Střešní zahrada + 10% na prořezy</t>
  </si>
  <si>
    <t>801690519</t>
  </si>
  <si>
    <t>184102114</t>
  </si>
  <si>
    <t>Výsadba nízkých a zakrslých stromů</t>
  </si>
  <si>
    <t>-537255324</t>
  </si>
  <si>
    <t>18410-2112</t>
  </si>
  <si>
    <t>Výsadba keřů</t>
  </si>
  <si>
    <t>-1732902116</t>
  </si>
  <si>
    <t>-256671438</t>
  </si>
  <si>
    <t>18321-1313.1.1</t>
  </si>
  <si>
    <t>1558260044</t>
  </si>
  <si>
    <t>intenzivní  substrát vhodný pro střechy ( mocnost 30cm +10 % na sléhavostt)</t>
  </si>
  <si>
    <t>-531974246</t>
  </si>
  <si>
    <t>Doprava zahradnického substrátu na místo určení - adresa stavby, nikoliv svislý přesun na střechu.</t>
  </si>
  <si>
    <t>-1566743865</t>
  </si>
  <si>
    <t>823622247</t>
  </si>
  <si>
    <t>-905868694</t>
  </si>
  <si>
    <t>OKOLÍ</t>
  </si>
  <si>
    <t>18111-1111</t>
  </si>
  <si>
    <t>urovnání terénu</t>
  </si>
  <si>
    <t>-654169756</t>
  </si>
  <si>
    <t>18141-1131</t>
  </si>
  <si>
    <t>založení trávníku na urovnaných plochách výsevem</t>
  </si>
  <si>
    <t>1233142291</t>
  </si>
  <si>
    <t>trávníková směs parková , 25g/m2</t>
  </si>
  <si>
    <t>-1850852770</t>
  </si>
  <si>
    <t>18321-1313.2</t>
  </si>
  <si>
    <t>výsadba cibulovin</t>
  </si>
  <si>
    <t>90191470</t>
  </si>
  <si>
    <t>03.2 - Rostliny</t>
  </si>
  <si>
    <t>D1 - SPECIFIKACE ROSTLIN</t>
  </si>
  <si>
    <t xml:space="preserve">    PLOCHA 1NP - Atrium- 91,2m2</t>
  </si>
  <si>
    <t xml:space="preserve">    PLOCHA 2NP - Upravené trávobylinné společenstvo Růžový ráj – 119m2</t>
  </si>
  <si>
    <t xml:space="preserve">    PLOCHA 3NP - Kombinovaný záhon dřevin a travin  střešní zahrada 43,5m2</t>
  </si>
  <si>
    <t>SPECIFIKACE ROSTLIN</t>
  </si>
  <si>
    <t>PLOCHA 1NP</t>
  </si>
  <si>
    <t>Atrium- 91,2m2</t>
  </si>
  <si>
    <t>S1</t>
  </si>
  <si>
    <t>Acer ginala javor amurský 300/350</t>
  </si>
  <si>
    <t>973201820</t>
  </si>
  <si>
    <t>K1</t>
  </si>
  <si>
    <t>Buxus sempervirens zimopstráz 60/80</t>
  </si>
  <si>
    <t>1065081736</t>
  </si>
  <si>
    <t>T1</t>
  </si>
  <si>
    <t>Hakonechloa macra hakonechloa 20</t>
  </si>
  <si>
    <t>-153694159</t>
  </si>
  <si>
    <t>C1</t>
  </si>
  <si>
    <t>Allium aflatuense´Purple sensation´ okrasný česnek</t>
  </si>
  <si>
    <t>-935872471</t>
  </si>
  <si>
    <t>C2</t>
  </si>
  <si>
    <t>Allium sphaerocephalon okrasný česnek</t>
  </si>
  <si>
    <t>-314490701</t>
  </si>
  <si>
    <t>C3</t>
  </si>
  <si>
    <t>Tulipa bakeri ´Lilac Wonder´ tulipán</t>
  </si>
  <si>
    <t>1330576595</t>
  </si>
  <si>
    <t>PLOCHA 2NP</t>
  </si>
  <si>
    <t>Upravené trávobylinné společenstvo Růžový ráj – 119m2</t>
  </si>
  <si>
    <t>kosterní</t>
  </si>
  <si>
    <t>Calamagrostis acutiflora ´Karl Foerster´ třtina</t>
  </si>
  <si>
    <t>-675701641</t>
  </si>
  <si>
    <t>Echinacea pupurea ´Magnus´ třapatka</t>
  </si>
  <si>
    <t>574216789</t>
  </si>
  <si>
    <t>Hakonechloa macra hakonechloa</t>
  </si>
  <si>
    <t>-1667047097</t>
  </si>
  <si>
    <t>dopl?ková</t>
  </si>
  <si>
    <t>Anemone japonica Koenigin Charlotte sasanka</t>
  </si>
  <si>
    <t>1535141523</t>
  </si>
  <si>
    <t>Chelone obligua´Alba´ želonice</t>
  </si>
  <si>
    <t>1096143065</t>
  </si>
  <si>
    <t>Iris sibirica ´Red Flame´ kosatec</t>
  </si>
  <si>
    <t>-1991770586</t>
  </si>
  <si>
    <t>Persicaria bistorta rdesno</t>
  </si>
  <si>
    <t>-204904805</t>
  </si>
  <si>
    <t>Stachys grandiflora ´Superba´ žitec</t>
  </si>
  <si>
    <t>1129041097</t>
  </si>
  <si>
    <t>pokryvné</t>
  </si>
  <si>
    <t>Aster dumosus ´Rosenwichtel´ hvězdice</t>
  </si>
  <si>
    <t>-173061263</t>
  </si>
  <si>
    <t>Geranium cantabrikiense ´Berggarten´ kakost</t>
  </si>
  <si>
    <t>1105879569</t>
  </si>
  <si>
    <t>Geranium magnificum ´Rosemoor´ kakost</t>
  </si>
  <si>
    <t>-258204472</t>
  </si>
  <si>
    <t>cibuloviny</t>
  </si>
  <si>
    <t>Allium aflatuense´Purple sensation´ česnek</t>
  </si>
  <si>
    <t>-234111313</t>
  </si>
  <si>
    <t>Anemone blanda ´Blue Shades´ sasanka</t>
  </si>
  <si>
    <t>604699691</t>
  </si>
  <si>
    <t>Anemone blanda ´White Splendour´´ sasanka</t>
  </si>
  <si>
    <t>-843111033</t>
  </si>
  <si>
    <t>18533871</t>
  </si>
  <si>
    <t>PLOCHA 3NP</t>
  </si>
  <si>
    <t>Kombinovaný záhon dřevin a travin  střešní zahrada 43,5m2</t>
  </si>
  <si>
    <t>S2</t>
  </si>
  <si>
    <t>Picea abies ´Formánek´ převislý smrk 60/80</t>
  </si>
  <si>
    <t>-1939450796</t>
  </si>
  <si>
    <t>S3</t>
  </si>
  <si>
    <t>Picea abies ´Inversa´ převislý smrk 150</t>
  </si>
  <si>
    <t>1427013588</t>
  </si>
  <si>
    <t>S4</t>
  </si>
  <si>
    <t>Pinus mugo borovice kleč 60/80</t>
  </si>
  <si>
    <t>160440282</t>
  </si>
  <si>
    <t>S5</t>
  </si>
  <si>
    <t>Larix decidua ´Pendula´ převislý modřín 120</t>
  </si>
  <si>
    <t>-500353886</t>
  </si>
  <si>
    <t>S6</t>
  </si>
  <si>
    <t>Larix decidua ´Globe´ zakrslý kulovitý 100</t>
  </si>
  <si>
    <t>-1887483549</t>
  </si>
  <si>
    <t>K2</t>
  </si>
  <si>
    <t>Jasminum nudiflorum jasmín 30/40</t>
  </si>
  <si>
    <t>1470609003</t>
  </si>
  <si>
    <t>K3</t>
  </si>
  <si>
    <t>Syringa mayerii ´Palibin´  100/120</t>
  </si>
  <si>
    <t>-1471857711</t>
  </si>
  <si>
    <t>T2</t>
  </si>
  <si>
    <t>Miscanthus sinensin ´Gracilimus´ ozdobnice čínská</t>
  </si>
  <si>
    <t>-398359296</t>
  </si>
  <si>
    <t>T3</t>
  </si>
  <si>
    <t>Molinia caerulea ´Strahlenquelle bezkolenec</t>
  </si>
  <si>
    <t>-1763994462</t>
  </si>
  <si>
    <t>T4</t>
  </si>
  <si>
    <t>Lavandula angustifolia levandule</t>
  </si>
  <si>
    <t>-910029548</t>
  </si>
  <si>
    <t>T5</t>
  </si>
  <si>
    <t>Veronica prostrata rozrazil</t>
  </si>
  <si>
    <t>-1246331028</t>
  </si>
  <si>
    <t>T6</t>
  </si>
  <si>
    <t>Aster ´Pale?ek´ hvězdnice</t>
  </si>
  <si>
    <t>301973127</t>
  </si>
  <si>
    <t>T7</t>
  </si>
  <si>
    <t>Aster ´Miobe´ hvězdnice</t>
  </si>
  <si>
    <t>1469348336</t>
  </si>
  <si>
    <t>C1.1</t>
  </si>
  <si>
    <t>Allium aflatuense Purple Sensation česnek</t>
  </si>
  <si>
    <t>-1021955692</t>
  </si>
  <si>
    <t>C3.1</t>
  </si>
  <si>
    <t>1531848034</t>
  </si>
  <si>
    <t>03.3 - Závlahy</t>
  </si>
  <si>
    <t>HSV - HSV</t>
  </si>
  <si>
    <t xml:space="preserve">    I - ČÁST I. ZEMNÍ PRÁCE</t>
  </si>
  <si>
    <t xml:space="preserve">    II. - ČÁST II. POTRUBÍ A PŘÍSLUŠENSTVÍ</t>
  </si>
  <si>
    <t xml:space="preserve">      D1 - Hlavní řady</t>
  </si>
  <si>
    <t xml:space="preserve">      D2 - Distribuční vedení</t>
  </si>
  <si>
    <t xml:space="preserve">    III. - ČÁST III. UZAVÍRACÍ ARMATURY</t>
  </si>
  <si>
    <t xml:space="preserve">    IV - ČÁST IV. POSTŘIKOVAČE A PŘÍSLUŠENSTVÍ</t>
  </si>
  <si>
    <t xml:space="preserve">    V. - ČÁST V. OVLÁDACÍ SYSTÉM</t>
  </si>
  <si>
    <t xml:space="preserve">    VI - ČÁST VI. ČERPÁNÍ</t>
  </si>
  <si>
    <t>I</t>
  </si>
  <si>
    <t>ČÁST I. ZEMNÍ PRÁCE</t>
  </si>
  <si>
    <t>Vypracování prováděcí dokumentace</t>
  </si>
  <si>
    <t>-1352690639</t>
  </si>
  <si>
    <t>Vytyčení tras pro položení potrubí, umístění</t>
  </si>
  <si>
    <t>-527467440</t>
  </si>
  <si>
    <t>Poznámka k položce:
armatur, ventilových boxů, postřikovačů a;   ostatních částí zavlažovacího systému dle;   prováděcí dokumentace</t>
  </si>
  <si>
    <t>Přechod zpevněné. komunikace</t>
  </si>
  <si>
    <t>-439450624</t>
  </si>
  <si>
    <t>Poznámka k položce:
(řezání asfaltu/betonu)</t>
  </si>
  <si>
    <t>Výkopy pro ventilové boxy 1., 2. a 3.</t>
  </si>
  <si>
    <t>-831841449</t>
  </si>
  <si>
    <t>Osazení ventilových boxů vč. štěrk. podsypu</t>
  </si>
  <si>
    <t>-897000578</t>
  </si>
  <si>
    <t>Poznámka k položce:
zásypu, hutnění a odvozu přebyteč.výkopku;   v rámci staveniště (VB910/VB1419/VB1220)</t>
  </si>
  <si>
    <t>Box.1</t>
  </si>
  <si>
    <t>ventilová šachtice</t>
  </si>
  <si>
    <t>711460338</t>
  </si>
  <si>
    <t>Poznámka k položce:
dodávka od autorizovaného dodavatele závlahových systémů</t>
  </si>
  <si>
    <t>II.</t>
  </si>
  <si>
    <t>ČÁST II. POTRUBÍ A PŘÍSLUŠENSTVÍ</t>
  </si>
  <si>
    <t>Hlavní řady</t>
  </si>
  <si>
    <t>Dodávka a montáž tlakového potrubí HD-PE</t>
  </si>
  <si>
    <t>-670888482</t>
  </si>
  <si>
    <t>Poznámka k položce:
DN 25, PN 7,5 (32x1,9);</t>
  </si>
  <si>
    <t>Pol32B</t>
  </si>
  <si>
    <t>Tvarovky a spojovací prvky pro potrubí HD-PE</t>
  </si>
  <si>
    <t>207159658</t>
  </si>
  <si>
    <t>Chránička DN 80 - 1m (pro potrubí)</t>
  </si>
  <si>
    <t>678744741</t>
  </si>
  <si>
    <t>Distribuční vedení</t>
  </si>
  <si>
    <t>-182972089</t>
  </si>
  <si>
    <t>Pol32a</t>
  </si>
  <si>
    <t>1623075521</t>
  </si>
  <si>
    <t>III.</t>
  </si>
  <si>
    <t>ČÁST III. UZAVÍRACÍ ARMATURY</t>
  </si>
  <si>
    <t>Montáž kompletní ventilové sestavy</t>
  </si>
  <si>
    <t>-1853551998</t>
  </si>
  <si>
    <t>Poznámka k položce:
Elektroventil 2x100DV/DV-F, vč.inst.mat.</t>
  </si>
  <si>
    <t>Montáž kompletní odbětné místo</t>
  </si>
  <si>
    <t>1109958480</t>
  </si>
  <si>
    <t>Poznámka k položce:
včetně šachet</t>
  </si>
  <si>
    <t>QCV</t>
  </si>
  <si>
    <t>elektromagnetický ventil 9V sestava</t>
  </si>
  <si>
    <t>664474985</t>
  </si>
  <si>
    <t>Poznámka k položce:
rychlospojný ventil s klíčem a koncovkou</t>
  </si>
  <si>
    <t>Valve</t>
  </si>
  <si>
    <t xml:space="preserve">PVC T-kus pro elektromagnetické ventily 1" </t>
  </si>
  <si>
    <t>1913733829</t>
  </si>
  <si>
    <t>Provedení tlakové zkoušky potrubí</t>
  </si>
  <si>
    <t>-970925221</t>
  </si>
  <si>
    <t>IV</t>
  </si>
  <si>
    <t>ČÁST IV. POSTŘIKOVAČE A PŘÍSLUŠENSTVÍ</t>
  </si>
  <si>
    <t>Přísl</t>
  </si>
  <si>
    <t>vodotěs. konektory 2,5 mm2</t>
  </si>
  <si>
    <t>-104634752</t>
  </si>
  <si>
    <t>Drip</t>
  </si>
  <si>
    <t>Kapkovací potrubí 16/33/2,0 litry</t>
  </si>
  <si>
    <t>1463305828</t>
  </si>
  <si>
    <t>Poznámka k položce:
s kompenzací tlaku</t>
  </si>
  <si>
    <t>Drip.1</t>
  </si>
  <si>
    <t>Kapkovací potrubí 16/30/2,0 litry bez kompenzace tlaku</t>
  </si>
  <si>
    <t>-1490248714</t>
  </si>
  <si>
    <t>Montáž kapkovacího potrubí</t>
  </si>
  <si>
    <t>1345751299</t>
  </si>
  <si>
    <t>Drip.2</t>
  </si>
  <si>
    <t>zajišťovací bodec pro kapk. potrubí</t>
  </si>
  <si>
    <t>-717766794</t>
  </si>
  <si>
    <t>Drip.3</t>
  </si>
  <si>
    <t>zajišťovací spona pro tvarovky</t>
  </si>
  <si>
    <t>1679493229</t>
  </si>
  <si>
    <t>Drip.4</t>
  </si>
  <si>
    <t>Regulátor tlaku (např. typu RAIN BIRD PSI M xx)</t>
  </si>
  <si>
    <t>-430699572</t>
  </si>
  <si>
    <t>Regulátor tlaku - montáž</t>
  </si>
  <si>
    <t>-515061174</t>
  </si>
  <si>
    <t>V.</t>
  </si>
  <si>
    <t>ČÁST V. OVLÁDACÍ SYSTÉM</t>
  </si>
  <si>
    <t>Ovládací kabel 24V, 3x0,8mm2</t>
  </si>
  <si>
    <t>-960449052</t>
  </si>
  <si>
    <t>montáž a měření průchodnosti</t>
  </si>
  <si>
    <t>272747551</t>
  </si>
  <si>
    <t>Ovládací kabel 24V, 8x0,8mm2</t>
  </si>
  <si>
    <t>-649074927</t>
  </si>
  <si>
    <t>montáže a proměření průchodnosti</t>
  </si>
  <si>
    <t>-581754147</t>
  </si>
  <si>
    <t>položka 32</t>
  </si>
  <si>
    <t xml:space="preserve">Ovládací jednotka 6 sekcí vč. trafa 230/24V (typ Rainbird  WPX6) </t>
  </si>
  <si>
    <t>-498992160</t>
  </si>
  <si>
    <t>Contr.1</t>
  </si>
  <si>
    <t xml:space="preserve">čidlo srážek </t>
  </si>
  <si>
    <t>-982966189</t>
  </si>
  <si>
    <t>Montážní práce na ovládacím systému</t>
  </si>
  <si>
    <t>-1751589909</t>
  </si>
  <si>
    <t>Programování a zprovoznění systému,</t>
  </si>
  <si>
    <t>817324563</t>
  </si>
  <si>
    <t>Poznámka k položce:
zaškolení obsluhy</t>
  </si>
  <si>
    <t>První zazimování</t>
  </si>
  <si>
    <t>-1472585406</t>
  </si>
  <si>
    <t>VI</t>
  </si>
  <si>
    <t>ČÁST VI. ČERPÁNÍ</t>
  </si>
  <si>
    <t>napojení na tlakovou vodu</t>
  </si>
  <si>
    <t>-245507932</t>
  </si>
  <si>
    <t>doprava</t>
  </si>
  <si>
    <t>-1689540821</t>
  </si>
  <si>
    <t>Ostatní příslušenství</t>
  </si>
  <si>
    <t>1261299578</t>
  </si>
  <si>
    <t>SO04 - SO 04 - Areálový rozvod vody</t>
  </si>
  <si>
    <t>8 - Trubní vedení</t>
  </si>
  <si>
    <t>722 - Zdravotechnika - vnitřní vodovod</t>
  </si>
  <si>
    <t>857242121</t>
  </si>
  <si>
    <t>Montáž litinových tvarovek jednoosých přírubových otevřený výkop DN 80</t>
  </si>
  <si>
    <t>1471046390</t>
  </si>
  <si>
    <t>Poznámka k položce:
viz. příloha SO04.1., SO04.3.</t>
  </si>
  <si>
    <t>7,00</t>
  </si>
  <si>
    <t>857242192</t>
  </si>
  <si>
    <t>Příplatek za práci ve štole při montáži litinových tvarovek jednoosých přírubových DN 80 až 250</t>
  </si>
  <si>
    <t>662248332</t>
  </si>
  <si>
    <t>857244121</t>
  </si>
  <si>
    <t>Montáž litinových tvarovek odbočných přírubových otevřený výkop DN 80</t>
  </si>
  <si>
    <t>492283764</t>
  </si>
  <si>
    <t>1,00</t>
  </si>
  <si>
    <t>857244192</t>
  </si>
  <si>
    <t>Příplatek za práci ve štole při montáži litinových tvarovek odbočných přírubových DN 80 až 250</t>
  </si>
  <si>
    <t>281221275</t>
  </si>
  <si>
    <t>891181295</t>
  </si>
  <si>
    <t>Příplatek za montáž šoupátek v objektech DN 40 až 1200</t>
  </si>
  <si>
    <t>-2036215630</t>
  </si>
  <si>
    <t>891184121</t>
  </si>
  <si>
    <t>Montáž kompenzátorů nebo montážních vložek DN 40</t>
  </si>
  <si>
    <t>2422511</t>
  </si>
  <si>
    <t>891184195</t>
  </si>
  <si>
    <t>Příplatek za montáž kompenzátorů v objektech DN 40 až 1200</t>
  </si>
  <si>
    <t>1694633621</t>
  </si>
  <si>
    <t>891185395</t>
  </si>
  <si>
    <t>Příplatek za montáž klapek v objektech DN 40 až 1000</t>
  </si>
  <si>
    <t>-1026257756</t>
  </si>
  <si>
    <t>891241221</t>
  </si>
  <si>
    <t>Montáž vodovodních šoupátek s ručním kolečkem v šachtách DN 80</t>
  </si>
  <si>
    <t>1360337867</t>
  </si>
  <si>
    <t>1,00+1,00</t>
  </si>
  <si>
    <t>891245321</t>
  </si>
  <si>
    <t>Montáž zpětných klapek DN 80</t>
  </si>
  <si>
    <t>1325164822</t>
  </si>
  <si>
    <t>8913</t>
  </si>
  <si>
    <t>Montáž filtru přírubového DN 40 v objektu</t>
  </si>
  <si>
    <t>-121030285</t>
  </si>
  <si>
    <t>552532040</t>
  </si>
  <si>
    <t>trouba přírubová litinová práškovýepoxid tl.250µm FF DN 40 mm délka 200 mm</t>
  </si>
  <si>
    <t>1042798941</t>
  </si>
  <si>
    <t>552535080</t>
  </si>
  <si>
    <t>tvarovka přírubová litinová s přírubovou odbočkou,práškový epoxid, tl.250µm T-kus DN 80/50 mm</t>
  </si>
  <si>
    <t>-611120743</t>
  </si>
  <si>
    <t>552536070</t>
  </si>
  <si>
    <t>přechod přírubový,práškový epoxid, tl.250µm FFR-kus litinový délka 200 mm DN 80/40 mm</t>
  </si>
  <si>
    <t>-787342110</t>
  </si>
  <si>
    <t>552536750</t>
  </si>
  <si>
    <t>příruba zaslepovací z tvárné litiny,práškový epoxid, tl.250µm XG DN 50 mm závit 3/4'</t>
  </si>
  <si>
    <t>215006826</t>
  </si>
  <si>
    <t>422607820</t>
  </si>
  <si>
    <t>filtr litinový přírubogvý DN40</t>
  </si>
  <si>
    <t>-1480699299</t>
  </si>
  <si>
    <t>551287010</t>
  </si>
  <si>
    <t>kompenzátor pryžový  přírubový DN 40</t>
  </si>
  <si>
    <t>1716821568</t>
  </si>
  <si>
    <t>551280530</t>
  </si>
  <si>
    <t>klapka zpětná přírubová  DN 80</t>
  </si>
  <si>
    <t>497931588</t>
  </si>
  <si>
    <t>pc1</t>
  </si>
  <si>
    <t>Šoupě vodárenské z tvárné litiny č. 4000 - DN 80</t>
  </si>
  <si>
    <t>-1431408146</t>
  </si>
  <si>
    <t>pc2</t>
  </si>
  <si>
    <t>Příruba přechodová z tvárné litiny č. 0400 - DN 80 / prům. 90 mm</t>
  </si>
  <si>
    <t>1072821067</t>
  </si>
  <si>
    <t>pc3</t>
  </si>
  <si>
    <t>Ruční kolo šoupátkové z tvárné litiny č. 7800 pro DN 80</t>
  </si>
  <si>
    <t>533009140</t>
  </si>
  <si>
    <t>pc4</t>
  </si>
  <si>
    <t>Dodávka + montáž - Vodoměr přírubový horizontální DN 40</t>
  </si>
  <si>
    <t>1245077476</t>
  </si>
  <si>
    <t>-258014574</t>
  </si>
  <si>
    <t>Poznámka k položce:
viz. příloha SO04.1., SO04.2., SO04.3.</t>
  </si>
  <si>
    <t>11,00+8,00+4,00+7,50+1,50+1,00</t>
  </si>
  <si>
    <t>-237704756</t>
  </si>
  <si>
    <t>(11,00+8,00+4,00+7,50+1,50+1,00)*2</t>
  </si>
  <si>
    <t>722224116</t>
  </si>
  <si>
    <t>Kohout plnicí nebo vypouštěcí G 3/4 PN 10 s jedním závitem</t>
  </si>
  <si>
    <t>1614606868</t>
  </si>
  <si>
    <t>Poznámka k položce:
viz. příloha SO04.3.</t>
  </si>
  <si>
    <t>722229102</t>
  </si>
  <si>
    <t>Montáž vodovodních armatur s jedním závitem G 3/4 ostatní typ</t>
  </si>
  <si>
    <t>1048761190</t>
  </si>
  <si>
    <t>Poznámka k položce:
viz. položka č. 25</t>
  </si>
  <si>
    <t>Zkouška těsnosti vodovodního potrubí do DN 50</t>
  </si>
  <si>
    <t>-868497138</t>
  </si>
  <si>
    <t>Poznámka k položce:
viz. příloha SO04.3._x000D_viz. položka č. 23</t>
  </si>
  <si>
    <t>Zkouška těsnosti vodovodního potrubí do DN 100</t>
  </si>
  <si>
    <t>503399898</t>
  </si>
  <si>
    <t>Poznámka k položce:
viz. příloha SO04.3._x000D_viz. položka č.21</t>
  </si>
  <si>
    <t>811651661</t>
  </si>
  <si>
    <t>Poznámka k položce:
viz. příloha SO04.3._x000D_viz. položka č. 27 a č. 28</t>
  </si>
  <si>
    <t>(11,00+8,00+4,00+7,50+1,50+1,00)*3</t>
  </si>
  <si>
    <t>72230</t>
  </si>
  <si>
    <t>Izolace potrubí pouzdry z minerální vlny - prům. 63 mm, tl. 40 mm</t>
  </si>
  <si>
    <t>-473235349</t>
  </si>
  <si>
    <t>72231</t>
  </si>
  <si>
    <t>Izolace potrubí pouzdry z minerální vlny - prům. 90 mm, tl. 40 mm</t>
  </si>
  <si>
    <t>1219147485</t>
  </si>
  <si>
    <t>Poznámka k položce:
viz. příloha SO04.3._x000D_viz. položka č. 24</t>
  </si>
  <si>
    <t>72232</t>
  </si>
  <si>
    <t>Izolace potrubí pouzdry z minerální vlny - prům. 90 mm, tl. 25 mm</t>
  </si>
  <si>
    <t>-509969287</t>
  </si>
  <si>
    <t>72233</t>
  </si>
  <si>
    <t>Upevnění a zavěšení vodovodního potrubí (konzoly, závěsy, objímky)</t>
  </si>
  <si>
    <t>-56009195</t>
  </si>
  <si>
    <t>66,00</t>
  </si>
  <si>
    <t>1389994077</t>
  </si>
  <si>
    <t xml:space="preserve">SO05 - SO 05 - Areálový rozvod kanalizace </t>
  </si>
  <si>
    <t xml:space="preserve">    5 - Komunikace pozemní</t>
  </si>
  <si>
    <t>113107012</t>
  </si>
  <si>
    <t>Odstranění podkladu plochy do 15 m2 z kameniva těženého tl 200 mm při překopech inž sítí</t>
  </si>
  <si>
    <t>-1860504121</t>
  </si>
  <si>
    <t>Poznámka k položce:
viz. příloha SO05.1., SO05.2., SO05.3.</t>
  </si>
  <si>
    <t>10,50*1,50</t>
  </si>
  <si>
    <t>113107022</t>
  </si>
  <si>
    <t>Odstranění podkladu plochy do 15 m2 z kameniva drceného tl 200 mm při překopech inž sítí</t>
  </si>
  <si>
    <t>1259177415</t>
  </si>
  <si>
    <t>Poznámka k položce:
viz. příloha SO05.1., SO052., SO05.3.</t>
  </si>
  <si>
    <t>4,50*1,50</t>
  </si>
  <si>
    <t>113107031</t>
  </si>
  <si>
    <t>Odstranění podkladu plochy do 15 m2 z betonu prostého tl 150 mm při překopech inž sítí</t>
  </si>
  <si>
    <t>-1442884285</t>
  </si>
  <si>
    <t>113107042</t>
  </si>
  <si>
    <t>Odstranění podkladu plochy do 15 m2 živičných tl 100 mm při překopech inž sítí</t>
  </si>
  <si>
    <t>289230491</t>
  </si>
  <si>
    <t>Poznámka k položce:
viz.příloha SO05.1., SO05.2., SO05.3.</t>
  </si>
  <si>
    <t>119001401</t>
  </si>
  <si>
    <t>Dočasné zajištění potrubí ocelového nebo litinového DN do 200</t>
  </si>
  <si>
    <t>-270334418</t>
  </si>
  <si>
    <t>Poznámka k položce:
viz.příloha SO05.2., SO05.3.</t>
  </si>
  <si>
    <t>1+1</t>
  </si>
  <si>
    <t>119001421</t>
  </si>
  <si>
    <t>Dočasné zajištění kabelů a kabelových tratí ze 3 volně ložených kabelů</t>
  </si>
  <si>
    <t>353434509</t>
  </si>
  <si>
    <t>Poznámka k položce:
viz. příloha SO05.2., SO05.3.</t>
  </si>
  <si>
    <t>1+1+1</t>
  </si>
  <si>
    <t>1239686313</t>
  </si>
  <si>
    <t>(3+1+1)*1,10*1,60  "potrubí+kabely"</t>
  </si>
  <si>
    <t>1,00*0,90*1,50  "napojení"</t>
  </si>
  <si>
    <t>1,00*1,10*2,21  "napojení"</t>
  </si>
  <si>
    <t>-2027773495</t>
  </si>
  <si>
    <t>2,00*0,50  "napojení do stáv. šachty"</t>
  </si>
  <si>
    <t>132201202</t>
  </si>
  <si>
    <t>Hloubení rýh š do 2000 mm v hornině tř. 3 objemu do 1000 m3</t>
  </si>
  <si>
    <t>-783905472</t>
  </si>
  <si>
    <t>Poznámka k položce:
viz. příloha SO05.2., SO05.3., SO05.6.</t>
  </si>
  <si>
    <t>2,05*15,00*1,10 "kanalizace"</t>
  </si>
  <si>
    <t>1,58*12,50*1,10</t>
  </si>
  <si>
    <t>1,19*6,00*1,10</t>
  </si>
  <si>
    <t>1,19*27,50*1,10</t>
  </si>
  <si>
    <t>1,51*8,00*0,90</t>
  </si>
  <si>
    <t>1,51*6,00*0,90</t>
  </si>
  <si>
    <t>1,32*5,00*0,90</t>
  </si>
  <si>
    <t>1,16*1,00*0,90</t>
  </si>
  <si>
    <t>133201101</t>
  </si>
  <si>
    <t>Hloubení šachet v hornině tř. 3 objemu do 100 m3</t>
  </si>
  <si>
    <t>1119709964</t>
  </si>
  <si>
    <t>Poznámka k položce:
viz. příloha SO05.2., SO05.3., SO05.4., SO05.5.</t>
  </si>
  <si>
    <t>1,15*1,15*2,25  "šachty"</t>
  </si>
  <si>
    <t>1,33*1,15*2,25</t>
  </si>
  <si>
    <t>(1,55*1,55*1,60)*4,00  "vpustě"</t>
  </si>
  <si>
    <t>151101101</t>
  </si>
  <si>
    <t>Zřízení příložného pažení a rozepření stěn rýh hl do 2 m</t>
  </si>
  <si>
    <t>-1220725932</t>
  </si>
  <si>
    <t>Poznámka k položce:
viz. příloha SO05.2., SO05.3., SO05.4., SO05., SO05.6.</t>
  </si>
  <si>
    <t>1,58*12,50*2,00  "kanalizace"</t>
  </si>
  <si>
    <t>1,19*6,00*2,00</t>
  </si>
  <si>
    <t>1,19*27,50*2,00</t>
  </si>
  <si>
    <t>1,15*1,15*2,00  "šachty"</t>
  </si>
  <si>
    <t>1,33*1,15*2,00</t>
  </si>
  <si>
    <t>(1,55*1,60*4,00)*4,00  "vpustě"</t>
  </si>
  <si>
    <t>1,51*8,00*2,00  "přípojky"</t>
  </si>
  <si>
    <t>1,51*6,00*2,00</t>
  </si>
  <si>
    <t>1,32*5,00*2,00</t>
  </si>
  <si>
    <t>1,16*1,00*2,00</t>
  </si>
  <si>
    <t>151101102</t>
  </si>
  <si>
    <t>Zřízení příložného pažení a rozepření stěn rýh hl do 4 m</t>
  </si>
  <si>
    <t>1423454926</t>
  </si>
  <si>
    <t>2,05*15,00*2,00  "kanalizace"</t>
  </si>
  <si>
    <t>151101111</t>
  </si>
  <si>
    <t>Odstranění příložného pažení a rozepření stěn rýh hl do 2 m</t>
  </si>
  <si>
    <t>1109797597</t>
  </si>
  <si>
    <t>Poznámka k položce:
viz. položka č.11</t>
  </si>
  <si>
    <t>151101112</t>
  </si>
  <si>
    <t>Odstranění příložného pažení a rozepření stěn rýh hl do 4 m</t>
  </si>
  <si>
    <t>1892944188</t>
  </si>
  <si>
    <t>Poznámka k položce:
viz. položka č.12</t>
  </si>
  <si>
    <t>61,50</t>
  </si>
  <si>
    <t>-1108690834</t>
  </si>
  <si>
    <t>Poznámka k položce:
viz. položka č.11 + č. 12</t>
  </si>
  <si>
    <t>125,412+21,793</t>
  </si>
  <si>
    <t>161101151</t>
  </si>
  <si>
    <t>Svislé přemístění výkopku z horniny tř. 5 až 7 hl výkopu do 2,5 m</t>
  </si>
  <si>
    <t>936215299</t>
  </si>
  <si>
    <t>Poznámka k položce:
viz. položka č.10</t>
  </si>
  <si>
    <t>2,00*0,50</t>
  </si>
  <si>
    <t>-943813331</t>
  </si>
  <si>
    <t>Poznámka k položce:
Vytlačená kubatura zeminy
viz. příloha SO05.2., SO05.3., SO05.4., SO05.5., SO05.6.</t>
  </si>
  <si>
    <t>vytlačená kubatura</t>
  </si>
  <si>
    <t>61,00*0,06  "potrubí"</t>
  </si>
  <si>
    <t>20,00*0,04</t>
  </si>
  <si>
    <t>61,00*0,11  "lože"</t>
  </si>
  <si>
    <t>20,00*0,14</t>
  </si>
  <si>
    <t>61,00*0,54  "obsyp"</t>
  </si>
  <si>
    <t>20,00*0,41</t>
  </si>
  <si>
    <t>(3,14*0,62*0,62)*2,48  "šachty"</t>
  </si>
  <si>
    <t>(3,14*0,275*0,275*1,60)*4,00  "vpustě"</t>
  </si>
  <si>
    <t>-915529237</t>
  </si>
  <si>
    <t>59,623*5</t>
  </si>
  <si>
    <t>162701155</t>
  </si>
  <si>
    <t>Vodorovné přemístění do 10000 m výkopku/sypaniny z horniny tř. 5 až 7</t>
  </si>
  <si>
    <t>-934277060</t>
  </si>
  <si>
    <t>Poznámka k položce:
viz pol.8</t>
  </si>
  <si>
    <t>70130259</t>
  </si>
  <si>
    <t>1,0*5</t>
  </si>
  <si>
    <t>2018194085</t>
  </si>
  <si>
    <t>Poznámka k položce:
viz. položka č.19</t>
  </si>
  <si>
    <t>59,623</t>
  </si>
  <si>
    <t>167101151</t>
  </si>
  <si>
    <t>Nakládání výkopku z hornin tř. 5 až 7 do 100 m3</t>
  </si>
  <si>
    <t>-1100779057</t>
  </si>
  <si>
    <t>Poznámka k položce:
viz. položka č.18</t>
  </si>
  <si>
    <t>-1322629971</t>
  </si>
  <si>
    <t>Poznámka k položce:
viz. položka č.21 + č.22</t>
  </si>
  <si>
    <t>59,623+1,00</t>
  </si>
  <si>
    <t>17121</t>
  </si>
  <si>
    <t>Poplatek za uložení na skládce</t>
  </si>
  <si>
    <t>-1308825290</t>
  </si>
  <si>
    <t>Poznámka k položce:
viz. položka č.23</t>
  </si>
  <si>
    <t>-2086628498</t>
  </si>
  <si>
    <t>Poznámka k položce:
viz. položka č.17  a č. 19</t>
  </si>
  <si>
    <t>125,412+21,793  "celkový výkop"</t>
  </si>
  <si>
    <t>-4,46 "potrubí"</t>
  </si>
  <si>
    <t>-9,51  "lože"</t>
  </si>
  <si>
    <t>-41,14  "obsyp"</t>
  </si>
  <si>
    <t>-2,99  "šachty"</t>
  </si>
  <si>
    <t>-1,52  "vpustě"</t>
  </si>
  <si>
    <t>175111101</t>
  </si>
  <si>
    <t>Obsypání potrubí ručně sypaninou bez prohození, uloženou do 3 m</t>
  </si>
  <si>
    <t>-897208776</t>
  </si>
  <si>
    <t>61,00*0,54</t>
  </si>
  <si>
    <t>583313450</t>
  </si>
  <si>
    <t>kamenivo těžené drobné tříděné frakce 0-4</t>
  </si>
  <si>
    <t>-1843465069</t>
  </si>
  <si>
    <t>Poznámka k položce:
viz. položka č.26</t>
  </si>
  <si>
    <t>41,140*1,670</t>
  </si>
  <si>
    <t>-997183218</t>
  </si>
  <si>
    <t>61,00*0,11</t>
  </si>
  <si>
    <t>452112111</t>
  </si>
  <si>
    <t>Osazení betonových prstenců nebo rámů v do 100 mm</t>
  </si>
  <si>
    <t>-1361109332</t>
  </si>
  <si>
    <t>Poznámka k položce:
viz. příloha SO05.3., SO05.4.</t>
  </si>
  <si>
    <t>Betonový vyrovnávací prstenec pod poklopy TBW-Q.1 - 63/80</t>
  </si>
  <si>
    <t>-391050991</t>
  </si>
  <si>
    <t>Betonový vyrovnávací prstenec pod poklopy TBW-Q.1 - 63/100</t>
  </si>
  <si>
    <t>374501797</t>
  </si>
  <si>
    <t>452311141</t>
  </si>
  <si>
    <t>Podkladní desky z betonu prostého tř. C 16/20 otevřený výkop</t>
  </si>
  <si>
    <t>2120160514</t>
  </si>
  <si>
    <t>Poznámka k položce:
viz. příloha SO05.2., SO05.5., SO05.6.</t>
  </si>
  <si>
    <t>(0,65*0,65*0,10)*4,00</t>
  </si>
  <si>
    <t>452351101</t>
  </si>
  <si>
    <t>Bednění podkladních desek nebo bloků nebo sedlového lože otevřený výkop</t>
  </si>
  <si>
    <t>763606943</t>
  </si>
  <si>
    <t>(4,00*0,65*0,10)*4,00</t>
  </si>
  <si>
    <t>Komunikace pozemní</t>
  </si>
  <si>
    <t>566901171</t>
  </si>
  <si>
    <t>Vyspravení podkladu po překopech ing sítí plochy do 15 m2 betonem tř. PB I (C 20/25) tl 100 mm</t>
  </si>
  <si>
    <t>-329699526</t>
  </si>
  <si>
    <t>566901172</t>
  </si>
  <si>
    <t>Vyspravení podkladu po překopech ing sítí plochy do 15 m2 betonem tř. PB I (C 20/25) tl 150 mm</t>
  </si>
  <si>
    <t>1977648813</t>
  </si>
  <si>
    <t>566901223</t>
  </si>
  <si>
    <t>Vyspravení podkladu po překopech ing sítí plochy přes 15 m2 štěrkopískem tl. 200 mm</t>
  </si>
  <si>
    <t>-1276702495</t>
  </si>
  <si>
    <t>Poznámka k položce:
viz. příloha SO05.2., SO.053.</t>
  </si>
  <si>
    <t>566901243</t>
  </si>
  <si>
    <t>Vyspravení podkladu po překopech ing sítí plochy přes 15 m2 kamenivem hrubým drceným tl. 200 mm</t>
  </si>
  <si>
    <t>1930752730</t>
  </si>
  <si>
    <t>572330111</t>
  </si>
  <si>
    <t>Vyspravení krytu komunikací po překopech plochy do 15 m2 obalovaným kamenivem tl 50 mm</t>
  </si>
  <si>
    <t>987662996</t>
  </si>
  <si>
    <t>572340111</t>
  </si>
  <si>
    <t>Vyspravení krytu komunikací po překopech plochy do 15 m2 asfaltovým betonem ACO (AB) tl 50 mm</t>
  </si>
  <si>
    <t>-232497292</t>
  </si>
  <si>
    <t>871350410</t>
  </si>
  <si>
    <t>Montáž kanalizačního potrubí korugovaného SN 10  z polypropylenu DN 200</t>
  </si>
  <si>
    <t>-1301332692</t>
  </si>
  <si>
    <t>Poznámka k položce:
viz. příloha SO05.2., SO05.6.</t>
  </si>
  <si>
    <t>8,00+6,00+5,00+1,00</t>
  </si>
  <si>
    <t>871360410</t>
  </si>
  <si>
    <t>Montáž kanalizačního potrubí korugovaného SN 10 z polypropylenu DN 250</t>
  </si>
  <si>
    <t>302209279</t>
  </si>
  <si>
    <t>33,50+27,50</t>
  </si>
  <si>
    <t>877350410</t>
  </si>
  <si>
    <t>Montáž kolen na potrubí z PP trub korugovaných DN 200</t>
  </si>
  <si>
    <t>814687513</t>
  </si>
  <si>
    <t>Poznámka k položce:
viz. příloha SO05.2, SO05.3.</t>
  </si>
  <si>
    <t>877350420</t>
  </si>
  <si>
    <t>Montáž odboček na potrubí z PP trub korugovaných DN 200</t>
  </si>
  <si>
    <t>1987724042</t>
  </si>
  <si>
    <t>877360410</t>
  </si>
  <si>
    <t>Montáž kolen na potrubí z PP trub korugovaných DN 250</t>
  </si>
  <si>
    <t>-1659908329</t>
  </si>
  <si>
    <t>877360420</t>
  </si>
  <si>
    <t>Montáž odboček na potrubí z PP trub korugovaných DN 250</t>
  </si>
  <si>
    <t>6629559</t>
  </si>
  <si>
    <t>877360430</t>
  </si>
  <si>
    <t>Montáž redukcí na potrubí z PP trub korugovaných  DN 250</t>
  </si>
  <si>
    <t>-1998720573</t>
  </si>
  <si>
    <t>894411121</t>
  </si>
  <si>
    <t>Zřízení šachet kanalizačních z betonových dílců na potrubí DN nad 200 do 300 dno beton tř. C 25/30</t>
  </si>
  <si>
    <t>1178697707</t>
  </si>
  <si>
    <t>Poznámka k položce:
viz. příloha SO05.2., SO05.3., SO05.4.</t>
  </si>
  <si>
    <t>895941311</t>
  </si>
  <si>
    <t>Zřízení vpusti kanalizační uliční z betonových dílců typ UVB-50</t>
  </si>
  <si>
    <t>1640942572</t>
  </si>
  <si>
    <t>1,00+1,00+1,00+1,00</t>
  </si>
  <si>
    <t>899104111</t>
  </si>
  <si>
    <t>Osazení poklopů litinových nebo ocelových včetně rámů hmotnosti nad 150 kg</t>
  </si>
  <si>
    <t>-362868401</t>
  </si>
  <si>
    <t>899203111</t>
  </si>
  <si>
    <t>Osazení mříží litinových včetně rámů a košů na bahno hmotnosti nad 100 do 150 kg</t>
  </si>
  <si>
    <t>604281659</t>
  </si>
  <si>
    <t>Poklop litinový kanalizační s rámem zámkový DN 600 - zatížení D400</t>
  </si>
  <si>
    <t>-1590416187</t>
  </si>
  <si>
    <t>Mříž litinová pro uliční vpusti s rámem 500 x 500 - zatížení D400</t>
  </si>
  <si>
    <t>-744436424</t>
  </si>
  <si>
    <t>286152060</t>
  </si>
  <si>
    <t>trubka kanalizační z PP žebrovaná SN10 - DN 200 mm/ 2 m</t>
  </si>
  <si>
    <t>256085725</t>
  </si>
  <si>
    <t>Poznámka k položce:
viz.příloha SO05.2., SO05.6.</t>
  </si>
  <si>
    <t>286152080</t>
  </si>
  <si>
    <t>trubka kanalizační z PP žebrovaná SN10  DN 200 mm/ 3 m</t>
  </si>
  <si>
    <t>772160037</t>
  </si>
  <si>
    <t>286152100</t>
  </si>
  <si>
    <t>trubka kanalizační z PP žebrovaná SN10  DN 200 mm/ 5 m</t>
  </si>
  <si>
    <t>1583451152</t>
  </si>
  <si>
    <t>1,00+1,00+1,00</t>
  </si>
  <si>
    <t>286152120</t>
  </si>
  <si>
    <t>trubka kanalizační z PP žebrovaná SN10 DN 250 mm/ 2 m</t>
  </si>
  <si>
    <t>957237087</t>
  </si>
  <si>
    <t>Poznámka k položce:
viz. příloha SO05.2., SO05.3.,</t>
  </si>
  <si>
    <t>2,00</t>
  </si>
  <si>
    <t>286152140</t>
  </si>
  <si>
    <t>trubka kanalizační z PP žebrovaná SN10  DN 250 mm/ 3 m</t>
  </si>
  <si>
    <t>-1614640601</t>
  </si>
  <si>
    <t>286152160</t>
  </si>
  <si>
    <t>trubka kanalizační z PP žebrovaná SN10  DN 250 mm/ 5 m</t>
  </si>
  <si>
    <t>185099845</t>
  </si>
  <si>
    <t>6,00+5,00</t>
  </si>
  <si>
    <t>286154220</t>
  </si>
  <si>
    <t>koleno z PP žebrované DN 250/45°</t>
  </si>
  <si>
    <t>526436286</t>
  </si>
  <si>
    <t>286154140</t>
  </si>
  <si>
    <t>koleno z PP žebrované DN 200/45°</t>
  </si>
  <si>
    <t>-173798869</t>
  </si>
  <si>
    <t>Poznámka k položce:
viz. příloha SO05.02.</t>
  </si>
  <si>
    <t>286154640</t>
  </si>
  <si>
    <t>odbočka z PP žebrovaná 45° DN 200/200 mm</t>
  </si>
  <si>
    <t>348637426</t>
  </si>
  <si>
    <t>Poznámka k položce:
viz. příloha SO05.2.</t>
  </si>
  <si>
    <t>286154680</t>
  </si>
  <si>
    <t>odbočka z PP žebrovaná 45° DN 250/250 mm</t>
  </si>
  <si>
    <t>-825074113</t>
  </si>
  <si>
    <t>286155040</t>
  </si>
  <si>
    <t>redukce z PP žebrovaná DN 250/200 mm</t>
  </si>
  <si>
    <t>811372826</t>
  </si>
  <si>
    <t>pc5</t>
  </si>
  <si>
    <t>Betonový konus šachtový TBR-Q.1 - 100/63/58/12 KPS</t>
  </si>
  <si>
    <t>-1062138130</t>
  </si>
  <si>
    <t>pc6</t>
  </si>
  <si>
    <t>Deska betonová zákrytová šachtová TZK-Q.1 - 100 - 63/17</t>
  </si>
  <si>
    <t>320581057</t>
  </si>
  <si>
    <t>pc7</t>
  </si>
  <si>
    <t>Dno šachtové betonové TBZ-Q.1 - 100/50 - V25</t>
  </si>
  <si>
    <t>768253516</t>
  </si>
  <si>
    <t>pc8</t>
  </si>
  <si>
    <t>Příplatek za boční přítok + těsnění</t>
  </si>
  <si>
    <t>1831952226</t>
  </si>
  <si>
    <t>pc9</t>
  </si>
  <si>
    <t>Těsnění elastomerové pro šachty DN 1000</t>
  </si>
  <si>
    <t>-1130045902</t>
  </si>
  <si>
    <t>pc10</t>
  </si>
  <si>
    <t>Uliční vpust z betonových dílců TBV-Q 450, odtok -1,03 m</t>
  </si>
  <si>
    <t>997768088</t>
  </si>
  <si>
    <t>pc11</t>
  </si>
  <si>
    <t>Koš pro uliční vpustě z pozink. plechu</t>
  </si>
  <si>
    <t>-1196143344</t>
  </si>
  <si>
    <t>89930</t>
  </si>
  <si>
    <t>Výšková úprava poklopu hydrantu a uzavíracího šoupěte s úpravou ovládací soupravy</t>
  </si>
  <si>
    <t>1475604809</t>
  </si>
  <si>
    <t>1,00+1,00  "v parkovišti"</t>
  </si>
  <si>
    <t>1258620326</t>
  </si>
  <si>
    <t>10,50*2,00</t>
  </si>
  <si>
    <t>919735123</t>
  </si>
  <si>
    <t>Řezání stávajícího betonového krytu hl do 150 mm</t>
  </si>
  <si>
    <t>1844488771</t>
  </si>
  <si>
    <t>(4,50*2,00)+1,50</t>
  </si>
  <si>
    <t>997221551</t>
  </si>
  <si>
    <t>Vodorovná doprava suti ze sypkých materiálů do 1 km</t>
  </si>
  <si>
    <t>-1794833338</t>
  </si>
  <si>
    <t>Poznámka k položce:
Vybourané zpevněné povrchy včetně podkladních vrstev.
viz. příloha SO05.2.</t>
  </si>
  <si>
    <t>997221559</t>
  </si>
  <si>
    <t>Příplatek ZKD 1 km u vodorovné dopravy suti ze sypkých materiálů</t>
  </si>
  <si>
    <t>333844132</t>
  </si>
  <si>
    <t>Poznámka k položce:
viz. položka č.72</t>
  </si>
  <si>
    <t>9,736*14,00</t>
  </si>
  <si>
    <t>997221611</t>
  </si>
  <si>
    <t>Nakládání suti na dopravní prostředky pro vodorovnou dopravu</t>
  </si>
  <si>
    <t>-147056311</t>
  </si>
  <si>
    <t>9,736</t>
  </si>
  <si>
    <t>99722185</t>
  </si>
  <si>
    <t>Poplatek za uložení odpadu na skládce (skládkovné)</t>
  </si>
  <si>
    <t>1222716185</t>
  </si>
  <si>
    <t>998276101</t>
  </si>
  <si>
    <t>Přesun hmot pro trubní vedení z trub z plastických hmot otevřený výkop</t>
  </si>
  <si>
    <t>1696127999</t>
  </si>
  <si>
    <t xml:space="preserve">SO06 - SO 06 - Retence </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</si>
  <si>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podmínky.Položky soupisu prací, které nemají ve sloupci "Cenová soustava" uveden žádný údaj nebo "vlastní položka", nepochází z Cenové soustavy ÚRS a jejich cena je stanovena odborným odhadem.</t>
  </si>
  <si>
    <t>2114924426</t>
  </si>
  <si>
    <t>Poznámka k položce:
viz. příloha D</t>
  </si>
  <si>
    <t>1,00*0,90*1,28  "napojení"</t>
  </si>
  <si>
    <t>2,00*1,00  "napojení"</t>
  </si>
  <si>
    <t>1181870784</t>
  </si>
  <si>
    <t>Poznámka k položce:
viz. příloha SO06.2., SO.06.3.</t>
  </si>
  <si>
    <t>2,00*0,50  "stěny bazénu"</t>
  </si>
  <si>
    <t>-1740187466</t>
  </si>
  <si>
    <t>Poznámka k položce:
viz. příloha SO06.2., SO06.3., SO06.4.</t>
  </si>
  <si>
    <t>1,28*6,50*0,90</t>
  </si>
  <si>
    <t>1,81*20,50*0,90</t>
  </si>
  <si>
    <t>1,50*5,00*0,90</t>
  </si>
  <si>
    <t>-954133633</t>
  </si>
  <si>
    <t>1,59*1,60*2,50</t>
  </si>
  <si>
    <t>-833110458</t>
  </si>
  <si>
    <t>1,28*6,50*2,00  "potrubí"</t>
  </si>
  <si>
    <t>1,81*20,50*2,00</t>
  </si>
  <si>
    <t>1,50*5,00*2,00</t>
  </si>
  <si>
    <t>1,59*1,60*2,00  "šachta"</t>
  </si>
  <si>
    <t>1832449992</t>
  </si>
  <si>
    <t>Poznámka k položce:
viz. položka č.5</t>
  </si>
  <si>
    <t>110,938</t>
  </si>
  <si>
    <t>87972088</t>
  </si>
  <si>
    <t>Poznámka k položce:
viz. položka č.4 + č.5</t>
  </si>
  <si>
    <t>47,633+6,360</t>
  </si>
  <si>
    <t>658068784</t>
  </si>
  <si>
    <t>Poznámka k položce:
viz. položka č.3</t>
  </si>
  <si>
    <t>-1709699270</t>
  </si>
  <si>
    <t>Poznámka k položce:
Vytlačená kubatura zeminy
viz. příloha SO06.2., SO06.3., SO06.4.</t>
  </si>
  <si>
    <t>(6,50+20,50)*0,04  "potrubí"</t>
  </si>
  <si>
    <t>(6,50++20,50+5,00)*0,09  "lože"</t>
  </si>
  <si>
    <t>(6,50+20,50+5,00)*0,37  "obsyp"</t>
  </si>
  <si>
    <t>1,50*1,50*2,04  "šachta"</t>
  </si>
  <si>
    <t>775190495</t>
  </si>
  <si>
    <t>20,39*5</t>
  </si>
  <si>
    <t>2129639500</t>
  </si>
  <si>
    <t>Poznámka k položce:
viz. položka č.9</t>
  </si>
  <si>
    <t>-633649318</t>
  </si>
  <si>
    <t>-1292382489</t>
  </si>
  <si>
    <t>20,390</t>
  </si>
  <si>
    <t>-2016455145</t>
  </si>
  <si>
    <t>-681675183</t>
  </si>
  <si>
    <t>Poznámka k položce:
viz. položka č.11 + č.12</t>
  </si>
  <si>
    <t>20,390+1,00</t>
  </si>
  <si>
    <t>202411637</t>
  </si>
  <si>
    <t>Poznámka k položce:
viz. položka č.13</t>
  </si>
  <si>
    <t>-1426229736</t>
  </si>
  <si>
    <t>Poznámka k položce:
viz. položka č.3 + č.4 + č.9
viz.příloha SO06.2., SO06.3.</t>
  </si>
  <si>
    <t>47,633+6,260  "celkový výkop"</t>
  </si>
  <si>
    <t>odpočet vytlačené kubatury</t>
  </si>
  <si>
    <t>-1,08  "potrubí"</t>
  </si>
  <si>
    <t>-2,88  "lože"</t>
  </si>
  <si>
    <t>-11,84  "obsyp"</t>
  </si>
  <si>
    <t>-4,59  "šachta"</t>
  </si>
  <si>
    <t>10,70*4,30*0,20  "bloky"</t>
  </si>
  <si>
    <t>10,70*2,70*0,20</t>
  </si>
  <si>
    <t>1367156031</t>
  </si>
  <si>
    <t>Poznámka k položce:
viz. položka č. 15
viz. mpříloha SO06.2., SO06.3.</t>
  </si>
  <si>
    <t>(9,202+5,778)*1,67</t>
  </si>
  <si>
    <t>-1248185684</t>
  </si>
  <si>
    <t>(6,50+27,00+17,00)*0,37</t>
  </si>
  <si>
    <t>456012667</t>
  </si>
  <si>
    <t>Poznámka k položce:
viz. položka č.17</t>
  </si>
  <si>
    <t>18,685*1,670</t>
  </si>
  <si>
    <t>451541111</t>
  </si>
  <si>
    <t>Lože pod retenční vsakovací bloky ze štěrku fr. 8-16 mm</t>
  </si>
  <si>
    <t>-624911021</t>
  </si>
  <si>
    <t>Poznámka k položce:
viz. příloha SO069.2., SO06.3.</t>
  </si>
  <si>
    <t>10,70*2,70*0,20  "bloky"</t>
  </si>
  <si>
    <t>-13207673</t>
  </si>
  <si>
    <t>(6,50+27,00+17,00)*0,09</t>
  </si>
  <si>
    <t>871313121</t>
  </si>
  <si>
    <t>Montáž kanalizačního potrubí z PVC těsněné gumovým kroužkem otevřený výkop sklon do 20 % do DN 150</t>
  </si>
  <si>
    <t>-209268590</t>
  </si>
  <si>
    <t>Poznámka k položce:
viz. příloha SO06.2., SO06.3.</t>
  </si>
  <si>
    <t>10,00+7,00  "odvzdušnění"</t>
  </si>
  <si>
    <t>Montáž kanalizačního potrubí korugovaného SN 10  z polypropylenu do DN 200</t>
  </si>
  <si>
    <t>-514347289</t>
  </si>
  <si>
    <t>6,50</t>
  </si>
  <si>
    <t>-484855486</t>
  </si>
  <si>
    <t>27,00+1,00+1,00</t>
  </si>
  <si>
    <t>772608657</t>
  </si>
  <si>
    <t>Poznámka k položce:
viz. příloha SO06.2., SO06.4.</t>
  </si>
  <si>
    <t>894411111</t>
  </si>
  <si>
    <t>Zřízení šachet kanalizačních z betonových dílců na potrubí DN do 200 dno beton tř. C 25/30</t>
  </si>
  <si>
    <t>-1236207540</t>
  </si>
  <si>
    <t>-1340597010</t>
  </si>
  <si>
    <t>1641312854</t>
  </si>
  <si>
    <t>trubka kanalizační  z PP žebrovaná SN10 DN 250 mm/ 2 m</t>
  </si>
  <si>
    <t>2012527174</t>
  </si>
  <si>
    <t>trubka kanalizační z  PP žebrovaná SN10  DN 250 mm/ 5 m</t>
  </si>
  <si>
    <t>257434097</t>
  </si>
  <si>
    <t>5,00</t>
  </si>
  <si>
    <t>286152000</t>
  </si>
  <si>
    <t>trubka kanalizační z PP žebrovaná SN10 DN 150 mm/ 2 m</t>
  </si>
  <si>
    <t>-337222942</t>
  </si>
  <si>
    <t>286152040</t>
  </si>
  <si>
    <t>trubka kanalizační z PP žebrovaná SN10 DN 150 mm/ 5 m</t>
  </si>
  <si>
    <t>610305074</t>
  </si>
  <si>
    <t>286112320</t>
  </si>
  <si>
    <t>trubka PVC s hrdlem 110X3,2X5M SN4KOEX,PVC</t>
  </si>
  <si>
    <t>585184707</t>
  </si>
  <si>
    <t>2,00+3,00</t>
  </si>
  <si>
    <t>286113530</t>
  </si>
  <si>
    <t>koleno kanalizace plastové PVC  100x87°</t>
  </si>
  <si>
    <t>1903536800</t>
  </si>
  <si>
    <t>364212879</t>
  </si>
  <si>
    <t>Betonová zákrytová deska prefabrikovaná 1500 x 1500 mm, tloušťka 285 mm,otvor průměru 625 mm pro kanalizační poklop kruhový</t>
  </si>
  <si>
    <t>118615491</t>
  </si>
  <si>
    <t>Poznámka k položce:
viz. příloha SO06.3.</t>
  </si>
  <si>
    <t>Dno šachtové betonové prefabrikované , vitřní rozměr 1200 x 1200 x 1500, tloušťka stěny 150 mm</t>
  </si>
  <si>
    <t>632303471</t>
  </si>
  <si>
    <t>pc12</t>
  </si>
  <si>
    <t xml:space="preserve">Dodávka + montáž - Retenční vsakovací blok z polypropylénu 800 x 800 x 320 mm </t>
  </si>
  <si>
    <t>230427610</t>
  </si>
  <si>
    <t>2,00*(5,00*13,00)</t>
  </si>
  <si>
    <t>2,00*(3,00*13,00)</t>
  </si>
  <si>
    <t>pc13</t>
  </si>
  <si>
    <t xml:space="preserve">Dodávka + montáž - Dno retenčních vsakovacích bloků z polypropylénu 800 x 800 x 40 mm </t>
  </si>
  <si>
    <t>275652809</t>
  </si>
  <si>
    <t>(5,00*13,00)+(3,00*13,00)</t>
  </si>
  <si>
    <t>pc14</t>
  </si>
  <si>
    <t xml:space="preserve">Dodávka + montáž - Zakončení retenčních  vsakovacích  bloků z polypropylénu  </t>
  </si>
  <si>
    <t>-481044849</t>
  </si>
  <si>
    <t>(5,00+5,00+3,00+3,00)*2,00</t>
  </si>
  <si>
    <t>pc15</t>
  </si>
  <si>
    <t xml:space="preserve">Dodávka + montáž - Spojka retenčních  vsakovacích  bloků   </t>
  </si>
  <si>
    <t>104266685</t>
  </si>
  <si>
    <t>2,00*(3,00*12,00)</t>
  </si>
  <si>
    <t>2,00*(5,00*12,00)</t>
  </si>
  <si>
    <t>pc16</t>
  </si>
  <si>
    <t xml:space="preserve">Dodávka + montáž - Odvětrávací hlavice retenčních  vsakovacích  bloků   </t>
  </si>
  <si>
    <t>1760840136</t>
  </si>
  <si>
    <t>pc17</t>
  </si>
  <si>
    <t xml:space="preserve">Dodávka + montáž - Filtrační geotextilie hmotnost 300 g / m2 na obalení bloků   </t>
  </si>
  <si>
    <t>-1013915147</t>
  </si>
  <si>
    <t>(10,40*4,00)*2,00*1,20  "dna"</t>
  </si>
  <si>
    <t>(10,40*2,40)*2,00*1,20</t>
  </si>
  <si>
    <t>(10,40+4,00)*2,00*0,68*2,00*1,20  "stěny"</t>
  </si>
  <si>
    <t>(10,40+2,40)*2,00*0,68*2,00*1,20</t>
  </si>
  <si>
    <t>(10,40*4,00)*2,00*1,20  "stropy"</t>
  </si>
  <si>
    <t>pc18</t>
  </si>
  <si>
    <t xml:space="preserve">Dodávka + montáž - Hydroizolační fólie HD-PE tl. 1,5 mm na obalení bloků   </t>
  </si>
  <si>
    <t>1033041121</t>
  </si>
  <si>
    <t>10,40*4,00*1,20  "dna"</t>
  </si>
  <si>
    <t>10,40*2,40*1,20</t>
  </si>
  <si>
    <t>(10,40+4,00)*2,00*0,68*1,20  "stěny"</t>
  </si>
  <si>
    <t>(10,40+2,40)*2,00*0,68*1,20</t>
  </si>
  <si>
    <t>10,40*4,00*1,20  "stropy"</t>
  </si>
  <si>
    <t>pc19</t>
  </si>
  <si>
    <t>Dodávka + montáž - Vertiákální vírový ventil jmenovitá světlost 65 mm, tlaková výška 0,99 m, odtok 5,0 l/s, včetně dopravného</t>
  </si>
  <si>
    <t>982305780</t>
  </si>
  <si>
    <t>Poznámka k položce:
viz. příloha SO06.1., SO06.2., SO06.3.</t>
  </si>
  <si>
    <t>-2082778579</t>
  </si>
  <si>
    <t>SO07 - SO 07 - Areálový teplovod</t>
  </si>
  <si>
    <t xml:space="preserve">Cenová soustava: CS ÚRS 2015 01     = Katalog popisů a směrných cen stavebních prací ÚRS Praha 		 Průzkum trhu = Ceníky výrobců, ceníky prodejců, ceny prací montážních firem		 </t>
  </si>
  <si>
    <t>D2 - Izolace tepelné</t>
  </si>
  <si>
    <t>D3 - Rozvod potrubi UT</t>
  </si>
  <si>
    <t>D4 - Armatury</t>
  </si>
  <si>
    <t>D5 - Konstrukce zamečnické</t>
  </si>
  <si>
    <t>D6 - Nátěry</t>
  </si>
  <si>
    <t>D7 - HZS</t>
  </si>
  <si>
    <t>Tepelné izolace potrubí - pouzdro z vlaknitého materiálu s Al folií pr.76/3,2 tl.60mm  60x76</t>
  </si>
  <si>
    <t>-1324033157</t>
  </si>
  <si>
    <t>Montaž tepelné izolace potrubí - pouzdro z vlaknitého materiálu s Al folií pr.76/3,2 tl.60mm  60x76</t>
  </si>
  <si>
    <t>-1349688901</t>
  </si>
  <si>
    <t>-435048831</t>
  </si>
  <si>
    <t>733 12-1222</t>
  </si>
  <si>
    <t>Potrubi hladké ocel bezešvé kotelny D76/3,2</t>
  </si>
  <si>
    <t>-613310483</t>
  </si>
  <si>
    <t>733 19-0225</t>
  </si>
  <si>
    <t>Tlak zkouška potrubí hlad -D89/5,0</t>
  </si>
  <si>
    <t>-947751038</t>
  </si>
  <si>
    <t>470853704</t>
  </si>
  <si>
    <t>734 10-9215</t>
  </si>
  <si>
    <t>Mtž armatur 2příiruby PN 16 DN 65</t>
  </si>
  <si>
    <t>459727958</t>
  </si>
  <si>
    <t>Klapka motýlová uzavirací (připojení mezipřírubové) DN65</t>
  </si>
  <si>
    <t>322631720</t>
  </si>
  <si>
    <t>-823252523</t>
  </si>
  <si>
    <t>1087656551</t>
  </si>
  <si>
    <t>440603035</t>
  </si>
  <si>
    <t>Protipožární tmel  kartuš  600 ml</t>
  </si>
  <si>
    <t>-1383135119</t>
  </si>
  <si>
    <t>232913140</t>
  </si>
  <si>
    <t>783 22-1121</t>
  </si>
  <si>
    <t>Nátěr syntet KDK  1a+1z+1e</t>
  </si>
  <si>
    <t>1597831081</t>
  </si>
  <si>
    <t>1285614278</t>
  </si>
  <si>
    <t>Provozní zkouška, proplach, odtlakovaní, dilatace</t>
  </si>
  <si>
    <t>1304027780</t>
  </si>
  <si>
    <t>Stavební přípomoci</t>
  </si>
  <si>
    <t>707700837</t>
  </si>
  <si>
    <t>SO08 - SO 08 - Potrubní pošta-propojovací kolektor</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</si>
  <si>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</si>
  <si>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SYSTÉMOVÁ KABELÁŽ</t>
  </si>
  <si>
    <t>D2 - JÍZDNÍ POTRUBÍ</t>
  </si>
  <si>
    <t>D3 - POŽÁRNĚ - BEZPEČNOSTNÍ ŘEŠENÍ</t>
  </si>
  <si>
    <t>D4 - PRŮBĚH REALIZACE</t>
  </si>
  <si>
    <t>-1173503114</t>
  </si>
  <si>
    <t>1485003512</t>
  </si>
  <si>
    <t>-1006235467</t>
  </si>
  <si>
    <t>-61126282</t>
  </si>
  <si>
    <t>2006863777</t>
  </si>
  <si>
    <t>-939502296</t>
  </si>
  <si>
    <t>1565826094</t>
  </si>
  <si>
    <t>360643003</t>
  </si>
  <si>
    <t>-132402469</t>
  </si>
  <si>
    <t>830701390</t>
  </si>
  <si>
    <t>1367374120</t>
  </si>
  <si>
    <t>794768199</t>
  </si>
  <si>
    <t>-1039849105</t>
  </si>
  <si>
    <t>318609632</t>
  </si>
  <si>
    <t>-1353443763</t>
  </si>
  <si>
    <t>-1020735192</t>
  </si>
  <si>
    <t>SO09 - SO 09 - Areálové elektrorozvody</t>
  </si>
  <si>
    <t>D1 - Elektromontáže - montáž a dodávka</t>
  </si>
  <si>
    <t xml:space="preserve">    D2 - Trubky, krabice, lišty</t>
  </si>
  <si>
    <t xml:space="preserve">    D3 - Kabely, ukončení kabelů</t>
  </si>
  <si>
    <t xml:space="preserve">      D4 - KABEL SILOVÝ,IZOLACE PVC,1kV</t>
  </si>
  <si>
    <t xml:space="preserve">      D5 - Ukončení vodičů izol. s ozn. a zapoj. v rozv. nebo na přístroji</t>
  </si>
  <si>
    <t xml:space="preserve">      D6 - Kabelová průchodky</t>
  </si>
  <si>
    <t xml:space="preserve">    D7 - Přístroje</t>
  </si>
  <si>
    <t xml:space="preserve">      D8 - POJISTKOVÉ VLOŽKY 500V AC</t>
  </si>
  <si>
    <t xml:space="preserve">    D9 - HZS a revize</t>
  </si>
  <si>
    <t xml:space="preserve">      D10 - PROVEDENÍ REVIZNÍCH ZKOUŠEK DLE CSN 331500</t>
  </si>
  <si>
    <t xml:space="preserve">      D11 - HODINOVE ZUCTOVACI SAZBY</t>
  </si>
  <si>
    <t xml:space="preserve">      D11A - Ostatní</t>
  </si>
  <si>
    <t>D12 - Zemní práce</t>
  </si>
  <si>
    <t xml:space="preserve">    D13 - HLOUBENÍ KABELOVÉ RÝHY  V ZEMINĚ TŘÍDY 3</t>
  </si>
  <si>
    <t xml:space="preserve">      D14 - VYTÝČENÍ TRATI VENKOVNÍHO VEDENÍ V NEPŘEHLEDNÉM TERÉNU</t>
  </si>
  <si>
    <t xml:space="preserve">      D15 - FOLIE VÝSTRAŽNÁ Z PVC</t>
  </si>
  <si>
    <t xml:space="preserve">      D16 - ZÁHOZ KABEL.RÝHY-ZEMINA TŘ.3</t>
  </si>
  <si>
    <t xml:space="preserve">      D17 - PROVIZORNÍ ÚPRAVA TERÉNU V PŘÍRODNÍ ZEMINĚ</t>
  </si>
  <si>
    <t xml:space="preserve">      D18 - ZŘÍZENÍ KABEL.LOŽE Z KOPANÉHO PÍSKU BEZ ZAKRYTÍ</t>
  </si>
  <si>
    <t xml:space="preserve">      D19 - ŘEZÁNÍ SPÁRY</t>
  </si>
  <si>
    <t xml:space="preserve">      D20 - BOURANÍ ŽIVIČNÝCH POVRCHŮ</t>
  </si>
  <si>
    <t xml:space="preserve">      D21 - Odstranění podkladu komunikace</t>
  </si>
  <si>
    <t xml:space="preserve">      D22 - ODVOZ ZEMINY</t>
  </si>
  <si>
    <t xml:space="preserve">      D23 - ZŘÍZENÍ PODKLADNÍ VRSTVY VOZOVKY</t>
  </si>
  <si>
    <t xml:space="preserve">      D24 - ZŘÍZENÍ KRYTU VOZOVKY Z ASFALTU</t>
  </si>
  <si>
    <t>Elektromontáže - montáž a dodávka</t>
  </si>
  <si>
    <t>Trubky, krabice, lišty</t>
  </si>
  <si>
    <t>TRUBKA pr.110</t>
  </si>
  <si>
    <t>-157562828</t>
  </si>
  <si>
    <t>Kabely, ukončení kabelů</t>
  </si>
  <si>
    <t>KABEL SILOVÝ,IZOLACE PVC,1kV</t>
  </si>
  <si>
    <t>AYKY-J 4x50 mm2</t>
  </si>
  <si>
    <t>-1187649845</t>
  </si>
  <si>
    <t>AYKY-J 3x120+70 mm2</t>
  </si>
  <si>
    <t>-68856251</t>
  </si>
  <si>
    <t>Ukončení vodičů izol. s ozn. a zapoj. v rozv. nebo na přístroji</t>
  </si>
  <si>
    <t>do 70 mm2</t>
  </si>
  <si>
    <t>-639303858</t>
  </si>
  <si>
    <t>do 240 mm2</t>
  </si>
  <si>
    <t>-1250653046</t>
  </si>
  <si>
    <t>Kabelová průchodky</t>
  </si>
  <si>
    <t>pro kabely do 120mm2</t>
  </si>
  <si>
    <t>-1103390843</t>
  </si>
  <si>
    <t>Přístroje</t>
  </si>
  <si>
    <t>POJISTKOVÉ VLOŽKY 500V AC</t>
  </si>
  <si>
    <t>PN2(02) 80A gG</t>
  </si>
  <si>
    <t>706326462</t>
  </si>
  <si>
    <t>PN2(02) 160A gG</t>
  </si>
  <si>
    <t>-1380427269</t>
  </si>
  <si>
    <t>HZS a revize</t>
  </si>
  <si>
    <t>PROVEDENÍ REVIZNÍCH ZKOUŠEK DLE CSN 331500</t>
  </si>
  <si>
    <t>788977571</t>
  </si>
  <si>
    <t>1385420327</t>
  </si>
  <si>
    <t>Úprava vývodů ze stávající kabelové skříně pro nové kabely</t>
  </si>
  <si>
    <t>-32324290</t>
  </si>
  <si>
    <t>Koordinace prací s ostatnimi profesemi (stavba)</t>
  </si>
  <si>
    <t>1595573407</t>
  </si>
  <si>
    <t>D11A</t>
  </si>
  <si>
    <t>PM</t>
  </si>
  <si>
    <t>Podružný materiál 3% z ceny materiálu</t>
  </si>
  <si>
    <t>1668730179</t>
  </si>
  <si>
    <t>PPV6</t>
  </si>
  <si>
    <t>PPV 6% z montáže</t>
  </si>
  <si>
    <t>-1383389895</t>
  </si>
  <si>
    <t>PPV1</t>
  </si>
  <si>
    <t>PPV 1% ze zemních prací</t>
  </si>
  <si>
    <t>1484348498</t>
  </si>
  <si>
    <t>HLOUBENÍ KABELOVÉ RÝHY  V ZEMINĚ TŘÍDY 3</t>
  </si>
  <si>
    <t>Šíře 500mm,hloubka 1000mm</t>
  </si>
  <si>
    <t>-1881359612</t>
  </si>
  <si>
    <t>Šíře 500mm,hloubka 1400mm</t>
  </si>
  <si>
    <t>-760640045</t>
  </si>
  <si>
    <t>Vytyčení trasy</t>
  </si>
  <si>
    <t>915265015</t>
  </si>
  <si>
    <t>Pol63A</t>
  </si>
  <si>
    <t>Vytýčení stávajících kabelových vedení, kanalizace, vody, plynu, venkovního osvětlení</t>
  </si>
  <si>
    <t>1943821051</t>
  </si>
  <si>
    <t>FOLIE VÝSTRAŽNÁ Z PVC</t>
  </si>
  <si>
    <t>Šířka 33cm</t>
  </si>
  <si>
    <t>-825697928</t>
  </si>
  <si>
    <t>841871774</t>
  </si>
  <si>
    <t>-1097819589</t>
  </si>
  <si>
    <t>PROVIZORNÍ ÚPRAVA TERÉNU V PŘÍRODNÍ ZEMINĚ</t>
  </si>
  <si>
    <t>Zemina třídy 3</t>
  </si>
  <si>
    <t>-1194859412</t>
  </si>
  <si>
    <t>Šíře do 65cm,tloušťka 20cm</t>
  </si>
  <si>
    <t>1950227669</t>
  </si>
  <si>
    <t>ŘEZÁNÍ SPÁRY</t>
  </si>
  <si>
    <t>V asfaltu nebo betonu</t>
  </si>
  <si>
    <t>-858499938</t>
  </si>
  <si>
    <t>BOURANÍ ŽIVIČNÝCH POVRCHŮ</t>
  </si>
  <si>
    <t>Síla vrstvy 3-5cm</t>
  </si>
  <si>
    <t>-865121405</t>
  </si>
  <si>
    <t>Odstranění podkladu komunikace</t>
  </si>
  <si>
    <t>odstrnění</t>
  </si>
  <si>
    <t>488315716</t>
  </si>
  <si>
    <t>ODVOZ ZEMINY</t>
  </si>
  <si>
    <t>Za každý další km</t>
  </si>
  <si>
    <t>-91348662</t>
  </si>
  <si>
    <t>7,8*14</t>
  </si>
  <si>
    <t>Do vzdálenosti 1 km</t>
  </si>
  <si>
    <t>1671176303</t>
  </si>
  <si>
    <t>ZŘÍZENÍ PODKLADNÍ VRSTVY VOZOVKY</t>
  </si>
  <si>
    <t>vrstvy</t>
  </si>
  <si>
    <t>-1834239043</t>
  </si>
  <si>
    <t>ZŘÍZENÍ KRYTU VOZOVKY Z ASFALTU</t>
  </si>
  <si>
    <t>-1410979496</t>
  </si>
  <si>
    <t>SO11 - SO 11 - Demolice</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</si>
  <si>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</si>
  <si>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113106242</t>
  </si>
  <si>
    <t>Rozebrání vozovek ze silničních dílců pl přes 200 m2 se spárami zalitými cementovou maltou</t>
  </si>
  <si>
    <t>-594070484</t>
  </si>
  <si>
    <t>84,0*2,0</t>
  </si>
  <si>
    <t>981011112</t>
  </si>
  <si>
    <t>Demolice budov dřevěných ostatních oboustranně obitých nebo omítnutých postupným rozebíráním</t>
  </si>
  <si>
    <t>-1028231320</t>
  </si>
  <si>
    <t>"střecha bazénu"  26,76*11,82*1,5*0,5+3,42*2,55*1,5*0,5*2</t>
  </si>
  <si>
    <t>981011311</t>
  </si>
  <si>
    <t>Demolice budov zděných na MVC podíl konstrukcí do 10 % postupným rozebíráním</t>
  </si>
  <si>
    <t>392351188</t>
  </si>
  <si>
    <t>"starý výměník" 3,85*4,15*3,85"</t>
  </si>
  <si>
    <t>"objekt pro technologii bazénu"  3,85*3,5*3,25</t>
  </si>
  <si>
    <t>954341724</t>
  </si>
  <si>
    <t>142,765</t>
  </si>
  <si>
    <t>-1524662096</t>
  </si>
  <si>
    <t>-2089452038</t>
  </si>
  <si>
    <t>142,765*14</t>
  </si>
  <si>
    <t>997013831</t>
  </si>
  <si>
    <t>Poplatek za uložení stavebního směsného odpadu na skládce (skládkovné)</t>
  </si>
  <si>
    <t>-1961308842</t>
  </si>
  <si>
    <t>SO12 - SO 12 - Vedlejší rozpočtové náklady</t>
  </si>
  <si>
    <t>VRN - Vedlejší rozpočtové náklady</t>
  </si>
  <si>
    <t xml:space="preserve">    VRN1 - Průzkumné, geodetické a projektové práce</t>
  </si>
  <si>
    <t xml:space="preserve">    VRN3 - Zařízení staveniště</t>
  </si>
  <si>
    <t xml:space="preserve">    VRN4 - Inženýrská činnost</t>
  </si>
  <si>
    <t>VRN</t>
  </si>
  <si>
    <t>Vedlejší rozpočtové náklady</t>
  </si>
  <si>
    <t>VRN1</t>
  </si>
  <si>
    <t>Průzkumné, geodetické a projektové práce</t>
  </si>
  <si>
    <t>012002000</t>
  </si>
  <si>
    <t xml:space="preserve">Geodetické práce-vytýčení stavby a inž.sítí,geodet. zaměření dokončených stav. objektů vč. geometr. plánu pro vklad do KN </t>
  </si>
  <si>
    <t>1024</t>
  </si>
  <si>
    <t>-1639134318</t>
  </si>
  <si>
    <t>013002000</t>
  </si>
  <si>
    <t xml:space="preserve">Projektové práce-dokumentace skutečného provedení,výrobní dokumentace,fotodokumentace průběhu stavby </t>
  </si>
  <si>
    <t>714682136</t>
  </si>
  <si>
    <t>013003000</t>
  </si>
  <si>
    <t>Zajištění bezpečnosti práce a ochrany životního prostředí</t>
  </si>
  <si>
    <t>-282794949</t>
  </si>
  <si>
    <t>013004001</t>
  </si>
  <si>
    <t xml:space="preserve">Zpracování dílenské dokumentace </t>
  </si>
  <si>
    <t>284196928</t>
  </si>
  <si>
    <t>013004002</t>
  </si>
  <si>
    <t>Zaměření dokončené stavby a zpracování geometr. plánu dokončené stavby pro vklad do KN</t>
  </si>
  <si>
    <t>1956349369</t>
  </si>
  <si>
    <t>013004003</t>
  </si>
  <si>
    <t>Fotodokumentace o průběhu výstavby v digitální formě</t>
  </si>
  <si>
    <t>82099233</t>
  </si>
  <si>
    <t>013203000</t>
  </si>
  <si>
    <t>Dokumentace stavby bez rozlišení-výrobní dokumentace pro OK a inž. sítě</t>
  </si>
  <si>
    <t>-918344947</t>
  </si>
  <si>
    <t>VRN3</t>
  </si>
  <si>
    <t>Zařízení staveniště</t>
  </si>
  <si>
    <t>032002000</t>
  </si>
  <si>
    <t>Vybavení staveniště</t>
  </si>
  <si>
    <t>-750225911</t>
  </si>
  <si>
    <t>033002000</t>
  </si>
  <si>
    <t>Připojení staveniště na inženýrské sítě-voda,elektro</t>
  </si>
  <si>
    <t>1180579598</t>
  </si>
  <si>
    <t>034002000</t>
  </si>
  <si>
    <t>Zabezpečení staveniště-provizorní oplocení,výkopové práce</t>
  </si>
  <si>
    <t>111237600</t>
  </si>
  <si>
    <t>039002000</t>
  </si>
  <si>
    <t>Zrušení zařízení staveniště</t>
  </si>
  <si>
    <t>151244684</t>
  </si>
  <si>
    <t>056002000</t>
  </si>
  <si>
    <t>Finanční náklady (bankovní záruky a pod. )</t>
  </si>
  <si>
    <t>-1181668558</t>
  </si>
  <si>
    <t>VRN4</t>
  </si>
  <si>
    <t>Inženýrská činnost</t>
  </si>
  <si>
    <t>043002000</t>
  </si>
  <si>
    <t>Zkoušky a ostatní měření(měření hluku,radonu,mikroklima a pod. )</t>
  </si>
  <si>
    <t>2125006800</t>
  </si>
  <si>
    <t>SO11a - Terasa</t>
  </si>
  <si>
    <t>515001</t>
  </si>
  <si>
    <t xml:space="preserve">D+M podlaha z terasových dřevoplastových prken tl. 30mm vč. roštu na terče z bet. dlaždic 500/500/50mm </t>
  </si>
  <si>
    <t>2076208412</t>
  </si>
  <si>
    <t>564761111</t>
  </si>
  <si>
    <t>Podklad nebo kryt z kameniva hrubého drceného  vel. 32-63 mm s rozprostřením a zhutněním, po zhutnění tl. 200 mm</t>
  </si>
  <si>
    <t>2064573397</t>
  </si>
  <si>
    <t>Osazení chodníkového obrubníku betonového se zřízením lože, s vyplněním a zatřením spár cementovou maltou stojatého s boční opěrou z betonu prostého, do lože z betonu prostého</t>
  </si>
  <si>
    <t>1486789317</t>
  </si>
  <si>
    <t>13,55+8,82+2,0</t>
  </si>
  <si>
    <t>59217017</t>
  </si>
  <si>
    <t>obrubník betonový chodníkový 100x10x25 cm</t>
  </si>
  <si>
    <t>-1174016322</t>
  </si>
  <si>
    <t>24,37*1,05 "Přepočtené koeficientem množství</t>
  </si>
  <si>
    <t>919726122</t>
  </si>
  <si>
    <t>Geotextilie netkaná pro ochranu, separaci nebo filtraci měrná hmotnost přes 200 do 300 g/m2</t>
  </si>
  <si>
    <t>1981557841</t>
  </si>
  <si>
    <t>13,55*2,0+6,62*3,0+5,7*0,15+3,09*0,15+2,83*0,15</t>
  </si>
  <si>
    <t>Přesun hmot pro pozemní komunikace s krytem dlážděným  dopravní vzdálenost do 200 m jakékoliv délky objektu</t>
  </si>
  <si>
    <t>1348599898</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</si>
  <si>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</si>
  <si>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</si>
  <si>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</si>
  <si>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</si>
  <si>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</si>
  <si>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rPr>
        <sz val="8"/>
        <rFont val="Trebuchet MS"/>
        <charset val="238"/>
      </rP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</si>
  <si>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</si>
  <si>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rPr>
        <sz val="8"/>
        <rFont val="Trebuchet MS"/>
        <charset val="238"/>
      </rP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</si>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</sst>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53">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name val="Trebuchet MS"/>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b/>
      <sz val="12"/>
      <color rgb="FF800000"/>
      <name val="Trebuchet MS"/>
    </font>
    <font>
      <sz val="9"/>
      <color rgb="FF000000"/>
      <name val="Trebuchet MS"/>
    </font>
    <font>
      <sz val="8"/>
      <color rgb="FF960000"/>
      <name val="Trebuchet MS"/>
    </font>
    <font>
      <b/>
      <sz val="8"/>
      <name val="Trebuchet MS"/>
    </font>
    <font>
      <sz val="7"/>
      <color rgb="FF969696"/>
      <name val="Trebuchet MS"/>
    </font>
    <font>
      <i/>
      <sz val="8"/>
      <color rgb="FF0000FF"/>
      <name val="Trebuchet MS"/>
    </font>
    <font>
      <sz val="8"/>
      <color rgb="FFFF0000"/>
      <name val="Trebuchet MS"/>
    </font>
    <font>
      <i/>
      <sz val="7"/>
      <color rgb="FF969696"/>
      <name val="Trebuchet MS"/>
    </font>
    <font>
      <sz val="8"/>
      <color rgb="FF800080"/>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7">
    <fill>
      <patternFill patternType="none"/>
    </fill>
    <fill>
      <patternFill patternType="gray125"/>
    </fill>
    <fill>
      <patternFill patternType="none"/>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1" fillId="0" borderId="0" applyNumberFormat="0" applyFill="0" applyBorder="0" applyAlignment="0" applyProtection="0"/>
  </cellStyleXfs>
  <cellXfs count="440">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pplyProtection="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6" borderId="10" xfId="0" applyFont="1" applyFill="1" applyBorder="1" applyAlignment="1" applyProtection="1">
      <alignmen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5"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0" fillId="0" borderId="0" xfId="0" applyFont="1" applyAlignment="1" applyProtection="1">
      <alignment vertical="center"/>
      <protection locked="0"/>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36"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7" fillId="0" borderId="16" xfId="0" applyNumberFormat="1" applyFont="1" applyBorder="1" applyAlignment="1" applyProtection="1"/>
    <xf numFmtId="166" fontId="37" fillId="0" borderId="17" xfId="0" applyNumberFormat="1" applyFont="1" applyBorder="1" applyAlignment="1" applyProtection="1"/>
    <xf numFmtId="4" fontId="38"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8" fillId="0" borderId="0" xfId="0" applyFont="1" applyBorder="1" applyAlignment="1" applyProtection="1">
      <alignment horizontal="left"/>
    </xf>
    <xf numFmtId="0" fontId="7" fillId="0" borderId="0" xfId="0" applyFont="1" applyBorder="1" applyAlignment="1" applyProtection="1">
      <alignment horizontal="left"/>
    </xf>
    <xf numFmtId="4" fontId="7" fillId="0" borderId="0" xfId="0" applyNumberFormat="1" applyFont="1" applyBorder="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39" fillId="0" borderId="0" xfId="0" applyFont="1" applyBorder="1" applyAlignment="1" applyProtection="1">
      <alignment horizontal="left" vertical="center"/>
    </xf>
    <xf numFmtId="0" fontId="9" fillId="0" borderId="0" xfId="0" applyFont="1" applyBorder="1" applyAlignment="1" applyProtection="1">
      <alignment horizontal="left" vertical="center"/>
    </xf>
    <xf numFmtId="0" fontId="9" fillId="0" borderId="0" xfId="0" applyFont="1" applyBorder="1" applyAlignment="1" applyProtection="1">
      <alignment horizontal="left" vertical="center" wrapText="1"/>
    </xf>
    <xf numFmtId="167" fontId="9" fillId="0" borderId="0" xfId="0" applyNumberFormat="1" applyFont="1" applyBorder="1" applyAlignment="1" applyProtection="1">
      <alignmen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39"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40" fillId="0" borderId="28" xfId="0" applyFont="1" applyBorder="1" applyAlignment="1" applyProtection="1">
      <alignment horizontal="center" vertical="center"/>
    </xf>
    <xf numFmtId="49" fontId="40" fillId="0" borderId="28" xfId="0" applyNumberFormat="1" applyFont="1" applyBorder="1" applyAlignment="1" applyProtection="1">
      <alignment horizontal="left" vertical="center" wrapText="1"/>
    </xf>
    <xf numFmtId="0" fontId="40" fillId="0" borderId="28" xfId="0" applyFont="1" applyBorder="1" applyAlignment="1" applyProtection="1">
      <alignment horizontal="left" vertical="center" wrapText="1"/>
    </xf>
    <xf numFmtId="0" fontId="40" fillId="0" borderId="28" xfId="0" applyFont="1" applyBorder="1" applyAlignment="1" applyProtection="1">
      <alignment horizontal="center" vertical="center" wrapText="1"/>
    </xf>
    <xf numFmtId="167" fontId="40" fillId="0" borderId="28" xfId="0" applyNumberFormat="1" applyFont="1" applyBorder="1" applyAlignment="1" applyProtection="1">
      <alignment vertical="center"/>
    </xf>
    <xf numFmtId="4" fontId="40" fillId="4" borderId="28" xfId="0" applyNumberFormat="1" applyFont="1" applyFill="1" applyBorder="1" applyAlignment="1" applyProtection="1">
      <alignment vertical="center"/>
      <protection locked="0"/>
    </xf>
    <xf numFmtId="4" fontId="40" fillId="0" borderId="28" xfId="0" applyNumberFormat="1" applyFont="1" applyBorder="1" applyAlignment="1" applyProtection="1">
      <alignment vertical="center"/>
    </xf>
    <xf numFmtId="0" fontId="40" fillId="0" borderId="5" xfId="0" applyFont="1" applyBorder="1" applyAlignment="1">
      <alignment vertical="center"/>
    </xf>
    <xf numFmtId="0" fontId="40" fillId="4" borderId="28"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41" fillId="0" borderId="0" xfId="0" applyFont="1" applyBorder="1" applyAlignment="1" applyProtection="1">
      <alignment horizontal="left" vertical="center"/>
    </xf>
    <xf numFmtId="0" fontId="41" fillId="0" borderId="0" xfId="0" applyFont="1" applyBorder="1" applyAlignment="1" applyProtection="1">
      <alignment horizontal="left" vertical="center" wrapText="1"/>
    </xf>
    <xf numFmtId="167" fontId="10" fillId="0" borderId="0" xfId="0" applyNumberFormat="1" applyFont="1" applyBorder="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42" fillId="0" borderId="0" xfId="0" applyFont="1" applyAlignment="1" applyProtection="1">
      <alignment vertical="center" wrapText="1"/>
    </xf>
    <xf numFmtId="0" fontId="0" fillId="0" borderId="18" xfId="0" applyFont="1" applyBorder="1" applyAlignment="1" applyProtection="1">
      <alignment vertical="center"/>
    </xf>
    <xf numFmtId="0" fontId="42" fillId="0" borderId="0" xfId="0" applyFont="1" applyAlignment="1" applyProtection="1">
      <alignment vertical="top" wrapText="1"/>
    </xf>
    <xf numFmtId="0" fontId="11" fillId="0" borderId="5" xfId="0" applyFont="1" applyBorder="1" applyAlignment="1" applyProtection="1">
      <alignment vertical="center"/>
    </xf>
    <xf numFmtId="0" fontId="11" fillId="0" borderId="0" xfId="0" applyFont="1" applyAlignment="1" applyProtection="1">
      <alignment vertical="center"/>
    </xf>
    <xf numFmtId="0" fontId="43" fillId="0" borderId="0" xfId="0" applyFont="1" applyAlignment="1" applyProtection="1">
      <alignment horizontal="left" vertical="center"/>
    </xf>
    <xf numFmtId="0" fontId="43" fillId="0" borderId="0" xfId="0" applyFont="1" applyAlignment="1" applyProtection="1">
      <alignment horizontal="left" vertical="center" wrapText="1"/>
    </xf>
    <xf numFmtId="0" fontId="11" fillId="0" borderId="0" xfId="0" applyFont="1" applyAlignment="1" applyProtection="1">
      <alignment horizontal="lef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167" fontId="0" fillId="4" borderId="28" xfId="0" applyNumberFormat="1" applyFont="1" applyFill="1" applyBorder="1" applyAlignment="1" applyProtection="1">
      <alignment vertical="center"/>
      <protection locked="0"/>
    </xf>
    <xf numFmtId="0" fontId="42" fillId="0" borderId="0" xfId="0" applyFont="1" applyBorder="1" applyAlignment="1" applyProtection="1">
      <alignment vertical="center" wrapText="1"/>
    </xf>
    <xf numFmtId="0" fontId="43" fillId="0" borderId="0" xfId="0" applyFont="1" applyBorder="1" applyAlignment="1" applyProtection="1">
      <alignment horizontal="left" vertical="center"/>
    </xf>
    <xf numFmtId="0" fontId="43" fillId="0" borderId="0" xfId="0" applyFont="1" applyBorder="1" applyAlignment="1" applyProtection="1">
      <alignment horizontal="left" vertical="center" wrapText="1"/>
    </xf>
    <xf numFmtId="0" fontId="11" fillId="0" borderId="0" xfId="0" applyFont="1" applyBorder="1" applyAlignment="1" applyProtection="1">
      <alignment horizontal="left" vertical="center"/>
    </xf>
    <xf numFmtId="0" fontId="41" fillId="0" borderId="0" xfId="0" applyFont="1" applyAlignment="1" applyProtection="1">
      <alignment horizontal="left" vertical="center"/>
    </xf>
    <xf numFmtId="0" fontId="41"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6" fillId="0" borderId="0" xfId="0" applyFont="1" applyBorder="1" applyAlignment="1" applyProtection="1">
      <alignment horizontal="left"/>
    </xf>
    <xf numFmtId="4" fontId="6" fillId="0" borderId="0" xfId="0" applyNumberFormat="1" applyFont="1" applyBorder="1" applyAlignment="1" applyProtection="1"/>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40" fillId="0" borderId="24" xfId="0" applyFont="1" applyBorder="1" applyAlignment="1" applyProtection="1">
      <alignment horizontal="center" vertical="center"/>
    </xf>
    <xf numFmtId="0" fontId="0" fillId="0" borderId="0" xfId="0" applyAlignment="1" applyProtection="1">
      <alignment vertical="top"/>
      <protection locked="0"/>
    </xf>
    <xf numFmtId="0" fontId="44" fillId="0" borderId="29" xfId="0" applyFont="1" applyBorder="1" applyAlignment="1" applyProtection="1">
      <alignment vertical="center" wrapText="1"/>
      <protection locked="0"/>
    </xf>
    <xf numFmtId="0" fontId="44" fillId="0" borderId="30" xfId="0" applyFont="1" applyBorder="1" applyAlignment="1" applyProtection="1">
      <alignment vertical="center" wrapText="1"/>
      <protection locked="0"/>
    </xf>
    <xf numFmtId="0" fontId="44" fillId="0" borderId="31" xfId="0" applyFont="1" applyBorder="1" applyAlignment="1" applyProtection="1">
      <alignment vertical="center" wrapText="1"/>
      <protection locked="0"/>
    </xf>
    <xf numFmtId="0" fontId="44" fillId="0" borderId="32" xfId="0" applyFont="1" applyBorder="1" applyAlignment="1" applyProtection="1">
      <alignment horizontal="center" vertical="center" wrapText="1"/>
      <protection locked="0"/>
    </xf>
    <xf numFmtId="0" fontId="44" fillId="0" borderId="33" xfId="0" applyFont="1" applyBorder="1" applyAlignment="1" applyProtection="1">
      <alignment horizontal="center" vertical="center" wrapText="1"/>
      <protection locked="0"/>
    </xf>
    <xf numFmtId="0" fontId="44" fillId="0" borderId="32" xfId="0" applyFont="1" applyBorder="1" applyAlignment="1" applyProtection="1">
      <alignment vertical="center" wrapText="1"/>
      <protection locked="0"/>
    </xf>
    <xf numFmtId="0" fontId="44" fillId="0" borderId="33" xfId="0" applyFont="1" applyBorder="1" applyAlignment="1" applyProtection="1">
      <alignment vertical="center" wrapText="1"/>
      <protection locked="0"/>
    </xf>
    <xf numFmtId="0" fontId="46" fillId="0" borderId="1" xfId="0"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7" fillId="0" borderId="32" xfId="0" applyFont="1" applyBorder="1" applyAlignment="1" applyProtection="1">
      <alignment vertical="center" wrapText="1"/>
      <protection locked="0"/>
    </xf>
    <xf numFmtId="0" fontId="47" fillId="0" borderId="1" xfId="0" applyFont="1" applyBorder="1" applyAlignment="1" applyProtection="1">
      <alignment vertical="center" wrapText="1"/>
      <protection locked="0"/>
    </xf>
    <xf numFmtId="0" fontId="47" fillId="0" borderId="1" xfId="0" applyFont="1" applyBorder="1" applyAlignment="1" applyProtection="1">
      <alignment vertical="center"/>
      <protection locked="0"/>
    </xf>
    <xf numFmtId="0" fontId="47" fillId="0" borderId="1" xfId="0" applyFont="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0" fontId="44" fillId="0" borderId="35" xfId="0" applyFont="1" applyBorder="1" applyAlignment="1" applyProtection="1">
      <alignment vertical="center" wrapText="1"/>
      <protection locked="0"/>
    </xf>
    <xf numFmtId="0" fontId="48" fillId="0" borderId="34" xfId="0" applyFont="1" applyBorder="1" applyAlignment="1" applyProtection="1">
      <alignment vertical="center" wrapText="1"/>
      <protection locked="0"/>
    </xf>
    <xf numFmtId="0" fontId="44" fillId="0" borderId="36" xfId="0" applyFont="1" applyBorder="1" applyAlignment="1" applyProtection="1">
      <alignment vertical="center" wrapText="1"/>
      <protection locked="0"/>
    </xf>
    <xf numFmtId="0" fontId="44" fillId="0" borderId="1" xfId="0" applyFont="1" applyBorder="1" applyAlignment="1" applyProtection="1">
      <alignment vertical="top"/>
      <protection locked="0"/>
    </xf>
    <xf numFmtId="0" fontId="44" fillId="0" borderId="0" xfId="0" applyFont="1" applyAlignment="1" applyProtection="1">
      <alignment vertical="top"/>
      <protection locked="0"/>
    </xf>
    <xf numFmtId="0" fontId="44" fillId="0" borderId="29" xfId="0" applyFont="1" applyBorder="1" applyAlignment="1" applyProtection="1">
      <alignment horizontal="left" vertical="center"/>
      <protection locked="0"/>
    </xf>
    <xf numFmtId="0" fontId="44" fillId="0" borderId="30" xfId="0" applyFont="1" applyBorder="1" applyAlignment="1" applyProtection="1">
      <alignment horizontal="left" vertical="center"/>
      <protection locked="0"/>
    </xf>
    <xf numFmtId="0" fontId="44" fillId="0" borderId="31" xfId="0" applyFont="1" applyBorder="1" applyAlignment="1" applyProtection="1">
      <alignment horizontal="left" vertical="center"/>
      <protection locked="0"/>
    </xf>
    <xf numFmtId="0" fontId="44" fillId="0" borderId="32" xfId="0" applyFont="1" applyBorder="1" applyAlignment="1" applyProtection="1">
      <alignment horizontal="left" vertical="center"/>
      <protection locked="0"/>
    </xf>
    <xf numFmtId="0" fontId="44" fillId="0" borderId="33"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6" fillId="0" borderId="34" xfId="0" applyFont="1" applyBorder="1" applyAlignment="1" applyProtection="1">
      <alignment horizontal="left" vertical="center"/>
      <protection locked="0"/>
    </xf>
    <xf numFmtId="0" fontId="46" fillId="0" borderId="34" xfId="0" applyFont="1" applyBorder="1" applyAlignment="1" applyProtection="1">
      <alignment horizontal="center" vertical="center"/>
      <protection locked="0"/>
    </xf>
    <xf numFmtId="0" fontId="49" fillId="0" borderId="34"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1" xfId="0" applyFont="1" applyBorder="1" applyAlignment="1" applyProtection="1">
      <alignment horizontal="center" vertical="center"/>
      <protection locked="0"/>
    </xf>
    <xf numFmtId="0" fontId="47" fillId="0" borderId="32" xfId="0" applyFont="1" applyBorder="1" applyAlignment="1" applyProtection="1">
      <alignment horizontal="left" vertical="center"/>
      <protection locked="0"/>
    </xf>
    <xf numFmtId="0" fontId="47" fillId="2" borderId="1" xfId="0" applyFont="1" applyFill="1" applyBorder="1" applyAlignment="1" applyProtection="1">
      <alignment horizontal="left" vertical="center"/>
      <protection locked="0"/>
    </xf>
    <xf numFmtId="0" fontId="47" fillId="2" borderId="1" xfId="0" applyFont="1" applyFill="1" applyBorder="1" applyAlignment="1" applyProtection="1">
      <alignment horizontal="center" vertical="center"/>
      <protection locked="0"/>
    </xf>
    <xf numFmtId="0" fontId="44" fillId="0" borderId="35" xfId="0" applyFont="1" applyBorder="1" applyAlignment="1" applyProtection="1">
      <alignment horizontal="left" vertical="center"/>
      <protection locked="0"/>
    </xf>
    <xf numFmtId="0" fontId="48" fillId="0" borderId="34" xfId="0" applyFont="1" applyBorder="1" applyAlignment="1" applyProtection="1">
      <alignment horizontal="left" vertical="center"/>
      <protection locked="0"/>
    </xf>
    <xf numFmtId="0" fontId="44" fillId="0" borderId="36"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9" fillId="0" borderId="1" xfId="0" applyFont="1" applyBorder="1" applyAlignment="1" applyProtection="1">
      <alignment horizontal="left" vertical="center"/>
      <protection locked="0"/>
    </xf>
    <xf numFmtId="0" fontId="47" fillId="0" borderId="34" xfId="0" applyFont="1" applyBorder="1" applyAlignment="1" applyProtection="1">
      <alignment horizontal="left" vertical="center"/>
      <protection locked="0"/>
    </xf>
    <xf numFmtId="0" fontId="44" fillId="0" borderId="1" xfId="0" applyFont="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0" fontId="44" fillId="0" borderId="29" xfId="0" applyFont="1" applyBorder="1" applyAlignment="1" applyProtection="1">
      <alignment horizontal="left" vertical="center" wrapText="1"/>
      <protection locked="0"/>
    </xf>
    <xf numFmtId="0" fontId="44" fillId="0" borderId="30" xfId="0" applyFont="1" applyBorder="1" applyAlignment="1" applyProtection="1">
      <alignment horizontal="left" vertical="center" wrapText="1"/>
      <protection locked="0"/>
    </xf>
    <xf numFmtId="0" fontId="44" fillId="0" borderId="31" xfId="0" applyFont="1" applyBorder="1" applyAlignment="1" applyProtection="1">
      <alignment horizontal="left"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0" borderId="33" xfId="0" applyFont="1" applyBorder="1" applyAlignment="1" applyProtection="1">
      <alignment horizontal="left" vertical="center" wrapText="1"/>
      <protection locked="0"/>
    </xf>
    <xf numFmtId="0" fontId="47" fillId="0" borderId="32"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protection locked="0"/>
    </xf>
    <xf numFmtId="0" fontId="47" fillId="0" borderId="35" xfId="0" applyFont="1" applyBorder="1" applyAlignment="1" applyProtection="1">
      <alignment horizontal="left" vertical="center" wrapText="1"/>
      <protection locked="0"/>
    </xf>
    <xf numFmtId="0" fontId="47" fillId="0" borderId="34" xfId="0" applyFont="1" applyBorder="1" applyAlignment="1" applyProtection="1">
      <alignment horizontal="left" vertical="center" wrapText="1"/>
      <protection locked="0"/>
    </xf>
    <xf numFmtId="0" fontId="47" fillId="0" borderId="36" xfId="0" applyFont="1" applyBorder="1" applyAlignment="1" applyProtection="1">
      <alignment horizontal="left" vertical="center" wrapText="1"/>
      <protection locked="0"/>
    </xf>
    <xf numFmtId="0" fontId="47" fillId="0" borderId="1" xfId="0" applyFont="1" applyBorder="1" applyAlignment="1" applyProtection="1">
      <alignment horizontal="left" vertical="top"/>
      <protection locked="0"/>
    </xf>
    <xf numFmtId="0" fontId="47" fillId="0" borderId="1" xfId="0" applyFont="1" applyBorder="1" applyAlignment="1" applyProtection="1">
      <alignment horizontal="center" vertical="top"/>
      <protection locked="0"/>
    </xf>
    <xf numFmtId="0" fontId="47" fillId="0" borderId="35" xfId="0" applyFont="1" applyBorder="1" applyAlignment="1" applyProtection="1">
      <alignment horizontal="left" vertical="center"/>
      <protection locked="0"/>
    </xf>
    <xf numFmtId="0" fontId="47" fillId="0" borderId="36" xfId="0" applyFont="1" applyBorder="1" applyAlignment="1" applyProtection="1">
      <alignment horizontal="left" vertical="center"/>
      <protection locked="0"/>
    </xf>
    <xf numFmtId="0" fontId="49" fillId="0" borderId="0" xfId="0" applyFont="1" applyAlignment="1" applyProtection="1">
      <alignment vertical="center"/>
      <protection locked="0"/>
    </xf>
    <xf numFmtId="0" fontId="46" fillId="0" borderId="1" xfId="0" applyFont="1" applyBorder="1" applyAlignment="1" applyProtection="1">
      <alignment vertical="center"/>
      <protection locked="0"/>
    </xf>
    <xf numFmtId="0" fontId="49" fillId="0" borderId="34" xfId="0" applyFont="1" applyBorder="1" applyAlignment="1" applyProtection="1">
      <alignment vertical="center"/>
      <protection locked="0"/>
    </xf>
    <xf numFmtId="0" fontId="46"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7"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6" fillId="0" borderId="34" xfId="0" applyFont="1" applyBorder="1" applyAlignment="1" applyProtection="1">
      <alignment horizontal="left"/>
      <protection locked="0"/>
    </xf>
    <xf numFmtId="0" fontId="49" fillId="0" borderId="34" xfId="0" applyFont="1" applyBorder="1" applyAlignment="1" applyProtection="1">
      <protection locked="0"/>
    </xf>
    <xf numFmtId="0" fontId="44" fillId="0" borderId="32" xfId="0" applyFont="1" applyBorder="1" applyAlignment="1" applyProtection="1">
      <alignment vertical="top"/>
      <protection locked="0"/>
    </xf>
    <xf numFmtId="0" fontId="44" fillId="0" borderId="33" xfId="0" applyFont="1" applyBorder="1" applyAlignment="1" applyProtection="1">
      <alignment vertical="top"/>
      <protection locked="0"/>
    </xf>
    <xf numFmtId="0" fontId="44" fillId="0" borderId="1" xfId="0" applyFont="1" applyBorder="1" applyAlignment="1" applyProtection="1">
      <alignment horizontal="center" vertical="center"/>
      <protection locked="0"/>
    </xf>
    <xf numFmtId="0" fontId="44" fillId="0" borderId="1" xfId="0" applyFont="1" applyBorder="1" applyAlignment="1" applyProtection="1">
      <alignment horizontal="left" vertical="top"/>
      <protection locked="0"/>
    </xf>
    <xf numFmtId="0" fontId="44" fillId="0" borderId="35" xfId="0" applyFont="1" applyBorder="1" applyAlignment="1" applyProtection="1">
      <alignment vertical="top"/>
      <protection locked="0"/>
    </xf>
    <xf numFmtId="0" fontId="44" fillId="0" borderId="34" xfId="0" applyFont="1" applyBorder="1" applyAlignment="1" applyProtection="1">
      <alignment vertical="top"/>
      <protection locked="0"/>
    </xf>
    <xf numFmtId="0" fontId="44" fillId="0" borderId="36" xfId="0" applyFont="1" applyBorder="1" applyAlignment="1" applyProtection="1">
      <alignment vertical="top"/>
      <protection locked="0"/>
    </xf>
    <xf numFmtId="0" fontId="21" fillId="0" borderId="0" xfId="0" applyFont="1" applyAlignment="1">
      <alignment horizontal="left" vertical="top" wrapText="1"/>
    </xf>
    <xf numFmtId="0" fontId="21"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1" fillId="0" borderId="0" xfId="0" applyNumberFormat="1" applyFont="1" applyBorder="1" applyAlignment="1" applyProtection="1">
      <alignment vertical="center"/>
    </xf>
    <xf numFmtId="0" fontId="3" fillId="5" borderId="10" xfId="0" applyFont="1" applyFill="1" applyBorder="1" applyAlignment="1" applyProtection="1">
      <alignment horizontal="left" vertical="center"/>
    </xf>
    <xf numFmtId="0" fontId="0" fillId="5" borderId="10" xfId="0" applyFont="1" applyFill="1" applyBorder="1" applyAlignment="1" applyProtection="1">
      <alignmen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left" vertical="center"/>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20" fillId="0" borderId="0" xfId="0" applyFont="1" applyAlignment="1" applyProtection="1">
      <alignment horizontal="left" vertical="center" wrapText="1"/>
    </xf>
    <xf numFmtId="0" fontId="20" fillId="0" borderId="0" xfId="0" applyFont="1" applyAlignment="1" applyProtection="1">
      <alignment horizontal="left" vertical="center"/>
    </xf>
    <xf numFmtId="0" fontId="0" fillId="0" borderId="0" xfId="0" applyFont="1" applyAlignment="1" applyProtection="1">
      <alignment vertical="center"/>
    </xf>
    <xf numFmtId="0" fontId="34" fillId="3" borderId="0" xfId="1" applyFont="1" applyFill="1" applyAlignment="1">
      <alignment vertical="center"/>
    </xf>
    <xf numFmtId="0" fontId="1" fillId="0" borderId="0" xfId="0" applyFont="1" applyAlignment="1" applyProtection="1">
      <alignment horizontal="left" vertical="center"/>
    </xf>
    <xf numFmtId="0" fontId="0" fillId="0" borderId="0" xfId="0" applyProtection="1"/>
    <xf numFmtId="0" fontId="47" fillId="0" borderId="1" xfId="0" applyFont="1" applyBorder="1" applyAlignment="1" applyProtection="1">
      <alignment horizontal="left" vertical="center"/>
      <protection locked="0"/>
    </xf>
    <xf numFmtId="0" fontId="47" fillId="0" borderId="1" xfId="0" applyFont="1" applyBorder="1" applyAlignment="1" applyProtection="1">
      <alignment horizontal="left" vertical="top"/>
      <protection locked="0"/>
    </xf>
    <xf numFmtId="0" fontId="46" fillId="0" borderId="34" xfId="0" applyFont="1" applyBorder="1" applyAlignment="1" applyProtection="1">
      <alignment horizontal="left"/>
      <protection locked="0"/>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horizontal="center" vertical="center"/>
      <protection locked="0"/>
    </xf>
    <xf numFmtId="49" fontId="47" fillId="0" borderId="1" xfId="0" applyNumberFormat="1"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6" fillId="0" borderId="34" xfId="0" applyFont="1" applyBorder="1" applyAlignment="1" applyProtection="1">
      <alignment horizontal="left" wrapText="1"/>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80"/>
  <sheetViews>
    <sheetView showGridLines="0" tabSelected="1"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50000000000003" customHeight="1">
      <c r="AR2" s="421"/>
      <c r="AS2" s="421"/>
      <c r="AT2" s="421"/>
      <c r="AU2" s="421"/>
      <c r="AV2" s="421"/>
      <c r="AW2" s="421"/>
      <c r="AX2" s="421"/>
      <c r="AY2" s="421"/>
      <c r="AZ2" s="421"/>
      <c r="BA2" s="421"/>
      <c r="BB2" s="421"/>
      <c r="BC2" s="421"/>
      <c r="BD2" s="421"/>
      <c r="BE2" s="421"/>
      <c r="BS2" s="25" t="s">
        <v>8</v>
      </c>
      <c r="BT2" s="25" t="s">
        <v>9</v>
      </c>
    </row>
    <row r="3" spans="1:74" ht="6.95"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50000000000003"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5" customHeight="1">
      <c r="B5" s="29"/>
      <c r="C5" s="30"/>
      <c r="D5" s="35" t="s">
        <v>15</v>
      </c>
      <c r="E5" s="30"/>
      <c r="F5" s="30"/>
      <c r="G5" s="30"/>
      <c r="H5" s="30"/>
      <c r="I5" s="30"/>
      <c r="J5" s="30"/>
      <c r="K5" s="381" t="s">
        <v>16</v>
      </c>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0"/>
      <c r="AQ5" s="32"/>
      <c r="BE5" s="379" t="s">
        <v>17</v>
      </c>
      <c r="BS5" s="25" t="s">
        <v>8</v>
      </c>
    </row>
    <row r="6" spans="1:74" ht="36.950000000000003" customHeight="1">
      <c r="B6" s="29"/>
      <c r="C6" s="30"/>
      <c r="D6" s="37" t="s">
        <v>18</v>
      </c>
      <c r="E6" s="30"/>
      <c r="F6" s="30"/>
      <c r="G6" s="30"/>
      <c r="H6" s="30"/>
      <c r="I6" s="30"/>
      <c r="J6" s="30"/>
      <c r="K6" s="383" t="s">
        <v>19</v>
      </c>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0"/>
      <c r="AQ6" s="32"/>
      <c r="BE6" s="380"/>
      <c r="BS6" s="25" t="s">
        <v>20</v>
      </c>
    </row>
    <row r="7" spans="1:74" ht="14.45" customHeight="1">
      <c r="B7" s="29"/>
      <c r="C7" s="30"/>
      <c r="D7" s="38" t="s">
        <v>21</v>
      </c>
      <c r="E7" s="30"/>
      <c r="F7" s="30"/>
      <c r="G7" s="30"/>
      <c r="H7" s="30"/>
      <c r="I7" s="30"/>
      <c r="J7" s="30"/>
      <c r="K7" s="36" t="s">
        <v>22</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23</v>
      </c>
      <c r="AL7" s="30"/>
      <c r="AM7" s="30"/>
      <c r="AN7" s="36" t="s">
        <v>22</v>
      </c>
      <c r="AO7" s="30"/>
      <c r="AP7" s="30"/>
      <c r="AQ7" s="32"/>
      <c r="BE7" s="380"/>
      <c r="BS7" s="25" t="s">
        <v>24</v>
      </c>
    </row>
    <row r="8" spans="1:74" ht="14.45" customHeight="1">
      <c r="B8" s="29"/>
      <c r="C8" s="30"/>
      <c r="D8" s="38" t="s">
        <v>25</v>
      </c>
      <c r="E8" s="30"/>
      <c r="F8" s="30"/>
      <c r="G8" s="30"/>
      <c r="H8" s="30"/>
      <c r="I8" s="30"/>
      <c r="J8" s="30"/>
      <c r="K8" s="36" t="s">
        <v>26</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27</v>
      </c>
      <c r="AL8" s="30"/>
      <c r="AM8" s="30"/>
      <c r="AN8" s="39" t="s">
        <v>28</v>
      </c>
      <c r="AO8" s="30"/>
      <c r="AP8" s="30"/>
      <c r="AQ8" s="32"/>
      <c r="BE8" s="380"/>
      <c r="BS8" s="25" t="s">
        <v>29</v>
      </c>
    </row>
    <row r="9" spans="1:74" ht="14.45"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380"/>
      <c r="BS9" s="25" t="s">
        <v>30</v>
      </c>
    </row>
    <row r="10" spans="1:74" ht="14.45" customHeight="1">
      <c r="B10" s="29"/>
      <c r="C10" s="30"/>
      <c r="D10" s="38" t="s">
        <v>31</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32</v>
      </c>
      <c r="AL10" s="30"/>
      <c r="AM10" s="30"/>
      <c r="AN10" s="36" t="s">
        <v>33</v>
      </c>
      <c r="AO10" s="30"/>
      <c r="AP10" s="30"/>
      <c r="AQ10" s="32"/>
      <c r="BE10" s="380"/>
      <c r="BS10" s="25" t="s">
        <v>20</v>
      </c>
    </row>
    <row r="11" spans="1:74" ht="18.399999999999999" customHeight="1">
      <c r="B11" s="29"/>
      <c r="C11" s="30"/>
      <c r="D11" s="30"/>
      <c r="E11" s="36" t="s">
        <v>34</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35</v>
      </c>
      <c r="AL11" s="30"/>
      <c r="AM11" s="30"/>
      <c r="AN11" s="36" t="s">
        <v>36</v>
      </c>
      <c r="AO11" s="30"/>
      <c r="AP11" s="30"/>
      <c r="AQ11" s="32"/>
      <c r="BE11" s="380"/>
      <c r="BS11" s="25" t="s">
        <v>20</v>
      </c>
    </row>
    <row r="12" spans="1:74" ht="6.95"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380"/>
      <c r="BS12" s="25" t="s">
        <v>20</v>
      </c>
    </row>
    <row r="13" spans="1:74" ht="14.45" customHeight="1">
      <c r="B13" s="29"/>
      <c r="C13" s="30"/>
      <c r="D13" s="38" t="s">
        <v>37</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32</v>
      </c>
      <c r="AL13" s="30"/>
      <c r="AM13" s="30"/>
      <c r="AN13" s="40" t="s">
        <v>38</v>
      </c>
      <c r="AO13" s="30"/>
      <c r="AP13" s="30"/>
      <c r="AQ13" s="32"/>
      <c r="BE13" s="380"/>
      <c r="BS13" s="25" t="s">
        <v>20</v>
      </c>
    </row>
    <row r="14" spans="1:74">
      <c r="B14" s="29"/>
      <c r="C14" s="30"/>
      <c r="D14" s="30"/>
      <c r="E14" s="384" t="s">
        <v>38</v>
      </c>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 t="s">
        <v>35</v>
      </c>
      <c r="AL14" s="30"/>
      <c r="AM14" s="30"/>
      <c r="AN14" s="40" t="s">
        <v>38</v>
      </c>
      <c r="AO14" s="30"/>
      <c r="AP14" s="30"/>
      <c r="AQ14" s="32"/>
      <c r="BE14" s="380"/>
      <c r="BS14" s="25" t="s">
        <v>20</v>
      </c>
    </row>
    <row r="15" spans="1:74" ht="6.95"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380"/>
      <c r="BS15" s="25" t="s">
        <v>6</v>
      </c>
    </row>
    <row r="16" spans="1:74" ht="14.45" customHeight="1">
      <c r="B16" s="29"/>
      <c r="C16" s="30"/>
      <c r="D16" s="38" t="s">
        <v>39</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32</v>
      </c>
      <c r="AL16" s="30"/>
      <c r="AM16" s="30"/>
      <c r="AN16" s="36" t="s">
        <v>40</v>
      </c>
      <c r="AO16" s="30"/>
      <c r="AP16" s="30"/>
      <c r="AQ16" s="32"/>
      <c r="BE16" s="380"/>
      <c r="BS16" s="25" t="s">
        <v>6</v>
      </c>
    </row>
    <row r="17" spans="2:71" ht="18.399999999999999" customHeight="1">
      <c r="B17" s="29"/>
      <c r="C17" s="30"/>
      <c r="D17" s="30"/>
      <c r="E17" s="36" t="s">
        <v>41</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35</v>
      </c>
      <c r="AL17" s="30"/>
      <c r="AM17" s="30"/>
      <c r="AN17" s="36" t="s">
        <v>22</v>
      </c>
      <c r="AO17" s="30"/>
      <c r="AP17" s="30"/>
      <c r="AQ17" s="32"/>
      <c r="BE17" s="380"/>
      <c r="BS17" s="25" t="s">
        <v>42</v>
      </c>
    </row>
    <row r="18" spans="2:71" ht="6.95"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380"/>
      <c r="BS18" s="25" t="s">
        <v>8</v>
      </c>
    </row>
    <row r="19" spans="2:71" ht="14.45" customHeight="1">
      <c r="B19" s="29"/>
      <c r="C19" s="30"/>
      <c r="D19" s="38" t="s">
        <v>43</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380"/>
      <c r="BS19" s="25" t="s">
        <v>8</v>
      </c>
    </row>
    <row r="20" spans="2:71" ht="63" customHeight="1">
      <c r="B20" s="29"/>
      <c r="C20" s="30"/>
      <c r="D20" s="30"/>
      <c r="E20" s="386" t="s">
        <v>44</v>
      </c>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0"/>
      <c r="AP20" s="30"/>
      <c r="AQ20" s="32"/>
      <c r="BE20" s="380"/>
      <c r="BS20" s="25" t="s">
        <v>6</v>
      </c>
    </row>
    <row r="21" spans="2:71" ht="6.95"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380"/>
    </row>
    <row r="22" spans="2:71" ht="6.95" customHeight="1">
      <c r="B22" s="29"/>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0"/>
      <c r="AQ22" s="32"/>
      <c r="BE22" s="380"/>
    </row>
    <row r="23" spans="2:71" s="1" customFormat="1" ht="25.9" customHeight="1">
      <c r="B23" s="42"/>
      <c r="C23" s="43"/>
      <c r="D23" s="44" t="s">
        <v>45</v>
      </c>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387">
        <f>ROUND(AG51,2)</f>
        <v>0</v>
      </c>
      <c r="AL23" s="388"/>
      <c r="AM23" s="388"/>
      <c r="AN23" s="388"/>
      <c r="AO23" s="388"/>
      <c r="AP23" s="43"/>
      <c r="AQ23" s="46"/>
      <c r="BE23" s="380"/>
    </row>
    <row r="24" spans="2:71" s="1" customFormat="1" ht="6.95" customHeight="1">
      <c r="B24" s="4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6"/>
      <c r="BE24" s="380"/>
    </row>
    <row r="25" spans="2:71" s="1" customFormat="1" ht="13.5">
      <c r="B25" s="42"/>
      <c r="C25" s="43"/>
      <c r="D25" s="43"/>
      <c r="E25" s="43"/>
      <c r="F25" s="43"/>
      <c r="G25" s="43"/>
      <c r="H25" s="43"/>
      <c r="I25" s="43"/>
      <c r="J25" s="43"/>
      <c r="K25" s="43"/>
      <c r="L25" s="389" t="s">
        <v>46</v>
      </c>
      <c r="M25" s="389"/>
      <c r="N25" s="389"/>
      <c r="O25" s="389"/>
      <c r="P25" s="43"/>
      <c r="Q25" s="43"/>
      <c r="R25" s="43"/>
      <c r="S25" s="43"/>
      <c r="T25" s="43"/>
      <c r="U25" s="43"/>
      <c r="V25" s="43"/>
      <c r="W25" s="389" t="s">
        <v>47</v>
      </c>
      <c r="X25" s="389"/>
      <c r="Y25" s="389"/>
      <c r="Z25" s="389"/>
      <c r="AA25" s="389"/>
      <c r="AB25" s="389"/>
      <c r="AC25" s="389"/>
      <c r="AD25" s="389"/>
      <c r="AE25" s="389"/>
      <c r="AF25" s="43"/>
      <c r="AG25" s="43"/>
      <c r="AH25" s="43"/>
      <c r="AI25" s="43"/>
      <c r="AJ25" s="43"/>
      <c r="AK25" s="389" t="s">
        <v>48</v>
      </c>
      <c r="AL25" s="389"/>
      <c r="AM25" s="389"/>
      <c r="AN25" s="389"/>
      <c r="AO25" s="389"/>
      <c r="AP25" s="43"/>
      <c r="AQ25" s="46"/>
      <c r="BE25" s="380"/>
    </row>
    <row r="26" spans="2:71" s="2" customFormat="1" ht="14.45" customHeight="1">
      <c r="B26" s="48"/>
      <c r="C26" s="49"/>
      <c r="D26" s="50" t="s">
        <v>49</v>
      </c>
      <c r="E26" s="49"/>
      <c r="F26" s="50" t="s">
        <v>50</v>
      </c>
      <c r="G26" s="49"/>
      <c r="H26" s="49"/>
      <c r="I26" s="49"/>
      <c r="J26" s="49"/>
      <c r="K26" s="49"/>
      <c r="L26" s="390">
        <v>0.21</v>
      </c>
      <c r="M26" s="391"/>
      <c r="N26" s="391"/>
      <c r="O26" s="391"/>
      <c r="P26" s="49"/>
      <c r="Q26" s="49"/>
      <c r="R26" s="49"/>
      <c r="S26" s="49"/>
      <c r="T26" s="49"/>
      <c r="U26" s="49"/>
      <c r="V26" s="49"/>
      <c r="W26" s="392">
        <f>ROUND(AZ51,2)</f>
        <v>0</v>
      </c>
      <c r="X26" s="391"/>
      <c r="Y26" s="391"/>
      <c r="Z26" s="391"/>
      <c r="AA26" s="391"/>
      <c r="AB26" s="391"/>
      <c r="AC26" s="391"/>
      <c r="AD26" s="391"/>
      <c r="AE26" s="391"/>
      <c r="AF26" s="49"/>
      <c r="AG26" s="49"/>
      <c r="AH26" s="49"/>
      <c r="AI26" s="49"/>
      <c r="AJ26" s="49"/>
      <c r="AK26" s="392">
        <f>ROUND(AV51,2)</f>
        <v>0</v>
      </c>
      <c r="AL26" s="391"/>
      <c r="AM26" s="391"/>
      <c r="AN26" s="391"/>
      <c r="AO26" s="391"/>
      <c r="AP26" s="49"/>
      <c r="AQ26" s="51"/>
      <c r="BE26" s="380"/>
    </row>
    <row r="27" spans="2:71" s="2" customFormat="1" ht="14.45" customHeight="1">
      <c r="B27" s="48"/>
      <c r="C27" s="49"/>
      <c r="D27" s="49"/>
      <c r="E27" s="49"/>
      <c r="F27" s="50" t="s">
        <v>51</v>
      </c>
      <c r="G27" s="49"/>
      <c r="H27" s="49"/>
      <c r="I27" s="49"/>
      <c r="J27" s="49"/>
      <c r="K27" s="49"/>
      <c r="L27" s="390">
        <v>0.15</v>
      </c>
      <c r="M27" s="391"/>
      <c r="N27" s="391"/>
      <c r="O27" s="391"/>
      <c r="P27" s="49"/>
      <c r="Q27" s="49"/>
      <c r="R27" s="49"/>
      <c r="S27" s="49"/>
      <c r="T27" s="49"/>
      <c r="U27" s="49"/>
      <c r="V27" s="49"/>
      <c r="W27" s="392">
        <f>ROUND(BA51,2)</f>
        <v>0</v>
      </c>
      <c r="X27" s="391"/>
      <c r="Y27" s="391"/>
      <c r="Z27" s="391"/>
      <c r="AA27" s="391"/>
      <c r="AB27" s="391"/>
      <c r="AC27" s="391"/>
      <c r="AD27" s="391"/>
      <c r="AE27" s="391"/>
      <c r="AF27" s="49"/>
      <c r="AG27" s="49"/>
      <c r="AH27" s="49"/>
      <c r="AI27" s="49"/>
      <c r="AJ27" s="49"/>
      <c r="AK27" s="392">
        <f>ROUND(AW51,2)</f>
        <v>0</v>
      </c>
      <c r="AL27" s="391"/>
      <c r="AM27" s="391"/>
      <c r="AN27" s="391"/>
      <c r="AO27" s="391"/>
      <c r="AP27" s="49"/>
      <c r="AQ27" s="51"/>
      <c r="BE27" s="380"/>
    </row>
    <row r="28" spans="2:71" s="2" customFormat="1" ht="14.45" hidden="1" customHeight="1">
      <c r="B28" s="48"/>
      <c r="C28" s="49"/>
      <c r="D28" s="49"/>
      <c r="E28" s="49"/>
      <c r="F28" s="50" t="s">
        <v>52</v>
      </c>
      <c r="G28" s="49"/>
      <c r="H28" s="49"/>
      <c r="I28" s="49"/>
      <c r="J28" s="49"/>
      <c r="K28" s="49"/>
      <c r="L28" s="390">
        <v>0.21</v>
      </c>
      <c r="M28" s="391"/>
      <c r="N28" s="391"/>
      <c r="O28" s="391"/>
      <c r="P28" s="49"/>
      <c r="Q28" s="49"/>
      <c r="R28" s="49"/>
      <c r="S28" s="49"/>
      <c r="T28" s="49"/>
      <c r="U28" s="49"/>
      <c r="V28" s="49"/>
      <c r="W28" s="392">
        <f>ROUND(BB51,2)</f>
        <v>0</v>
      </c>
      <c r="X28" s="391"/>
      <c r="Y28" s="391"/>
      <c r="Z28" s="391"/>
      <c r="AA28" s="391"/>
      <c r="AB28" s="391"/>
      <c r="AC28" s="391"/>
      <c r="AD28" s="391"/>
      <c r="AE28" s="391"/>
      <c r="AF28" s="49"/>
      <c r="AG28" s="49"/>
      <c r="AH28" s="49"/>
      <c r="AI28" s="49"/>
      <c r="AJ28" s="49"/>
      <c r="AK28" s="392">
        <v>0</v>
      </c>
      <c r="AL28" s="391"/>
      <c r="AM28" s="391"/>
      <c r="AN28" s="391"/>
      <c r="AO28" s="391"/>
      <c r="AP28" s="49"/>
      <c r="AQ28" s="51"/>
      <c r="BE28" s="380"/>
    </row>
    <row r="29" spans="2:71" s="2" customFormat="1" ht="14.45" hidden="1" customHeight="1">
      <c r="B29" s="48"/>
      <c r="C29" s="49"/>
      <c r="D29" s="49"/>
      <c r="E29" s="49"/>
      <c r="F29" s="50" t="s">
        <v>53</v>
      </c>
      <c r="G29" s="49"/>
      <c r="H29" s="49"/>
      <c r="I29" s="49"/>
      <c r="J29" s="49"/>
      <c r="K29" s="49"/>
      <c r="L29" s="390">
        <v>0.15</v>
      </c>
      <c r="M29" s="391"/>
      <c r="N29" s="391"/>
      <c r="O29" s="391"/>
      <c r="P29" s="49"/>
      <c r="Q29" s="49"/>
      <c r="R29" s="49"/>
      <c r="S29" s="49"/>
      <c r="T29" s="49"/>
      <c r="U29" s="49"/>
      <c r="V29" s="49"/>
      <c r="W29" s="392">
        <f>ROUND(BC51,2)</f>
        <v>0</v>
      </c>
      <c r="X29" s="391"/>
      <c r="Y29" s="391"/>
      <c r="Z29" s="391"/>
      <c r="AA29" s="391"/>
      <c r="AB29" s="391"/>
      <c r="AC29" s="391"/>
      <c r="AD29" s="391"/>
      <c r="AE29" s="391"/>
      <c r="AF29" s="49"/>
      <c r="AG29" s="49"/>
      <c r="AH29" s="49"/>
      <c r="AI29" s="49"/>
      <c r="AJ29" s="49"/>
      <c r="AK29" s="392">
        <v>0</v>
      </c>
      <c r="AL29" s="391"/>
      <c r="AM29" s="391"/>
      <c r="AN29" s="391"/>
      <c r="AO29" s="391"/>
      <c r="AP29" s="49"/>
      <c r="AQ29" s="51"/>
      <c r="BE29" s="380"/>
    </row>
    <row r="30" spans="2:71" s="2" customFormat="1" ht="14.45" hidden="1" customHeight="1">
      <c r="B30" s="48"/>
      <c r="C30" s="49"/>
      <c r="D30" s="49"/>
      <c r="E30" s="49"/>
      <c r="F30" s="50" t="s">
        <v>54</v>
      </c>
      <c r="G30" s="49"/>
      <c r="H30" s="49"/>
      <c r="I30" s="49"/>
      <c r="J30" s="49"/>
      <c r="K30" s="49"/>
      <c r="L30" s="390">
        <v>0</v>
      </c>
      <c r="M30" s="391"/>
      <c r="N30" s="391"/>
      <c r="O30" s="391"/>
      <c r="P30" s="49"/>
      <c r="Q30" s="49"/>
      <c r="R30" s="49"/>
      <c r="S30" s="49"/>
      <c r="T30" s="49"/>
      <c r="U30" s="49"/>
      <c r="V30" s="49"/>
      <c r="W30" s="392">
        <f>ROUND(BD51,2)</f>
        <v>0</v>
      </c>
      <c r="X30" s="391"/>
      <c r="Y30" s="391"/>
      <c r="Z30" s="391"/>
      <c r="AA30" s="391"/>
      <c r="AB30" s="391"/>
      <c r="AC30" s="391"/>
      <c r="AD30" s="391"/>
      <c r="AE30" s="391"/>
      <c r="AF30" s="49"/>
      <c r="AG30" s="49"/>
      <c r="AH30" s="49"/>
      <c r="AI30" s="49"/>
      <c r="AJ30" s="49"/>
      <c r="AK30" s="392">
        <v>0</v>
      </c>
      <c r="AL30" s="391"/>
      <c r="AM30" s="391"/>
      <c r="AN30" s="391"/>
      <c r="AO30" s="391"/>
      <c r="AP30" s="49"/>
      <c r="AQ30" s="51"/>
      <c r="BE30" s="380"/>
    </row>
    <row r="31" spans="2:71" s="1" customFormat="1" ht="6.95" customHeight="1">
      <c r="B31" s="4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6"/>
      <c r="BE31" s="380"/>
    </row>
    <row r="32" spans="2:71" s="1" customFormat="1" ht="25.9" customHeight="1">
      <c r="B32" s="42"/>
      <c r="C32" s="52"/>
      <c r="D32" s="53" t="s">
        <v>55</v>
      </c>
      <c r="E32" s="54"/>
      <c r="F32" s="54"/>
      <c r="G32" s="54"/>
      <c r="H32" s="54"/>
      <c r="I32" s="54"/>
      <c r="J32" s="54"/>
      <c r="K32" s="54"/>
      <c r="L32" s="54"/>
      <c r="M32" s="54"/>
      <c r="N32" s="54"/>
      <c r="O32" s="54"/>
      <c r="P32" s="54"/>
      <c r="Q32" s="54"/>
      <c r="R32" s="54"/>
      <c r="S32" s="54"/>
      <c r="T32" s="55" t="s">
        <v>56</v>
      </c>
      <c r="U32" s="54"/>
      <c r="V32" s="54"/>
      <c r="W32" s="54"/>
      <c r="X32" s="393" t="s">
        <v>57</v>
      </c>
      <c r="Y32" s="394"/>
      <c r="Z32" s="394"/>
      <c r="AA32" s="394"/>
      <c r="AB32" s="394"/>
      <c r="AC32" s="54"/>
      <c r="AD32" s="54"/>
      <c r="AE32" s="54"/>
      <c r="AF32" s="54"/>
      <c r="AG32" s="54"/>
      <c r="AH32" s="54"/>
      <c r="AI32" s="54"/>
      <c r="AJ32" s="54"/>
      <c r="AK32" s="395">
        <f>SUM(AK23:AK30)</f>
        <v>0</v>
      </c>
      <c r="AL32" s="394"/>
      <c r="AM32" s="394"/>
      <c r="AN32" s="394"/>
      <c r="AO32" s="396"/>
      <c r="AP32" s="52"/>
      <c r="AQ32" s="56"/>
      <c r="BE32" s="380"/>
    </row>
    <row r="33" spans="2:56" s="1" customFormat="1" ht="6.95" customHeight="1">
      <c r="B33" s="4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6"/>
    </row>
    <row r="34" spans="2:56" s="1" customFormat="1" ht="6.95" customHeight="1">
      <c r="B34" s="57"/>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9"/>
    </row>
    <row r="38" spans="2:56" s="1" customFormat="1" ht="6.95" customHeight="1">
      <c r="B38" s="6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row>
    <row r="39" spans="2:56" s="1" customFormat="1" ht="36.950000000000003" customHeight="1">
      <c r="B39" s="42"/>
      <c r="C39" s="63" t="s">
        <v>58</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2"/>
    </row>
    <row r="40" spans="2:56" s="1" customFormat="1" ht="6.95" customHeight="1">
      <c r="B40" s="42"/>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2"/>
    </row>
    <row r="41" spans="2:56" s="3" customFormat="1" ht="14.45" customHeight="1">
      <c r="B41" s="65"/>
      <c r="C41" s="66" t="s">
        <v>15</v>
      </c>
      <c r="D41" s="67"/>
      <c r="E41" s="67"/>
      <c r="F41" s="67"/>
      <c r="G41" s="67"/>
      <c r="H41" s="67"/>
      <c r="I41" s="67"/>
      <c r="J41" s="67"/>
      <c r="K41" s="67"/>
      <c r="L41" s="67" t="str">
        <f>K5</f>
        <v>TABOR_A_17</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8"/>
    </row>
    <row r="42" spans="2:56" s="4" customFormat="1" ht="36.950000000000003" customHeight="1">
      <c r="B42" s="69"/>
      <c r="C42" s="70" t="s">
        <v>18</v>
      </c>
      <c r="D42" s="71"/>
      <c r="E42" s="71"/>
      <c r="F42" s="71"/>
      <c r="G42" s="71"/>
      <c r="H42" s="71"/>
      <c r="I42" s="71"/>
      <c r="J42" s="71"/>
      <c r="K42" s="71"/>
      <c r="L42" s="397" t="str">
        <f>K6</f>
        <v>NOVÁ PSYCHIATRIE - NEMOCNICE TÁBOR (staveniště A)</v>
      </c>
      <c r="M42" s="398"/>
      <c r="N42" s="398"/>
      <c r="O42" s="398"/>
      <c r="P42" s="398"/>
      <c r="Q42" s="398"/>
      <c r="R42" s="398"/>
      <c r="S42" s="398"/>
      <c r="T42" s="398"/>
      <c r="U42" s="398"/>
      <c r="V42" s="398"/>
      <c r="W42" s="398"/>
      <c r="X42" s="398"/>
      <c r="Y42" s="398"/>
      <c r="Z42" s="398"/>
      <c r="AA42" s="398"/>
      <c r="AB42" s="398"/>
      <c r="AC42" s="398"/>
      <c r="AD42" s="398"/>
      <c r="AE42" s="398"/>
      <c r="AF42" s="398"/>
      <c r="AG42" s="398"/>
      <c r="AH42" s="398"/>
      <c r="AI42" s="398"/>
      <c r="AJ42" s="398"/>
      <c r="AK42" s="398"/>
      <c r="AL42" s="398"/>
      <c r="AM42" s="398"/>
      <c r="AN42" s="398"/>
      <c r="AO42" s="398"/>
      <c r="AP42" s="71"/>
      <c r="AQ42" s="71"/>
      <c r="AR42" s="72"/>
    </row>
    <row r="43" spans="2:56" s="1" customFormat="1" ht="6.95" customHeight="1">
      <c r="B43" s="42"/>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2"/>
    </row>
    <row r="44" spans="2:56" s="1" customFormat="1">
      <c r="B44" s="42"/>
      <c r="C44" s="66" t="s">
        <v>25</v>
      </c>
      <c r="D44" s="64"/>
      <c r="E44" s="64"/>
      <c r="F44" s="64"/>
      <c r="G44" s="64"/>
      <c r="H44" s="64"/>
      <c r="I44" s="64"/>
      <c r="J44" s="64"/>
      <c r="K44" s="64"/>
      <c r="L44" s="73" t="str">
        <f>IF(K8="","",K8)</f>
        <v>Tábor</v>
      </c>
      <c r="M44" s="64"/>
      <c r="N44" s="64"/>
      <c r="O44" s="64"/>
      <c r="P44" s="64"/>
      <c r="Q44" s="64"/>
      <c r="R44" s="64"/>
      <c r="S44" s="64"/>
      <c r="T44" s="64"/>
      <c r="U44" s="64"/>
      <c r="V44" s="64"/>
      <c r="W44" s="64"/>
      <c r="X44" s="64"/>
      <c r="Y44" s="64"/>
      <c r="Z44" s="64"/>
      <c r="AA44" s="64"/>
      <c r="AB44" s="64"/>
      <c r="AC44" s="64"/>
      <c r="AD44" s="64"/>
      <c r="AE44" s="64"/>
      <c r="AF44" s="64"/>
      <c r="AG44" s="64"/>
      <c r="AH44" s="64"/>
      <c r="AI44" s="66" t="s">
        <v>27</v>
      </c>
      <c r="AJ44" s="64"/>
      <c r="AK44" s="64"/>
      <c r="AL44" s="64"/>
      <c r="AM44" s="399" t="str">
        <f>IF(AN8= "","",AN8)</f>
        <v>13. 9. 2017</v>
      </c>
      <c r="AN44" s="399"/>
      <c r="AO44" s="64"/>
      <c r="AP44" s="64"/>
      <c r="AQ44" s="64"/>
      <c r="AR44" s="62"/>
    </row>
    <row r="45" spans="2:56" s="1" customFormat="1" ht="6.95" customHeight="1">
      <c r="B45" s="42"/>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2"/>
    </row>
    <row r="46" spans="2:56" s="1" customFormat="1">
      <c r="B46" s="42"/>
      <c r="C46" s="66" t="s">
        <v>31</v>
      </c>
      <c r="D46" s="64"/>
      <c r="E46" s="64"/>
      <c r="F46" s="64"/>
      <c r="G46" s="64"/>
      <c r="H46" s="64"/>
      <c r="I46" s="64"/>
      <c r="J46" s="64"/>
      <c r="K46" s="64"/>
      <c r="L46" s="67" t="str">
        <f>IF(E11= "","",E11)</f>
        <v>Nemocnice Tábor,a.s.Kpt. Jaroše 2000 390 02 Tábor</v>
      </c>
      <c r="M46" s="64"/>
      <c r="N46" s="64"/>
      <c r="O46" s="64"/>
      <c r="P46" s="64"/>
      <c r="Q46" s="64"/>
      <c r="R46" s="64"/>
      <c r="S46" s="64"/>
      <c r="T46" s="64"/>
      <c r="U46" s="64"/>
      <c r="V46" s="64"/>
      <c r="W46" s="64"/>
      <c r="X46" s="64"/>
      <c r="Y46" s="64"/>
      <c r="Z46" s="64"/>
      <c r="AA46" s="64"/>
      <c r="AB46" s="64"/>
      <c r="AC46" s="64"/>
      <c r="AD46" s="64"/>
      <c r="AE46" s="64"/>
      <c r="AF46" s="64"/>
      <c r="AG46" s="64"/>
      <c r="AH46" s="64"/>
      <c r="AI46" s="66" t="s">
        <v>39</v>
      </c>
      <c r="AJ46" s="64"/>
      <c r="AK46" s="64"/>
      <c r="AL46" s="64"/>
      <c r="AM46" s="400" t="str">
        <f>IF(E17="","",E17)</f>
        <v>Atelier H1 Ing.arch.J.Hochman, K Biřičce, HK</v>
      </c>
      <c r="AN46" s="400"/>
      <c r="AO46" s="400"/>
      <c r="AP46" s="400"/>
      <c r="AQ46" s="64"/>
      <c r="AR46" s="62"/>
      <c r="AS46" s="401" t="s">
        <v>59</v>
      </c>
      <c r="AT46" s="402"/>
      <c r="AU46" s="75"/>
      <c r="AV46" s="75"/>
      <c r="AW46" s="75"/>
      <c r="AX46" s="75"/>
      <c r="AY46" s="75"/>
      <c r="AZ46" s="75"/>
      <c r="BA46" s="75"/>
      <c r="BB46" s="75"/>
      <c r="BC46" s="75"/>
      <c r="BD46" s="76"/>
    </row>
    <row r="47" spans="2:56" s="1" customFormat="1">
      <c r="B47" s="42"/>
      <c r="C47" s="66" t="s">
        <v>37</v>
      </c>
      <c r="D47" s="64"/>
      <c r="E47" s="64"/>
      <c r="F47" s="64"/>
      <c r="G47" s="64"/>
      <c r="H47" s="64"/>
      <c r="I47" s="64"/>
      <c r="J47" s="64"/>
      <c r="K47" s="64"/>
      <c r="L47" s="67" t="str">
        <f>IF(E14= "Vyplň údaj","",E14)</f>
        <v/>
      </c>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2"/>
      <c r="AS47" s="403"/>
      <c r="AT47" s="404"/>
      <c r="AU47" s="77"/>
      <c r="AV47" s="77"/>
      <c r="AW47" s="77"/>
      <c r="AX47" s="77"/>
      <c r="AY47" s="77"/>
      <c r="AZ47" s="77"/>
      <c r="BA47" s="77"/>
      <c r="BB47" s="77"/>
      <c r="BC47" s="77"/>
      <c r="BD47" s="78"/>
    </row>
    <row r="48" spans="2:56" s="1" customFormat="1" ht="10.9" customHeight="1">
      <c r="B48" s="42"/>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2"/>
      <c r="AS48" s="405"/>
      <c r="AT48" s="406"/>
      <c r="AU48" s="43"/>
      <c r="AV48" s="43"/>
      <c r="AW48" s="43"/>
      <c r="AX48" s="43"/>
      <c r="AY48" s="43"/>
      <c r="AZ48" s="43"/>
      <c r="BA48" s="43"/>
      <c r="BB48" s="43"/>
      <c r="BC48" s="43"/>
      <c r="BD48" s="79"/>
    </row>
    <row r="49" spans="1:91" s="1" customFormat="1" ht="29.25" customHeight="1">
      <c r="B49" s="42"/>
      <c r="C49" s="407" t="s">
        <v>60</v>
      </c>
      <c r="D49" s="408"/>
      <c r="E49" s="408"/>
      <c r="F49" s="408"/>
      <c r="G49" s="408"/>
      <c r="H49" s="80"/>
      <c r="I49" s="409" t="s">
        <v>61</v>
      </c>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10" t="s">
        <v>62</v>
      </c>
      <c r="AH49" s="408"/>
      <c r="AI49" s="408"/>
      <c r="AJ49" s="408"/>
      <c r="AK49" s="408"/>
      <c r="AL49" s="408"/>
      <c r="AM49" s="408"/>
      <c r="AN49" s="409" t="s">
        <v>63</v>
      </c>
      <c r="AO49" s="408"/>
      <c r="AP49" s="408"/>
      <c r="AQ49" s="81" t="s">
        <v>64</v>
      </c>
      <c r="AR49" s="62"/>
      <c r="AS49" s="82" t="s">
        <v>65</v>
      </c>
      <c r="AT49" s="83" t="s">
        <v>66</v>
      </c>
      <c r="AU49" s="83" t="s">
        <v>67</v>
      </c>
      <c r="AV49" s="83" t="s">
        <v>68</v>
      </c>
      <c r="AW49" s="83" t="s">
        <v>69</v>
      </c>
      <c r="AX49" s="83" t="s">
        <v>70</v>
      </c>
      <c r="AY49" s="83" t="s">
        <v>71</v>
      </c>
      <c r="AZ49" s="83" t="s">
        <v>72</v>
      </c>
      <c r="BA49" s="83" t="s">
        <v>73</v>
      </c>
      <c r="BB49" s="83" t="s">
        <v>74</v>
      </c>
      <c r="BC49" s="83" t="s">
        <v>75</v>
      </c>
      <c r="BD49" s="84" t="s">
        <v>76</v>
      </c>
    </row>
    <row r="50" spans="1:91" s="1" customFormat="1" ht="10.9" customHeight="1">
      <c r="B50" s="42"/>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2"/>
      <c r="AS50" s="85"/>
      <c r="AT50" s="86"/>
      <c r="AU50" s="86"/>
      <c r="AV50" s="86"/>
      <c r="AW50" s="86"/>
      <c r="AX50" s="86"/>
      <c r="AY50" s="86"/>
      <c r="AZ50" s="86"/>
      <c r="BA50" s="86"/>
      <c r="BB50" s="86"/>
      <c r="BC50" s="86"/>
      <c r="BD50" s="87"/>
    </row>
    <row r="51" spans="1:91" s="4" customFormat="1" ht="32.450000000000003" customHeight="1">
      <c r="B51" s="69"/>
      <c r="C51" s="88" t="s">
        <v>77</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419">
        <f>ROUND(AG52+AG65+AG66+SUM(AG70:AG78),2)</f>
        <v>0</v>
      </c>
      <c r="AH51" s="419"/>
      <c r="AI51" s="419"/>
      <c r="AJ51" s="419"/>
      <c r="AK51" s="419"/>
      <c r="AL51" s="419"/>
      <c r="AM51" s="419"/>
      <c r="AN51" s="420">
        <f t="shared" ref="AN51:AN78" si="0">SUM(AG51,AT51)</f>
        <v>0</v>
      </c>
      <c r="AO51" s="420"/>
      <c r="AP51" s="420"/>
      <c r="AQ51" s="90" t="s">
        <v>22</v>
      </c>
      <c r="AR51" s="72"/>
      <c r="AS51" s="91">
        <f>ROUND(AS52+AS65+AS66+SUM(AS70:AS78),2)</f>
        <v>0</v>
      </c>
      <c r="AT51" s="92">
        <f t="shared" ref="AT51:AT78" si="1">ROUND(SUM(AV51:AW51),2)</f>
        <v>0</v>
      </c>
      <c r="AU51" s="93">
        <f>ROUND(AU52+AU65+AU66+SUM(AU70:AU78),5)</f>
        <v>0</v>
      </c>
      <c r="AV51" s="92">
        <f>ROUND(AZ51*L26,2)</f>
        <v>0</v>
      </c>
      <c r="AW51" s="92">
        <f>ROUND(BA51*L27,2)</f>
        <v>0</v>
      </c>
      <c r="AX51" s="92">
        <f>ROUND(BB51*L26,2)</f>
        <v>0</v>
      </c>
      <c r="AY51" s="92">
        <f>ROUND(BC51*L27,2)</f>
        <v>0</v>
      </c>
      <c r="AZ51" s="92">
        <f>ROUND(AZ52+AZ65+AZ66+SUM(AZ70:AZ78),2)</f>
        <v>0</v>
      </c>
      <c r="BA51" s="92">
        <f>ROUND(BA52+BA65+BA66+SUM(BA70:BA78),2)</f>
        <v>0</v>
      </c>
      <c r="BB51" s="92">
        <f>ROUND(BB52+BB65+BB66+SUM(BB70:BB78),2)</f>
        <v>0</v>
      </c>
      <c r="BC51" s="92">
        <f>ROUND(BC52+BC65+BC66+SUM(BC70:BC78),2)</f>
        <v>0</v>
      </c>
      <c r="BD51" s="94">
        <f>ROUND(BD52+BD65+BD66+SUM(BD70:BD78),2)</f>
        <v>0</v>
      </c>
      <c r="BS51" s="95" t="s">
        <v>78</v>
      </c>
      <c r="BT51" s="95" t="s">
        <v>79</v>
      </c>
      <c r="BU51" s="96" t="s">
        <v>80</v>
      </c>
      <c r="BV51" s="95" t="s">
        <v>81</v>
      </c>
      <c r="BW51" s="95" t="s">
        <v>7</v>
      </c>
      <c r="BX51" s="95" t="s">
        <v>82</v>
      </c>
      <c r="CL51" s="95" t="s">
        <v>22</v>
      </c>
    </row>
    <row r="52" spans="1:91" s="5" customFormat="1" ht="22.5" customHeight="1">
      <c r="B52" s="97"/>
      <c r="C52" s="98"/>
      <c r="D52" s="414" t="s">
        <v>83</v>
      </c>
      <c r="E52" s="414"/>
      <c r="F52" s="414"/>
      <c r="G52" s="414"/>
      <c r="H52" s="414"/>
      <c r="I52" s="99"/>
      <c r="J52" s="414" t="s">
        <v>84</v>
      </c>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3">
        <f>ROUND(AG53+AG54+AG55+SUM(AG59:AG64),2)</f>
        <v>0</v>
      </c>
      <c r="AH52" s="412"/>
      <c r="AI52" s="412"/>
      <c r="AJ52" s="412"/>
      <c r="AK52" s="412"/>
      <c r="AL52" s="412"/>
      <c r="AM52" s="412"/>
      <c r="AN52" s="411">
        <f t="shared" si="0"/>
        <v>0</v>
      </c>
      <c r="AO52" s="412"/>
      <c r="AP52" s="412"/>
      <c r="AQ52" s="100" t="s">
        <v>85</v>
      </c>
      <c r="AR52" s="101"/>
      <c r="AS52" s="102">
        <f>ROUND(AS53+AS54+AS55+SUM(AS59:AS64),2)</f>
        <v>0</v>
      </c>
      <c r="AT52" s="103">
        <f t="shared" si="1"/>
        <v>0</v>
      </c>
      <c r="AU52" s="104">
        <f>ROUND(AU53+AU54+AU55+SUM(AU59:AU64),5)</f>
        <v>0</v>
      </c>
      <c r="AV52" s="103">
        <f>ROUND(AZ52*L26,2)</f>
        <v>0</v>
      </c>
      <c r="AW52" s="103">
        <f>ROUND(BA52*L27,2)</f>
        <v>0</v>
      </c>
      <c r="AX52" s="103">
        <f>ROUND(BB52*L26,2)</f>
        <v>0</v>
      </c>
      <c r="AY52" s="103">
        <f>ROUND(BC52*L27,2)</f>
        <v>0</v>
      </c>
      <c r="AZ52" s="103">
        <f>ROUND(AZ53+AZ54+AZ55+SUM(AZ59:AZ64),2)</f>
        <v>0</v>
      </c>
      <c r="BA52" s="103">
        <f>ROUND(BA53+BA54+BA55+SUM(BA59:BA64),2)</f>
        <v>0</v>
      </c>
      <c r="BB52" s="103">
        <f>ROUND(BB53+BB54+BB55+SUM(BB59:BB64),2)</f>
        <v>0</v>
      </c>
      <c r="BC52" s="103">
        <f>ROUND(BC53+BC54+BC55+SUM(BC59:BC64),2)</f>
        <v>0</v>
      </c>
      <c r="BD52" s="105">
        <f>ROUND(BD53+BD54+BD55+SUM(BD59:BD64),2)</f>
        <v>0</v>
      </c>
      <c r="BS52" s="106" t="s">
        <v>78</v>
      </c>
      <c r="BT52" s="106" t="s">
        <v>24</v>
      </c>
      <c r="BU52" s="106" t="s">
        <v>80</v>
      </c>
      <c r="BV52" s="106" t="s">
        <v>81</v>
      </c>
      <c r="BW52" s="106" t="s">
        <v>86</v>
      </c>
      <c r="BX52" s="106" t="s">
        <v>7</v>
      </c>
      <c r="CL52" s="106" t="s">
        <v>22</v>
      </c>
      <c r="CM52" s="106" t="s">
        <v>87</v>
      </c>
    </row>
    <row r="53" spans="1:91" s="6" customFormat="1" ht="22.5" customHeight="1">
      <c r="A53" s="107" t="s">
        <v>88</v>
      </c>
      <c r="B53" s="108"/>
      <c r="C53" s="109"/>
      <c r="D53" s="109"/>
      <c r="E53" s="417" t="s">
        <v>89</v>
      </c>
      <c r="F53" s="417"/>
      <c r="G53" s="417"/>
      <c r="H53" s="417"/>
      <c r="I53" s="417"/>
      <c r="J53" s="109"/>
      <c r="K53" s="417" t="s">
        <v>90</v>
      </c>
      <c r="L53" s="417"/>
      <c r="M53" s="417"/>
      <c r="N53" s="417"/>
      <c r="O53" s="417"/>
      <c r="P53" s="417"/>
      <c r="Q53" s="417"/>
      <c r="R53" s="417"/>
      <c r="S53" s="417"/>
      <c r="T53" s="417"/>
      <c r="U53" s="417"/>
      <c r="V53" s="417"/>
      <c r="W53" s="417"/>
      <c r="X53" s="417"/>
      <c r="Y53" s="417"/>
      <c r="Z53" s="417"/>
      <c r="AA53" s="417"/>
      <c r="AB53" s="417"/>
      <c r="AC53" s="417"/>
      <c r="AD53" s="417"/>
      <c r="AE53" s="417"/>
      <c r="AF53" s="417"/>
      <c r="AG53" s="415">
        <f>'01.0 - SO 01 - Stavební č...'!J29</f>
        <v>0</v>
      </c>
      <c r="AH53" s="416"/>
      <c r="AI53" s="416"/>
      <c r="AJ53" s="416"/>
      <c r="AK53" s="416"/>
      <c r="AL53" s="416"/>
      <c r="AM53" s="416"/>
      <c r="AN53" s="415">
        <f t="shared" si="0"/>
        <v>0</v>
      </c>
      <c r="AO53" s="416"/>
      <c r="AP53" s="416"/>
      <c r="AQ53" s="110" t="s">
        <v>91</v>
      </c>
      <c r="AR53" s="111"/>
      <c r="AS53" s="112">
        <v>0</v>
      </c>
      <c r="AT53" s="113">
        <f t="shared" si="1"/>
        <v>0</v>
      </c>
      <c r="AU53" s="114">
        <f>'01.0 - SO 01 - Stavební č...'!P109</f>
        <v>0</v>
      </c>
      <c r="AV53" s="113">
        <f>'01.0 - SO 01 - Stavební č...'!J32</f>
        <v>0</v>
      </c>
      <c r="AW53" s="113">
        <f>'01.0 - SO 01 - Stavební č...'!J33</f>
        <v>0</v>
      </c>
      <c r="AX53" s="113">
        <f>'01.0 - SO 01 - Stavební č...'!J34</f>
        <v>0</v>
      </c>
      <c r="AY53" s="113">
        <f>'01.0 - SO 01 - Stavební č...'!J35</f>
        <v>0</v>
      </c>
      <c r="AZ53" s="113">
        <f>'01.0 - SO 01 - Stavební č...'!F32</f>
        <v>0</v>
      </c>
      <c r="BA53" s="113">
        <f>'01.0 - SO 01 - Stavební č...'!F33</f>
        <v>0</v>
      </c>
      <c r="BB53" s="113">
        <f>'01.0 - SO 01 - Stavební č...'!F34</f>
        <v>0</v>
      </c>
      <c r="BC53" s="113">
        <f>'01.0 - SO 01 - Stavební č...'!F35</f>
        <v>0</v>
      </c>
      <c r="BD53" s="115">
        <f>'01.0 - SO 01 - Stavební č...'!F36</f>
        <v>0</v>
      </c>
      <c r="BT53" s="116" t="s">
        <v>87</v>
      </c>
      <c r="BV53" s="116" t="s">
        <v>81</v>
      </c>
      <c r="BW53" s="116" t="s">
        <v>92</v>
      </c>
      <c r="BX53" s="116" t="s">
        <v>86</v>
      </c>
      <c r="CL53" s="116" t="s">
        <v>22</v>
      </c>
    </row>
    <row r="54" spans="1:91" s="6" customFormat="1" ht="22.5" customHeight="1">
      <c r="A54" s="107" t="s">
        <v>88</v>
      </c>
      <c r="B54" s="108"/>
      <c r="C54" s="109"/>
      <c r="D54" s="109"/>
      <c r="E54" s="417" t="s">
        <v>93</v>
      </c>
      <c r="F54" s="417"/>
      <c r="G54" s="417"/>
      <c r="H54" s="417"/>
      <c r="I54" s="417"/>
      <c r="J54" s="109"/>
      <c r="K54" s="417" t="s">
        <v>94</v>
      </c>
      <c r="L54" s="417"/>
      <c r="M54" s="417"/>
      <c r="N54" s="417"/>
      <c r="O54" s="417"/>
      <c r="P54" s="417"/>
      <c r="Q54" s="417"/>
      <c r="R54" s="417"/>
      <c r="S54" s="417"/>
      <c r="T54" s="417"/>
      <c r="U54" s="417"/>
      <c r="V54" s="417"/>
      <c r="W54" s="417"/>
      <c r="X54" s="417"/>
      <c r="Y54" s="417"/>
      <c r="Z54" s="417"/>
      <c r="AA54" s="417"/>
      <c r="AB54" s="417"/>
      <c r="AC54" s="417"/>
      <c r="AD54" s="417"/>
      <c r="AE54" s="417"/>
      <c r="AF54" s="417"/>
      <c r="AG54" s="415">
        <f>'01.1 - SO 01 - Zdravotní ...'!J29</f>
        <v>0</v>
      </c>
      <c r="AH54" s="416"/>
      <c r="AI54" s="416"/>
      <c r="AJ54" s="416"/>
      <c r="AK54" s="416"/>
      <c r="AL54" s="416"/>
      <c r="AM54" s="416"/>
      <c r="AN54" s="415">
        <f t="shared" si="0"/>
        <v>0</v>
      </c>
      <c r="AO54" s="416"/>
      <c r="AP54" s="416"/>
      <c r="AQ54" s="110" t="s">
        <v>91</v>
      </c>
      <c r="AR54" s="111"/>
      <c r="AS54" s="112">
        <v>0</v>
      </c>
      <c r="AT54" s="113">
        <f t="shared" si="1"/>
        <v>0</v>
      </c>
      <c r="AU54" s="114">
        <f>'01.1 - SO 01 - Zdravotní ...'!P91</f>
        <v>0</v>
      </c>
      <c r="AV54" s="113">
        <f>'01.1 - SO 01 - Zdravotní ...'!J32</f>
        <v>0</v>
      </c>
      <c r="AW54" s="113">
        <f>'01.1 - SO 01 - Zdravotní ...'!J33</f>
        <v>0</v>
      </c>
      <c r="AX54" s="113">
        <f>'01.1 - SO 01 - Zdravotní ...'!J34</f>
        <v>0</v>
      </c>
      <c r="AY54" s="113">
        <f>'01.1 - SO 01 - Zdravotní ...'!J35</f>
        <v>0</v>
      </c>
      <c r="AZ54" s="113">
        <f>'01.1 - SO 01 - Zdravotní ...'!F32</f>
        <v>0</v>
      </c>
      <c r="BA54" s="113">
        <f>'01.1 - SO 01 - Zdravotní ...'!F33</f>
        <v>0</v>
      </c>
      <c r="BB54" s="113">
        <f>'01.1 - SO 01 - Zdravotní ...'!F34</f>
        <v>0</v>
      </c>
      <c r="BC54" s="113">
        <f>'01.1 - SO 01 - Zdravotní ...'!F35</f>
        <v>0</v>
      </c>
      <c r="BD54" s="115">
        <f>'01.1 - SO 01 - Zdravotní ...'!F36</f>
        <v>0</v>
      </c>
      <c r="BT54" s="116" t="s">
        <v>87</v>
      </c>
      <c r="BV54" s="116" t="s">
        <v>81</v>
      </c>
      <c r="BW54" s="116" t="s">
        <v>95</v>
      </c>
      <c r="BX54" s="116" t="s">
        <v>86</v>
      </c>
      <c r="CL54" s="116" t="s">
        <v>22</v>
      </c>
    </row>
    <row r="55" spans="1:91" s="6" customFormat="1" ht="34.5" customHeight="1">
      <c r="B55" s="108"/>
      <c r="C55" s="109"/>
      <c r="D55" s="109"/>
      <c r="E55" s="417" t="s">
        <v>96</v>
      </c>
      <c r="F55" s="417"/>
      <c r="G55" s="417"/>
      <c r="H55" s="417"/>
      <c r="I55" s="417"/>
      <c r="J55" s="109"/>
      <c r="K55" s="417" t="s">
        <v>97</v>
      </c>
      <c r="L55" s="417"/>
      <c r="M55" s="417"/>
      <c r="N55" s="417"/>
      <c r="O55" s="417"/>
      <c r="P55" s="417"/>
      <c r="Q55" s="417"/>
      <c r="R55" s="417"/>
      <c r="S55" s="417"/>
      <c r="T55" s="417"/>
      <c r="U55" s="417"/>
      <c r="V55" s="417"/>
      <c r="W55" s="417"/>
      <c r="X55" s="417"/>
      <c r="Y55" s="417"/>
      <c r="Z55" s="417"/>
      <c r="AA55" s="417"/>
      <c r="AB55" s="417"/>
      <c r="AC55" s="417"/>
      <c r="AD55" s="417"/>
      <c r="AE55" s="417"/>
      <c r="AF55" s="417"/>
      <c r="AG55" s="418">
        <f>ROUND(SUM(AG56:AG58),2)</f>
        <v>0</v>
      </c>
      <c r="AH55" s="416"/>
      <c r="AI55" s="416"/>
      <c r="AJ55" s="416"/>
      <c r="AK55" s="416"/>
      <c r="AL55" s="416"/>
      <c r="AM55" s="416"/>
      <c r="AN55" s="415">
        <f t="shared" si="0"/>
        <v>0</v>
      </c>
      <c r="AO55" s="416"/>
      <c r="AP55" s="416"/>
      <c r="AQ55" s="110" t="s">
        <v>91</v>
      </c>
      <c r="AR55" s="111"/>
      <c r="AS55" s="112">
        <f>ROUND(SUM(AS56:AS58),2)</f>
        <v>0</v>
      </c>
      <c r="AT55" s="113">
        <f t="shared" si="1"/>
        <v>0</v>
      </c>
      <c r="AU55" s="114">
        <f>ROUND(SUM(AU56:AU58),5)</f>
        <v>0</v>
      </c>
      <c r="AV55" s="113">
        <f>ROUND(AZ55*L26,2)</f>
        <v>0</v>
      </c>
      <c r="AW55" s="113">
        <f>ROUND(BA55*L27,2)</f>
        <v>0</v>
      </c>
      <c r="AX55" s="113">
        <f>ROUND(BB55*L26,2)</f>
        <v>0</v>
      </c>
      <c r="AY55" s="113">
        <f>ROUND(BC55*L27,2)</f>
        <v>0</v>
      </c>
      <c r="AZ55" s="113">
        <f>ROUND(SUM(AZ56:AZ58),2)</f>
        <v>0</v>
      </c>
      <c r="BA55" s="113">
        <f>ROUND(SUM(BA56:BA58),2)</f>
        <v>0</v>
      </c>
      <c r="BB55" s="113">
        <f>ROUND(SUM(BB56:BB58),2)</f>
        <v>0</v>
      </c>
      <c r="BC55" s="113">
        <f>ROUND(SUM(BC56:BC58),2)</f>
        <v>0</v>
      </c>
      <c r="BD55" s="115">
        <f>ROUND(SUM(BD56:BD58),2)</f>
        <v>0</v>
      </c>
      <c r="BS55" s="116" t="s">
        <v>78</v>
      </c>
      <c r="BT55" s="116" t="s">
        <v>87</v>
      </c>
      <c r="BU55" s="116" t="s">
        <v>80</v>
      </c>
      <c r="BV55" s="116" t="s">
        <v>81</v>
      </c>
      <c r="BW55" s="116" t="s">
        <v>98</v>
      </c>
      <c r="BX55" s="116" t="s">
        <v>86</v>
      </c>
      <c r="CL55" s="116" t="s">
        <v>22</v>
      </c>
    </row>
    <row r="56" spans="1:91" s="6" customFormat="1" ht="22.5" customHeight="1">
      <c r="A56" s="107" t="s">
        <v>88</v>
      </c>
      <c r="B56" s="108"/>
      <c r="C56" s="109"/>
      <c r="D56" s="109"/>
      <c r="E56" s="109"/>
      <c r="F56" s="417" t="s">
        <v>99</v>
      </c>
      <c r="G56" s="417"/>
      <c r="H56" s="417"/>
      <c r="I56" s="417"/>
      <c r="J56" s="417"/>
      <c r="K56" s="109"/>
      <c r="L56" s="417" t="s">
        <v>100</v>
      </c>
      <c r="M56" s="417"/>
      <c r="N56" s="417"/>
      <c r="O56" s="417"/>
      <c r="P56" s="417"/>
      <c r="Q56" s="417"/>
      <c r="R56" s="417"/>
      <c r="S56" s="417"/>
      <c r="T56" s="417"/>
      <c r="U56" s="417"/>
      <c r="V56" s="417"/>
      <c r="W56" s="417"/>
      <c r="X56" s="417"/>
      <c r="Y56" s="417"/>
      <c r="Z56" s="417"/>
      <c r="AA56" s="417"/>
      <c r="AB56" s="417"/>
      <c r="AC56" s="417"/>
      <c r="AD56" s="417"/>
      <c r="AE56" s="417"/>
      <c r="AF56" s="417"/>
      <c r="AG56" s="415">
        <f>'01.2A - SO 01.2 - Elektro...'!J31</f>
        <v>0</v>
      </c>
      <c r="AH56" s="416"/>
      <c r="AI56" s="416"/>
      <c r="AJ56" s="416"/>
      <c r="AK56" s="416"/>
      <c r="AL56" s="416"/>
      <c r="AM56" s="416"/>
      <c r="AN56" s="415">
        <f t="shared" si="0"/>
        <v>0</v>
      </c>
      <c r="AO56" s="416"/>
      <c r="AP56" s="416"/>
      <c r="AQ56" s="110" t="s">
        <v>91</v>
      </c>
      <c r="AR56" s="111"/>
      <c r="AS56" s="112">
        <v>0</v>
      </c>
      <c r="AT56" s="113">
        <f t="shared" si="1"/>
        <v>0</v>
      </c>
      <c r="AU56" s="114">
        <f>'01.2A - SO 01.2 - Elektro...'!P150</f>
        <v>0</v>
      </c>
      <c r="AV56" s="113">
        <f>'01.2A - SO 01.2 - Elektro...'!J34</f>
        <v>0</v>
      </c>
      <c r="AW56" s="113">
        <f>'01.2A - SO 01.2 - Elektro...'!J35</f>
        <v>0</v>
      </c>
      <c r="AX56" s="113">
        <f>'01.2A - SO 01.2 - Elektro...'!J36</f>
        <v>0</v>
      </c>
      <c r="AY56" s="113">
        <f>'01.2A - SO 01.2 - Elektro...'!J37</f>
        <v>0</v>
      </c>
      <c r="AZ56" s="113">
        <f>'01.2A - SO 01.2 - Elektro...'!F34</f>
        <v>0</v>
      </c>
      <c r="BA56" s="113">
        <f>'01.2A - SO 01.2 - Elektro...'!F35</f>
        <v>0</v>
      </c>
      <c r="BB56" s="113">
        <f>'01.2A - SO 01.2 - Elektro...'!F36</f>
        <v>0</v>
      </c>
      <c r="BC56" s="113">
        <f>'01.2A - SO 01.2 - Elektro...'!F37</f>
        <v>0</v>
      </c>
      <c r="BD56" s="115">
        <f>'01.2A - SO 01.2 - Elektro...'!F38</f>
        <v>0</v>
      </c>
      <c r="BT56" s="116" t="s">
        <v>101</v>
      </c>
      <c r="BV56" s="116" t="s">
        <v>81</v>
      </c>
      <c r="BW56" s="116" t="s">
        <v>102</v>
      </c>
      <c r="BX56" s="116" t="s">
        <v>98</v>
      </c>
      <c r="CL56" s="116" t="s">
        <v>22</v>
      </c>
    </row>
    <row r="57" spans="1:91" s="6" customFormat="1" ht="22.5" customHeight="1">
      <c r="A57" s="107" t="s">
        <v>88</v>
      </c>
      <c r="B57" s="108"/>
      <c r="C57" s="109"/>
      <c r="D57" s="109"/>
      <c r="E57" s="109"/>
      <c r="F57" s="417" t="s">
        <v>103</v>
      </c>
      <c r="G57" s="417"/>
      <c r="H57" s="417"/>
      <c r="I57" s="417"/>
      <c r="J57" s="417"/>
      <c r="K57" s="109"/>
      <c r="L57" s="417" t="s">
        <v>104</v>
      </c>
      <c r="M57" s="417"/>
      <c r="N57" s="417"/>
      <c r="O57" s="417"/>
      <c r="P57" s="417"/>
      <c r="Q57" s="417"/>
      <c r="R57" s="417"/>
      <c r="S57" s="417"/>
      <c r="T57" s="417"/>
      <c r="U57" s="417"/>
      <c r="V57" s="417"/>
      <c r="W57" s="417"/>
      <c r="X57" s="417"/>
      <c r="Y57" s="417"/>
      <c r="Z57" s="417"/>
      <c r="AA57" s="417"/>
      <c r="AB57" s="417"/>
      <c r="AC57" s="417"/>
      <c r="AD57" s="417"/>
      <c r="AE57" s="417"/>
      <c r="AF57" s="417"/>
      <c r="AG57" s="415">
        <f>'01.2B - SO 01.2 - Svítidla'!J31</f>
        <v>0</v>
      </c>
      <c r="AH57" s="416"/>
      <c r="AI57" s="416"/>
      <c r="AJ57" s="416"/>
      <c r="AK57" s="416"/>
      <c r="AL57" s="416"/>
      <c r="AM57" s="416"/>
      <c r="AN57" s="415">
        <f t="shared" si="0"/>
        <v>0</v>
      </c>
      <c r="AO57" s="416"/>
      <c r="AP57" s="416"/>
      <c r="AQ57" s="110" t="s">
        <v>91</v>
      </c>
      <c r="AR57" s="111"/>
      <c r="AS57" s="112">
        <v>0</v>
      </c>
      <c r="AT57" s="113">
        <f t="shared" si="1"/>
        <v>0</v>
      </c>
      <c r="AU57" s="114">
        <f>'01.2B - SO 01.2 - Svítidla'!P89</f>
        <v>0</v>
      </c>
      <c r="AV57" s="113">
        <f>'01.2B - SO 01.2 - Svítidla'!J34</f>
        <v>0</v>
      </c>
      <c r="AW57" s="113">
        <f>'01.2B - SO 01.2 - Svítidla'!J35</f>
        <v>0</v>
      </c>
      <c r="AX57" s="113">
        <f>'01.2B - SO 01.2 - Svítidla'!J36</f>
        <v>0</v>
      </c>
      <c r="AY57" s="113">
        <f>'01.2B - SO 01.2 - Svítidla'!J37</f>
        <v>0</v>
      </c>
      <c r="AZ57" s="113">
        <f>'01.2B - SO 01.2 - Svítidla'!F34</f>
        <v>0</v>
      </c>
      <c r="BA57" s="113">
        <f>'01.2B - SO 01.2 - Svítidla'!F35</f>
        <v>0</v>
      </c>
      <c r="BB57" s="113">
        <f>'01.2B - SO 01.2 - Svítidla'!F36</f>
        <v>0</v>
      </c>
      <c r="BC57" s="113">
        <f>'01.2B - SO 01.2 - Svítidla'!F37</f>
        <v>0</v>
      </c>
      <c r="BD57" s="115">
        <f>'01.2B - SO 01.2 - Svítidla'!F38</f>
        <v>0</v>
      </c>
      <c r="BT57" s="116" t="s">
        <v>101</v>
      </c>
      <c r="BV57" s="116" t="s">
        <v>81</v>
      </c>
      <c r="BW57" s="116" t="s">
        <v>105</v>
      </c>
      <c r="BX57" s="116" t="s">
        <v>98</v>
      </c>
      <c r="CL57" s="116" t="s">
        <v>22</v>
      </c>
    </row>
    <row r="58" spans="1:91" s="6" customFormat="1" ht="22.5" customHeight="1">
      <c r="A58" s="107" t="s">
        <v>88</v>
      </c>
      <c r="B58" s="108"/>
      <c r="C58" s="109"/>
      <c r="D58" s="109"/>
      <c r="E58" s="109"/>
      <c r="F58" s="417" t="s">
        <v>106</v>
      </c>
      <c r="G58" s="417"/>
      <c r="H58" s="417"/>
      <c r="I58" s="417"/>
      <c r="J58" s="417"/>
      <c r="K58" s="109"/>
      <c r="L58" s="417" t="s">
        <v>107</v>
      </c>
      <c r="M58" s="417"/>
      <c r="N58" s="417"/>
      <c r="O58" s="417"/>
      <c r="P58" s="417"/>
      <c r="Q58" s="417"/>
      <c r="R58" s="417"/>
      <c r="S58" s="417"/>
      <c r="T58" s="417"/>
      <c r="U58" s="417"/>
      <c r="V58" s="417"/>
      <c r="W58" s="417"/>
      <c r="X58" s="417"/>
      <c r="Y58" s="417"/>
      <c r="Z58" s="417"/>
      <c r="AA58" s="417"/>
      <c r="AB58" s="417"/>
      <c r="AC58" s="417"/>
      <c r="AD58" s="417"/>
      <c r="AE58" s="417"/>
      <c r="AF58" s="417"/>
      <c r="AG58" s="415">
        <f>'01.2C - SO 01.2 - Hromosvody'!J31</f>
        <v>0</v>
      </c>
      <c r="AH58" s="416"/>
      <c r="AI58" s="416"/>
      <c r="AJ58" s="416"/>
      <c r="AK58" s="416"/>
      <c r="AL58" s="416"/>
      <c r="AM58" s="416"/>
      <c r="AN58" s="415">
        <f t="shared" si="0"/>
        <v>0</v>
      </c>
      <c r="AO58" s="416"/>
      <c r="AP58" s="416"/>
      <c r="AQ58" s="110" t="s">
        <v>91</v>
      </c>
      <c r="AR58" s="111"/>
      <c r="AS58" s="112">
        <v>0</v>
      </c>
      <c r="AT58" s="113">
        <f t="shared" si="1"/>
        <v>0</v>
      </c>
      <c r="AU58" s="114">
        <f>'01.2C - SO 01.2 - Hromosvody'!P113</f>
        <v>0</v>
      </c>
      <c r="AV58" s="113">
        <f>'01.2C - SO 01.2 - Hromosvody'!J34</f>
        <v>0</v>
      </c>
      <c r="AW58" s="113">
        <f>'01.2C - SO 01.2 - Hromosvody'!J35</f>
        <v>0</v>
      </c>
      <c r="AX58" s="113">
        <f>'01.2C - SO 01.2 - Hromosvody'!J36</f>
        <v>0</v>
      </c>
      <c r="AY58" s="113">
        <f>'01.2C - SO 01.2 - Hromosvody'!J37</f>
        <v>0</v>
      </c>
      <c r="AZ58" s="113">
        <f>'01.2C - SO 01.2 - Hromosvody'!F34</f>
        <v>0</v>
      </c>
      <c r="BA58" s="113">
        <f>'01.2C - SO 01.2 - Hromosvody'!F35</f>
        <v>0</v>
      </c>
      <c r="BB58" s="113">
        <f>'01.2C - SO 01.2 - Hromosvody'!F36</f>
        <v>0</v>
      </c>
      <c r="BC58" s="113">
        <f>'01.2C - SO 01.2 - Hromosvody'!F37</f>
        <v>0</v>
      </c>
      <c r="BD58" s="115">
        <f>'01.2C - SO 01.2 - Hromosvody'!F38</f>
        <v>0</v>
      </c>
      <c r="BT58" s="116" t="s">
        <v>101</v>
      </c>
      <c r="BV58" s="116" t="s">
        <v>81</v>
      </c>
      <c r="BW58" s="116" t="s">
        <v>108</v>
      </c>
      <c r="BX58" s="116" t="s">
        <v>98</v>
      </c>
      <c r="CL58" s="116" t="s">
        <v>22</v>
      </c>
    </row>
    <row r="59" spans="1:91" s="6" customFormat="1" ht="22.5" customHeight="1">
      <c r="A59" s="107" t="s">
        <v>88</v>
      </c>
      <c r="B59" s="108"/>
      <c r="C59" s="109"/>
      <c r="D59" s="109"/>
      <c r="E59" s="417" t="s">
        <v>109</v>
      </c>
      <c r="F59" s="417"/>
      <c r="G59" s="417"/>
      <c r="H59" s="417"/>
      <c r="I59" s="417"/>
      <c r="J59" s="109"/>
      <c r="K59" s="417" t="s">
        <v>110</v>
      </c>
      <c r="L59" s="417"/>
      <c r="M59" s="417"/>
      <c r="N59" s="417"/>
      <c r="O59" s="417"/>
      <c r="P59" s="417"/>
      <c r="Q59" s="417"/>
      <c r="R59" s="417"/>
      <c r="S59" s="417"/>
      <c r="T59" s="417"/>
      <c r="U59" s="417"/>
      <c r="V59" s="417"/>
      <c r="W59" s="417"/>
      <c r="X59" s="417"/>
      <c r="Y59" s="417"/>
      <c r="Z59" s="417"/>
      <c r="AA59" s="417"/>
      <c r="AB59" s="417"/>
      <c r="AC59" s="417"/>
      <c r="AD59" s="417"/>
      <c r="AE59" s="417"/>
      <c r="AF59" s="417"/>
      <c r="AG59" s="415">
        <f>'01.3 - SO 01 - Vzduchotec...'!J29</f>
        <v>0</v>
      </c>
      <c r="AH59" s="416"/>
      <c r="AI59" s="416"/>
      <c r="AJ59" s="416"/>
      <c r="AK59" s="416"/>
      <c r="AL59" s="416"/>
      <c r="AM59" s="416"/>
      <c r="AN59" s="415">
        <f t="shared" si="0"/>
        <v>0</v>
      </c>
      <c r="AO59" s="416"/>
      <c r="AP59" s="416"/>
      <c r="AQ59" s="110" t="s">
        <v>91</v>
      </c>
      <c r="AR59" s="111"/>
      <c r="AS59" s="112">
        <v>0</v>
      </c>
      <c r="AT59" s="113">
        <f t="shared" si="1"/>
        <v>0</v>
      </c>
      <c r="AU59" s="114">
        <f>'01.3 - SO 01 - Vzduchotec...'!P105</f>
        <v>0</v>
      </c>
      <c r="AV59" s="113">
        <f>'01.3 - SO 01 - Vzduchotec...'!J32</f>
        <v>0</v>
      </c>
      <c r="AW59" s="113">
        <f>'01.3 - SO 01 - Vzduchotec...'!J33</f>
        <v>0</v>
      </c>
      <c r="AX59" s="113">
        <f>'01.3 - SO 01 - Vzduchotec...'!J34</f>
        <v>0</v>
      </c>
      <c r="AY59" s="113">
        <f>'01.3 - SO 01 - Vzduchotec...'!J35</f>
        <v>0</v>
      </c>
      <c r="AZ59" s="113">
        <f>'01.3 - SO 01 - Vzduchotec...'!F32</f>
        <v>0</v>
      </c>
      <c r="BA59" s="113">
        <f>'01.3 - SO 01 - Vzduchotec...'!F33</f>
        <v>0</v>
      </c>
      <c r="BB59" s="113">
        <f>'01.3 - SO 01 - Vzduchotec...'!F34</f>
        <v>0</v>
      </c>
      <c r="BC59" s="113">
        <f>'01.3 - SO 01 - Vzduchotec...'!F35</f>
        <v>0</v>
      </c>
      <c r="BD59" s="115">
        <f>'01.3 - SO 01 - Vzduchotec...'!F36</f>
        <v>0</v>
      </c>
      <c r="BT59" s="116" t="s">
        <v>87</v>
      </c>
      <c r="BV59" s="116" t="s">
        <v>81</v>
      </c>
      <c r="BW59" s="116" t="s">
        <v>111</v>
      </c>
      <c r="BX59" s="116" t="s">
        <v>86</v>
      </c>
      <c r="CL59" s="116" t="s">
        <v>22</v>
      </c>
    </row>
    <row r="60" spans="1:91" s="6" customFormat="1" ht="22.5" customHeight="1">
      <c r="A60" s="107" t="s">
        <v>88</v>
      </c>
      <c r="B60" s="108"/>
      <c r="C60" s="109"/>
      <c r="D60" s="109"/>
      <c r="E60" s="417" t="s">
        <v>112</v>
      </c>
      <c r="F60" s="417"/>
      <c r="G60" s="417"/>
      <c r="H60" s="417"/>
      <c r="I60" s="417"/>
      <c r="J60" s="109"/>
      <c r="K60" s="417" t="s">
        <v>113</v>
      </c>
      <c r="L60" s="417"/>
      <c r="M60" s="417"/>
      <c r="N60" s="417"/>
      <c r="O60" s="417"/>
      <c r="P60" s="417"/>
      <c r="Q60" s="417"/>
      <c r="R60" s="417"/>
      <c r="S60" s="417"/>
      <c r="T60" s="417"/>
      <c r="U60" s="417"/>
      <c r="V60" s="417"/>
      <c r="W60" s="417"/>
      <c r="X60" s="417"/>
      <c r="Y60" s="417"/>
      <c r="Z60" s="417"/>
      <c r="AA60" s="417"/>
      <c r="AB60" s="417"/>
      <c r="AC60" s="417"/>
      <c r="AD60" s="417"/>
      <c r="AE60" s="417"/>
      <c r="AF60" s="417"/>
      <c r="AG60" s="415">
        <f>'01.4 - SO 01 - Ústřední v...'!J29</f>
        <v>0</v>
      </c>
      <c r="AH60" s="416"/>
      <c r="AI60" s="416"/>
      <c r="AJ60" s="416"/>
      <c r="AK60" s="416"/>
      <c r="AL60" s="416"/>
      <c r="AM60" s="416"/>
      <c r="AN60" s="415">
        <f t="shared" si="0"/>
        <v>0</v>
      </c>
      <c r="AO60" s="416"/>
      <c r="AP60" s="416"/>
      <c r="AQ60" s="110" t="s">
        <v>91</v>
      </c>
      <c r="AR60" s="111"/>
      <c r="AS60" s="112">
        <v>0</v>
      </c>
      <c r="AT60" s="113">
        <f t="shared" si="1"/>
        <v>0</v>
      </c>
      <c r="AU60" s="114">
        <f>'01.4 - SO 01 - Ústřední v...'!P177</f>
        <v>0</v>
      </c>
      <c r="AV60" s="113">
        <f>'01.4 - SO 01 - Ústřední v...'!J32</f>
        <v>0</v>
      </c>
      <c r="AW60" s="113">
        <f>'01.4 - SO 01 - Ústřední v...'!J33</f>
        <v>0</v>
      </c>
      <c r="AX60" s="113">
        <f>'01.4 - SO 01 - Ústřední v...'!J34</f>
        <v>0</v>
      </c>
      <c r="AY60" s="113">
        <f>'01.4 - SO 01 - Ústřední v...'!J35</f>
        <v>0</v>
      </c>
      <c r="AZ60" s="113">
        <f>'01.4 - SO 01 - Ústřední v...'!F32</f>
        <v>0</v>
      </c>
      <c r="BA60" s="113">
        <f>'01.4 - SO 01 - Ústřední v...'!F33</f>
        <v>0</v>
      </c>
      <c r="BB60" s="113">
        <f>'01.4 - SO 01 - Ústřední v...'!F34</f>
        <v>0</v>
      </c>
      <c r="BC60" s="113">
        <f>'01.4 - SO 01 - Ústřední v...'!F35</f>
        <v>0</v>
      </c>
      <c r="BD60" s="115">
        <f>'01.4 - SO 01 - Ústřední v...'!F36</f>
        <v>0</v>
      </c>
      <c r="BT60" s="116" t="s">
        <v>87</v>
      </c>
      <c r="BV60" s="116" t="s">
        <v>81</v>
      </c>
      <c r="BW60" s="116" t="s">
        <v>114</v>
      </c>
      <c r="BX60" s="116" t="s">
        <v>86</v>
      </c>
      <c r="CL60" s="116" t="s">
        <v>22</v>
      </c>
    </row>
    <row r="61" spans="1:91" s="6" customFormat="1" ht="22.5" customHeight="1">
      <c r="A61" s="107" t="s">
        <v>88</v>
      </c>
      <c r="B61" s="108"/>
      <c r="C61" s="109"/>
      <c r="D61" s="109"/>
      <c r="E61" s="417" t="s">
        <v>115</v>
      </c>
      <c r="F61" s="417"/>
      <c r="G61" s="417"/>
      <c r="H61" s="417"/>
      <c r="I61" s="417"/>
      <c r="J61" s="109"/>
      <c r="K61" s="417" t="s">
        <v>116</v>
      </c>
      <c r="L61" s="417"/>
      <c r="M61" s="417"/>
      <c r="N61" s="417"/>
      <c r="O61" s="417"/>
      <c r="P61" s="417"/>
      <c r="Q61" s="417"/>
      <c r="R61" s="417"/>
      <c r="S61" s="417"/>
      <c r="T61" s="417"/>
      <c r="U61" s="417"/>
      <c r="V61" s="417"/>
      <c r="W61" s="417"/>
      <c r="X61" s="417"/>
      <c r="Y61" s="417"/>
      <c r="Z61" s="417"/>
      <c r="AA61" s="417"/>
      <c r="AB61" s="417"/>
      <c r="AC61" s="417"/>
      <c r="AD61" s="417"/>
      <c r="AE61" s="417"/>
      <c r="AF61" s="417"/>
      <c r="AG61" s="415">
        <f>'01.5 - SO 01 - Slaboproud...'!J29</f>
        <v>0</v>
      </c>
      <c r="AH61" s="416"/>
      <c r="AI61" s="416"/>
      <c r="AJ61" s="416"/>
      <c r="AK61" s="416"/>
      <c r="AL61" s="416"/>
      <c r="AM61" s="416"/>
      <c r="AN61" s="415">
        <f t="shared" si="0"/>
        <v>0</v>
      </c>
      <c r="AO61" s="416"/>
      <c r="AP61" s="416"/>
      <c r="AQ61" s="110" t="s">
        <v>91</v>
      </c>
      <c r="AR61" s="111"/>
      <c r="AS61" s="112">
        <v>0</v>
      </c>
      <c r="AT61" s="113">
        <f t="shared" si="1"/>
        <v>0</v>
      </c>
      <c r="AU61" s="114">
        <f>'01.5 - SO 01 - Slaboproud...'!P96</f>
        <v>0</v>
      </c>
      <c r="AV61" s="113">
        <f>'01.5 - SO 01 - Slaboproud...'!J32</f>
        <v>0</v>
      </c>
      <c r="AW61" s="113">
        <f>'01.5 - SO 01 - Slaboproud...'!J33</f>
        <v>0</v>
      </c>
      <c r="AX61" s="113">
        <f>'01.5 - SO 01 - Slaboproud...'!J34</f>
        <v>0</v>
      </c>
      <c r="AY61" s="113">
        <f>'01.5 - SO 01 - Slaboproud...'!J35</f>
        <v>0</v>
      </c>
      <c r="AZ61" s="113">
        <f>'01.5 - SO 01 - Slaboproud...'!F32</f>
        <v>0</v>
      </c>
      <c r="BA61" s="113">
        <f>'01.5 - SO 01 - Slaboproud...'!F33</f>
        <v>0</v>
      </c>
      <c r="BB61" s="113">
        <f>'01.5 - SO 01 - Slaboproud...'!F34</f>
        <v>0</v>
      </c>
      <c r="BC61" s="113">
        <f>'01.5 - SO 01 - Slaboproud...'!F35</f>
        <v>0</v>
      </c>
      <c r="BD61" s="115">
        <f>'01.5 - SO 01 - Slaboproud...'!F36</f>
        <v>0</v>
      </c>
      <c r="BT61" s="116" t="s">
        <v>87</v>
      </c>
      <c r="BV61" s="116" t="s">
        <v>81</v>
      </c>
      <c r="BW61" s="116" t="s">
        <v>117</v>
      </c>
      <c r="BX61" s="116" t="s">
        <v>86</v>
      </c>
      <c r="CL61" s="116" t="s">
        <v>22</v>
      </c>
    </row>
    <row r="62" spans="1:91" s="6" customFormat="1" ht="22.5" customHeight="1">
      <c r="A62" s="107" t="s">
        <v>88</v>
      </c>
      <c r="B62" s="108"/>
      <c r="C62" s="109"/>
      <c r="D62" s="109"/>
      <c r="E62" s="417" t="s">
        <v>118</v>
      </c>
      <c r="F62" s="417"/>
      <c r="G62" s="417"/>
      <c r="H62" s="417"/>
      <c r="I62" s="417"/>
      <c r="J62" s="109"/>
      <c r="K62" s="417" t="s">
        <v>119</v>
      </c>
      <c r="L62" s="417"/>
      <c r="M62" s="417"/>
      <c r="N62" s="417"/>
      <c r="O62" s="417"/>
      <c r="P62" s="417"/>
      <c r="Q62" s="417"/>
      <c r="R62" s="417"/>
      <c r="S62" s="417"/>
      <c r="T62" s="417"/>
      <c r="U62" s="417"/>
      <c r="V62" s="417"/>
      <c r="W62" s="417"/>
      <c r="X62" s="417"/>
      <c r="Y62" s="417"/>
      <c r="Z62" s="417"/>
      <c r="AA62" s="417"/>
      <c r="AB62" s="417"/>
      <c r="AC62" s="417"/>
      <c r="AD62" s="417"/>
      <c r="AE62" s="417"/>
      <c r="AF62" s="417"/>
      <c r="AG62" s="415">
        <f>'01.6 - SO 01 - Medicináln...'!J29</f>
        <v>0</v>
      </c>
      <c r="AH62" s="416"/>
      <c r="AI62" s="416"/>
      <c r="AJ62" s="416"/>
      <c r="AK62" s="416"/>
      <c r="AL62" s="416"/>
      <c r="AM62" s="416"/>
      <c r="AN62" s="415">
        <f t="shared" si="0"/>
        <v>0</v>
      </c>
      <c r="AO62" s="416"/>
      <c r="AP62" s="416"/>
      <c r="AQ62" s="110" t="s">
        <v>91</v>
      </c>
      <c r="AR62" s="111"/>
      <c r="AS62" s="112">
        <v>0</v>
      </c>
      <c r="AT62" s="113">
        <f t="shared" si="1"/>
        <v>0</v>
      </c>
      <c r="AU62" s="114">
        <f>'01.6 - SO 01 - Medicináln...'!P83</f>
        <v>0</v>
      </c>
      <c r="AV62" s="113">
        <f>'01.6 - SO 01 - Medicináln...'!J32</f>
        <v>0</v>
      </c>
      <c r="AW62" s="113">
        <f>'01.6 - SO 01 - Medicináln...'!J33</f>
        <v>0</v>
      </c>
      <c r="AX62" s="113">
        <f>'01.6 - SO 01 - Medicináln...'!J34</f>
        <v>0</v>
      </c>
      <c r="AY62" s="113">
        <f>'01.6 - SO 01 - Medicináln...'!J35</f>
        <v>0</v>
      </c>
      <c r="AZ62" s="113">
        <f>'01.6 - SO 01 - Medicináln...'!F32</f>
        <v>0</v>
      </c>
      <c r="BA62" s="113">
        <f>'01.6 - SO 01 - Medicináln...'!F33</f>
        <v>0</v>
      </c>
      <c r="BB62" s="113">
        <f>'01.6 - SO 01 - Medicináln...'!F34</f>
        <v>0</v>
      </c>
      <c r="BC62" s="113">
        <f>'01.6 - SO 01 - Medicináln...'!F35</f>
        <v>0</v>
      </c>
      <c r="BD62" s="115">
        <f>'01.6 - SO 01 - Medicináln...'!F36</f>
        <v>0</v>
      </c>
      <c r="BT62" s="116" t="s">
        <v>87</v>
      </c>
      <c r="BV62" s="116" t="s">
        <v>81</v>
      </c>
      <c r="BW62" s="116" t="s">
        <v>120</v>
      </c>
      <c r="BX62" s="116" t="s">
        <v>86</v>
      </c>
      <c r="CL62" s="116" t="s">
        <v>22</v>
      </c>
    </row>
    <row r="63" spans="1:91" s="6" customFormat="1" ht="22.5" customHeight="1">
      <c r="A63" s="107" t="s">
        <v>88</v>
      </c>
      <c r="B63" s="108"/>
      <c r="C63" s="109"/>
      <c r="D63" s="109"/>
      <c r="E63" s="417" t="s">
        <v>121</v>
      </c>
      <c r="F63" s="417"/>
      <c r="G63" s="417"/>
      <c r="H63" s="417"/>
      <c r="I63" s="417"/>
      <c r="J63" s="109"/>
      <c r="K63" s="417" t="s">
        <v>122</v>
      </c>
      <c r="L63" s="417"/>
      <c r="M63" s="417"/>
      <c r="N63" s="417"/>
      <c r="O63" s="417"/>
      <c r="P63" s="417"/>
      <c r="Q63" s="417"/>
      <c r="R63" s="417"/>
      <c r="S63" s="417"/>
      <c r="T63" s="417"/>
      <c r="U63" s="417"/>
      <c r="V63" s="417"/>
      <c r="W63" s="417"/>
      <c r="X63" s="417"/>
      <c r="Y63" s="417"/>
      <c r="Z63" s="417"/>
      <c r="AA63" s="417"/>
      <c r="AB63" s="417"/>
      <c r="AC63" s="417"/>
      <c r="AD63" s="417"/>
      <c r="AE63" s="417"/>
      <c r="AF63" s="417"/>
      <c r="AG63" s="415">
        <f>'01.7 - SO 01 - Potrubní p...'!J29</f>
        <v>0</v>
      </c>
      <c r="AH63" s="416"/>
      <c r="AI63" s="416"/>
      <c r="AJ63" s="416"/>
      <c r="AK63" s="416"/>
      <c r="AL63" s="416"/>
      <c r="AM63" s="416"/>
      <c r="AN63" s="415">
        <f t="shared" si="0"/>
        <v>0</v>
      </c>
      <c r="AO63" s="416"/>
      <c r="AP63" s="416"/>
      <c r="AQ63" s="110" t="s">
        <v>91</v>
      </c>
      <c r="AR63" s="111"/>
      <c r="AS63" s="112">
        <v>0</v>
      </c>
      <c r="AT63" s="113">
        <f t="shared" si="1"/>
        <v>0</v>
      </c>
      <c r="AU63" s="114">
        <f>'01.7 - SO 01 - Potrubní p...'!P88</f>
        <v>0</v>
      </c>
      <c r="AV63" s="113">
        <f>'01.7 - SO 01 - Potrubní p...'!J32</f>
        <v>0</v>
      </c>
      <c r="AW63" s="113">
        <f>'01.7 - SO 01 - Potrubní p...'!J33</f>
        <v>0</v>
      </c>
      <c r="AX63" s="113">
        <f>'01.7 - SO 01 - Potrubní p...'!J34</f>
        <v>0</v>
      </c>
      <c r="AY63" s="113">
        <f>'01.7 - SO 01 - Potrubní p...'!J35</f>
        <v>0</v>
      </c>
      <c r="AZ63" s="113">
        <f>'01.7 - SO 01 - Potrubní p...'!F32</f>
        <v>0</v>
      </c>
      <c r="BA63" s="113">
        <f>'01.7 - SO 01 - Potrubní p...'!F33</f>
        <v>0</v>
      </c>
      <c r="BB63" s="113">
        <f>'01.7 - SO 01 - Potrubní p...'!F34</f>
        <v>0</v>
      </c>
      <c r="BC63" s="113">
        <f>'01.7 - SO 01 - Potrubní p...'!F35</f>
        <v>0</v>
      </c>
      <c r="BD63" s="115">
        <f>'01.7 - SO 01 - Potrubní p...'!F36</f>
        <v>0</v>
      </c>
      <c r="BT63" s="116" t="s">
        <v>87</v>
      </c>
      <c r="BV63" s="116" t="s">
        <v>81</v>
      </c>
      <c r="BW63" s="116" t="s">
        <v>123</v>
      </c>
      <c r="BX63" s="116" t="s">
        <v>86</v>
      </c>
      <c r="CL63" s="116" t="s">
        <v>22</v>
      </c>
    </row>
    <row r="64" spans="1:91" s="6" customFormat="1" ht="22.5" customHeight="1">
      <c r="A64" s="107" t="s">
        <v>88</v>
      </c>
      <c r="B64" s="108"/>
      <c r="C64" s="109"/>
      <c r="D64" s="109"/>
      <c r="E64" s="417" t="s">
        <v>124</v>
      </c>
      <c r="F64" s="417"/>
      <c r="G64" s="417"/>
      <c r="H64" s="417"/>
      <c r="I64" s="417"/>
      <c r="J64" s="109"/>
      <c r="K64" s="417" t="s">
        <v>125</v>
      </c>
      <c r="L64" s="417"/>
      <c r="M64" s="417"/>
      <c r="N64" s="417"/>
      <c r="O64" s="417"/>
      <c r="P64" s="417"/>
      <c r="Q64" s="417"/>
      <c r="R64" s="417"/>
      <c r="S64" s="417"/>
      <c r="T64" s="417"/>
      <c r="U64" s="417"/>
      <c r="V64" s="417"/>
      <c r="W64" s="417"/>
      <c r="X64" s="417"/>
      <c r="Y64" s="417"/>
      <c r="Z64" s="417"/>
      <c r="AA64" s="417"/>
      <c r="AB64" s="417"/>
      <c r="AC64" s="417"/>
      <c r="AD64" s="417"/>
      <c r="AE64" s="417"/>
      <c r="AF64" s="417"/>
      <c r="AG64" s="415">
        <f>'01.8 - SO 01 - Měření a r...'!J29</f>
        <v>0</v>
      </c>
      <c r="AH64" s="416"/>
      <c r="AI64" s="416"/>
      <c r="AJ64" s="416"/>
      <c r="AK64" s="416"/>
      <c r="AL64" s="416"/>
      <c r="AM64" s="416"/>
      <c r="AN64" s="415">
        <f t="shared" si="0"/>
        <v>0</v>
      </c>
      <c r="AO64" s="416"/>
      <c r="AP64" s="416"/>
      <c r="AQ64" s="110" t="s">
        <v>91</v>
      </c>
      <c r="AR64" s="111"/>
      <c r="AS64" s="112">
        <v>0</v>
      </c>
      <c r="AT64" s="113">
        <f t="shared" si="1"/>
        <v>0</v>
      </c>
      <c r="AU64" s="114">
        <f>'01.8 - SO 01 - Měření a r...'!P133</f>
        <v>0</v>
      </c>
      <c r="AV64" s="113">
        <f>'01.8 - SO 01 - Měření a r...'!J32</f>
        <v>0</v>
      </c>
      <c r="AW64" s="113">
        <f>'01.8 - SO 01 - Měření a r...'!J33</f>
        <v>0</v>
      </c>
      <c r="AX64" s="113">
        <f>'01.8 - SO 01 - Měření a r...'!J34</f>
        <v>0</v>
      </c>
      <c r="AY64" s="113">
        <f>'01.8 - SO 01 - Měření a r...'!J35</f>
        <v>0</v>
      </c>
      <c r="AZ64" s="113">
        <f>'01.8 - SO 01 - Měření a r...'!F32</f>
        <v>0</v>
      </c>
      <c r="BA64" s="113">
        <f>'01.8 - SO 01 - Měření a r...'!F33</f>
        <v>0</v>
      </c>
      <c r="BB64" s="113">
        <f>'01.8 - SO 01 - Měření a r...'!F34</f>
        <v>0</v>
      </c>
      <c r="BC64" s="113">
        <f>'01.8 - SO 01 - Měření a r...'!F35</f>
        <v>0</v>
      </c>
      <c r="BD64" s="115">
        <f>'01.8 - SO 01 - Měření a r...'!F36</f>
        <v>0</v>
      </c>
      <c r="BT64" s="116" t="s">
        <v>87</v>
      </c>
      <c r="BV64" s="116" t="s">
        <v>81</v>
      </c>
      <c r="BW64" s="116" t="s">
        <v>126</v>
      </c>
      <c r="BX64" s="116" t="s">
        <v>86</v>
      </c>
      <c r="CL64" s="116" t="s">
        <v>22</v>
      </c>
    </row>
    <row r="65" spans="1:91" s="5" customFormat="1" ht="22.5" customHeight="1">
      <c r="A65" s="107" t="s">
        <v>88</v>
      </c>
      <c r="B65" s="97"/>
      <c r="C65" s="98"/>
      <c r="D65" s="414" t="s">
        <v>127</v>
      </c>
      <c r="E65" s="414"/>
      <c r="F65" s="414"/>
      <c r="G65" s="414"/>
      <c r="H65" s="414"/>
      <c r="I65" s="99"/>
      <c r="J65" s="414" t="s">
        <v>128</v>
      </c>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1">
        <f>'SO02 - SO 02 - Areálové z...'!J27</f>
        <v>0</v>
      </c>
      <c r="AH65" s="412"/>
      <c r="AI65" s="412"/>
      <c r="AJ65" s="412"/>
      <c r="AK65" s="412"/>
      <c r="AL65" s="412"/>
      <c r="AM65" s="412"/>
      <c r="AN65" s="411">
        <f t="shared" si="0"/>
        <v>0</v>
      </c>
      <c r="AO65" s="412"/>
      <c r="AP65" s="412"/>
      <c r="AQ65" s="100" t="s">
        <v>85</v>
      </c>
      <c r="AR65" s="101"/>
      <c r="AS65" s="102">
        <v>0</v>
      </c>
      <c r="AT65" s="103">
        <f t="shared" si="1"/>
        <v>0</v>
      </c>
      <c r="AU65" s="104">
        <f>'SO02 - SO 02 - Areálové z...'!P84</f>
        <v>0</v>
      </c>
      <c r="AV65" s="103">
        <f>'SO02 - SO 02 - Areálové z...'!J30</f>
        <v>0</v>
      </c>
      <c r="AW65" s="103">
        <f>'SO02 - SO 02 - Areálové z...'!J31</f>
        <v>0</v>
      </c>
      <c r="AX65" s="103">
        <f>'SO02 - SO 02 - Areálové z...'!J32</f>
        <v>0</v>
      </c>
      <c r="AY65" s="103">
        <f>'SO02 - SO 02 - Areálové z...'!J33</f>
        <v>0</v>
      </c>
      <c r="AZ65" s="103">
        <f>'SO02 - SO 02 - Areálové z...'!F30</f>
        <v>0</v>
      </c>
      <c r="BA65" s="103">
        <f>'SO02 - SO 02 - Areálové z...'!F31</f>
        <v>0</v>
      </c>
      <c r="BB65" s="103">
        <f>'SO02 - SO 02 - Areálové z...'!F32</f>
        <v>0</v>
      </c>
      <c r="BC65" s="103">
        <f>'SO02 - SO 02 - Areálové z...'!F33</f>
        <v>0</v>
      </c>
      <c r="BD65" s="105">
        <f>'SO02 - SO 02 - Areálové z...'!F34</f>
        <v>0</v>
      </c>
      <c r="BT65" s="106" t="s">
        <v>24</v>
      </c>
      <c r="BV65" s="106" t="s">
        <v>81</v>
      </c>
      <c r="BW65" s="106" t="s">
        <v>129</v>
      </c>
      <c r="BX65" s="106" t="s">
        <v>7</v>
      </c>
      <c r="CL65" s="106" t="s">
        <v>22</v>
      </c>
      <c r="CM65" s="106" t="s">
        <v>87</v>
      </c>
    </row>
    <row r="66" spans="1:91" s="5" customFormat="1" ht="22.5" customHeight="1">
      <c r="B66" s="97"/>
      <c r="C66" s="98"/>
      <c r="D66" s="414" t="s">
        <v>130</v>
      </c>
      <c r="E66" s="414"/>
      <c r="F66" s="414"/>
      <c r="G66" s="414"/>
      <c r="H66" s="414"/>
      <c r="I66" s="99"/>
      <c r="J66" s="414" t="s">
        <v>131</v>
      </c>
      <c r="K66" s="414"/>
      <c r="L66" s="414"/>
      <c r="M66" s="414"/>
      <c r="N66" s="414"/>
      <c r="O66" s="414"/>
      <c r="P66" s="414"/>
      <c r="Q66" s="414"/>
      <c r="R66" s="414"/>
      <c r="S66" s="414"/>
      <c r="T66" s="414"/>
      <c r="U66" s="414"/>
      <c r="V66" s="414"/>
      <c r="W66" s="414"/>
      <c r="X66" s="414"/>
      <c r="Y66" s="414"/>
      <c r="Z66" s="414"/>
      <c r="AA66" s="414"/>
      <c r="AB66" s="414"/>
      <c r="AC66" s="414"/>
      <c r="AD66" s="414"/>
      <c r="AE66" s="414"/>
      <c r="AF66" s="414"/>
      <c r="AG66" s="413">
        <f>ROUND(SUM(AG67:AG69),2)</f>
        <v>0</v>
      </c>
      <c r="AH66" s="412"/>
      <c r="AI66" s="412"/>
      <c r="AJ66" s="412"/>
      <c r="AK66" s="412"/>
      <c r="AL66" s="412"/>
      <c r="AM66" s="412"/>
      <c r="AN66" s="411">
        <f t="shared" si="0"/>
        <v>0</v>
      </c>
      <c r="AO66" s="412"/>
      <c r="AP66" s="412"/>
      <c r="AQ66" s="100" t="s">
        <v>85</v>
      </c>
      <c r="AR66" s="101"/>
      <c r="AS66" s="102">
        <f>ROUND(SUM(AS67:AS69),2)</f>
        <v>0</v>
      </c>
      <c r="AT66" s="103">
        <f t="shared" si="1"/>
        <v>0</v>
      </c>
      <c r="AU66" s="104">
        <f>ROUND(SUM(AU67:AU69),5)</f>
        <v>0</v>
      </c>
      <c r="AV66" s="103">
        <f>ROUND(AZ66*L26,2)</f>
        <v>0</v>
      </c>
      <c r="AW66" s="103">
        <f>ROUND(BA66*L27,2)</f>
        <v>0</v>
      </c>
      <c r="AX66" s="103">
        <f>ROUND(BB66*L26,2)</f>
        <v>0</v>
      </c>
      <c r="AY66" s="103">
        <f>ROUND(BC66*L27,2)</f>
        <v>0</v>
      </c>
      <c r="AZ66" s="103">
        <f>ROUND(SUM(AZ67:AZ69),2)</f>
        <v>0</v>
      </c>
      <c r="BA66" s="103">
        <f>ROUND(SUM(BA67:BA69),2)</f>
        <v>0</v>
      </c>
      <c r="BB66" s="103">
        <f>ROUND(SUM(BB67:BB69),2)</f>
        <v>0</v>
      </c>
      <c r="BC66" s="103">
        <f>ROUND(SUM(BC67:BC69),2)</f>
        <v>0</v>
      </c>
      <c r="BD66" s="105">
        <f>ROUND(SUM(BD67:BD69),2)</f>
        <v>0</v>
      </c>
      <c r="BS66" s="106" t="s">
        <v>78</v>
      </c>
      <c r="BT66" s="106" t="s">
        <v>24</v>
      </c>
      <c r="BU66" s="106" t="s">
        <v>80</v>
      </c>
      <c r="BV66" s="106" t="s">
        <v>81</v>
      </c>
      <c r="BW66" s="106" t="s">
        <v>132</v>
      </c>
      <c r="BX66" s="106" t="s">
        <v>7</v>
      </c>
      <c r="CL66" s="106" t="s">
        <v>22</v>
      </c>
      <c r="CM66" s="106" t="s">
        <v>87</v>
      </c>
    </row>
    <row r="67" spans="1:91" s="6" customFormat="1" ht="22.5" customHeight="1">
      <c r="A67" s="107" t="s">
        <v>88</v>
      </c>
      <c r="B67" s="108"/>
      <c r="C67" s="109"/>
      <c r="D67" s="109"/>
      <c r="E67" s="417" t="s">
        <v>133</v>
      </c>
      <c r="F67" s="417"/>
      <c r="G67" s="417"/>
      <c r="H67" s="417"/>
      <c r="I67" s="417"/>
      <c r="J67" s="109"/>
      <c r="K67" s="417" t="s">
        <v>134</v>
      </c>
      <c r="L67" s="417"/>
      <c r="M67" s="417"/>
      <c r="N67" s="417"/>
      <c r="O67" s="417"/>
      <c r="P67" s="417"/>
      <c r="Q67" s="417"/>
      <c r="R67" s="417"/>
      <c r="S67" s="417"/>
      <c r="T67" s="417"/>
      <c r="U67" s="417"/>
      <c r="V67" s="417"/>
      <c r="W67" s="417"/>
      <c r="X67" s="417"/>
      <c r="Y67" s="417"/>
      <c r="Z67" s="417"/>
      <c r="AA67" s="417"/>
      <c r="AB67" s="417"/>
      <c r="AC67" s="417"/>
      <c r="AD67" s="417"/>
      <c r="AE67" s="417"/>
      <c r="AF67" s="417"/>
      <c r="AG67" s="415">
        <f>'03.1 - Montáž'!J29</f>
        <v>0</v>
      </c>
      <c r="AH67" s="416"/>
      <c r="AI67" s="416"/>
      <c r="AJ67" s="416"/>
      <c r="AK67" s="416"/>
      <c r="AL67" s="416"/>
      <c r="AM67" s="416"/>
      <c r="AN67" s="415">
        <f t="shared" si="0"/>
        <v>0</v>
      </c>
      <c r="AO67" s="416"/>
      <c r="AP67" s="416"/>
      <c r="AQ67" s="110" t="s">
        <v>91</v>
      </c>
      <c r="AR67" s="111"/>
      <c r="AS67" s="112">
        <v>0</v>
      </c>
      <c r="AT67" s="113">
        <f t="shared" si="1"/>
        <v>0</v>
      </c>
      <c r="AU67" s="114">
        <f>'03.1 - Montáž'!P87</f>
        <v>0</v>
      </c>
      <c r="AV67" s="113">
        <f>'03.1 - Montáž'!J32</f>
        <v>0</v>
      </c>
      <c r="AW67" s="113">
        <f>'03.1 - Montáž'!J33</f>
        <v>0</v>
      </c>
      <c r="AX67" s="113">
        <f>'03.1 - Montáž'!J34</f>
        <v>0</v>
      </c>
      <c r="AY67" s="113">
        <f>'03.1 - Montáž'!J35</f>
        <v>0</v>
      </c>
      <c r="AZ67" s="113">
        <f>'03.1 - Montáž'!F32</f>
        <v>0</v>
      </c>
      <c r="BA67" s="113">
        <f>'03.1 - Montáž'!F33</f>
        <v>0</v>
      </c>
      <c r="BB67" s="113">
        <f>'03.1 - Montáž'!F34</f>
        <v>0</v>
      </c>
      <c r="BC67" s="113">
        <f>'03.1 - Montáž'!F35</f>
        <v>0</v>
      </c>
      <c r="BD67" s="115">
        <f>'03.1 - Montáž'!F36</f>
        <v>0</v>
      </c>
      <c r="BT67" s="116" t="s">
        <v>87</v>
      </c>
      <c r="BV67" s="116" t="s">
        <v>81</v>
      </c>
      <c r="BW67" s="116" t="s">
        <v>135</v>
      </c>
      <c r="BX67" s="116" t="s">
        <v>132</v>
      </c>
      <c r="CL67" s="116" t="s">
        <v>22</v>
      </c>
    </row>
    <row r="68" spans="1:91" s="6" customFormat="1" ht="22.5" customHeight="1">
      <c r="A68" s="107" t="s">
        <v>88</v>
      </c>
      <c r="B68" s="108"/>
      <c r="C68" s="109"/>
      <c r="D68" s="109"/>
      <c r="E68" s="417" t="s">
        <v>136</v>
      </c>
      <c r="F68" s="417"/>
      <c r="G68" s="417"/>
      <c r="H68" s="417"/>
      <c r="I68" s="417"/>
      <c r="J68" s="109"/>
      <c r="K68" s="417" t="s">
        <v>137</v>
      </c>
      <c r="L68" s="417"/>
      <c r="M68" s="417"/>
      <c r="N68" s="417"/>
      <c r="O68" s="417"/>
      <c r="P68" s="417"/>
      <c r="Q68" s="417"/>
      <c r="R68" s="417"/>
      <c r="S68" s="417"/>
      <c r="T68" s="417"/>
      <c r="U68" s="417"/>
      <c r="V68" s="417"/>
      <c r="W68" s="417"/>
      <c r="X68" s="417"/>
      <c r="Y68" s="417"/>
      <c r="Z68" s="417"/>
      <c r="AA68" s="417"/>
      <c r="AB68" s="417"/>
      <c r="AC68" s="417"/>
      <c r="AD68" s="417"/>
      <c r="AE68" s="417"/>
      <c r="AF68" s="417"/>
      <c r="AG68" s="415">
        <f>'03.2 - Rostliny'!J29</f>
        <v>0</v>
      </c>
      <c r="AH68" s="416"/>
      <c r="AI68" s="416"/>
      <c r="AJ68" s="416"/>
      <c r="AK68" s="416"/>
      <c r="AL68" s="416"/>
      <c r="AM68" s="416"/>
      <c r="AN68" s="415">
        <f t="shared" si="0"/>
        <v>0</v>
      </c>
      <c r="AO68" s="416"/>
      <c r="AP68" s="416"/>
      <c r="AQ68" s="110" t="s">
        <v>91</v>
      </c>
      <c r="AR68" s="111"/>
      <c r="AS68" s="112">
        <v>0</v>
      </c>
      <c r="AT68" s="113">
        <f t="shared" si="1"/>
        <v>0</v>
      </c>
      <c r="AU68" s="114">
        <f>'03.2 - Rostliny'!P86</f>
        <v>0</v>
      </c>
      <c r="AV68" s="113">
        <f>'03.2 - Rostliny'!J32</f>
        <v>0</v>
      </c>
      <c r="AW68" s="113">
        <f>'03.2 - Rostliny'!J33</f>
        <v>0</v>
      </c>
      <c r="AX68" s="113">
        <f>'03.2 - Rostliny'!J34</f>
        <v>0</v>
      </c>
      <c r="AY68" s="113">
        <f>'03.2 - Rostliny'!J35</f>
        <v>0</v>
      </c>
      <c r="AZ68" s="113">
        <f>'03.2 - Rostliny'!F32</f>
        <v>0</v>
      </c>
      <c r="BA68" s="113">
        <f>'03.2 - Rostliny'!F33</f>
        <v>0</v>
      </c>
      <c r="BB68" s="113">
        <f>'03.2 - Rostliny'!F34</f>
        <v>0</v>
      </c>
      <c r="BC68" s="113">
        <f>'03.2 - Rostliny'!F35</f>
        <v>0</v>
      </c>
      <c r="BD68" s="115">
        <f>'03.2 - Rostliny'!F36</f>
        <v>0</v>
      </c>
      <c r="BT68" s="116" t="s">
        <v>87</v>
      </c>
      <c r="BV68" s="116" t="s">
        <v>81</v>
      </c>
      <c r="BW68" s="116" t="s">
        <v>138</v>
      </c>
      <c r="BX68" s="116" t="s">
        <v>132</v>
      </c>
      <c r="CL68" s="116" t="s">
        <v>22</v>
      </c>
    </row>
    <row r="69" spans="1:91" s="6" customFormat="1" ht="22.5" customHeight="1">
      <c r="A69" s="107" t="s">
        <v>88</v>
      </c>
      <c r="B69" s="108"/>
      <c r="C69" s="109"/>
      <c r="D69" s="109"/>
      <c r="E69" s="417" t="s">
        <v>139</v>
      </c>
      <c r="F69" s="417"/>
      <c r="G69" s="417"/>
      <c r="H69" s="417"/>
      <c r="I69" s="417"/>
      <c r="J69" s="109"/>
      <c r="K69" s="417" t="s">
        <v>140</v>
      </c>
      <c r="L69" s="417"/>
      <c r="M69" s="417"/>
      <c r="N69" s="417"/>
      <c r="O69" s="417"/>
      <c r="P69" s="417"/>
      <c r="Q69" s="417"/>
      <c r="R69" s="417"/>
      <c r="S69" s="417"/>
      <c r="T69" s="417"/>
      <c r="U69" s="417"/>
      <c r="V69" s="417"/>
      <c r="W69" s="417"/>
      <c r="X69" s="417"/>
      <c r="Y69" s="417"/>
      <c r="Z69" s="417"/>
      <c r="AA69" s="417"/>
      <c r="AB69" s="417"/>
      <c r="AC69" s="417"/>
      <c r="AD69" s="417"/>
      <c r="AE69" s="417"/>
      <c r="AF69" s="417"/>
      <c r="AG69" s="415">
        <f>'03.3 - Závlahy'!J29</f>
        <v>0</v>
      </c>
      <c r="AH69" s="416"/>
      <c r="AI69" s="416"/>
      <c r="AJ69" s="416"/>
      <c r="AK69" s="416"/>
      <c r="AL69" s="416"/>
      <c r="AM69" s="416"/>
      <c r="AN69" s="415">
        <f t="shared" si="0"/>
        <v>0</v>
      </c>
      <c r="AO69" s="416"/>
      <c r="AP69" s="416"/>
      <c r="AQ69" s="110" t="s">
        <v>91</v>
      </c>
      <c r="AR69" s="111"/>
      <c r="AS69" s="112">
        <v>0</v>
      </c>
      <c r="AT69" s="113">
        <f t="shared" si="1"/>
        <v>0</v>
      </c>
      <c r="AU69" s="114">
        <f>'03.3 - Závlahy'!P92</f>
        <v>0</v>
      </c>
      <c r="AV69" s="113">
        <f>'03.3 - Závlahy'!J32</f>
        <v>0</v>
      </c>
      <c r="AW69" s="113">
        <f>'03.3 - Závlahy'!J33</f>
        <v>0</v>
      </c>
      <c r="AX69" s="113">
        <f>'03.3 - Závlahy'!J34</f>
        <v>0</v>
      </c>
      <c r="AY69" s="113">
        <f>'03.3 - Závlahy'!J35</f>
        <v>0</v>
      </c>
      <c r="AZ69" s="113">
        <f>'03.3 - Závlahy'!F32</f>
        <v>0</v>
      </c>
      <c r="BA69" s="113">
        <f>'03.3 - Závlahy'!F33</f>
        <v>0</v>
      </c>
      <c r="BB69" s="113">
        <f>'03.3 - Závlahy'!F34</f>
        <v>0</v>
      </c>
      <c r="BC69" s="113">
        <f>'03.3 - Závlahy'!F35</f>
        <v>0</v>
      </c>
      <c r="BD69" s="115">
        <f>'03.3 - Závlahy'!F36</f>
        <v>0</v>
      </c>
      <c r="BT69" s="116" t="s">
        <v>87</v>
      </c>
      <c r="BV69" s="116" t="s">
        <v>81</v>
      </c>
      <c r="BW69" s="116" t="s">
        <v>141</v>
      </c>
      <c r="BX69" s="116" t="s">
        <v>132</v>
      </c>
      <c r="CL69" s="116" t="s">
        <v>22</v>
      </c>
    </row>
    <row r="70" spans="1:91" s="5" customFormat="1" ht="22.5" customHeight="1">
      <c r="A70" s="107" t="s">
        <v>88</v>
      </c>
      <c r="B70" s="97"/>
      <c r="C70" s="98"/>
      <c r="D70" s="414" t="s">
        <v>142</v>
      </c>
      <c r="E70" s="414"/>
      <c r="F70" s="414"/>
      <c r="G70" s="414"/>
      <c r="H70" s="414"/>
      <c r="I70" s="99"/>
      <c r="J70" s="414" t="s">
        <v>143</v>
      </c>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1">
        <f>'SO04 - SO 04 - Areálový r...'!J27</f>
        <v>0</v>
      </c>
      <c r="AH70" s="412"/>
      <c r="AI70" s="412"/>
      <c r="AJ70" s="412"/>
      <c r="AK70" s="412"/>
      <c r="AL70" s="412"/>
      <c r="AM70" s="412"/>
      <c r="AN70" s="411">
        <f t="shared" si="0"/>
        <v>0</v>
      </c>
      <c r="AO70" s="412"/>
      <c r="AP70" s="412"/>
      <c r="AQ70" s="100" t="s">
        <v>85</v>
      </c>
      <c r="AR70" s="101"/>
      <c r="AS70" s="102">
        <v>0</v>
      </c>
      <c r="AT70" s="103">
        <f t="shared" si="1"/>
        <v>0</v>
      </c>
      <c r="AU70" s="104">
        <f>'SO04 - SO 04 - Areálový r...'!P79</f>
        <v>0</v>
      </c>
      <c r="AV70" s="103">
        <f>'SO04 - SO 04 - Areálový r...'!J30</f>
        <v>0</v>
      </c>
      <c r="AW70" s="103">
        <f>'SO04 - SO 04 - Areálový r...'!J31</f>
        <v>0</v>
      </c>
      <c r="AX70" s="103">
        <f>'SO04 - SO 04 - Areálový r...'!J32</f>
        <v>0</v>
      </c>
      <c r="AY70" s="103">
        <f>'SO04 - SO 04 - Areálový r...'!J33</f>
        <v>0</v>
      </c>
      <c r="AZ70" s="103">
        <f>'SO04 - SO 04 - Areálový r...'!F30</f>
        <v>0</v>
      </c>
      <c r="BA70" s="103">
        <f>'SO04 - SO 04 - Areálový r...'!F31</f>
        <v>0</v>
      </c>
      <c r="BB70" s="103">
        <f>'SO04 - SO 04 - Areálový r...'!F32</f>
        <v>0</v>
      </c>
      <c r="BC70" s="103">
        <f>'SO04 - SO 04 - Areálový r...'!F33</f>
        <v>0</v>
      </c>
      <c r="BD70" s="105">
        <f>'SO04 - SO 04 - Areálový r...'!F34</f>
        <v>0</v>
      </c>
      <c r="BT70" s="106" t="s">
        <v>24</v>
      </c>
      <c r="BV70" s="106" t="s">
        <v>81</v>
      </c>
      <c r="BW70" s="106" t="s">
        <v>144</v>
      </c>
      <c r="BX70" s="106" t="s">
        <v>7</v>
      </c>
      <c r="CL70" s="106" t="s">
        <v>22</v>
      </c>
      <c r="CM70" s="106" t="s">
        <v>87</v>
      </c>
    </row>
    <row r="71" spans="1:91" s="5" customFormat="1" ht="22.5" customHeight="1">
      <c r="A71" s="107" t="s">
        <v>88</v>
      </c>
      <c r="B71" s="97"/>
      <c r="C71" s="98"/>
      <c r="D71" s="414" t="s">
        <v>145</v>
      </c>
      <c r="E71" s="414"/>
      <c r="F71" s="414"/>
      <c r="G71" s="414"/>
      <c r="H71" s="414"/>
      <c r="I71" s="99"/>
      <c r="J71" s="414" t="s">
        <v>146</v>
      </c>
      <c r="K71" s="414"/>
      <c r="L71" s="414"/>
      <c r="M71" s="414"/>
      <c r="N71" s="414"/>
      <c r="O71" s="414"/>
      <c r="P71" s="414"/>
      <c r="Q71" s="414"/>
      <c r="R71" s="414"/>
      <c r="S71" s="414"/>
      <c r="T71" s="414"/>
      <c r="U71" s="414"/>
      <c r="V71" s="414"/>
      <c r="W71" s="414"/>
      <c r="X71" s="414"/>
      <c r="Y71" s="414"/>
      <c r="Z71" s="414"/>
      <c r="AA71" s="414"/>
      <c r="AB71" s="414"/>
      <c r="AC71" s="414"/>
      <c r="AD71" s="414"/>
      <c r="AE71" s="414"/>
      <c r="AF71" s="414"/>
      <c r="AG71" s="411">
        <f>'SO05 - SO 05 - Areálový r...'!J27</f>
        <v>0</v>
      </c>
      <c r="AH71" s="412"/>
      <c r="AI71" s="412"/>
      <c r="AJ71" s="412"/>
      <c r="AK71" s="412"/>
      <c r="AL71" s="412"/>
      <c r="AM71" s="412"/>
      <c r="AN71" s="411">
        <f t="shared" si="0"/>
        <v>0</v>
      </c>
      <c r="AO71" s="412"/>
      <c r="AP71" s="412"/>
      <c r="AQ71" s="100" t="s">
        <v>85</v>
      </c>
      <c r="AR71" s="101"/>
      <c r="AS71" s="102">
        <v>0</v>
      </c>
      <c r="AT71" s="103">
        <f t="shared" si="1"/>
        <v>0</v>
      </c>
      <c r="AU71" s="104">
        <f>'SO05 - SO 05 - Areálový r...'!P84</f>
        <v>0</v>
      </c>
      <c r="AV71" s="103">
        <f>'SO05 - SO 05 - Areálový r...'!J30</f>
        <v>0</v>
      </c>
      <c r="AW71" s="103">
        <f>'SO05 - SO 05 - Areálový r...'!J31</f>
        <v>0</v>
      </c>
      <c r="AX71" s="103">
        <f>'SO05 - SO 05 - Areálový r...'!J32</f>
        <v>0</v>
      </c>
      <c r="AY71" s="103">
        <f>'SO05 - SO 05 - Areálový r...'!J33</f>
        <v>0</v>
      </c>
      <c r="AZ71" s="103">
        <f>'SO05 - SO 05 - Areálový r...'!F30</f>
        <v>0</v>
      </c>
      <c r="BA71" s="103">
        <f>'SO05 - SO 05 - Areálový r...'!F31</f>
        <v>0</v>
      </c>
      <c r="BB71" s="103">
        <f>'SO05 - SO 05 - Areálový r...'!F32</f>
        <v>0</v>
      </c>
      <c r="BC71" s="103">
        <f>'SO05 - SO 05 - Areálový r...'!F33</f>
        <v>0</v>
      </c>
      <c r="BD71" s="105">
        <f>'SO05 - SO 05 - Areálový r...'!F34</f>
        <v>0</v>
      </c>
      <c r="BT71" s="106" t="s">
        <v>24</v>
      </c>
      <c r="BV71" s="106" t="s">
        <v>81</v>
      </c>
      <c r="BW71" s="106" t="s">
        <v>147</v>
      </c>
      <c r="BX71" s="106" t="s">
        <v>7</v>
      </c>
      <c r="CL71" s="106" t="s">
        <v>22</v>
      </c>
      <c r="CM71" s="106" t="s">
        <v>87</v>
      </c>
    </row>
    <row r="72" spans="1:91" s="5" customFormat="1" ht="22.5" customHeight="1">
      <c r="A72" s="107" t="s">
        <v>88</v>
      </c>
      <c r="B72" s="97"/>
      <c r="C72" s="98"/>
      <c r="D72" s="414" t="s">
        <v>148</v>
      </c>
      <c r="E72" s="414"/>
      <c r="F72" s="414"/>
      <c r="G72" s="414"/>
      <c r="H72" s="414"/>
      <c r="I72" s="99"/>
      <c r="J72" s="414" t="s">
        <v>149</v>
      </c>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1">
        <f>'SO06 - SO 06 - Retence '!J27</f>
        <v>0</v>
      </c>
      <c r="AH72" s="412"/>
      <c r="AI72" s="412"/>
      <c r="AJ72" s="412"/>
      <c r="AK72" s="412"/>
      <c r="AL72" s="412"/>
      <c r="AM72" s="412"/>
      <c r="AN72" s="411">
        <f t="shared" si="0"/>
        <v>0</v>
      </c>
      <c r="AO72" s="412"/>
      <c r="AP72" s="412"/>
      <c r="AQ72" s="100" t="s">
        <v>85</v>
      </c>
      <c r="AR72" s="101"/>
      <c r="AS72" s="102">
        <v>0</v>
      </c>
      <c r="AT72" s="103">
        <f t="shared" si="1"/>
        <v>0</v>
      </c>
      <c r="AU72" s="104">
        <f>'SO06 - SO 06 - Retence '!P81</f>
        <v>0</v>
      </c>
      <c r="AV72" s="103">
        <f>'SO06 - SO 06 - Retence '!J30</f>
        <v>0</v>
      </c>
      <c r="AW72" s="103">
        <f>'SO06 - SO 06 - Retence '!J31</f>
        <v>0</v>
      </c>
      <c r="AX72" s="103">
        <f>'SO06 - SO 06 - Retence '!J32</f>
        <v>0</v>
      </c>
      <c r="AY72" s="103">
        <f>'SO06 - SO 06 - Retence '!J33</f>
        <v>0</v>
      </c>
      <c r="AZ72" s="103">
        <f>'SO06 - SO 06 - Retence '!F30</f>
        <v>0</v>
      </c>
      <c r="BA72" s="103">
        <f>'SO06 - SO 06 - Retence '!F31</f>
        <v>0</v>
      </c>
      <c r="BB72" s="103">
        <f>'SO06 - SO 06 - Retence '!F32</f>
        <v>0</v>
      </c>
      <c r="BC72" s="103">
        <f>'SO06 - SO 06 - Retence '!F33</f>
        <v>0</v>
      </c>
      <c r="BD72" s="105">
        <f>'SO06 - SO 06 - Retence '!F34</f>
        <v>0</v>
      </c>
      <c r="BT72" s="106" t="s">
        <v>24</v>
      </c>
      <c r="BV72" s="106" t="s">
        <v>81</v>
      </c>
      <c r="BW72" s="106" t="s">
        <v>150</v>
      </c>
      <c r="BX72" s="106" t="s">
        <v>7</v>
      </c>
      <c r="CL72" s="106" t="s">
        <v>22</v>
      </c>
      <c r="CM72" s="106" t="s">
        <v>87</v>
      </c>
    </row>
    <row r="73" spans="1:91" s="5" customFormat="1" ht="22.5" customHeight="1">
      <c r="A73" s="107" t="s">
        <v>88</v>
      </c>
      <c r="B73" s="97"/>
      <c r="C73" s="98"/>
      <c r="D73" s="414" t="s">
        <v>151</v>
      </c>
      <c r="E73" s="414"/>
      <c r="F73" s="414"/>
      <c r="G73" s="414"/>
      <c r="H73" s="414"/>
      <c r="I73" s="99"/>
      <c r="J73" s="414" t="s">
        <v>152</v>
      </c>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1">
        <f>'SO07 - SO 07 - Areálový t...'!J27</f>
        <v>0</v>
      </c>
      <c r="AH73" s="412"/>
      <c r="AI73" s="412"/>
      <c r="AJ73" s="412"/>
      <c r="AK73" s="412"/>
      <c r="AL73" s="412"/>
      <c r="AM73" s="412"/>
      <c r="AN73" s="411">
        <f t="shared" si="0"/>
        <v>0</v>
      </c>
      <c r="AO73" s="412"/>
      <c r="AP73" s="412"/>
      <c r="AQ73" s="100" t="s">
        <v>85</v>
      </c>
      <c r="AR73" s="101"/>
      <c r="AS73" s="102">
        <v>0</v>
      </c>
      <c r="AT73" s="103">
        <f t="shared" si="1"/>
        <v>0</v>
      </c>
      <c r="AU73" s="104">
        <f>'SO07 - SO 07 - Areálový t...'!P82</f>
        <v>0</v>
      </c>
      <c r="AV73" s="103">
        <f>'SO07 - SO 07 - Areálový t...'!J30</f>
        <v>0</v>
      </c>
      <c r="AW73" s="103">
        <f>'SO07 - SO 07 - Areálový t...'!J31</f>
        <v>0</v>
      </c>
      <c r="AX73" s="103">
        <f>'SO07 - SO 07 - Areálový t...'!J32</f>
        <v>0</v>
      </c>
      <c r="AY73" s="103">
        <f>'SO07 - SO 07 - Areálový t...'!J33</f>
        <v>0</v>
      </c>
      <c r="AZ73" s="103">
        <f>'SO07 - SO 07 - Areálový t...'!F30</f>
        <v>0</v>
      </c>
      <c r="BA73" s="103">
        <f>'SO07 - SO 07 - Areálový t...'!F31</f>
        <v>0</v>
      </c>
      <c r="BB73" s="103">
        <f>'SO07 - SO 07 - Areálový t...'!F32</f>
        <v>0</v>
      </c>
      <c r="BC73" s="103">
        <f>'SO07 - SO 07 - Areálový t...'!F33</f>
        <v>0</v>
      </c>
      <c r="BD73" s="105">
        <f>'SO07 - SO 07 - Areálový t...'!F34</f>
        <v>0</v>
      </c>
      <c r="BT73" s="106" t="s">
        <v>24</v>
      </c>
      <c r="BV73" s="106" t="s">
        <v>81</v>
      </c>
      <c r="BW73" s="106" t="s">
        <v>153</v>
      </c>
      <c r="BX73" s="106" t="s">
        <v>7</v>
      </c>
      <c r="CL73" s="106" t="s">
        <v>22</v>
      </c>
      <c r="CM73" s="106" t="s">
        <v>87</v>
      </c>
    </row>
    <row r="74" spans="1:91" s="5" customFormat="1" ht="22.5" customHeight="1">
      <c r="A74" s="107" t="s">
        <v>88</v>
      </c>
      <c r="B74" s="97"/>
      <c r="C74" s="98"/>
      <c r="D74" s="414" t="s">
        <v>154</v>
      </c>
      <c r="E74" s="414"/>
      <c r="F74" s="414"/>
      <c r="G74" s="414"/>
      <c r="H74" s="414"/>
      <c r="I74" s="99"/>
      <c r="J74" s="414" t="s">
        <v>155</v>
      </c>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1">
        <f>'SO08 - SO 08 - Potrubní p...'!J27</f>
        <v>0</v>
      </c>
      <c r="AH74" s="412"/>
      <c r="AI74" s="412"/>
      <c r="AJ74" s="412"/>
      <c r="AK74" s="412"/>
      <c r="AL74" s="412"/>
      <c r="AM74" s="412"/>
      <c r="AN74" s="411">
        <f t="shared" si="0"/>
        <v>0</v>
      </c>
      <c r="AO74" s="412"/>
      <c r="AP74" s="412"/>
      <c r="AQ74" s="100" t="s">
        <v>85</v>
      </c>
      <c r="AR74" s="101"/>
      <c r="AS74" s="102">
        <v>0</v>
      </c>
      <c r="AT74" s="103">
        <f t="shared" si="1"/>
        <v>0</v>
      </c>
      <c r="AU74" s="104">
        <f>'SO08 - SO 08 - Potrubní p...'!P80</f>
        <v>0</v>
      </c>
      <c r="AV74" s="103">
        <f>'SO08 - SO 08 - Potrubní p...'!J30</f>
        <v>0</v>
      </c>
      <c r="AW74" s="103">
        <f>'SO08 - SO 08 - Potrubní p...'!J31</f>
        <v>0</v>
      </c>
      <c r="AX74" s="103">
        <f>'SO08 - SO 08 - Potrubní p...'!J32</f>
        <v>0</v>
      </c>
      <c r="AY74" s="103">
        <f>'SO08 - SO 08 - Potrubní p...'!J33</f>
        <v>0</v>
      </c>
      <c r="AZ74" s="103">
        <f>'SO08 - SO 08 - Potrubní p...'!F30</f>
        <v>0</v>
      </c>
      <c r="BA74" s="103">
        <f>'SO08 - SO 08 - Potrubní p...'!F31</f>
        <v>0</v>
      </c>
      <c r="BB74" s="103">
        <f>'SO08 - SO 08 - Potrubní p...'!F32</f>
        <v>0</v>
      </c>
      <c r="BC74" s="103">
        <f>'SO08 - SO 08 - Potrubní p...'!F33</f>
        <v>0</v>
      </c>
      <c r="BD74" s="105">
        <f>'SO08 - SO 08 - Potrubní p...'!F34</f>
        <v>0</v>
      </c>
      <c r="BT74" s="106" t="s">
        <v>24</v>
      </c>
      <c r="BV74" s="106" t="s">
        <v>81</v>
      </c>
      <c r="BW74" s="106" t="s">
        <v>156</v>
      </c>
      <c r="BX74" s="106" t="s">
        <v>7</v>
      </c>
      <c r="CL74" s="106" t="s">
        <v>22</v>
      </c>
      <c r="CM74" s="106" t="s">
        <v>87</v>
      </c>
    </row>
    <row r="75" spans="1:91" s="5" customFormat="1" ht="22.5" customHeight="1">
      <c r="A75" s="107" t="s">
        <v>88</v>
      </c>
      <c r="B75" s="97"/>
      <c r="C75" s="98"/>
      <c r="D75" s="414" t="s">
        <v>157</v>
      </c>
      <c r="E75" s="414"/>
      <c r="F75" s="414"/>
      <c r="G75" s="414"/>
      <c r="H75" s="414"/>
      <c r="I75" s="99"/>
      <c r="J75" s="414" t="s">
        <v>158</v>
      </c>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1">
        <f>'SO09 - SO 09 - Areálové e...'!J27</f>
        <v>0</v>
      </c>
      <c r="AH75" s="412"/>
      <c r="AI75" s="412"/>
      <c r="AJ75" s="412"/>
      <c r="AK75" s="412"/>
      <c r="AL75" s="412"/>
      <c r="AM75" s="412"/>
      <c r="AN75" s="411">
        <f t="shared" si="0"/>
        <v>0</v>
      </c>
      <c r="AO75" s="412"/>
      <c r="AP75" s="412"/>
      <c r="AQ75" s="100" t="s">
        <v>85</v>
      </c>
      <c r="AR75" s="101"/>
      <c r="AS75" s="102">
        <v>0</v>
      </c>
      <c r="AT75" s="103">
        <f t="shared" si="1"/>
        <v>0</v>
      </c>
      <c r="AU75" s="104">
        <f>'SO09 - SO 09 - Areálové e...'!P101</f>
        <v>0</v>
      </c>
      <c r="AV75" s="103">
        <f>'SO09 - SO 09 - Areálové e...'!J30</f>
        <v>0</v>
      </c>
      <c r="AW75" s="103">
        <f>'SO09 - SO 09 - Areálové e...'!J31</f>
        <v>0</v>
      </c>
      <c r="AX75" s="103">
        <f>'SO09 - SO 09 - Areálové e...'!J32</f>
        <v>0</v>
      </c>
      <c r="AY75" s="103">
        <f>'SO09 - SO 09 - Areálové e...'!J33</f>
        <v>0</v>
      </c>
      <c r="AZ75" s="103">
        <f>'SO09 - SO 09 - Areálové e...'!F30</f>
        <v>0</v>
      </c>
      <c r="BA75" s="103">
        <f>'SO09 - SO 09 - Areálové e...'!F31</f>
        <v>0</v>
      </c>
      <c r="BB75" s="103">
        <f>'SO09 - SO 09 - Areálové e...'!F32</f>
        <v>0</v>
      </c>
      <c r="BC75" s="103">
        <f>'SO09 - SO 09 - Areálové e...'!F33</f>
        <v>0</v>
      </c>
      <c r="BD75" s="105">
        <f>'SO09 - SO 09 - Areálové e...'!F34</f>
        <v>0</v>
      </c>
      <c r="BT75" s="106" t="s">
        <v>24</v>
      </c>
      <c r="BV75" s="106" t="s">
        <v>81</v>
      </c>
      <c r="BW75" s="106" t="s">
        <v>159</v>
      </c>
      <c r="BX75" s="106" t="s">
        <v>7</v>
      </c>
      <c r="CL75" s="106" t="s">
        <v>22</v>
      </c>
      <c r="CM75" s="106" t="s">
        <v>87</v>
      </c>
    </row>
    <row r="76" spans="1:91" s="5" customFormat="1" ht="22.5" customHeight="1">
      <c r="A76" s="107" t="s">
        <v>88</v>
      </c>
      <c r="B76" s="97"/>
      <c r="C76" s="98"/>
      <c r="D76" s="414" t="s">
        <v>160</v>
      </c>
      <c r="E76" s="414"/>
      <c r="F76" s="414"/>
      <c r="G76" s="414"/>
      <c r="H76" s="414"/>
      <c r="I76" s="99"/>
      <c r="J76" s="414" t="s">
        <v>161</v>
      </c>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1">
        <f>'SO11 - SO 11 - Demolice'!J27</f>
        <v>0</v>
      </c>
      <c r="AH76" s="412"/>
      <c r="AI76" s="412"/>
      <c r="AJ76" s="412"/>
      <c r="AK76" s="412"/>
      <c r="AL76" s="412"/>
      <c r="AM76" s="412"/>
      <c r="AN76" s="411">
        <f t="shared" si="0"/>
        <v>0</v>
      </c>
      <c r="AO76" s="412"/>
      <c r="AP76" s="412"/>
      <c r="AQ76" s="100" t="s">
        <v>85</v>
      </c>
      <c r="AR76" s="101"/>
      <c r="AS76" s="102">
        <v>0</v>
      </c>
      <c r="AT76" s="103">
        <f t="shared" si="1"/>
        <v>0</v>
      </c>
      <c r="AU76" s="104">
        <f>'SO11 - SO 11 - Demolice'!P80</f>
        <v>0</v>
      </c>
      <c r="AV76" s="103">
        <f>'SO11 - SO 11 - Demolice'!J30</f>
        <v>0</v>
      </c>
      <c r="AW76" s="103">
        <f>'SO11 - SO 11 - Demolice'!J31</f>
        <v>0</v>
      </c>
      <c r="AX76" s="103">
        <f>'SO11 - SO 11 - Demolice'!J32</f>
        <v>0</v>
      </c>
      <c r="AY76" s="103">
        <f>'SO11 - SO 11 - Demolice'!J33</f>
        <v>0</v>
      </c>
      <c r="AZ76" s="103">
        <f>'SO11 - SO 11 - Demolice'!F30</f>
        <v>0</v>
      </c>
      <c r="BA76" s="103">
        <f>'SO11 - SO 11 - Demolice'!F31</f>
        <v>0</v>
      </c>
      <c r="BB76" s="103">
        <f>'SO11 - SO 11 - Demolice'!F32</f>
        <v>0</v>
      </c>
      <c r="BC76" s="103">
        <f>'SO11 - SO 11 - Demolice'!F33</f>
        <v>0</v>
      </c>
      <c r="BD76" s="105">
        <f>'SO11 - SO 11 - Demolice'!F34</f>
        <v>0</v>
      </c>
      <c r="BT76" s="106" t="s">
        <v>24</v>
      </c>
      <c r="BV76" s="106" t="s">
        <v>81</v>
      </c>
      <c r="BW76" s="106" t="s">
        <v>162</v>
      </c>
      <c r="BX76" s="106" t="s">
        <v>7</v>
      </c>
      <c r="CL76" s="106" t="s">
        <v>22</v>
      </c>
      <c r="CM76" s="106" t="s">
        <v>87</v>
      </c>
    </row>
    <row r="77" spans="1:91" s="5" customFormat="1" ht="22.5" customHeight="1">
      <c r="A77" s="107" t="s">
        <v>88</v>
      </c>
      <c r="B77" s="97"/>
      <c r="C77" s="98"/>
      <c r="D77" s="414" t="s">
        <v>163</v>
      </c>
      <c r="E77" s="414"/>
      <c r="F77" s="414"/>
      <c r="G77" s="414"/>
      <c r="H77" s="414"/>
      <c r="I77" s="99"/>
      <c r="J77" s="414" t="s">
        <v>164</v>
      </c>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1">
        <f>'SO12 - SO 12 - Vedlejší r...'!J27</f>
        <v>0</v>
      </c>
      <c r="AH77" s="412"/>
      <c r="AI77" s="412"/>
      <c r="AJ77" s="412"/>
      <c r="AK77" s="412"/>
      <c r="AL77" s="412"/>
      <c r="AM77" s="412"/>
      <c r="AN77" s="411">
        <f t="shared" si="0"/>
        <v>0</v>
      </c>
      <c r="AO77" s="412"/>
      <c r="AP77" s="412"/>
      <c r="AQ77" s="100" t="s">
        <v>85</v>
      </c>
      <c r="AR77" s="101"/>
      <c r="AS77" s="102">
        <v>0</v>
      </c>
      <c r="AT77" s="103">
        <f t="shared" si="1"/>
        <v>0</v>
      </c>
      <c r="AU77" s="104">
        <f>'SO12 - SO 12 - Vedlejší r...'!P80</f>
        <v>0</v>
      </c>
      <c r="AV77" s="103">
        <f>'SO12 - SO 12 - Vedlejší r...'!J30</f>
        <v>0</v>
      </c>
      <c r="AW77" s="103">
        <f>'SO12 - SO 12 - Vedlejší r...'!J31</f>
        <v>0</v>
      </c>
      <c r="AX77" s="103">
        <f>'SO12 - SO 12 - Vedlejší r...'!J32</f>
        <v>0</v>
      </c>
      <c r="AY77" s="103">
        <f>'SO12 - SO 12 - Vedlejší r...'!J33</f>
        <v>0</v>
      </c>
      <c r="AZ77" s="103">
        <f>'SO12 - SO 12 - Vedlejší r...'!F30</f>
        <v>0</v>
      </c>
      <c r="BA77" s="103">
        <f>'SO12 - SO 12 - Vedlejší r...'!F31</f>
        <v>0</v>
      </c>
      <c r="BB77" s="103">
        <f>'SO12 - SO 12 - Vedlejší r...'!F32</f>
        <v>0</v>
      </c>
      <c r="BC77" s="103">
        <f>'SO12 - SO 12 - Vedlejší r...'!F33</f>
        <v>0</v>
      </c>
      <c r="BD77" s="105">
        <f>'SO12 - SO 12 - Vedlejší r...'!F34</f>
        <v>0</v>
      </c>
      <c r="BT77" s="106" t="s">
        <v>24</v>
      </c>
      <c r="BV77" s="106" t="s">
        <v>81</v>
      </c>
      <c r="BW77" s="106" t="s">
        <v>165</v>
      </c>
      <c r="BX77" s="106" t="s">
        <v>7</v>
      </c>
      <c r="CL77" s="106" t="s">
        <v>22</v>
      </c>
      <c r="CM77" s="106" t="s">
        <v>87</v>
      </c>
    </row>
    <row r="78" spans="1:91" s="5" customFormat="1" ht="22.5" customHeight="1">
      <c r="A78" s="107" t="s">
        <v>88</v>
      </c>
      <c r="B78" s="97"/>
      <c r="C78" s="98"/>
      <c r="D78" s="414" t="s">
        <v>166</v>
      </c>
      <c r="E78" s="414"/>
      <c r="F78" s="414"/>
      <c r="G78" s="414"/>
      <c r="H78" s="414"/>
      <c r="I78" s="99"/>
      <c r="J78" s="414" t="s">
        <v>167</v>
      </c>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1">
        <f>'SO11a - Terasa'!J27</f>
        <v>0</v>
      </c>
      <c r="AH78" s="412"/>
      <c r="AI78" s="412"/>
      <c r="AJ78" s="412"/>
      <c r="AK78" s="412"/>
      <c r="AL78" s="412"/>
      <c r="AM78" s="412"/>
      <c r="AN78" s="411">
        <f t="shared" si="0"/>
        <v>0</v>
      </c>
      <c r="AO78" s="412"/>
      <c r="AP78" s="412"/>
      <c r="AQ78" s="100" t="s">
        <v>85</v>
      </c>
      <c r="AR78" s="101"/>
      <c r="AS78" s="117">
        <v>0</v>
      </c>
      <c r="AT78" s="118">
        <f t="shared" si="1"/>
        <v>0</v>
      </c>
      <c r="AU78" s="119">
        <f>'SO11a - Terasa'!P80</f>
        <v>0</v>
      </c>
      <c r="AV78" s="118">
        <f>'SO11a - Terasa'!J30</f>
        <v>0</v>
      </c>
      <c r="AW78" s="118">
        <f>'SO11a - Terasa'!J31</f>
        <v>0</v>
      </c>
      <c r="AX78" s="118">
        <f>'SO11a - Terasa'!J32</f>
        <v>0</v>
      </c>
      <c r="AY78" s="118">
        <f>'SO11a - Terasa'!J33</f>
        <v>0</v>
      </c>
      <c r="AZ78" s="118">
        <f>'SO11a - Terasa'!F30</f>
        <v>0</v>
      </c>
      <c r="BA78" s="118">
        <f>'SO11a - Terasa'!F31</f>
        <v>0</v>
      </c>
      <c r="BB78" s="118">
        <f>'SO11a - Terasa'!F32</f>
        <v>0</v>
      </c>
      <c r="BC78" s="118">
        <f>'SO11a - Terasa'!F33</f>
        <v>0</v>
      </c>
      <c r="BD78" s="120">
        <f>'SO11a - Terasa'!F34</f>
        <v>0</v>
      </c>
      <c r="BT78" s="106" t="s">
        <v>24</v>
      </c>
      <c r="BV78" s="106" t="s">
        <v>81</v>
      </c>
      <c r="BW78" s="106" t="s">
        <v>168</v>
      </c>
      <c r="BX78" s="106" t="s">
        <v>7</v>
      </c>
      <c r="CL78" s="106" t="s">
        <v>22</v>
      </c>
      <c r="CM78" s="106" t="s">
        <v>87</v>
      </c>
    </row>
    <row r="79" spans="1:91" s="1" customFormat="1" ht="30" customHeight="1">
      <c r="B79" s="42"/>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2"/>
    </row>
    <row r="80" spans="1:91" s="1" customFormat="1" ht="6.95" customHeight="1">
      <c r="B80" s="57"/>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62"/>
    </row>
  </sheetData>
  <sheetProtection algorithmName="SHA-512" hashValue="kYySVT+Wk/dE1CCcIIixYpzBsHjJzfN+rtArgAXAraHeF5S/HCQoOFuRpeDFl847Qh+nEHmUns6uObznkpTAhg==" saltValue="fJfarEpxpQuNx5WZzTY6dw==" spinCount="100000" sheet="1" objects="1" scenarios="1" formatCells="0" formatColumns="0" formatRows="0" sort="0" autoFilter="0"/>
  <mergeCells count="145">
    <mergeCell ref="AG51:AM51"/>
    <mergeCell ref="AN51:AP51"/>
    <mergeCell ref="AR2:BE2"/>
    <mergeCell ref="AN76:AP76"/>
    <mergeCell ref="AG76:AM76"/>
    <mergeCell ref="D76:H76"/>
    <mergeCell ref="J76:AF76"/>
    <mergeCell ref="AN77:AP77"/>
    <mergeCell ref="AG77:AM77"/>
    <mergeCell ref="D77:H77"/>
    <mergeCell ref="J77:AF77"/>
    <mergeCell ref="AN78:AP78"/>
    <mergeCell ref="AG78:AM78"/>
    <mergeCell ref="D78:H78"/>
    <mergeCell ref="J78:AF78"/>
    <mergeCell ref="AN73:AP73"/>
    <mergeCell ref="AG73:AM73"/>
    <mergeCell ref="D73:H73"/>
    <mergeCell ref="J73:AF73"/>
    <mergeCell ref="AN74:AP74"/>
    <mergeCell ref="AG74:AM74"/>
    <mergeCell ref="D74:H74"/>
    <mergeCell ref="J74:AF74"/>
    <mergeCell ref="AN75:AP75"/>
    <mergeCell ref="AG75:AM75"/>
    <mergeCell ref="D75:H75"/>
    <mergeCell ref="J75:AF75"/>
    <mergeCell ref="AN70:AP70"/>
    <mergeCell ref="AG70:AM70"/>
    <mergeCell ref="D70:H70"/>
    <mergeCell ref="J70:AF70"/>
    <mergeCell ref="AN71:AP71"/>
    <mergeCell ref="AG71:AM71"/>
    <mergeCell ref="D71:H71"/>
    <mergeCell ref="J71:AF71"/>
    <mergeCell ref="AN72:AP72"/>
    <mergeCell ref="AG72:AM72"/>
    <mergeCell ref="D72:H72"/>
    <mergeCell ref="J72:AF72"/>
    <mergeCell ref="AN67:AP67"/>
    <mergeCell ref="AG67:AM67"/>
    <mergeCell ref="E67:I67"/>
    <mergeCell ref="K67:AF67"/>
    <mergeCell ref="AN68:AP68"/>
    <mergeCell ref="AG68:AM68"/>
    <mergeCell ref="E68:I68"/>
    <mergeCell ref="K68:AF68"/>
    <mergeCell ref="AN69:AP69"/>
    <mergeCell ref="AG69:AM69"/>
    <mergeCell ref="E69:I69"/>
    <mergeCell ref="K69:AF69"/>
    <mergeCell ref="AN64:AP64"/>
    <mergeCell ref="AG64:AM64"/>
    <mergeCell ref="E64:I64"/>
    <mergeCell ref="K64:AF64"/>
    <mergeCell ref="AN65:AP65"/>
    <mergeCell ref="AG65:AM65"/>
    <mergeCell ref="D65:H65"/>
    <mergeCell ref="J65:AF65"/>
    <mergeCell ref="AN66:AP66"/>
    <mergeCell ref="AG66:AM66"/>
    <mergeCell ref="D66:H66"/>
    <mergeCell ref="J66:AF66"/>
    <mergeCell ref="AN61:AP61"/>
    <mergeCell ref="AG61:AM61"/>
    <mergeCell ref="E61:I61"/>
    <mergeCell ref="K61:AF61"/>
    <mergeCell ref="AN62:AP62"/>
    <mergeCell ref="AG62:AM62"/>
    <mergeCell ref="E62:I62"/>
    <mergeCell ref="K62:AF62"/>
    <mergeCell ref="AN63:AP63"/>
    <mergeCell ref="AG63:AM63"/>
    <mergeCell ref="E63:I63"/>
    <mergeCell ref="K63:AF63"/>
    <mergeCell ref="AN58:AP58"/>
    <mergeCell ref="AG58:AM58"/>
    <mergeCell ref="F58:J58"/>
    <mergeCell ref="L58:AF58"/>
    <mergeCell ref="AN59:AP59"/>
    <mergeCell ref="AG59:AM59"/>
    <mergeCell ref="E59:I59"/>
    <mergeCell ref="K59:AF59"/>
    <mergeCell ref="AN60:AP60"/>
    <mergeCell ref="AG60:AM60"/>
    <mergeCell ref="E60:I60"/>
    <mergeCell ref="K60:AF60"/>
    <mergeCell ref="AN55:AP55"/>
    <mergeCell ref="AG55:AM55"/>
    <mergeCell ref="E55:I55"/>
    <mergeCell ref="K55:AF55"/>
    <mergeCell ref="AN56:AP56"/>
    <mergeCell ref="AG56:AM56"/>
    <mergeCell ref="F56:J56"/>
    <mergeCell ref="L56:AF56"/>
    <mergeCell ref="AN57:AP57"/>
    <mergeCell ref="AG57:AM57"/>
    <mergeCell ref="F57:J57"/>
    <mergeCell ref="L57:AF57"/>
    <mergeCell ref="AN52:AP52"/>
    <mergeCell ref="AG52:AM52"/>
    <mergeCell ref="D52:H52"/>
    <mergeCell ref="J52:AF52"/>
    <mergeCell ref="AN53:AP53"/>
    <mergeCell ref="AG53:AM53"/>
    <mergeCell ref="E53:I53"/>
    <mergeCell ref="K53:AF53"/>
    <mergeCell ref="AN54:AP54"/>
    <mergeCell ref="AG54:AM54"/>
    <mergeCell ref="E54:I54"/>
    <mergeCell ref="K54:AF54"/>
    <mergeCell ref="X32:AB32"/>
    <mergeCell ref="AK32:AO32"/>
    <mergeCell ref="L42:AO42"/>
    <mergeCell ref="AM44:AN44"/>
    <mergeCell ref="AM46:AP46"/>
    <mergeCell ref="AS46:AT48"/>
    <mergeCell ref="C49:G49"/>
    <mergeCell ref="I49:AF49"/>
    <mergeCell ref="AG49:AM49"/>
    <mergeCell ref="AN49:AP4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s>
  <hyperlinks>
    <hyperlink ref="K1:S1" location="C2" display="1) Rekapitulace stavby"/>
    <hyperlink ref="W1:AI1" location="C51" display="2) Rekapitulace objektů stavby a soupisů prací"/>
    <hyperlink ref="A53" location="'01.0 - SO 01 - Stavební č...'!C2" display="/"/>
    <hyperlink ref="A54" location="'01.1 - SO 01 - Zdravotní ...'!C2" display="/"/>
    <hyperlink ref="A56" location="'01.2A - SO 01.2 - Elektro...'!C2" display="/"/>
    <hyperlink ref="A57" location="'01.2B - SO 01.2 - Svítidla'!C2" display="/"/>
    <hyperlink ref="A58" location="'01.2C - SO 01.2 - Hromosvody'!C2" display="/"/>
    <hyperlink ref="A59" location="'01.3 - SO 01 - Vzduchotec...'!C2" display="/"/>
    <hyperlink ref="A60" location="'01.4 - SO 01 - Ústřední v...'!C2" display="/"/>
    <hyperlink ref="A61" location="'01.5 - SO 01 - Slaboproud...'!C2" display="/"/>
    <hyperlink ref="A62" location="'01.6 - SO 01 - Medicináln...'!C2" display="/"/>
    <hyperlink ref="A63" location="'01.7 - SO 01 - Potrubní p...'!C2" display="/"/>
    <hyperlink ref="A64" location="'01.8 - SO 01 - Měření a r...'!C2" display="/"/>
    <hyperlink ref="A65" location="'SO02 - SO 02 - Areálové z...'!C2" display="/"/>
    <hyperlink ref="A67" location="'03.1 - Montáž'!C2" display="/"/>
    <hyperlink ref="A68" location="'03.2 - Rostliny'!C2" display="/"/>
    <hyperlink ref="A69" location="'03.3 - Závlahy'!C2" display="/"/>
    <hyperlink ref="A70" location="'SO04 - SO 04 - Areálový r...'!C2" display="/"/>
    <hyperlink ref="A71" location="'SO05 - SO 05 - Areálový r...'!C2" display="/"/>
    <hyperlink ref="A72" location="'SO06 - SO 06 - Retence '!C2" display="/"/>
    <hyperlink ref="A73" location="'SO07 - SO 07 - Areálový t...'!C2" display="/"/>
    <hyperlink ref="A74" location="'SO08 - SO 08 - Potrubní p...'!C2" display="/"/>
    <hyperlink ref="A75" location="'SO09 - SO 09 - Areálové e...'!C2" display="/"/>
    <hyperlink ref="A76" location="'SO11 - SO 11 - Demolice'!C2" display="/"/>
    <hyperlink ref="A77" location="'SO12 - SO 12 - Vedlejší r...'!C2" display="/"/>
    <hyperlink ref="A78" location="'SO11a - Terasa'!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120</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176</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6932</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386" t="s">
        <v>6933</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ROUND(SUM(BE83:BE140), 2)</f>
        <v>0</v>
      </c>
      <c r="G32" s="43"/>
      <c r="H32" s="43"/>
      <c r="I32" s="141">
        <v>0.21</v>
      </c>
      <c r="J32" s="140">
        <f>ROUND(ROUND((SUM(BE83:BE140)), 2)*I32, 2)</f>
        <v>0</v>
      </c>
      <c r="K32" s="46"/>
    </row>
    <row r="33" spans="2:11" s="1" customFormat="1" ht="14.45" customHeight="1">
      <c r="B33" s="42"/>
      <c r="C33" s="43"/>
      <c r="D33" s="43"/>
      <c r="E33" s="50" t="s">
        <v>51</v>
      </c>
      <c r="F33" s="140">
        <f>ROUND(SUM(BF83:BF140), 2)</f>
        <v>0</v>
      </c>
      <c r="G33" s="43"/>
      <c r="H33" s="43"/>
      <c r="I33" s="141">
        <v>0.15</v>
      </c>
      <c r="J33" s="140">
        <f>ROUND(ROUND((SUM(BF83:BF140)), 2)*I33, 2)</f>
        <v>0</v>
      </c>
      <c r="K33" s="46"/>
    </row>
    <row r="34" spans="2:11" s="1" customFormat="1" ht="14.45" hidden="1" customHeight="1">
      <c r="B34" s="42"/>
      <c r="C34" s="43"/>
      <c r="D34" s="43"/>
      <c r="E34" s="50" t="s">
        <v>52</v>
      </c>
      <c r="F34" s="140">
        <f>ROUND(SUM(BG83:BG140), 2)</f>
        <v>0</v>
      </c>
      <c r="G34" s="43"/>
      <c r="H34" s="43"/>
      <c r="I34" s="141">
        <v>0.21</v>
      </c>
      <c r="J34" s="140">
        <v>0</v>
      </c>
      <c r="K34" s="46"/>
    </row>
    <row r="35" spans="2:11" s="1" customFormat="1" ht="14.45" hidden="1" customHeight="1">
      <c r="B35" s="42"/>
      <c r="C35" s="43"/>
      <c r="D35" s="43"/>
      <c r="E35" s="50" t="s">
        <v>53</v>
      </c>
      <c r="F35" s="140">
        <f>ROUND(SUM(BH83:BH140), 2)</f>
        <v>0</v>
      </c>
      <c r="G35" s="43"/>
      <c r="H35" s="43"/>
      <c r="I35" s="141">
        <v>0.15</v>
      </c>
      <c r="J35" s="140">
        <v>0</v>
      </c>
      <c r="K35" s="46"/>
    </row>
    <row r="36" spans="2:11" s="1" customFormat="1" ht="14.45" hidden="1" customHeight="1">
      <c r="B36" s="42"/>
      <c r="C36" s="43"/>
      <c r="D36" s="43"/>
      <c r="E36" s="50" t="s">
        <v>54</v>
      </c>
      <c r="F36" s="140">
        <f>ROUND(SUM(BI83:BI140),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176</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01.6 - SO 01 - Medicinální plyny</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J83</f>
        <v>0</v>
      </c>
      <c r="K60" s="46"/>
      <c r="AU60" s="25" t="s">
        <v>184</v>
      </c>
    </row>
    <row r="61" spans="2:47" s="8" customFormat="1" ht="24.95" customHeight="1">
      <c r="B61" s="159"/>
      <c r="C61" s="160"/>
      <c r="D61" s="161" t="s">
        <v>6934</v>
      </c>
      <c r="E61" s="162"/>
      <c r="F61" s="162"/>
      <c r="G61" s="162"/>
      <c r="H61" s="162"/>
      <c r="I61" s="163"/>
      <c r="J61" s="164">
        <f>J84</f>
        <v>0</v>
      </c>
      <c r="K61" s="165"/>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12" s="1" customFormat="1" ht="6.95" customHeight="1">
      <c r="B67" s="60"/>
      <c r="C67" s="61"/>
      <c r="D67" s="61"/>
      <c r="E67" s="61"/>
      <c r="F67" s="61"/>
      <c r="G67" s="61"/>
      <c r="H67" s="61"/>
      <c r="I67" s="152"/>
      <c r="J67" s="61"/>
      <c r="K67" s="61"/>
      <c r="L67" s="62"/>
    </row>
    <row r="68" spans="2:12" s="1" customFormat="1" ht="36.950000000000003" customHeight="1">
      <c r="B68" s="42"/>
      <c r="C68" s="63" t="s">
        <v>212</v>
      </c>
      <c r="D68" s="64"/>
      <c r="E68" s="64"/>
      <c r="F68" s="64"/>
      <c r="G68" s="64"/>
      <c r="H68" s="64"/>
      <c r="I68" s="173"/>
      <c r="J68" s="64"/>
      <c r="K68" s="64"/>
      <c r="L68" s="62"/>
    </row>
    <row r="69" spans="2:12" s="1" customFormat="1" ht="6.95" customHeight="1">
      <c r="B69" s="42"/>
      <c r="C69" s="64"/>
      <c r="D69" s="64"/>
      <c r="E69" s="64"/>
      <c r="F69" s="64"/>
      <c r="G69" s="64"/>
      <c r="H69" s="64"/>
      <c r="I69" s="173"/>
      <c r="J69" s="64"/>
      <c r="K69" s="64"/>
      <c r="L69" s="62"/>
    </row>
    <row r="70" spans="2:12" s="1" customFormat="1" ht="14.45" customHeight="1">
      <c r="B70" s="42"/>
      <c r="C70" s="66" t="s">
        <v>18</v>
      </c>
      <c r="D70" s="64"/>
      <c r="E70" s="64"/>
      <c r="F70" s="64"/>
      <c r="G70" s="64"/>
      <c r="H70" s="64"/>
      <c r="I70" s="173"/>
      <c r="J70" s="64"/>
      <c r="K70" s="64"/>
      <c r="L70" s="62"/>
    </row>
    <row r="71" spans="2:12" s="1" customFormat="1" ht="22.5" customHeight="1">
      <c r="B71" s="42"/>
      <c r="C71" s="64"/>
      <c r="D71" s="64"/>
      <c r="E71" s="426" t="str">
        <f>E7</f>
        <v>NOVÁ PSYCHIATRIE - NEMOCNICE TÁBOR (staveniště A)</v>
      </c>
      <c r="F71" s="427"/>
      <c r="G71" s="427"/>
      <c r="H71" s="427"/>
      <c r="I71" s="173"/>
      <c r="J71" s="64"/>
      <c r="K71" s="64"/>
      <c r="L71" s="62"/>
    </row>
    <row r="72" spans="2:12">
      <c r="B72" s="29"/>
      <c r="C72" s="66" t="s">
        <v>175</v>
      </c>
      <c r="D72" s="174"/>
      <c r="E72" s="174"/>
      <c r="F72" s="174"/>
      <c r="G72" s="174"/>
      <c r="H72" s="174"/>
      <c r="J72" s="174"/>
      <c r="K72" s="174"/>
      <c r="L72" s="175"/>
    </row>
    <row r="73" spans="2:12" s="1" customFormat="1" ht="22.5" customHeight="1">
      <c r="B73" s="42"/>
      <c r="C73" s="64"/>
      <c r="D73" s="64"/>
      <c r="E73" s="426" t="s">
        <v>176</v>
      </c>
      <c r="F73" s="428"/>
      <c r="G73" s="428"/>
      <c r="H73" s="428"/>
      <c r="I73" s="173"/>
      <c r="J73" s="64"/>
      <c r="K73" s="64"/>
      <c r="L73" s="62"/>
    </row>
    <row r="74" spans="2:12" s="1" customFormat="1" ht="14.45" customHeight="1">
      <c r="B74" s="42"/>
      <c r="C74" s="66" t="s">
        <v>177</v>
      </c>
      <c r="D74" s="64"/>
      <c r="E74" s="64"/>
      <c r="F74" s="64"/>
      <c r="G74" s="64"/>
      <c r="H74" s="64"/>
      <c r="I74" s="173"/>
      <c r="J74" s="64"/>
      <c r="K74" s="64"/>
      <c r="L74" s="62"/>
    </row>
    <row r="75" spans="2:12" s="1" customFormat="1" ht="23.25" customHeight="1">
      <c r="B75" s="42"/>
      <c r="C75" s="64"/>
      <c r="D75" s="64"/>
      <c r="E75" s="397" t="str">
        <f>E11</f>
        <v>01.6 - SO 01 - Medicinální plyny</v>
      </c>
      <c r="F75" s="428"/>
      <c r="G75" s="428"/>
      <c r="H75" s="428"/>
      <c r="I75" s="173"/>
      <c r="J75" s="64"/>
      <c r="K75" s="64"/>
      <c r="L75" s="62"/>
    </row>
    <row r="76" spans="2:12" s="1" customFormat="1" ht="6.95" customHeight="1">
      <c r="B76" s="42"/>
      <c r="C76" s="64"/>
      <c r="D76" s="64"/>
      <c r="E76" s="64"/>
      <c r="F76" s="64"/>
      <c r="G76" s="64"/>
      <c r="H76" s="64"/>
      <c r="I76" s="173"/>
      <c r="J76" s="64"/>
      <c r="K76" s="64"/>
      <c r="L76" s="62"/>
    </row>
    <row r="77" spans="2:12" s="1" customFormat="1" ht="18" customHeight="1">
      <c r="B77" s="42"/>
      <c r="C77" s="66" t="s">
        <v>25</v>
      </c>
      <c r="D77" s="64"/>
      <c r="E77" s="64"/>
      <c r="F77" s="176" t="str">
        <f>F14</f>
        <v>Tábor</v>
      </c>
      <c r="G77" s="64"/>
      <c r="H77" s="64"/>
      <c r="I77" s="177" t="s">
        <v>27</v>
      </c>
      <c r="J77" s="74" t="str">
        <f>IF(J14="","",J14)</f>
        <v>13. 9. 2017</v>
      </c>
      <c r="K77" s="64"/>
      <c r="L77" s="62"/>
    </row>
    <row r="78" spans="2:12" s="1" customFormat="1" ht="6.95" customHeight="1">
      <c r="B78" s="42"/>
      <c r="C78" s="64"/>
      <c r="D78" s="64"/>
      <c r="E78" s="64"/>
      <c r="F78" s="64"/>
      <c r="G78" s="64"/>
      <c r="H78" s="64"/>
      <c r="I78" s="173"/>
      <c r="J78" s="64"/>
      <c r="K78" s="64"/>
      <c r="L78" s="62"/>
    </row>
    <row r="79" spans="2:12" s="1" customFormat="1">
      <c r="B79" s="42"/>
      <c r="C79" s="66" t="s">
        <v>31</v>
      </c>
      <c r="D79" s="64"/>
      <c r="E79" s="64"/>
      <c r="F79" s="176" t="str">
        <f>E17</f>
        <v>Nemocnice Tábor,a.s.Kpt. Jaroše 2000 390 02 Tábor</v>
      </c>
      <c r="G79" s="64"/>
      <c r="H79" s="64"/>
      <c r="I79" s="177" t="s">
        <v>39</v>
      </c>
      <c r="J79" s="176" t="str">
        <f>E23</f>
        <v>Atelier H1 Ing.arch.J.Hochman, K Biřičce, HK</v>
      </c>
      <c r="K79" s="64"/>
      <c r="L79" s="62"/>
    </row>
    <row r="80" spans="2:12" s="1" customFormat="1" ht="14.45" customHeight="1">
      <c r="B80" s="42"/>
      <c r="C80" s="66" t="s">
        <v>37</v>
      </c>
      <c r="D80" s="64"/>
      <c r="E80" s="64"/>
      <c r="F80" s="176" t="str">
        <f>IF(E20="","",E20)</f>
        <v/>
      </c>
      <c r="G80" s="64"/>
      <c r="H80" s="64"/>
      <c r="I80" s="173"/>
      <c r="J80" s="64"/>
      <c r="K80" s="64"/>
      <c r="L80" s="62"/>
    </row>
    <row r="81" spans="2:65" s="1" customFormat="1" ht="10.35" customHeight="1">
      <c r="B81" s="42"/>
      <c r="C81" s="64"/>
      <c r="D81" s="64"/>
      <c r="E81" s="64"/>
      <c r="F81" s="64"/>
      <c r="G81" s="64"/>
      <c r="H81" s="64"/>
      <c r="I81" s="173"/>
      <c r="J81" s="64"/>
      <c r="K81" s="64"/>
      <c r="L81" s="62"/>
    </row>
    <row r="82" spans="2:65" s="10" customFormat="1" ht="29.25" customHeight="1">
      <c r="B82" s="178"/>
      <c r="C82" s="179" t="s">
        <v>213</v>
      </c>
      <c r="D82" s="180" t="s">
        <v>64</v>
      </c>
      <c r="E82" s="180" t="s">
        <v>60</v>
      </c>
      <c r="F82" s="180" t="s">
        <v>214</v>
      </c>
      <c r="G82" s="180" t="s">
        <v>215</v>
      </c>
      <c r="H82" s="180" t="s">
        <v>216</v>
      </c>
      <c r="I82" s="181" t="s">
        <v>217</v>
      </c>
      <c r="J82" s="180" t="s">
        <v>182</v>
      </c>
      <c r="K82" s="182" t="s">
        <v>218</v>
      </c>
      <c r="L82" s="183"/>
      <c r="M82" s="82" t="s">
        <v>219</v>
      </c>
      <c r="N82" s="83" t="s">
        <v>49</v>
      </c>
      <c r="O82" s="83" t="s">
        <v>220</v>
      </c>
      <c r="P82" s="83" t="s">
        <v>221</v>
      </c>
      <c r="Q82" s="83" t="s">
        <v>222</v>
      </c>
      <c r="R82" s="83" t="s">
        <v>223</v>
      </c>
      <c r="S82" s="83" t="s">
        <v>224</v>
      </c>
      <c r="T82" s="84" t="s">
        <v>225</v>
      </c>
    </row>
    <row r="83" spans="2:65" s="1" customFormat="1" ht="29.25" customHeight="1">
      <c r="B83" s="42"/>
      <c r="C83" s="88" t="s">
        <v>183</v>
      </c>
      <c r="D83" s="64"/>
      <c r="E83" s="64"/>
      <c r="F83" s="64"/>
      <c r="G83" s="64"/>
      <c r="H83" s="64"/>
      <c r="I83" s="173"/>
      <c r="J83" s="184">
        <f>BK83</f>
        <v>0</v>
      </c>
      <c r="K83" s="64"/>
      <c r="L83" s="62"/>
      <c r="M83" s="85"/>
      <c r="N83" s="86"/>
      <c r="O83" s="86"/>
      <c r="P83" s="185">
        <f>P84</f>
        <v>0</v>
      </c>
      <c r="Q83" s="86"/>
      <c r="R83" s="185">
        <f>R84</f>
        <v>0</v>
      </c>
      <c r="S83" s="86"/>
      <c r="T83" s="186">
        <f>T84</f>
        <v>0</v>
      </c>
      <c r="AT83" s="25" t="s">
        <v>78</v>
      </c>
      <c r="AU83" s="25" t="s">
        <v>184</v>
      </c>
      <c r="BK83" s="187">
        <f>BK84</f>
        <v>0</v>
      </c>
    </row>
    <row r="84" spans="2:65" s="11" customFormat="1" ht="37.35" customHeight="1">
      <c r="B84" s="188"/>
      <c r="C84" s="189"/>
      <c r="D84" s="202" t="s">
        <v>78</v>
      </c>
      <c r="E84" s="296" t="s">
        <v>3134</v>
      </c>
      <c r="F84" s="296" t="s">
        <v>6935</v>
      </c>
      <c r="G84" s="189"/>
      <c r="H84" s="189"/>
      <c r="I84" s="192"/>
      <c r="J84" s="297">
        <f>BK84</f>
        <v>0</v>
      </c>
      <c r="K84" s="189"/>
      <c r="L84" s="194"/>
      <c r="M84" s="195"/>
      <c r="N84" s="196"/>
      <c r="O84" s="196"/>
      <c r="P84" s="197">
        <f>SUM(P85:P140)</f>
        <v>0</v>
      </c>
      <c r="Q84" s="196"/>
      <c r="R84" s="197">
        <f>SUM(R85:R140)</f>
        <v>0</v>
      </c>
      <c r="S84" s="196"/>
      <c r="T84" s="198">
        <f>SUM(T85:T140)</f>
        <v>0</v>
      </c>
      <c r="AR84" s="199" t="s">
        <v>24</v>
      </c>
      <c r="AT84" s="200" t="s">
        <v>78</v>
      </c>
      <c r="AU84" s="200" t="s">
        <v>79</v>
      </c>
      <c r="AY84" s="199" t="s">
        <v>228</v>
      </c>
      <c r="BK84" s="201">
        <f>SUM(BK85:BK140)</f>
        <v>0</v>
      </c>
    </row>
    <row r="85" spans="2:65" s="1" customFormat="1" ht="22.5" customHeight="1">
      <c r="B85" s="42"/>
      <c r="C85" s="205" t="s">
        <v>24</v>
      </c>
      <c r="D85" s="205" t="s">
        <v>230</v>
      </c>
      <c r="E85" s="206" t="s">
        <v>6936</v>
      </c>
      <c r="F85" s="207" t="s">
        <v>6937</v>
      </c>
      <c r="G85" s="208" t="s">
        <v>328</v>
      </c>
      <c r="H85" s="209">
        <v>58</v>
      </c>
      <c r="I85" s="210"/>
      <c r="J85" s="211">
        <f>ROUND(I85*H85,2)</f>
        <v>0</v>
      </c>
      <c r="K85" s="207" t="s">
        <v>3144</v>
      </c>
      <c r="L85" s="62"/>
      <c r="M85" s="212" t="s">
        <v>22</v>
      </c>
      <c r="N85" s="213" t="s">
        <v>50</v>
      </c>
      <c r="O85" s="43"/>
      <c r="P85" s="214">
        <f>O85*H85</f>
        <v>0</v>
      </c>
      <c r="Q85" s="214">
        <v>0</v>
      </c>
      <c r="R85" s="214">
        <f>Q85*H85</f>
        <v>0</v>
      </c>
      <c r="S85" s="214">
        <v>0</v>
      </c>
      <c r="T85" s="215">
        <f>S85*H85</f>
        <v>0</v>
      </c>
      <c r="AR85" s="25" t="s">
        <v>588</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588</v>
      </c>
      <c r="BM85" s="25" t="s">
        <v>6938</v>
      </c>
    </row>
    <row r="86" spans="2:65" s="1" customFormat="1" ht="27">
      <c r="B86" s="42"/>
      <c r="C86" s="64"/>
      <c r="D86" s="219" t="s">
        <v>640</v>
      </c>
      <c r="E86" s="64"/>
      <c r="F86" s="280" t="s">
        <v>6939</v>
      </c>
      <c r="G86" s="64"/>
      <c r="H86" s="64"/>
      <c r="I86" s="173"/>
      <c r="J86" s="64"/>
      <c r="K86" s="64"/>
      <c r="L86" s="62"/>
      <c r="M86" s="255"/>
      <c r="N86" s="43"/>
      <c r="O86" s="43"/>
      <c r="P86" s="43"/>
      <c r="Q86" s="43"/>
      <c r="R86" s="43"/>
      <c r="S86" s="43"/>
      <c r="T86" s="79"/>
      <c r="AT86" s="25" t="s">
        <v>640</v>
      </c>
      <c r="AU86" s="25" t="s">
        <v>24</v>
      </c>
    </row>
    <row r="87" spans="2:65" s="1" customFormat="1" ht="22.5" customHeight="1">
      <c r="B87" s="42"/>
      <c r="C87" s="205" t="s">
        <v>87</v>
      </c>
      <c r="D87" s="205" t="s">
        <v>230</v>
      </c>
      <c r="E87" s="206" t="s">
        <v>6940</v>
      </c>
      <c r="F87" s="207" t="s">
        <v>6941</v>
      </c>
      <c r="G87" s="208" t="s">
        <v>328</v>
      </c>
      <c r="H87" s="209">
        <v>53</v>
      </c>
      <c r="I87" s="210"/>
      <c r="J87" s="211">
        <f>ROUND(I87*H87,2)</f>
        <v>0</v>
      </c>
      <c r="K87" s="207" t="s">
        <v>3144</v>
      </c>
      <c r="L87" s="62"/>
      <c r="M87" s="212" t="s">
        <v>22</v>
      </c>
      <c r="N87" s="213" t="s">
        <v>50</v>
      </c>
      <c r="O87" s="43"/>
      <c r="P87" s="214">
        <f>O87*H87</f>
        <v>0</v>
      </c>
      <c r="Q87" s="214">
        <v>0</v>
      </c>
      <c r="R87" s="214">
        <f>Q87*H87</f>
        <v>0</v>
      </c>
      <c r="S87" s="214">
        <v>0</v>
      </c>
      <c r="T87" s="215">
        <f>S87*H87</f>
        <v>0</v>
      </c>
      <c r="AR87" s="25" t="s">
        <v>588</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588</v>
      </c>
      <c r="BM87" s="25" t="s">
        <v>6942</v>
      </c>
    </row>
    <row r="88" spans="2:65" s="1" customFormat="1" ht="27">
      <c r="B88" s="42"/>
      <c r="C88" s="64"/>
      <c r="D88" s="219" t="s">
        <v>640</v>
      </c>
      <c r="E88" s="64"/>
      <c r="F88" s="280" t="s">
        <v>6939</v>
      </c>
      <c r="G88" s="64"/>
      <c r="H88" s="64"/>
      <c r="I88" s="173"/>
      <c r="J88" s="64"/>
      <c r="K88" s="64"/>
      <c r="L88" s="62"/>
      <c r="M88" s="255"/>
      <c r="N88" s="43"/>
      <c r="O88" s="43"/>
      <c r="P88" s="43"/>
      <c r="Q88" s="43"/>
      <c r="R88" s="43"/>
      <c r="S88" s="43"/>
      <c r="T88" s="79"/>
      <c r="AT88" s="25" t="s">
        <v>640</v>
      </c>
      <c r="AU88" s="25" t="s">
        <v>24</v>
      </c>
    </row>
    <row r="89" spans="2:65" s="1" customFormat="1" ht="22.5" customHeight="1">
      <c r="B89" s="42"/>
      <c r="C89" s="205" t="s">
        <v>101</v>
      </c>
      <c r="D89" s="205" t="s">
        <v>230</v>
      </c>
      <c r="E89" s="206" t="s">
        <v>6943</v>
      </c>
      <c r="F89" s="207" t="s">
        <v>6944</v>
      </c>
      <c r="G89" s="208" t="s">
        <v>328</v>
      </c>
      <c r="H89" s="209">
        <v>49</v>
      </c>
      <c r="I89" s="210"/>
      <c r="J89" s="211">
        <f>ROUND(I89*H89,2)</f>
        <v>0</v>
      </c>
      <c r="K89" s="207" t="s">
        <v>3144</v>
      </c>
      <c r="L89" s="62"/>
      <c r="M89" s="212" t="s">
        <v>22</v>
      </c>
      <c r="N89" s="213" t="s">
        <v>50</v>
      </c>
      <c r="O89" s="43"/>
      <c r="P89" s="214">
        <f>O89*H89</f>
        <v>0</v>
      </c>
      <c r="Q89" s="214">
        <v>0</v>
      </c>
      <c r="R89" s="214">
        <f>Q89*H89</f>
        <v>0</v>
      </c>
      <c r="S89" s="214">
        <v>0</v>
      </c>
      <c r="T89" s="215">
        <f>S89*H89</f>
        <v>0</v>
      </c>
      <c r="AR89" s="25" t="s">
        <v>588</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588</v>
      </c>
      <c r="BM89" s="25" t="s">
        <v>6945</v>
      </c>
    </row>
    <row r="90" spans="2:65" s="1" customFormat="1" ht="27">
      <c r="B90" s="42"/>
      <c r="C90" s="64"/>
      <c r="D90" s="219" t="s">
        <v>640</v>
      </c>
      <c r="E90" s="64"/>
      <c r="F90" s="280" t="s">
        <v>6939</v>
      </c>
      <c r="G90" s="64"/>
      <c r="H90" s="64"/>
      <c r="I90" s="173"/>
      <c r="J90" s="64"/>
      <c r="K90" s="64"/>
      <c r="L90" s="62"/>
      <c r="M90" s="255"/>
      <c r="N90" s="43"/>
      <c r="O90" s="43"/>
      <c r="P90" s="43"/>
      <c r="Q90" s="43"/>
      <c r="R90" s="43"/>
      <c r="S90" s="43"/>
      <c r="T90" s="79"/>
      <c r="AT90" s="25" t="s">
        <v>640</v>
      </c>
      <c r="AU90" s="25" t="s">
        <v>24</v>
      </c>
    </row>
    <row r="91" spans="2:65" s="1" customFormat="1" ht="22.5" customHeight="1">
      <c r="B91" s="42"/>
      <c r="C91" s="205" t="s">
        <v>235</v>
      </c>
      <c r="D91" s="205" t="s">
        <v>230</v>
      </c>
      <c r="E91" s="206" t="s">
        <v>6946</v>
      </c>
      <c r="F91" s="207" t="s">
        <v>6947</v>
      </c>
      <c r="G91" s="208" t="s">
        <v>328</v>
      </c>
      <c r="H91" s="209">
        <v>154</v>
      </c>
      <c r="I91" s="210"/>
      <c r="J91" s="211">
        <f>ROUND(I91*H91,2)</f>
        <v>0</v>
      </c>
      <c r="K91" s="207" t="s">
        <v>3144</v>
      </c>
      <c r="L91" s="62"/>
      <c r="M91" s="212" t="s">
        <v>22</v>
      </c>
      <c r="N91" s="213" t="s">
        <v>50</v>
      </c>
      <c r="O91" s="43"/>
      <c r="P91" s="214">
        <f>O91*H91</f>
        <v>0</v>
      </c>
      <c r="Q91" s="214">
        <v>0</v>
      </c>
      <c r="R91" s="214">
        <f>Q91*H91</f>
        <v>0</v>
      </c>
      <c r="S91" s="214">
        <v>0</v>
      </c>
      <c r="T91" s="215">
        <f>S91*H91</f>
        <v>0</v>
      </c>
      <c r="AR91" s="25" t="s">
        <v>588</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588</v>
      </c>
      <c r="BM91" s="25" t="s">
        <v>6948</v>
      </c>
    </row>
    <row r="92" spans="2:65" s="1" customFormat="1" ht="27">
      <c r="B92" s="42"/>
      <c r="C92" s="64"/>
      <c r="D92" s="219" t="s">
        <v>640</v>
      </c>
      <c r="E92" s="64"/>
      <c r="F92" s="280" t="s">
        <v>6939</v>
      </c>
      <c r="G92" s="64"/>
      <c r="H92" s="64"/>
      <c r="I92" s="173"/>
      <c r="J92" s="64"/>
      <c r="K92" s="64"/>
      <c r="L92" s="62"/>
      <c r="M92" s="255"/>
      <c r="N92" s="43"/>
      <c r="O92" s="43"/>
      <c r="P92" s="43"/>
      <c r="Q92" s="43"/>
      <c r="R92" s="43"/>
      <c r="S92" s="43"/>
      <c r="T92" s="79"/>
      <c r="AT92" s="25" t="s">
        <v>640</v>
      </c>
      <c r="AU92" s="25" t="s">
        <v>24</v>
      </c>
    </row>
    <row r="93" spans="2:65" s="1" customFormat="1" ht="22.5" customHeight="1">
      <c r="B93" s="42"/>
      <c r="C93" s="205" t="s">
        <v>251</v>
      </c>
      <c r="D93" s="205" t="s">
        <v>230</v>
      </c>
      <c r="E93" s="206" t="s">
        <v>6949</v>
      </c>
      <c r="F93" s="207" t="s">
        <v>6950</v>
      </c>
      <c r="G93" s="208" t="s">
        <v>515</v>
      </c>
      <c r="H93" s="209">
        <v>1</v>
      </c>
      <c r="I93" s="210"/>
      <c r="J93" s="211">
        <f>ROUND(I93*H93,2)</f>
        <v>0</v>
      </c>
      <c r="K93" s="207" t="s">
        <v>3144</v>
      </c>
      <c r="L93" s="62"/>
      <c r="M93" s="212" t="s">
        <v>22</v>
      </c>
      <c r="N93" s="213" t="s">
        <v>50</v>
      </c>
      <c r="O93" s="43"/>
      <c r="P93" s="214">
        <f>O93*H93</f>
        <v>0</v>
      </c>
      <c r="Q93" s="214">
        <v>0</v>
      </c>
      <c r="R93" s="214">
        <f>Q93*H93</f>
        <v>0</v>
      </c>
      <c r="S93" s="214">
        <v>0</v>
      </c>
      <c r="T93" s="215">
        <f>S93*H93</f>
        <v>0</v>
      </c>
      <c r="AR93" s="25" t="s">
        <v>588</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588</v>
      </c>
      <c r="BM93" s="25" t="s">
        <v>6951</v>
      </c>
    </row>
    <row r="94" spans="2:65" s="1" customFormat="1" ht="27">
      <c r="B94" s="42"/>
      <c r="C94" s="64"/>
      <c r="D94" s="219" t="s">
        <v>640</v>
      </c>
      <c r="E94" s="64"/>
      <c r="F94" s="280" t="s">
        <v>6952</v>
      </c>
      <c r="G94" s="64"/>
      <c r="H94" s="64"/>
      <c r="I94" s="173"/>
      <c r="J94" s="64"/>
      <c r="K94" s="64"/>
      <c r="L94" s="62"/>
      <c r="M94" s="255"/>
      <c r="N94" s="43"/>
      <c r="O94" s="43"/>
      <c r="P94" s="43"/>
      <c r="Q94" s="43"/>
      <c r="R94" s="43"/>
      <c r="S94" s="43"/>
      <c r="T94" s="79"/>
      <c r="AT94" s="25" t="s">
        <v>640</v>
      </c>
      <c r="AU94" s="25" t="s">
        <v>24</v>
      </c>
    </row>
    <row r="95" spans="2:65" s="1" customFormat="1" ht="22.5" customHeight="1">
      <c r="B95" s="42"/>
      <c r="C95" s="205" t="s">
        <v>255</v>
      </c>
      <c r="D95" s="205" t="s">
        <v>230</v>
      </c>
      <c r="E95" s="206" t="s">
        <v>6953</v>
      </c>
      <c r="F95" s="207" t="s">
        <v>6954</v>
      </c>
      <c r="G95" s="208" t="s">
        <v>6955</v>
      </c>
      <c r="H95" s="209">
        <v>900</v>
      </c>
      <c r="I95" s="210"/>
      <c r="J95" s="211">
        <f>ROUND(I95*H95,2)</f>
        <v>0</v>
      </c>
      <c r="K95" s="207" t="s">
        <v>3144</v>
      </c>
      <c r="L95" s="62"/>
      <c r="M95" s="212" t="s">
        <v>22</v>
      </c>
      <c r="N95" s="213" t="s">
        <v>50</v>
      </c>
      <c r="O95" s="43"/>
      <c r="P95" s="214">
        <f>O95*H95</f>
        <v>0</v>
      </c>
      <c r="Q95" s="214">
        <v>0</v>
      </c>
      <c r="R95" s="214">
        <f>Q95*H95</f>
        <v>0</v>
      </c>
      <c r="S95" s="214">
        <v>0</v>
      </c>
      <c r="T95" s="215">
        <f>S95*H95</f>
        <v>0</v>
      </c>
      <c r="AR95" s="25" t="s">
        <v>588</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588</v>
      </c>
      <c r="BM95" s="25" t="s">
        <v>6956</v>
      </c>
    </row>
    <row r="96" spans="2:65" s="1" customFormat="1" ht="27">
      <c r="B96" s="42"/>
      <c r="C96" s="64"/>
      <c r="D96" s="219" t="s">
        <v>640</v>
      </c>
      <c r="E96" s="64"/>
      <c r="F96" s="280" t="s">
        <v>6957</v>
      </c>
      <c r="G96" s="64"/>
      <c r="H96" s="64"/>
      <c r="I96" s="173"/>
      <c r="J96" s="64"/>
      <c r="K96" s="64"/>
      <c r="L96" s="62"/>
      <c r="M96" s="255"/>
      <c r="N96" s="43"/>
      <c r="O96" s="43"/>
      <c r="P96" s="43"/>
      <c r="Q96" s="43"/>
      <c r="R96" s="43"/>
      <c r="S96" s="43"/>
      <c r="T96" s="79"/>
      <c r="AT96" s="25" t="s">
        <v>640</v>
      </c>
      <c r="AU96" s="25" t="s">
        <v>24</v>
      </c>
    </row>
    <row r="97" spans="2:65" s="1" customFormat="1" ht="22.5" customHeight="1">
      <c r="B97" s="42"/>
      <c r="C97" s="205" t="s">
        <v>260</v>
      </c>
      <c r="D97" s="205" t="s">
        <v>230</v>
      </c>
      <c r="E97" s="206" t="s">
        <v>6958</v>
      </c>
      <c r="F97" s="207" t="s">
        <v>6959</v>
      </c>
      <c r="G97" s="208" t="s">
        <v>515</v>
      </c>
      <c r="H97" s="209">
        <v>6</v>
      </c>
      <c r="I97" s="210"/>
      <c r="J97" s="211">
        <f>ROUND(I97*H97,2)</f>
        <v>0</v>
      </c>
      <c r="K97" s="207" t="s">
        <v>3144</v>
      </c>
      <c r="L97" s="62"/>
      <c r="M97" s="212" t="s">
        <v>22</v>
      </c>
      <c r="N97" s="213" t="s">
        <v>50</v>
      </c>
      <c r="O97" s="43"/>
      <c r="P97" s="214">
        <f>O97*H97</f>
        <v>0</v>
      </c>
      <c r="Q97" s="214">
        <v>0</v>
      </c>
      <c r="R97" s="214">
        <f>Q97*H97</f>
        <v>0</v>
      </c>
      <c r="S97" s="214">
        <v>0</v>
      </c>
      <c r="T97" s="215">
        <f>S97*H97</f>
        <v>0</v>
      </c>
      <c r="AR97" s="25" t="s">
        <v>588</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588</v>
      </c>
      <c r="BM97" s="25" t="s">
        <v>6960</v>
      </c>
    </row>
    <row r="98" spans="2:65" s="1" customFormat="1" ht="27">
      <c r="B98" s="42"/>
      <c r="C98" s="64"/>
      <c r="D98" s="219" t="s">
        <v>640</v>
      </c>
      <c r="E98" s="64"/>
      <c r="F98" s="280" t="s">
        <v>6961</v>
      </c>
      <c r="G98" s="64"/>
      <c r="H98" s="64"/>
      <c r="I98" s="173"/>
      <c r="J98" s="64"/>
      <c r="K98" s="64"/>
      <c r="L98" s="62"/>
      <c r="M98" s="255"/>
      <c r="N98" s="43"/>
      <c r="O98" s="43"/>
      <c r="P98" s="43"/>
      <c r="Q98" s="43"/>
      <c r="R98" s="43"/>
      <c r="S98" s="43"/>
      <c r="T98" s="79"/>
      <c r="AT98" s="25" t="s">
        <v>640</v>
      </c>
      <c r="AU98" s="25" t="s">
        <v>24</v>
      </c>
    </row>
    <row r="99" spans="2:65" s="1" customFormat="1" ht="22.5" customHeight="1">
      <c r="B99" s="42"/>
      <c r="C99" s="205" t="s">
        <v>267</v>
      </c>
      <c r="D99" s="205" t="s">
        <v>230</v>
      </c>
      <c r="E99" s="206" t="s">
        <v>6962</v>
      </c>
      <c r="F99" s="207" t="s">
        <v>6963</v>
      </c>
      <c r="G99" s="208" t="s">
        <v>515</v>
      </c>
      <c r="H99" s="209">
        <v>2</v>
      </c>
      <c r="I99" s="210"/>
      <c r="J99" s="211">
        <f>ROUND(I99*H99,2)</f>
        <v>0</v>
      </c>
      <c r="K99" s="207" t="s">
        <v>3144</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6964</v>
      </c>
    </row>
    <row r="100" spans="2:65" s="1" customFormat="1" ht="27">
      <c r="B100" s="42"/>
      <c r="C100" s="64"/>
      <c r="D100" s="219" t="s">
        <v>640</v>
      </c>
      <c r="E100" s="64"/>
      <c r="F100" s="280" t="s">
        <v>6961</v>
      </c>
      <c r="G100" s="64"/>
      <c r="H100" s="64"/>
      <c r="I100" s="173"/>
      <c r="J100" s="64"/>
      <c r="K100" s="64"/>
      <c r="L100" s="62"/>
      <c r="M100" s="255"/>
      <c r="N100" s="43"/>
      <c r="O100" s="43"/>
      <c r="P100" s="43"/>
      <c r="Q100" s="43"/>
      <c r="R100" s="43"/>
      <c r="S100" s="43"/>
      <c r="T100" s="79"/>
      <c r="AT100" s="25" t="s">
        <v>640</v>
      </c>
      <c r="AU100" s="25" t="s">
        <v>24</v>
      </c>
    </row>
    <row r="101" spans="2:65" s="1" customFormat="1" ht="22.5" customHeight="1">
      <c r="B101" s="42"/>
      <c r="C101" s="205" t="s">
        <v>272</v>
      </c>
      <c r="D101" s="205" t="s">
        <v>230</v>
      </c>
      <c r="E101" s="206" t="s">
        <v>6965</v>
      </c>
      <c r="F101" s="207" t="s">
        <v>6966</v>
      </c>
      <c r="G101" s="208" t="s">
        <v>515</v>
      </c>
      <c r="H101" s="209">
        <v>13</v>
      </c>
      <c r="I101" s="210"/>
      <c r="J101" s="211">
        <f>ROUND(I101*H101,2)</f>
        <v>0</v>
      </c>
      <c r="K101" s="207" t="s">
        <v>3144</v>
      </c>
      <c r="L101" s="62"/>
      <c r="M101" s="212" t="s">
        <v>22</v>
      </c>
      <c r="N101" s="213" t="s">
        <v>50</v>
      </c>
      <c r="O101" s="43"/>
      <c r="P101" s="214">
        <f>O101*H101</f>
        <v>0</v>
      </c>
      <c r="Q101" s="214">
        <v>0</v>
      </c>
      <c r="R101" s="214">
        <f>Q101*H101</f>
        <v>0</v>
      </c>
      <c r="S101" s="214">
        <v>0</v>
      </c>
      <c r="T101" s="215">
        <f>S101*H101</f>
        <v>0</v>
      </c>
      <c r="AR101" s="25" t="s">
        <v>588</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588</v>
      </c>
      <c r="BM101" s="25" t="s">
        <v>6967</v>
      </c>
    </row>
    <row r="102" spans="2:65" s="1" customFormat="1" ht="27">
      <c r="B102" s="42"/>
      <c r="C102" s="64"/>
      <c r="D102" s="219" t="s">
        <v>640</v>
      </c>
      <c r="E102" s="64"/>
      <c r="F102" s="280" t="s">
        <v>6961</v>
      </c>
      <c r="G102" s="64"/>
      <c r="H102" s="64"/>
      <c r="I102" s="173"/>
      <c r="J102" s="64"/>
      <c r="K102" s="64"/>
      <c r="L102" s="62"/>
      <c r="M102" s="255"/>
      <c r="N102" s="43"/>
      <c r="O102" s="43"/>
      <c r="P102" s="43"/>
      <c r="Q102" s="43"/>
      <c r="R102" s="43"/>
      <c r="S102" s="43"/>
      <c r="T102" s="79"/>
      <c r="AT102" s="25" t="s">
        <v>640</v>
      </c>
      <c r="AU102" s="25" t="s">
        <v>24</v>
      </c>
    </row>
    <row r="103" spans="2:65" s="1" customFormat="1" ht="22.5" customHeight="1">
      <c r="B103" s="42"/>
      <c r="C103" s="205" t="s">
        <v>29</v>
      </c>
      <c r="D103" s="205" t="s">
        <v>230</v>
      </c>
      <c r="E103" s="206" t="s">
        <v>6968</v>
      </c>
      <c r="F103" s="207" t="s">
        <v>6969</v>
      </c>
      <c r="G103" s="208" t="s">
        <v>515</v>
      </c>
      <c r="H103" s="209">
        <v>1</v>
      </c>
      <c r="I103" s="210"/>
      <c r="J103" s="211">
        <f>ROUND(I103*H103,2)</f>
        <v>0</v>
      </c>
      <c r="K103" s="207" t="s">
        <v>3144</v>
      </c>
      <c r="L103" s="62"/>
      <c r="M103" s="212" t="s">
        <v>22</v>
      </c>
      <c r="N103" s="213" t="s">
        <v>50</v>
      </c>
      <c r="O103" s="43"/>
      <c r="P103" s="214">
        <f>O103*H103</f>
        <v>0</v>
      </c>
      <c r="Q103" s="214">
        <v>0</v>
      </c>
      <c r="R103" s="214">
        <f>Q103*H103</f>
        <v>0</v>
      </c>
      <c r="S103" s="214">
        <v>0</v>
      </c>
      <c r="T103" s="215">
        <f>S103*H103</f>
        <v>0</v>
      </c>
      <c r="AR103" s="25" t="s">
        <v>588</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588</v>
      </c>
      <c r="BM103" s="25" t="s">
        <v>6970</v>
      </c>
    </row>
    <row r="104" spans="2:65" s="1" customFormat="1" ht="27">
      <c r="B104" s="42"/>
      <c r="C104" s="64"/>
      <c r="D104" s="219" t="s">
        <v>640</v>
      </c>
      <c r="E104" s="64"/>
      <c r="F104" s="280" t="s">
        <v>6961</v>
      </c>
      <c r="G104" s="64"/>
      <c r="H104" s="64"/>
      <c r="I104" s="173"/>
      <c r="J104" s="64"/>
      <c r="K104" s="64"/>
      <c r="L104" s="62"/>
      <c r="M104" s="255"/>
      <c r="N104" s="43"/>
      <c r="O104" s="43"/>
      <c r="P104" s="43"/>
      <c r="Q104" s="43"/>
      <c r="R104" s="43"/>
      <c r="S104" s="43"/>
      <c r="T104" s="79"/>
      <c r="AT104" s="25" t="s">
        <v>640</v>
      </c>
      <c r="AU104" s="25" t="s">
        <v>24</v>
      </c>
    </row>
    <row r="105" spans="2:65" s="1" customFormat="1" ht="22.5" customHeight="1">
      <c r="B105" s="42"/>
      <c r="C105" s="205" t="s">
        <v>280</v>
      </c>
      <c r="D105" s="205" t="s">
        <v>230</v>
      </c>
      <c r="E105" s="206" t="s">
        <v>6971</v>
      </c>
      <c r="F105" s="207" t="s">
        <v>6972</v>
      </c>
      <c r="G105" s="208" t="s">
        <v>515</v>
      </c>
      <c r="H105" s="209">
        <v>125</v>
      </c>
      <c r="I105" s="210"/>
      <c r="J105" s="211">
        <f>ROUND(I105*H105,2)</f>
        <v>0</v>
      </c>
      <c r="K105" s="207" t="s">
        <v>3144</v>
      </c>
      <c r="L105" s="62"/>
      <c r="M105" s="212" t="s">
        <v>22</v>
      </c>
      <c r="N105" s="213" t="s">
        <v>50</v>
      </c>
      <c r="O105" s="43"/>
      <c r="P105" s="214">
        <f>O105*H105</f>
        <v>0</v>
      </c>
      <c r="Q105" s="214">
        <v>0</v>
      </c>
      <c r="R105" s="214">
        <f>Q105*H105</f>
        <v>0</v>
      </c>
      <c r="S105" s="214">
        <v>0</v>
      </c>
      <c r="T105" s="215">
        <f>S105*H105</f>
        <v>0</v>
      </c>
      <c r="AR105" s="25" t="s">
        <v>588</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588</v>
      </c>
      <c r="BM105" s="25" t="s">
        <v>6973</v>
      </c>
    </row>
    <row r="106" spans="2:65" s="1" customFormat="1" ht="27">
      <c r="B106" s="42"/>
      <c r="C106" s="64"/>
      <c r="D106" s="219" t="s">
        <v>640</v>
      </c>
      <c r="E106" s="64"/>
      <c r="F106" s="280" t="s">
        <v>6957</v>
      </c>
      <c r="G106" s="64"/>
      <c r="H106" s="64"/>
      <c r="I106" s="173"/>
      <c r="J106" s="64"/>
      <c r="K106" s="64"/>
      <c r="L106" s="62"/>
      <c r="M106" s="255"/>
      <c r="N106" s="43"/>
      <c r="O106" s="43"/>
      <c r="P106" s="43"/>
      <c r="Q106" s="43"/>
      <c r="R106" s="43"/>
      <c r="S106" s="43"/>
      <c r="T106" s="79"/>
      <c r="AT106" s="25" t="s">
        <v>640</v>
      </c>
      <c r="AU106" s="25" t="s">
        <v>24</v>
      </c>
    </row>
    <row r="107" spans="2:65" s="1" customFormat="1" ht="22.5" customHeight="1">
      <c r="B107" s="42"/>
      <c r="C107" s="205" t="s">
        <v>285</v>
      </c>
      <c r="D107" s="205" t="s">
        <v>230</v>
      </c>
      <c r="E107" s="206" t="s">
        <v>6974</v>
      </c>
      <c r="F107" s="207" t="s">
        <v>6975</v>
      </c>
      <c r="G107" s="208" t="s">
        <v>515</v>
      </c>
      <c r="H107" s="209">
        <v>175</v>
      </c>
      <c r="I107" s="210"/>
      <c r="J107" s="211">
        <f>ROUND(I107*H107,2)</f>
        <v>0</v>
      </c>
      <c r="K107" s="207" t="s">
        <v>3144</v>
      </c>
      <c r="L107" s="62"/>
      <c r="M107" s="212" t="s">
        <v>22</v>
      </c>
      <c r="N107" s="213" t="s">
        <v>50</v>
      </c>
      <c r="O107" s="43"/>
      <c r="P107" s="214">
        <f>O107*H107</f>
        <v>0</v>
      </c>
      <c r="Q107" s="214">
        <v>0</v>
      </c>
      <c r="R107" s="214">
        <f>Q107*H107</f>
        <v>0</v>
      </c>
      <c r="S107" s="214">
        <v>0</v>
      </c>
      <c r="T107" s="215">
        <f>S107*H107</f>
        <v>0</v>
      </c>
      <c r="AR107" s="25" t="s">
        <v>588</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588</v>
      </c>
      <c r="BM107" s="25" t="s">
        <v>6976</v>
      </c>
    </row>
    <row r="108" spans="2:65" s="1" customFormat="1" ht="27">
      <c r="B108" s="42"/>
      <c r="C108" s="64"/>
      <c r="D108" s="219" t="s">
        <v>640</v>
      </c>
      <c r="E108" s="64"/>
      <c r="F108" s="280" t="s">
        <v>6957</v>
      </c>
      <c r="G108" s="64"/>
      <c r="H108" s="64"/>
      <c r="I108" s="173"/>
      <c r="J108" s="64"/>
      <c r="K108" s="64"/>
      <c r="L108" s="62"/>
      <c r="M108" s="255"/>
      <c r="N108" s="43"/>
      <c r="O108" s="43"/>
      <c r="P108" s="43"/>
      <c r="Q108" s="43"/>
      <c r="R108" s="43"/>
      <c r="S108" s="43"/>
      <c r="T108" s="79"/>
      <c r="AT108" s="25" t="s">
        <v>640</v>
      </c>
      <c r="AU108" s="25" t="s">
        <v>24</v>
      </c>
    </row>
    <row r="109" spans="2:65" s="1" customFormat="1" ht="22.5" customHeight="1">
      <c r="B109" s="42"/>
      <c r="C109" s="205" t="s">
        <v>290</v>
      </c>
      <c r="D109" s="205" t="s">
        <v>230</v>
      </c>
      <c r="E109" s="206" t="s">
        <v>6977</v>
      </c>
      <c r="F109" s="207" t="s">
        <v>6978</v>
      </c>
      <c r="G109" s="208" t="s">
        <v>328</v>
      </c>
      <c r="H109" s="209">
        <v>314</v>
      </c>
      <c r="I109" s="210"/>
      <c r="J109" s="211">
        <f>ROUND(I109*H109,2)</f>
        <v>0</v>
      </c>
      <c r="K109" s="207" t="s">
        <v>3144</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6979</v>
      </c>
    </row>
    <row r="110" spans="2:65" s="1" customFormat="1" ht="27">
      <c r="B110" s="42"/>
      <c r="C110" s="64"/>
      <c r="D110" s="219" t="s">
        <v>640</v>
      </c>
      <c r="E110" s="64"/>
      <c r="F110" s="280" t="s">
        <v>6957</v>
      </c>
      <c r="G110" s="64"/>
      <c r="H110" s="64"/>
      <c r="I110" s="173"/>
      <c r="J110" s="64"/>
      <c r="K110" s="64"/>
      <c r="L110" s="62"/>
      <c r="M110" s="255"/>
      <c r="N110" s="43"/>
      <c r="O110" s="43"/>
      <c r="P110" s="43"/>
      <c r="Q110" s="43"/>
      <c r="R110" s="43"/>
      <c r="S110" s="43"/>
      <c r="T110" s="79"/>
      <c r="AT110" s="25" t="s">
        <v>640</v>
      </c>
      <c r="AU110" s="25" t="s">
        <v>24</v>
      </c>
    </row>
    <row r="111" spans="2:65" s="1" customFormat="1" ht="22.5" customHeight="1">
      <c r="B111" s="42"/>
      <c r="C111" s="205" t="s">
        <v>295</v>
      </c>
      <c r="D111" s="205" t="s">
        <v>230</v>
      </c>
      <c r="E111" s="206" t="s">
        <v>6980</v>
      </c>
      <c r="F111" s="207" t="s">
        <v>6981</v>
      </c>
      <c r="G111" s="208" t="s">
        <v>328</v>
      </c>
      <c r="H111" s="209">
        <v>314</v>
      </c>
      <c r="I111" s="210"/>
      <c r="J111" s="211">
        <f>ROUND(I111*H111,2)</f>
        <v>0</v>
      </c>
      <c r="K111" s="207" t="s">
        <v>3144</v>
      </c>
      <c r="L111" s="62"/>
      <c r="M111" s="212" t="s">
        <v>22</v>
      </c>
      <c r="N111" s="213" t="s">
        <v>50</v>
      </c>
      <c r="O111" s="43"/>
      <c r="P111" s="214">
        <f>O111*H111</f>
        <v>0</v>
      </c>
      <c r="Q111" s="214">
        <v>0</v>
      </c>
      <c r="R111" s="214">
        <f>Q111*H111</f>
        <v>0</v>
      </c>
      <c r="S111" s="214">
        <v>0</v>
      </c>
      <c r="T111" s="215">
        <f>S111*H111</f>
        <v>0</v>
      </c>
      <c r="AR111" s="25" t="s">
        <v>588</v>
      </c>
      <c r="AT111" s="25" t="s">
        <v>230</v>
      </c>
      <c r="AU111" s="25" t="s">
        <v>24</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588</v>
      </c>
      <c r="BM111" s="25" t="s">
        <v>6982</v>
      </c>
    </row>
    <row r="112" spans="2:65" s="1" customFormat="1" ht="27">
      <c r="B112" s="42"/>
      <c r="C112" s="64"/>
      <c r="D112" s="219" t="s">
        <v>640</v>
      </c>
      <c r="E112" s="64"/>
      <c r="F112" s="280" t="s">
        <v>6957</v>
      </c>
      <c r="G112" s="64"/>
      <c r="H112" s="64"/>
      <c r="I112" s="173"/>
      <c r="J112" s="64"/>
      <c r="K112" s="64"/>
      <c r="L112" s="62"/>
      <c r="M112" s="255"/>
      <c r="N112" s="43"/>
      <c r="O112" s="43"/>
      <c r="P112" s="43"/>
      <c r="Q112" s="43"/>
      <c r="R112" s="43"/>
      <c r="S112" s="43"/>
      <c r="T112" s="79"/>
      <c r="AT112" s="25" t="s">
        <v>640</v>
      </c>
      <c r="AU112" s="25" t="s">
        <v>24</v>
      </c>
    </row>
    <row r="113" spans="2:65" s="1" customFormat="1" ht="22.5" customHeight="1">
      <c r="B113" s="42"/>
      <c r="C113" s="205" t="s">
        <v>10</v>
      </c>
      <c r="D113" s="205" t="s">
        <v>230</v>
      </c>
      <c r="E113" s="206" t="s">
        <v>6983</v>
      </c>
      <c r="F113" s="207" t="s">
        <v>6984</v>
      </c>
      <c r="G113" s="208" t="s">
        <v>328</v>
      </c>
      <c r="H113" s="209">
        <v>314</v>
      </c>
      <c r="I113" s="210"/>
      <c r="J113" s="211">
        <f>ROUND(I113*H113,2)</f>
        <v>0</v>
      </c>
      <c r="K113" s="207" t="s">
        <v>3144</v>
      </c>
      <c r="L113" s="62"/>
      <c r="M113" s="212" t="s">
        <v>22</v>
      </c>
      <c r="N113" s="213" t="s">
        <v>50</v>
      </c>
      <c r="O113" s="43"/>
      <c r="P113" s="214">
        <f>O113*H113</f>
        <v>0</v>
      </c>
      <c r="Q113" s="214">
        <v>0</v>
      </c>
      <c r="R113" s="214">
        <f>Q113*H113</f>
        <v>0</v>
      </c>
      <c r="S113" s="214">
        <v>0</v>
      </c>
      <c r="T113" s="215">
        <f>S113*H113</f>
        <v>0</v>
      </c>
      <c r="AR113" s="25" t="s">
        <v>588</v>
      </c>
      <c r="AT113" s="25" t="s">
        <v>230</v>
      </c>
      <c r="AU113" s="25" t="s">
        <v>24</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588</v>
      </c>
      <c r="BM113" s="25" t="s">
        <v>6985</v>
      </c>
    </row>
    <row r="114" spans="2:65" s="1" customFormat="1" ht="27">
      <c r="B114" s="42"/>
      <c r="C114" s="64"/>
      <c r="D114" s="219" t="s">
        <v>640</v>
      </c>
      <c r="E114" s="64"/>
      <c r="F114" s="280" t="s">
        <v>6957</v>
      </c>
      <c r="G114" s="64"/>
      <c r="H114" s="64"/>
      <c r="I114" s="173"/>
      <c r="J114" s="64"/>
      <c r="K114" s="64"/>
      <c r="L114" s="62"/>
      <c r="M114" s="255"/>
      <c r="N114" s="43"/>
      <c r="O114" s="43"/>
      <c r="P114" s="43"/>
      <c r="Q114" s="43"/>
      <c r="R114" s="43"/>
      <c r="S114" s="43"/>
      <c r="T114" s="79"/>
      <c r="AT114" s="25" t="s">
        <v>640</v>
      </c>
      <c r="AU114" s="25" t="s">
        <v>24</v>
      </c>
    </row>
    <row r="115" spans="2:65" s="1" customFormat="1" ht="22.5" customHeight="1">
      <c r="B115" s="42"/>
      <c r="C115" s="205" t="s">
        <v>304</v>
      </c>
      <c r="D115" s="205" t="s">
        <v>230</v>
      </c>
      <c r="E115" s="206" t="s">
        <v>6986</v>
      </c>
      <c r="F115" s="207" t="s">
        <v>6987</v>
      </c>
      <c r="G115" s="208" t="s">
        <v>515</v>
      </c>
      <c r="H115" s="209">
        <v>8</v>
      </c>
      <c r="I115" s="210"/>
      <c r="J115" s="211">
        <f>ROUND(I115*H115,2)</f>
        <v>0</v>
      </c>
      <c r="K115" s="207" t="s">
        <v>3144</v>
      </c>
      <c r="L115" s="62"/>
      <c r="M115" s="212" t="s">
        <v>22</v>
      </c>
      <c r="N115" s="213" t="s">
        <v>50</v>
      </c>
      <c r="O115" s="43"/>
      <c r="P115" s="214">
        <f>O115*H115</f>
        <v>0</v>
      </c>
      <c r="Q115" s="214">
        <v>0</v>
      </c>
      <c r="R115" s="214">
        <f>Q115*H115</f>
        <v>0</v>
      </c>
      <c r="S115" s="214">
        <v>0</v>
      </c>
      <c r="T115" s="215">
        <f>S115*H115</f>
        <v>0</v>
      </c>
      <c r="AR115" s="25" t="s">
        <v>588</v>
      </c>
      <c r="AT115" s="25" t="s">
        <v>230</v>
      </c>
      <c r="AU115" s="25" t="s">
        <v>24</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588</v>
      </c>
      <c r="BM115" s="25" t="s">
        <v>6988</v>
      </c>
    </row>
    <row r="116" spans="2:65" s="1" customFormat="1" ht="27">
      <c r="B116" s="42"/>
      <c r="C116" s="64"/>
      <c r="D116" s="219" t="s">
        <v>640</v>
      </c>
      <c r="E116" s="64"/>
      <c r="F116" s="280" t="s">
        <v>6957</v>
      </c>
      <c r="G116" s="64"/>
      <c r="H116" s="64"/>
      <c r="I116" s="173"/>
      <c r="J116" s="64"/>
      <c r="K116" s="64"/>
      <c r="L116" s="62"/>
      <c r="M116" s="255"/>
      <c r="N116" s="43"/>
      <c r="O116" s="43"/>
      <c r="P116" s="43"/>
      <c r="Q116" s="43"/>
      <c r="R116" s="43"/>
      <c r="S116" s="43"/>
      <c r="T116" s="79"/>
      <c r="AT116" s="25" t="s">
        <v>640</v>
      </c>
      <c r="AU116" s="25" t="s">
        <v>24</v>
      </c>
    </row>
    <row r="117" spans="2:65" s="1" customFormat="1" ht="22.5" customHeight="1">
      <c r="B117" s="42"/>
      <c r="C117" s="205" t="s">
        <v>308</v>
      </c>
      <c r="D117" s="205" t="s">
        <v>230</v>
      </c>
      <c r="E117" s="206" t="s">
        <v>6989</v>
      </c>
      <c r="F117" s="207" t="s">
        <v>6990</v>
      </c>
      <c r="G117" s="208" t="s">
        <v>515</v>
      </c>
      <c r="H117" s="209">
        <v>5</v>
      </c>
      <c r="I117" s="210"/>
      <c r="J117" s="211">
        <f>ROUND(I117*H117,2)</f>
        <v>0</v>
      </c>
      <c r="K117" s="207" t="s">
        <v>3144</v>
      </c>
      <c r="L117" s="62"/>
      <c r="M117" s="212" t="s">
        <v>22</v>
      </c>
      <c r="N117" s="213" t="s">
        <v>50</v>
      </c>
      <c r="O117" s="43"/>
      <c r="P117" s="214">
        <f>O117*H117</f>
        <v>0</v>
      </c>
      <c r="Q117" s="214">
        <v>0</v>
      </c>
      <c r="R117" s="214">
        <f>Q117*H117</f>
        <v>0</v>
      </c>
      <c r="S117" s="214">
        <v>0</v>
      </c>
      <c r="T117" s="215">
        <f>S117*H117</f>
        <v>0</v>
      </c>
      <c r="AR117" s="25" t="s">
        <v>588</v>
      </c>
      <c r="AT117" s="25" t="s">
        <v>230</v>
      </c>
      <c r="AU117" s="25" t="s">
        <v>24</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6991</v>
      </c>
    </row>
    <row r="118" spans="2:65" s="1" customFormat="1" ht="27">
      <c r="B118" s="42"/>
      <c r="C118" s="64"/>
      <c r="D118" s="219" t="s">
        <v>640</v>
      </c>
      <c r="E118" s="64"/>
      <c r="F118" s="280" t="s">
        <v>6957</v>
      </c>
      <c r="G118" s="64"/>
      <c r="H118" s="64"/>
      <c r="I118" s="173"/>
      <c r="J118" s="64"/>
      <c r="K118" s="64"/>
      <c r="L118" s="62"/>
      <c r="M118" s="255"/>
      <c r="N118" s="43"/>
      <c r="O118" s="43"/>
      <c r="P118" s="43"/>
      <c r="Q118" s="43"/>
      <c r="R118" s="43"/>
      <c r="S118" s="43"/>
      <c r="T118" s="79"/>
      <c r="AT118" s="25" t="s">
        <v>640</v>
      </c>
      <c r="AU118" s="25" t="s">
        <v>24</v>
      </c>
    </row>
    <row r="119" spans="2:65" s="1" customFormat="1" ht="22.5" customHeight="1">
      <c r="B119" s="42"/>
      <c r="C119" s="205" t="s">
        <v>313</v>
      </c>
      <c r="D119" s="205" t="s">
        <v>230</v>
      </c>
      <c r="E119" s="206" t="s">
        <v>6992</v>
      </c>
      <c r="F119" s="207" t="s">
        <v>6993</v>
      </c>
      <c r="G119" s="208" t="s">
        <v>515</v>
      </c>
      <c r="H119" s="209">
        <v>2</v>
      </c>
      <c r="I119" s="210"/>
      <c r="J119" s="211">
        <f>ROUND(I119*H119,2)</f>
        <v>0</v>
      </c>
      <c r="K119" s="207" t="s">
        <v>3144</v>
      </c>
      <c r="L119" s="62"/>
      <c r="M119" s="212" t="s">
        <v>22</v>
      </c>
      <c r="N119" s="213" t="s">
        <v>50</v>
      </c>
      <c r="O119" s="43"/>
      <c r="P119" s="214">
        <f>O119*H119</f>
        <v>0</v>
      </c>
      <c r="Q119" s="214">
        <v>0</v>
      </c>
      <c r="R119" s="214">
        <f>Q119*H119</f>
        <v>0</v>
      </c>
      <c r="S119" s="214">
        <v>0</v>
      </c>
      <c r="T119" s="215">
        <f>S119*H119</f>
        <v>0</v>
      </c>
      <c r="AR119" s="25" t="s">
        <v>588</v>
      </c>
      <c r="AT119" s="25" t="s">
        <v>230</v>
      </c>
      <c r="AU119" s="25" t="s">
        <v>24</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588</v>
      </c>
      <c r="BM119" s="25" t="s">
        <v>6994</v>
      </c>
    </row>
    <row r="120" spans="2:65" s="1" customFormat="1" ht="27">
      <c r="B120" s="42"/>
      <c r="C120" s="64"/>
      <c r="D120" s="219" t="s">
        <v>640</v>
      </c>
      <c r="E120" s="64"/>
      <c r="F120" s="280" t="s">
        <v>6995</v>
      </c>
      <c r="G120" s="64"/>
      <c r="H120" s="64"/>
      <c r="I120" s="173"/>
      <c r="J120" s="64"/>
      <c r="K120" s="64"/>
      <c r="L120" s="62"/>
      <c r="M120" s="255"/>
      <c r="N120" s="43"/>
      <c r="O120" s="43"/>
      <c r="P120" s="43"/>
      <c r="Q120" s="43"/>
      <c r="R120" s="43"/>
      <c r="S120" s="43"/>
      <c r="T120" s="79"/>
      <c r="AT120" s="25" t="s">
        <v>640</v>
      </c>
      <c r="AU120" s="25" t="s">
        <v>24</v>
      </c>
    </row>
    <row r="121" spans="2:65" s="1" customFormat="1" ht="22.5" customHeight="1">
      <c r="B121" s="42"/>
      <c r="C121" s="205" t="s">
        <v>319</v>
      </c>
      <c r="D121" s="205" t="s">
        <v>230</v>
      </c>
      <c r="E121" s="206" t="s">
        <v>6996</v>
      </c>
      <c r="F121" s="207" t="s">
        <v>6997</v>
      </c>
      <c r="G121" s="208" t="s">
        <v>515</v>
      </c>
      <c r="H121" s="209">
        <v>1</v>
      </c>
      <c r="I121" s="210"/>
      <c r="J121" s="211">
        <f>ROUND(I121*H121,2)</f>
        <v>0</v>
      </c>
      <c r="K121" s="207" t="s">
        <v>3144</v>
      </c>
      <c r="L121" s="62"/>
      <c r="M121" s="212" t="s">
        <v>22</v>
      </c>
      <c r="N121" s="213" t="s">
        <v>50</v>
      </c>
      <c r="O121" s="43"/>
      <c r="P121" s="214">
        <f>O121*H121</f>
        <v>0</v>
      </c>
      <c r="Q121" s="214">
        <v>0</v>
      </c>
      <c r="R121" s="214">
        <f>Q121*H121</f>
        <v>0</v>
      </c>
      <c r="S121" s="214">
        <v>0</v>
      </c>
      <c r="T121" s="215">
        <f>S121*H121</f>
        <v>0</v>
      </c>
      <c r="AR121" s="25" t="s">
        <v>588</v>
      </c>
      <c r="AT121" s="25" t="s">
        <v>230</v>
      </c>
      <c r="AU121" s="25" t="s">
        <v>24</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588</v>
      </c>
      <c r="BM121" s="25" t="s">
        <v>6998</v>
      </c>
    </row>
    <row r="122" spans="2:65" s="1" customFormat="1" ht="27">
      <c r="B122" s="42"/>
      <c r="C122" s="64"/>
      <c r="D122" s="219" t="s">
        <v>640</v>
      </c>
      <c r="E122" s="64"/>
      <c r="F122" s="280" t="s">
        <v>6999</v>
      </c>
      <c r="G122" s="64"/>
      <c r="H122" s="64"/>
      <c r="I122" s="173"/>
      <c r="J122" s="64"/>
      <c r="K122" s="64"/>
      <c r="L122" s="62"/>
      <c r="M122" s="255"/>
      <c r="N122" s="43"/>
      <c r="O122" s="43"/>
      <c r="P122" s="43"/>
      <c r="Q122" s="43"/>
      <c r="R122" s="43"/>
      <c r="S122" s="43"/>
      <c r="T122" s="79"/>
      <c r="AT122" s="25" t="s">
        <v>640</v>
      </c>
      <c r="AU122" s="25" t="s">
        <v>24</v>
      </c>
    </row>
    <row r="123" spans="2:65" s="1" customFormat="1" ht="22.5" customHeight="1">
      <c r="B123" s="42"/>
      <c r="C123" s="205" t="s">
        <v>325</v>
      </c>
      <c r="D123" s="205" t="s">
        <v>230</v>
      </c>
      <c r="E123" s="206" t="s">
        <v>7000</v>
      </c>
      <c r="F123" s="207" t="s">
        <v>7001</v>
      </c>
      <c r="G123" s="208" t="s">
        <v>515</v>
      </c>
      <c r="H123" s="209">
        <v>3</v>
      </c>
      <c r="I123" s="210"/>
      <c r="J123" s="211">
        <f>ROUND(I123*H123,2)</f>
        <v>0</v>
      </c>
      <c r="K123" s="207" t="s">
        <v>3144</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7002</v>
      </c>
    </row>
    <row r="124" spans="2:65" s="1" customFormat="1" ht="27">
      <c r="B124" s="42"/>
      <c r="C124" s="64"/>
      <c r="D124" s="219" t="s">
        <v>640</v>
      </c>
      <c r="E124" s="64"/>
      <c r="F124" s="280" t="s">
        <v>7003</v>
      </c>
      <c r="G124" s="64"/>
      <c r="H124" s="64"/>
      <c r="I124" s="173"/>
      <c r="J124" s="64"/>
      <c r="K124" s="64"/>
      <c r="L124" s="62"/>
      <c r="M124" s="255"/>
      <c r="N124" s="43"/>
      <c r="O124" s="43"/>
      <c r="P124" s="43"/>
      <c r="Q124" s="43"/>
      <c r="R124" s="43"/>
      <c r="S124" s="43"/>
      <c r="T124" s="79"/>
      <c r="AT124" s="25" t="s">
        <v>640</v>
      </c>
      <c r="AU124" s="25" t="s">
        <v>24</v>
      </c>
    </row>
    <row r="125" spans="2:65" s="1" customFormat="1" ht="22.5" customHeight="1">
      <c r="B125" s="42"/>
      <c r="C125" s="205" t="s">
        <v>9</v>
      </c>
      <c r="D125" s="205" t="s">
        <v>230</v>
      </c>
      <c r="E125" s="206" t="s">
        <v>7004</v>
      </c>
      <c r="F125" s="207" t="s">
        <v>7005</v>
      </c>
      <c r="G125" s="208" t="s">
        <v>515</v>
      </c>
      <c r="H125" s="209">
        <v>1</v>
      </c>
      <c r="I125" s="210"/>
      <c r="J125" s="211">
        <f>ROUND(I125*H125,2)</f>
        <v>0</v>
      </c>
      <c r="K125" s="207" t="s">
        <v>3144</v>
      </c>
      <c r="L125" s="62"/>
      <c r="M125" s="212" t="s">
        <v>22</v>
      </c>
      <c r="N125" s="213" t="s">
        <v>50</v>
      </c>
      <c r="O125" s="43"/>
      <c r="P125" s="214">
        <f>O125*H125</f>
        <v>0</v>
      </c>
      <c r="Q125" s="214">
        <v>0</v>
      </c>
      <c r="R125" s="214">
        <f>Q125*H125</f>
        <v>0</v>
      </c>
      <c r="S125" s="214">
        <v>0</v>
      </c>
      <c r="T125" s="215">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7006</v>
      </c>
    </row>
    <row r="126" spans="2:65" s="1" customFormat="1" ht="27">
      <c r="B126" s="42"/>
      <c r="C126" s="64"/>
      <c r="D126" s="219" t="s">
        <v>640</v>
      </c>
      <c r="E126" s="64"/>
      <c r="F126" s="280" t="s">
        <v>7007</v>
      </c>
      <c r="G126" s="64"/>
      <c r="H126" s="64"/>
      <c r="I126" s="173"/>
      <c r="J126" s="64"/>
      <c r="K126" s="64"/>
      <c r="L126" s="62"/>
      <c r="M126" s="255"/>
      <c r="N126" s="43"/>
      <c r="O126" s="43"/>
      <c r="P126" s="43"/>
      <c r="Q126" s="43"/>
      <c r="R126" s="43"/>
      <c r="S126" s="43"/>
      <c r="T126" s="79"/>
      <c r="AT126" s="25" t="s">
        <v>640</v>
      </c>
      <c r="AU126" s="25" t="s">
        <v>24</v>
      </c>
    </row>
    <row r="127" spans="2:65" s="1" customFormat="1" ht="22.5" customHeight="1">
      <c r="B127" s="42"/>
      <c r="C127" s="205" t="s">
        <v>335</v>
      </c>
      <c r="D127" s="205" t="s">
        <v>230</v>
      </c>
      <c r="E127" s="206" t="s">
        <v>7008</v>
      </c>
      <c r="F127" s="207" t="s">
        <v>7009</v>
      </c>
      <c r="G127" s="208" t="s">
        <v>515</v>
      </c>
      <c r="H127" s="209">
        <v>3</v>
      </c>
      <c r="I127" s="210"/>
      <c r="J127" s="211">
        <f>ROUND(I127*H127,2)</f>
        <v>0</v>
      </c>
      <c r="K127" s="207" t="s">
        <v>3144</v>
      </c>
      <c r="L127" s="62"/>
      <c r="M127" s="212" t="s">
        <v>22</v>
      </c>
      <c r="N127" s="213" t="s">
        <v>50</v>
      </c>
      <c r="O127" s="43"/>
      <c r="P127" s="214">
        <f>O127*H127</f>
        <v>0</v>
      </c>
      <c r="Q127" s="214">
        <v>0</v>
      </c>
      <c r="R127" s="214">
        <f>Q127*H127</f>
        <v>0</v>
      </c>
      <c r="S127" s="214">
        <v>0</v>
      </c>
      <c r="T127" s="215">
        <f>S127*H127</f>
        <v>0</v>
      </c>
      <c r="AR127" s="25" t="s">
        <v>588</v>
      </c>
      <c r="AT127" s="25" t="s">
        <v>230</v>
      </c>
      <c r="AU127" s="25" t="s">
        <v>24</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588</v>
      </c>
      <c r="BM127" s="25" t="s">
        <v>7010</v>
      </c>
    </row>
    <row r="128" spans="2:65" s="1" customFormat="1" ht="27">
      <c r="B128" s="42"/>
      <c r="C128" s="64"/>
      <c r="D128" s="219" t="s">
        <v>640</v>
      </c>
      <c r="E128" s="64"/>
      <c r="F128" s="280" t="s">
        <v>6957</v>
      </c>
      <c r="G128" s="64"/>
      <c r="H128" s="64"/>
      <c r="I128" s="173"/>
      <c r="J128" s="64"/>
      <c r="K128" s="64"/>
      <c r="L128" s="62"/>
      <c r="M128" s="255"/>
      <c r="N128" s="43"/>
      <c r="O128" s="43"/>
      <c r="P128" s="43"/>
      <c r="Q128" s="43"/>
      <c r="R128" s="43"/>
      <c r="S128" s="43"/>
      <c r="T128" s="79"/>
      <c r="AT128" s="25" t="s">
        <v>640</v>
      </c>
      <c r="AU128" s="25" t="s">
        <v>24</v>
      </c>
    </row>
    <row r="129" spans="2:65" s="1" customFormat="1" ht="22.5" customHeight="1">
      <c r="B129" s="42"/>
      <c r="C129" s="205" t="s">
        <v>340</v>
      </c>
      <c r="D129" s="205" t="s">
        <v>230</v>
      </c>
      <c r="E129" s="206" t="s">
        <v>7011</v>
      </c>
      <c r="F129" s="207" t="s">
        <v>7012</v>
      </c>
      <c r="G129" s="208" t="s">
        <v>515</v>
      </c>
      <c r="H129" s="209">
        <v>3</v>
      </c>
      <c r="I129" s="210"/>
      <c r="J129" s="211">
        <f>ROUND(I129*H129,2)</f>
        <v>0</v>
      </c>
      <c r="K129" s="207" t="s">
        <v>3144</v>
      </c>
      <c r="L129" s="62"/>
      <c r="M129" s="212" t="s">
        <v>22</v>
      </c>
      <c r="N129" s="213" t="s">
        <v>50</v>
      </c>
      <c r="O129" s="43"/>
      <c r="P129" s="214">
        <f>O129*H129</f>
        <v>0</v>
      </c>
      <c r="Q129" s="214">
        <v>0</v>
      </c>
      <c r="R129" s="214">
        <f>Q129*H129</f>
        <v>0</v>
      </c>
      <c r="S129" s="214">
        <v>0</v>
      </c>
      <c r="T129" s="215">
        <f>S129*H129</f>
        <v>0</v>
      </c>
      <c r="AR129" s="25" t="s">
        <v>588</v>
      </c>
      <c r="AT129" s="25" t="s">
        <v>230</v>
      </c>
      <c r="AU129" s="25" t="s">
        <v>24</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588</v>
      </c>
      <c r="BM129" s="25" t="s">
        <v>7013</v>
      </c>
    </row>
    <row r="130" spans="2:65" s="1" customFormat="1" ht="27">
      <c r="B130" s="42"/>
      <c r="C130" s="64"/>
      <c r="D130" s="219" t="s">
        <v>640</v>
      </c>
      <c r="E130" s="64"/>
      <c r="F130" s="280" t="s">
        <v>6957</v>
      </c>
      <c r="G130" s="64"/>
      <c r="H130" s="64"/>
      <c r="I130" s="173"/>
      <c r="J130" s="64"/>
      <c r="K130" s="64"/>
      <c r="L130" s="62"/>
      <c r="M130" s="255"/>
      <c r="N130" s="43"/>
      <c r="O130" s="43"/>
      <c r="P130" s="43"/>
      <c r="Q130" s="43"/>
      <c r="R130" s="43"/>
      <c r="S130" s="43"/>
      <c r="T130" s="79"/>
      <c r="AT130" s="25" t="s">
        <v>640</v>
      </c>
      <c r="AU130" s="25" t="s">
        <v>24</v>
      </c>
    </row>
    <row r="131" spans="2:65" s="1" customFormat="1" ht="44.25" customHeight="1">
      <c r="B131" s="42"/>
      <c r="C131" s="205" t="s">
        <v>344</v>
      </c>
      <c r="D131" s="205" t="s">
        <v>230</v>
      </c>
      <c r="E131" s="206" t="s">
        <v>7014</v>
      </c>
      <c r="F131" s="207" t="s">
        <v>7015</v>
      </c>
      <c r="G131" s="208" t="s">
        <v>515</v>
      </c>
      <c r="H131" s="209">
        <v>5</v>
      </c>
      <c r="I131" s="210"/>
      <c r="J131" s="211">
        <f>ROUND(I131*H131,2)</f>
        <v>0</v>
      </c>
      <c r="K131" s="207" t="s">
        <v>3144</v>
      </c>
      <c r="L131" s="62"/>
      <c r="M131" s="212" t="s">
        <v>22</v>
      </c>
      <c r="N131" s="213" t="s">
        <v>50</v>
      </c>
      <c r="O131" s="43"/>
      <c r="P131" s="214">
        <f>O131*H131</f>
        <v>0</v>
      </c>
      <c r="Q131" s="214">
        <v>0</v>
      </c>
      <c r="R131" s="214">
        <f>Q131*H131</f>
        <v>0</v>
      </c>
      <c r="S131" s="214">
        <v>0</v>
      </c>
      <c r="T131" s="215">
        <f>S131*H131</f>
        <v>0</v>
      </c>
      <c r="AR131" s="25" t="s">
        <v>588</v>
      </c>
      <c r="AT131" s="25" t="s">
        <v>230</v>
      </c>
      <c r="AU131" s="25" t="s">
        <v>24</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588</v>
      </c>
      <c r="BM131" s="25" t="s">
        <v>7016</v>
      </c>
    </row>
    <row r="132" spans="2:65" s="1" customFormat="1" ht="40.5">
      <c r="B132" s="42"/>
      <c r="C132" s="64"/>
      <c r="D132" s="219" t="s">
        <v>640</v>
      </c>
      <c r="E132" s="64"/>
      <c r="F132" s="280" t="s">
        <v>7017</v>
      </c>
      <c r="G132" s="64"/>
      <c r="H132" s="64"/>
      <c r="I132" s="173"/>
      <c r="J132" s="64"/>
      <c r="K132" s="64"/>
      <c r="L132" s="62"/>
      <c r="M132" s="255"/>
      <c r="N132" s="43"/>
      <c r="O132" s="43"/>
      <c r="P132" s="43"/>
      <c r="Q132" s="43"/>
      <c r="R132" s="43"/>
      <c r="S132" s="43"/>
      <c r="T132" s="79"/>
      <c r="AT132" s="25" t="s">
        <v>640</v>
      </c>
      <c r="AU132" s="25" t="s">
        <v>24</v>
      </c>
    </row>
    <row r="133" spans="2:65" s="1" customFormat="1" ht="22.5" customHeight="1">
      <c r="B133" s="42"/>
      <c r="C133" s="205" t="s">
        <v>348</v>
      </c>
      <c r="D133" s="205" t="s">
        <v>230</v>
      </c>
      <c r="E133" s="206" t="s">
        <v>7018</v>
      </c>
      <c r="F133" s="207" t="s">
        <v>7019</v>
      </c>
      <c r="G133" s="208" t="s">
        <v>515</v>
      </c>
      <c r="H133" s="209">
        <v>1</v>
      </c>
      <c r="I133" s="210"/>
      <c r="J133" s="211">
        <f>ROUND(I133*H133,2)</f>
        <v>0</v>
      </c>
      <c r="K133" s="207" t="s">
        <v>3144</v>
      </c>
      <c r="L133" s="62"/>
      <c r="M133" s="212" t="s">
        <v>22</v>
      </c>
      <c r="N133" s="213" t="s">
        <v>50</v>
      </c>
      <c r="O133" s="43"/>
      <c r="P133" s="214">
        <f>O133*H133</f>
        <v>0</v>
      </c>
      <c r="Q133" s="214">
        <v>0</v>
      </c>
      <c r="R133" s="214">
        <f>Q133*H133</f>
        <v>0</v>
      </c>
      <c r="S133" s="214">
        <v>0</v>
      </c>
      <c r="T133" s="215">
        <f>S133*H133</f>
        <v>0</v>
      </c>
      <c r="AR133" s="25" t="s">
        <v>588</v>
      </c>
      <c r="AT133" s="25" t="s">
        <v>230</v>
      </c>
      <c r="AU133" s="25" t="s">
        <v>24</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588</v>
      </c>
      <c r="BM133" s="25" t="s">
        <v>7020</v>
      </c>
    </row>
    <row r="134" spans="2:65" s="1" customFormat="1" ht="27">
      <c r="B134" s="42"/>
      <c r="C134" s="64"/>
      <c r="D134" s="219" t="s">
        <v>640</v>
      </c>
      <c r="E134" s="64"/>
      <c r="F134" s="280" t="s">
        <v>7021</v>
      </c>
      <c r="G134" s="64"/>
      <c r="H134" s="64"/>
      <c r="I134" s="173"/>
      <c r="J134" s="64"/>
      <c r="K134" s="64"/>
      <c r="L134" s="62"/>
      <c r="M134" s="255"/>
      <c r="N134" s="43"/>
      <c r="O134" s="43"/>
      <c r="P134" s="43"/>
      <c r="Q134" s="43"/>
      <c r="R134" s="43"/>
      <c r="S134" s="43"/>
      <c r="T134" s="79"/>
      <c r="AT134" s="25" t="s">
        <v>640</v>
      </c>
      <c r="AU134" s="25" t="s">
        <v>24</v>
      </c>
    </row>
    <row r="135" spans="2:65" s="1" customFormat="1" ht="22.5" customHeight="1">
      <c r="B135" s="42"/>
      <c r="C135" s="205" t="s">
        <v>359</v>
      </c>
      <c r="D135" s="205" t="s">
        <v>230</v>
      </c>
      <c r="E135" s="206" t="s">
        <v>7022</v>
      </c>
      <c r="F135" s="207" t="s">
        <v>7023</v>
      </c>
      <c r="G135" s="208" t="s">
        <v>515</v>
      </c>
      <c r="H135" s="209">
        <v>1</v>
      </c>
      <c r="I135" s="210"/>
      <c r="J135" s="211">
        <f>ROUND(I135*H135,2)</f>
        <v>0</v>
      </c>
      <c r="K135" s="207" t="s">
        <v>3144</v>
      </c>
      <c r="L135" s="62"/>
      <c r="M135" s="212" t="s">
        <v>22</v>
      </c>
      <c r="N135" s="213" t="s">
        <v>50</v>
      </c>
      <c r="O135" s="43"/>
      <c r="P135" s="214">
        <f>O135*H135</f>
        <v>0</v>
      </c>
      <c r="Q135" s="214">
        <v>0</v>
      </c>
      <c r="R135" s="214">
        <f>Q135*H135</f>
        <v>0</v>
      </c>
      <c r="S135" s="214">
        <v>0</v>
      </c>
      <c r="T135" s="215">
        <f>S135*H135</f>
        <v>0</v>
      </c>
      <c r="AR135" s="25" t="s">
        <v>588</v>
      </c>
      <c r="AT135" s="25" t="s">
        <v>230</v>
      </c>
      <c r="AU135" s="25" t="s">
        <v>24</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588</v>
      </c>
      <c r="BM135" s="25" t="s">
        <v>7024</v>
      </c>
    </row>
    <row r="136" spans="2:65" s="1" customFormat="1" ht="27">
      <c r="B136" s="42"/>
      <c r="C136" s="64"/>
      <c r="D136" s="219" t="s">
        <v>640</v>
      </c>
      <c r="E136" s="64"/>
      <c r="F136" s="280" t="s">
        <v>7025</v>
      </c>
      <c r="G136" s="64"/>
      <c r="H136" s="64"/>
      <c r="I136" s="173"/>
      <c r="J136" s="64"/>
      <c r="K136" s="64"/>
      <c r="L136" s="62"/>
      <c r="M136" s="255"/>
      <c r="N136" s="43"/>
      <c r="O136" s="43"/>
      <c r="P136" s="43"/>
      <c r="Q136" s="43"/>
      <c r="R136" s="43"/>
      <c r="S136" s="43"/>
      <c r="T136" s="79"/>
      <c r="AT136" s="25" t="s">
        <v>640</v>
      </c>
      <c r="AU136" s="25" t="s">
        <v>24</v>
      </c>
    </row>
    <row r="137" spans="2:65" s="1" customFormat="1" ht="22.5" customHeight="1">
      <c r="B137" s="42"/>
      <c r="C137" s="205" t="s">
        <v>364</v>
      </c>
      <c r="D137" s="205" t="s">
        <v>230</v>
      </c>
      <c r="E137" s="206" t="s">
        <v>7026</v>
      </c>
      <c r="F137" s="207" t="s">
        <v>7027</v>
      </c>
      <c r="G137" s="208" t="s">
        <v>515</v>
      </c>
      <c r="H137" s="209">
        <v>1</v>
      </c>
      <c r="I137" s="210"/>
      <c r="J137" s="211">
        <f>ROUND(I137*H137,2)</f>
        <v>0</v>
      </c>
      <c r="K137" s="207" t="s">
        <v>3144</v>
      </c>
      <c r="L137" s="62"/>
      <c r="M137" s="212" t="s">
        <v>22</v>
      </c>
      <c r="N137" s="213" t="s">
        <v>50</v>
      </c>
      <c r="O137" s="43"/>
      <c r="P137" s="214">
        <f>O137*H137</f>
        <v>0</v>
      </c>
      <c r="Q137" s="214">
        <v>0</v>
      </c>
      <c r="R137" s="214">
        <f>Q137*H137</f>
        <v>0</v>
      </c>
      <c r="S137" s="214">
        <v>0</v>
      </c>
      <c r="T137" s="215">
        <f>S137*H137</f>
        <v>0</v>
      </c>
      <c r="AR137" s="25" t="s">
        <v>588</v>
      </c>
      <c r="AT137" s="25" t="s">
        <v>230</v>
      </c>
      <c r="AU137" s="25" t="s">
        <v>24</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588</v>
      </c>
      <c r="BM137" s="25" t="s">
        <v>7028</v>
      </c>
    </row>
    <row r="138" spans="2:65" s="1" customFormat="1" ht="27">
      <c r="B138" s="42"/>
      <c r="C138" s="64"/>
      <c r="D138" s="219" t="s">
        <v>640</v>
      </c>
      <c r="E138" s="64"/>
      <c r="F138" s="280" t="s">
        <v>7029</v>
      </c>
      <c r="G138" s="64"/>
      <c r="H138" s="64"/>
      <c r="I138" s="173"/>
      <c r="J138" s="64"/>
      <c r="K138" s="64"/>
      <c r="L138" s="62"/>
      <c r="M138" s="255"/>
      <c r="N138" s="43"/>
      <c r="O138" s="43"/>
      <c r="P138" s="43"/>
      <c r="Q138" s="43"/>
      <c r="R138" s="43"/>
      <c r="S138" s="43"/>
      <c r="T138" s="79"/>
      <c r="AT138" s="25" t="s">
        <v>640</v>
      </c>
      <c r="AU138" s="25" t="s">
        <v>24</v>
      </c>
    </row>
    <row r="139" spans="2:65" s="1" customFormat="1" ht="22.5" customHeight="1">
      <c r="B139" s="42"/>
      <c r="C139" s="205" t="s">
        <v>381</v>
      </c>
      <c r="D139" s="205" t="s">
        <v>230</v>
      </c>
      <c r="E139" s="206" t="s">
        <v>7030</v>
      </c>
      <c r="F139" s="207" t="s">
        <v>7031</v>
      </c>
      <c r="G139" s="208" t="s">
        <v>515</v>
      </c>
      <c r="H139" s="209">
        <v>1</v>
      </c>
      <c r="I139" s="210"/>
      <c r="J139" s="211">
        <f>ROUND(I139*H139,2)</f>
        <v>0</v>
      </c>
      <c r="K139" s="207" t="s">
        <v>3144</v>
      </c>
      <c r="L139" s="62"/>
      <c r="M139" s="212" t="s">
        <v>22</v>
      </c>
      <c r="N139" s="213" t="s">
        <v>50</v>
      </c>
      <c r="O139" s="43"/>
      <c r="P139" s="214">
        <f>O139*H139</f>
        <v>0</v>
      </c>
      <c r="Q139" s="214">
        <v>0</v>
      </c>
      <c r="R139" s="214">
        <f>Q139*H139</f>
        <v>0</v>
      </c>
      <c r="S139" s="214">
        <v>0</v>
      </c>
      <c r="T139" s="215">
        <f>S139*H139</f>
        <v>0</v>
      </c>
      <c r="AR139" s="25" t="s">
        <v>588</v>
      </c>
      <c r="AT139" s="25" t="s">
        <v>230</v>
      </c>
      <c r="AU139" s="25" t="s">
        <v>24</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588</v>
      </c>
      <c r="BM139" s="25" t="s">
        <v>7032</v>
      </c>
    </row>
    <row r="140" spans="2:65" s="1" customFormat="1" ht="27">
      <c r="B140" s="42"/>
      <c r="C140" s="64"/>
      <c r="D140" s="229" t="s">
        <v>640</v>
      </c>
      <c r="E140" s="64"/>
      <c r="F140" s="254" t="s">
        <v>6957</v>
      </c>
      <c r="G140" s="64"/>
      <c r="H140" s="64"/>
      <c r="I140" s="173"/>
      <c r="J140" s="64"/>
      <c r="K140" s="64"/>
      <c r="L140" s="62"/>
      <c r="M140" s="298"/>
      <c r="N140" s="291"/>
      <c r="O140" s="291"/>
      <c r="P140" s="291"/>
      <c r="Q140" s="291"/>
      <c r="R140" s="291"/>
      <c r="S140" s="291"/>
      <c r="T140" s="299"/>
      <c r="AT140" s="25" t="s">
        <v>640</v>
      </c>
      <c r="AU140" s="25" t="s">
        <v>24</v>
      </c>
    </row>
    <row r="141" spans="2:65" s="1" customFormat="1" ht="6.95" customHeight="1">
      <c r="B141" s="57"/>
      <c r="C141" s="58"/>
      <c r="D141" s="58"/>
      <c r="E141" s="58"/>
      <c r="F141" s="58"/>
      <c r="G141" s="58"/>
      <c r="H141" s="58"/>
      <c r="I141" s="149"/>
      <c r="J141" s="58"/>
      <c r="K141" s="58"/>
      <c r="L141" s="62"/>
    </row>
  </sheetData>
  <sheetProtection algorithmName="SHA-512" hashValue="a45chchMHOItW5aVk2fQMzEuiDeS9oIsms5SdCZlWXiKvMD5FVt9NWEfexSdBxANBWqb3DD+rNqzu2QFUHV3cA==" saltValue="KcMeVPsjeIdA7FdEomREfw==" spinCount="100000" sheet="1" objects="1" scenarios="1" formatCells="0" formatColumns="0" formatRows="0" sort="0" autoFilter="0"/>
  <autoFilter ref="C82:K140"/>
  <mergeCells count="12">
    <mergeCell ref="G1:H1"/>
    <mergeCell ref="L2:V2"/>
    <mergeCell ref="E49:H49"/>
    <mergeCell ref="E51:H51"/>
    <mergeCell ref="E71:H71"/>
    <mergeCell ref="E73:H73"/>
    <mergeCell ref="E75:H75"/>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123</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176</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7033</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205.5" customHeight="1">
      <c r="B26" s="131"/>
      <c r="C26" s="132"/>
      <c r="D26" s="132"/>
      <c r="E26" s="386" t="s">
        <v>7034</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ROUND(J88,2)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ROUND(SUM(BE88:BE125), 2)</f>
        <v>0</v>
      </c>
      <c r="G32" s="43"/>
      <c r="H32" s="43"/>
      <c r="I32" s="141">
        <v>0.21</v>
      </c>
      <c r="J32" s="140">
        <f>ROUND(ROUND((SUM(BE88:BE125)), 2)*I32, 2)</f>
        <v>0</v>
      </c>
      <c r="K32" s="46"/>
    </row>
    <row r="33" spans="2:11" s="1" customFormat="1" ht="14.45" customHeight="1">
      <c r="B33" s="42"/>
      <c r="C33" s="43"/>
      <c r="D33" s="43"/>
      <c r="E33" s="50" t="s">
        <v>51</v>
      </c>
      <c r="F33" s="140">
        <f>ROUND(SUM(BF88:BF125), 2)</f>
        <v>0</v>
      </c>
      <c r="G33" s="43"/>
      <c r="H33" s="43"/>
      <c r="I33" s="141">
        <v>0.15</v>
      </c>
      <c r="J33" s="140">
        <f>ROUND(ROUND((SUM(BF88:BF125)), 2)*I33, 2)</f>
        <v>0</v>
      </c>
      <c r="K33" s="46"/>
    </row>
    <row r="34" spans="2:11" s="1" customFormat="1" ht="14.45" hidden="1" customHeight="1">
      <c r="B34" s="42"/>
      <c r="C34" s="43"/>
      <c r="D34" s="43"/>
      <c r="E34" s="50" t="s">
        <v>52</v>
      </c>
      <c r="F34" s="140">
        <f>ROUND(SUM(BG88:BG125), 2)</f>
        <v>0</v>
      </c>
      <c r="G34" s="43"/>
      <c r="H34" s="43"/>
      <c r="I34" s="141">
        <v>0.21</v>
      </c>
      <c r="J34" s="140">
        <v>0</v>
      </c>
      <c r="K34" s="46"/>
    </row>
    <row r="35" spans="2:11" s="1" customFormat="1" ht="14.45" hidden="1" customHeight="1">
      <c r="B35" s="42"/>
      <c r="C35" s="43"/>
      <c r="D35" s="43"/>
      <c r="E35" s="50" t="s">
        <v>53</v>
      </c>
      <c r="F35" s="140">
        <f>ROUND(SUM(BH88:BH125), 2)</f>
        <v>0</v>
      </c>
      <c r="G35" s="43"/>
      <c r="H35" s="43"/>
      <c r="I35" s="141">
        <v>0.15</v>
      </c>
      <c r="J35" s="140">
        <v>0</v>
      </c>
      <c r="K35" s="46"/>
    </row>
    <row r="36" spans="2:11" s="1" customFormat="1" ht="14.45" hidden="1" customHeight="1">
      <c r="B36" s="42"/>
      <c r="C36" s="43"/>
      <c r="D36" s="43"/>
      <c r="E36" s="50" t="s">
        <v>54</v>
      </c>
      <c r="F36" s="140">
        <f>ROUND(SUM(BI88:BI125),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176</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01.7 - SO 01 - Potrubní pošta</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J88</f>
        <v>0</v>
      </c>
      <c r="K60" s="46"/>
      <c r="AU60" s="25" t="s">
        <v>184</v>
      </c>
    </row>
    <row r="61" spans="2:47" s="8" customFormat="1" ht="24.95" customHeight="1">
      <c r="B61" s="159"/>
      <c r="C61" s="160"/>
      <c r="D61" s="161" t="s">
        <v>7035</v>
      </c>
      <c r="E61" s="162"/>
      <c r="F61" s="162"/>
      <c r="G61" s="162"/>
      <c r="H61" s="162"/>
      <c r="I61" s="163"/>
      <c r="J61" s="164">
        <f>J89</f>
        <v>0</v>
      </c>
      <c r="K61" s="165"/>
    </row>
    <row r="62" spans="2:47" s="8" customFormat="1" ht="24.95" customHeight="1">
      <c r="B62" s="159"/>
      <c r="C62" s="160"/>
      <c r="D62" s="161" t="s">
        <v>7036</v>
      </c>
      <c r="E62" s="162"/>
      <c r="F62" s="162"/>
      <c r="G62" s="162"/>
      <c r="H62" s="162"/>
      <c r="I62" s="163"/>
      <c r="J62" s="164">
        <f>J98</f>
        <v>0</v>
      </c>
      <c r="K62" s="165"/>
    </row>
    <row r="63" spans="2:47" s="8" customFormat="1" ht="24.95" customHeight="1">
      <c r="B63" s="159"/>
      <c r="C63" s="160"/>
      <c r="D63" s="161" t="s">
        <v>7037</v>
      </c>
      <c r="E63" s="162"/>
      <c r="F63" s="162"/>
      <c r="G63" s="162"/>
      <c r="H63" s="162"/>
      <c r="I63" s="163"/>
      <c r="J63" s="164">
        <f>J102</f>
        <v>0</v>
      </c>
      <c r="K63" s="165"/>
    </row>
    <row r="64" spans="2:47" s="8" customFormat="1" ht="24.95" customHeight="1">
      <c r="B64" s="159"/>
      <c r="C64" s="160"/>
      <c r="D64" s="161" t="s">
        <v>7038</v>
      </c>
      <c r="E64" s="162"/>
      <c r="F64" s="162"/>
      <c r="G64" s="162"/>
      <c r="H64" s="162"/>
      <c r="I64" s="163"/>
      <c r="J64" s="164">
        <f>J106</f>
        <v>0</v>
      </c>
      <c r="K64" s="165"/>
    </row>
    <row r="65" spans="2:12" s="8" customFormat="1" ht="24.95" customHeight="1">
      <c r="B65" s="159"/>
      <c r="C65" s="160"/>
      <c r="D65" s="161" t="s">
        <v>7039</v>
      </c>
      <c r="E65" s="162"/>
      <c r="F65" s="162"/>
      <c r="G65" s="162"/>
      <c r="H65" s="162"/>
      <c r="I65" s="163"/>
      <c r="J65" s="164">
        <f>J113</f>
        <v>0</v>
      </c>
      <c r="K65" s="165"/>
    </row>
    <row r="66" spans="2:12" s="8" customFormat="1" ht="24.95" customHeight="1">
      <c r="B66" s="159"/>
      <c r="C66" s="160"/>
      <c r="D66" s="161" t="s">
        <v>7040</v>
      </c>
      <c r="E66" s="162"/>
      <c r="F66" s="162"/>
      <c r="G66" s="162"/>
      <c r="H66" s="162"/>
      <c r="I66" s="163"/>
      <c r="J66" s="164">
        <f>J119</f>
        <v>0</v>
      </c>
      <c r="K66" s="165"/>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212</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22.5" customHeight="1">
      <c r="B76" s="42"/>
      <c r="C76" s="64"/>
      <c r="D76" s="64"/>
      <c r="E76" s="426" t="str">
        <f>E7</f>
        <v>NOVÁ PSYCHIATRIE - NEMOCNICE TÁBOR (staveniště A)</v>
      </c>
      <c r="F76" s="427"/>
      <c r="G76" s="427"/>
      <c r="H76" s="427"/>
      <c r="I76" s="173"/>
      <c r="J76" s="64"/>
      <c r="K76" s="64"/>
      <c r="L76" s="62"/>
    </row>
    <row r="77" spans="2:12">
      <c r="B77" s="29"/>
      <c r="C77" s="66" t="s">
        <v>175</v>
      </c>
      <c r="D77" s="174"/>
      <c r="E77" s="174"/>
      <c r="F77" s="174"/>
      <c r="G77" s="174"/>
      <c r="H77" s="174"/>
      <c r="J77" s="174"/>
      <c r="K77" s="174"/>
      <c r="L77" s="175"/>
    </row>
    <row r="78" spans="2:12" s="1" customFormat="1" ht="22.5" customHeight="1">
      <c r="B78" s="42"/>
      <c r="C78" s="64"/>
      <c r="D78" s="64"/>
      <c r="E78" s="426" t="s">
        <v>176</v>
      </c>
      <c r="F78" s="428"/>
      <c r="G78" s="428"/>
      <c r="H78" s="428"/>
      <c r="I78" s="173"/>
      <c r="J78" s="64"/>
      <c r="K78" s="64"/>
      <c r="L78" s="62"/>
    </row>
    <row r="79" spans="2:12" s="1" customFormat="1" ht="14.45" customHeight="1">
      <c r="B79" s="42"/>
      <c r="C79" s="66" t="s">
        <v>177</v>
      </c>
      <c r="D79" s="64"/>
      <c r="E79" s="64"/>
      <c r="F79" s="64"/>
      <c r="G79" s="64"/>
      <c r="H79" s="64"/>
      <c r="I79" s="173"/>
      <c r="J79" s="64"/>
      <c r="K79" s="64"/>
      <c r="L79" s="62"/>
    </row>
    <row r="80" spans="2:12" s="1" customFormat="1" ht="23.25" customHeight="1">
      <c r="B80" s="42"/>
      <c r="C80" s="64"/>
      <c r="D80" s="64"/>
      <c r="E80" s="397" t="str">
        <f>E11</f>
        <v>01.7 - SO 01 - Potrubní pošta</v>
      </c>
      <c r="F80" s="428"/>
      <c r="G80" s="428"/>
      <c r="H80" s="428"/>
      <c r="I80" s="173"/>
      <c r="J80" s="64"/>
      <c r="K80" s="64"/>
      <c r="L80" s="62"/>
    </row>
    <row r="81" spans="2:65" s="1" customFormat="1" ht="6.95" customHeight="1">
      <c r="B81" s="42"/>
      <c r="C81" s="64"/>
      <c r="D81" s="64"/>
      <c r="E81" s="64"/>
      <c r="F81" s="64"/>
      <c r="G81" s="64"/>
      <c r="H81" s="64"/>
      <c r="I81" s="173"/>
      <c r="J81" s="64"/>
      <c r="K81" s="64"/>
      <c r="L81" s="62"/>
    </row>
    <row r="82" spans="2:65" s="1" customFormat="1" ht="18" customHeight="1">
      <c r="B82" s="42"/>
      <c r="C82" s="66" t="s">
        <v>25</v>
      </c>
      <c r="D82" s="64"/>
      <c r="E82" s="64"/>
      <c r="F82" s="176" t="str">
        <f>F14</f>
        <v>Tábor</v>
      </c>
      <c r="G82" s="64"/>
      <c r="H82" s="64"/>
      <c r="I82" s="177" t="s">
        <v>27</v>
      </c>
      <c r="J82" s="74" t="str">
        <f>IF(J14="","",J14)</f>
        <v>13. 9. 2017</v>
      </c>
      <c r="K82" s="64"/>
      <c r="L82" s="62"/>
    </row>
    <row r="83" spans="2:65" s="1" customFormat="1" ht="6.95" customHeight="1">
      <c r="B83" s="42"/>
      <c r="C83" s="64"/>
      <c r="D83" s="64"/>
      <c r="E83" s="64"/>
      <c r="F83" s="64"/>
      <c r="G83" s="64"/>
      <c r="H83" s="64"/>
      <c r="I83" s="173"/>
      <c r="J83" s="64"/>
      <c r="K83" s="64"/>
      <c r="L83" s="62"/>
    </row>
    <row r="84" spans="2:65" s="1" customFormat="1">
      <c r="B84" s="42"/>
      <c r="C84" s="66" t="s">
        <v>31</v>
      </c>
      <c r="D84" s="64"/>
      <c r="E84" s="64"/>
      <c r="F84" s="176" t="str">
        <f>E17</f>
        <v>Nemocnice Tábor,a.s.Kpt. Jaroše 2000 390 02 Tábor</v>
      </c>
      <c r="G84" s="64"/>
      <c r="H84" s="64"/>
      <c r="I84" s="177" t="s">
        <v>39</v>
      </c>
      <c r="J84" s="176" t="str">
        <f>E23</f>
        <v>Atelier H1 Ing.arch.J.Hochman, K Biřičce, HK</v>
      </c>
      <c r="K84" s="64"/>
      <c r="L84" s="62"/>
    </row>
    <row r="85" spans="2:65" s="1" customFormat="1" ht="14.45" customHeight="1">
      <c r="B85" s="42"/>
      <c r="C85" s="66" t="s">
        <v>37</v>
      </c>
      <c r="D85" s="64"/>
      <c r="E85" s="64"/>
      <c r="F85" s="176" t="str">
        <f>IF(E20="","",E20)</f>
        <v/>
      </c>
      <c r="G85" s="64"/>
      <c r="H85" s="64"/>
      <c r="I85" s="173"/>
      <c r="J85" s="64"/>
      <c r="K85" s="64"/>
      <c r="L85" s="62"/>
    </row>
    <row r="86" spans="2:65" s="1" customFormat="1" ht="10.35" customHeight="1">
      <c r="B86" s="42"/>
      <c r="C86" s="64"/>
      <c r="D86" s="64"/>
      <c r="E86" s="64"/>
      <c r="F86" s="64"/>
      <c r="G86" s="64"/>
      <c r="H86" s="64"/>
      <c r="I86" s="173"/>
      <c r="J86" s="64"/>
      <c r="K86" s="64"/>
      <c r="L86" s="62"/>
    </row>
    <row r="87" spans="2:65" s="10" customFormat="1" ht="29.25" customHeight="1">
      <c r="B87" s="178"/>
      <c r="C87" s="179" t="s">
        <v>213</v>
      </c>
      <c r="D87" s="180" t="s">
        <v>64</v>
      </c>
      <c r="E87" s="180" t="s">
        <v>60</v>
      </c>
      <c r="F87" s="180" t="s">
        <v>214</v>
      </c>
      <c r="G87" s="180" t="s">
        <v>215</v>
      </c>
      <c r="H87" s="180" t="s">
        <v>216</v>
      </c>
      <c r="I87" s="181" t="s">
        <v>217</v>
      </c>
      <c r="J87" s="180" t="s">
        <v>182</v>
      </c>
      <c r="K87" s="182" t="s">
        <v>218</v>
      </c>
      <c r="L87" s="183"/>
      <c r="M87" s="82" t="s">
        <v>219</v>
      </c>
      <c r="N87" s="83" t="s">
        <v>49</v>
      </c>
      <c r="O87" s="83" t="s">
        <v>220</v>
      </c>
      <c r="P87" s="83" t="s">
        <v>221</v>
      </c>
      <c r="Q87" s="83" t="s">
        <v>222</v>
      </c>
      <c r="R87" s="83" t="s">
        <v>223</v>
      </c>
      <c r="S87" s="83" t="s">
        <v>224</v>
      </c>
      <c r="T87" s="84" t="s">
        <v>225</v>
      </c>
    </row>
    <row r="88" spans="2:65" s="1" customFormat="1" ht="29.25" customHeight="1">
      <c r="B88" s="42"/>
      <c r="C88" s="88" t="s">
        <v>183</v>
      </c>
      <c r="D88" s="64"/>
      <c r="E88" s="64"/>
      <c r="F88" s="64"/>
      <c r="G88" s="64"/>
      <c r="H88" s="64"/>
      <c r="I88" s="173"/>
      <c r="J88" s="184">
        <f>BK88</f>
        <v>0</v>
      </c>
      <c r="K88" s="64"/>
      <c r="L88" s="62"/>
      <c r="M88" s="85"/>
      <c r="N88" s="86"/>
      <c r="O88" s="86"/>
      <c r="P88" s="185">
        <f>P89+P98+P102+P106+P113+P119</f>
        <v>0</v>
      </c>
      <c r="Q88" s="86"/>
      <c r="R88" s="185">
        <f>R89+R98+R102+R106+R113+R119</f>
        <v>0</v>
      </c>
      <c r="S88" s="86"/>
      <c r="T88" s="186">
        <f>T89+T98+T102+T106+T113+T119</f>
        <v>0</v>
      </c>
      <c r="AT88" s="25" t="s">
        <v>78</v>
      </c>
      <c r="AU88" s="25" t="s">
        <v>184</v>
      </c>
      <c r="BK88" s="187">
        <f>BK89+BK98+BK102+BK106+BK113+BK119</f>
        <v>0</v>
      </c>
    </row>
    <row r="89" spans="2:65" s="11" customFormat="1" ht="37.35" customHeight="1">
      <c r="B89" s="188"/>
      <c r="C89" s="189"/>
      <c r="D89" s="202" t="s">
        <v>78</v>
      </c>
      <c r="E89" s="296" t="s">
        <v>3134</v>
      </c>
      <c r="F89" s="296" t="s">
        <v>7041</v>
      </c>
      <c r="G89" s="189"/>
      <c r="H89" s="189"/>
      <c r="I89" s="192"/>
      <c r="J89" s="297">
        <f>BK89</f>
        <v>0</v>
      </c>
      <c r="K89" s="189"/>
      <c r="L89" s="194"/>
      <c r="M89" s="195"/>
      <c r="N89" s="196"/>
      <c r="O89" s="196"/>
      <c r="P89" s="197">
        <f>SUM(P90:P97)</f>
        <v>0</v>
      </c>
      <c r="Q89" s="196"/>
      <c r="R89" s="197">
        <f>SUM(R90:R97)</f>
        <v>0</v>
      </c>
      <c r="S89" s="196"/>
      <c r="T89" s="198">
        <f>SUM(T90:T97)</f>
        <v>0</v>
      </c>
      <c r="AR89" s="199" t="s">
        <v>101</v>
      </c>
      <c r="AT89" s="200" t="s">
        <v>78</v>
      </c>
      <c r="AU89" s="200" t="s">
        <v>79</v>
      </c>
      <c r="AY89" s="199" t="s">
        <v>228</v>
      </c>
      <c r="BK89" s="201">
        <f>SUM(BK90:BK97)</f>
        <v>0</v>
      </c>
    </row>
    <row r="90" spans="2:65" s="1" customFormat="1" ht="57" customHeight="1">
      <c r="B90" s="42"/>
      <c r="C90" s="205" t="s">
        <v>24</v>
      </c>
      <c r="D90" s="205" t="s">
        <v>230</v>
      </c>
      <c r="E90" s="206" t="s">
        <v>24</v>
      </c>
      <c r="F90" s="207" t="s">
        <v>7042</v>
      </c>
      <c r="G90" s="208" t="s">
        <v>852</v>
      </c>
      <c r="H90" s="209">
        <v>1</v>
      </c>
      <c r="I90" s="210"/>
      <c r="J90" s="211">
        <f t="shared" ref="J90:J97" si="0">ROUND(I90*H90,2)</f>
        <v>0</v>
      </c>
      <c r="K90" s="207" t="s">
        <v>3144</v>
      </c>
      <c r="L90" s="62"/>
      <c r="M90" s="212" t="s">
        <v>22</v>
      </c>
      <c r="N90" s="213" t="s">
        <v>50</v>
      </c>
      <c r="O90" s="43"/>
      <c r="P90" s="214">
        <f t="shared" ref="P90:P97" si="1">O90*H90</f>
        <v>0</v>
      </c>
      <c r="Q90" s="214">
        <v>0</v>
      </c>
      <c r="R90" s="214">
        <f t="shared" ref="R90:R97" si="2">Q90*H90</f>
        <v>0</v>
      </c>
      <c r="S90" s="214">
        <v>0</v>
      </c>
      <c r="T90" s="215">
        <f t="shared" ref="T90:T97" si="3">S90*H90</f>
        <v>0</v>
      </c>
      <c r="AR90" s="25" t="s">
        <v>588</v>
      </c>
      <c r="AT90" s="25" t="s">
        <v>230</v>
      </c>
      <c r="AU90" s="25" t="s">
        <v>24</v>
      </c>
      <c r="AY90" s="25" t="s">
        <v>228</v>
      </c>
      <c r="BE90" s="216">
        <f t="shared" ref="BE90:BE97" si="4">IF(N90="základní",J90,0)</f>
        <v>0</v>
      </c>
      <c r="BF90" s="216">
        <f t="shared" ref="BF90:BF97" si="5">IF(N90="snížená",J90,0)</f>
        <v>0</v>
      </c>
      <c r="BG90" s="216">
        <f t="shared" ref="BG90:BG97" si="6">IF(N90="zákl. přenesená",J90,0)</f>
        <v>0</v>
      </c>
      <c r="BH90" s="216">
        <f t="shared" ref="BH90:BH97" si="7">IF(N90="sníž. přenesená",J90,0)</f>
        <v>0</v>
      </c>
      <c r="BI90" s="216">
        <f t="shared" ref="BI90:BI97" si="8">IF(N90="nulová",J90,0)</f>
        <v>0</v>
      </c>
      <c r="BJ90" s="25" t="s">
        <v>24</v>
      </c>
      <c r="BK90" s="216">
        <f t="shared" ref="BK90:BK97" si="9">ROUND(I90*H90,2)</f>
        <v>0</v>
      </c>
      <c r="BL90" s="25" t="s">
        <v>588</v>
      </c>
      <c r="BM90" s="25" t="s">
        <v>7043</v>
      </c>
    </row>
    <row r="91" spans="2:65" s="1" customFormat="1" ht="57" customHeight="1">
      <c r="B91" s="42"/>
      <c r="C91" s="205" t="s">
        <v>87</v>
      </c>
      <c r="D91" s="205" t="s">
        <v>230</v>
      </c>
      <c r="E91" s="206" t="s">
        <v>87</v>
      </c>
      <c r="F91" s="207" t="s">
        <v>7044</v>
      </c>
      <c r="G91" s="208" t="s">
        <v>852</v>
      </c>
      <c r="H91" s="209">
        <v>2</v>
      </c>
      <c r="I91" s="210"/>
      <c r="J91" s="211">
        <f t="shared" si="0"/>
        <v>0</v>
      </c>
      <c r="K91" s="207" t="s">
        <v>3144</v>
      </c>
      <c r="L91" s="62"/>
      <c r="M91" s="212" t="s">
        <v>22</v>
      </c>
      <c r="N91" s="213" t="s">
        <v>50</v>
      </c>
      <c r="O91" s="43"/>
      <c r="P91" s="214">
        <f t="shared" si="1"/>
        <v>0</v>
      </c>
      <c r="Q91" s="214">
        <v>0</v>
      </c>
      <c r="R91" s="214">
        <f t="shared" si="2"/>
        <v>0</v>
      </c>
      <c r="S91" s="214">
        <v>0</v>
      </c>
      <c r="T91" s="215">
        <f t="shared" si="3"/>
        <v>0</v>
      </c>
      <c r="AR91" s="25" t="s">
        <v>588</v>
      </c>
      <c r="AT91" s="25" t="s">
        <v>230</v>
      </c>
      <c r="AU91" s="25" t="s">
        <v>24</v>
      </c>
      <c r="AY91" s="25" t="s">
        <v>228</v>
      </c>
      <c r="BE91" s="216">
        <f t="shared" si="4"/>
        <v>0</v>
      </c>
      <c r="BF91" s="216">
        <f t="shared" si="5"/>
        <v>0</v>
      </c>
      <c r="BG91" s="216">
        <f t="shared" si="6"/>
        <v>0</v>
      </c>
      <c r="BH91" s="216">
        <f t="shared" si="7"/>
        <v>0</v>
      </c>
      <c r="BI91" s="216">
        <f t="shared" si="8"/>
        <v>0</v>
      </c>
      <c r="BJ91" s="25" t="s">
        <v>24</v>
      </c>
      <c r="BK91" s="216">
        <f t="shared" si="9"/>
        <v>0</v>
      </c>
      <c r="BL91" s="25" t="s">
        <v>588</v>
      </c>
      <c r="BM91" s="25" t="s">
        <v>7045</v>
      </c>
    </row>
    <row r="92" spans="2:65" s="1" customFormat="1" ht="22.5" customHeight="1">
      <c r="B92" s="42"/>
      <c r="C92" s="205" t="s">
        <v>101</v>
      </c>
      <c r="D92" s="205" t="s">
        <v>230</v>
      </c>
      <c r="E92" s="206" t="s">
        <v>101</v>
      </c>
      <c r="F92" s="207" t="s">
        <v>7046</v>
      </c>
      <c r="G92" s="208" t="s">
        <v>852</v>
      </c>
      <c r="H92" s="209">
        <v>3</v>
      </c>
      <c r="I92" s="210"/>
      <c r="J92" s="211">
        <f t="shared" si="0"/>
        <v>0</v>
      </c>
      <c r="K92" s="207" t="s">
        <v>3144</v>
      </c>
      <c r="L92" s="62"/>
      <c r="M92" s="212" t="s">
        <v>22</v>
      </c>
      <c r="N92" s="213" t="s">
        <v>50</v>
      </c>
      <c r="O92" s="43"/>
      <c r="P92" s="214">
        <f t="shared" si="1"/>
        <v>0</v>
      </c>
      <c r="Q92" s="214">
        <v>0</v>
      </c>
      <c r="R92" s="214">
        <f t="shared" si="2"/>
        <v>0</v>
      </c>
      <c r="S92" s="214">
        <v>0</v>
      </c>
      <c r="T92" s="215">
        <f t="shared" si="3"/>
        <v>0</v>
      </c>
      <c r="AR92" s="25" t="s">
        <v>588</v>
      </c>
      <c r="AT92" s="25" t="s">
        <v>230</v>
      </c>
      <c r="AU92" s="25" t="s">
        <v>24</v>
      </c>
      <c r="AY92" s="25" t="s">
        <v>228</v>
      </c>
      <c r="BE92" s="216">
        <f t="shared" si="4"/>
        <v>0</v>
      </c>
      <c r="BF92" s="216">
        <f t="shared" si="5"/>
        <v>0</v>
      </c>
      <c r="BG92" s="216">
        <f t="shared" si="6"/>
        <v>0</v>
      </c>
      <c r="BH92" s="216">
        <f t="shared" si="7"/>
        <v>0</v>
      </c>
      <c r="BI92" s="216">
        <f t="shared" si="8"/>
        <v>0</v>
      </c>
      <c r="BJ92" s="25" t="s">
        <v>24</v>
      </c>
      <c r="BK92" s="216">
        <f t="shared" si="9"/>
        <v>0</v>
      </c>
      <c r="BL92" s="25" t="s">
        <v>588</v>
      </c>
      <c r="BM92" s="25" t="s">
        <v>7047</v>
      </c>
    </row>
    <row r="93" spans="2:65" s="1" customFormat="1" ht="22.5" customHeight="1">
      <c r="B93" s="42"/>
      <c r="C93" s="205" t="s">
        <v>235</v>
      </c>
      <c r="D93" s="205" t="s">
        <v>230</v>
      </c>
      <c r="E93" s="206" t="s">
        <v>235</v>
      </c>
      <c r="F93" s="207" t="s">
        <v>7048</v>
      </c>
      <c r="G93" s="208" t="s">
        <v>852</v>
      </c>
      <c r="H93" s="209">
        <v>2</v>
      </c>
      <c r="I93" s="210"/>
      <c r="J93" s="211">
        <f t="shared" si="0"/>
        <v>0</v>
      </c>
      <c r="K93" s="207" t="s">
        <v>3144</v>
      </c>
      <c r="L93" s="62"/>
      <c r="M93" s="212" t="s">
        <v>22</v>
      </c>
      <c r="N93" s="213" t="s">
        <v>50</v>
      </c>
      <c r="O93" s="43"/>
      <c r="P93" s="214">
        <f t="shared" si="1"/>
        <v>0</v>
      </c>
      <c r="Q93" s="214">
        <v>0</v>
      </c>
      <c r="R93" s="214">
        <f t="shared" si="2"/>
        <v>0</v>
      </c>
      <c r="S93" s="214">
        <v>0</v>
      </c>
      <c r="T93" s="215">
        <f t="shared" si="3"/>
        <v>0</v>
      </c>
      <c r="AR93" s="25" t="s">
        <v>588</v>
      </c>
      <c r="AT93" s="25" t="s">
        <v>230</v>
      </c>
      <c r="AU93" s="25" t="s">
        <v>24</v>
      </c>
      <c r="AY93" s="25" t="s">
        <v>228</v>
      </c>
      <c r="BE93" s="216">
        <f t="shared" si="4"/>
        <v>0</v>
      </c>
      <c r="BF93" s="216">
        <f t="shared" si="5"/>
        <v>0</v>
      </c>
      <c r="BG93" s="216">
        <f t="shared" si="6"/>
        <v>0</v>
      </c>
      <c r="BH93" s="216">
        <f t="shared" si="7"/>
        <v>0</v>
      </c>
      <c r="BI93" s="216">
        <f t="shared" si="8"/>
        <v>0</v>
      </c>
      <c r="BJ93" s="25" t="s">
        <v>24</v>
      </c>
      <c r="BK93" s="216">
        <f t="shared" si="9"/>
        <v>0</v>
      </c>
      <c r="BL93" s="25" t="s">
        <v>588</v>
      </c>
      <c r="BM93" s="25" t="s">
        <v>7049</v>
      </c>
    </row>
    <row r="94" spans="2:65" s="1" customFormat="1" ht="22.5" customHeight="1">
      <c r="B94" s="42"/>
      <c r="C94" s="205" t="s">
        <v>251</v>
      </c>
      <c r="D94" s="205" t="s">
        <v>230</v>
      </c>
      <c r="E94" s="206" t="s">
        <v>251</v>
      </c>
      <c r="F94" s="207" t="s">
        <v>7050</v>
      </c>
      <c r="G94" s="208" t="s">
        <v>852</v>
      </c>
      <c r="H94" s="209">
        <v>3</v>
      </c>
      <c r="I94" s="210"/>
      <c r="J94" s="211">
        <f t="shared" si="0"/>
        <v>0</v>
      </c>
      <c r="K94" s="207" t="s">
        <v>3144</v>
      </c>
      <c r="L94" s="62"/>
      <c r="M94" s="212" t="s">
        <v>22</v>
      </c>
      <c r="N94" s="213" t="s">
        <v>50</v>
      </c>
      <c r="O94" s="43"/>
      <c r="P94" s="214">
        <f t="shared" si="1"/>
        <v>0</v>
      </c>
      <c r="Q94" s="214">
        <v>0</v>
      </c>
      <c r="R94" s="214">
        <f t="shared" si="2"/>
        <v>0</v>
      </c>
      <c r="S94" s="214">
        <v>0</v>
      </c>
      <c r="T94" s="215">
        <f t="shared" si="3"/>
        <v>0</v>
      </c>
      <c r="AR94" s="25" t="s">
        <v>588</v>
      </c>
      <c r="AT94" s="25" t="s">
        <v>230</v>
      </c>
      <c r="AU94" s="25" t="s">
        <v>24</v>
      </c>
      <c r="AY94" s="25" t="s">
        <v>228</v>
      </c>
      <c r="BE94" s="216">
        <f t="shared" si="4"/>
        <v>0</v>
      </c>
      <c r="BF94" s="216">
        <f t="shared" si="5"/>
        <v>0</v>
      </c>
      <c r="BG94" s="216">
        <f t="shared" si="6"/>
        <v>0</v>
      </c>
      <c r="BH94" s="216">
        <f t="shared" si="7"/>
        <v>0</v>
      </c>
      <c r="BI94" s="216">
        <f t="shared" si="8"/>
        <v>0</v>
      </c>
      <c r="BJ94" s="25" t="s">
        <v>24</v>
      </c>
      <c r="BK94" s="216">
        <f t="shared" si="9"/>
        <v>0</v>
      </c>
      <c r="BL94" s="25" t="s">
        <v>588</v>
      </c>
      <c r="BM94" s="25" t="s">
        <v>7051</v>
      </c>
    </row>
    <row r="95" spans="2:65" s="1" customFormat="1" ht="22.5" customHeight="1">
      <c r="B95" s="42"/>
      <c r="C95" s="205" t="s">
        <v>255</v>
      </c>
      <c r="D95" s="205" t="s">
        <v>230</v>
      </c>
      <c r="E95" s="206" t="s">
        <v>255</v>
      </c>
      <c r="F95" s="207" t="s">
        <v>7052</v>
      </c>
      <c r="G95" s="208" t="s">
        <v>852</v>
      </c>
      <c r="H95" s="209">
        <v>3</v>
      </c>
      <c r="I95" s="210"/>
      <c r="J95" s="211">
        <f t="shared" si="0"/>
        <v>0</v>
      </c>
      <c r="K95" s="207" t="s">
        <v>3144</v>
      </c>
      <c r="L95" s="62"/>
      <c r="M95" s="212" t="s">
        <v>22</v>
      </c>
      <c r="N95" s="213" t="s">
        <v>50</v>
      </c>
      <c r="O95" s="43"/>
      <c r="P95" s="214">
        <f t="shared" si="1"/>
        <v>0</v>
      </c>
      <c r="Q95" s="214">
        <v>0</v>
      </c>
      <c r="R95" s="214">
        <f t="shared" si="2"/>
        <v>0</v>
      </c>
      <c r="S95" s="214">
        <v>0</v>
      </c>
      <c r="T95" s="215">
        <f t="shared" si="3"/>
        <v>0</v>
      </c>
      <c r="AR95" s="25" t="s">
        <v>588</v>
      </c>
      <c r="AT95" s="25" t="s">
        <v>230</v>
      </c>
      <c r="AU95" s="25" t="s">
        <v>24</v>
      </c>
      <c r="AY95" s="25" t="s">
        <v>228</v>
      </c>
      <c r="BE95" s="216">
        <f t="shared" si="4"/>
        <v>0</v>
      </c>
      <c r="BF95" s="216">
        <f t="shared" si="5"/>
        <v>0</v>
      </c>
      <c r="BG95" s="216">
        <f t="shared" si="6"/>
        <v>0</v>
      </c>
      <c r="BH95" s="216">
        <f t="shared" si="7"/>
        <v>0</v>
      </c>
      <c r="BI95" s="216">
        <f t="shared" si="8"/>
        <v>0</v>
      </c>
      <c r="BJ95" s="25" t="s">
        <v>24</v>
      </c>
      <c r="BK95" s="216">
        <f t="shared" si="9"/>
        <v>0</v>
      </c>
      <c r="BL95" s="25" t="s">
        <v>588</v>
      </c>
      <c r="BM95" s="25" t="s">
        <v>7053</v>
      </c>
    </row>
    <row r="96" spans="2:65" s="1" customFormat="1" ht="22.5" customHeight="1">
      <c r="B96" s="42"/>
      <c r="C96" s="205" t="s">
        <v>260</v>
      </c>
      <c r="D96" s="205" t="s">
        <v>230</v>
      </c>
      <c r="E96" s="206" t="s">
        <v>260</v>
      </c>
      <c r="F96" s="207" t="s">
        <v>7054</v>
      </c>
      <c r="G96" s="208" t="s">
        <v>852</v>
      </c>
      <c r="H96" s="209">
        <v>3</v>
      </c>
      <c r="I96" s="210"/>
      <c r="J96" s="211">
        <f t="shared" si="0"/>
        <v>0</v>
      </c>
      <c r="K96" s="207" t="s">
        <v>3144</v>
      </c>
      <c r="L96" s="62"/>
      <c r="M96" s="212" t="s">
        <v>22</v>
      </c>
      <c r="N96" s="213" t="s">
        <v>50</v>
      </c>
      <c r="O96" s="43"/>
      <c r="P96" s="214">
        <f t="shared" si="1"/>
        <v>0</v>
      </c>
      <c r="Q96" s="214">
        <v>0</v>
      </c>
      <c r="R96" s="214">
        <f t="shared" si="2"/>
        <v>0</v>
      </c>
      <c r="S96" s="214">
        <v>0</v>
      </c>
      <c r="T96" s="215">
        <f t="shared" si="3"/>
        <v>0</v>
      </c>
      <c r="AR96" s="25" t="s">
        <v>588</v>
      </c>
      <c r="AT96" s="25" t="s">
        <v>230</v>
      </c>
      <c r="AU96" s="25" t="s">
        <v>24</v>
      </c>
      <c r="AY96" s="25" t="s">
        <v>228</v>
      </c>
      <c r="BE96" s="216">
        <f t="shared" si="4"/>
        <v>0</v>
      </c>
      <c r="BF96" s="216">
        <f t="shared" si="5"/>
        <v>0</v>
      </c>
      <c r="BG96" s="216">
        <f t="shared" si="6"/>
        <v>0</v>
      </c>
      <c r="BH96" s="216">
        <f t="shared" si="7"/>
        <v>0</v>
      </c>
      <c r="BI96" s="216">
        <f t="shared" si="8"/>
        <v>0</v>
      </c>
      <c r="BJ96" s="25" t="s">
        <v>24</v>
      </c>
      <c r="BK96" s="216">
        <f t="shared" si="9"/>
        <v>0</v>
      </c>
      <c r="BL96" s="25" t="s">
        <v>588</v>
      </c>
      <c r="BM96" s="25" t="s">
        <v>7055</v>
      </c>
    </row>
    <row r="97" spans="2:65" s="1" customFormat="1" ht="22.5" customHeight="1">
      <c r="B97" s="42"/>
      <c r="C97" s="205" t="s">
        <v>267</v>
      </c>
      <c r="D97" s="205" t="s">
        <v>230</v>
      </c>
      <c r="E97" s="206" t="s">
        <v>267</v>
      </c>
      <c r="F97" s="207" t="s">
        <v>7056</v>
      </c>
      <c r="G97" s="208" t="s">
        <v>852</v>
      </c>
      <c r="H97" s="209">
        <v>3</v>
      </c>
      <c r="I97" s="210"/>
      <c r="J97" s="211">
        <f t="shared" si="0"/>
        <v>0</v>
      </c>
      <c r="K97" s="207" t="s">
        <v>3144</v>
      </c>
      <c r="L97" s="62"/>
      <c r="M97" s="212" t="s">
        <v>22</v>
      </c>
      <c r="N97" s="213" t="s">
        <v>50</v>
      </c>
      <c r="O97" s="43"/>
      <c r="P97" s="214">
        <f t="shared" si="1"/>
        <v>0</v>
      </c>
      <c r="Q97" s="214">
        <v>0</v>
      </c>
      <c r="R97" s="214">
        <f t="shared" si="2"/>
        <v>0</v>
      </c>
      <c r="S97" s="214">
        <v>0</v>
      </c>
      <c r="T97" s="215">
        <f t="shared" si="3"/>
        <v>0</v>
      </c>
      <c r="AR97" s="25" t="s">
        <v>588</v>
      </c>
      <c r="AT97" s="25" t="s">
        <v>230</v>
      </c>
      <c r="AU97" s="25" t="s">
        <v>24</v>
      </c>
      <c r="AY97" s="25" t="s">
        <v>228</v>
      </c>
      <c r="BE97" s="216">
        <f t="shared" si="4"/>
        <v>0</v>
      </c>
      <c r="BF97" s="216">
        <f t="shared" si="5"/>
        <v>0</v>
      </c>
      <c r="BG97" s="216">
        <f t="shared" si="6"/>
        <v>0</v>
      </c>
      <c r="BH97" s="216">
        <f t="shared" si="7"/>
        <v>0</v>
      </c>
      <c r="BI97" s="216">
        <f t="shared" si="8"/>
        <v>0</v>
      </c>
      <c r="BJ97" s="25" t="s">
        <v>24</v>
      </c>
      <c r="BK97" s="216">
        <f t="shared" si="9"/>
        <v>0</v>
      </c>
      <c r="BL97" s="25" t="s">
        <v>588</v>
      </c>
      <c r="BM97" s="25" t="s">
        <v>7057</v>
      </c>
    </row>
    <row r="98" spans="2:65" s="11" customFormat="1" ht="37.35" customHeight="1">
      <c r="B98" s="188"/>
      <c r="C98" s="189"/>
      <c r="D98" s="202" t="s">
        <v>78</v>
      </c>
      <c r="E98" s="296" t="s">
        <v>3140</v>
      </c>
      <c r="F98" s="296" t="s">
        <v>7058</v>
      </c>
      <c r="G98" s="189"/>
      <c r="H98" s="189"/>
      <c r="I98" s="192"/>
      <c r="J98" s="297">
        <f>BK98</f>
        <v>0</v>
      </c>
      <c r="K98" s="189"/>
      <c r="L98" s="194"/>
      <c r="M98" s="195"/>
      <c r="N98" s="196"/>
      <c r="O98" s="196"/>
      <c r="P98" s="197">
        <f>SUM(P99:P101)</f>
        <v>0</v>
      </c>
      <c r="Q98" s="196"/>
      <c r="R98" s="197">
        <f>SUM(R99:R101)</f>
        <v>0</v>
      </c>
      <c r="S98" s="196"/>
      <c r="T98" s="198">
        <f>SUM(T99:T101)</f>
        <v>0</v>
      </c>
      <c r="AR98" s="199" t="s">
        <v>101</v>
      </c>
      <c r="AT98" s="200" t="s">
        <v>78</v>
      </c>
      <c r="AU98" s="200" t="s">
        <v>79</v>
      </c>
      <c r="AY98" s="199" t="s">
        <v>228</v>
      </c>
      <c r="BK98" s="201">
        <f>SUM(BK99:BK101)</f>
        <v>0</v>
      </c>
    </row>
    <row r="99" spans="2:65" s="1" customFormat="1" ht="22.5" customHeight="1">
      <c r="B99" s="42"/>
      <c r="C99" s="205" t="s">
        <v>272</v>
      </c>
      <c r="D99" s="205" t="s">
        <v>230</v>
      </c>
      <c r="E99" s="206" t="s">
        <v>285</v>
      </c>
      <c r="F99" s="207" t="s">
        <v>7059</v>
      </c>
      <c r="G99" s="208" t="s">
        <v>852</v>
      </c>
      <c r="H99" s="209">
        <v>1</v>
      </c>
      <c r="I99" s="210"/>
      <c r="J99" s="211">
        <f>ROUND(I99*H99,2)</f>
        <v>0</v>
      </c>
      <c r="K99" s="207" t="s">
        <v>3144</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7060</v>
      </c>
    </row>
    <row r="100" spans="2:65" s="1" customFormat="1" ht="22.5" customHeight="1">
      <c r="B100" s="42"/>
      <c r="C100" s="205" t="s">
        <v>29</v>
      </c>
      <c r="D100" s="205" t="s">
        <v>230</v>
      </c>
      <c r="E100" s="206" t="s">
        <v>290</v>
      </c>
      <c r="F100" s="207" t="s">
        <v>7061</v>
      </c>
      <c r="G100" s="208" t="s">
        <v>852</v>
      </c>
      <c r="H100" s="209">
        <v>1</v>
      </c>
      <c r="I100" s="210"/>
      <c r="J100" s="211">
        <f>ROUND(I100*H100,2)</f>
        <v>0</v>
      </c>
      <c r="K100" s="207" t="s">
        <v>3144</v>
      </c>
      <c r="L100" s="62"/>
      <c r="M100" s="212" t="s">
        <v>22</v>
      </c>
      <c r="N100" s="213" t="s">
        <v>50</v>
      </c>
      <c r="O100" s="43"/>
      <c r="P100" s="214">
        <f>O100*H100</f>
        <v>0</v>
      </c>
      <c r="Q100" s="214">
        <v>0</v>
      </c>
      <c r="R100" s="214">
        <f>Q100*H100</f>
        <v>0</v>
      </c>
      <c r="S100" s="214">
        <v>0</v>
      </c>
      <c r="T100" s="215">
        <f>S100*H100</f>
        <v>0</v>
      </c>
      <c r="AR100" s="25" t="s">
        <v>588</v>
      </c>
      <c r="AT100" s="25" t="s">
        <v>230</v>
      </c>
      <c r="AU100" s="25" t="s">
        <v>24</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588</v>
      </c>
      <c r="BM100" s="25" t="s">
        <v>7062</v>
      </c>
    </row>
    <row r="101" spans="2:65" s="1" customFormat="1" ht="22.5" customHeight="1">
      <c r="B101" s="42"/>
      <c r="C101" s="205" t="s">
        <v>280</v>
      </c>
      <c r="D101" s="205" t="s">
        <v>230</v>
      </c>
      <c r="E101" s="206" t="s">
        <v>295</v>
      </c>
      <c r="F101" s="207" t="s">
        <v>7056</v>
      </c>
      <c r="G101" s="208" t="s">
        <v>852</v>
      </c>
      <c r="H101" s="209">
        <v>1</v>
      </c>
      <c r="I101" s="210"/>
      <c r="J101" s="211">
        <f>ROUND(I101*H101,2)</f>
        <v>0</v>
      </c>
      <c r="K101" s="207" t="s">
        <v>3144</v>
      </c>
      <c r="L101" s="62"/>
      <c r="M101" s="212" t="s">
        <v>22</v>
      </c>
      <c r="N101" s="213" t="s">
        <v>50</v>
      </c>
      <c r="O101" s="43"/>
      <c r="P101" s="214">
        <f>O101*H101</f>
        <v>0</v>
      </c>
      <c r="Q101" s="214">
        <v>0</v>
      </c>
      <c r="R101" s="214">
        <f>Q101*H101</f>
        <v>0</v>
      </c>
      <c r="S101" s="214">
        <v>0</v>
      </c>
      <c r="T101" s="215">
        <f>S101*H101</f>
        <v>0</v>
      </c>
      <c r="AR101" s="25" t="s">
        <v>588</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588</v>
      </c>
      <c r="BM101" s="25" t="s">
        <v>7063</v>
      </c>
    </row>
    <row r="102" spans="2:65" s="11" customFormat="1" ht="37.35" customHeight="1">
      <c r="B102" s="188"/>
      <c r="C102" s="189"/>
      <c r="D102" s="202" t="s">
        <v>78</v>
      </c>
      <c r="E102" s="296" t="s">
        <v>3146</v>
      </c>
      <c r="F102" s="296" t="s">
        <v>7064</v>
      </c>
      <c r="G102" s="189"/>
      <c r="H102" s="189"/>
      <c r="I102" s="192"/>
      <c r="J102" s="297">
        <f>BK102</f>
        <v>0</v>
      </c>
      <c r="K102" s="189"/>
      <c r="L102" s="194"/>
      <c r="M102" s="195"/>
      <c r="N102" s="196"/>
      <c r="O102" s="196"/>
      <c r="P102" s="197">
        <f>SUM(P103:P105)</f>
        <v>0</v>
      </c>
      <c r="Q102" s="196"/>
      <c r="R102" s="197">
        <f>SUM(R103:R105)</f>
        <v>0</v>
      </c>
      <c r="S102" s="196"/>
      <c r="T102" s="198">
        <f>SUM(T103:T105)</f>
        <v>0</v>
      </c>
      <c r="AR102" s="199" t="s">
        <v>101</v>
      </c>
      <c r="AT102" s="200" t="s">
        <v>78</v>
      </c>
      <c r="AU102" s="200" t="s">
        <v>79</v>
      </c>
      <c r="AY102" s="199" t="s">
        <v>228</v>
      </c>
      <c r="BK102" s="201">
        <f>SUM(BK103:BK105)</f>
        <v>0</v>
      </c>
    </row>
    <row r="103" spans="2:65" s="1" customFormat="1" ht="22.5" customHeight="1">
      <c r="B103" s="42"/>
      <c r="C103" s="205" t="s">
        <v>285</v>
      </c>
      <c r="D103" s="205" t="s">
        <v>230</v>
      </c>
      <c r="E103" s="206" t="s">
        <v>10</v>
      </c>
      <c r="F103" s="207" t="s">
        <v>7065</v>
      </c>
      <c r="G103" s="208" t="s">
        <v>328</v>
      </c>
      <c r="H103" s="209">
        <v>115</v>
      </c>
      <c r="I103" s="210"/>
      <c r="J103" s="211">
        <f>ROUND(I103*H103,2)</f>
        <v>0</v>
      </c>
      <c r="K103" s="207" t="s">
        <v>3144</v>
      </c>
      <c r="L103" s="62"/>
      <c r="M103" s="212" t="s">
        <v>22</v>
      </c>
      <c r="N103" s="213" t="s">
        <v>50</v>
      </c>
      <c r="O103" s="43"/>
      <c r="P103" s="214">
        <f>O103*H103</f>
        <v>0</v>
      </c>
      <c r="Q103" s="214">
        <v>0</v>
      </c>
      <c r="R103" s="214">
        <f>Q103*H103</f>
        <v>0</v>
      </c>
      <c r="S103" s="214">
        <v>0</v>
      </c>
      <c r="T103" s="215">
        <f>S103*H103</f>
        <v>0</v>
      </c>
      <c r="AR103" s="25" t="s">
        <v>588</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588</v>
      </c>
      <c r="BM103" s="25" t="s">
        <v>7066</v>
      </c>
    </row>
    <row r="104" spans="2:65" s="1" customFormat="1" ht="22.5" customHeight="1">
      <c r="B104" s="42"/>
      <c r="C104" s="205" t="s">
        <v>290</v>
      </c>
      <c r="D104" s="205" t="s">
        <v>230</v>
      </c>
      <c r="E104" s="206" t="s">
        <v>304</v>
      </c>
      <c r="F104" s="207" t="s">
        <v>7067</v>
      </c>
      <c r="G104" s="208" t="s">
        <v>328</v>
      </c>
      <c r="H104" s="209">
        <v>60</v>
      </c>
      <c r="I104" s="210"/>
      <c r="J104" s="211">
        <f>ROUND(I104*H104,2)</f>
        <v>0</v>
      </c>
      <c r="K104" s="207" t="s">
        <v>3144</v>
      </c>
      <c r="L104" s="62"/>
      <c r="M104" s="212" t="s">
        <v>22</v>
      </c>
      <c r="N104" s="213" t="s">
        <v>50</v>
      </c>
      <c r="O104" s="43"/>
      <c r="P104" s="214">
        <f>O104*H104</f>
        <v>0</v>
      </c>
      <c r="Q104" s="214">
        <v>0</v>
      </c>
      <c r="R104" s="214">
        <f>Q104*H104</f>
        <v>0</v>
      </c>
      <c r="S104" s="214">
        <v>0</v>
      </c>
      <c r="T104" s="215">
        <f>S104*H104</f>
        <v>0</v>
      </c>
      <c r="AR104" s="25" t="s">
        <v>588</v>
      </c>
      <c r="AT104" s="25" t="s">
        <v>230</v>
      </c>
      <c r="AU104" s="25" t="s">
        <v>24</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588</v>
      </c>
      <c r="BM104" s="25" t="s">
        <v>7068</v>
      </c>
    </row>
    <row r="105" spans="2:65" s="1" customFormat="1" ht="22.5" customHeight="1">
      <c r="B105" s="42"/>
      <c r="C105" s="205" t="s">
        <v>295</v>
      </c>
      <c r="D105" s="205" t="s">
        <v>230</v>
      </c>
      <c r="E105" s="206" t="s">
        <v>308</v>
      </c>
      <c r="F105" s="207" t="s">
        <v>7069</v>
      </c>
      <c r="G105" s="208" t="s">
        <v>852</v>
      </c>
      <c r="H105" s="209">
        <v>1</v>
      </c>
      <c r="I105" s="210"/>
      <c r="J105" s="211">
        <f>ROUND(I105*H105,2)</f>
        <v>0</v>
      </c>
      <c r="K105" s="207" t="s">
        <v>3144</v>
      </c>
      <c r="L105" s="62"/>
      <c r="M105" s="212" t="s">
        <v>22</v>
      </c>
      <c r="N105" s="213" t="s">
        <v>50</v>
      </c>
      <c r="O105" s="43"/>
      <c r="P105" s="214">
        <f>O105*H105</f>
        <v>0</v>
      </c>
      <c r="Q105" s="214">
        <v>0</v>
      </c>
      <c r="R105" s="214">
        <f>Q105*H105</f>
        <v>0</v>
      </c>
      <c r="S105" s="214">
        <v>0</v>
      </c>
      <c r="T105" s="215">
        <f>S105*H105</f>
        <v>0</v>
      </c>
      <c r="AR105" s="25" t="s">
        <v>588</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588</v>
      </c>
      <c r="BM105" s="25" t="s">
        <v>7070</v>
      </c>
    </row>
    <row r="106" spans="2:65" s="11" customFormat="1" ht="37.35" customHeight="1">
      <c r="B106" s="188"/>
      <c r="C106" s="189"/>
      <c r="D106" s="202" t="s">
        <v>78</v>
      </c>
      <c r="E106" s="296" t="s">
        <v>3151</v>
      </c>
      <c r="F106" s="296" t="s">
        <v>7071</v>
      </c>
      <c r="G106" s="189"/>
      <c r="H106" s="189"/>
      <c r="I106" s="192"/>
      <c r="J106" s="297">
        <f>BK106</f>
        <v>0</v>
      </c>
      <c r="K106" s="189"/>
      <c r="L106" s="194"/>
      <c r="M106" s="195"/>
      <c r="N106" s="196"/>
      <c r="O106" s="196"/>
      <c r="P106" s="197">
        <f>SUM(P107:P112)</f>
        <v>0</v>
      </c>
      <c r="Q106" s="196"/>
      <c r="R106" s="197">
        <f>SUM(R107:R112)</f>
        <v>0</v>
      </c>
      <c r="S106" s="196"/>
      <c r="T106" s="198">
        <f>SUM(T107:T112)</f>
        <v>0</v>
      </c>
      <c r="AR106" s="199" t="s">
        <v>101</v>
      </c>
      <c r="AT106" s="200" t="s">
        <v>78</v>
      </c>
      <c r="AU106" s="200" t="s">
        <v>79</v>
      </c>
      <c r="AY106" s="199" t="s">
        <v>228</v>
      </c>
      <c r="BK106" s="201">
        <f>SUM(BK107:BK112)</f>
        <v>0</v>
      </c>
    </row>
    <row r="107" spans="2:65" s="1" customFormat="1" ht="31.5" customHeight="1">
      <c r="B107" s="42"/>
      <c r="C107" s="205" t="s">
        <v>10</v>
      </c>
      <c r="D107" s="205" t="s">
        <v>230</v>
      </c>
      <c r="E107" s="206" t="s">
        <v>313</v>
      </c>
      <c r="F107" s="207" t="s">
        <v>7072</v>
      </c>
      <c r="G107" s="208" t="s">
        <v>328</v>
      </c>
      <c r="H107" s="209">
        <v>85</v>
      </c>
      <c r="I107" s="210"/>
      <c r="J107" s="211">
        <f t="shared" ref="J107:J112" si="10">ROUND(I107*H107,2)</f>
        <v>0</v>
      </c>
      <c r="K107" s="207" t="s">
        <v>3144</v>
      </c>
      <c r="L107" s="62"/>
      <c r="M107" s="212" t="s">
        <v>22</v>
      </c>
      <c r="N107" s="213" t="s">
        <v>50</v>
      </c>
      <c r="O107" s="43"/>
      <c r="P107" s="214">
        <f t="shared" ref="P107:P112" si="11">O107*H107</f>
        <v>0</v>
      </c>
      <c r="Q107" s="214">
        <v>0</v>
      </c>
      <c r="R107" s="214">
        <f t="shared" ref="R107:R112" si="12">Q107*H107</f>
        <v>0</v>
      </c>
      <c r="S107" s="214">
        <v>0</v>
      </c>
      <c r="T107" s="215">
        <f t="shared" ref="T107:T112" si="13">S107*H107</f>
        <v>0</v>
      </c>
      <c r="AR107" s="25" t="s">
        <v>588</v>
      </c>
      <c r="AT107" s="25" t="s">
        <v>230</v>
      </c>
      <c r="AU107" s="25" t="s">
        <v>24</v>
      </c>
      <c r="AY107" s="25" t="s">
        <v>228</v>
      </c>
      <c r="BE107" s="216">
        <f t="shared" ref="BE107:BE112" si="14">IF(N107="základní",J107,0)</f>
        <v>0</v>
      </c>
      <c r="BF107" s="216">
        <f t="shared" ref="BF107:BF112" si="15">IF(N107="snížená",J107,0)</f>
        <v>0</v>
      </c>
      <c r="BG107" s="216">
        <f t="shared" ref="BG107:BG112" si="16">IF(N107="zákl. přenesená",J107,0)</f>
        <v>0</v>
      </c>
      <c r="BH107" s="216">
        <f t="shared" ref="BH107:BH112" si="17">IF(N107="sníž. přenesená",J107,0)</f>
        <v>0</v>
      </c>
      <c r="BI107" s="216">
        <f t="shared" ref="BI107:BI112" si="18">IF(N107="nulová",J107,0)</f>
        <v>0</v>
      </c>
      <c r="BJ107" s="25" t="s">
        <v>24</v>
      </c>
      <c r="BK107" s="216">
        <f t="shared" ref="BK107:BK112" si="19">ROUND(I107*H107,2)</f>
        <v>0</v>
      </c>
      <c r="BL107" s="25" t="s">
        <v>588</v>
      </c>
      <c r="BM107" s="25" t="s">
        <v>7073</v>
      </c>
    </row>
    <row r="108" spans="2:65" s="1" customFormat="1" ht="31.5" customHeight="1">
      <c r="B108" s="42"/>
      <c r="C108" s="205" t="s">
        <v>304</v>
      </c>
      <c r="D108" s="205" t="s">
        <v>230</v>
      </c>
      <c r="E108" s="206" t="s">
        <v>319</v>
      </c>
      <c r="F108" s="207" t="s">
        <v>7074</v>
      </c>
      <c r="G108" s="208" t="s">
        <v>852</v>
      </c>
      <c r="H108" s="209">
        <v>18</v>
      </c>
      <c r="I108" s="210"/>
      <c r="J108" s="211">
        <f t="shared" si="10"/>
        <v>0</v>
      </c>
      <c r="K108" s="207" t="s">
        <v>3144</v>
      </c>
      <c r="L108" s="62"/>
      <c r="M108" s="212" t="s">
        <v>22</v>
      </c>
      <c r="N108" s="213" t="s">
        <v>50</v>
      </c>
      <c r="O108" s="43"/>
      <c r="P108" s="214">
        <f t="shared" si="11"/>
        <v>0</v>
      </c>
      <c r="Q108" s="214">
        <v>0</v>
      </c>
      <c r="R108" s="214">
        <f t="shared" si="12"/>
        <v>0</v>
      </c>
      <c r="S108" s="214">
        <v>0</v>
      </c>
      <c r="T108" s="215">
        <f t="shared" si="13"/>
        <v>0</v>
      </c>
      <c r="AR108" s="25" t="s">
        <v>588</v>
      </c>
      <c r="AT108" s="25" t="s">
        <v>230</v>
      </c>
      <c r="AU108" s="25" t="s">
        <v>24</v>
      </c>
      <c r="AY108" s="25" t="s">
        <v>228</v>
      </c>
      <c r="BE108" s="216">
        <f t="shared" si="14"/>
        <v>0</v>
      </c>
      <c r="BF108" s="216">
        <f t="shared" si="15"/>
        <v>0</v>
      </c>
      <c r="BG108" s="216">
        <f t="shared" si="16"/>
        <v>0</v>
      </c>
      <c r="BH108" s="216">
        <f t="shared" si="17"/>
        <v>0</v>
      </c>
      <c r="BI108" s="216">
        <f t="shared" si="18"/>
        <v>0</v>
      </c>
      <c r="BJ108" s="25" t="s">
        <v>24</v>
      </c>
      <c r="BK108" s="216">
        <f t="shared" si="19"/>
        <v>0</v>
      </c>
      <c r="BL108" s="25" t="s">
        <v>588</v>
      </c>
      <c r="BM108" s="25" t="s">
        <v>7075</v>
      </c>
    </row>
    <row r="109" spans="2:65" s="1" customFormat="1" ht="22.5" customHeight="1">
      <c r="B109" s="42"/>
      <c r="C109" s="205" t="s">
        <v>308</v>
      </c>
      <c r="D109" s="205" t="s">
        <v>230</v>
      </c>
      <c r="E109" s="206" t="s">
        <v>325</v>
      </c>
      <c r="F109" s="207" t="s">
        <v>7076</v>
      </c>
      <c r="G109" s="208" t="s">
        <v>852</v>
      </c>
      <c r="H109" s="209">
        <v>4</v>
      </c>
      <c r="I109" s="210"/>
      <c r="J109" s="211">
        <f t="shared" si="10"/>
        <v>0</v>
      </c>
      <c r="K109" s="207" t="s">
        <v>3144</v>
      </c>
      <c r="L109" s="62"/>
      <c r="M109" s="212" t="s">
        <v>22</v>
      </c>
      <c r="N109" s="213" t="s">
        <v>50</v>
      </c>
      <c r="O109" s="43"/>
      <c r="P109" s="214">
        <f t="shared" si="11"/>
        <v>0</v>
      </c>
      <c r="Q109" s="214">
        <v>0</v>
      </c>
      <c r="R109" s="214">
        <f t="shared" si="12"/>
        <v>0</v>
      </c>
      <c r="S109" s="214">
        <v>0</v>
      </c>
      <c r="T109" s="215">
        <f t="shared" si="13"/>
        <v>0</v>
      </c>
      <c r="AR109" s="25" t="s">
        <v>588</v>
      </c>
      <c r="AT109" s="25" t="s">
        <v>230</v>
      </c>
      <c r="AU109" s="25" t="s">
        <v>24</v>
      </c>
      <c r="AY109" s="25" t="s">
        <v>228</v>
      </c>
      <c r="BE109" s="216">
        <f t="shared" si="14"/>
        <v>0</v>
      </c>
      <c r="BF109" s="216">
        <f t="shared" si="15"/>
        <v>0</v>
      </c>
      <c r="BG109" s="216">
        <f t="shared" si="16"/>
        <v>0</v>
      </c>
      <c r="BH109" s="216">
        <f t="shared" si="17"/>
        <v>0</v>
      </c>
      <c r="BI109" s="216">
        <f t="shared" si="18"/>
        <v>0</v>
      </c>
      <c r="BJ109" s="25" t="s">
        <v>24</v>
      </c>
      <c r="BK109" s="216">
        <f t="shared" si="19"/>
        <v>0</v>
      </c>
      <c r="BL109" s="25" t="s">
        <v>588</v>
      </c>
      <c r="BM109" s="25" t="s">
        <v>7077</v>
      </c>
    </row>
    <row r="110" spans="2:65" s="1" customFormat="1" ht="31.5" customHeight="1">
      <c r="B110" s="42"/>
      <c r="C110" s="205" t="s">
        <v>313</v>
      </c>
      <c r="D110" s="205" t="s">
        <v>230</v>
      </c>
      <c r="E110" s="206" t="s">
        <v>9</v>
      </c>
      <c r="F110" s="207" t="s">
        <v>7078</v>
      </c>
      <c r="G110" s="208" t="s">
        <v>852</v>
      </c>
      <c r="H110" s="209">
        <v>10</v>
      </c>
      <c r="I110" s="210"/>
      <c r="J110" s="211">
        <f t="shared" si="10"/>
        <v>0</v>
      </c>
      <c r="K110" s="207" t="s">
        <v>3144</v>
      </c>
      <c r="L110" s="62"/>
      <c r="M110" s="212" t="s">
        <v>22</v>
      </c>
      <c r="N110" s="213" t="s">
        <v>50</v>
      </c>
      <c r="O110" s="43"/>
      <c r="P110" s="214">
        <f t="shared" si="11"/>
        <v>0</v>
      </c>
      <c r="Q110" s="214">
        <v>0</v>
      </c>
      <c r="R110" s="214">
        <f t="shared" si="12"/>
        <v>0</v>
      </c>
      <c r="S110" s="214">
        <v>0</v>
      </c>
      <c r="T110" s="215">
        <f t="shared" si="13"/>
        <v>0</v>
      </c>
      <c r="AR110" s="25" t="s">
        <v>588</v>
      </c>
      <c r="AT110" s="25" t="s">
        <v>230</v>
      </c>
      <c r="AU110" s="25" t="s">
        <v>24</v>
      </c>
      <c r="AY110" s="25" t="s">
        <v>228</v>
      </c>
      <c r="BE110" s="216">
        <f t="shared" si="14"/>
        <v>0</v>
      </c>
      <c r="BF110" s="216">
        <f t="shared" si="15"/>
        <v>0</v>
      </c>
      <c r="BG110" s="216">
        <f t="shared" si="16"/>
        <v>0</v>
      </c>
      <c r="BH110" s="216">
        <f t="shared" si="17"/>
        <v>0</v>
      </c>
      <c r="BI110" s="216">
        <f t="shared" si="18"/>
        <v>0</v>
      </c>
      <c r="BJ110" s="25" t="s">
        <v>24</v>
      </c>
      <c r="BK110" s="216">
        <f t="shared" si="19"/>
        <v>0</v>
      </c>
      <c r="BL110" s="25" t="s">
        <v>588</v>
      </c>
      <c r="BM110" s="25" t="s">
        <v>7079</v>
      </c>
    </row>
    <row r="111" spans="2:65" s="1" customFormat="1" ht="22.5" customHeight="1">
      <c r="B111" s="42"/>
      <c r="C111" s="205" t="s">
        <v>319</v>
      </c>
      <c r="D111" s="205" t="s">
        <v>230</v>
      </c>
      <c r="E111" s="206" t="s">
        <v>335</v>
      </c>
      <c r="F111" s="207" t="s">
        <v>7080</v>
      </c>
      <c r="G111" s="208" t="s">
        <v>852</v>
      </c>
      <c r="H111" s="209">
        <v>1</v>
      </c>
      <c r="I111" s="210"/>
      <c r="J111" s="211">
        <f t="shared" si="10"/>
        <v>0</v>
      </c>
      <c r="K111" s="207" t="s">
        <v>3144</v>
      </c>
      <c r="L111" s="62"/>
      <c r="M111" s="212" t="s">
        <v>22</v>
      </c>
      <c r="N111" s="213" t="s">
        <v>50</v>
      </c>
      <c r="O111" s="43"/>
      <c r="P111" s="214">
        <f t="shared" si="11"/>
        <v>0</v>
      </c>
      <c r="Q111" s="214">
        <v>0</v>
      </c>
      <c r="R111" s="214">
        <f t="shared" si="12"/>
        <v>0</v>
      </c>
      <c r="S111" s="214">
        <v>0</v>
      </c>
      <c r="T111" s="215">
        <f t="shared" si="13"/>
        <v>0</v>
      </c>
      <c r="AR111" s="25" t="s">
        <v>588</v>
      </c>
      <c r="AT111" s="25" t="s">
        <v>230</v>
      </c>
      <c r="AU111" s="25" t="s">
        <v>24</v>
      </c>
      <c r="AY111" s="25" t="s">
        <v>228</v>
      </c>
      <c r="BE111" s="216">
        <f t="shared" si="14"/>
        <v>0</v>
      </c>
      <c r="BF111" s="216">
        <f t="shared" si="15"/>
        <v>0</v>
      </c>
      <c r="BG111" s="216">
        <f t="shared" si="16"/>
        <v>0</v>
      </c>
      <c r="BH111" s="216">
        <f t="shared" si="17"/>
        <v>0</v>
      </c>
      <c r="BI111" s="216">
        <f t="shared" si="18"/>
        <v>0</v>
      </c>
      <c r="BJ111" s="25" t="s">
        <v>24</v>
      </c>
      <c r="BK111" s="216">
        <f t="shared" si="19"/>
        <v>0</v>
      </c>
      <c r="BL111" s="25" t="s">
        <v>588</v>
      </c>
      <c r="BM111" s="25" t="s">
        <v>7081</v>
      </c>
    </row>
    <row r="112" spans="2:65" s="1" customFormat="1" ht="31.5" customHeight="1">
      <c r="B112" s="42"/>
      <c r="C112" s="205" t="s">
        <v>325</v>
      </c>
      <c r="D112" s="205" t="s">
        <v>230</v>
      </c>
      <c r="E112" s="206" t="s">
        <v>340</v>
      </c>
      <c r="F112" s="207" t="s">
        <v>7082</v>
      </c>
      <c r="G112" s="208" t="s">
        <v>852</v>
      </c>
      <c r="H112" s="209">
        <v>1</v>
      </c>
      <c r="I112" s="210"/>
      <c r="J112" s="211">
        <f t="shared" si="10"/>
        <v>0</v>
      </c>
      <c r="K112" s="207" t="s">
        <v>3144</v>
      </c>
      <c r="L112" s="62"/>
      <c r="M112" s="212" t="s">
        <v>22</v>
      </c>
      <c r="N112" s="213" t="s">
        <v>50</v>
      </c>
      <c r="O112" s="43"/>
      <c r="P112" s="214">
        <f t="shared" si="11"/>
        <v>0</v>
      </c>
      <c r="Q112" s="214">
        <v>0</v>
      </c>
      <c r="R112" s="214">
        <f t="shared" si="12"/>
        <v>0</v>
      </c>
      <c r="S112" s="214">
        <v>0</v>
      </c>
      <c r="T112" s="215">
        <f t="shared" si="13"/>
        <v>0</v>
      </c>
      <c r="AR112" s="25" t="s">
        <v>588</v>
      </c>
      <c r="AT112" s="25" t="s">
        <v>230</v>
      </c>
      <c r="AU112" s="25" t="s">
        <v>24</v>
      </c>
      <c r="AY112" s="25" t="s">
        <v>228</v>
      </c>
      <c r="BE112" s="216">
        <f t="shared" si="14"/>
        <v>0</v>
      </c>
      <c r="BF112" s="216">
        <f t="shared" si="15"/>
        <v>0</v>
      </c>
      <c r="BG112" s="216">
        <f t="shared" si="16"/>
        <v>0</v>
      </c>
      <c r="BH112" s="216">
        <f t="shared" si="17"/>
        <v>0</v>
      </c>
      <c r="BI112" s="216">
        <f t="shared" si="18"/>
        <v>0</v>
      </c>
      <c r="BJ112" s="25" t="s">
        <v>24</v>
      </c>
      <c r="BK112" s="216">
        <f t="shared" si="19"/>
        <v>0</v>
      </c>
      <c r="BL112" s="25" t="s">
        <v>588</v>
      </c>
      <c r="BM112" s="25" t="s">
        <v>7083</v>
      </c>
    </row>
    <row r="113" spans="2:65" s="11" customFormat="1" ht="37.35" customHeight="1">
      <c r="B113" s="188"/>
      <c r="C113" s="189"/>
      <c r="D113" s="202" t="s">
        <v>78</v>
      </c>
      <c r="E113" s="296" t="s">
        <v>3156</v>
      </c>
      <c r="F113" s="296" t="s">
        <v>7084</v>
      </c>
      <c r="G113" s="189"/>
      <c r="H113" s="189"/>
      <c r="I113" s="192"/>
      <c r="J113" s="297">
        <f>BK113</f>
        <v>0</v>
      </c>
      <c r="K113" s="189"/>
      <c r="L113" s="194"/>
      <c r="M113" s="195"/>
      <c r="N113" s="196"/>
      <c r="O113" s="196"/>
      <c r="P113" s="197">
        <f>SUM(P114:P118)</f>
        <v>0</v>
      </c>
      <c r="Q113" s="196"/>
      <c r="R113" s="197">
        <f>SUM(R114:R118)</f>
        <v>0</v>
      </c>
      <c r="S113" s="196"/>
      <c r="T113" s="198">
        <f>SUM(T114:T118)</f>
        <v>0</v>
      </c>
      <c r="AR113" s="199" t="s">
        <v>101</v>
      </c>
      <c r="AT113" s="200" t="s">
        <v>78</v>
      </c>
      <c r="AU113" s="200" t="s">
        <v>79</v>
      </c>
      <c r="AY113" s="199" t="s">
        <v>228</v>
      </c>
      <c r="BK113" s="201">
        <f>SUM(BK114:BK118)</f>
        <v>0</v>
      </c>
    </row>
    <row r="114" spans="2:65" s="1" customFormat="1" ht="22.5" customHeight="1">
      <c r="B114" s="42"/>
      <c r="C114" s="205" t="s">
        <v>9</v>
      </c>
      <c r="D114" s="205" t="s">
        <v>230</v>
      </c>
      <c r="E114" s="206" t="s">
        <v>344</v>
      </c>
      <c r="F114" s="207" t="s">
        <v>7085</v>
      </c>
      <c r="G114" s="208" t="s">
        <v>852</v>
      </c>
      <c r="H114" s="209">
        <v>7</v>
      </c>
      <c r="I114" s="210"/>
      <c r="J114" s="211">
        <f>ROUND(I114*H114,2)</f>
        <v>0</v>
      </c>
      <c r="K114" s="207" t="s">
        <v>3144</v>
      </c>
      <c r="L114" s="62"/>
      <c r="M114" s="212" t="s">
        <v>22</v>
      </c>
      <c r="N114" s="213" t="s">
        <v>50</v>
      </c>
      <c r="O114" s="43"/>
      <c r="P114" s="214">
        <f>O114*H114</f>
        <v>0</v>
      </c>
      <c r="Q114" s="214">
        <v>0</v>
      </c>
      <c r="R114" s="214">
        <f>Q114*H114</f>
        <v>0</v>
      </c>
      <c r="S114" s="214">
        <v>0</v>
      </c>
      <c r="T114" s="215">
        <f>S114*H114</f>
        <v>0</v>
      </c>
      <c r="AR114" s="25" t="s">
        <v>588</v>
      </c>
      <c r="AT114" s="25" t="s">
        <v>230</v>
      </c>
      <c r="AU114" s="25" t="s">
        <v>24</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588</v>
      </c>
      <c r="BM114" s="25" t="s">
        <v>7086</v>
      </c>
    </row>
    <row r="115" spans="2:65" s="1" customFormat="1" ht="31.5" customHeight="1">
      <c r="B115" s="42"/>
      <c r="C115" s="205" t="s">
        <v>335</v>
      </c>
      <c r="D115" s="205" t="s">
        <v>230</v>
      </c>
      <c r="E115" s="206" t="s">
        <v>348</v>
      </c>
      <c r="F115" s="207" t="s">
        <v>7087</v>
      </c>
      <c r="G115" s="208" t="s">
        <v>852</v>
      </c>
      <c r="H115" s="209">
        <v>7</v>
      </c>
      <c r="I115" s="210"/>
      <c r="J115" s="211">
        <f>ROUND(I115*H115,2)</f>
        <v>0</v>
      </c>
      <c r="K115" s="207" t="s">
        <v>3144</v>
      </c>
      <c r="L115" s="62"/>
      <c r="M115" s="212" t="s">
        <v>22</v>
      </c>
      <c r="N115" s="213" t="s">
        <v>50</v>
      </c>
      <c r="O115" s="43"/>
      <c r="P115" s="214">
        <f>O115*H115</f>
        <v>0</v>
      </c>
      <c r="Q115" s="214">
        <v>0</v>
      </c>
      <c r="R115" s="214">
        <f>Q115*H115</f>
        <v>0</v>
      </c>
      <c r="S115" s="214">
        <v>0</v>
      </c>
      <c r="T115" s="215">
        <f>S115*H115</f>
        <v>0</v>
      </c>
      <c r="AR115" s="25" t="s">
        <v>588</v>
      </c>
      <c r="AT115" s="25" t="s">
        <v>230</v>
      </c>
      <c r="AU115" s="25" t="s">
        <v>24</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588</v>
      </c>
      <c r="BM115" s="25" t="s">
        <v>7088</v>
      </c>
    </row>
    <row r="116" spans="2:65" s="1" customFormat="1" ht="31.5" customHeight="1">
      <c r="B116" s="42"/>
      <c r="C116" s="205" t="s">
        <v>340</v>
      </c>
      <c r="D116" s="205" t="s">
        <v>230</v>
      </c>
      <c r="E116" s="206" t="s">
        <v>359</v>
      </c>
      <c r="F116" s="207" t="s">
        <v>7089</v>
      </c>
      <c r="G116" s="208" t="s">
        <v>852</v>
      </c>
      <c r="H116" s="209">
        <v>7</v>
      </c>
      <c r="I116" s="210"/>
      <c r="J116" s="211">
        <f>ROUND(I116*H116,2)</f>
        <v>0</v>
      </c>
      <c r="K116" s="207" t="s">
        <v>3144</v>
      </c>
      <c r="L116" s="62"/>
      <c r="M116" s="212" t="s">
        <v>22</v>
      </c>
      <c r="N116" s="213" t="s">
        <v>50</v>
      </c>
      <c r="O116" s="43"/>
      <c r="P116" s="214">
        <f>O116*H116</f>
        <v>0</v>
      </c>
      <c r="Q116" s="214">
        <v>0</v>
      </c>
      <c r="R116" s="214">
        <f>Q116*H116</f>
        <v>0</v>
      </c>
      <c r="S116" s="214">
        <v>0</v>
      </c>
      <c r="T116" s="215">
        <f>S116*H116</f>
        <v>0</v>
      </c>
      <c r="AR116" s="25" t="s">
        <v>588</v>
      </c>
      <c r="AT116" s="25" t="s">
        <v>230</v>
      </c>
      <c r="AU116" s="25" t="s">
        <v>24</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588</v>
      </c>
      <c r="BM116" s="25" t="s">
        <v>7090</v>
      </c>
    </row>
    <row r="117" spans="2:65" s="1" customFormat="1" ht="22.5" customHeight="1">
      <c r="B117" s="42"/>
      <c r="C117" s="205" t="s">
        <v>344</v>
      </c>
      <c r="D117" s="205" t="s">
        <v>230</v>
      </c>
      <c r="E117" s="206" t="s">
        <v>364</v>
      </c>
      <c r="F117" s="207" t="s">
        <v>7091</v>
      </c>
      <c r="G117" s="208" t="s">
        <v>852</v>
      </c>
      <c r="H117" s="209">
        <v>1</v>
      </c>
      <c r="I117" s="210"/>
      <c r="J117" s="211">
        <f>ROUND(I117*H117,2)</f>
        <v>0</v>
      </c>
      <c r="K117" s="207" t="s">
        <v>3144</v>
      </c>
      <c r="L117" s="62"/>
      <c r="M117" s="212" t="s">
        <v>22</v>
      </c>
      <c r="N117" s="213" t="s">
        <v>50</v>
      </c>
      <c r="O117" s="43"/>
      <c r="P117" s="214">
        <f>O117*H117</f>
        <v>0</v>
      </c>
      <c r="Q117" s="214">
        <v>0</v>
      </c>
      <c r="R117" s="214">
        <f>Q117*H117</f>
        <v>0</v>
      </c>
      <c r="S117" s="214">
        <v>0</v>
      </c>
      <c r="T117" s="215">
        <f>S117*H117</f>
        <v>0</v>
      </c>
      <c r="AR117" s="25" t="s">
        <v>588</v>
      </c>
      <c r="AT117" s="25" t="s">
        <v>230</v>
      </c>
      <c r="AU117" s="25" t="s">
        <v>24</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7092</v>
      </c>
    </row>
    <row r="118" spans="2:65" s="1" customFormat="1" ht="22.5" customHeight="1">
      <c r="B118" s="42"/>
      <c r="C118" s="205" t="s">
        <v>348</v>
      </c>
      <c r="D118" s="205" t="s">
        <v>230</v>
      </c>
      <c r="E118" s="206" t="s">
        <v>381</v>
      </c>
      <c r="F118" s="207" t="s">
        <v>7093</v>
      </c>
      <c r="G118" s="208" t="s">
        <v>852</v>
      </c>
      <c r="H118" s="209">
        <v>7</v>
      </c>
      <c r="I118" s="210"/>
      <c r="J118" s="211">
        <f>ROUND(I118*H118,2)</f>
        <v>0</v>
      </c>
      <c r="K118" s="207" t="s">
        <v>3144</v>
      </c>
      <c r="L118" s="62"/>
      <c r="M118" s="212" t="s">
        <v>22</v>
      </c>
      <c r="N118" s="213" t="s">
        <v>50</v>
      </c>
      <c r="O118" s="43"/>
      <c r="P118" s="214">
        <f>O118*H118</f>
        <v>0</v>
      </c>
      <c r="Q118" s="214">
        <v>0</v>
      </c>
      <c r="R118" s="214">
        <f>Q118*H118</f>
        <v>0</v>
      </c>
      <c r="S118" s="214">
        <v>0</v>
      </c>
      <c r="T118" s="215">
        <f>S118*H118</f>
        <v>0</v>
      </c>
      <c r="AR118" s="25" t="s">
        <v>588</v>
      </c>
      <c r="AT118" s="25" t="s">
        <v>230</v>
      </c>
      <c r="AU118" s="25" t="s">
        <v>24</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588</v>
      </c>
      <c r="BM118" s="25" t="s">
        <v>7094</v>
      </c>
    </row>
    <row r="119" spans="2:65" s="11" customFormat="1" ht="37.35" customHeight="1">
      <c r="B119" s="188"/>
      <c r="C119" s="189"/>
      <c r="D119" s="202" t="s">
        <v>78</v>
      </c>
      <c r="E119" s="296" t="s">
        <v>3164</v>
      </c>
      <c r="F119" s="296" t="s">
        <v>7095</v>
      </c>
      <c r="G119" s="189"/>
      <c r="H119" s="189"/>
      <c r="I119" s="192"/>
      <c r="J119" s="297">
        <f>BK119</f>
        <v>0</v>
      </c>
      <c r="K119" s="189"/>
      <c r="L119" s="194"/>
      <c r="M119" s="195"/>
      <c r="N119" s="196"/>
      <c r="O119" s="196"/>
      <c r="P119" s="197">
        <f>SUM(P120:P125)</f>
        <v>0</v>
      </c>
      <c r="Q119" s="196"/>
      <c r="R119" s="197">
        <f>SUM(R120:R125)</f>
        <v>0</v>
      </c>
      <c r="S119" s="196"/>
      <c r="T119" s="198">
        <f>SUM(T120:T125)</f>
        <v>0</v>
      </c>
      <c r="AR119" s="199" t="s">
        <v>101</v>
      </c>
      <c r="AT119" s="200" t="s">
        <v>78</v>
      </c>
      <c r="AU119" s="200" t="s">
        <v>79</v>
      </c>
      <c r="AY119" s="199" t="s">
        <v>228</v>
      </c>
      <c r="BK119" s="201">
        <f>SUM(BK120:BK125)</f>
        <v>0</v>
      </c>
    </row>
    <row r="120" spans="2:65" s="1" customFormat="1" ht="57" customHeight="1">
      <c r="B120" s="42"/>
      <c r="C120" s="205" t="s">
        <v>359</v>
      </c>
      <c r="D120" s="205" t="s">
        <v>230</v>
      </c>
      <c r="E120" s="206" t="s">
        <v>386</v>
      </c>
      <c r="F120" s="207" t="s">
        <v>7096</v>
      </c>
      <c r="G120" s="208" t="s">
        <v>852</v>
      </c>
      <c r="H120" s="209">
        <v>1</v>
      </c>
      <c r="I120" s="210"/>
      <c r="J120" s="211">
        <f>ROUND(I120*H120,2)</f>
        <v>0</v>
      </c>
      <c r="K120" s="207" t="s">
        <v>3144</v>
      </c>
      <c r="L120" s="62"/>
      <c r="M120" s="212" t="s">
        <v>22</v>
      </c>
      <c r="N120" s="213" t="s">
        <v>50</v>
      </c>
      <c r="O120" s="43"/>
      <c r="P120" s="214">
        <f>O120*H120</f>
        <v>0</v>
      </c>
      <c r="Q120" s="214">
        <v>0</v>
      </c>
      <c r="R120" s="214">
        <f>Q120*H120</f>
        <v>0</v>
      </c>
      <c r="S120" s="214">
        <v>0</v>
      </c>
      <c r="T120" s="215">
        <f>S120*H120</f>
        <v>0</v>
      </c>
      <c r="AR120" s="25" t="s">
        <v>588</v>
      </c>
      <c r="AT120" s="25" t="s">
        <v>230</v>
      </c>
      <c r="AU120" s="25" t="s">
        <v>24</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588</v>
      </c>
      <c r="BM120" s="25" t="s">
        <v>7097</v>
      </c>
    </row>
    <row r="121" spans="2:65" s="1" customFormat="1" ht="40.5">
      <c r="B121" s="42"/>
      <c r="C121" s="64"/>
      <c r="D121" s="219" t="s">
        <v>640</v>
      </c>
      <c r="E121" s="64"/>
      <c r="F121" s="280" t="s">
        <v>7098</v>
      </c>
      <c r="G121" s="64"/>
      <c r="H121" s="64"/>
      <c r="I121" s="173"/>
      <c r="J121" s="64"/>
      <c r="K121" s="64"/>
      <c r="L121" s="62"/>
      <c r="M121" s="255"/>
      <c r="N121" s="43"/>
      <c r="O121" s="43"/>
      <c r="P121" s="43"/>
      <c r="Q121" s="43"/>
      <c r="R121" s="43"/>
      <c r="S121" s="43"/>
      <c r="T121" s="79"/>
      <c r="AT121" s="25" t="s">
        <v>640</v>
      </c>
      <c r="AU121" s="25" t="s">
        <v>24</v>
      </c>
    </row>
    <row r="122" spans="2:65" s="1" customFormat="1" ht="31.5" customHeight="1">
      <c r="B122" s="42"/>
      <c r="C122" s="205" t="s">
        <v>364</v>
      </c>
      <c r="D122" s="205" t="s">
        <v>230</v>
      </c>
      <c r="E122" s="206" t="s">
        <v>395</v>
      </c>
      <c r="F122" s="207" t="s">
        <v>7099</v>
      </c>
      <c r="G122" s="208" t="s">
        <v>852</v>
      </c>
      <c r="H122" s="209">
        <v>1</v>
      </c>
      <c r="I122" s="210"/>
      <c r="J122" s="211">
        <f>ROUND(I122*H122,2)</f>
        <v>0</v>
      </c>
      <c r="K122" s="207" t="s">
        <v>3144</v>
      </c>
      <c r="L122" s="62"/>
      <c r="M122" s="212" t="s">
        <v>22</v>
      </c>
      <c r="N122" s="213" t="s">
        <v>50</v>
      </c>
      <c r="O122" s="43"/>
      <c r="P122" s="214">
        <f>O122*H122</f>
        <v>0</v>
      </c>
      <c r="Q122" s="214">
        <v>0</v>
      </c>
      <c r="R122" s="214">
        <f>Q122*H122</f>
        <v>0</v>
      </c>
      <c r="S122" s="214">
        <v>0</v>
      </c>
      <c r="T122" s="215">
        <f>S122*H122</f>
        <v>0</v>
      </c>
      <c r="AR122" s="25" t="s">
        <v>588</v>
      </c>
      <c r="AT122" s="25" t="s">
        <v>230</v>
      </c>
      <c r="AU122" s="25" t="s">
        <v>24</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588</v>
      </c>
      <c r="BM122" s="25" t="s">
        <v>7100</v>
      </c>
    </row>
    <row r="123" spans="2:65" s="1" customFormat="1" ht="22.5" customHeight="1">
      <c r="B123" s="42"/>
      <c r="C123" s="205" t="s">
        <v>381</v>
      </c>
      <c r="D123" s="205" t="s">
        <v>230</v>
      </c>
      <c r="E123" s="206" t="s">
        <v>400</v>
      </c>
      <c r="F123" s="207" t="s">
        <v>7101</v>
      </c>
      <c r="G123" s="208" t="s">
        <v>852</v>
      </c>
      <c r="H123" s="209">
        <v>1</v>
      </c>
      <c r="I123" s="210"/>
      <c r="J123" s="211">
        <f>ROUND(I123*H123,2)</f>
        <v>0</v>
      </c>
      <c r="K123" s="207" t="s">
        <v>3144</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7102</v>
      </c>
    </row>
    <row r="124" spans="2:65" s="1" customFormat="1" ht="31.5" customHeight="1">
      <c r="B124" s="42"/>
      <c r="C124" s="205" t="s">
        <v>386</v>
      </c>
      <c r="D124" s="205" t="s">
        <v>230</v>
      </c>
      <c r="E124" s="206" t="s">
        <v>404</v>
      </c>
      <c r="F124" s="207" t="s">
        <v>7103</v>
      </c>
      <c r="G124" s="208" t="s">
        <v>7104</v>
      </c>
      <c r="H124" s="209">
        <v>6</v>
      </c>
      <c r="I124" s="210"/>
      <c r="J124" s="211">
        <f>ROUND(I124*H124,2)</f>
        <v>0</v>
      </c>
      <c r="K124" s="207" t="s">
        <v>3144</v>
      </c>
      <c r="L124" s="62"/>
      <c r="M124" s="212" t="s">
        <v>22</v>
      </c>
      <c r="N124" s="213" t="s">
        <v>50</v>
      </c>
      <c r="O124" s="43"/>
      <c r="P124" s="214">
        <f>O124*H124</f>
        <v>0</v>
      </c>
      <c r="Q124" s="214">
        <v>0</v>
      </c>
      <c r="R124" s="214">
        <f>Q124*H124</f>
        <v>0</v>
      </c>
      <c r="S124" s="214">
        <v>0</v>
      </c>
      <c r="T124" s="215">
        <f>S124*H124</f>
        <v>0</v>
      </c>
      <c r="AR124" s="25" t="s">
        <v>588</v>
      </c>
      <c r="AT124" s="25" t="s">
        <v>230</v>
      </c>
      <c r="AU124" s="25" t="s">
        <v>24</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588</v>
      </c>
      <c r="BM124" s="25" t="s">
        <v>7105</v>
      </c>
    </row>
    <row r="125" spans="2:65" s="1" customFormat="1" ht="31.5" customHeight="1">
      <c r="B125" s="42"/>
      <c r="C125" s="205" t="s">
        <v>395</v>
      </c>
      <c r="D125" s="205" t="s">
        <v>230</v>
      </c>
      <c r="E125" s="206" t="s">
        <v>409</v>
      </c>
      <c r="F125" s="207" t="s">
        <v>7106</v>
      </c>
      <c r="G125" s="208" t="s">
        <v>7104</v>
      </c>
      <c r="H125" s="209">
        <v>1</v>
      </c>
      <c r="I125" s="210"/>
      <c r="J125" s="211">
        <f>ROUND(I125*H125,2)</f>
        <v>0</v>
      </c>
      <c r="K125" s="207" t="s">
        <v>3144</v>
      </c>
      <c r="L125" s="62"/>
      <c r="M125" s="212" t="s">
        <v>22</v>
      </c>
      <c r="N125" s="290" t="s">
        <v>50</v>
      </c>
      <c r="O125" s="291"/>
      <c r="P125" s="292">
        <f>O125*H125</f>
        <v>0</v>
      </c>
      <c r="Q125" s="292">
        <v>0</v>
      </c>
      <c r="R125" s="292">
        <f>Q125*H125</f>
        <v>0</v>
      </c>
      <c r="S125" s="292">
        <v>0</v>
      </c>
      <c r="T125" s="293">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7107</v>
      </c>
    </row>
    <row r="126" spans="2:65" s="1" customFormat="1" ht="6.95" customHeight="1">
      <c r="B126" s="57"/>
      <c r="C126" s="58"/>
      <c r="D126" s="58"/>
      <c r="E126" s="58"/>
      <c r="F126" s="58"/>
      <c r="G126" s="58"/>
      <c r="H126" s="58"/>
      <c r="I126" s="149"/>
      <c r="J126" s="58"/>
      <c r="K126" s="58"/>
      <c r="L126" s="62"/>
    </row>
  </sheetData>
  <sheetProtection algorithmName="SHA-512" hashValue="3/ZGo/OgJMrruQQVrTy/DrRY8FtTArXXcZnz39m2hCJGcNy3aDSJjR6X5XkiOG3De2SJ+tMNZuNYLKWOm6wTYg==" saltValue="jnTObYWjnaATwsw3KiN3iw==" spinCount="100000" sheet="1" objects="1" scenarios="1" formatCells="0" formatColumns="0" formatRows="0" sort="0" autoFilter="0"/>
  <autoFilter ref="C87:K125"/>
  <mergeCells count="12">
    <mergeCell ref="G1:H1"/>
    <mergeCell ref="L2:V2"/>
    <mergeCell ref="E49:H49"/>
    <mergeCell ref="E51:H51"/>
    <mergeCell ref="E76:H76"/>
    <mergeCell ref="E78:H78"/>
    <mergeCell ref="E80:H80"/>
    <mergeCell ref="E7:H7"/>
    <mergeCell ref="E9:H9"/>
    <mergeCell ref="E11:H11"/>
    <mergeCell ref="E26:H26"/>
    <mergeCell ref="E47:H47"/>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9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126</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176</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7108</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386" t="s">
        <v>6307</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ROUND(J133,2)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ROUND(SUM(BE133:BE592), 2)</f>
        <v>0</v>
      </c>
      <c r="G32" s="43"/>
      <c r="H32" s="43"/>
      <c r="I32" s="141">
        <v>0.21</v>
      </c>
      <c r="J32" s="140">
        <f>ROUND(ROUND((SUM(BE133:BE592)), 2)*I32, 2)</f>
        <v>0</v>
      </c>
      <c r="K32" s="46"/>
    </row>
    <row r="33" spans="2:11" s="1" customFormat="1" ht="14.45" customHeight="1">
      <c r="B33" s="42"/>
      <c r="C33" s="43"/>
      <c r="D33" s="43"/>
      <c r="E33" s="50" t="s">
        <v>51</v>
      </c>
      <c r="F33" s="140">
        <f>ROUND(SUM(BF133:BF592), 2)</f>
        <v>0</v>
      </c>
      <c r="G33" s="43"/>
      <c r="H33" s="43"/>
      <c r="I33" s="141">
        <v>0.15</v>
      </c>
      <c r="J33" s="140">
        <f>ROUND(ROUND((SUM(BF133:BF592)), 2)*I33, 2)</f>
        <v>0</v>
      </c>
      <c r="K33" s="46"/>
    </row>
    <row r="34" spans="2:11" s="1" customFormat="1" ht="14.45" hidden="1" customHeight="1">
      <c r="B34" s="42"/>
      <c r="C34" s="43"/>
      <c r="D34" s="43"/>
      <c r="E34" s="50" t="s">
        <v>52</v>
      </c>
      <c r="F34" s="140">
        <f>ROUND(SUM(BG133:BG592), 2)</f>
        <v>0</v>
      </c>
      <c r="G34" s="43"/>
      <c r="H34" s="43"/>
      <c r="I34" s="141">
        <v>0.21</v>
      </c>
      <c r="J34" s="140">
        <v>0</v>
      </c>
      <c r="K34" s="46"/>
    </row>
    <row r="35" spans="2:11" s="1" customFormat="1" ht="14.45" hidden="1" customHeight="1">
      <c r="B35" s="42"/>
      <c r="C35" s="43"/>
      <c r="D35" s="43"/>
      <c r="E35" s="50" t="s">
        <v>53</v>
      </c>
      <c r="F35" s="140">
        <f>ROUND(SUM(BH133:BH592), 2)</f>
        <v>0</v>
      </c>
      <c r="G35" s="43"/>
      <c r="H35" s="43"/>
      <c r="I35" s="141">
        <v>0.15</v>
      </c>
      <c r="J35" s="140">
        <v>0</v>
      </c>
      <c r="K35" s="46"/>
    </row>
    <row r="36" spans="2:11" s="1" customFormat="1" ht="14.45" hidden="1" customHeight="1">
      <c r="B36" s="42"/>
      <c r="C36" s="43"/>
      <c r="D36" s="43"/>
      <c r="E36" s="50" t="s">
        <v>54</v>
      </c>
      <c r="F36" s="140">
        <f>ROUND(SUM(BI133:BI592),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176</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01.8 - SO 01 - Měření a regulace</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J133</f>
        <v>0</v>
      </c>
      <c r="K60" s="46"/>
      <c r="AU60" s="25" t="s">
        <v>184</v>
      </c>
    </row>
    <row r="61" spans="2:47" s="8" customFormat="1" ht="24.95" customHeight="1">
      <c r="B61" s="159"/>
      <c r="C61" s="160"/>
      <c r="D61" s="161" t="s">
        <v>7109</v>
      </c>
      <c r="E61" s="162"/>
      <c r="F61" s="162"/>
      <c r="G61" s="162"/>
      <c r="H61" s="162"/>
      <c r="I61" s="163"/>
      <c r="J61" s="164">
        <f>J134</f>
        <v>0</v>
      </c>
      <c r="K61" s="165"/>
    </row>
    <row r="62" spans="2:47" s="9" customFormat="1" ht="19.899999999999999" customHeight="1">
      <c r="B62" s="166"/>
      <c r="C62" s="167"/>
      <c r="D62" s="168" t="s">
        <v>7110</v>
      </c>
      <c r="E62" s="169"/>
      <c r="F62" s="169"/>
      <c r="G62" s="169"/>
      <c r="H62" s="169"/>
      <c r="I62" s="170"/>
      <c r="J62" s="171">
        <f>J135</f>
        <v>0</v>
      </c>
      <c r="K62" s="172"/>
    </row>
    <row r="63" spans="2:47" s="9" customFormat="1" ht="19.899999999999999" customHeight="1">
      <c r="B63" s="166"/>
      <c r="C63" s="167"/>
      <c r="D63" s="168" t="s">
        <v>7111</v>
      </c>
      <c r="E63" s="169"/>
      <c r="F63" s="169"/>
      <c r="G63" s="169"/>
      <c r="H63" s="169"/>
      <c r="I63" s="170"/>
      <c r="J63" s="171">
        <f>J140</f>
        <v>0</v>
      </c>
      <c r="K63" s="172"/>
    </row>
    <row r="64" spans="2:47" s="9" customFormat="1" ht="19.899999999999999" customHeight="1">
      <c r="B64" s="166"/>
      <c r="C64" s="167"/>
      <c r="D64" s="168" t="s">
        <v>7112</v>
      </c>
      <c r="E64" s="169"/>
      <c r="F64" s="169"/>
      <c r="G64" s="169"/>
      <c r="H64" s="169"/>
      <c r="I64" s="170"/>
      <c r="J64" s="171">
        <f>J147</f>
        <v>0</v>
      </c>
      <c r="K64" s="172"/>
    </row>
    <row r="65" spans="2:11" s="9" customFormat="1" ht="19.899999999999999" customHeight="1">
      <c r="B65" s="166"/>
      <c r="C65" s="167"/>
      <c r="D65" s="168" t="s">
        <v>7113</v>
      </c>
      <c r="E65" s="169"/>
      <c r="F65" s="169"/>
      <c r="G65" s="169"/>
      <c r="H65" s="169"/>
      <c r="I65" s="170"/>
      <c r="J65" s="171">
        <f>J153</f>
        <v>0</v>
      </c>
      <c r="K65" s="172"/>
    </row>
    <row r="66" spans="2:11" s="9" customFormat="1" ht="19.899999999999999" customHeight="1">
      <c r="B66" s="166"/>
      <c r="C66" s="167"/>
      <c r="D66" s="168" t="s">
        <v>7114</v>
      </c>
      <c r="E66" s="169"/>
      <c r="F66" s="169"/>
      <c r="G66" s="169"/>
      <c r="H66" s="169"/>
      <c r="I66" s="170"/>
      <c r="J66" s="171">
        <f>J159</f>
        <v>0</v>
      </c>
      <c r="K66" s="172"/>
    </row>
    <row r="67" spans="2:11" s="9" customFormat="1" ht="19.899999999999999" customHeight="1">
      <c r="B67" s="166"/>
      <c r="C67" s="167"/>
      <c r="D67" s="168" t="s">
        <v>7115</v>
      </c>
      <c r="E67" s="169"/>
      <c r="F67" s="169"/>
      <c r="G67" s="169"/>
      <c r="H67" s="169"/>
      <c r="I67" s="170"/>
      <c r="J67" s="171">
        <f>J165</f>
        <v>0</v>
      </c>
      <c r="K67" s="172"/>
    </row>
    <row r="68" spans="2:11" s="9" customFormat="1" ht="19.899999999999999" customHeight="1">
      <c r="B68" s="166"/>
      <c r="C68" s="167"/>
      <c r="D68" s="168" t="s">
        <v>7116</v>
      </c>
      <c r="E68" s="169"/>
      <c r="F68" s="169"/>
      <c r="G68" s="169"/>
      <c r="H68" s="169"/>
      <c r="I68" s="170"/>
      <c r="J68" s="171">
        <f>J171</f>
        <v>0</v>
      </c>
      <c r="K68" s="172"/>
    </row>
    <row r="69" spans="2:11" s="9" customFormat="1" ht="19.899999999999999" customHeight="1">
      <c r="B69" s="166"/>
      <c r="C69" s="167"/>
      <c r="D69" s="168" t="s">
        <v>7117</v>
      </c>
      <c r="E69" s="169"/>
      <c r="F69" s="169"/>
      <c r="G69" s="169"/>
      <c r="H69" s="169"/>
      <c r="I69" s="170"/>
      <c r="J69" s="171">
        <f>J177</f>
        <v>0</v>
      </c>
      <c r="K69" s="172"/>
    </row>
    <row r="70" spans="2:11" s="9" customFormat="1" ht="19.899999999999999" customHeight="1">
      <c r="B70" s="166"/>
      <c r="C70" s="167"/>
      <c r="D70" s="168" t="s">
        <v>7118</v>
      </c>
      <c r="E70" s="169"/>
      <c r="F70" s="169"/>
      <c r="G70" s="169"/>
      <c r="H70" s="169"/>
      <c r="I70" s="170"/>
      <c r="J70" s="171">
        <f>J184</f>
        <v>0</v>
      </c>
      <c r="K70" s="172"/>
    </row>
    <row r="71" spans="2:11" s="9" customFormat="1" ht="19.899999999999999" customHeight="1">
      <c r="B71" s="166"/>
      <c r="C71" s="167"/>
      <c r="D71" s="168" t="s">
        <v>7119</v>
      </c>
      <c r="E71" s="169"/>
      <c r="F71" s="169"/>
      <c r="G71" s="169"/>
      <c r="H71" s="169"/>
      <c r="I71" s="170"/>
      <c r="J71" s="171">
        <f>J191</f>
        <v>0</v>
      </c>
      <c r="K71" s="172"/>
    </row>
    <row r="72" spans="2:11" s="9" customFormat="1" ht="19.899999999999999" customHeight="1">
      <c r="B72" s="166"/>
      <c r="C72" s="167"/>
      <c r="D72" s="168" t="s">
        <v>7120</v>
      </c>
      <c r="E72" s="169"/>
      <c r="F72" s="169"/>
      <c r="G72" s="169"/>
      <c r="H72" s="169"/>
      <c r="I72" s="170"/>
      <c r="J72" s="171">
        <f>J198</f>
        <v>0</v>
      </c>
      <c r="K72" s="172"/>
    </row>
    <row r="73" spans="2:11" s="9" customFormat="1" ht="19.899999999999999" customHeight="1">
      <c r="B73" s="166"/>
      <c r="C73" s="167"/>
      <c r="D73" s="168" t="s">
        <v>7121</v>
      </c>
      <c r="E73" s="169"/>
      <c r="F73" s="169"/>
      <c r="G73" s="169"/>
      <c r="H73" s="169"/>
      <c r="I73" s="170"/>
      <c r="J73" s="171">
        <f>J204</f>
        <v>0</v>
      </c>
      <c r="K73" s="172"/>
    </row>
    <row r="74" spans="2:11" s="9" customFormat="1" ht="19.899999999999999" customHeight="1">
      <c r="B74" s="166"/>
      <c r="C74" s="167"/>
      <c r="D74" s="168" t="s">
        <v>7122</v>
      </c>
      <c r="E74" s="169"/>
      <c r="F74" s="169"/>
      <c r="G74" s="169"/>
      <c r="H74" s="169"/>
      <c r="I74" s="170"/>
      <c r="J74" s="171">
        <f>J212</f>
        <v>0</v>
      </c>
      <c r="K74" s="172"/>
    </row>
    <row r="75" spans="2:11" s="9" customFormat="1" ht="19.899999999999999" customHeight="1">
      <c r="B75" s="166"/>
      <c r="C75" s="167"/>
      <c r="D75" s="168" t="s">
        <v>7123</v>
      </c>
      <c r="E75" s="169"/>
      <c r="F75" s="169"/>
      <c r="G75" s="169"/>
      <c r="H75" s="169"/>
      <c r="I75" s="170"/>
      <c r="J75" s="171">
        <f>J219</f>
        <v>0</v>
      </c>
      <c r="K75" s="172"/>
    </row>
    <row r="76" spans="2:11" s="9" customFormat="1" ht="19.899999999999999" customHeight="1">
      <c r="B76" s="166"/>
      <c r="C76" s="167"/>
      <c r="D76" s="168" t="s">
        <v>7124</v>
      </c>
      <c r="E76" s="169"/>
      <c r="F76" s="169"/>
      <c r="G76" s="169"/>
      <c r="H76" s="169"/>
      <c r="I76" s="170"/>
      <c r="J76" s="171">
        <f>J226</f>
        <v>0</v>
      </c>
      <c r="K76" s="172"/>
    </row>
    <row r="77" spans="2:11" s="9" customFormat="1" ht="19.899999999999999" customHeight="1">
      <c r="B77" s="166"/>
      <c r="C77" s="167"/>
      <c r="D77" s="168" t="s">
        <v>7125</v>
      </c>
      <c r="E77" s="169"/>
      <c r="F77" s="169"/>
      <c r="G77" s="169"/>
      <c r="H77" s="169"/>
      <c r="I77" s="170"/>
      <c r="J77" s="171">
        <f>J233</f>
        <v>0</v>
      </c>
      <c r="K77" s="172"/>
    </row>
    <row r="78" spans="2:11" s="9" customFormat="1" ht="19.899999999999999" customHeight="1">
      <c r="B78" s="166"/>
      <c r="C78" s="167"/>
      <c r="D78" s="168" t="s">
        <v>7126</v>
      </c>
      <c r="E78" s="169"/>
      <c r="F78" s="169"/>
      <c r="G78" s="169"/>
      <c r="H78" s="169"/>
      <c r="I78" s="170"/>
      <c r="J78" s="171">
        <f>J240</f>
        <v>0</v>
      </c>
      <c r="K78" s="172"/>
    </row>
    <row r="79" spans="2:11" s="9" customFormat="1" ht="19.899999999999999" customHeight="1">
      <c r="B79" s="166"/>
      <c r="C79" s="167"/>
      <c r="D79" s="168" t="s">
        <v>7127</v>
      </c>
      <c r="E79" s="169"/>
      <c r="F79" s="169"/>
      <c r="G79" s="169"/>
      <c r="H79" s="169"/>
      <c r="I79" s="170"/>
      <c r="J79" s="171">
        <f>J247</f>
        <v>0</v>
      </c>
      <c r="K79" s="172"/>
    </row>
    <row r="80" spans="2:11" s="9" customFormat="1" ht="19.899999999999999" customHeight="1">
      <c r="B80" s="166"/>
      <c r="C80" s="167"/>
      <c r="D80" s="168" t="s">
        <v>7128</v>
      </c>
      <c r="E80" s="169"/>
      <c r="F80" s="169"/>
      <c r="G80" s="169"/>
      <c r="H80" s="169"/>
      <c r="I80" s="170"/>
      <c r="J80" s="171">
        <f>J254</f>
        <v>0</v>
      </c>
      <c r="K80" s="172"/>
    </row>
    <row r="81" spans="2:11" s="9" customFormat="1" ht="19.899999999999999" customHeight="1">
      <c r="B81" s="166"/>
      <c r="C81" s="167"/>
      <c r="D81" s="168" t="s">
        <v>7129</v>
      </c>
      <c r="E81" s="169"/>
      <c r="F81" s="169"/>
      <c r="G81" s="169"/>
      <c r="H81" s="169"/>
      <c r="I81" s="170"/>
      <c r="J81" s="171">
        <f>J261</f>
        <v>0</v>
      </c>
      <c r="K81" s="172"/>
    </row>
    <row r="82" spans="2:11" s="9" customFormat="1" ht="19.899999999999999" customHeight="1">
      <c r="B82" s="166"/>
      <c r="C82" s="167"/>
      <c r="D82" s="168" t="s">
        <v>7130</v>
      </c>
      <c r="E82" s="169"/>
      <c r="F82" s="169"/>
      <c r="G82" s="169"/>
      <c r="H82" s="169"/>
      <c r="I82" s="170"/>
      <c r="J82" s="171">
        <f>J268</f>
        <v>0</v>
      </c>
      <c r="K82" s="172"/>
    </row>
    <row r="83" spans="2:11" s="9" customFormat="1" ht="19.899999999999999" customHeight="1">
      <c r="B83" s="166"/>
      <c r="C83" s="167"/>
      <c r="D83" s="168" t="s">
        <v>7131</v>
      </c>
      <c r="E83" s="169"/>
      <c r="F83" s="169"/>
      <c r="G83" s="169"/>
      <c r="H83" s="169"/>
      <c r="I83" s="170"/>
      <c r="J83" s="171">
        <f>J269</f>
        <v>0</v>
      </c>
      <c r="K83" s="172"/>
    </row>
    <row r="84" spans="2:11" s="9" customFormat="1" ht="19.899999999999999" customHeight="1">
      <c r="B84" s="166"/>
      <c r="C84" s="167"/>
      <c r="D84" s="168" t="s">
        <v>7132</v>
      </c>
      <c r="E84" s="169"/>
      <c r="F84" s="169"/>
      <c r="G84" s="169"/>
      <c r="H84" s="169"/>
      <c r="I84" s="170"/>
      <c r="J84" s="171">
        <f>J287</f>
        <v>0</v>
      </c>
      <c r="K84" s="172"/>
    </row>
    <row r="85" spans="2:11" s="9" customFormat="1" ht="19.899999999999999" customHeight="1">
      <c r="B85" s="166"/>
      <c r="C85" s="167"/>
      <c r="D85" s="168" t="s">
        <v>7133</v>
      </c>
      <c r="E85" s="169"/>
      <c r="F85" s="169"/>
      <c r="G85" s="169"/>
      <c r="H85" s="169"/>
      <c r="I85" s="170"/>
      <c r="J85" s="171">
        <f>J305</f>
        <v>0</v>
      </c>
      <c r="K85" s="172"/>
    </row>
    <row r="86" spans="2:11" s="9" customFormat="1" ht="19.899999999999999" customHeight="1">
      <c r="B86" s="166"/>
      <c r="C86" s="167"/>
      <c r="D86" s="168" t="s">
        <v>7134</v>
      </c>
      <c r="E86" s="169"/>
      <c r="F86" s="169"/>
      <c r="G86" s="169"/>
      <c r="H86" s="169"/>
      <c r="I86" s="170"/>
      <c r="J86" s="171">
        <f>J323</f>
        <v>0</v>
      </c>
      <c r="K86" s="172"/>
    </row>
    <row r="87" spans="2:11" s="9" customFormat="1" ht="19.899999999999999" customHeight="1">
      <c r="B87" s="166"/>
      <c r="C87" s="167"/>
      <c r="D87" s="168" t="s">
        <v>7135</v>
      </c>
      <c r="E87" s="169"/>
      <c r="F87" s="169"/>
      <c r="G87" s="169"/>
      <c r="H87" s="169"/>
      <c r="I87" s="170"/>
      <c r="J87" s="171">
        <f>J341</f>
        <v>0</v>
      </c>
      <c r="K87" s="172"/>
    </row>
    <row r="88" spans="2:11" s="9" customFormat="1" ht="19.899999999999999" customHeight="1">
      <c r="B88" s="166"/>
      <c r="C88" s="167"/>
      <c r="D88" s="168" t="s">
        <v>7136</v>
      </c>
      <c r="E88" s="169"/>
      <c r="F88" s="169"/>
      <c r="G88" s="169"/>
      <c r="H88" s="169"/>
      <c r="I88" s="170"/>
      <c r="J88" s="171">
        <f>J359</f>
        <v>0</v>
      </c>
      <c r="K88" s="172"/>
    </row>
    <row r="89" spans="2:11" s="9" customFormat="1" ht="19.899999999999999" customHeight="1">
      <c r="B89" s="166"/>
      <c r="C89" s="167"/>
      <c r="D89" s="168" t="s">
        <v>7137</v>
      </c>
      <c r="E89" s="169"/>
      <c r="F89" s="169"/>
      <c r="G89" s="169"/>
      <c r="H89" s="169"/>
      <c r="I89" s="170"/>
      <c r="J89" s="171">
        <f>J377</f>
        <v>0</v>
      </c>
      <c r="K89" s="172"/>
    </row>
    <row r="90" spans="2:11" s="9" customFormat="1" ht="19.899999999999999" customHeight="1">
      <c r="B90" s="166"/>
      <c r="C90" s="167"/>
      <c r="D90" s="168" t="s">
        <v>7138</v>
      </c>
      <c r="E90" s="169"/>
      <c r="F90" s="169"/>
      <c r="G90" s="169"/>
      <c r="H90" s="169"/>
      <c r="I90" s="170"/>
      <c r="J90" s="171">
        <f>J395</f>
        <v>0</v>
      </c>
      <c r="K90" s="172"/>
    </row>
    <row r="91" spans="2:11" s="9" customFormat="1" ht="19.899999999999999" customHeight="1">
      <c r="B91" s="166"/>
      <c r="C91" s="167"/>
      <c r="D91" s="168" t="s">
        <v>7139</v>
      </c>
      <c r="E91" s="169"/>
      <c r="F91" s="169"/>
      <c r="G91" s="169"/>
      <c r="H91" s="169"/>
      <c r="I91" s="170"/>
      <c r="J91" s="171">
        <f>J413</f>
        <v>0</v>
      </c>
      <c r="K91" s="172"/>
    </row>
    <row r="92" spans="2:11" s="9" customFormat="1" ht="19.899999999999999" customHeight="1">
      <c r="B92" s="166"/>
      <c r="C92" s="167"/>
      <c r="D92" s="168" t="s">
        <v>7140</v>
      </c>
      <c r="E92" s="169"/>
      <c r="F92" s="169"/>
      <c r="G92" s="169"/>
      <c r="H92" s="169"/>
      <c r="I92" s="170"/>
      <c r="J92" s="171">
        <f>J431</f>
        <v>0</v>
      </c>
      <c r="K92" s="172"/>
    </row>
    <row r="93" spans="2:11" s="9" customFormat="1" ht="19.899999999999999" customHeight="1">
      <c r="B93" s="166"/>
      <c r="C93" s="167"/>
      <c r="D93" s="168" t="s">
        <v>7141</v>
      </c>
      <c r="E93" s="169"/>
      <c r="F93" s="169"/>
      <c r="G93" s="169"/>
      <c r="H93" s="169"/>
      <c r="I93" s="170"/>
      <c r="J93" s="171">
        <f>J449</f>
        <v>0</v>
      </c>
      <c r="K93" s="172"/>
    </row>
    <row r="94" spans="2:11" s="9" customFormat="1" ht="19.899999999999999" customHeight="1">
      <c r="B94" s="166"/>
      <c r="C94" s="167"/>
      <c r="D94" s="168" t="s">
        <v>7142</v>
      </c>
      <c r="E94" s="169"/>
      <c r="F94" s="169"/>
      <c r="G94" s="169"/>
      <c r="H94" s="169"/>
      <c r="I94" s="170"/>
      <c r="J94" s="171">
        <f>J458</f>
        <v>0</v>
      </c>
      <c r="K94" s="172"/>
    </row>
    <row r="95" spans="2:11" s="9" customFormat="1" ht="19.899999999999999" customHeight="1">
      <c r="B95" s="166"/>
      <c r="C95" s="167"/>
      <c r="D95" s="168" t="s">
        <v>7143</v>
      </c>
      <c r="E95" s="169"/>
      <c r="F95" s="169"/>
      <c r="G95" s="169"/>
      <c r="H95" s="169"/>
      <c r="I95" s="170"/>
      <c r="J95" s="171">
        <f>J467</f>
        <v>0</v>
      </c>
      <c r="K95" s="172"/>
    </row>
    <row r="96" spans="2:11" s="9" customFormat="1" ht="19.899999999999999" customHeight="1">
      <c r="B96" s="166"/>
      <c r="C96" s="167"/>
      <c r="D96" s="168" t="s">
        <v>7144</v>
      </c>
      <c r="E96" s="169"/>
      <c r="F96" s="169"/>
      <c r="G96" s="169"/>
      <c r="H96" s="169"/>
      <c r="I96" s="170"/>
      <c r="J96" s="171">
        <f>J475</f>
        <v>0</v>
      </c>
      <c r="K96" s="172"/>
    </row>
    <row r="97" spans="2:11" s="9" customFormat="1" ht="19.899999999999999" customHeight="1">
      <c r="B97" s="166"/>
      <c r="C97" s="167"/>
      <c r="D97" s="168" t="s">
        <v>7145</v>
      </c>
      <c r="E97" s="169"/>
      <c r="F97" s="169"/>
      <c r="G97" s="169"/>
      <c r="H97" s="169"/>
      <c r="I97" s="170"/>
      <c r="J97" s="171">
        <f>J482</f>
        <v>0</v>
      </c>
      <c r="K97" s="172"/>
    </row>
    <row r="98" spans="2:11" s="9" customFormat="1" ht="19.899999999999999" customHeight="1">
      <c r="B98" s="166"/>
      <c r="C98" s="167"/>
      <c r="D98" s="168" t="s">
        <v>7146</v>
      </c>
      <c r="E98" s="169"/>
      <c r="F98" s="169"/>
      <c r="G98" s="169"/>
      <c r="H98" s="169"/>
      <c r="I98" s="170"/>
      <c r="J98" s="171">
        <f>J485</f>
        <v>0</v>
      </c>
      <c r="K98" s="172"/>
    </row>
    <row r="99" spans="2:11" s="9" customFormat="1" ht="19.899999999999999" customHeight="1">
      <c r="B99" s="166"/>
      <c r="C99" s="167"/>
      <c r="D99" s="168" t="s">
        <v>7147</v>
      </c>
      <c r="E99" s="169"/>
      <c r="F99" s="169"/>
      <c r="G99" s="169"/>
      <c r="H99" s="169"/>
      <c r="I99" s="170"/>
      <c r="J99" s="171">
        <f>J493</f>
        <v>0</v>
      </c>
      <c r="K99" s="172"/>
    </row>
    <row r="100" spans="2:11" s="9" customFormat="1" ht="19.899999999999999" customHeight="1">
      <c r="B100" s="166"/>
      <c r="C100" s="167"/>
      <c r="D100" s="168" t="s">
        <v>7148</v>
      </c>
      <c r="E100" s="169"/>
      <c r="F100" s="169"/>
      <c r="G100" s="169"/>
      <c r="H100" s="169"/>
      <c r="I100" s="170"/>
      <c r="J100" s="171">
        <f>J501</f>
        <v>0</v>
      </c>
      <c r="K100" s="172"/>
    </row>
    <row r="101" spans="2:11" s="9" customFormat="1" ht="19.899999999999999" customHeight="1">
      <c r="B101" s="166"/>
      <c r="C101" s="167"/>
      <c r="D101" s="168" t="s">
        <v>7149</v>
      </c>
      <c r="E101" s="169"/>
      <c r="F101" s="169"/>
      <c r="G101" s="169"/>
      <c r="H101" s="169"/>
      <c r="I101" s="170"/>
      <c r="J101" s="171">
        <f>J509</f>
        <v>0</v>
      </c>
      <c r="K101" s="172"/>
    </row>
    <row r="102" spans="2:11" s="9" customFormat="1" ht="19.899999999999999" customHeight="1">
      <c r="B102" s="166"/>
      <c r="C102" s="167"/>
      <c r="D102" s="168" t="s">
        <v>7150</v>
      </c>
      <c r="E102" s="169"/>
      <c r="F102" s="169"/>
      <c r="G102" s="169"/>
      <c r="H102" s="169"/>
      <c r="I102" s="170"/>
      <c r="J102" s="171">
        <f>J517</f>
        <v>0</v>
      </c>
      <c r="K102" s="172"/>
    </row>
    <row r="103" spans="2:11" s="9" customFormat="1" ht="19.899999999999999" customHeight="1">
      <c r="B103" s="166"/>
      <c r="C103" s="167"/>
      <c r="D103" s="168" t="s">
        <v>7151</v>
      </c>
      <c r="E103" s="169"/>
      <c r="F103" s="169"/>
      <c r="G103" s="169"/>
      <c r="H103" s="169"/>
      <c r="I103" s="170"/>
      <c r="J103" s="171">
        <f>J519</f>
        <v>0</v>
      </c>
      <c r="K103" s="172"/>
    </row>
    <row r="104" spans="2:11" s="9" customFormat="1" ht="19.899999999999999" customHeight="1">
      <c r="B104" s="166"/>
      <c r="C104" s="167"/>
      <c r="D104" s="168" t="s">
        <v>7152</v>
      </c>
      <c r="E104" s="169"/>
      <c r="F104" s="169"/>
      <c r="G104" s="169"/>
      <c r="H104" s="169"/>
      <c r="I104" s="170"/>
      <c r="J104" s="171">
        <f>J527</f>
        <v>0</v>
      </c>
      <c r="K104" s="172"/>
    </row>
    <row r="105" spans="2:11" s="9" customFormat="1" ht="19.899999999999999" customHeight="1">
      <c r="B105" s="166"/>
      <c r="C105" s="167"/>
      <c r="D105" s="168" t="s">
        <v>7153</v>
      </c>
      <c r="E105" s="169"/>
      <c r="F105" s="169"/>
      <c r="G105" s="169"/>
      <c r="H105" s="169"/>
      <c r="I105" s="170"/>
      <c r="J105" s="171">
        <f>J530</f>
        <v>0</v>
      </c>
      <c r="K105" s="172"/>
    </row>
    <row r="106" spans="2:11" s="9" customFormat="1" ht="19.899999999999999" customHeight="1">
      <c r="B106" s="166"/>
      <c r="C106" s="167"/>
      <c r="D106" s="168" t="s">
        <v>7154</v>
      </c>
      <c r="E106" s="169"/>
      <c r="F106" s="169"/>
      <c r="G106" s="169"/>
      <c r="H106" s="169"/>
      <c r="I106" s="170"/>
      <c r="J106" s="171">
        <f>J533</f>
        <v>0</v>
      </c>
      <c r="K106" s="172"/>
    </row>
    <row r="107" spans="2:11" s="9" customFormat="1" ht="19.899999999999999" customHeight="1">
      <c r="B107" s="166"/>
      <c r="C107" s="167"/>
      <c r="D107" s="168" t="s">
        <v>7155</v>
      </c>
      <c r="E107" s="169"/>
      <c r="F107" s="169"/>
      <c r="G107" s="169"/>
      <c r="H107" s="169"/>
      <c r="I107" s="170"/>
      <c r="J107" s="171">
        <f>J536</f>
        <v>0</v>
      </c>
      <c r="K107" s="172"/>
    </row>
    <row r="108" spans="2:11" s="9" customFormat="1" ht="19.899999999999999" customHeight="1">
      <c r="B108" s="166"/>
      <c r="C108" s="167"/>
      <c r="D108" s="168" t="s">
        <v>7156</v>
      </c>
      <c r="E108" s="169"/>
      <c r="F108" s="169"/>
      <c r="G108" s="169"/>
      <c r="H108" s="169"/>
      <c r="I108" s="170"/>
      <c r="J108" s="171">
        <f>J543</f>
        <v>0</v>
      </c>
      <c r="K108" s="172"/>
    </row>
    <row r="109" spans="2:11" s="9" customFormat="1" ht="19.899999999999999" customHeight="1">
      <c r="B109" s="166"/>
      <c r="C109" s="167"/>
      <c r="D109" s="168" t="s">
        <v>7157</v>
      </c>
      <c r="E109" s="169"/>
      <c r="F109" s="169"/>
      <c r="G109" s="169"/>
      <c r="H109" s="169"/>
      <c r="I109" s="170"/>
      <c r="J109" s="171">
        <f>J550</f>
        <v>0</v>
      </c>
      <c r="K109" s="172"/>
    </row>
    <row r="110" spans="2:11" s="9" customFormat="1" ht="19.899999999999999" customHeight="1">
      <c r="B110" s="166"/>
      <c r="C110" s="167"/>
      <c r="D110" s="168" t="s">
        <v>7158</v>
      </c>
      <c r="E110" s="169"/>
      <c r="F110" s="169"/>
      <c r="G110" s="169"/>
      <c r="H110" s="169"/>
      <c r="I110" s="170"/>
      <c r="J110" s="171">
        <f>J565</f>
        <v>0</v>
      </c>
      <c r="K110" s="172"/>
    </row>
    <row r="111" spans="2:11" s="9" customFormat="1" ht="19.899999999999999" customHeight="1">
      <c r="B111" s="166"/>
      <c r="C111" s="167"/>
      <c r="D111" s="168" t="s">
        <v>7159</v>
      </c>
      <c r="E111" s="169"/>
      <c r="F111" s="169"/>
      <c r="G111" s="169"/>
      <c r="H111" s="169"/>
      <c r="I111" s="170"/>
      <c r="J111" s="171">
        <f>J580</f>
        <v>0</v>
      </c>
      <c r="K111" s="172"/>
    </row>
    <row r="112" spans="2:11" s="1" customFormat="1" ht="21.75" customHeight="1">
      <c r="B112" s="42"/>
      <c r="C112" s="43"/>
      <c r="D112" s="43"/>
      <c r="E112" s="43"/>
      <c r="F112" s="43"/>
      <c r="G112" s="43"/>
      <c r="H112" s="43"/>
      <c r="I112" s="128"/>
      <c r="J112" s="43"/>
      <c r="K112" s="46"/>
    </row>
    <row r="113" spans="2:12" s="1" customFormat="1" ht="6.95" customHeight="1">
      <c r="B113" s="57"/>
      <c r="C113" s="58"/>
      <c r="D113" s="58"/>
      <c r="E113" s="58"/>
      <c r="F113" s="58"/>
      <c r="G113" s="58"/>
      <c r="H113" s="58"/>
      <c r="I113" s="149"/>
      <c r="J113" s="58"/>
      <c r="K113" s="59"/>
    </row>
    <row r="117" spans="2:12" s="1" customFormat="1" ht="6.95" customHeight="1">
      <c r="B117" s="60"/>
      <c r="C117" s="61"/>
      <c r="D117" s="61"/>
      <c r="E117" s="61"/>
      <c r="F117" s="61"/>
      <c r="G117" s="61"/>
      <c r="H117" s="61"/>
      <c r="I117" s="152"/>
      <c r="J117" s="61"/>
      <c r="K117" s="61"/>
      <c r="L117" s="62"/>
    </row>
    <row r="118" spans="2:12" s="1" customFormat="1" ht="36.950000000000003" customHeight="1">
      <c r="B118" s="42"/>
      <c r="C118" s="63" t="s">
        <v>212</v>
      </c>
      <c r="D118" s="64"/>
      <c r="E118" s="64"/>
      <c r="F118" s="64"/>
      <c r="G118" s="64"/>
      <c r="H118" s="64"/>
      <c r="I118" s="173"/>
      <c r="J118" s="64"/>
      <c r="K118" s="64"/>
      <c r="L118" s="62"/>
    </row>
    <row r="119" spans="2:12" s="1" customFormat="1" ht="6.95" customHeight="1">
      <c r="B119" s="42"/>
      <c r="C119" s="64"/>
      <c r="D119" s="64"/>
      <c r="E119" s="64"/>
      <c r="F119" s="64"/>
      <c r="G119" s="64"/>
      <c r="H119" s="64"/>
      <c r="I119" s="173"/>
      <c r="J119" s="64"/>
      <c r="K119" s="64"/>
      <c r="L119" s="62"/>
    </row>
    <row r="120" spans="2:12" s="1" customFormat="1" ht="14.45" customHeight="1">
      <c r="B120" s="42"/>
      <c r="C120" s="66" t="s">
        <v>18</v>
      </c>
      <c r="D120" s="64"/>
      <c r="E120" s="64"/>
      <c r="F120" s="64"/>
      <c r="G120" s="64"/>
      <c r="H120" s="64"/>
      <c r="I120" s="173"/>
      <c r="J120" s="64"/>
      <c r="K120" s="64"/>
      <c r="L120" s="62"/>
    </row>
    <row r="121" spans="2:12" s="1" customFormat="1" ht="22.5" customHeight="1">
      <c r="B121" s="42"/>
      <c r="C121" s="64"/>
      <c r="D121" s="64"/>
      <c r="E121" s="426" t="str">
        <f>E7</f>
        <v>NOVÁ PSYCHIATRIE - NEMOCNICE TÁBOR (staveniště A)</v>
      </c>
      <c r="F121" s="427"/>
      <c r="G121" s="427"/>
      <c r="H121" s="427"/>
      <c r="I121" s="173"/>
      <c r="J121" s="64"/>
      <c r="K121" s="64"/>
      <c r="L121" s="62"/>
    </row>
    <row r="122" spans="2:12">
      <c r="B122" s="29"/>
      <c r="C122" s="66" t="s">
        <v>175</v>
      </c>
      <c r="D122" s="174"/>
      <c r="E122" s="174"/>
      <c r="F122" s="174"/>
      <c r="G122" s="174"/>
      <c r="H122" s="174"/>
      <c r="J122" s="174"/>
      <c r="K122" s="174"/>
      <c r="L122" s="175"/>
    </row>
    <row r="123" spans="2:12" s="1" customFormat="1" ht="22.5" customHeight="1">
      <c r="B123" s="42"/>
      <c r="C123" s="64"/>
      <c r="D123" s="64"/>
      <c r="E123" s="426" t="s">
        <v>176</v>
      </c>
      <c r="F123" s="428"/>
      <c r="G123" s="428"/>
      <c r="H123" s="428"/>
      <c r="I123" s="173"/>
      <c r="J123" s="64"/>
      <c r="K123" s="64"/>
      <c r="L123" s="62"/>
    </row>
    <row r="124" spans="2:12" s="1" customFormat="1" ht="14.45" customHeight="1">
      <c r="B124" s="42"/>
      <c r="C124" s="66" t="s">
        <v>177</v>
      </c>
      <c r="D124" s="64"/>
      <c r="E124" s="64"/>
      <c r="F124" s="64"/>
      <c r="G124" s="64"/>
      <c r="H124" s="64"/>
      <c r="I124" s="173"/>
      <c r="J124" s="64"/>
      <c r="K124" s="64"/>
      <c r="L124" s="62"/>
    </row>
    <row r="125" spans="2:12" s="1" customFormat="1" ht="23.25" customHeight="1">
      <c r="B125" s="42"/>
      <c r="C125" s="64"/>
      <c r="D125" s="64"/>
      <c r="E125" s="397" t="str">
        <f>E11</f>
        <v>01.8 - SO 01 - Měření a regulace</v>
      </c>
      <c r="F125" s="428"/>
      <c r="G125" s="428"/>
      <c r="H125" s="428"/>
      <c r="I125" s="173"/>
      <c r="J125" s="64"/>
      <c r="K125" s="64"/>
      <c r="L125" s="62"/>
    </row>
    <row r="126" spans="2:12" s="1" customFormat="1" ht="6.95" customHeight="1">
      <c r="B126" s="42"/>
      <c r="C126" s="64"/>
      <c r="D126" s="64"/>
      <c r="E126" s="64"/>
      <c r="F126" s="64"/>
      <c r="G126" s="64"/>
      <c r="H126" s="64"/>
      <c r="I126" s="173"/>
      <c r="J126" s="64"/>
      <c r="K126" s="64"/>
      <c r="L126" s="62"/>
    </row>
    <row r="127" spans="2:12" s="1" customFormat="1" ht="18" customHeight="1">
      <c r="B127" s="42"/>
      <c r="C127" s="66" t="s">
        <v>25</v>
      </c>
      <c r="D127" s="64"/>
      <c r="E127" s="64"/>
      <c r="F127" s="176" t="str">
        <f>F14</f>
        <v>Tábor</v>
      </c>
      <c r="G127" s="64"/>
      <c r="H127" s="64"/>
      <c r="I127" s="177" t="s">
        <v>27</v>
      </c>
      <c r="J127" s="74" t="str">
        <f>IF(J14="","",J14)</f>
        <v>13. 9. 2017</v>
      </c>
      <c r="K127" s="64"/>
      <c r="L127" s="62"/>
    </row>
    <row r="128" spans="2:12" s="1" customFormat="1" ht="6.95" customHeight="1">
      <c r="B128" s="42"/>
      <c r="C128" s="64"/>
      <c r="D128" s="64"/>
      <c r="E128" s="64"/>
      <c r="F128" s="64"/>
      <c r="G128" s="64"/>
      <c r="H128" s="64"/>
      <c r="I128" s="173"/>
      <c r="J128" s="64"/>
      <c r="K128" s="64"/>
      <c r="L128" s="62"/>
    </row>
    <row r="129" spans="2:65" s="1" customFormat="1">
      <c r="B129" s="42"/>
      <c r="C129" s="66" t="s">
        <v>31</v>
      </c>
      <c r="D129" s="64"/>
      <c r="E129" s="64"/>
      <c r="F129" s="176" t="str">
        <f>E17</f>
        <v>Nemocnice Tábor,a.s.Kpt. Jaroše 2000 390 02 Tábor</v>
      </c>
      <c r="G129" s="64"/>
      <c r="H129" s="64"/>
      <c r="I129" s="177" t="s">
        <v>39</v>
      </c>
      <c r="J129" s="176" t="str">
        <f>E23</f>
        <v>Atelier H1 Ing.arch.J.Hochman, K Biřičce, HK</v>
      </c>
      <c r="K129" s="64"/>
      <c r="L129" s="62"/>
    </row>
    <row r="130" spans="2:65" s="1" customFormat="1" ht="14.45" customHeight="1">
      <c r="B130" s="42"/>
      <c r="C130" s="66" t="s">
        <v>37</v>
      </c>
      <c r="D130" s="64"/>
      <c r="E130" s="64"/>
      <c r="F130" s="176" t="str">
        <f>IF(E20="","",E20)</f>
        <v/>
      </c>
      <c r="G130" s="64"/>
      <c r="H130" s="64"/>
      <c r="I130" s="173"/>
      <c r="J130" s="64"/>
      <c r="K130" s="64"/>
      <c r="L130" s="62"/>
    </row>
    <row r="131" spans="2:65" s="1" customFormat="1" ht="10.35" customHeight="1">
      <c r="B131" s="42"/>
      <c r="C131" s="64"/>
      <c r="D131" s="64"/>
      <c r="E131" s="64"/>
      <c r="F131" s="64"/>
      <c r="G131" s="64"/>
      <c r="H131" s="64"/>
      <c r="I131" s="173"/>
      <c r="J131" s="64"/>
      <c r="K131" s="64"/>
      <c r="L131" s="62"/>
    </row>
    <row r="132" spans="2:65" s="10" customFormat="1" ht="29.25" customHeight="1">
      <c r="B132" s="178"/>
      <c r="C132" s="179" t="s">
        <v>213</v>
      </c>
      <c r="D132" s="180" t="s">
        <v>64</v>
      </c>
      <c r="E132" s="180" t="s">
        <v>60</v>
      </c>
      <c r="F132" s="180" t="s">
        <v>214</v>
      </c>
      <c r="G132" s="180" t="s">
        <v>215</v>
      </c>
      <c r="H132" s="180" t="s">
        <v>216</v>
      </c>
      <c r="I132" s="181" t="s">
        <v>217</v>
      </c>
      <c r="J132" s="180" t="s">
        <v>182</v>
      </c>
      <c r="K132" s="182" t="s">
        <v>218</v>
      </c>
      <c r="L132" s="183"/>
      <c r="M132" s="82" t="s">
        <v>219</v>
      </c>
      <c r="N132" s="83" t="s">
        <v>49</v>
      </c>
      <c r="O132" s="83" t="s">
        <v>220</v>
      </c>
      <c r="P132" s="83" t="s">
        <v>221</v>
      </c>
      <c r="Q132" s="83" t="s">
        <v>222</v>
      </c>
      <c r="R132" s="83" t="s">
        <v>223</v>
      </c>
      <c r="S132" s="83" t="s">
        <v>224</v>
      </c>
      <c r="T132" s="84" t="s">
        <v>225</v>
      </c>
    </row>
    <row r="133" spans="2:65" s="1" customFormat="1" ht="29.25" customHeight="1">
      <c r="B133" s="42"/>
      <c r="C133" s="88" t="s">
        <v>183</v>
      </c>
      <c r="D133" s="64"/>
      <c r="E133" s="64"/>
      <c r="F133" s="64"/>
      <c r="G133" s="64"/>
      <c r="H133" s="64"/>
      <c r="I133" s="173"/>
      <c r="J133" s="184">
        <f>BK133</f>
        <v>0</v>
      </c>
      <c r="K133" s="64"/>
      <c r="L133" s="62"/>
      <c r="M133" s="85"/>
      <c r="N133" s="86"/>
      <c r="O133" s="86"/>
      <c r="P133" s="185">
        <f>P134</f>
        <v>0</v>
      </c>
      <c r="Q133" s="86"/>
      <c r="R133" s="185">
        <f>R134</f>
        <v>0</v>
      </c>
      <c r="S133" s="86"/>
      <c r="T133" s="186">
        <f>T134</f>
        <v>0</v>
      </c>
      <c r="AT133" s="25" t="s">
        <v>78</v>
      </c>
      <c r="AU133" s="25" t="s">
        <v>184</v>
      </c>
      <c r="BK133" s="187">
        <f>BK134</f>
        <v>0</v>
      </c>
    </row>
    <row r="134" spans="2:65" s="11" customFormat="1" ht="37.35" customHeight="1">
      <c r="B134" s="188"/>
      <c r="C134" s="189"/>
      <c r="D134" s="190" t="s">
        <v>78</v>
      </c>
      <c r="E134" s="191" t="s">
        <v>7160</v>
      </c>
      <c r="F134" s="191" t="s">
        <v>7161</v>
      </c>
      <c r="G134" s="189"/>
      <c r="H134" s="189"/>
      <c r="I134" s="192"/>
      <c r="J134" s="193">
        <f>BK134</f>
        <v>0</v>
      </c>
      <c r="K134" s="189"/>
      <c r="L134" s="194"/>
      <c r="M134" s="195"/>
      <c r="N134" s="196"/>
      <c r="O134" s="196"/>
      <c r="P134" s="197">
        <f>P135+P140+P147+P153+P159+P165+P171+P177+P184+P191+P198+P204+P212+P219+P226+P233+P240+P247+P254+P261+P268+P269+P287+P305+P323+P341+P359+P377+P395+P413+P431+P449+P458+P467+P475+P482+P485+P493+P501+P509+P517+P519+P527+P530+P533+P536+P543+P550+P565+P580</f>
        <v>0</v>
      </c>
      <c r="Q134" s="196"/>
      <c r="R134" s="197">
        <f>R135+R140+R147+R153+R159+R165+R171+R177+R184+R191+R198+R204+R212+R219+R226+R233+R240+R247+R254+R261+R268+R269+R287+R305+R323+R341+R359+R377+R395+R413+R431+R449+R458+R467+R475+R482+R485+R493+R501+R509+R517+R519+R527+R530+R533+R536+R543+R550+R565+R580</f>
        <v>0</v>
      </c>
      <c r="S134" s="196"/>
      <c r="T134" s="198">
        <f>T135+T140+T147+T153+T159+T165+T171+T177+T184+T191+T198+T204+T212+T219+T226+T233+T240+T247+T254+T261+T268+T269+T287+T305+T323+T341+T359+T377+T395+T413+T431+T449+T458+T467+T475+T482+T485+T493+T501+T509+T517+T519+T527+T530+T533+T536+T543+T550+T565+T580</f>
        <v>0</v>
      </c>
      <c r="AR134" s="199" t="s">
        <v>101</v>
      </c>
      <c r="AT134" s="200" t="s">
        <v>78</v>
      </c>
      <c r="AU134" s="200" t="s">
        <v>79</v>
      </c>
      <c r="AY134" s="199" t="s">
        <v>228</v>
      </c>
      <c r="BK134" s="201">
        <f>BK135+BK140+BK147+BK153+BK159+BK165+BK171+BK177+BK184+BK191+BK198+BK204+BK212+BK219+BK226+BK233+BK240+BK247+BK254+BK261+BK268+BK269+BK287+BK305+BK323+BK341+BK359+BK377+BK395+BK413+BK431+BK449+BK458+BK467+BK475+BK482+BK485+BK493+BK501+BK509+BK517+BK519+BK527+BK530+BK533+BK536+BK543+BK550+BK565+BK580</f>
        <v>0</v>
      </c>
    </row>
    <row r="135" spans="2:65" s="11" customFormat="1" ht="19.899999999999999" customHeight="1">
      <c r="B135" s="188"/>
      <c r="C135" s="189"/>
      <c r="D135" s="202" t="s">
        <v>78</v>
      </c>
      <c r="E135" s="203" t="s">
        <v>3134</v>
      </c>
      <c r="F135" s="203" t="s">
        <v>7162</v>
      </c>
      <c r="G135" s="189"/>
      <c r="H135" s="189"/>
      <c r="I135" s="192"/>
      <c r="J135" s="204">
        <f>BK135</f>
        <v>0</v>
      </c>
      <c r="K135" s="189"/>
      <c r="L135" s="194"/>
      <c r="M135" s="195"/>
      <c r="N135" s="196"/>
      <c r="O135" s="196"/>
      <c r="P135" s="197">
        <f>SUM(P136:P139)</f>
        <v>0</v>
      </c>
      <c r="Q135" s="196"/>
      <c r="R135" s="197">
        <f>SUM(R136:R139)</f>
        <v>0</v>
      </c>
      <c r="S135" s="196"/>
      <c r="T135" s="198">
        <f>SUM(T136:T139)</f>
        <v>0</v>
      </c>
      <c r="AR135" s="199" t="s">
        <v>101</v>
      </c>
      <c r="AT135" s="200" t="s">
        <v>78</v>
      </c>
      <c r="AU135" s="200" t="s">
        <v>24</v>
      </c>
      <c r="AY135" s="199" t="s">
        <v>228</v>
      </c>
      <c r="BK135" s="201">
        <f>SUM(BK136:BK139)</f>
        <v>0</v>
      </c>
    </row>
    <row r="136" spans="2:65" s="1" customFormat="1" ht="31.5" customHeight="1">
      <c r="B136" s="42"/>
      <c r="C136" s="205" t="s">
        <v>24</v>
      </c>
      <c r="D136" s="205" t="s">
        <v>230</v>
      </c>
      <c r="E136" s="206" t="s">
        <v>7163</v>
      </c>
      <c r="F136" s="207" t="s">
        <v>7164</v>
      </c>
      <c r="G136" s="208" t="s">
        <v>852</v>
      </c>
      <c r="H136" s="209">
        <v>1</v>
      </c>
      <c r="I136" s="210"/>
      <c r="J136" s="211">
        <f>ROUND(I136*H136,2)</f>
        <v>0</v>
      </c>
      <c r="K136" s="207" t="s">
        <v>3144</v>
      </c>
      <c r="L136" s="62"/>
      <c r="M136" s="212" t="s">
        <v>22</v>
      </c>
      <c r="N136" s="213" t="s">
        <v>50</v>
      </c>
      <c r="O136" s="43"/>
      <c r="P136" s="214">
        <f>O136*H136</f>
        <v>0</v>
      </c>
      <c r="Q136" s="214">
        <v>0</v>
      </c>
      <c r="R136" s="214">
        <f>Q136*H136</f>
        <v>0</v>
      </c>
      <c r="S136" s="214">
        <v>0</v>
      </c>
      <c r="T136" s="215">
        <f>S136*H136</f>
        <v>0</v>
      </c>
      <c r="AR136" s="25" t="s">
        <v>588</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588</v>
      </c>
      <c r="BM136" s="25" t="s">
        <v>7165</v>
      </c>
    </row>
    <row r="137" spans="2:65" s="1" customFormat="1" ht="22.5" customHeight="1">
      <c r="B137" s="42"/>
      <c r="C137" s="205" t="s">
        <v>87</v>
      </c>
      <c r="D137" s="205" t="s">
        <v>230</v>
      </c>
      <c r="E137" s="206" t="s">
        <v>7166</v>
      </c>
      <c r="F137" s="207" t="s">
        <v>7167</v>
      </c>
      <c r="G137" s="208" t="s">
        <v>852</v>
      </c>
      <c r="H137" s="209">
        <v>1</v>
      </c>
      <c r="I137" s="210"/>
      <c r="J137" s="211">
        <f>ROUND(I137*H137,2)</f>
        <v>0</v>
      </c>
      <c r="K137" s="207" t="s">
        <v>3144</v>
      </c>
      <c r="L137" s="62"/>
      <c r="M137" s="212" t="s">
        <v>22</v>
      </c>
      <c r="N137" s="213" t="s">
        <v>50</v>
      </c>
      <c r="O137" s="43"/>
      <c r="P137" s="214">
        <f>O137*H137</f>
        <v>0</v>
      </c>
      <c r="Q137" s="214">
        <v>0</v>
      </c>
      <c r="R137" s="214">
        <f>Q137*H137</f>
        <v>0</v>
      </c>
      <c r="S137" s="214">
        <v>0</v>
      </c>
      <c r="T137" s="215">
        <f>S137*H137</f>
        <v>0</v>
      </c>
      <c r="AR137" s="25" t="s">
        <v>588</v>
      </c>
      <c r="AT137" s="25" t="s">
        <v>230</v>
      </c>
      <c r="AU137" s="25" t="s">
        <v>87</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588</v>
      </c>
      <c r="BM137" s="25" t="s">
        <v>7168</v>
      </c>
    </row>
    <row r="138" spans="2:65" s="1" customFormat="1" ht="22.5" customHeight="1">
      <c r="B138" s="42"/>
      <c r="C138" s="205" t="s">
        <v>101</v>
      </c>
      <c r="D138" s="205" t="s">
        <v>230</v>
      </c>
      <c r="E138" s="206" t="s">
        <v>7169</v>
      </c>
      <c r="F138" s="207" t="s">
        <v>7170</v>
      </c>
      <c r="G138" s="208" t="s">
        <v>852</v>
      </c>
      <c r="H138" s="209">
        <v>1</v>
      </c>
      <c r="I138" s="210"/>
      <c r="J138" s="211">
        <f>ROUND(I138*H138,2)</f>
        <v>0</v>
      </c>
      <c r="K138" s="207" t="s">
        <v>3144</v>
      </c>
      <c r="L138" s="62"/>
      <c r="M138" s="212" t="s">
        <v>22</v>
      </c>
      <c r="N138" s="213" t="s">
        <v>50</v>
      </c>
      <c r="O138" s="43"/>
      <c r="P138" s="214">
        <f>O138*H138</f>
        <v>0</v>
      </c>
      <c r="Q138" s="214">
        <v>0</v>
      </c>
      <c r="R138" s="214">
        <f>Q138*H138</f>
        <v>0</v>
      </c>
      <c r="S138" s="214">
        <v>0</v>
      </c>
      <c r="T138" s="215">
        <f>S138*H138</f>
        <v>0</v>
      </c>
      <c r="AR138" s="25" t="s">
        <v>588</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588</v>
      </c>
      <c r="BM138" s="25" t="s">
        <v>7171</v>
      </c>
    </row>
    <row r="139" spans="2:65" s="1" customFormat="1" ht="22.5" customHeight="1">
      <c r="B139" s="42"/>
      <c r="C139" s="205" t="s">
        <v>235</v>
      </c>
      <c r="D139" s="205" t="s">
        <v>230</v>
      </c>
      <c r="E139" s="206" t="s">
        <v>7172</v>
      </c>
      <c r="F139" s="207" t="s">
        <v>7173</v>
      </c>
      <c r="G139" s="208" t="s">
        <v>852</v>
      </c>
      <c r="H139" s="209">
        <v>1</v>
      </c>
      <c r="I139" s="210"/>
      <c r="J139" s="211">
        <f>ROUND(I139*H139,2)</f>
        <v>0</v>
      </c>
      <c r="K139" s="207" t="s">
        <v>3144</v>
      </c>
      <c r="L139" s="62"/>
      <c r="M139" s="212" t="s">
        <v>22</v>
      </c>
      <c r="N139" s="213" t="s">
        <v>50</v>
      </c>
      <c r="O139" s="43"/>
      <c r="P139" s="214">
        <f>O139*H139</f>
        <v>0</v>
      </c>
      <c r="Q139" s="214">
        <v>0</v>
      </c>
      <c r="R139" s="214">
        <f>Q139*H139</f>
        <v>0</v>
      </c>
      <c r="S139" s="214">
        <v>0</v>
      </c>
      <c r="T139" s="215">
        <f>S139*H139</f>
        <v>0</v>
      </c>
      <c r="AR139" s="25" t="s">
        <v>588</v>
      </c>
      <c r="AT139" s="25" t="s">
        <v>230</v>
      </c>
      <c r="AU139" s="25" t="s">
        <v>87</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588</v>
      </c>
      <c r="BM139" s="25" t="s">
        <v>7174</v>
      </c>
    </row>
    <row r="140" spans="2:65" s="11" customFormat="1" ht="29.85" customHeight="1">
      <c r="B140" s="188"/>
      <c r="C140" s="189"/>
      <c r="D140" s="202" t="s">
        <v>78</v>
      </c>
      <c r="E140" s="203" t="s">
        <v>3138</v>
      </c>
      <c r="F140" s="203" t="s">
        <v>7175</v>
      </c>
      <c r="G140" s="189"/>
      <c r="H140" s="189"/>
      <c r="I140" s="192"/>
      <c r="J140" s="204">
        <f>BK140</f>
        <v>0</v>
      </c>
      <c r="K140" s="189"/>
      <c r="L140" s="194"/>
      <c r="M140" s="195"/>
      <c r="N140" s="196"/>
      <c r="O140" s="196"/>
      <c r="P140" s="197">
        <f>SUM(P141:P146)</f>
        <v>0</v>
      </c>
      <c r="Q140" s="196"/>
      <c r="R140" s="197">
        <f>SUM(R141:R146)</f>
        <v>0</v>
      </c>
      <c r="S140" s="196"/>
      <c r="T140" s="198">
        <f>SUM(T141:T146)</f>
        <v>0</v>
      </c>
      <c r="AR140" s="199" t="s">
        <v>101</v>
      </c>
      <c r="AT140" s="200" t="s">
        <v>78</v>
      </c>
      <c r="AU140" s="200" t="s">
        <v>24</v>
      </c>
      <c r="AY140" s="199" t="s">
        <v>228</v>
      </c>
      <c r="BK140" s="201">
        <f>SUM(BK141:BK146)</f>
        <v>0</v>
      </c>
    </row>
    <row r="141" spans="2:65" s="1" customFormat="1" ht="22.5" customHeight="1">
      <c r="B141" s="42"/>
      <c r="C141" s="205" t="s">
        <v>251</v>
      </c>
      <c r="D141" s="205" t="s">
        <v>230</v>
      </c>
      <c r="E141" s="206" t="s">
        <v>7176</v>
      </c>
      <c r="F141" s="207" t="s">
        <v>7177</v>
      </c>
      <c r="G141" s="208" t="s">
        <v>852</v>
      </c>
      <c r="H141" s="209">
        <v>1</v>
      </c>
      <c r="I141" s="210"/>
      <c r="J141" s="211">
        <f t="shared" ref="J141:J146" si="0">ROUND(I141*H141,2)</f>
        <v>0</v>
      </c>
      <c r="K141" s="207" t="s">
        <v>3144</v>
      </c>
      <c r="L141" s="62"/>
      <c r="M141" s="212" t="s">
        <v>22</v>
      </c>
      <c r="N141" s="213" t="s">
        <v>50</v>
      </c>
      <c r="O141" s="43"/>
      <c r="P141" s="214">
        <f t="shared" ref="P141:P146" si="1">O141*H141</f>
        <v>0</v>
      </c>
      <c r="Q141" s="214">
        <v>0</v>
      </c>
      <c r="R141" s="214">
        <f t="shared" ref="R141:R146" si="2">Q141*H141</f>
        <v>0</v>
      </c>
      <c r="S141" s="214">
        <v>0</v>
      </c>
      <c r="T141" s="215">
        <f t="shared" ref="T141:T146" si="3">S141*H141</f>
        <v>0</v>
      </c>
      <c r="AR141" s="25" t="s">
        <v>588</v>
      </c>
      <c r="AT141" s="25" t="s">
        <v>230</v>
      </c>
      <c r="AU141" s="25" t="s">
        <v>87</v>
      </c>
      <c r="AY141" s="25" t="s">
        <v>228</v>
      </c>
      <c r="BE141" s="216">
        <f t="shared" ref="BE141:BE146" si="4">IF(N141="základní",J141,0)</f>
        <v>0</v>
      </c>
      <c r="BF141" s="216">
        <f t="shared" ref="BF141:BF146" si="5">IF(N141="snížená",J141,0)</f>
        <v>0</v>
      </c>
      <c r="BG141" s="216">
        <f t="shared" ref="BG141:BG146" si="6">IF(N141="zákl. přenesená",J141,0)</f>
        <v>0</v>
      </c>
      <c r="BH141" s="216">
        <f t="shared" ref="BH141:BH146" si="7">IF(N141="sníž. přenesená",J141,0)</f>
        <v>0</v>
      </c>
      <c r="BI141" s="216">
        <f t="shared" ref="BI141:BI146" si="8">IF(N141="nulová",J141,0)</f>
        <v>0</v>
      </c>
      <c r="BJ141" s="25" t="s">
        <v>24</v>
      </c>
      <c r="BK141" s="216">
        <f t="shared" ref="BK141:BK146" si="9">ROUND(I141*H141,2)</f>
        <v>0</v>
      </c>
      <c r="BL141" s="25" t="s">
        <v>588</v>
      </c>
      <c r="BM141" s="25" t="s">
        <v>7178</v>
      </c>
    </row>
    <row r="142" spans="2:65" s="1" customFormat="1" ht="22.5" customHeight="1">
      <c r="B142" s="42"/>
      <c r="C142" s="205" t="s">
        <v>255</v>
      </c>
      <c r="D142" s="205" t="s">
        <v>230</v>
      </c>
      <c r="E142" s="206" t="s">
        <v>7179</v>
      </c>
      <c r="F142" s="207" t="s">
        <v>7180</v>
      </c>
      <c r="G142" s="208" t="s">
        <v>852</v>
      </c>
      <c r="H142" s="209">
        <v>1</v>
      </c>
      <c r="I142" s="210"/>
      <c r="J142" s="211">
        <f t="shared" si="0"/>
        <v>0</v>
      </c>
      <c r="K142" s="207" t="s">
        <v>3144</v>
      </c>
      <c r="L142" s="62"/>
      <c r="M142" s="212" t="s">
        <v>22</v>
      </c>
      <c r="N142" s="213" t="s">
        <v>50</v>
      </c>
      <c r="O142" s="43"/>
      <c r="P142" s="214">
        <f t="shared" si="1"/>
        <v>0</v>
      </c>
      <c r="Q142" s="214">
        <v>0</v>
      </c>
      <c r="R142" s="214">
        <f t="shared" si="2"/>
        <v>0</v>
      </c>
      <c r="S142" s="214">
        <v>0</v>
      </c>
      <c r="T142" s="215">
        <f t="shared" si="3"/>
        <v>0</v>
      </c>
      <c r="AR142" s="25" t="s">
        <v>588</v>
      </c>
      <c r="AT142" s="25" t="s">
        <v>230</v>
      </c>
      <c r="AU142" s="25" t="s">
        <v>87</v>
      </c>
      <c r="AY142" s="25" t="s">
        <v>228</v>
      </c>
      <c r="BE142" s="216">
        <f t="shared" si="4"/>
        <v>0</v>
      </c>
      <c r="BF142" s="216">
        <f t="shared" si="5"/>
        <v>0</v>
      </c>
      <c r="BG142" s="216">
        <f t="shared" si="6"/>
        <v>0</v>
      </c>
      <c r="BH142" s="216">
        <f t="shared" si="7"/>
        <v>0</v>
      </c>
      <c r="BI142" s="216">
        <f t="shared" si="8"/>
        <v>0</v>
      </c>
      <c r="BJ142" s="25" t="s">
        <v>24</v>
      </c>
      <c r="BK142" s="216">
        <f t="shared" si="9"/>
        <v>0</v>
      </c>
      <c r="BL142" s="25" t="s">
        <v>588</v>
      </c>
      <c r="BM142" s="25" t="s">
        <v>7181</v>
      </c>
    </row>
    <row r="143" spans="2:65" s="1" customFormat="1" ht="22.5" customHeight="1">
      <c r="B143" s="42"/>
      <c r="C143" s="205" t="s">
        <v>260</v>
      </c>
      <c r="D143" s="205" t="s">
        <v>230</v>
      </c>
      <c r="E143" s="206" t="s">
        <v>7182</v>
      </c>
      <c r="F143" s="207" t="s">
        <v>7183</v>
      </c>
      <c r="G143" s="208" t="s">
        <v>852</v>
      </c>
      <c r="H143" s="209">
        <v>1</v>
      </c>
      <c r="I143" s="210"/>
      <c r="J143" s="211">
        <f t="shared" si="0"/>
        <v>0</v>
      </c>
      <c r="K143" s="207" t="s">
        <v>3144</v>
      </c>
      <c r="L143" s="62"/>
      <c r="M143" s="212" t="s">
        <v>22</v>
      </c>
      <c r="N143" s="213" t="s">
        <v>50</v>
      </c>
      <c r="O143" s="43"/>
      <c r="P143" s="214">
        <f t="shared" si="1"/>
        <v>0</v>
      </c>
      <c r="Q143" s="214">
        <v>0</v>
      </c>
      <c r="R143" s="214">
        <f t="shared" si="2"/>
        <v>0</v>
      </c>
      <c r="S143" s="214">
        <v>0</v>
      </c>
      <c r="T143" s="215">
        <f t="shared" si="3"/>
        <v>0</v>
      </c>
      <c r="AR143" s="25" t="s">
        <v>588</v>
      </c>
      <c r="AT143" s="25" t="s">
        <v>230</v>
      </c>
      <c r="AU143" s="25" t="s">
        <v>87</v>
      </c>
      <c r="AY143" s="25" t="s">
        <v>228</v>
      </c>
      <c r="BE143" s="216">
        <f t="shared" si="4"/>
        <v>0</v>
      </c>
      <c r="BF143" s="216">
        <f t="shared" si="5"/>
        <v>0</v>
      </c>
      <c r="BG143" s="216">
        <f t="shared" si="6"/>
        <v>0</v>
      </c>
      <c r="BH143" s="216">
        <f t="shared" si="7"/>
        <v>0</v>
      </c>
      <c r="BI143" s="216">
        <f t="shared" si="8"/>
        <v>0</v>
      </c>
      <c r="BJ143" s="25" t="s">
        <v>24</v>
      </c>
      <c r="BK143" s="216">
        <f t="shared" si="9"/>
        <v>0</v>
      </c>
      <c r="BL143" s="25" t="s">
        <v>588</v>
      </c>
      <c r="BM143" s="25" t="s">
        <v>7184</v>
      </c>
    </row>
    <row r="144" spans="2:65" s="1" customFormat="1" ht="22.5" customHeight="1">
      <c r="B144" s="42"/>
      <c r="C144" s="205" t="s">
        <v>267</v>
      </c>
      <c r="D144" s="205" t="s">
        <v>230</v>
      </c>
      <c r="E144" s="206" t="s">
        <v>7185</v>
      </c>
      <c r="F144" s="207" t="s">
        <v>7186</v>
      </c>
      <c r="G144" s="208" t="s">
        <v>852</v>
      </c>
      <c r="H144" s="209">
        <v>1</v>
      </c>
      <c r="I144" s="210"/>
      <c r="J144" s="211">
        <f t="shared" si="0"/>
        <v>0</v>
      </c>
      <c r="K144" s="207" t="s">
        <v>3144</v>
      </c>
      <c r="L144" s="62"/>
      <c r="M144" s="212" t="s">
        <v>22</v>
      </c>
      <c r="N144" s="213" t="s">
        <v>50</v>
      </c>
      <c r="O144" s="43"/>
      <c r="P144" s="214">
        <f t="shared" si="1"/>
        <v>0</v>
      </c>
      <c r="Q144" s="214">
        <v>0</v>
      </c>
      <c r="R144" s="214">
        <f t="shared" si="2"/>
        <v>0</v>
      </c>
      <c r="S144" s="214">
        <v>0</v>
      </c>
      <c r="T144" s="215">
        <f t="shared" si="3"/>
        <v>0</v>
      </c>
      <c r="AR144" s="25" t="s">
        <v>588</v>
      </c>
      <c r="AT144" s="25" t="s">
        <v>230</v>
      </c>
      <c r="AU144" s="25" t="s">
        <v>87</v>
      </c>
      <c r="AY144" s="25" t="s">
        <v>228</v>
      </c>
      <c r="BE144" s="216">
        <f t="shared" si="4"/>
        <v>0</v>
      </c>
      <c r="BF144" s="216">
        <f t="shared" si="5"/>
        <v>0</v>
      </c>
      <c r="BG144" s="216">
        <f t="shared" si="6"/>
        <v>0</v>
      </c>
      <c r="BH144" s="216">
        <f t="shared" si="7"/>
        <v>0</v>
      </c>
      <c r="BI144" s="216">
        <f t="shared" si="8"/>
        <v>0</v>
      </c>
      <c r="BJ144" s="25" t="s">
        <v>24</v>
      </c>
      <c r="BK144" s="216">
        <f t="shared" si="9"/>
        <v>0</v>
      </c>
      <c r="BL144" s="25" t="s">
        <v>588</v>
      </c>
      <c r="BM144" s="25" t="s">
        <v>7187</v>
      </c>
    </row>
    <row r="145" spans="2:65" s="1" customFormat="1" ht="31.5" customHeight="1">
      <c r="B145" s="42"/>
      <c r="C145" s="205" t="s">
        <v>272</v>
      </c>
      <c r="D145" s="205" t="s">
        <v>230</v>
      </c>
      <c r="E145" s="206" t="s">
        <v>7188</v>
      </c>
      <c r="F145" s="207" t="s">
        <v>7189</v>
      </c>
      <c r="G145" s="208" t="s">
        <v>852</v>
      </c>
      <c r="H145" s="209">
        <v>1</v>
      </c>
      <c r="I145" s="210"/>
      <c r="J145" s="211">
        <f t="shared" si="0"/>
        <v>0</v>
      </c>
      <c r="K145" s="207" t="s">
        <v>3144</v>
      </c>
      <c r="L145" s="62"/>
      <c r="M145" s="212" t="s">
        <v>22</v>
      </c>
      <c r="N145" s="213" t="s">
        <v>50</v>
      </c>
      <c r="O145" s="43"/>
      <c r="P145" s="214">
        <f t="shared" si="1"/>
        <v>0</v>
      </c>
      <c r="Q145" s="214">
        <v>0</v>
      </c>
      <c r="R145" s="214">
        <f t="shared" si="2"/>
        <v>0</v>
      </c>
      <c r="S145" s="214">
        <v>0</v>
      </c>
      <c r="T145" s="215">
        <f t="shared" si="3"/>
        <v>0</v>
      </c>
      <c r="AR145" s="25" t="s">
        <v>588</v>
      </c>
      <c r="AT145" s="25" t="s">
        <v>230</v>
      </c>
      <c r="AU145" s="25" t="s">
        <v>87</v>
      </c>
      <c r="AY145" s="25" t="s">
        <v>228</v>
      </c>
      <c r="BE145" s="216">
        <f t="shared" si="4"/>
        <v>0</v>
      </c>
      <c r="BF145" s="216">
        <f t="shared" si="5"/>
        <v>0</v>
      </c>
      <c r="BG145" s="216">
        <f t="shared" si="6"/>
        <v>0</v>
      </c>
      <c r="BH145" s="216">
        <f t="shared" si="7"/>
        <v>0</v>
      </c>
      <c r="BI145" s="216">
        <f t="shared" si="8"/>
        <v>0</v>
      </c>
      <c r="BJ145" s="25" t="s">
        <v>24</v>
      </c>
      <c r="BK145" s="216">
        <f t="shared" si="9"/>
        <v>0</v>
      </c>
      <c r="BL145" s="25" t="s">
        <v>588</v>
      </c>
      <c r="BM145" s="25" t="s">
        <v>7190</v>
      </c>
    </row>
    <row r="146" spans="2:65" s="1" customFormat="1" ht="22.5" customHeight="1">
      <c r="B146" s="42"/>
      <c r="C146" s="205" t="s">
        <v>29</v>
      </c>
      <c r="D146" s="205" t="s">
        <v>230</v>
      </c>
      <c r="E146" s="206" t="s">
        <v>7191</v>
      </c>
      <c r="F146" s="207" t="s">
        <v>7192</v>
      </c>
      <c r="G146" s="208" t="s">
        <v>852</v>
      </c>
      <c r="H146" s="209">
        <v>1</v>
      </c>
      <c r="I146" s="210"/>
      <c r="J146" s="211">
        <f t="shared" si="0"/>
        <v>0</v>
      </c>
      <c r="K146" s="207" t="s">
        <v>3144</v>
      </c>
      <c r="L146" s="62"/>
      <c r="M146" s="212" t="s">
        <v>22</v>
      </c>
      <c r="N146" s="213" t="s">
        <v>50</v>
      </c>
      <c r="O146" s="43"/>
      <c r="P146" s="214">
        <f t="shared" si="1"/>
        <v>0</v>
      </c>
      <c r="Q146" s="214">
        <v>0</v>
      </c>
      <c r="R146" s="214">
        <f t="shared" si="2"/>
        <v>0</v>
      </c>
      <c r="S146" s="214">
        <v>0</v>
      </c>
      <c r="T146" s="215">
        <f t="shared" si="3"/>
        <v>0</v>
      </c>
      <c r="AR146" s="25" t="s">
        <v>588</v>
      </c>
      <c r="AT146" s="25" t="s">
        <v>230</v>
      </c>
      <c r="AU146" s="25" t="s">
        <v>87</v>
      </c>
      <c r="AY146" s="25" t="s">
        <v>228</v>
      </c>
      <c r="BE146" s="216">
        <f t="shared" si="4"/>
        <v>0</v>
      </c>
      <c r="BF146" s="216">
        <f t="shared" si="5"/>
        <v>0</v>
      </c>
      <c r="BG146" s="216">
        <f t="shared" si="6"/>
        <v>0</v>
      </c>
      <c r="BH146" s="216">
        <f t="shared" si="7"/>
        <v>0</v>
      </c>
      <c r="BI146" s="216">
        <f t="shared" si="8"/>
        <v>0</v>
      </c>
      <c r="BJ146" s="25" t="s">
        <v>24</v>
      </c>
      <c r="BK146" s="216">
        <f t="shared" si="9"/>
        <v>0</v>
      </c>
      <c r="BL146" s="25" t="s">
        <v>588</v>
      </c>
      <c r="BM146" s="25" t="s">
        <v>7193</v>
      </c>
    </row>
    <row r="147" spans="2:65" s="11" customFormat="1" ht="29.85" customHeight="1">
      <c r="B147" s="188"/>
      <c r="C147" s="189"/>
      <c r="D147" s="202" t="s">
        <v>78</v>
      </c>
      <c r="E147" s="203" t="s">
        <v>3140</v>
      </c>
      <c r="F147" s="203" t="s">
        <v>7194</v>
      </c>
      <c r="G147" s="189"/>
      <c r="H147" s="189"/>
      <c r="I147" s="192"/>
      <c r="J147" s="204">
        <f>BK147</f>
        <v>0</v>
      </c>
      <c r="K147" s="189"/>
      <c r="L147" s="194"/>
      <c r="M147" s="195"/>
      <c r="N147" s="196"/>
      <c r="O147" s="196"/>
      <c r="P147" s="197">
        <f>SUM(P148:P152)</f>
        <v>0</v>
      </c>
      <c r="Q147" s="196"/>
      <c r="R147" s="197">
        <f>SUM(R148:R152)</f>
        <v>0</v>
      </c>
      <c r="S147" s="196"/>
      <c r="T147" s="198">
        <f>SUM(T148:T152)</f>
        <v>0</v>
      </c>
      <c r="AR147" s="199" t="s">
        <v>101</v>
      </c>
      <c r="AT147" s="200" t="s">
        <v>78</v>
      </c>
      <c r="AU147" s="200" t="s">
        <v>24</v>
      </c>
      <c r="AY147" s="199" t="s">
        <v>228</v>
      </c>
      <c r="BK147" s="201">
        <f>SUM(BK148:BK152)</f>
        <v>0</v>
      </c>
    </row>
    <row r="148" spans="2:65" s="1" customFormat="1" ht="22.5" customHeight="1">
      <c r="B148" s="42"/>
      <c r="C148" s="205" t="s">
        <v>280</v>
      </c>
      <c r="D148" s="205" t="s">
        <v>230</v>
      </c>
      <c r="E148" s="206" t="s">
        <v>7176</v>
      </c>
      <c r="F148" s="207" t="s">
        <v>7177</v>
      </c>
      <c r="G148" s="208" t="s">
        <v>852</v>
      </c>
      <c r="H148" s="209">
        <v>1</v>
      </c>
      <c r="I148" s="210"/>
      <c r="J148" s="211">
        <f>ROUND(I148*H148,2)</f>
        <v>0</v>
      </c>
      <c r="K148" s="207" t="s">
        <v>3144</v>
      </c>
      <c r="L148" s="62"/>
      <c r="M148" s="212" t="s">
        <v>22</v>
      </c>
      <c r="N148" s="213" t="s">
        <v>50</v>
      </c>
      <c r="O148" s="43"/>
      <c r="P148" s="214">
        <f>O148*H148</f>
        <v>0</v>
      </c>
      <c r="Q148" s="214">
        <v>0</v>
      </c>
      <c r="R148" s="214">
        <f>Q148*H148</f>
        <v>0</v>
      </c>
      <c r="S148" s="214">
        <v>0</v>
      </c>
      <c r="T148" s="215">
        <f>S148*H148</f>
        <v>0</v>
      </c>
      <c r="AR148" s="25" t="s">
        <v>588</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7195</v>
      </c>
    </row>
    <row r="149" spans="2:65" s="1" customFormat="1" ht="22.5" customHeight="1">
      <c r="B149" s="42"/>
      <c r="C149" s="205" t="s">
        <v>285</v>
      </c>
      <c r="D149" s="205" t="s">
        <v>230</v>
      </c>
      <c r="E149" s="206" t="s">
        <v>7179</v>
      </c>
      <c r="F149" s="207" t="s">
        <v>7180</v>
      </c>
      <c r="G149" s="208" t="s">
        <v>852</v>
      </c>
      <c r="H149" s="209">
        <v>1</v>
      </c>
      <c r="I149" s="210"/>
      <c r="J149" s="211">
        <f>ROUND(I149*H149,2)</f>
        <v>0</v>
      </c>
      <c r="K149" s="207" t="s">
        <v>3144</v>
      </c>
      <c r="L149" s="62"/>
      <c r="M149" s="212" t="s">
        <v>22</v>
      </c>
      <c r="N149" s="213" t="s">
        <v>50</v>
      </c>
      <c r="O149" s="43"/>
      <c r="P149" s="214">
        <f>O149*H149</f>
        <v>0</v>
      </c>
      <c r="Q149" s="214">
        <v>0</v>
      </c>
      <c r="R149" s="214">
        <f>Q149*H149</f>
        <v>0</v>
      </c>
      <c r="S149" s="214">
        <v>0</v>
      </c>
      <c r="T149" s="215">
        <f>S149*H149</f>
        <v>0</v>
      </c>
      <c r="AR149" s="25" t="s">
        <v>588</v>
      </c>
      <c r="AT149" s="25" t="s">
        <v>230</v>
      </c>
      <c r="AU149" s="25" t="s">
        <v>87</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7196</v>
      </c>
    </row>
    <row r="150" spans="2:65" s="1" customFormat="1" ht="22.5" customHeight="1">
      <c r="B150" s="42"/>
      <c r="C150" s="205" t="s">
        <v>290</v>
      </c>
      <c r="D150" s="205" t="s">
        <v>230</v>
      </c>
      <c r="E150" s="206" t="s">
        <v>7197</v>
      </c>
      <c r="F150" s="207" t="s">
        <v>7198</v>
      </c>
      <c r="G150" s="208" t="s">
        <v>852</v>
      </c>
      <c r="H150" s="209">
        <v>1</v>
      </c>
      <c r="I150" s="210"/>
      <c r="J150" s="211">
        <f>ROUND(I150*H150,2)</f>
        <v>0</v>
      </c>
      <c r="K150" s="207" t="s">
        <v>3144</v>
      </c>
      <c r="L150" s="62"/>
      <c r="M150" s="212" t="s">
        <v>22</v>
      </c>
      <c r="N150" s="213" t="s">
        <v>50</v>
      </c>
      <c r="O150" s="43"/>
      <c r="P150" s="214">
        <f>O150*H150</f>
        <v>0</v>
      </c>
      <c r="Q150" s="214">
        <v>0</v>
      </c>
      <c r="R150" s="214">
        <f>Q150*H150</f>
        <v>0</v>
      </c>
      <c r="S150" s="214">
        <v>0</v>
      </c>
      <c r="T150" s="215">
        <f>S150*H150</f>
        <v>0</v>
      </c>
      <c r="AR150" s="25" t="s">
        <v>588</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588</v>
      </c>
      <c r="BM150" s="25" t="s">
        <v>7199</v>
      </c>
    </row>
    <row r="151" spans="2:65" s="1" customFormat="1" ht="31.5" customHeight="1">
      <c r="B151" s="42"/>
      <c r="C151" s="205" t="s">
        <v>295</v>
      </c>
      <c r="D151" s="205" t="s">
        <v>230</v>
      </c>
      <c r="E151" s="206" t="s">
        <v>7188</v>
      </c>
      <c r="F151" s="207" t="s">
        <v>7189</v>
      </c>
      <c r="G151" s="208" t="s">
        <v>852</v>
      </c>
      <c r="H151" s="209">
        <v>1</v>
      </c>
      <c r="I151" s="210"/>
      <c r="J151" s="211">
        <f>ROUND(I151*H151,2)</f>
        <v>0</v>
      </c>
      <c r="K151" s="207" t="s">
        <v>3144</v>
      </c>
      <c r="L151" s="62"/>
      <c r="M151" s="212" t="s">
        <v>22</v>
      </c>
      <c r="N151" s="213" t="s">
        <v>50</v>
      </c>
      <c r="O151" s="43"/>
      <c r="P151" s="214">
        <f>O151*H151</f>
        <v>0</v>
      </c>
      <c r="Q151" s="214">
        <v>0</v>
      </c>
      <c r="R151" s="214">
        <f>Q151*H151</f>
        <v>0</v>
      </c>
      <c r="S151" s="214">
        <v>0</v>
      </c>
      <c r="T151" s="215">
        <f>S151*H151</f>
        <v>0</v>
      </c>
      <c r="AR151" s="25" t="s">
        <v>588</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588</v>
      </c>
      <c r="BM151" s="25" t="s">
        <v>7200</v>
      </c>
    </row>
    <row r="152" spans="2:65" s="1" customFormat="1" ht="22.5" customHeight="1">
      <c r="B152" s="42"/>
      <c r="C152" s="205" t="s">
        <v>10</v>
      </c>
      <c r="D152" s="205" t="s">
        <v>230</v>
      </c>
      <c r="E152" s="206" t="s">
        <v>7191</v>
      </c>
      <c r="F152" s="207" t="s">
        <v>7192</v>
      </c>
      <c r="G152" s="208" t="s">
        <v>852</v>
      </c>
      <c r="H152" s="209">
        <v>1</v>
      </c>
      <c r="I152" s="210"/>
      <c r="J152" s="211">
        <f>ROUND(I152*H152,2)</f>
        <v>0</v>
      </c>
      <c r="K152" s="207" t="s">
        <v>3144</v>
      </c>
      <c r="L152" s="62"/>
      <c r="M152" s="212" t="s">
        <v>22</v>
      </c>
      <c r="N152" s="213" t="s">
        <v>50</v>
      </c>
      <c r="O152" s="43"/>
      <c r="P152" s="214">
        <f>O152*H152</f>
        <v>0</v>
      </c>
      <c r="Q152" s="214">
        <v>0</v>
      </c>
      <c r="R152" s="214">
        <f>Q152*H152</f>
        <v>0</v>
      </c>
      <c r="S152" s="214">
        <v>0</v>
      </c>
      <c r="T152" s="215">
        <f>S152*H152</f>
        <v>0</v>
      </c>
      <c r="AR152" s="25" t="s">
        <v>588</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588</v>
      </c>
      <c r="BM152" s="25" t="s">
        <v>7201</v>
      </c>
    </row>
    <row r="153" spans="2:65" s="11" customFormat="1" ht="29.85" customHeight="1">
      <c r="B153" s="188"/>
      <c r="C153" s="189"/>
      <c r="D153" s="202" t="s">
        <v>78</v>
      </c>
      <c r="E153" s="203" t="s">
        <v>3146</v>
      </c>
      <c r="F153" s="203" t="s">
        <v>7202</v>
      </c>
      <c r="G153" s="189"/>
      <c r="H153" s="189"/>
      <c r="I153" s="192"/>
      <c r="J153" s="204">
        <f>BK153</f>
        <v>0</v>
      </c>
      <c r="K153" s="189"/>
      <c r="L153" s="194"/>
      <c r="M153" s="195"/>
      <c r="N153" s="196"/>
      <c r="O153" s="196"/>
      <c r="P153" s="197">
        <f>SUM(P154:P158)</f>
        <v>0</v>
      </c>
      <c r="Q153" s="196"/>
      <c r="R153" s="197">
        <f>SUM(R154:R158)</f>
        <v>0</v>
      </c>
      <c r="S153" s="196"/>
      <c r="T153" s="198">
        <f>SUM(T154:T158)</f>
        <v>0</v>
      </c>
      <c r="AR153" s="199" t="s">
        <v>101</v>
      </c>
      <c r="AT153" s="200" t="s">
        <v>78</v>
      </c>
      <c r="AU153" s="200" t="s">
        <v>24</v>
      </c>
      <c r="AY153" s="199" t="s">
        <v>228</v>
      </c>
      <c r="BK153" s="201">
        <f>SUM(BK154:BK158)</f>
        <v>0</v>
      </c>
    </row>
    <row r="154" spans="2:65" s="1" customFormat="1" ht="22.5" customHeight="1">
      <c r="B154" s="42"/>
      <c r="C154" s="205" t="s">
        <v>304</v>
      </c>
      <c r="D154" s="205" t="s">
        <v>230</v>
      </c>
      <c r="E154" s="206" t="s">
        <v>7176</v>
      </c>
      <c r="F154" s="207" t="s">
        <v>7177</v>
      </c>
      <c r="G154" s="208" t="s">
        <v>852</v>
      </c>
      <c r="H154" s="209">
        <v>1</v>
      </c>
      <c r="I154" s="210"/>
      <c r="J154" s="211">
        <f>ROUND(I154*H154,2)</f>
        <v>0</v>
      </c>
      <c r="K154" s="207" t="s">
        <v>3144</v>
      </c>
      <c r="L154" s="62"/>
      <c r="M154" s="212" t="s">
        <v>22</v>
      </c>
      <c r="N154" s="213" t="s">
        <v>50</v>
      </c>
      <c r="O154" s="43"/>
      <c r="P154" s="214">
        <f>O154*H154</f>
        <v>0</v>
      </c>
      <c r="Q154" s="214">
        <v>0</v>
      </c>
      <c r="R154" s="214">
        <f>Q154*H154</f>
        <v>0</v>
      </c>
      <c r="S154" s="214">
        <v>0</v>
      </c>
      <c r="T154" s="215">
        <f>S154*H154</f>
        <v>0</v>
      </c>
      <c r="AR154" s="25" t="s">
        <v>588</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588</v>
      </c>
      <c r="BM154" s="25" t="s">
        <v>7203</v>
      </c>
    </row>
    <row r="155" spans="2:65" s="1" customFormat="1" ht="22.5" customHeight="1">
      <c r="B155" s="42"/>
      <c r="C155" s="205" t="s">
        <v>308</v>
      </c>
      <c r="D155" s="205" t="s">
        <v>230</v>
      </c>
      <c r="E155" s="206" t="s">
        <v>7179</v>
      </c>
      <c r="F155" s="207" t="s">
        <v>7180</v>
      </c>
      <c r="G155" s="208" t="s">
        <v>852</v>
      </c>
      <c r="H155" s="209">
        <v>1</v>
      </c>
      <c r="I155" s="210"/>
      <c r="J155" s="211">
        <f>ROUND(I155*H155,2)</f>
        <v>0</v>
      </c>
      <c r="K155" s="207" t="s">
        <v>3144</v>
      </c>
      <c r="L155" s="62"/>
      <c r="M155" s="212" t="s">
        <v>22</v>
      </c>
      <c r="N155" s="213" t="s">
        <v>50</v>
      </c>
      <c r="O155" s="43"/>
      <c r="P155" s="214">
        <f>O155*H155</f>
        <v>0</v>
      </c>
      <c r="Q155" s="214">
        <v>0</v>
      </c>
      <c r="R155" s="214">
        <f>Q155*H155</f>
        <v>0</v>
      </c>
      <c r="S155" s="214">
        <v>0</v>
      </c>
      <c r="T155" s="215">
        <f>S155*H155</f>
        <v>0</v>
      </c>
      <c r="AR155" s="25" t="s">
        <v>588</v>
      </c>
      <c r="AT155" s="25" t="s">
        <v>230</v>
      </c>
      <c r="AU155" s="25" t="s">
        <v>87</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7204</v>
      </c>
    </row>
    <row r="156" spans="2:65" s="1" customFormat="1" ht="22.5" customHeight="1">
      <c r="B156" s="42"/>
      <c r="C156" s="205" t="s">
        <v>313</v>
      </c>
      <c r="D156" s="205" t="s">
        <v>230</v>
      </c>
      <c r="E156" s="206" t="s">
        <v>7185</v>
      </c>
      <c r="F156" s="207" t="s">
        <v>7186</v>
      </c>
      <c r="G156" s="208" t="s">
        <v>852</v>
      </c>
      <c r="H156" s="209">
        <v>1</v>
      </c>
      <c r="I156" s="210"/>
      <c r="J156" s="211">
        <f>ROUND(I156*H156,2)</f>
        <v>0</v>
      </c>
      <c r="K156" s="207" t="s">
        <v>3144</v>
      </c>
      <c r="L156" s="62"/>
      <c r="M156" s="212" t="s">
        <v>22</v>
      </c>
      <c r="N156" s="213" t="s">
        <v>50</v>
      </c>
      <c r="O156" s="43"/>
      <c r="P156" s="214">
        <f>O156*H156</f>
        <v>0</v>
      </c>
      <c r="Q156" s="214">
        <v>0</v>
      </c>
      <c r="R156" s="214">
        <f>Q156*H156</f>
        <v>0</v>
      </c>
      <c r="S156" s="214">
        <v>0</v>
      </c>
      <c r="T156" s="215">
        <f>S156*H156</f>
        <v>0</v>
      </c>
      <c r="AR156" s="25" t="s">
        <v>588</v>
      </c>
      <c r="AT156" s="25" t="s">
        <v>230</v>
      </c>
      <c r="AU156" s="25" t="s">
        <v>87</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588</v>
      </c>
      <c r="BM156" s="25" t="s">
        <v>7205</v>
      </c>
    </row>
    <row r="157" spans="2:65" s="1" customFormat="1" ht="31.5" customHeight="1">
      <c r="B157" s="42"/>
      <c r="C157" s="205" t="s">
        <v>319</v>
      </c>
      <c r="D157" s="205" t="s">
        <v>230</v>
      </c>
      <c r="E157" s="206" t="s">
        <v>7188</v>
      </c>
      <c r="F157" s="207" t="s">
        <v>7189</v>
      </c>
      <c r="G157" s="208" t="s">
        <v>852</v>
      </c>
      <c r="H157" s="209">
        <v>1</v>
      </c>
      <c r="I157" s="210"/>
      <c r="J157" s="211">
        <f>ROUND(I157*H157,2)</f>
        <v>0</v>
      </c>
      <c r="K157" s="207" t="s">
        <v>3144</v>
      </c>
      <c r="L157" s="62"/>
      <c r="M157" s="212" t="s">
        <v>22</v>
      </c>
      <c r="N157" s="213" t="s">
        <v>50</v>
      </c>
      <c r="O157" s="43"/>
      <c r="P157" s="214">
        <f>O157*H157</f>
        <v>0</v>
      </c>
      <c r="Q157" s="214">
        <v>0</v>
      </c>
      <c r="R157" s="214">
        <f>Q157*H157</f>
        <v>0</v>
      </c>
      <c r="S157" s="214">
        <v>0</v>
      </c>
      <c r="T157" s="215">
        <f>S157*H157</f>
        <v>0</v>
      </c>
      <c r="AR157" s="25" t="s">
        <v>588</v>
      </c>
      <c r="AT157" s="25" t="s">
        <v>230</v>
      </c>
      <c r="AU157" s="25" t="s">
        <v>87</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7206</v>
      </c>
    </row>
    <row r="158" spans="2:65" s="1" customFormat="1" ht="22.5" customHeight="1">
      <c r="B158" s="42"/>
      <c r="C158" s="205" t="s">
        <v>325</v>
      </c>
      <c r="D158" s="205" t="s">
        <v>230</v>
      </c>
      <c r="E158" s="206" t="s">
        <v>7191</v>
      </c>
      <c r="F158" s="207" t="s">
        <v>7192</v>
      </c>
      <c r="G158" s="208" t="s">
        <v>852</v>
      </c>
      <c r="H158" s="209">
        <v>1</v>
      </c>
      <c r="I158" s="210"/>
      <c r="J158" s="211">
        <f>ROUND(I158*H158,2)</f>
        <v>0</v>
      </c>
      <c r="K158" s="207" t="s">
        <v>3144</v>
      </c>
      <c r="L158" s="62"/>
      <c r="M158" s="212" t="s">
        <v>22</v>
      </c>
      <c r="N158" s="213" t="s">
        <v>50</v>
      </c>
      <c r="O158" s="43"/>
      <c r="P158" s="214">
        <f>O158*H158</f>
        <v>0</v>
      </c>
      <c r="Q158" s="214">
        <v>0</v>
      </c>
      <c r="R158" s="214">
        <f>Q158*H158</f>
        <v>0</v>
      </c>
      <c r="S158" s="214">
        <v>0</v>
      </c>
      <c r="T158" s="215">
        <f>S158*H158</f>
        <v>0</v>
      </c>
      <c r="AR158" s="25" t="s">
        <v>588</v>
      </c>
      <c r="AT158" s="25" t="s">
        <v>230</v>
      </c>
      <c r="AU158" s="25" t="s">
        <v>87</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588</v>
      </c>
      <c r="BM158" s="25" t="s">
        <v>7207</v>
      </c>
    </row>
    <row r="159" spans="2:65" s="11" customFormat="1" ht="29.85" customHeight="1">
      <c r="B159" s="188"/>
      <c r="C159" s="189"/>
      <c r="D159" s="202" t="s">
        <v>78</v>
      </c>
      <c r="E159" s="203" t="s">
        <v>3151</v>
      </c>
      <c r="F159" s="203" t="s">
        <v>7208</v>
      </c>
      <c r="G159" s="189"/>
      <c r="H159" s="189"/>
      <c r="I159" s="192"/>
      <c r="J159" s="204">
        <f>BK159</f>
        <v>0</v>
      </c>
      <c r="K159" s="189"/>
      <c r="L159" s="194"/>
      <c r="M159" s="195"/>
      <c r="N159" s="196"/>
      <c r="O159" s="196"/>
      <c r="P159" s="197">
        <f>SUM(P160:P164)</f>
        <v>0</v>
      </c>
      <c r="Q159" s="196"/>
      <c r="R159" s="197">
        <f>SUM(R160:R164)</f>
        <v>0</v>
      </c>
      <c r="S159" s="196"/>
      <c r="T159" s="198">
        <f>SUM(T160:T164)</f>
        <v>0</v>
      </c>
      <c r="AR159" s="199" t="s">
        <v>101</v>
      </c>
      <c r="AT159" s="200" t="s">
        <v>78</v>
      </c>
      <c r="AU159" s="200" t="s">
        <v>24</v>
      </c>
      <c r="AY159" s="199" t="s">
        <v>228</v>
      </c>
      <c r="BK159" s="201">
        <f>SUM(BK160:BK164)</f>
        <v>0</v>
      </c>
    </row>
    <row r="160" spans="2:65" s="1" customFormat="1" ht="22.5" customHeight="1">
      <c r="B160" s="42"/>
      <c r="C160" s="205" t="s">
        <v>9</v>
      </c>
      <c r="D160" s="205" t="s">
        <v>230</v>
      </c>
      <c r="E160" s="206" t="s">
        <v>7176</v>
      </c>
      <c r="F160" s="207" t="s">
        <v>7177</v>
      </c>
      <c r="G160" s="208" t="s">
        <v>852</v>
      </c>
      <c r="H160" s="209">
        <v>1</v>
      </c>
      <c r="I160" s="210"/>
      <c r="J160" s="211">
        <f>ROUND(I160*H160,2)</f>
        <v>0</v>
      </c>
      <c r="K160" s="207" t="s">
        <v>3144</v>
      </c>
      <c r="L160" s="62"/>
      <c r="M160" s="212" t="s">
        <v>22</v>
      </c>
      <c r="N160" s="213" t="s">
        <v>50</v>
      </c>
      <c r="O160" s="43"/>
      <c r="P160" s="214">
        <f>O160*H160</f>
        <v>0</v>
      </c>
      <c r="Q160" s="214">
        <v>0</v>
      </c>
      <c r="R160" s="214">
        <f>Q160*H160</f>
        <v>0</v>
      </c>
      <c r="S160" s="214">
        <v>0</v>
      </c>
      <c r="T160" s="215">
        <f>S160*H160</f>
        <v>0</v>
      </c>
      <c r="AR160" s="25" t="s">
        <v>588</v>
      </c>
      <c r="AT160" s="25" t="s">
        <v>230</v>
      </c>
      <c r="AU160" s="25" t="s">
        <v>87</v>
      </c>
      <c r="AY160" s="25" t="s">
        <v>228</v>
      </c>
      <c r="BE160" s="216">
        <f>IF(N160="základní",J160,0)</f>
        <v>0</v>
      </c>
      <c r="BF160" s="216">
        <f>IF(N160="snížená",J160,0)</f>
        <v>0</v>
      </c>
      <c r="BG160" s="216">
        <f>IF(N160="zákl. přenesená",J160,0)</f>
        <v>0</v>
      </c>
      <c r="BH160" s="216">
        <f>IF(N160="sníž. přenesená",J160,0)</f>
        <v>0</v>
      </c>
      <c r="BI160" s="216">
        <f>IF(N160="nulová",J160,0)</f>
        <v>0</v>
      </c>
      <c r="BJ160" s="25" t="s">
        <v>24</v>
      </c>
      <c r="BK160" s="216">
        <f>ROUND(I160*H160,2)</f>
        <v>0</v>
      </c>
      <c r="BL160" s="25" t="s">
        <v>588</v>
      </c>
      <c r="BM160" s="25" t="s">
        <v>7209</v>
      </c>
    </row>
    <row r="161" spans="2:65" s="1" customFormat="1" ht="22.5" customHeight="1">
      <c r="B161" s="42"/>
      <c r="C161" s="205" t="s">
        <v>335</v>
      </c>
      <c r="D161" s="205" t="s">
        <v>230</v>
      </c>
      <c r="E161" s="206" t="s">
        <v>7179</v>
      </c>
      <c r="F161" s="207" t="s">
        <v>7180</v>
      </c>
      <c r="G161" s="208" t="s">
        <v>852</v>
      </c>
      <c r="H161" s="209">
        <v>1</v>
      </c>
      <c r="I161" s="210"/>
      <c r="J161" s="211">
        <f>ROUND(I161*H161,2)</f>
        <v>0</v>
      </c>
      <c r="K161" s="207" t="s">
        <v>3144</v>
      </c>
      <c r="L161" s="62"/>
      <c r="M161" s="212" t="s">
        <v>22</v>
      </c>
      <c r="N161" s="213" t="s">
        <v>50</v>
      </c>
      <c r="O161" s="43"/>
      <c r="P161" s="214">
        <f>O161*H161</f>
        <v>0</v>
      </c>
      <c r="Q161" s="214">
        <v>0</v>
      </c>
      <c r="R161" s="214">
        <f>Q161*H161</f>
        <v>0</v>
      </c>
      <c r="S161" s="214">
        <v>0</v>
      </c>
      <c r="T161" s="215">
        <f>S161*H161</f>
        <v>0</v>
      </c>
      <c r="AR161" s="25" t="s">
        <v>588</v>
      </c>
      <c r="AT161" s="25" t="s">
        <v>230</v>
      </c>
      <c r="AU161" s="25" t="s">
        <v>87</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7210</v>
      </c>
    </row>
    <row r="162" spans="2:65" s="1" customFormat="1" ht="22.5" customHeight="1">
      <c r="B162" s="42"/>
      <c r="C162" s="205" t="s">
        <v>340</v>
      </c>
      <c r="D162" s="205" t="s">
        <v>230</v>
      </c>
      <c r="E162" s="206" t="s">
        <v>7211</v>
      </c>
      <c r="F162" s="207" t="s">
        <v>7212</v>
      </c>
      <c r="G162" s="208" t="s">
        <v>852</v>
      </c>
      <c r="H162" s="209">
        <v>1</v>
      </c>
      <c r="I162" s="210"/>
      <c r="J162" s="211">
        <f>ROUND(I162*H162,2)</f>
        <v>0</v>
      </c>
      <c r="K162" s="207" t="s">
        <v>3144</v>
      </c>
      <c r="L162" s="62"/>
      <c r="M162" s="212" t="s">
        <v>22</v>
      </c>
      <c r="N162" s="213" t="s">
        <v>50</v>
      </c>
      <c r="O162" s="43"/>
      <c r="P162" s="214">
        <f>O162*H162</f>
        <v>0</v>
      </c>
      <c r="Q162" s="214">
        <v>0</v>
      </c>
      <c r="R162" s="214">
        <f>Q162*H162</f>
        <v>0</v>
      </c>
      <c r="S162" s="214">
        <v>0</v>
      </c>
      <c r="T162" s="215">
        <f>S162*H162</f>
        <v>0</v>
      </c>
      <c r="AR162" s="25" t="s">
        <v>588</v>
      </c>
      <c r="AT162" s="25" t="s">
        <v>230</v>
      </c>
      <c r="AU162" s="25" t="s">
        <v>87</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7213</v>
      </c>
    </row>
    <row r="163" spans="2:65" s="1" customFormat="1" ht="31.5" customHeight="1">
      <c r="B163" s="42"/>
      <c r="C163" s="205" t="s">
        <v>344</v>
      </c>
      <c r="D163" s="205" t="s">
        <v>230</v>
      </c>
      <c r="E163" s="206" t="s">
        <v>7188</v>
      </c>
      <c r="F163" s="207" t="s">
        <v>7189</v>
      </c>
      <c r="G163" s="208" t="s">
        <v>852</v>
      </c>
      <c r="H163" s="209">
        <v>1</v>
      </c>
      <c r="I163" s="210"/>
      <c r="J163" s="211">
        <f>ROUND(I163*H163,2)</f>
        <v>0</v>
      </c>
      <c r="K163" s="207" t="s">
        <v>3144</v>
      </c>
      <c r="L163" s="62"/>
      <c r="M163" s="212" t="s">
        <v>22</v>
      </c>
      <c r="N163" s="213" t="s">
        <v>50</v>
      </c>
      <c r="O163" s="43"/>
      <c r="P163" s="214">
        <f>O163*H163</f>
        <v>0</v>
      </c>
      <c r="Q163" s="214">
        <v>0</v>
      </c>
      <c r="R163" s="214">
        <f>Q163*H163</f>
        <v>0</v>
      </c>
      <c r="S163" s="214">
        <v>0</v>
      </c>
      <c r="T163" s="215">
        <f>S163*H163</f>
        <v>0</v>
      </c>
      <c r="AR163" s="25" t="s">
        <v>588</v>
      </c>
      <c r="AT163" s="25" t="s">
        <v>230</v>
      </c>
      <c r="AU163" s="25" t="s">
        <v>87</v>
      </c>
      <c r="AY163" s="25" t="s">
        <v>228</v>
      </c>
      <c r="BE163" s="216">
        <f>IF(N163="základní",J163,0)</f>
        <v>0</v>
      </c>
      <c r="BF163" s="216">
        <f>IF(N163="snížená",J163,0)</f>
        <v>0</v>
      </c>
      <c r="BG163" s="216">
        <f>IF(N163="zákl. přenesená",J163,0)</f>
        <v>0</v>
      </c>
      <c r="BH163" s="216">
        <f>IF(N163="sníž. přenesená",J163,0)</f>
        <v>0</v>
      </c>
      <c r="BI163" s="216">
        <f>IF(N163="nulová",J163,0)</f>
        <v>0</v>
      </c>
      <c r="BJ163" s="25" t="s">
        <v>24</v>
      </c>
      <c r="BK163" s="216">
        <f>ROUND(I163*H163,2)</f>
        <v>0</v>
      </c>
      <c r="BL163" s="25" t="s">
        <v>588</v>
      </c>
      <c r="BM163" s="25" t="s">
        <v>7214</v>
      </c>
    </row>
    <row r="164" spans="2:65" s="1" customFormat="1" ht="22.5" customHeight="1">
      <c r="B164" s="42"/>
      <c r="C164" s="205" t="s">
        <v>348</v>
      </c>
      <c r="D164" s="205" t="s">
        <v>230</v>
      </c>
      <c r="E164" s="206" t="s">
        <v>7191</v>
      </c>
      <c r="F164" s="207" t="s">
        <v>7192</v>
      </c>
      <c r="G164" s="208" t="s">
        <v>852</v>
      </c>
      <c r="H164" s="209">
        <v>1</v>
      </c>
      <c r="I164" s="210"/>
      <c r="J164" s="211">
        <f>ROUND(I164*H164,2)</f>
        <v>0</v>
      </c>
      <c r="K164" s="207" t="s">
        <v>3144</v>
      </c>
      <c r="L164" s="62"/>
      <c r="M164" s="212" t="s">
        <v>22</v>
      </c>
      <c r="N164" s="213" t="s">
        <v>50</v>
      </c>
      <c r="O164" s="43"/>
      <c r="P164" s="214">
        <f>O164*H164</f>
        <v>0</v>
      </c>
      <c r="Q164" s="214">
        <v>0</v>
      </c>
      <c r="R164" s="214">
        <f>Q164*H164</f>
        <v>0</v>
      </c>
      <c r="S164" s="214">
        <v>0</v>
      </c>
      <c r="T164" s="215">
        <f>S164*H164</f>
        <v>0</v>
      </c>
      <c r="AR164" s="25" t="s">
        <v>588</v>
      </c>
      <c r="AT164" s="25" t="s">
        <v>230</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588</v>
      </c>
      <c r="BM164" s="25" t="s">
        <v>7215</v>
      </c>
    </row>
    <row r="165" spans="2:65" s="11" customFormat="1" ht="29.85" customHeight="1">
      <c r="B165" s="188"/>
      <c r="C165" s="189"/>
      <c r="D165" s="202" t="s">
        <v>78</v>
      </c>
      <c r="E165" s="203" t="s">
        <v>3156</v>
      </c>
      <c r="F165" s="203" t="s">
        <v>7216</v>
      </c>
      <c r="G165" s="189"/>
      <c r="H165" s="189"/>
      <c r="I165" s="192"/>
      <c r="J165" s="204">
        <f>BK165</f>
        <v>0</v>
      </c>
      <c r="K165" s="189"/>
      <c r="L165" s="194"/>
      <c r="M165" s="195"/>
      <c r="N165" s="196"/>
      <c r="O165" s="196"/>
      <c r="P165" s="197">
        <f>SUM(P166:P170)</f>
        <v>0</v>
      </c>
      <c r="Q165" s="196"/>
      <c r="R165" s="197">
        <f>SUM(R166:R170)</f>
        <v>0</v>
      </c>
      <c r="S165" s="196"/>
      <c r="T165" s="198">
        <f>SUM(T166:T170)</f>
        <v>0</v>
      </c>
      <c r="AR165" s="199" t="s">
        <v>101</v>
      </c>
      <c r="AT165" s="200" t="s">
        <v>78</v>
      </c>
      <c r="AU165" s="200" t="s">
        <v>24</v>
      </c>
      <c r="AY165" s="199" t="s">
        <v>228</v>
      </c>
      <c r="BK165" s="201">
        <f>SUM(BK166:BK170)</f>
        <v>0</v>
      </c>
    </row>
    <row r="166" spans="2:65" s="1" customFormat="1" ht="22.5" customHeight="1">
      <c r="B166" s="42"/>
      <c r="C166" s="205" t="s">
        <v>359</v>
      </c>
      <c r="D166" s="205" t="s">
        <v>230</v>
      </c>
      <c r="E166" s="206" t="s">
        <v>7176</v>
      </c>
      <c r="F166" s="207" t="s">
        <v>7177</v>
      </c>
      <c r="G166" s="208" t="s">
        <v>852</v>
      </c>
      <c r="H166" s="209">
        <v>1</v>
      </c>
      <c r="I166" s="210"/>
      <c r="J166" s="211">
        <f>ROUND(I166*H166,2)</f>
        <v>0</v>
      </c>
      <c r="K166" s="207" t="s">
        <v>3144</v>
      </c>
      <c r="L166" s="62"/>
      <c r="M166" s="212" t="s">
        <v>22</v>
      </c>
      <c r="N166" s="213" t="s">
        <v>50</v>
      </c>
      <c r="O166" s="43"/>
      <c r="P166" s="214">
        <f>O166*H166</f>
        <v>0</v>
      </c>
      <c r="Q166" s="214">
        <v>0</v>
      </c>
      <c r="R166" s="214">
        <f>Q166*H166</f>
        <v>0</v>
      </c>
      <c r="S166" s="214">
        <v>0</v>
      </c>
      <c r="T166" s="215">
        <f>S166*H166</f>
        <v>0</v>
      </c>
      <c r="AR166" s="25" t="s">
        <v>588</v>
      </c>
      <c r="AT166" s="25" t="s">
        <v>230</v>
      </c>
      <c r="AU166" s="25" t="s">
        <v>87</v>
      </c>
      <c r="AY166" s="25" t="s">
        <v>228</v>
      </c>
      <c r="BE166" s="216">
        <f>IF(N166="základní",J166,0)</f>
        <v>0</v>
      </c>
      <c r="BF166" s="216">
        <f>IF(N166="snížená",J166,0)</f>
        <v>0</v>
      </c>
      <c r="BG166" s="216">
        <f>IF(N166="zákl. přenesená",J166,0)</f>
        <v>0</v>
      </c>
      <c r="BH166" s="216">
        <f>IF(N166="sníž. přenesená",J166,0)</f>
        <v>0</v>
      </c>
      <c r="BI166" s="216">
        <f>IF(N166="nulová",J166,0)</f>
        <v>0</v>
      </c>
      <c r="BJ166" s="25" t="s">
        <v>24</v>
      </c>
      <c r="BK166" s="216">
        <f>ROUND(I166*H166,2)</f>
        <v>0</v>
      </c>
      <c r="BL166" s="25" t="s">
        <v>588</v>
      </c>
      <c r="BM166" s="25" t="s">
        <v>7217</v>
      </c>
    </row>
    <row r="167" spans="2:65" s="1" customFormat="1" ht="22.5" customHeight="1">
      <c r="B167" s="42"/>
      <c r="C167" s="205" t="s">
        <v>364</v>
      </c>
      <c r="D167" s="205" t="s">
        <v>230</v>
      </c>
      <c r="E167" s="206" t="s">
        <v>7179</v>
      </c>
      <c r="F167" s="207" t="s">
        <v>7180</v>
      </c>
      <c r="G167" s="208" t="s">
        <v>852</v>
      </c>
      <c r="H167" s="209">
        <v>1</v>
      </c>
      <c r="I167" s="210"/>
      <c r="J167" s="211">
        <f>ROUND(I167*H167,2)</f>
        <v>0</v>
      </c>
      <c r="K167" s="207" t="s">
        <v>3144</v>
      </c>
      <c r="L167" s="62"/>
      <c r="M167" s="212" t="s">
        <v>22</v>
      </c>
      <c r="N167" s="213" t="s">
        <v>50</v>
      </c>
      <c r="O167" s="43"/>
      <c r="P167" s="214">
        <f>O167*H167</f>
        <v>0</v>
      </c>
      <c r="Q167" s="214">
        <v>0</v>
      </c>
      <c r="R167" s="214">
        <f>Q167*H167</f>
        <v>0</v>
      </c>
      <c r="S167" s="214">
        <v>0</v>
      </c>
      <c r="T167" s="215">
        <f>S167*H167</f>
        <v>0</v>
      </c>
      <c r="AR167" s="25" t="s">
        <v>588</v>
      </c>
      <c r="AT167" s="25" t="s">
        <v>230</v>
      </c>
      <c r="AU167" s="25" t="s">
        <v>87</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7218</v>
      </c>
    </row>
    <row r="168" spans="2:65" s="1" customFormat="1" ht="22.5" customHeight="1">
      <c r="B168" s="42"/>
      <c r="C168" s="205" t="s">
        <v>381</v>
      </c>
      <c r="D168" s="205" t="s">
        <v>230</v>
      </c>
      <c r="E168" s="206" t="s">
        <v>7211</v>
      </c>
      <c r="F168" s="207" t="s">
        <v>7212</v>
      </c>
      <c r="G168" s="208" t="s">
        <v>852</v>
      </c>
      <c r="H168" s="209">
        <v>1</v>
      </c>
      <c r="I168" s="210"/>
      <c r="J168" s="211">
        <f>ROUND(I168*H168,2)</f>
        <v>0</v>
      </c>
      <c r="K168" s="207" t="s">
        <v>3144</v>
      </c>
      <c r="L168" s="62"/>
      <c r="M168" s="212" t="s">
        <v>22</v>
      </c>
      <c r="N168" s="213" t="s">
        <v>50</v>
      </c>
      <c r="O168" s="43"/>
      <c r="P168" s="214">
        <f>O168*H168</f>
        <v>0</v>
      </c>
      <c r="Q168" s="214">
        <v>0</v>
      </c>
      <c r="R168" s="214">
        <f>Q168*H168</f>
        <v>0</v>
      </c>
      <c r="S168" s="214">
        <v>0</v>
      </c>
      <c r="T168" s="215">
        <f>S168*H168</f>
        <v>0</v>
      </c>
      <c r="AR168" s="25" t="s">
        <v>588</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588</v>
      </c>
      <c r="BM168" s="25" t="s">
        <v>7219</v>
      </c>
    </row>
    <row r="169" spans="2:65" s="1" customFormat="1" ht="31.5" customHeight="1">
      <c r="B169" s="42"/>
      <c r="C169" s="205" t="s">
        <v>386</v>
      </c>
      <c r="D169" s="205" t="s">
        <v>230</v>
      </c>
      <c r="E169" s="206" t="s">
        <v>7188</v>
      </c>
      <c r="F169" s="207" t="s">
        <v>7189</v>
      </c>
      <c r="G169" s="208" t="s">
        <v>852</v>
      </c>
      <c r="H169" s="209">
        <v>1</v>
      </c>
      <c r="I169" s="210"/>
      <c r="J169" s="211">
        <f>ROUND(I169*H169,2)</f>
        <v>0</v>
      </c>
      <c r="K169" s="207" t="s">
        <v>3144</v>
      </c>
      <c r="L169" s="62"/>
      <c r="M169" s="212" t="s">
        <v>22</v>
      </c>
      <c r="N169" s="213" t="s">
        <v>50</v>
      </c>
      <c r="O169" s="43"/>
      <c r="P169" s="214">
        <f>O169*H169</f>
        <v>0</v>
      </c>
      <c r="Q169" s="214">
        <v>0</v>
      </c>
      <c r="R169" s="214">
        <f>Q169*H169</f>
        <v>0</v>
      </c>
      <c r="S169" s="214">
        <v>0</v>
      </c>
      <c r="T169" s="215">
        <f>S169*H169</f>
        <v>0</v>
      </c>
      <c r="AR169" s="25" t="s">
        <v>588</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7220</v>
      </c>
    </row>
    <row r="170" spans="2:65" s="1" customFormat="1" ht="22.5" customHeight="1">
      <c r="B170" s="42"/>
      <c r="C170" s="205" t="s">
        <v>395</v>
      </c>
      <c r="D170" s="205" t="s">
        <v>230</v>
      </c>
      <c r="E170" s="206" t="s">
        <v>7191</v>
      </c>
      <c r="F170" s="207" t="s">
        <v>7192</v>
      </c>
      <c r="G170" s="208" t="s">
        <v>852</v>
      </c>
      <c r="H170" s="209">
        <v>1</v>
      </c>
      <c r="I170" s="210"/>
      <c r="J170" s="211">
        <f>ROUND(I170*H170,2)</f>
        <v>0</v>
      </c>
      <c r="K170" s="207" t="s">
        <v>3144</v>
      </c>
      <c r="L170" s="62"/>
      <c r="M170" s="212" t="s">
        <v>22</v>
      </c>
      <c r="N170" s="213" t="s">
        <v>50</v>
      </c>
      <c r="O170" s="43"/>
      <c r="P170" s="214">
        <f>O170*H170</f>
        <v>0</v>
      </c>
      <c r="Q170" s="214">
        <v>0</v>
      </c>
      <c r="R170" s="214">
        <f>Q170*H170</f>
        <v>0</v>
      </c>
      <c r="S170" s="214">
        <v>0</v>
      </c>
      <c r="T170" s="215">
        <f>S170*H170</f>
        <v>0</v>
      </c>
      <c r="AR170" s="25" t="s">
        <v>588</v>
      </c>
      <c r="AT170" s="25" t="s">
        <v>230</v>
      </c>
      <c r="AU170" s="25" t="s">
        <v>87</v>
      </c>
      <c r="AY170" s="25" t="s">
        <v>228</v>
      </c>
      <c r="BE170" s="216">
        <f>IF(N170="základní",J170,0)</f>
        <v>0</v>
      </c>
      <c r="BF170" s="216">
        <f>IF(N170="snížená",J170,0)</f>
        <v>0</v>
      </c>
      <c r="BG170" s="216">
        <f>IF(N170="zákl. přenesená",J170,0)</f>
        <v>0</v>
      </c>
      <c r="BH170" s="216">
        <f>IF(N170="sníž. přenesená",J170,0)</f>
        <v>0</v>
      </c>
      <c r="BI170" s="216">
        <f>IF(N170="nulová",J170,0)</f>
        <v>0</v>
      </c>
      <c r="BJ170" s="25" t="s">
        <v>24</v>
      </c>
      <c r="BK170" s="216">
        <f>ROUND(I170*H170,2)</f>
        <v>0</v>
      </c>
      <c r="BL170" s="25" t="s">
        <v>588</v>
      </c>
      <c r="BM170" s="25" t="s">
        <v>7221</v>
      </c>
    </row>
    <row r="171" spans="2:65" s="11" customFormat="1" ht="29.85" customHeight="1">
      <c r="B171" s="188"/>
      <c r="C171" s="189"/>
      <c r="D171" s="202" t="s">
        <v>78</v>
      </c>
      <c r="E171" s="203" t="s">
        <v>3164</v>
      </c>
      <c r="F171" s="203" t="s">
        <v>7222</v>
      </c>
      <c r="G171" s="189"/>
      <c r="H171" s="189"/>
      <c r="I171" s="192"/>
      <c r="J171" s="204">
        <f>BK171</f>
        <v>0</v>
      </c>
      <c r="K171" s="189"/>
      <c r="L171" s="194"/>
      <c r="M171" s="195"/>
      <c r="N171" s="196"/>
      <c r="O171" s="196"/>
      <c r="P171" s="197">
        <f>SUM(P172:P176)</f>
        <v>0</v>
      </c>
      <c r="Q171" s="196"/>
      <c r="R171" s="197">
        <f>SUM(R172:R176)</f>
        <v>0</v>
      </c>
      <c r="S171" s="196"/>
      <c r="T171" s="198">
        <f>SUM(T172:T176)</f>
        <v>0</v>
      </c>
      <c r="AR171" s="199" t="s">
        <v>101</v>
      </c>
      <c r="AT171" s="200" t="s">
        <v>78</v>
      </c>
      <c r="AU171" s="200" t="s">
        <v>24</v>
      </c>
      <c r="AY171" s="199" t="s">
        <v>228</v>
      </c>
      <c r="BK171" s="201">
        <f>SUM(BK172:BK176)</f>
        <v>0</v>
      </c>
    </row>
    <row r="172" spans="2:65" s="1" customFormat="1" ht="31.5" customHeight="1">
      <c r="B172" s="42"/>
      <c r="C172" s="205" t="s">
        <v>400</v>
      </c>
      <c r="D172" s="205" t="s">
        <v>230</v>
      </c>
      <c r="E172" s="206" t="s">
        <v>7223</v>
      </c>
      <c r="F172" s="207" t="s">
        <v>7224</v>
      </c>
      <c r="G172" s="208" t="s">
        <v>852</v>
      </c>
      <c r="H172" s="209">
        <v>1</v>
      </c>
      <c r="I172" s="210"/>
      <c r="J172" s="211">
        <f>ROUND(I172*H172,2)</f>
        <v>0</v>
      </c>
      <c r="K172" s="207" t="s">
        <v>3144</v>
      </c>
      <c r="L172" s="62"/>
      <c r="M172" s="212" t="s">
        <v>22</v>
      </c>
      <c r="N172" s="213" t="s">
        <v>50</v>
      </c>
      <c r="O172" s="43"/>
      <c r="P172" s="214">
        <f>O172*H172</f>
        <v>0</v>
      </c>
      <c r="Q172" s="214">
        <v>0</v>
      </c>
      <c r="R172" s="214">
        <f>Q172*H172</f>
        <v>0</v>
      </c>
      <c r="S172" s="214">
        <v>0</v>
      </c>
      <c r="T172" s="215">
        <f>S172*H172</f>
        <v>0</v>
      </c>
      <c r="AR172" s="25" t="s">
        <v>588</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588</v>
      </c>
      <c r="BM172" s="25" t="s">
        <v>7225</v>
      </c>
    </row>
    <row r="173" spans="2:65" s="1" customFormat="1" ht="31.5" customHeight="1">
      <c r="B173" s="42"/>
      <c r="C173" s="205" t="s">
        <v>404</v>
      </c>
      <c r="D173" s="205" t="s">
        <v>230</v>
      </c>
      <c r="E173" s="206" t="s">
        <v>7226</v>
      </c>
      <c r="F173" s="207" t="s">
        <v>7227</v>
      </c>
      <c r="G173" s="208" t="s">
        <v>852</v>
      </c>
      <c r="H173" s="209">
        <v>1</v>
      </c>
      <c r="I173" s="210"/>
      <c r="J173" s="211">
        <f>ROUND(I173*H173,2)</f>
        <v>0</v>
      </c>
      <c r="K173" s="207" t="s">
        <v>3144</v>
      </c>
      <c r="L173" s="62"/>
      <c r="M173" s="212" t="s">
        <v>22</v>
      </c>
      <c r="N173" s="213" t="s">
        <v>50</v>
      </c>
      <c r="O173" s="43"/>
      <c r="P173" s="214">
        <f>O173*H173</f>
        <v>0</v>
      </c>
      <c r="Q173" s="214">
        <v>0</v>
      </c>
      <c r="R173" s="214">
        <f>Q173*H173</f>
        <v>0</v>
      </c>
      <c r="S173" s="214">
        <v>0</v>
      </c>
      <c r="T173" s="215">
        <f>S173*H173</f>
        <v>0</v>
      </c>
      <c r="AR173" s="25" t="s">
        <v>588</v>
      </c>
      <c r="AT173" s="25" t="s">
        <v>230</v>
      </c>
      <c r="AU173" s="25" t="s">
        <v>87</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7228</v>
      </c>
    </row>
    <row r="174" spans="2:65" s="1" customFormat="1" ht="22.5" customHeight="1">
      <c r="B174" s="42"/>
      <c r="C174" s="205" t="s">
        <v>409</v>
      </c>
      <c r="D174" s="205" t="s">
        <v>230</v>
      </c>
      <c r="E174" s="206" t="s">
        <v>7229</v>
      </c>
      <c r="F174" s="207" t="s">
        <v>7230</v>
      </c>
      <c r="G174" s="208" t="s">
        <v>852</v>
      </c>
      <c r="H174" s="209">
        <v>2</v>
      </c>
      <c r="I174" s="210"/>
      <c r="J174" s="211">
        <f>ROUND(I174*H174,2)</f>
        <v>0</v>
      </c>
      <c r="K174" s="207" t="s">
        <v>3144</v>
      </c>
      <c r="L174" s="62"/>
      <c r="M174" s="212" t="s">
        <v>22</v>
      </c>
      <c r="N174" s="213" t="s">
        <v>50</v>
      </c>
      <c r="O174" s="43"/>
      <c r="P174" s="214">
        <f>O174*H174</f>
        <v>0</v>
      </c>
      <c r="Q174" s="214">
        <v>0</v>
      </c>
      <c r="R174" s="214">
        <f>Q174*H174</f>
        <v>0</v>
      </c>
      <c r="S174" s="214">
        <v>0</v>
      </c>
      <c r="T174" s="215">
        <f>S174*H174</f>
        <v>0</v>
      </c>
      <c r="AR174" s="25" t="s">
        <v>588</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7231</v>
      </c>
    </row>
    <row r="175" spans="2:65" s="1" customFormat="1" ht="22.5" customHeight="1">
      <c r="B175" s="42"/>
      <c r="C175" s="205" t="s">
        <v>414</v>
      </c>
      <c r="D175" s="205" t="s">
        <v>230</v>
      </c>
      <c r="E175" s="206" t="s">
        <v>7232</v>
      </c>
      <c r="F175" s="207" t="s">
        <v>7233</v>
      </c>
      <c r="G175" s="208" t="s">
        <v>852</v>
      </c>
      <c r="H175" s="209">
        <v>2</v>
      </c>
      <c r="I175" s="210"/>
      <c r="J175" s="211">
        <f>ROUND(I175*H175,2)</f>
        <v>0</v>
      </c>
      <c r="K175" s="207" t="s">
        <v>3144</v>
      </c>
      <c r="L175" s="62"/>
      <c r="M175" s="212" t="s">
        <v>22</v>
      </c>
      <c r="N175" s="213" t="s">
        <v>50</v>
      </c>
      <c r="O175" s="43"/>
      <c r="P175" s="214">
        <f>O175*H175</f>
        <v>0</v>
      </c>
      <c r="Q175" s="214">
        <v>0</v>
      </c>
      <c r="R175" s="214">
        <f>Q175*H175</f>
        <v>0</v>
      </c>
      <c r="S175" s="214">
        <v>0</v>
      </c>
      <c r="T175" s="215">
        <f>S175*H175</f>
        <v>0</v>
      </c>
      <c r="AR175" s="25" t="s">
        <v>588</v>
      </c>
      <c r="AT175" s="25" t="s">
        <v>230</v>
      </c>
      <c r="AU175" s="25" t="s">
        <v>87</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7234</v>
      </c>
    </row>
    <row r="176" spans="2:65" s="1" customFormat="1" ht="22.5" customHeight="1">
      <c r="B176" s="42"/>
      <c r="C176" s="205" t="s">
        <v>419</v>
      </c>
      <c r="D176" s="205" t="s">
        <v>230</v>
      </c>
      <c r="E176" s="206" t="s">
        <v>7235</v>
      </c>
      <c r="F176" s="207" t="s">
        <v>7236</v>
      </c>
      <c r="G176" s="208" t="s">
        <v>852</v>
      </c>
      <c r="H176" s="209">
        <v>1</v>
      </c>
      <c r="I176" s="210"/>
      <c r="J176" s="211">
        <f>ROUND(I176*H176,2)</f>
        <v>0</v>
      </c>
      <c r="K176" s="207" t="s">
        <v>3144</v>
      </c>
      <c r="L176" s="62"/>
      <c r="M176" s="212" t="s">
        <v>22</v>
      </c>
      <c r="N176" s="213" t="s">
        <v>50</v>
      </c>
      <c r="O176" s="43"/>
      <c r="P176" s="214">
        <f>O176*H176</f>
        <v>0</v>
      </c>
      <c r="Q176" s="214">
        <v>0</v>
      </c>
      <c r="R176" s="214">
        <f>Q176*H176</f>
        <v>0</v>
      </c>
      <c r="S176" s="214">
        <v>0</v>
      </c>
      <c r="T176" s="215">
        <f>S176*H176</f>
        <v>0</v>
      </c>
      <c r="AR176" s="25" t="s">
        <v>588</v>
      </c>
      <c r="AT176" s="25" t="s">
        <v>230</v>
      </c>
      <c r="AU176" s="25" t="s">
        <v>87</v>
      </c>
      <c r="AY176" s="25" t="s">
        <v>228</v>
      </c>
      <c r="BE176" s="216">
        <f>IF(N176="základní",J176,0)</f>
        <v>0</v>
      </c>
      <c r="BF176" s="216">
        <f>IF(N176="snížená",J176,0)</f>
        <v>0</v>
      </c>
      <c r="BG176" s="216">
        <f>IF(N176="zákl. přenesená",J176,0)</f>
        <v>0</v>
      </c>
      <c r="BH176" s="216">
        <f>IF(N176="sníž. přenesená",J176,0)</f>
        <v>0</v>
      </c>
      <c r="BI176" s="216">
        <f>IF(N176="nulová",J176,0)</f>
        <v>0</v>
      </c>
      <c r="BJ176" s="25" t="s">
        <v>24</v>
      </c>
      <c r="BK176" s="216">
        <f>ROUND(I176*H176,2)</f>
        <v>0</v>
      </c>
      <c r="BL176" s="25" t="s">
        <v>588</v>
      </c>
      <c r="BM176" s="25" t="s">
        <v>7237</v>
      </c>
    </row>
    <row r="177" spans="2:65" s="11" customFormat="1" ht="29.85" customHeight="1">
      <c r="B177" s="188"/>
      <c r="C177" s="189"/>
      <c r="D177" s="202" t="s">
        <v>78</v>
      </c>
      <c r="E177" s="203" t="s">
        <v>4010</v>
      </c>
      <c r="F177" s="203" t="s">
        <v>7238</v>
      </c>
      <c r="G177" s="189"/>
      <c r="H177" s="189"/>
      <c r="I177" s="192"/>
      <c r="J177" s="204">
        <f>BK177</f>
        <v>0</v>
      </c>
      <c r="K177" s="189"/>
      <c r="L177" s="194"/>
      <c r="M177" s="195"/>
      <c r="N177" s="196"/>
      <c r="O177" s="196"/>
      <c r="P177" s="197">
        <f>SUM(P178:P183)</f>
        <v>0</v>
      </c>
      <c r="Q177" s="196"/>
      <c r="R177" s="197">
        <f>SUM(R178:R183)</f>
        <v>0</v>
      </c>
      <c r="S177" s="196"/>
      <c r="T177" s="198">
        <f>SUM(T178:T183)</f>
        <v>0</v>
      </c>
      <c r="AR177" s="199" t="s">
        <v>101</v>
      </c>
      <c r="AT177" s="200" t="s">
        <v>78</v>
      </c>
      <c r="AU177" s="200" t="s">
        <v>24</v>
      </c>
      <c r="AY177" s="199" t="s">
        <v>228</v>
      </c>
      <c r="BK177" s="201">
        <f>SUM(BK178:BK183)</f>
        <v>0</v>
      </c>
    </row>
    <row r="178" spans="2:65" s="1" customFormat="1" ht="22.5" customHeight="1">
      <c r="B178" s="42"/>
      <c r="C178" s="205" t="s">
        <v>423</v>
      </c>
      <c r="D178" s="205" t="s">
        <v>230</v>
      </c>
      <c r="E178" s="206" t="s">
        <v>7176</v>
      </c>
      <c r="F178" s="207" t="s">
        <v>7177</v>
      </c>
      <c r="G178" s="208" t="s">
        <v>852</v>
      </c>
      <c r="H178" s="209">
        <v>1</v>
      </c>
      <c r="I178" s="210"/>
      <c r="J178" s="211">
        <f t="shared" ref="J178:J183" si="10">ROUND(I178*H178,2)</f>
        <v>0</v>
      </c>
      <c r="K178" s="207" t="s">
        <v>3144</v>
      </c>
      <c r="L178" s="62"/>
      <c r="M178" s="212" t="s">
        <v>22</v>
      </c>
      <c r="N178" s="213" t="s">
        <v>50</v>
      </c>
      <c r="O178" s="43"/>
      <c r="P178" s="214">
        <f t="shared" ref="P178:P183" si="11">O178*H178</f>
        <v>0</v>
      </c>
      <c r="Q178" s="214">
        <v>0</v>
      </c>
      <c r="R178" s="214">
        <f t="shared" ref="R178:R183" si="12">Q178*H178</f>
        <v>0</v>
      </c>
      <c r="S178" s="214">
        <v>0</v>
      </c>
      <c r="T178" s="215">
        <f t="shared" ref="T178:T183" si="13">S178*H178</f>
        <v>0</v>
      </c>
      <c r="AR178" s="25" t="s">
        <v>588</v>
      </c>
      <c r="AT178" s="25" t="s">
        <v>230</v>
      </c>
      <c r="AU178" s="25" t="s">
        <v>87</v>
      </c>
      <c r="AY178" s="25" t="s">
        <v>228</v>
      </c>
      <c r="BE178" s="216">
        <f t="shared" ref="BE178:BE183" si="14">IF(N178="základní",J178,0)</f>
        <v>0</v>
      </c>
      <c r="BF178" s="216">
        <f t="shared" ref="BF178:BF183" si="15">IF(N178="snížená",J178,0)</f>
        <v>0</v>
      </c>
      <c r="BG178" s="216">
        <f t="shared" ref="BG178:BG183" si="16">IF(N178="zákl. přenesená",J178,0)</f>
        <v>0</v>
      </c>
      <c r="BH178" s="216">
        <f t="shared" ref="BH178:BH183" si="17">IF(N178="sníž. přenesená",J178,0)</f>
        <v>0</v>
      </c>
      <c r="BI178" s="216">
        <f t="shared" ref="BI178:BI183" si="18">IF(N178="nulová",J178,0)</f>
        <v>0</v>
      </c>
      <c r="BJ178" s="25" t="s">
        <v>24</v>
      </c>
      <c r="BK178" s="216">
        <f t="shared" ref="BK178:BK183" si="19">ROUND(I178*H178,2)</f>
        <v>0</v>
      </c>
      <c r="BL178" s="25" t="s">
        <v>588</v>
      </c>
      <c r="BM178" s="25" t="s">
        <v>7239</v>
      </c>
    </row>
    <row r="179" spans="2:65" s="1" customFormat="1" ht="22.5" customHeight="1">
      <c r="B179" s="42"/>
      <c r="C179" s="205" t="s">
        <v>429</v>
      </c>
      <c r="D179" s="205" t="s">
        <v>230</v>
      </c>
      <c r="E179" s="206" t="s">
        <v>7179</v>
      </c>
      <c r="F179" s="207" t="s">
        <v>7180</v>
      </c>
      <c r="G179" s="208" t="s">
        <v>852</v>
      </c>
      <c r="H179" s="209">
        <v>1</v>
      </c>
      <c r="I179" s="210"/>
      <c r="J179" s="211">
        <f t="shared" si="10"/>
        <v>0</v>
      </c>
      <c r="K179" s="207" t="s">
        <v>3144</v>
      </c>
      <c r="L179" s="62"/>
      <c r="M179" s="212" t="s">
        <v>22</v>
      </c>
      <c r="N179" s="213" t="s">
        <v>50</v>
      </c>
      <c r="O179" s="43"/>
      <c r="P179" s="214">
        <f t="shared" si="11"/>
        <v>0</v>
      </c>
      <c r="Q179" s="214">
        <v>0</v>
      </c>
      <c r="R179" s="214">
        <f t="shared" si="12"/>
        <v>0</v>
      </c>
      <c r="S179" s="214">
        <v>0</v>
      </c>
      <c r="T179" s="215">
        <f t="shared" si="13"/>
        <v>0</v>
      </c>
      <c r="AR179" s="25" t="s">
        <v>588</v>
      </c>
      <c r="AT179" s="25" t="s">
        <v>230</v>
      </c>
      <c r="AU179" s="25" t="s">
        <v>87</v>
      </c>
      <c r="AY179" s="25" t="s">
        <v>228</v>
      </c>
      <c r="BE179" s="216">
        <f t="shared" si="14"/>
        <v>0</v>
      </c>
      <c r="BF179" s="216">
        <f t="shared" si="15"/>
        <v>0</v>
      </c>
      <c r="BG179" s="216">
        <f t="shared" si="16"/>
        <v>0</v>
      </c>
      <c r="BH179" s="216">
        <f t="shared" si="17"/>
        <v>0</v>
      </c>
      <c r="BI179" s="216">
        <f t="shared" si="18"/>
        <v>0</v>
      </c>
      <c r="BJ179" s="25" t="s">
        <v>24</v>
      </c>
      <c r="BK179" s="216">
        <f t="shared" si="19"/>
        <v>0</v>
      </c>
      <c r="BL179" s="25" t="s">
        <v>588</v>
      </c>
      <c r="BM179" s="25" t="s">
        <v>7240</v>
      </c>
    </row>
    <row r="180" spans="2:65" s="1" customFormat="1" ht="31.5" customHeight="1">
      <c r="B180" s="42"/>
      <c r="C180" s="205" t="s">
        <v>437</v>
      </c>
      <c r="D180" s="205" t="s">
        <v>230</v>
      </c>
      <c r="E180" s="206" t="s">
        <v>7241</v>
      </c>
      <c r="F180" s="207" t="s">
        <v>7242</v>
      </c>
      <c r="G180" s="208" t="s">
        <v>852</v>
      </c>
      <c r="H180" s="209">
        <v>1</v>
      </c>
      <c r="I180" s="210"/>
      <c r="J180" s="211">
        <f t="shared" si="10"/>
        <v>0</v>
      </c>
      <c r="K180" s="207" t="s">
        <v>3144</v>
      </c>
      <c r="L180" s="62"/>
      <c r="M180" s="212" t="s">
        <v>22</v>
      </c>
      <c r="N180" s="213" t="s">
        <v>50</v>
      </c>
      <c r="O180" s="43"/>
      <c r="P180" s="214">
        <f t="shared" si="11"/>
        <v>0</v>
      </c>
      <c r="Q180" s="214">
        <v>0</v>
      </c>
      <c r="R180" s="214">
        <f t="shared" si="12"/>
        <v>0</v>
      </c>
      <c r="S180" s="214">
        <v>0</v>
      </c>
      <c r="T180" s="215">
        <f t="shared" si="13"/>
        <v>0</v>
      </c>
      <c r="AR180" s="25" t="s">
        <v>588</v>
      </c>
      <c r="AT180" s="25" t="s">
        <v>230</v>
      </c>
      <c r="AU180" s="25" t="s">
        <v>87</v>
      </c>
      <c r="AY180" s="25" t="s">
        <v>228</v>
      </c>
      <c r="BE180" s="216">
        <f t="shared" si="14"/>
        <v>0</v>
      </c>
      <c r="BF180" s="216">
        <f t="shared" si="15"/>
        <v>0</v>
      </c>
      <c r="BG180" s="216">
        <f t="shared" si="16"/>
        <v>0</v>
      </c>
      <c r="BH180" s="216">
        <f t="shared" si="17"/>
        <v>0</v>
      </c>
      <c r="BI180" s="216">
        <f t="shared" si="18"/>
        <v>0</v>
      </c>
      <c r="BJ180" s="25" t="s">
        <v>24</v>
      </c>
      <c r="BK180" s="216">
        <f t="shared" si="19"/>
        <v>0</v>
      </c>
      <c r="BL180" s="25" t="s">
        <v>588</v>
      </c>
      <c r="BM180" s="25" t="s">
        <v>7243</v>
      </c>
    </row>
    <row r="181" spans="2:65" s="1" customFormat="1" ht="44.25" customHeight="1">
      <c r="B181" s="42"/>
      <c r="C181" s="205" t="s">
        <v>444</v>
      </c>
      <c r="D181" s="205" t="s">
        <v>230</v>
      </c>
      <c r="E181" s="206" t="s">
        <v>7244</v>
      </c>
      <c r="F181" s="207" t="s">
        <v>7245</v>
      </c>
      <c r="G181" s="208" t="s">
        <v>852</v>
      </c>
      <c r="H181" s="209">
        <v>1</v>
      </c>
      <c r="I181" s="210"/>
      <c r="J181" s="211">
        <f t="shared" si="10"/>
        <v>0</v>
      </c>
      <c r="K181" s="207" t="s">
        <v>3144</v>
      </c>
      <c r="L181" s="62"/>
      <c r="M181" s="212" t="s">
        <v>22</v>
      </c>
      <c r="N181" s="213" t="s">
        <v>50</v>
      </c>
      <c r="O181" s="43"/>
      <c r="P181" s="214">
        <f t="shared" si="11"/>
        <v>0</v>
      </c>
      <c r="Q181" s="214">
        <v>0</v>
      </c>
      <c r="R181" s="214">
        <f t="shared" si="12"/>
        <v>0</v>
      </c>
      <c r="S181" s="214">
        <v>0</v>
      </c>
      <c r="T181" s="215">
        <f t="shared" si="13"/>
        <v>0</v>
      </c>
      <c r="AR181" s="25" t="s">
        <v>588</v>
      </c>
      <c r="AT181" s="25" t="s">
        <v>230</v>
      </c>
      <c r="AU181" s="25" t="s">
        <v>87</v>
      </c>
      <c r="AY181" s="25" t="s">
        <v>228</v>
      </c>
      <c r="BE181" s="216">
        <f t="shared" si="14"/>
        <v>0</v>
      </c>
      <c r="BF181" s="216">
        <f t="shared" si="15"/>
        <v>0</v>
      </c>
      <c r="BG181" s="216">
        <f t="shared" si="16"/>
        <v>0</v>
      </c>
      <c r="BH181" s="216">
        <f t="shared" si="17"/>
        <v>0</v>
      </c>
      <c r="BI181" s="216">
        <f t="shared" si="18"/>
        <v>0</v>
      </c>
      <c r="BJ181" s="25" t="s">
        <v>24</v>
      </c>
      <c r="BK181" s="216">
        <f t="shared" si="19"/>
        <v>0</v>
      </c>
      <c r="BL181" s="25" t="s">
        <v>588</v>
      </c>
      <c r="BM181" s="25" t="s">
        <v>7246</v>
      </c>
    </row>
    <row r="182" spans="2:65" s="1" customFormat="1" ht="22.5" customHeight="1">
      <c r="B182" s="42"/>
      <c r="C182" s="205" t="s">
        <v>449</v>
      </c>
      <c r="D182" s="205" t="s">
        <v>230</v>
      </c>
      <c r="E182" s="206" t="s">
        <v>7247</v>
      </c>
      <c r="F182" s="207" t="s">
        <v>7248</v>
      </c>
      <c r="G182" s="208" t="s">
        <v>852</v>
      </c>
      <c r="H182" s="209">
        <v>1</v>
      </c>
      <c r="I182" s="210"/>
      <c r="J182" s="211">
        <f t="shared" si="10"/>
        <v>0</v>
      </c>
      <c r="K182" s="207" t="s">
        <v>3144</v>
      </c>
      <c r="L182" s="62"/>
      <c r="M182" s="212" t="s">
        <v>22</v>
      </c>
      <c r="N182" s="213" t="s">
        <v>50</v>
      </c>
      <c r="O182" s="43"/>
      <c r="P182" s="214">
        <f t="shared" si="11"/>
        <v>0</v>
      </c>
      <c r="Q182" s="214">
        <v>0</v>
      </c>
      <c r="R182" s="214">
        <f t="shared" si="12"/>
        <v>0</v>
      </c>
      <c r="S182" s="214">
        <v>0</v>
      </c>
      <c r="T182" s="215">
        <f t="shared" si="13"/>
        <v>0</v>
      </c>
      <c r="AR182" s="25" t="s">
        <v>588</v>
      </c>
      <c r="AT182" s="25" t="s">
        <v>230</v>
      </c>
      <c r="AU182" s="25" t="s">
        <v>87</v>
      </c>
      <c r="AY182" s="25" t="s">
        <v>228</v>
      </c>
      <c r="BE182" s="216">
        <f t="shared" si="14"/>
        <v>0</v>
      </c>
      <c r="BF182" s="216">
        <f t="shared" si="15"/>
        <v>0</v>
      </c>
      <c r="BG182" s="216">
        <f t="shared" si="16"/>
        <v>0</v>
      </c>
      <c r="BH182" s="216">
        <f t="shared" si="17"/>
        <v>0</v>
      </c>
      <c r="BI182" s="216">
        <f t="shared" si="18"/>
        <v>0</v>
      </c>
      <c r="BJ182" s="25" t="s">
        <v>24</v>
      </c>
      <c r="BK182" s="216">
        <f t="shared" si="19"/>
        <v>0</v>
      </c>
      <c r="BL182" s="25" t="s">
        <v>588</v>
      </c>
      <c r="BM182" s="25" t="s">
        <v>7249</v>
      </c>
    </row>
    <row r="183" spans="2:65" s="1" customFormat="1" ht="22.5" customHeight="1">
      <c r="B183" s="42"/>
      <c r="C183" s="205" t="s">
        <v>454</v>
      </c>
      <c r="D183" s="205" t="s">
        <v>230</v>
      </c>
      <c r="E183" s="206" t="s">
        <v>7191</v>
      </c>
      <c r="F183" s="207" t="s">
        <v>7192</v>
      </c>
      <c r="G183" s="208" t="s">
        <v>852</v>
      </c>
      <c r="H183" s="209">
        <v>1</v>
      </c>
      <c r="I183" s="210"/>
      <c r="J183" s="211">
        <f t="shared" si="10"/>
        <v>0</v>
      </c>
      <c r="K183" s="207" t="s">
        <v>3144</v>
      </c>
      <c r="L183" s="62"/>
      <c r="M183" s="212" t="s">
        <v>22</v>
      </c>
      <c r="N183" s="213" t="s">
        <v>50</v>
      </c>
      <c r="O183" s="43"/>
      <c r="P183" s="214">
        <f t="shared" si="11"/>
        <v>0</v>
      </c>
      <c r="Q183" s="214">
        <v>0</v>
      </c>
      <c r="R183" s="214">
        <f t="shared" si="12"/>
        <v>0</v>
      </c>
      <c r="S183" s="214">
        <v>0</v>
      </c>
      <c r="T183" s="215">
        <f t="shared" si="13"/>
        <v>0</v>
      </c>
      <c r="AR183" s="25" t="s">
        <v>588</v>
      </c>
      <c r="AT183" s="25" t="s">
        <v>230</v>
      </c>
      <c r="AU183" s="25" t="s">
        <v>87</v>
      </c>
      <c r="AY183" s="25" t="s">
        <v>228</v>
      </c>
      <c r="BE183" s="216">
        <f t="shared" si="14"/>
        <v>0</v>
      </c>
      <c r="BF183" s="216">
        <f t="shared" si="15"/>
        <v>0</v>
      </c>
      <c r="BG183" s="216">
        <f t="shared" si="16"/>
        <v>0</v>
      </c>
      <c r="BH183" s="216">
        <f t="shared" si="17"/>
        <v>0</v>
      </c>
      <c r="BI183" s="216">
        <f t="shared" si="18"/>
        <v>0</v>
      </c>
      <c r="BJ183" s="25" t="s">
        <v>24</v>
      </c>
      <c r="BK183" s="216">
        <f t="shared" si="19"/>
        <v>0</v>
      </c>
      <c r="BL183" s="25" t="s">
        <v>588</v>
      </c>
      <c r="BM183" s="25" t="s">
        <v>7250</v>
      </c>
    </row>
    <row r="184" spans="2:65" s="11" customFormat="1" ht="29.85" customHeight="1">
      <c r="B184" s="188"/>
      <c r="C184" s="189"/>
      <c r="D184" s="202" t="s">
        <v>78</v>
      </c>
      <c r="E184" s="203" t="s">
        <v>3186</v>
      </c>
      <c r="F184" s="203" t="s">
        <v>7251</v>
      </c>
      <c r="G184" s="189"/>
      <c r="H184" s="189"/>
      <c r="I184" s="192"/>
      <c r="J184" s="204">
        <f>BK184</f>
        <v>0</v>
      </c>
      <c r="K184" s="189"/>
      <c r="L184" s="194"/>
      <c r="M184" s="195"/>
      <c r="N184" s="196"/>
      <c r="O184" s="196"/>
      <c r="P184" s="197">
        <f>SUM(P185:P190)</f>
        <v>0</v>
      </c>
      <c r="Q184" s="196"/>
      <c r="R184" s="197">
        <f>SUM(R185:R190)</f>
        <v>0</v>
      </c>
      <c r="S184" s="196"/>
      <c r="T184" s="198">
        <f>SUM(T185:T190)</f>
        <v>0</v>
      </c>
      <c r="AR184" s="199" t="s">
        <v>101</v>
      </c>
      <c r="AT184" s="200" t="s">
        <v>78</v>
      </c>
      <c r="AU184" s="200" t="s">
        <v>24</v>
      </c>
      <c r="AY184" s="199" t="s">
        <v>228</v>
      </c>
      <c r="BK184" s="201">
        <f>SUM(BK185:BK190)</f>
        <v>0</v>
      </c>
    </row>
    <row r="185" spans="2:65" s="1" customFormat="1" ht="22.5" customHeight="1">
      <c r="B185" s="42"/>
      <c r="C185" s="205" t="s">
        <v>459</v>
      </c>
      <c r="D185" s="205" t="s">
        <v>230</v>
      </c>
      <c r="E185" s="206" t="s">
        <v>7176</v>
      </c>
      <c r="F185" s="207" t="s">
        <v>7177</v>
      </c>
      <c r="G185" s="208" t="s">
        <v>852</v>
      </c>
      <c r="H185" s="209">
        <v>1</v>
      </c>
      <c r="I185" s="210"/>
      <c r="J185" s="211">
        <f t="shared" ref="J185:J190" si="20">ROUND(I185*H185,2)</f>
        <v>0</v>
      </c>
      <c r="K185" s="207" t="s">
        <v>3144</v>
      </c>
      <c r="L185" s="62"/>
      <c r="M185" s="212" t="s">
        <v>22</v>
      </c>
      <c r="N185" s="213" t="s">
        <v>50</v>
      </c>
      <c r="O185" s="43"/>
      <c r="P185" s="214">
        <f t="shared" ref="P185:P190" si="21">O185*H185</f>
        <v>0</v>
      </c>
      <c r="Q185" s="214">
        <v>0</v>
      </c>
      <c r="R185" s="214">
        <f t="shared" ref="R185:R190" si="22">Q185*H185</f>
        <v>0</v>
      </c>
      <c r="S185" s="214">
        <v>0</v>
      </c>
      <c r="T185" s="215">
        <f t="shared" ref="T185:T190" si="23">S185*H185</f>
        <v>0</v>
      </c>
      <c r="AR185" s="25" t="s">
        <v>588</v>
      </c>
      <c r="AT185" s="25" t="s">
        <v>230</v>
      </c>
      <c r="AU185" s="25" t="s">
        <v>87</v>
      </c>
      <c r="AY185" s="25" t="s">
        <v>228</v>
      </c>
      <c r="BE185" s="216">
        <f t="shared" ref="BE185:BE190" si="24">IF(N185="základní",J185,0)</f>
        <v>0</v>
      </c>
      <c r="BF185" s="216">
        <f t="shared" ref="BF185:BF190" si="25">IF(N185="snížená",J185,0)</f>
        <v>0</v>
      </c>
      <c r="BG185" s="216">
        <f t="shared" ref="BG185:BG190" si="26">IF(N185="zákl. přenesená",J185,0)</f>
        <v>0</v>
      </c>
      <c r="BH185" s="216">
        <f t="shared" ref="BH185:BH190" si="27">IF(N185="sníž. přenesená",J185,0)</f>
        <v>0</v>
      </c>
      <c r="BI185" s="216">
        <f t="shared" ref="BI185:BI190" si="28">IF(N185="nulová",J185,0)</f>
        <v>0</v>
      </c>
      <c r="BJ185" s="25" t="s">
        <v>24</v>
      </c>
      <c r="BK185" s="216">
        <f t="shared" ref="BK185:BK190" si="29">ROUND(I185*H185,2)</f>
        <v>0</v>
      </c>
      <c r="BL185" s="25" t="s">
        <v>588</v>
      </c>
      <c r="BM185" s="25" t="s">
        <v>7252</v>
      </c>
    </row>
    <row r="186" spans="2:65" s="1" customFormat="1" ht="22.5" customHeight="1">
      <c r="B186" s="42"/>
      <c r="C186" s="205" t="s">
        <v>464</v>
      </c>
      <c r="D186" s="205" t="s">
        <v>230</v>
      </c>
      <c r="E186" s="206" t="s">
        <v>7179</v>
      </c>
      <c r="F186" s="207" t="s">
        <v>7180</v>
      </c>
      <c r="G186" s="208" t="s">
        <v>852</v>
      </c>
      <c r="H186" s="209">
        <v>1</v>
      </c>
      <c r="I186" s="210"/>
      <c r="J186" s="211">
        <f t="shared" si="20"/>
        <v>0</v>
      </c>
      <c r="K186" s="207" t="s">
        <v>3144</v>
      </c>
      <c r="L186" s="62"/>
      <c r="M186" s="212" t="s">
        <v>22</v>
      </c>
      <c r="N186" s="213" t="s">
        <v>50</v>
      </c>
      <c r="O186" s="43"/>
      <c r="P186" s="214">
        <f t="shared" si="21"/>
        <v>0</v>
      </c>
      <c r="Q186" s="214">
        <v>0</v>
      </c>
      <c r="R186" s="214">
        <f t="shared" si="22"/>
        <v>0</v>
      </c>
      <c r="S186" s="214">
        <v>0</v>
      </c>
      <c r="T186" s="215">
        <f t="shared" si="23"/>
        <v>0</v>
      </c>
      <c r="AR186" s="25" t="s">
        <v>588</v>
      </c>
      <c r="AT186" s="25" t="s">
        <v>230</v>
      </c>
      <c r="AU186" s="25" t="s">
        <v>87</v>
      </c>
      <c r="AY186" s="25" t="s">
        <v>228</v>
      </c>
      <c r="BE186" s="216">
        <f t="shared" si="24"/>
        <v>0</v>
      </c>
      <c r="BF186" s="216">
        <f t="shared" si="25"/>
        <v>0</v>
      </c>
      <c r="BG186" s="216">
        <f t="shared" si="26"/>
        <v>0</v>
      </c>
      <c r="BH186" s="216">
        <f t="shared" si="27"/>
        <v>0</v>
      </c>
      <c r="BI186" s="216">
        <f t="shared" si="28"/>
        <v>0</v>
      </c>
      <c r="BJ186" s="25" t="s">
        <v>24</v>
      </c>
      <c r="BK186" s="216">
        <f t="shared" si="29"/>
        <v>0</v>
      </c>
      <c r="BL186" s="25" t="s">
        <v>588</v>
      </c>
      <c r="BM186" s="25" t="s">
        <v>7253</v>
      </c>
    </row>
    <row r="187" spans="2:65" s="1" customFormat="1" ht="31.5" customHeight="1">
      <c r="B187" s="42"/>
      <c r="C187" s="205" t="s">
        <v>471</v>
      </c>
      <c r="D187" s="205" t="s">
        <v>230</v>
      </c>
      <c r="E187" s="206" t="s">
        <v>7241</v>
      </c>
      <c r="F187" s="207" t="s">
        <v>7242</v>
      </c>
      <c r="G187" s="208" t="s">
        <v>852</v>
      </c>
      <c r="H187" s="209">
        <v>1</v>
      </c>
      <c r="I187" s="210"/>
      <c r="J187" s="211">
        <f t="shared" si="20"/>
        <v>0</v>
      </c>
      <c r="K187" s="207" t="s">
        <v>3144</v>
      </c>
      <c r="L187" s="62"/>
      <c r="M187" s="212" t="s">
        <v>22</v>
      </c>
      <c r="N187" s="213" t="s">
        <v>50</v>
      </c>
      <c r="O187" s="43"/>
      <c r="P187" s="214">
        <f t="shared" si="21"/>
        <v>0</v>
      </c>
      <c r="Q187" s="214">
        <v>0</v>
      </c>
      <c r="R187" s="214">
        <f t="shared" si="22"/>
        <v>0</v>
      </c>
      <c r="S187" s="214">
        <v>0</v>
      </c>
      <c r="T187" s="215">
        <f t="shared" si="23"/>
        <v>0</v>
      </c>
      <c r="AR187" s="25" t="s">
        <v>588</v>
      </c>
      <c r="AT187" s="25" t="s">
        <v>230</v>
      </c>
      <c r="AU187" s="25" t="s">
        <v>87</v>
      </c>
      <c r="AY187" s="25" t="s">
        <v>228</v>
      </c>
      <c r="BE187" s="216">
        <f t="shared" si="24"/>
        <v>0</v>
      </c>
      <c r="BF187" s="216">
        <f t="shared" si="25"/>
        <v>0</v>
      </c>
      <c r="BG187" s="216">
        <f t="shared" si="26"/>
        <v>0</v>
      </c>
      <c r="BH187" s="216">
        <f t="shared" si="27"/>
        <v>0</v>
      </c>
      <c r="BI187" s="216">
        <f t="shared" si="28"/>
        <v>0</v>
      </c>
      <c r="BJ187" s="25" t="s">
        <v>24</v>
      </c>
      <c r="BK187" s="216">
        <f t="shared" si="29"/>
        <v>0</v>
      </c>
      <c r="BL187" s="25" t="s">
        <v>588</v>
      </c>
      <c r="BM187" s="25" t="s">
        <v>7254</v>
      </c>
    </row>
    <row r="188" spans="2:65" s="1" customFormat="1" ht="44.25" customHeight="1">
      <c r="B188" s="42"/>
      <c r="C188" s="205" t="s">
        <v>491</v>
      </c>
      <c r="D188" s="205" t="s">
        <v>230</v>
      </c>
      <c r="E188" s="206" t="s">
        <v>7244</v>
      </c>
      <c r="F188" s="207" t="s">
        <v>7245</v>
      </c>
      <c r="G188" s="208" t="s">
        <v>852</v>
      </c>
      <c r="H188" s="209">
        <v>1</v>
      </c>
      <c r="I188" s="210"/>
      <c r="J188" s="211">
        <f t="shared" si="20"/>
        <v>0</v>
      </c>
      <c r="K188" s="207" t="s">
        <v>3144</v>
      </c>
      <c r="L188" s="62"/>
      <c r="M188" s="212" t="s">
        <v>22</v>
      </c>
      <c r="N188" s="213" t="s">
        <v>50</v>
      </c>
      <c r="O188" s="43"/>
      <c r="P188" s="214">
        <f t="shared" si="21"/>
        <v>0</v>
      </c>
      <c r="Q188" s="214">
        <v>0</v>
      </c>
      <c r="R188" s="214">
        <f t="shared" si="22"/>
        <v>0</v>
      </c>
      <c r="S188" s="214">
        <v>0</v>
      </c>
      <c r="T188" s="215">
        <f t="shared" si="23"/>
        <v>0</v>
      </c>
      <c r="AR188" s="25" t="s">
        <v>588</v>
      </c>
      <c r="AT188" s="25" t="s">
        <v>230</v>
      </c>
      <c r="AU188" s="25" t="s">
        <v>87</v>
      </c>
      <c r="AY188" s="25" t="s">
        <v>228</v>
      </c>
      <c r="BE188" s="216">
        <f t="shared" si="24"/>
        <v>0</v>
      </c>
      <c r="BF188" s="216">
        <f t="shared" si="25"/>
        <v>0</v>
      </c>
      <c r="BG188" s="216">
        <f t="shared" si="26"/>
        <v>0</v>
      </c>
      <c r="BH188" s="216">
        <f t="shared" si="27"/>
        <v>0</v>
      </c>
      <c r="BI188" s="216">
        <f t="shared" si="28"/>
        <v>0</v>
      </c>
      <c r="BJ188" s="25" t="s">
        <v>24</v>
      </c>
      <c r="BK188" s="216">
        <f t="shared" si="29"/>
        <v>0</v>
      </c>
      <c r="BL188" s="25" t="s">
        <v>588</v>
      </c>
      <c r="BM188" s="25" t="s">
        <v>7255</v>
      </c>
    </row>
    <row r="189" spans="2:65" s="1" customFormat="1" ht="22.5" customHeight="1">
      <c r="B189" s="42"/>
      <c r="C189" s="205" t="s">
        <v>497</v>
      </c>
      <c r="D189" s="205" t="s">
        <v>230</v>
      </c>
      <c r="E189" s="206" t="s">
        <v>7247</v>
      </c>
      <c r="F189" s="207" t="s">
        <v>7248</v>
      </c>
      <c r="G189" s="208" t="s">
        <v>852</v>
      </c>
      <c r="H189" s="209">
        <v>1</v>
      </c>
      <c r="I189" s="210"/>
      <c r="J189" s="211">
        <f t="shared" si="20"/>
        <v>0</v>
      </c>
      <c r="K189" s="207" t="s">
        <v>3144</v>
      </c>
      <c r="L189" s="62"/>
      <c r="M189" s="212" t="s">
        <v>22</v>
      </c>
      <c r="N189" s="213" t="s">
        <v>50</v>
      </c>
      <c r="O189" s="43"/>
      <c r="P189" s="214">
        <f t="shared" si="21"/>
        <v>0</v>
      </c>
      <c r="Q189" s="214">
        <v>0</v>
      </c>
      <c r="R189" s="214">
        <f t="shared" si="22"/>
        <v>0</v>
      </c>
      <c r="S189" s="214">
        <v>0</v>
      </c>
      <c r="T189" s="215">
        <f t="shared" si="23"/>
        <v>0</v>
      </c>
      <c r="AR189" s="25" t="s">
        <v>588</v>
      </c>
      <c r="AT189" s="25" t="s">
        <v>230</v>
      </c>
      <c r="AU189" s="25" t="s">
        <v>87</v>
      </c>
      <c r="AY189" s="25" t="s">
        <v>228</v>
      </c>
      <c r="BE189" s="216">
        <f t="shared" si="24"/>
        <v>0</v>
      </c>
      <c r="BF189" s="216">
        <f t="shared" si="25"/>
        <v>0</v>
      </c>
      <c r="BG189" s="216">
        <f t="shared" si="26"/>
        <v>0</v>
      </c>
      <c r="BH189" s="216">
        <f t="shared" si="27"/>
        <v>0</v>
      </c>
      <c r="BI189" s="216">
        <f t="shared" si="28"/>
        <v>0</v>
      </c>
      <c r="BJ189" s="25" t="s">
        <v>24</v>
      </c>
      <c r="BK189" s="216">
        <f t="shared" si="29"/>
        <v>0</v>
      </c>
      <c r="BL189" s="25" t="s">
        <v>588</v>
      </c>
      <c r="BM189" s="25" t="s">
        <v>7256</v>
      </c>
    </row>
    <row r="190" spans="2:65" s="1" customFormat="1" ht="22.5" customHeight="1">
      <c r="B190" s="42"/>
      <c r="C190" s="205" t="s">
        <v>501</v>
      </c>
      <c r="D190" s="205" t="s">
        <v>230</v>
      </c>
      <c r="E190" s="206" t="s">
        <v>7191</v>
      </c>
      <c r="F190" s="207" t="s">
        <v>7192</v>
      </c>
      <c r="G190" s="208" t="s">
        <v>852</v>
      </c>
      <c r="H190" s="209">
        <v>1</v>
      </c>
      <c r="I190" s="210"/>
      <c r="J190" s="211">
        <f t="shared" si="20"/>
        <v>0</v>
      </c>
      <c r="K190" s="207" t="s">
        <v>3144</v>
      </c>
      <c r="L190" s="62"/>
      <c r="M190" s="212" t="s">
        <v>22</v>
      </c>
      <c r="N190" s="213" t="s">
        <v>50</v>
      </c>
      <c r="O190" s="43"/>
      <c r="P190" s="214">
        <f t="shared" si="21"/>
        <v>0</v>
      </c>
      <c r="Q190" s="214">
        <v>0</v>
      </c>
      <c r="R190" s="214">
        <f t="shared" si="22"/>
        <v>0</v>
      </c>
      <c r="S190" s="214">
        <v>0</v>
      </c>
      <c r="T190" s="215">
        <f t="shared" si="23"/>
        <v>0</v>
      </c>
      <c r="AR190" s="25" t="s">
        <v>588</v>
      </c>
      <c r="AT190" s="25" t="s">
        <v>230</v>
      </c>
      <c r="AU190" s="25" t="s">
        <v>87</v>
      </c>
      <c r="AY190" s="25" t="s">
        <v>228</v>
      </c>
      <c r="BE190" s="216">
        <f t="shared" si="24"/>
        <v>0</v>
      </c>
      <c r="BF190" s="216">
        <f t="shared" si="25"/>
        <v>0</v>
      </c>
      <c r="BG190" s="216">
        <f t="shared" si="26"/>
        <v>0</v>
      </c>
      <c r="BH190" s="216">
        <f t="shared" si="27"/>
        <v>0</v>
      </c>
      <c r="BI190" s="216">
        <f t="shared" si="28"/>
        <v>0</v>
      </c>
      <c r="BJ190" s="25" t="s">
        <v>24</v>
      </c>
      <c r="BK190" s="216">
        <f t="shared" si="29"/>
        <v>0</v>
      </c>
      <c r="BL190" s="25" t="s">
        <v>588</v>
      </c>
      <c r="BM190" s="25" t="s">
        <v>7257</v>
      </c>
    </row>
    <row r="191" spans="2:65" s="11" customFormat="1" ht="29.85" customHeight="1">
      <c r="B191" s="188"/>
      <c r="C191" s="189"/>
      <c r="D191" s="202" t="s">
        <v>78</v>
      </c>
      <c r="E191" s="203" t="s">
        <v>3136</v>
      </c>
      <c r="F191" s="203" t="s">
        <v>7258</v>
      </c>
      <c r="G191" s="189"/>
      <c r="H191" s="189"/>
      <c r="I191" s="192"/>
      <c r="J191" s="204">
        <f>BK191</f>
        <v>0</v>
      </c>
      <c r="K191" s="189"/>
      <c r="L191" s="194"/>
      <c r="M191" s="195"/>
      <c r="N191" s="196"/>
      <c r="O191" s="196"/>
      <c r="P191" s="197">
        <f>SUM(P192:P197)</f>
        <v>0</v>
      </c>
      <c r="Q191" s="196"/>
      <c r="R191" s="197">
        <f>SUM(R192:R197)</f>
        <v>0</v>
      </c>
      <c r="S191" s="196"/>
      <c r="T191" s="198">
        <f>SUM(T192:T197)</f>
        <v>0</v>
      </c>
      <c r="AR191" s="199" t="s">
        <v>101</v>
      </c>
      <c r="AT191" s="200" t="s">
        <v>78</v>
      </c>
      <c r="AU191" s="200" t="s">
        <v>24</v>
      </c>
      <c r="AY191" s="199" t="s">
        <v>228</v>
      </c>
      <c r="BK191" s="201">
        <f>SUM(BK192:BK197)</f>
        <v>0</v>
      </c>
    </row>
    <row r="192" spans="2:65" s="1" customFormat="1" ht="22.5" customHeight="1">
      <c r="B192" s="42"/>
      <c r="C192" s="205" t="s">
        <v>506</v>
      </c>
      <c r="D192" s="205" t="s">
        <v>230</v>
      </c>
      <c r="E192" s="206" t="s">
        <v>7176</v>
      </c>
      <c r="F192" s="207" t="s">
        <v>7177</v>
      </c>
      <c r="G192" s="208" t="s">
        <v>852</v>
      </c>
      <c r="H192" s="209">
        <v>1</v>
      </c>
      <c r="I192" s="210"/>
      <c r="J192" s="211">
        <f t="shared" ref="J192:J197" si="30">ROUND(I192*H192,2)</f>
        <v>0</v>
      </c>
      <c r="K192" s="207" t="s">
        <v>3144</v>
      </c>
      <c r="L192" s="62"/>
      <c r="M192" s="212" t="s">
        <v>22</v>
      </c>
      <c r="N192" s="213" t="s">
        <v>50</v>
      </c>
      <c r="O192" s="43"/>
      <c r="P192" s="214">
        <f t="shared" ref="P192:P197" si="31">O192*H192</f>
        <v>0</v>
      </c>
      <c r="Q192" s="214">
        <v>0</v>
      </c>
      <c r="R192" s="214">
        <f t="shared" ref="R192:R197" si="32">Q192*H192</f>
        <v>0</v>
      </c>
      <c r="S192" s="214">
        <v>0</v>
      </c>
      <c r="T192" s="215">
        <f t="shared" ref="T192:T197" si="33">S192*H192</f>
        <v>0</v>
      </c>
      <c r="AR192" s="25" t="s">
        <v>588</v>
      </c>
      <c r="AT192" s="25" t="s">
        <v>230</v>
      </c>
      <c r="AU192" s="25" t="s">
        <v>87</v>
      </c>
      <c r="AY192" s="25" t="s">
        <v>228</v>
      </c>
      <c r="BE192" s="216">
        <f t="shared" ref="BE192:BE197" si="34">IF(N192="základní",J192,0)</f>
        <v>0</v>
      </c>
      <c r="BF192" s="216">
        <f t="shared" ref="BF192:BF197" si="35">IF(N192="snížená",J192,0)</f>
        <v>0</v>
      </c>
      <c r="BG192" s="216">
        <f t="shared" ref="BG192:BG197" si="36">IF(N192="zákl. přenesená",J192,0)</f>
        <v>0</v>
      </c>
      <c r="BH192" s="216">
        <f t="shared" ref="BH192:BH197" si="37">IF(N192="sníž. přenesená",J192,0)</f>
        <v>0</v>
      </c>
      <c r="BI192" s="216">
        <f t="shared" ref="BI192:BI197" si="38">IF(N192="nulová",J192,0)</f>
        <v>0</v>
      </c>
      <c r="BJ192" s="25" t="s">
        <v>24</v>
      </c>
      <c r="BK192" s="216">
        <f t="shared" ref="BK192:BK197" si="39">ROUND(I192*H192,2)</f>
        <v>0</v>
      </c>
      <c r="BL192" s="25" t="s">
        <v>588</v>
      </c>
      <c r="BM192" s="25" t="s">
        <v>7259</v>
      </c>
    </row>
    <row r="193" spans="2:65" s="1" customFormat="1" ht="22.5" customHeight="1">
      <c r="B193" s="42"/>
      <c r="C193" s="205" t="s">
        <v>512</v>
      </c>
      <c r="D193" s="205" t="s">
        <v>230</v>
      </c>
      <c r="E193" s="206" t="s">
        <v>7179</v>
      </c>
      <c r="F193" s="207" t="s">
        <v>7180</v>
      </c>
      <c r="G193" s="208" t="s">
        <v>852</v>
      </c>
      <c r="H193" s="209">
        <v>1</v>
      </c>
      <c r="I193" s="210"/>
      <c r="J193" s="211">
        <f t="shared" si="30"/>
        <v>0</v>
      </c>
      <c r="K193" s="207" t="s">
        <v>3144</v>
      </c>
      <c r="L193" s="62"/>
      <c r="M193" s="212" t="s">
        <v>22</v>
      </c>
      <c r="N193" s="213" t="s">
        <v>50</v>
      </c>
      <c r="O193" s="43"/>
      <c r="P193" s="214">
        <f t="shared" si="31"/>
        <v>0</v>
      </c>
      <c r="Q193" s="214">
        <v>0</v>
      </c>
      <c r="R193" s="214">
        <f t="shared" si="32"/>
        <v>0</v>
      </c>
      <c r="S193" s="214">
        <v>0</v>
      </c>
      <c r="T193" s="215">
        <f t="shared" si="33"/>
        <v>0</v>
      </c>
      <c r="AR193" s="25" t="s">
        <v>588</v>
      </c>
      <c r="AT193" s="25" t="s">
        <v>230</v>
      </c>
      <c r="AU193" s="25" t="s">
        <v>87</v>
      </c>
      <c r="AY193" s="25" t="s">
        <v>228</v>
      </c>
      <c r="BE193" s="216">
        <f t="shared" si="34"/>
        <v>0</v>
      </c>
      <c r="BF193" s="216">
        <f t="shared" si="35"/>
        <v>0</v>
      </c>
      <c r="BG193" s="216">
        <f t="shared" si="36"/>
        <v>0</v>
      </c>
      <c r="BH193" s="216">
        <f t="shared" si="37"/>
        <v>0</v>
      </c>
      <c r="BI193" s="216">
        <f t="shared" si="38"/>
        <v>0</v>
      </c>
      <c r="BJ193" s="25" t="s">
        <v>24</v>
      </c>
      <c r="BK193" s="216">
        <f t="shared" si="39"/>
        <v>0</v>
      </c>
      <c r="BL193" s="25" t="s">
        <v>588</v>
      </c>
      <c r="BM193" s="25" t="s">
        <v>7260</v>
      </c>
    </row>
    <row r="194" spans="2:65" s="1" customFormat="1" ht="31.5" customHeight="1">
      <c r="B194" s="42"/>
      <c r="C194" s="205" t="s">
        <v>517</v>
      </c>
      <c r="D194" s="205" t="s">
        <v>230</v>
      </c>
      <c r="E194" s="206" t="s">
        <v>7241</v>
      </c>
      <c r="F194" s="207" t="s">
        <v>7242</v>
      </c>
      <c r="G194" s="208" t="s">
        <v>852</v>
      </c>
      <c r="H194" s="209">
        <v>1</v>
      </c>
      <c r="I194" s="210"/>
      <c r="J194" s="211">
        <f t="shared" si="30"/>
        <v>0</v>
      </c>
      <c r="K194" s="207" t="s">
        <v>3144</v>
      </c>
      <c r="L194" s="62"/>
      <c r="M194" s="212" t="s">
        <v>22</v>
      </c>
      <c r="N194" s="213" t="s">
        <v>50</v>
      </c>
      <c r="O194" s="43"/>
      <c r="P194" s="214">
        <f t="shared" si="31"/>
        <v>0</v>
      </c>
      <c r="Q194" s="214">
        <v>0</v>
      </c>
      <c r="R194" s="214">
        <f t="shared" si="32"/>
        <v>0</v>
      </c>
      <c r="S194" s="214">
        <v>0</v>
      </c>
      <c r="T194" s="215">
        <f t="shared" si="33"/>
        <v>0</v>
      </c>
      <c r="AR194" s="25" t="s">
        <v>588</v>
      </c>
      <c r="AT194" s="25" t="s">
        <v>230</v>
      </c>
      <c r="AU194" s="25" t="s">
        <v>87</v>
      </c>
      <c r="AY194" s="25" t="s">
        <v>228</v>
      </c>
      <c r="BE194" s="216">
        <f t="shared" si="34"/>
        <v>0</v>
      </c>
      <c r="BF194" s="216">
        <f t="shared" si="35"/>
        <v>0</v>
      </c>
      <c r="BG194" s="216">
        <f t="shared" si="36"/>
        <v>0</v>
      </c>
      <c r="BH194" s="216">
        <f t="shared" si="37"/>
        <v>0</v>
      </c>
      <c r="BI194" s="216">
        <f t="shared" si="38"/>
        <v>0</v>
      </c>
      <c r="BJ194" s="25" t="s">
        <v>24</v>
      </c>
      <c r="BK194" s="216">
        <f t="shared" si="39"/>
        <v>0</v>
      </c>
      <c r="BL194" s="25" t="s">
        <v>588</v>
      </c>
      <c r="BM194" s="25" t="s">
        <v>7261</v>
      </c>
    </row>
    <row r="195" spans="2:65" s="1" customFormat="1" ht="44.25" customHeight="1">
      <c r="B195" s="42"/>
      <c r="C195" s="205" t="s">
        <v>522</v>
      </c>
      <c r="D195" s="205" t="s">
        <v>230</v>
      </c>
      <c r="E195" s="206" t="s">
        <v>7244</v>
      </c>
      <c r="F195" s="207" t="s">
        <v>7245</v>
      </c>
      <c r="G195" s="208" t="s">
        <v>852</v>
      </c>
      <c r="H195" s="209">
        <v>1</v>
      </c>
      <c r="I195" s="210"/>
      <c r="J195" s="211">
        <f t="shared" si="30"/>
        <v>0</v>
      </c>
      <c r="K195" s="207" t="s">
        <v>3144</v>
      </c>
      <c r="L195" s="62"/>
      <c r="M195" s="212" t="s">
        <v>22</v>
      </c>
      <c r="N195" s="213" t="s">
        <v>50</v>
      </c>
      <c r="O195" s="43"/>
      <c r="P195" s="214">
        <f t="shared" si="31"/>
        <v>0</v>
      </c>
      <c r="Q195" s="214">
        <v>0</v>
      </c>
      <c r="R195" s="214">
        <f t="shared" si="32"/>
        <v>0</v>
      </c>
      <c r="S195" s="214">
        <v>0</v>
      </c>
      <c r="T195" s="215">
        <f t="shared" si="33"/>
        <v>0</v>
      </c>
      <c r="AR195" s="25" t="s">
        <v>588</v>
      </c>
      <c r="AT195" s="25" t="s">
        <v>230</v>
      </c>
      <c r="AU195" s="25" t="s">
        <v>87</v>
      </c>
      <c r="AY195" s="25" t="s">
        <v>228</v>
      </c>
      <c r="BE195" s="216">
        <f t="shared" si="34"/>
        <v>0</v>
      </c>
      <c r="BF195" s="216">
        <f t="shared" si="35"/>
        <v>0</v>
      </c>
      <c r="BG195" s="216">
        <f t="shared" si="36"/>
        <v>0</v>
      </c>
      <c r="BH195" s="216">
        <f t="shared" si="37"/>
        <v>0</v>
      </c>
      <c r="BI195" s="216">
        <f t="shared" si="38"/>
        <v>0</v>
      </c>
      <c r="BJ195" s="25" t="s">
        <v>24</v>
      </c>
      <c r="BK195" s="216">
        <f t="shared" si="39"/>
        <v>0</v>
      </c>
      <c r="BL195" s="25" t="s">
        <v>588</v>
      </c>
      <c r="BM195" s="25" t="s">
        <v>7262</v>
      </c>
    </row>
    <row r="196" spans="2:65" s="1" customFormat="1" ht="22.5" customHeight="1">
      <c r="B196" s="42"/>
      <c r="C196" s="205" t="s">
        <v>527</v>
      </c>
      <c r="D196" s="205" t="s">
        <v>230</v>
      </c>
      <c r="E196" s="206" t="s">
        <v>7247</v>
      </c>
      <c r="F196" s="207" t="s">
        <v>7248</v>
      </c>
      <c r="G196" s="208" t="s">
        <v>852</v>
      </c>
      <c r="H196" s="209">
        <v>1</v>
      </c>
      <c r="I196" s="210"/>
      <c r="J196" s="211">
        <f t="shared" si="30"/>
        <v>0</v>
      </c>
      <c r="K196" s="207" t="s">
        <v>3144</v>
      </c>
      <c r="L196" s="62"/>
      <c r="M196" s="212" t="s">
        <v>22</v>
      </c>
      <c r="N196" s="213" t="s">
        <v>50</v>
      </c>
      <c r="O196" s="43"/>
      <c r="P196" s="214">
        <f t="shared" si="31"/>
        <v>0</v>
      </c>
      <c r="Q196" s="214">
        <v>0</v>
      </c>
      <c r="R196" s="214">
        <f t="shared" si="32"/>
        <v>0</v>
      </c>
      <c r="S196" s="214">
        <v>0</v>
      </c>
      <c r="T196" s="215">
        <f t="shared" si="33"/>
        <v>0</v>
      </c>
      <c r="AR196" s="25" t="s">
        <v>588</v>
      </c>
      <c r="AT196" s="25" t="s">
        <v>230</v>
      </c>
      <c r="AU196" s="25" t="s">
        <v>87</v>
      </c>
      <c r="AY196" s="25" t="s">
        <v>228</v>
      </c>
      <c r="BE196" s="216">
        <f t="shared" si="34"/>
        <v>0</v>
      </c>
      <c r="BF196" s="216">
        <f t="shared" si="35"/>
        <v>0</v>
      </c>
      <c r="BG196" s="216">
        <f t="shared" si="36"/>
        <v>0</v>
      </c>
      <c r="BH196" s="216">
        <f t="shared" si="37"/>
        <v>0</v>
      </c>
      <c r="BI196" s="216">
        <f t="shared" si="38"/>
        <v>0</v>
      </c>
      <c r="BJ196" s="25" t="s">
        <v>24</v>
      </c>
      <c r="BK196" s="216">
        <f t="shared" si="39"/>
        <v>0</v>
      </c>
      <c r="BL196" s="25" t="s">
        <v>588</v>
      </c>
      <c r="BM196" s="25" t="s">
        <v>7263</v>
      </c>
    </row>
    <row r="197" spans="2:65" s="1" customFormat="1" ht="22.5" customHeight="1">
      <c r="B197" s="42"/>
      <c r="C197" s="205" t="s">
        <v>537</v>
      </c>
      <c r="D197" s="205" t="s">
        <v>230</v>
      </c>
      <c r="E197" s="206" t="s">
        <v>7191</v>
      </c>
      <c r="F197" s="207" t="s">
        <v>7192</v>
      </c>
      <c r="G197" s="208" t="s">
        <v>852</v>
      </c>
      <c r="H197" s="209">
        <v>1</v>
      </c>
      <c r="I197" s="210"/>
      <c r="J197" s="211">
        <f t="shared" si="30"/>
        <v>0</v>
      </c>
      <c r="K197" s="207" t="s">
        <v>3144</v>
      </c>
      <c r="L197" s="62"/>
      <c r="M197" s="212" t="s">
        <v>22</v>
      </c>
      <c r="N197" s="213" t="s">
        <v>50</v>
      </c>
      <c r="O197" s="43"/>
      <c r="P197" s="214">
        <f t="shared" si="31"/>
        <v>0</v>
      </c>
      <c r="Q197" s="214">
        <v>0</v>
      </c>
      <c r="R197" s="214">
        <f t="shared" si="32"/>
        <v>0</v>
      </c>
      <c r="S197" s="214">
        <v>0</v>
      </c>
      <c r="T197" s="215">
        <f t="shared" si="33"/>
        <v>0</v>
      </c>
      <c r="AR197" s="25" t="s">
        <v>588</v>
      </c>
      <c r="AT197" s="25" t="s">
        <v>230</v>
      </c>
      <c r="AU197" s="25" t="s">
        <v>87</v>
      </c>
      <c r="AY197" s="25" t="s">
        <v>228</v>
      </c>
      <c r="BE197" s="216">
        <f t="shared" si="34"/>
        <v>0</v>
      </c>
      <c r="BF197" s="216">
        <f t="shared" si="35"/>
        <v>0</v>
      </c>
      <c r="BG197" s="216">
        <f t="shared" si="36"/>
        <v>0</v>
      </c>
      <c r="BH197" s="216">
        <f t="shared" si="37"/>
        <v>0</v>
      </c>
      <c r="BI197" s="216">
        <f t="shared" si="38"/>
        <v>0</v>
      </c>
      <c r="BJ197" s="25" t="s">
        <v>24</v>
      </c>
      <c r="BK197" s="216">
        <f t="shared" si="39"/>
        <v>0</v>
      </c>
      <c r="BL197" s="25" t="s">
        <v>588</v>
      </c>
      <c r="BM197" s="25" t="s">
        <v>7264</v>
      </c>
    </row>
    <row r="198" spans="2:65" s="11" customFormat="1" ht="29.85" customHeight="1">
      <c r="B198" s="188"/>
      <c r="C198" s="189"/>
      <c r="D198" s="202" t="s">
        <v>78</v>
      </c>
      <c r="E198" s="203" t="s">
        <v>3202</v>
      </c>
      <c r="F198" s="203" t="s">
        <v>7265</v>
      </c>
      <c r="G198" s="189"/>
      <c r="H198" s="189"/>
      <c r="I198" s="192"/>
      <c r="J198" s="204">
        <f>BK198</f>
        <v>0</v>
      </c>
      <c r="K198" s="189"/>
      <c r="L198" s="194"/>
      <c r="M198" s="195"/>
      <c r="N198" s="196"/>
      <c r="O198" s="196"/>
      <c r="P198" s="197">
        <f>SUM(P199:P203)</f>
        <v>0</v>
      </c>
      <c r="Q198" s="196"/>
      <c r="R198" s="197">
        <f>SUM(R199:R203)</f>
        <v>0</v>
      </c>
      <c r="S198" s="196"/>
      <c r="T198" s="198">
        <f>SUM(T199:T203)</f>
        <v>0</v>
      </c>
      <c r="AR198" s="199" t="s">
        <v>101</v>
      </c>
      <c r="AT198" s="200" t="s">
        <v>78</v>
      </c>
      <c r="AU198" s="200" t="s">
        <v>24</v>
      </c>
      <c r="AY198" s="199" t="s">
        <v>228</v>
      </c>
      <c r="BK198" s="201">
        <f>SUM(BK199:BK203)</f>
        <v>0</v>
      </c>
    </row>
    <row r="199" spans="2:65" s="1" customFormat="1" ht="22.5" customHeight="1">
      <c r="B199" s="42"/>
      <c r="C199" s="205" t="s">
        <v>542</v>
      </c>
      <c r="D199" s="205" t="s">
        <v>230</v>
      </c>
      <c r="E199" s="206" t="s">
        <v>7176</v>
      </c>
      <c r="F199" s="207" t="s">
        <v>7177</v>
      </c>
      <c r="G199" s="208" t="s">
        <v>852</v>
      </c>
      <c r="H199" s="209">
        <v>1</v>
      </c>
      <c r="I199" s="210"/>
      <c r="J199" s="211">
        <f>ROUND(I199*H199,2)</f>
        <v>0</v>
      </c>
      <c r="K199" s="207" t="s">
        <v>3144</v>
      </c>
      <c r="L199" s="62"/>
      <c r="M199" s="212" t="s">
        <v>22</v>
      </c>
      <c r="N199" s="213" t="s">
        <v>50</v>
      </c>
      <c r="O199" s="43"/>
      <c r="P199" s="214">
        <f>O199*H199</f>
        <v>0</v>
      </c>
      <c r="Q199" s="214">
        <v>0</v>
      </c>
      <c r="R199" s="214">
        <f>Q199*H199</f>
        <v>0</v>
      </c>
      <c r="S199" s="214">
        <v>0</v>
      </c>
      <c r="T199" s="215">
        <f>S199*H199</f>
        <v>0</v>
      </c>
      <c r="AR199" s="25" t="s">
        <v>588</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588</v>
      </c>
      <c r="BM199" s="25" t="s">
        <v>7266</v>
      </c>
    </row>
    <row r="200" spans="2:65" s="1" customFormat="1" ht="22.5" customHeight="1">
      <c r="B200" s="42"/>
      <c r="C200" s="205" t="s">
        <v>546</v>
      </c>
      <c r="D200" s="205" t="s">
        <v>230</v>
      </c>
      <c r="E200" s="206" t="s">
        <v>7179</v>
      </c>
      <c r="F200" s="207" t="s">
        <v>7180</v>
      </c>
      <c r="G200" s="208" t="s">
        <v>852</v>
      </c>
      <c r="H200" s="209">
        <v>1</v>
      </c>
      <c r="I200" s="210"/>
      <c r="J200" s="211">
        <f>ROUND(I200*H200,2)</f>
        <v>0</v>
      </c>
      <c r="K200" s="207" t="s">
        <v>3144</v>
      </c>
      <c r="L200" s="62"/>
      <c r="M200" s="212" t="s">
        <v>22</v>
      </c>
      <c r="N200" s="213" t="s">
        <v>50</v>
      </c>
      <c r="O200" s="43"/>
      <c r="P200" s="214">
        <f>O200*H200</f>
        <v>0</v>
      </c>
      <c r="Q200" s="214">
        <v>0</v>
      </c>
      <c r="R200" s="214">
        <f>Q200*H200</f>
        <v>0</v>
      </c>
      <c r="S200" s="214">
        <v>0</v>
      </c>
      <c r="T200" s="215">
        <f>S200*H200</f>
        <v>0</v>
      </c>
      <c r="AR200" s="25" t="s">
        <v>588</v>
      </c>
      <c r="AT200" s="25" t="s">
        <v>230</v>
      </c>
      <c r="AU200" s="25" t="s">
        <v>87</v>
      </c>
      <c r="AY200" s="25" t="s">
        <v>228</v>
      </c>
      <c r="BE200" s="216">
        <f>IF(N200="základní",J200,0)</f>
        <v>0</v>
      </c>
      <c r="BF200" s="216">
        <f>IF(N200="snížená",J200,0)</f>
        <v>0</v>
      </c>
      <c r="BG200" s="216">
        <f>IF(N200="zákl. přenesená",J200,0)</f>
        <v>0</v>
      </c>
      <c r="BH200" s="216">
        <f>IF(N200="sníž. přenesená",J200,0)</f>
        <v>0</v>
      </c>
      <c r="BI200" s="216">
        <f>IF(N200="nulová",J200,0)</f>
        <v>0</v>
      </c>
      <c r="BJ200" s="25" t="s">
        <v>24</v>
      </c>
      <c r="BK200" s="216">
        <f>ROUND(I200*H200,2)</f>
        <v>0</v>
      </c>
      <c r="BL200" s="25" t="s">
        <v>588</v>
      </c>
      <c r="BM200" s="25" t="s">
        <v>7267</v>
      </c>
    </row>
    <row r="201" spans="2:65" s="1" customFormat="1" ht="31.5" customHeight="1">
      <c r="B201" s="42"/>
      <c r="C201" s="205" t="s">
        <v>550</v>
      </c>
      <c r="D201" s="205" t="s">
        <v>230</v>
      </c>
      <c r="E201" s="206" t="s">
        <v>7241</v>
      </c>
      <c r="F201" s="207" t="s">
        <v>7242</v>
      </c>
      <c r="G201" s="208" t="s">
        <v>852</v>
      </c>
      <c r="H201" s="209">
        <v>1</v>
      </c>
      <c r="I201" s="210"/>
      <c r="J201" s="211">
        <f>ROUND(I201*H201,2)</f>
        <v>0</v>
      </c>
      <c r="K201" s="207" t="s">
        <v>3144</v>
      </c>
      <c r="L201" s="62"/>
      <c r="M201" s="212" t="s">
        <v>22</v>
      </c>
      <c r="N201" s="213" t="s">
        <v>50</v>
      </c>
      <c r="O201" s="43"/>
      <c r="P201" s="214">
        <f>O201*H201</f>
        <v>0</v>
      </c>
      <c r="Q201" s="214">
        <v>0</v>
      </c>
      <c r="R201" s="214">
        <f>Q201*H201</f>
        <v>0</v>
      </c>
      <c r="S201" s="214">
        <v>0</v>
      </c>
      <c r="T201" s="215">
        <f>S201*H201</f>
        <v>0</v>
      </c>
      <c r="AR201" s="25" t="s">
        <v>588</v>
      </c>
      <c r="AT201" s="25" t="s">
        <v>230</v>
      </c>
      <c r="AU201" s="25" t="s">
        <v>87</v>
      </c>
      <c r="AY201" s="25" t="s">
        <v>228</v>
      </c>
      <c r="BE201" s="216">
        <f>IF(N201="základní",J201,0)</f>
        <v>0</v>
      </c>
      <c r="BF201" s="216">
        <f>IF(N201="snížená",J201,0)</f>
        <v>0</v>
      </c>
      <c r="BG201" s="216">
        <f>IF(N201="zákl. přenesená",J201,0)</f>
        <v>0</v>
      </c>
      <c r="BH201" s="216">
        <f>IF(N201="sníž. přenesená",J201,0)</f>
        <v>0</v>
      </c>
      <c r="BI201" s="216">
        <f>IF(N201="nulová",J201,0)</f>
        <v>0</v>
      </c>
      <c r="BJ201" s="25" t="s">
        <v>24</v>
      </c>
      <c r="BK201" s="216">
        <f>ROUND(I201*H201,2)</f>
        <v>0</v>
      </c>
      <c r="BL201" s="25" t="s">
        <v>588</v>
      </c>
      <c r="BM201" s="25" t="s">
        <v>7268</v>
      </c>
    </row>
    <row r="202" spans="2:65" s="1" customFormat="1" ht="44.25" customHeight="1">
      <c r="B202" s="42"/>
      <c r="C202" s="205" t="s">
        <v>554</v>
      </c>
      <c r="D202" s="205" t="s">
        <v>230</v>
      </c>
      <c r="E202" s="206" t="s">
        <v>7244</v>
      </c>
      <c r="F202" s="207" t="s">
        <v>7245</v>
      </c>
      <c r="G202" s="208" t="s">
        <v>852</v>
      </c>
      <c r="H202" s="209">
        <v>1</v>
      </c>
      <c r="I202" s="210"/>
      <c r="J202" s="211">
        <f>ROUND(I202*H202,2)</f>
        <v>0</v>
      </c>
      <c r="K202" s="207" t="s">
        <v>3144</v>
      </c>
      <c r="L202" s="62"/>
      <c r="M202" s="212" t="s">
        <v>22</v>
      </c>
      <c r="N202" s="213" t="s">
        <v>50</v>
      </c>
      <c r="O202" s="43"/>
      <c r="P202" s="214">
        <f>O202*H202</f>
        <v>0</v>
      </c>
      <c r="Q202" s="214">
        <v>0</v>
      </c>
      <c r="R202" s="214">
        <f>Q202*H202</f>
        <v>0</v>
      </c>
      <c r="S202" s="214">
        <v>0</v>
      </c>
      <c r="T202" s="215">
        <f>S202*H202</f>
        <v>0</v>
      </c>
      <c r="AR202" s="25" t="s">
        <v>588</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588</v>
      </c>
      <c r="BM202" s="25" t="s">
        <v>7269</v>
      </c>
    </row>
    <row r="203" spans="2:65" s="1" customFormat="1" ht="22.5" customHeight="1">
      <c r="B203" s="42"/>
      <c r="C203" s="205" t="s">
        <v>559</v>
      </c>
      <c r="D203" s="205" t="s">
        <v>230</v>
      </c>
      <c r="E203" s="206" t="s">
        <v>7191</v>
      </c>
      <c r="F203" s="207" t="s">
        <v>7192</v>
      </c>
      <c r="G203" s="208" t="s">
        <v>852</v>
      </c>
      <c r="H203" s="209">
        <v>1</v>
      </c>
      <c r="I203" s="210"/>
      <c r="J203" s="211">
        <f>ROUND(I203*H203,2)</f>
        <v>0</v>
      </c>
      <c r="K203" s="207" t="s">
        <v>3144</v>
      </c>
      <c r="L203" s="62"/>
      <c r="M203" s="212" t="s">
        <v>22</v>
      </c>
      <c r="N203" s="213" t="s">
        <v>50</v>
      </c>
      <c r="O203" s="43"/>
      <c r="P203" s="214">
        <f>O203*H203</f>
        <v>0</v>
      </c>
      <c r="Q203" s="214">
        <v>0</v>
      </c>
      <c r="R203" s="214">
        <f>Q203*H203</f>
        <v>0</v>
      </c>
      <c r="S203" s="214">
        <v>0</v>
      </c>
      <c r="T203" s="215">
        <f>S203*H203</f>
        <v>0</v>
      </c>
      <c r="AR203" s="25" t="s">
        <v>588</v>
      </c>
      <c r="AT203" s="25" t="s">
        <v>230</v>
      </c>
      <c r="AU203" s="25" t="s">
        <v>87</v>
      </c>
      <c r="AY203" s="25" t="s">
        <v>228</v>
      </c>
      <c r="BE203" s="216">
        <f>IF(N203="základní",J203,0)</f>
        <v>0</v>
      </c>
      <c r="BF203" s="216">
        <f>IF(N203="snížená",J203,0)</f>
        <v>0</v>
      </c>
      <c r="BG203" s="216">
        <f>IF(N203="zákl. přenesená",J203,0)</f>
        <v>0</v>
      </c>
      <c r="BH203" s="216">
        <f>IF(N203="sníž. přenesená",J203,0)</f>
        <v>0</v>
      </c>
      <c r="BI203" s="216">
        <f>IF(N203="nulová",J203,0)</f>
        <v>0</v>
      </c>
      <c r="BJ203" s="25" t="s">
        <v>24</v>
      </c>
      <c r="BK203" s="216">
        <f>ROUND(I203*H203,2)</f>
        <v>0</v>
      </c>
      <c r="BL203" s="25" t="s">
        <v>588</v>
      </c>
      <c r="BM203" s="25" t="s">
        <v>7270</v>
      </c>
    </row>
    <row r="204" spans="2:65" s="11" customFormat="1" ht="29.85" customHeight="1">
      <c r="B204" s="188"/>
      <c r="C204" s="189"/>
      <c r="D204" s="202" t="s">
        <v>78</v>
      </c>
      <c r="E204" s="203" t="s">
        <v>3204</v>
      </c>
      <c r="F204" s="203" t="s">
        <v>7271</v>
      </c>
      <c r="G204" s="189"/>
      <c r="H204" s="189"/>
      <c r="I204" s="192"/>
      <c r="J204" s="204">
        <f>BK204</f>
        <v>0</v>
      </c>
      <c r="K204" s="189"/>
      <c r="L204" s="194"/>
      <c r="M204" s="195"/>
      <c r="N204" s="196"/>
      <c r="O204" s="196"/>
      <c r="P204" s="197">
        <f>SUM(P205:P211)</f>
        <v>0</v>
      </c>
      <c r="Q204" s="196"/>
      <c r="R204" s="197">
        <f>SUM(R205:R211)</f>
        <v>0</v>
      </c>
      <c r="S204" s="196"/>
      <c r="T204" s="198">
        <f>SUM(T205:T211)</f>
        <v>0</v>
      </c>
      <c r="AR204" s="199" t="s">
        <v>101</v>
      </c>
      <c r="AT204" s="200" t="s">
        <v>78</v>
      </c>
      <c r="AU204" s="200" t="s">
        <v>24</v>
      </c>
      <c r="AY204" s="199" t="s">
        <v>228</v>
      </c>
      <c r="BK204" s="201">
        <f>SUM(BK205:BK211)</f>
        <v>0</v>
      </c>
    </row>
    <row r="205" spans="2:65" s="1" customFormat="1" ht="22.5" customHeight="1">
      <c r="B205" s="42"/>
      <c r="C205" s="205" t="s">
        <v>565</v>
      </c>
      <c r="D205" s="205" t="s">
        <v>230</v>
      </c>
      <c r="E205" s="206" t="s">
        <v>7247</v>
      </c>
      <c r="F205" s="207" t="s">
        <v>7248</v>
      </c>
      <c r="G205" s="208" t="s">
        <v>852</v>
      </c>
      <c r="H205" s="209">
        <v>1</v>
      </c>
      <c r="I205" s="210"/>
      <c r="J205" s="211">
        <f t="shared" ref="J205:J211" si="40">ROUND(I205*H205,2)</f>
        <v>0</v>
      </c>
      <c r="K205" s="207" t="s">
        <v>3144</v>
      </c>
      <c r="L205" s="62"/>
      <c r="M205" s="212" t="s">
        <v>22</v>
      </c>
      <c r="N205" s="213" t="s">
        <v>50</v>
      </c>
      <c r="O205" s="43"/>
      <c r="P205" s="214">
        <f t="shared" ref="P205:P211" si="41">O205*H205</f>
        <v>0</v>
      </c>
      <c r="Q205" s="214">
        <v>0</v>
      </c>
      <c r="R205" s="214">
        <f t="shared" ref="R205:R211" si="42">Q205*H205</f>
        <v>0</v>
      </c>
      <c r="S205" s="214">
        <v>0</v>
      </c>
      <c r="T205" s="215">
        <f t="shared" ref="T205:T211" si="43">S205*H205</f>
        <v>0</v>
      </c>
      <c r="AR205" s="25" t="s">
        <v>588</v>
      </c>
      <c r="AT205" s="25" t="s">
        <v>230</v>
      </c>
      <c r="AU205" s="25" t="s">
        <v>87</v>
      </c>
      <c r="AY205" s="25" t="s">
        <v>228</v>
      </c>
      <c r="BE205" s="216">
        <f t="shared" ref="BE205:BE211" si="44">IF(N205="základní",J205,0)</f>
        <v>0</v>
      </c>
      <c r="BF205" s="216">
        <f t="shared" ref="BF205:BF211" si="45">IF(N205="snížená",J205,0)</f>
        <v>0</v>
      </c>
      <c r="BG205" s="216">
        <f t="shared" ref="BG205:BG211" si="46">IF(N205="zákl. přenesená",J205,0)</f>
        <v>0</v>
      </c>
      <c r="BH205" s="216">
        <f t="shared" ref="BH205:BH211" si="47">IF(N205="sníž. přenesená",J205,0)</f>
        <v>0</v>
      </c>
      <c r="BI205" s="216">
        <f t="shared" ref="BI205:BI211" si="48">IF(N205="nulová",J205,0)</f>
        <v>0</v>
      </c>
      <c r="BJ205" s="25" t="s">
        <v>24</v>
      </c>
      <c r="BK205" s="216">
        <f t="shared" ref="BK205:BK211" si="49">ROUND(I205*H205,2)</f>
        <v>0</v>
      </c>
      <c r="BL205" s="25" t="s">
        <v>588</v>
      </c>
      <c r="BM205" s="25" t="s">
        <v>7272</v>
      </c>
    </row>
    <row r="206" spans="2:65" s="1" customFormat="1" ht="22.5" customHeight="1">
      <c r="B206" s="42"/>
      <c r="C206" s="205" t="s">
        <v>571</v>
      </c>
      <c r="D206" s="205" t="s">
        <v>230</v>
      </c>
      <c r="E206" s="206" t="s">
        <v>7176</v>
      </c>
      <c r="F206" s="207" t="s">
        <v>7177</v>
      </c>
      <c r="G206" s="208" t="s">
        <v>852</v>
      </c>
      <c r="H206" s="209">
        <v>1</v>
      </c>
      <c r="I206" s="210"/>
      <c r="J206" s="211">
        <f t="shared" si="40"/>
        <v>0</v>
      </c>
      <c r="K206" s="207" t="s">
        <v>3144</v>
      </c>
      <c r="L206" s="62"/>
      <c r="M206" s="212" t="s">
        <v>22</v>
      </c>
      <c r="N206" s="213" t="s">
        <v>50</v>
      </c>
      <c r="O206" s="43"/>
      <c r="P206" s="214">
        <f t="shared" si="41"/>
        <v>0</v>
      </c>
      <c r="Q206" s="214">
        <v>0</v>
      </c>
      <c r="R206" s="214">
        <f t="shared" si="42"/>
        <v>0</v>
      </c>
      <c r="S206" s="214">
        <v>0</v>
      </c>
      <c r="T206" s="215">
        <f t="shared" si="43"/>
        <v>0</v>
      </c>
      <c r="AR206" s="25" t="s">
        <v>588</v>
      </c>
      <c r="AT206" s="25" t="s">
        <v>230</v>
      </c>
      <c r="AU206" s="25" t="s">
        <v>87</v>
      </c>
      <c r="AY206" s="25" t="s">
        <v>228</v>
      </c>
      <c r="BE206" s="216">
        <f t="shared" si="44"/>
        <v>0</v>
      </c>
      <c r="BF206" s="216">
        <f t="shared" si="45"/>
        <v>0</v>
      </c>
      <c r="BG206" s="216">
        <f t="shared" si="46"/>
        <v>0</v>
      </c>
      <c r="BH206" s="216">
        <f t="shared" si="47"/>
        <v>0</v>
      </c>
      <c r="BI206" s="216">
        <f t="shared" si="48"/>
        <v>0</v>
      </c>
      <c r="BJ206" s="25" t="s">
        <v>24</v>
      </c>
      <c r="BK206" s="216">
        <f t="shared" si="49"/>
        <v>0</v>
      </c>
      <c r="BL206" s="25" t="s">
        <v>588</v>
      </c>
      <c r="BM206" s="25" t="s">
        <v>7273</v>
      </c>
    </row>
    <row r="207" spans="2:65" s="1" customFormat="1" ht="22.5" customHeight="1">
      <c r="B207" s="42"/>
      <c r="C207" s="205" t="s">
        <v>575</v>
      </c>
      <c r="D207" s="205" t="s">
        <v>230</v>
      </c>
      <c r="E207" s="206" t="s">
        <v>7179</v>
      </c>
      <c r="F207" s="207" t="s">
        <v>7180</v>
      </c>
      <c r="G207" s="208" t="s">
        <v>852</v>
      </c>
      <c r="H207" s="209">
        <v>1</v>
      </c>
      <c r="I207" s="210"/>
      <c r="J207" s="211">
        <f t="shared" si="40"/>
        <v>0</v>
      </c>
      <c r="K207" s="207" t="s">
        <v>3144</v>
      </c>
      <c r="L207" s="62"/>
      <c r="M207" s="212" t="s">
        <v>22</v>
      </c>
      <c r="N207" s="213" t="s">
        <v>50</v>
      </c>
      <c r="O207" s="43"/>
      <c r="P207" s="214">
        <f t="shared" si="41"/>
        <v>0</v>
      </c>
      <c r="Q207" s="214">
        <v>0</v>
      </c>
      <c r="R207" s="214">
        <f t="shared" si="42"/>
        <v>0</v>
      </c>
      <c r="S207" s="214">
        <v>0</v>
      </c>
      <c r="T207" s="215">
        <f t="shared" si="43"/>
        <v>0</v>
      </c>
      <c r="AR207" s="25" t="s">
        <v>588</v>
      </c>
      <c r="AT207" s="25" t="s">
        <v>230</v>
      </c>
      <c r="AU207" s="25" t="s">
        <v>87</v>
      </c>
      <c r="AY207" s="25" t="s">
        <v>228</v>
      </c>
      <c r="BE207" s="216">
        <f t="shared" si="44"/>
        <v>0</v>
      </c>
      <c r="BF207" s="216">
        <f t="shared" si="45"/>
        <v>0</v>
      </c>
      <c r="BG207" s="216">
        <f t="shared" si="46"/>
        <v>0</v>
      </c>
      <c r="BH207" s="216">
        <f t="shared" si="47"/>
        <v>0</v>
      </c>
      <c r="BI207" s="216">
        <f t="shared" si="48"/>
        <v>0</v>
      </c>
      <c r="BJ207" s="25" t="s">
        <v>24</v>
      </c>
      <c r="BK207" s="216">
        <f t="shared" si="49"/>
        <v>0</v>
      </c>
      <c r="BL207" s="25" t="s">
        <v>588</v>
      </c>
      <c r="BM207" s="25" t="s">
        <v>7274</v>
      </c>
    </row>
    <row r="208" spans="2:65" s="1" customFormat="1" ht="31.5" customHeight="1">
      <c r="B208" s="42"/>
      <c r="C208" s="205" t="s">
        <v>579</v>
      </c>
      <c r="D208" s="205" t="s">
        <v>230</v>
      </c>
      <c r="E208" s="206" t="s">
        <v>7241</v>
      </c>
      <c r="F208" s="207" t="s">
        <v>7242</v>
      </c>
      <c r="G208" s="208" t="s">
        <v>852</v>
      </c>
      <c r="H208" s="209">
        <v>1</v>
      </c>
      <c r="I208" s="210"/>
      <c r="J208" s="211">
        <f t="shared" si="40"/>
        <v>0</v>
      </c>
      <c r="K208" s="207" t="s">
        <v>3144</v>
      </c>
      <c r="L208" s="62"/>
      <c r="M208" s="212" t="s">
        <v>22</v>
      </c>
      <c r="N208" s="213" t="s">
        <v>50</v>
      </c>
      <c r="O208" s="43"/>
      <c r="P208" s="214">
        <f t="shared" si="41"/>
        <v>0</v>
      </c>
      <c r="Q208" s="214">
        <v>0</v>
      </c>
      <c r="R208" s="214">
        <f t="shared" si="42"/>
        <v>0</v>
      </c>
      <c r="S208" s="214">
        <v>0</v>
      </c>
      <c r="T208" s="215">
        <f t="shared" si="43"/>
        <v>0</v>
      </c>
      <c r="AR208" s="25" t="s">
        <v>588</v>
      </c>
      <c r="AT208" s="25" t="s">
        <v>230</v>
      </c>
      <c r="AU208" s="25" t="s">
        <v>87</v>
      </c>
      <c r="AY208" s="25" t="s">
        <v>228</v>
      </c>
      <c r="BE208" s="216">
        <f t="shared" si="44"/>
        <v>0</v>
      </c>
      <c r="BF208" s="216">
        <f t="shared" si="45"/>
        <v>0</v>
      </c>
      <c r="BG208" s="216">
        <f t="shared" si="46"/>
        <v>0</v>
      </c>
      <c r="BH208" s="216">
        <f t="shared" si="47"/>
        <v>0</v>
      </c>
      <c r="BI208" s="216">
        <f t="shared" si="48"/>
        <v>0</v>
      </c>
      <c r="BJ208" s="25" t="s">
        <v>24</v>
      </c>
      <c r="BK208" s="216">
        <f t="shared" si="49"/>
        <v>0</v>
      </c>
      <c r="BL208" s="25" t="s">
        <v>588</v>
      </c>
      <c r="BM208" s="25" t="s">
        <v>7275</v>
      </c>
    </row>
    <row r="209" spans="2:65" s="1" customFormat="1" ht="44.25" customHeight="1">
      <c r="B209" s="42"/>
      <c r="C209" s="205" t="s">
        <v>583</v>
      </c>
      <c r="D209" s="205" t="s">
        <v>230</v>
      </c>
      <c r="E209" s="206" t="s">
        <v>7244</v>
      </c>
      <c r="F209" s="207" t="s">
        <v>7245</v>
      </c>
      <c r="G209" s="208" t="s">
        <v>852</v>
      </c>
      <c r="H209" s="209">
        <v>1</v>
      </c>
      <c r="I209" s="210"/>
      <c r="J209" s="211">
        <f t="shared" si="40"/>
        <v>0</v>
      </c>
      <c r="K209" s="207" t="s">
        <v>3144</v>
      </c>
      <c r="L209" s="62"/>
      <c r="M209" s="212" t="s">
        <v>22</v>
      </c>
      <c r="N209" s="213" t="s">
        <v>50</v>
      </c>
      <c r="O209" s="43"/>
      <c r="P209" s="214">
        <f t="shared" si="41"/>
        <v>0</v>
      </c>
      <c r="Q209" s="214">
        <v>0</v>
      </c>
      <c r="R209" s="214">
        <f t="shared" si="42"/>
        <v>0</v>
      </c>
      <c r="S209" s="214">
        <v>0</v>
      </c>
      <c r="T209" s="215">
        <f t="shared" si="43"/>
        <v>0</v>
      </c>
      <c r="AR209" s="25" t="s">
        <v>588</v>
      </c>
      <c r="AT209" s="25" t="s">
        <v>230</v>
      </c>
      <c r="AU209" s="25" t="s">
        <v>87</v>
      </c>
      <c r="AY209" s="25" t="s">
        <v>228</v>
      </c>
      <c r="BE209" s="216">
        <f t="shared" si="44"/>
        <v>0</v>
      </c>
      <c r="BF209" s="216">
        <f t="shared" si="45"/>
        <v>0</v>
      </c>
      <c r="BG209" s="216">
        <f t="shared" si="46"/>
        <v>0</v>
      </c>
      <c r="BH209" s="216">
        <f t="shared" si="47"/>
        <v>0</v>
      </c>
      <c r="BI209" s="216">
        <f t="shared" si="48"/>
        <v>0</v>
      </c>
      <c r="BJ209" s="25" t="s">
        <v>24</v>
      </c>
      <c r="BK209" s="216">
        <f t="shared" si="49"/>
        <v>0</v>
      </c>
      <c r="BL209" s="25" t="s">
        <v>588</v>
      </c>
      <c r="BM209" s="25" t="s">
        <v>7276</v>
      </c>
    </row>
    <row r="210" spans="2:65" s="1" customFormat="1" ht="22.5" customHeight="1">
      <c r="B210" s="42"/>
      <c r="C210" s="205" t="s">
        <v>588</v>
      </c>
      <c r="D210" s="205" t="s">
        <v>230</v>
      </c>
      <c r="E210" s="206" t="s">
        <v>7247</v>
      </c>
      <c r="F210" s="207" t="s">
        <v>7248</v>
      </c>
      <c r="G210" s="208" t="s">
        <v>852</v>
      </c>
      <c r="H210" s="209">
        <v>1</v>
      </c>
      <c r="I210" s="210"/>
      <c r="J210" s="211">
        <f t="shared" si="40"/>
        <v>0</v>
      </c>
      <c r="K210" s="207" t="s">
        <v>3144</v>
      </c>
      <c r="L210" s="62"/>
      <c r="M210" s="212" t="s">
        <v>22</v>
      </c>
      <c r="N210" s="213" t="s">
        <v>50</v>
      </c>
      <c r="O210" s="43"/>
      <c r="P210" s="214">
        <f t="shared" si="41"/>
        <v>0</v>
      </c>
      <c r="Q210" s="214">
        <v>0</v>
      </c>
      <c r="R210" s="214">
        <f t="shared" si="42"/>
        <v>0</v>
      </c>
      <c r="S210" s="214">
        <v>0</v>
      </c>
      <c r="T210" s="215">
        <f t="shared" si="43"/>
        <v>0</v>
      </c>
      <c r="AR210" s="25" t="s">
        <v>588</v>
      </c>
      <c r="AT210" s="25" t="s">
        <v>230</v>
      </c>
      <c r="AU210" s="25" t="s">
        <v>87</v>
      </c>
      <c r="AY210" s="25" t="s">
        <v>228</v>
      </c>
      <c r="BE210" s="216">
        <f t="shared" si="44"/>
        <v>0</v>
      </c>
      <c r="BF210" s="216">
        <f t="shared" si="45"/>
        <v>0</v>
      </c>
      <c r="BG210" s="216">
        <f t="shared" si="46"/>
        <v>0</v>
      </c>
      <c r="BH210" s="216">
        <f t="shared" si="47"/>
        <v>0</v>
      </c>
      <c r="BI210" s="216">
        <f t="shared" si="48"/>
        <v>0</v>
      </c>
      <c r="BJ210" s="25" t="s">
        <v>24</v>
      </c>
      <c r="BK210" s="216">
        <f t="shared" si="49"/>
        <v>0</v>
      </c>
      <c r="BL210" s="25" t="s">
        <v>588</v>
      </c>
      <c r="BM210" s="25" t="s">
        <v>7277</v>
      </c>
    </row>
    <row r="211" spans="2:65" s="1" customFormat="1" ht="22.5" customHeight="1">
      <c r="B211" s="42"/>
      <c r="C211" s="205" t="s">
        <v>594</v>
      </c>
      <c r="D211" s="205" t="s">
        <v>230</v>
      </c>
      <c r="E211" s="206" t="s">
        <v>7191</v>
      </c>
      <c r="F211" s="207" t="s">
        <v>7192</v>
      </c>
      <c r="G211" s="208" t="s">
        <v>852</v>
      </c>
      <c r="H211" s="209">
        <v>1</v>
      </c>
      <c r="I211" s="210"/>
      <c r="J211" s="211">
        <f t="shared" si="40"/>
        <v>0</v>
      </c>
      <c r="K211" s="207" t="s">
        <v>3144</v>
      </c>
      <c r="L211" s="62"/>
      <c r="M211" s="212" t="s">
        <v>22</v>
      </c>
      <c r="N211" s="213" t="s">
        <v>50</v>
      </c>
      <c r="O211" s="43"/>
      <c r="P211" s="214">
        <f t="shared" si="41"/>
        <v>0</v>
      </c>
      <c r="Q211" s="214">
        <v>0</v>
      </c>
      <c r="R211" s="214">
        <f t="shared" si="42"/>
        <v>0</v>
      </c>
      <c r="S211" s="214">
        <v>0</v>
      </c>
      <c r="T211" s="215">
        <f t="shared" si="43"/>
        <v>0</v>
      </c>
      <c r="AR211" s="25" t="s">
        <v>588</v>
      </c>
      <c r="AT211" s="25" t="s">
        <v>230</v>
      </c>
      <c r="AU211" s="25" t="s">
        <v>87</v>
      </c>
      <c r="AY211" s="25" t="s">
        <v>228</v>
      </c>
      <c r="BE211" s="216">
        <f t="shared" si="44"/>
        <v>0</v>
      </c>
      <c r="BF211" s="216">
        <f t="shared" si="45"/>
        <v>0</v>
      </c>
      <c r="BG211" s="216">
        <f t="shared" si="46"/>
        <v>0</v>
      </c>
      <c r="BH211" s="216">
        <f t="shared" si="47"/>
        <v>0</v>
      </c>
      <c r="BI211" s="216">
        <f t="shared" si="48"/>
        <v>0</v>
      </c>
      <c r="BJ211" s="25" t="s">
        <v>24</v>
      </c>
      <c r="BK211" s="216">
        <f t="shared" si="49"/>
        <v>0</v>
      </c>
      <c r="BL211" s="25" t="s">
        <v>588</v>
      </c>
      <c r="BM211" s="25" t="s">
        <v>7278</v>
      </c>
    </row>
    <row r="212" spans="2:65" s="11" customFormat="1" ht="29.85" customHeight="1">
      <c r="B212" s="188"/>
      <c r="C212" s="189"/>
      <c r="D212" s="202" t="s">
        <v>78</v>
      </c>
      <c r="E212" s="203" t="s">
        <v>3251</v>
      </c>
      <c r="F212" s="203" t="s">
        <v>7279</v>
      </c>
      <c r="G212" s="189"/>
      <c r="H212" s="189"/>
      <c r="I212" s="192"/>
      <c r="J212" s="204">
        <f>BK212</f>
        <v>0</v>
      </c>
      <c r="K212" s="189"/>
      <c r="L212" s="194"/>
      <c r="M212" s="195"/>
      <c r="N212" s="196"/>
      <c r="O212" s="196"/>
      <c r="P212" s="197">
        <f>SUM(P213:P218)</f>
        <v>0</v>
      </c>
      <c r="Q212" s="196"/>
      <c r="R212" s="197">
        <f>SUM(R213:R218)</f>
        <v>0</v>
      </c>
      <c r="S212" s="196"/>
      <c r="T212" s="198">
        <f>SUM(T213:T218)</f>
        <v>0</v>
      </c>
      <c r="AR212" s="199" t="s">
        <v>101</v>
      </c>
      <c r="AT212" s="200" t="s">
        <v>78</v>
      </c>
      <c r="AU212" s="200" t="s">
        <v>24</v>
      </c>
      <c r="AY212" s="199" t="s">
        <v>228</v>
      </c>
      <c r="BK212" s="201">
        <f>SUM(BK213:BK218)</f>
        <v>0</v>
      </c>
    </row>
    <row r="213" spans="2:65" s="1" customFormat="1" ht="22.5" customHeight="1">
      <c r="B213" s="42"/>
      <c r="C213" s="205" t="s">
        <v>599</v>
      </c>
      <c r="D213" s="205" t="s">
        <v>230</v>
      </c>
      <c r="E213" s="206" t="s">
        <v>7176</v>
      </c>
      <c r="F213" s="207" t="s">
        <v>7177</v>
      </c>
      <c r="G213" s="208" t="s">
        <v>852</v>
      </c>
      <c r="H213" s="209">
        <v>1</v>
      </c>
      <c r="I213" s="210"/>
      <c r="J213" s="211">
        <f t="shared" ref="J213:J218" si="50">ROUND(I213*H213,2)</f>
        <v>0</v>
      </c>
      <c r="K213" s="207" t="s">
        <v>3144</v>
      </c>
      <c r="L213" s="62"/>
      <c r="M213" s="212" t="s">
        <v>22</v>
      </c>
      <c r="N213" s="213" t="s">
        <v>50</v>
      </c>
      <c r="O213" s="43"/>
      <c r="P213" s="214">
        <f t="shared" ref="P213:P218" si="51">O213*H213</f>
        <v>0</v>
      </c>
      <c r="Q213" s="214">
        <v>0</v>
      </c>
      <c r="R213" s="214">
        <f t="shared" ref="R213:R218" si="52">Q213*H213</f>
        <v>0</v>
      </c>
      <c r="S213" s="214">
        <v>0</v>
      </c>
      <c r="T213" s="215">
        <f t="shared" ref="T213:T218" si="53">S213*H213</f>
        <v>0</v>
      </c>
      <c r="AR213" s="25" t="s">
        <v>588</v>
      </c>
      <c r="AT213" s="25" t="s">
        <v>230</v>
      </c>
      <c r="AU213" s="25" t="s">
        <v>87</v>
      </c>
      <c r="AY213" s="25" t="s">
        <v>228</v>
      </c>
      <c r="BE213" s="216">
        <f t="shared" ref="BE213:BE218" si="54">IF(N213="základní",J213,0)</f>
        <v>0</v>
      </c>
      <c r="BF213" s="216">
        <f t="shared" ref="BF213:BF218" si="55">IF(N213="snížená",J213,0)</f>
        <v>0</v>
      </c>
      <c r="BG213" s="216">
        <f t="shared" ref="BG213:BG218" si="56">IF(N213="zákl. přenesená",J213,0)</f>
        <v>0</v>
      </c>
      <c r="BH213" s="216">
        <f t="shared" ref="BH213:BH218" si="57">IF(N213="sníž. přenesená",J213,0)</f>
        <v>0</v>
      </c>
      <c r="BI213" s="216">
        <f t="shared" ref="BI213:BI218" si="58">IF(N213="nulová",J213,0)</f>
        <v>0</v>
      </c>
      <c r="BJ213" s="25" t="s">
        <v>24</v>
      </c>
      <c r="BK213" s="216">
        <f t="shared" ref="BK213:BK218" si="59">ROUND(I213*H213,2)</f>
        <v>0</v>
      </c>
      <c r="BL213" s="25" t="s">
        <v>588</v>
      </c>
      <c r="BM213" s="25" t="s">
        <v>7280</v>
      </c>
    </row>
    <row r="214" spans="2:65" s="1" customFormat="1" ht="22.5" customHeight="1">
      <c r="B214" s="42"/>
      <c r="C214" s="205" t="s">
        <v>603</v>
      </c>
      <c r="D214" s="205" t="s">
        <v>230</v>
      </c>
      <c r="E214" s="206" t="s">
        <v>7179</v>
      </c>
      <c r="F214" s="207" t="s">
        <v>7180</v>
      </c>
      <c r="G214" s="208" t="s">
        <v>852</v>
      </c>
      <c r="H214" s="209">
        <v>1</v>
      </c>
      <c r="I214" s="210"/>
      <c r="J214" s="211">
        <f t="shared" si="50"/>
        <v>0</v>
      </c>
      <c r="K214" s="207" t="s">
        <v>3144</v>
      </c>
      <c r="L214" s="62"/>
      <c r="M214" s="212" t="s">
        <v>22</v>
      </c>
      <c r="N214" s="213" t="s">
        <v>50</v>
      </c>
      <c r="O214" s="43"/>
      <c r="P214" s="214">
        <f t="shared" si="51"/>
        <v>0</v>
      </c>
      <c r="Q214" s="214">
        <v>0</v>
      </c>
      <c r="R214" s="214">
        <f t="shared" si="52"/>
        <v>0</v>
      </c>
      <c r="S214" s="214">
        <v>0</v>
      </c>
      <c r="T214" s="215">
        <f t="shared" si="53"/>
        <v>0</v>
      </c>
      <c r="AR214" s="25" t="s">
        <v>588</v>
      </c>
      <c r="AT214" s="25" t="s">
        <v>230</v>
      </c>
      <c r="AU214" s="25" t="s">
        <v>87</v>
      </c>
      <c r="AY214" s="25" t="s">
        <v>228</v>
      </c>
      <c r="BE214" s="216">
        <f t="shared" si="54"/>
        <v>0</v>
      </c>
      <c r="BF214" s="216">
        <f t="shared" si="55"/>
        <v>0</v>
      </c>
      <c r="BG214" s="216">
        <f t="shared" si="56"/>
        <v>0</v>
      </c>
      <c r="BH214" s="216">
        <f t="shared" si="57"/>
        <v>0</v>
      </c>
      <c r="BI214" s="216">
        <f t="shared" si="58"/>
        <v>0</v>
      </c>
      <c r="BJ214" s="25" t="s">
        <v>24</v>
      </c>
      <c r="BK214" s="216">
        <f t="shared" si="59"/>
        <v>0</v>
      </c>
      <c r="BL214" s="25" t="s">
        <v>588</v>
      </c>
      <c r="BM214" s="25" t="s">
        <v>7281</v>
      </c>
    </row>
    <row r="215" spans="2:65" s="1" customFormat="1" ht="31.5" customHeight="1">
      <c r="B215" s="42"/>
      <c r="C215" s="205" t="s">
        <v>607</v>
      </c>
      <c r="D215" s="205" t="s">
        <v>230</v>
      </c>
      <c r="E215" s="206" t="s">
        <v>7241</v>
      </c>
      <c r="F215" s="207" t="s">
        <v>7242</v>
      </c>
      <c r="G215" s="208" t="s">
        <v>852</v>
      </c>
      <c r="H215" s="209">
        <v>1</v>
      </c>
      <c r="I215" s="210"/>
      <c r="J215" s="211">
        <f t="shared" si="50"/>
        <v>0</v>
      </c>
      <c r="K215" s="207" t="s">
        <v>3144</v>
      </c>
      <c r="L215" s="62"/>
      <c r="M215" s="212" t="s">
        <v>22</v>
      </c>
      <c r="N215" s="213" t="s">
        <v>50</v>
      </c>
      <c r="O215" s="43"/>
      <c r="P215" s="214">
        <f t="shared" si="51"/>
        <v>0</v>
      </c>
      <c r="Q215" s="214">
        <v>0</v>
      </c>
      <c r="R215" s="214">
        <f t="shared" si="52"/>
        <v>0</v>
      </c>
      <c r="S215" s="214">
        <v>0</v>
      </c>
      <c r="T215" s="215">
        <f t="shared" si="53"/>
        <v>0</v>
      </c>
      <c r="AR215" s="25" t="s">
        <v>588</v>
      </c>
      <c r="AT215" s="25" t="s">
        <v>230</v>
      </c>
      <c r="AU215" s="25" t="s">
        <v>87</v>
      </c>
      <c r="AY215" s="25" t="s">
        <v>228</v>
      </c>
      <c r="BE215" s="216">
        <f t="shared" si="54"/>
        <v>0</v>
      </c>
      <c r="BF215" s="216">
        <f t="shared" si="55"/>
        <v>0</v>
      </c>
      <c r="BG215" s="216">
        <f t="shared" si="56"/>
        <v>0</v>
      </c>
      <c r="BH215" s="216">
        <f t="shared" si="57"/>
        <v>0</v>
      </c>
      <c r="BI215" s="216">
        <f t="shared" si="58"/>
        <v>0</v>
      </c>
      <c r="BJ215" s="25" t="s">
        <v>24</v>
      </c>
      <c r="BK215" s="216">
        <f t="shared" si="59"/>
        <v>0</v>
      </c>
      <c r="BL215" s="25" t="s">
        <v>588</v>
      </c>
      <c r="BM215" s="25" t="s">
        <v>7282</v>
      </c>
    </row>
    <row r="216" spans="2:65" s="1" customFormat="1" ht="44.25" customHeight="1">
      <c r="B216" s="42"/>
      <c r="C216" s="205" t="s">
        <v>612</v>
      </c>
      <c r="D216" s="205" t="s">
        <v>230</v>
      </c>
      <c r="E216" s="206" t="s">
        <v>7244</v>
      </c>
      <c r="F216" s="207" t="s">
        <v>7245</v>
      </c>
      <c r="G216" s="208" t="s">
        <v>852</v>
      </c>
      <c r="H216" s="209">
        <v>1</v>
      </c>
      <c r="I216" s="210"/>
      <c r="J216" s="211">
        <f t="shared" si="50"/>
        <v>0</v>
      </c>
      <c r="K216" s="207" t="s">
        <v>3144</v>
      </c>
      <c r="L216" s="62"/>
      <c r="M216" s="212" t="s">
        <v>22</v>
      </c>
      <c r="N216" s="213" t="s">
        <v>50</v>
      </c>
      <c r="O216" s="43"/>
      <c r="P216" s="214">
        <f t="shared" si="51"/>
        <v>0</v>
      </c>
      <c r="Q216" s="214">
        <v>0</v>
      </c>
      <c r="R216" s="214">
        <f t="shared" si="52"/>
        <v>0</v>
      </c>
      <c r="S216" s="214">
        <v>0</v>
      </c>
      <c r="T216" s="215">
        <f t="shared" si="53"/>
        <v>0</v>
      </c>
      <c r="AR216" s="25" t="s">
        <v>588</v>
      </c>
      <c r="AT216" s="25" t="s">
        <v>230</v>
      </c>
      <c r="AU216" s="25" t="s">
        <v>87</v>
      </c>
      <c r="AY216" s="25" t="s">
        <v>228</v>
      </c>
      <c r="BE216" s="216">
        <f t="shared" si="54"/>
        <v>0</v>
      </c>
      <c r="BF216" s="216">
        <f t="shared" si="55"/>
        <v>0</v>
      </c>
      <c r="BG216" s="216">
        <f t="shared" si="56"/>
        <v>0</v>
      </c>
      <c r="BH216" s="216">
        <f t="shared" si="57"/>
        <v>0</v>
      </c>
      <c r="BI216" s="216">
        <f t="shared" si="58"/>
        <v>0</v>
      </c>
      <c r="BJ216" s="25" t="s">
        <v>24</v>
      </c>
      <c r="BK216" s="216">
        <f t="shared" si="59"/>
        <v>0</v>
      </c>
      <c r="BL216" s="25" t="s">
        <v>588</v>
      </c>
      <c r="BM216" s="25" t="s">
        <v>7283</v>
      </c>
    </row>
    <row r="217" spans="2:65" s="1" customFormat="1" ht="22.5" customHeight="1">
      <c r="B217" s="42"/>
      <c r="C217" s="205" t="s">
        <v>617</v>
      </c>
      <c r="D217" s="205" t="s">
        <v>230</v>
      </c>
      <c r="E217" s="206" t="s">
        <v>7247</v>
      </c>
      <c r="F217" s="207" t="s">
        <v>7248</v>
      </c>
      <c r="G217" s="208" t="s">
        <v>852</v>
      </c>
      <c r="H217" s="209">
        <v>1</v>
      </c>
      <c r="I217" s="210"/>
      <c r="J217" s="211">
        <f t="shared" si="50"/>
        <v>0</v>
      </c>
      <c r="K217" s="207" t="s">
        <v>3144</v>
      </c>
      <c r="L217" s="62"/>
      <c r="M217" s="212" t="s">
        <v>22</v>
      </c>
      <c r="N217" s="213" t="s">
        <v>50</v>
      </c>
      <c r="O217" s="43"/>
      <c r="P217" s="214">
        <f t="shared" si="51"/>
        <v>0</v>
      </c>
      <c r="Q217" s="214">
        <v>0</v>
      </c>
      <c r="R217" s="214">
        <f t="shared" si="52"/>
        <v>0</v>
      </c>
      <c r="S217" s="214">
        <v>0</v>
      </c>
      <c r="T217" s="215">
        <f t="shared" si="53"/>
        <v>0</v>
      </c>
      <c r="AR217" s="25" t="s">
        <v>588</v>
      </c>
      <c r="AT217" s="25" t="s">
        <v>230</v>
      </c>
      <c r="AU217" s="25" t="s">
        <v>87</v>
      </c>
      <c r="AY217" s="25" t="s">
        <v>228</v>
      </c>
      <c r="BE217" s="216">
        <f t="shared" si="54"/>
        <v>0</v>
      </c>
      <c r="BF217" s="216">
        <f t="shared" si="55"/>
        <v>0</v>
      </c>
      <c r="BG217" s="216">
        <f t="shared" si="56"/>
        <v>0</v>
      </c>
      <c r="BH217" s="216">
        <f t="shared" si="57"/>
        <v>0</v>
      </c>
      <c r="BI217" s="216">
        <f t="shared" si="58"/>
        <v>0</v>
      </c>
      <c r="BJ217" s="25" t="s">
        <v>24</v>
      </c>
      <c r="BK217" s="216">
        <f t="shared" si="59"/>
        <v>0</v>
      </c>
      <c r="BL217" s="25" t="s">
        <v>588</v>
      </c>
      <c r="BM217" s="25" t="s">
        <v>7284</v>
      </c>
    </row>
    <row r="218" spans="2:65" s="1" customFormat="1" ht="22.5" customHeight="1">
      <c r="B218" s="42"/>
      <c r="C218" s="205" t="s">
        <v>622</v>
      </c>
      <c r="D218" s="205" t="s">
        <v>230</v>
      </c>
      <c r="E218" s="206" t="s">
        <v>7191</v>
      </c>
      <c r="F218" s="207" t="s">
        <v>7192</v>
      </c>
      <c r="G218" s="208" t="s">
        <v>852</v>
      </c>
      <c r="H218" s="209">
        <v>1</v>
      </c>
      <c r="I218" s="210"/>
      <c r="J218" s="211">
        <f t="shared" si="50"/>
        <v>0</v>
      </c>
      <c r="K218" s="207" t="s">
        <v>3144</v>
      </c>
      <c r="L218" s="62"/>
      <c r="M218" s="212" t="s">
        <v>22</v>
      </c>
      <c r="N218" s="213" t="s">
        <v>50</v>
      </c>
      <c r="O218" s="43"/>
      <c r="P218" s="214">
        <f t="shared" si="51"/>
        <v>0</v>
      </c>
      <c r="Q218" s="214">
        <v>0</v>
      </c>
      <c r="R218" s="214">
        <f t="shared" si="52"/>
        <v>0</v>
      </c>
      <c r="S218" s="214">
        <v>0</v>
      </c>
      <c r="T218" s="215">
        <f t="shared" si="53"/>
        <v>0</v>
      </c>
      <c r="AR218" s="25" t="s">
        <v>588</v>
      </c>
      <c r="AT218" s="25" t="s">
        <v>230</v>
      </c>
      <c r="AU218" s="25" t="s">
        <v>87</v>
      </c>
      <c r="AY218" s="25" t="s">
        <v>228</v>
      </c>
      <c r="BE218" s="216">
        <f t="shared" si="54"/>
        <v>0</v>
      </c>
      <c r="BF218" s="216">
        <f t="shared" si="55"/>
        <v>0</v>
      </c>
      <c r="BG218" s="216">
        <f t="shared" si="56"/>
        <v>0</v>
      </c>
      <c r="BH218" s="216">
        <f t="shared" si="57"/>
        <v>0</v>
      </c>
      <c r="BI218" s="216">
        <f t="shared" si="58"/>
        <v>0</v>
      </c>
      <c r="BJ218" s="25" t="s">
        <v>24</v>
      </c>
      <c r="BK218" s="216">
        <f t="shared" si="59"/>
        <v>0</v>
      </c>
      <c r="BL218" s="25" t="s">
        <v>588</v>
      </c>
      <c r="BM218" s="25" t="s">
        <v>7285</v>
      </c>
    </row>
    <row r="219" spans="2:65" s="11" customFormat="1" ht="29.85" customHeight="1">
      <c r="B219" s="188"/>
      <c r="C219" s="189"/>
      <c r="D219" s="202" t="s">
        <v>78</v>
      </c>
      <c r="E219" s="203" t="s">
        <v>3256</v>
      </c>
      <c r="F219" s="203" t="s">
        <v>7286</v>
      </c>
      <c r="G219" s="189"/>
      <c r="H219" s="189"/>
      <c r="I219" s="192"/>
      <c r="J219" s="204">
        <f>BK219</f>
        <v>0</v>
      </c>
      <c r="K219" s="189"/>
      <c r="L219" s="194"/>
      <c r="M219" s="195"/>
      <c r="N219" s="196"/>
      <c r="O219" s="196"/>
      <c r="P219" s="197">
        <f>SUM(P220:P225)</f>
        <v>0</v>
      </c>
      <c r="Q219" s="196"/>
      <c r="R219" s="197">
        <f>SUM(R220:R225)</f>
        <v>0</v>
      </c>
      <c r="S219" s="196"/>
      <c r="T219" s="198">
        <f>SUM(T220:T225)</f>
        <v>0</v>
      </c>
      <c r="AR219" s="199" t="s">
        <v>101</v>
      </c>
      <c r="AT219" s="200" t="s">
        <v>78</v>
      </c>
      <c r="AU219" s="200" t="s">
        <v>24</v>
      </c>
      <c r="AY219" s="199" t="s">
        <v>228</v>
      </c>
      <c r="BK219" s="201">
        <f>SUM(BK220:BK225)</f>
        <v>0</v>
      </c>
    </row>
    <row r="220" spans="2:65" s="1" customFormat="1" ht="22.5" customHeight="1">
      <c r="B220" s="42"/>
      <c r="C220" s="205" t="s">
        <v>627</v>
      </c>
      <c r="D220" s="205" t="s">
        <v>230</v>
      </c>
      <c r="E220" s="206" t="s">
        <v>7176</v>
      </c>
      <c r="F220" s="207" t="s">
        <v>7177</v>
      </c>
      <c r="G220" s="208" t="s">
        <v>852</v>
      </c>
      <c r="H220" s="209">
        <v>1</v>
      </c>
      <c r="I220" s="210"/>
      <c r="J220" s="211">
        <f t="shared" ref="J220:J225" si="60">ROUND(I220*H220,2)</f>
        <v>0</v>
      </c>
      <c r="K220" s="207" t="s">
        <v>3144</v>
      </c>
      <c r="L220" s="62"/>
      <c r="M220" s="212" t="s">
        <v>22</v>
      </c>
      <c r="N220" s="213" t="s">
        <v>50</v>
      </c>
      <c r="O220" s="43"/>
      <c r="P220" s="214">
        <f t="shared" ref="P220:P225" si="61">O220*H220</f>
        <v>0</v>
      </c>
      <c r="Q220" s="214">
        <v>0</v>
      </c>
      <c r="R220" s="214">
        <f t="shared" ref="R220:R225" si="62">Q220*H220</f>
        <v>0</v>
      </c>
      <c r="S220" s="214">
        <v>0</v>
      </c>
      <c r="T220" s="215">
        <f t="shared" ref="T220:T225" si="63">S220*H220</f>
        <v>0</v>
      </c>
      <c r="AR220" s="25" t="s">
        <v>588</v>
      </c>
      <c r="AT220" s="25" t="s">
        <v>230</v>
      </c>
      <c r="AU220" s="25" t="s">
        <v>87</v>
      </c>
      <c r="AY220" s="25" t="s">
        <v>228</v>
      </c>
      <c r="BE220" s="216">
        <f t="shared" ref="BE220:BE225" si="64">IF(N220="základní",J220,0)</f>
        <v>0</v>
      </c>
      <c r="BF220" s="216">
        <f t="shared" ref="BF220:BF225" si="65">IF(N220="snížená",J220,0)</f>
        <v>0</v>
      </c>
      <c r="BG220" s="216">
        <f t="shared" ref="BG220:BG225" si="66">IF(N220="zákl. přenesená",J220,0)</f>
        <v>0</v>
      </c>
      <c r="BH220" s="216">
        <f t="shared" ref="BH220:BH225" si="67">IF(N220="sníž. přenesená",J220,0)</f>
        <v>0</v>
      </c>
      <c r="BI220" s="216">
        <f t="shared" ref="BI220:BI225" si="68">IF(N220="nulová",J220,0)</f>
        <v>0</v>
      </c>
      <c r="BJ220" s="25" t="s">
        <v>24</v>
      </c>
      <c r="BK220" s="216">
        <f t="shared" ref="BK220:BK225" si="69">ROUND(I220*H220,2)</f>
        <v>0</v>
      </c>
      <c r="BL220" s="25" t="s">
        <v>588</v>
      </c>
      <c r="BM220" s="25" t="s">
        <v>7287</v>
      </c>
    </row>
    <row r="221" spans="2:65" s="1" customFormat="1" ht="22.5" customHeight="1">
      <c r="B221" s="42"/>
      <c r="C221" s="205" t="s">
        <v>631</v>
      </c>
      <c r="D221" s="205" t="s">
        <v>230</v>
      </c>
      <c r="E221" s="206" t="s">
        <v>7179</v>
      </c>
      <c r="F221" s="207" t="s">
        <v>7180</v>
      </c>
      <c r="G221" s="208" t="s">
        <v>852</v>
      </c>
      <c r="H221" s="209">
        <v>1</v>
      </c>
      <c r="I221" s="210"/>
      <c r="J221" s="211">
        <f t="shared" si="60"/>
        <v>0</v>
      </c>
      <c r="K221" s="207" t="s">
        <v>3144</v>
      </c>
      <c r="L221" s="62"/>
      <c r="M221" s="212" t="s">
        <v>22</v>
      </c>
      <c r="N221" s="213" t="s">
        <v>50</v>
      </c>
      <c r="O221" s="43"/>
      <c r="P221" s="214">
        <f t="shared" si="61"/>
        <v>0</v>
      </c>
      <c r="Q221" s="214">
        <v>0</v>
      </c>
      <c r="R221" s="214">
        <f t="shared" si="62"/>
        <v>0</v>
      </c>
      <c r="S221" s="214">
        <v>0</v>
      </c>
      <c r="T221" s="215">
        <f t="shared" si="63"/>
        <v>0</v>
      </c>
      <c r="AR221" s="25" t="s">
        <v>588</v>
      </c>
      <c r="AT221" s="25" t="s">
        <v>230</v>
      </c>
      <c r="AU221" s="25" t="s">
        <v>87</v>
      </c>
      <c r="AY221" s="25" t="s">
        <v>228</v>
      </c>
      <c r="BE221" s="216">
        <f t="shared" si="64"/>
        <v>0</v>
      </c>
      <c r="BF221" s="216">
        <f t="shared" si="65"/>
        <v>0</v>
      </c>
      <c r="BG221" s="216">
        <f t="shared" si="66"/>
        <v>0</v>
      </c>
      <c r="BH221" s="216">
        <f t="shared" si="67"/>
        <v>0</v>
      </c>
      <c r="BI221" s="216">
        <f t="shared" si="68"/>
        <v>0</v>
      </c>
      <c r="BJ221" s="25" t="s">
        <v>24</v>
      </c>
      <c r="BK221" s="216">
        <f t="shared" si="69"/>
        <v>0</v>
      </c>
      <c r="BL221" s="25" t="s">
        <v>588</v>
      </c>
      <c r="BM221" s="25" t="s">
        <v>7288</v>
      </c>
    </row>
    <row r="222" spans="2:65" s="1" customFormat="1" ht="31.5" customHeight="1">
      <c r="B222" s="42"/>
      <c r="C222" s="205" t="s">
        <v>636</v>
      </c>
      <c r="D222" s="205" t="s">
        <v>230</v>
      </c>
      <c r="E222" s="206" t="s">
        <v>7241</v>
      </c>
      <c r="F222" s="207" t="s">
        <v>7242</v>
      </c>
      <c r="G222" s="208" t="s">
        <v>852</v>
      </c>
      <c r="H222" s="209">
        <v>1</v>
      </c>
      <c r="I222" s="210"/>
      <c r="J222" s="211">
        <f t="shared" si="60"/>
        <v>0</v>
      </c>
      <c r="K222" s="207" t="s">
        <v>3144</v>
      </c>
      <c r="L222" s="62"/>
      <c r="M222" s="212" t="s">
        <v>22</v>
      </c>
      <c r="N222" s="213" t="s">
        <v>50</v>
      </c>
      <c r="O222" s="43"/>
      <c r="P222" s="214">
        <f t="shared" si="61"/>
        <v>0</v>
      </c>
      <c r="Q222" s="214">
        <v>0</v>
      </c>
      <c r="R222" s="214">
        <f t="shared" si="62"/>
        <v>0</v>
      </c>
      <c r="S222" s="214">
        <v>0</v>
      </c>
      <c r="T222" s="215">
        <f t="shared" si="63"/>
        <v>0</v>
      </c>
      <c r="AR222" s="25" t="s">
        <v>588</v>
      </c>
      <c r="AT222" s="25" t="s">
        <v>230</v>
      </c>
      <c r="AU222" s="25" t="s">
        <v>87</v>
      </c>
      <c r="AY222" s="25" t="s">
        <v>228</v>
      </c>
      <c r="BE222" s="216">
        <f t="shared" si="64"/>
        <v>0</v>
      </c>
      <c r="BF222" s="216">
        <f t="shared" si="65"/>
        <v>0</v>
      </c>
      <c r="BG222" s="216">
        <f t="shared" si="66"/>
        <v>0</v>
      </c>
      <c r="BH222" s="216">
        <f t="shared" si="67"/>
        <v>0</v>
      </c>
      <c r="BI222" s="216">
        <f t="shared" si="68"/>
        <v>0</v>
      </c>
      <c r="BJ222" s="25" t="s">
        <v>24</v>
      </c>
      <c r="BK222" s="216">
        <f t="shared" si="69"/>
        <v>0</v>
      </c>
      <c r="BL222" s="25" t="s">
        <v>588</v>
      </c>
      <c r="BM222" s="25" t="s">
        <v>7289</v>
      </c>
    </row>
    <row r="223" spans="2:65" s="1" customFormat="1" ht="44.25" customHeight="1">
      <c r="B223" s="42"/>
      <c r="C223" s="205" t="s">
        <v>644</v>
      </c>
      <c r="D223" s="205" t="s">
        <v>230</v>
      </c>
      <c r="E223" s="206" t="s">
        <v>7244</v>
      </c>
      <c r="F223" s="207" t="s">
        <v>7245</v>
      </c>
      <c r="G223" s="208" t="s">
        <v>852</v>
      </c>
      <c r="H223" s="209">
        <v>1</v>
      </c>
      <c r="I223" s="210"/>
      <c r="J223" s="211">
        <f t="shared" si="60"/>
        <v>0</v>
      </c>
      <c r="K223" s="207" t="s">
        <v>3144</v>
      </c>
      <c r="L223" s="62"/>
      <c r="M223" s="212" t="s">
        <v>22</v>
      </c>
      <c r="N223" s="213" t="s">
        <v>50</v>
      </c>
      <c r="O223" s="43"/>
      <c r="P223" s="214">
        <f t="shared" si="61"/>
        <v>0</v>
      </c>
      <c r="Q223" s="214">
        <v>0</v>
      </c>
      <c r="R223" s="214">
        <f t="shared" si="62"/>
        <v>0</v>
      </c>
      <c r="S223" s="214">
        <v>0</v>
      </c>
      <c r="T223" s="215">
        <f t="shared" si="63"/>
        <v>0</v>
      </c>
      <c r="AR223" s="25" t="s">
        <v>588</v>
      </c>
      <c r="AT223" s="25" t="s">
        <v>230</v>
      </c>
      <c r="AU223" s="25" t="s">
        <v>87</v>
      </c>
      <c r="AY223" s="25" t="s">
        <v>228</v>
      </c>
      <c r="BE223" s="216">
        <f t="shared" si="64"/>
        <v>0</v>
      </c>
      <c r="BF223" s="216">
        <f t="shared" si="65"/>
        <v>0</v>
      </c>
      <c r="BG223" s="216">
        <f t="shared" si="66"/>
        <v>0</v>
      </c>
      <c r="BH223" s="216">
        <f t="shared" si="67"/>
        <v>0</v>
      </c>
      <c r="BI223" s="216">
        <f t="shared" si="68"/>
        <v>0</v>
      </c>
      <c r="BJ223" s="25" t="s">
        <v>24</v>
      </c>
      <c r="BK223" s="216">
        <f t="shared" si="69"/>
        <v>0</v>
      </c>
      <c r="BL223" s="25" t="s">
        <v>588</v>
      </c>
      <c r="BM223" s="25" t="s">
        <v>7290</v>
      </c>
    </row>
    <row r="224" spans="2:65" s="1" customFormat="1" ht="22.5" customHeight="1">
      <c r="B224" s="42"/>
      <c r="C224" s="205" t="s">
        <v>653</v>
      </c>
      <c r="D224" s="205" t="s">
        <v>230</v>
      </c>
      <c r="E224" s="206" t="s">
        <v>7247</v>
      </c>
      <c r="F224" s="207" t="s">
        <v>7248</v>
      </c>
      <c r="G224" s="208" t="s">
        <v>852</v>
      </c>
      <c r="H224" s="209">
        <v>1</v>
      </c>
      <c r="I224" s="210"/>
      <c r="J224" s="211">
        <f t="shared" si="60"/>
        <v>0</v>
      </c>
      <c r="K224" s="207" t="s">
        <v>3144</v>
      </c>
      <c r="L224" s="62"/>
      <c r="M224" s="212" t="s">
        <v>22</v>
      </c>
      <c r="N224" s="213" t="s">
        <v>50</v>
      </c>
      <c r="O224" s="43"/>
      <c r="P224" s="214">
        <f t="shared" si="61"/>
        <v>0</v>
      </c>
      <c r="Q224" s="214">
        <v>0</v>
      </c>
      <c r="R224" s="214">
        <f t="shared" si="62"/>
        <v>0</v>
      </c>
      <c r="S224" s="214">
        <v>0</v>
      </c>
      <c r="T224" s="215">
        <f t="shared" si="63"/>
        <v>0</v>
      </c>
      <c r="AR224" s="25" t="s">
        <v>588</v>
      </c>
      <c r="AT224" s="25" t="s">
        <v>230</v>
      </c>
      <c r="AU224" s="25" t="s">
        <v>87</v>
      </c>
      <c r="AY224" s="25" t="s">
        <v>228</v>
      </c>
      <c r="BE224" s="216">
        <f t="shared" si="64"/>
        <v>0</v>
      </c>
      <c r="BF224" s="216">
        <f t="shared" si="65"/>
        <v>0</v>
      </c>
      <c r="BG224" s="216">
        <f t="shared" si="66"/>
        <v>0</v>
      </c>
      <c r="BH224" s="216">
        <f t="shared" si="67"/>
        <v>0</v>
      </c>
      <c r="BI224" s="216">
        <f t="shared" si="68"/>
        <v>0</v>
      </c>
      <c r="BJ224" s="25" t="s">
        <v>24</v>
      </c>
      <c r="BK224" s="216">
        <f t="shared" si="69"/>
        <v>0</v>
      </c>
      <c r="BL224" s="25" t="s">
        <v>588</v>
      </c>
      <c r="BM224" s="25" t="s">
        <v>7291</v>
      </c>
    </row>
    <row r="225" spans="2:65" s="1" customFormat="1" ht="22.5" customHeight="1">
      <c r="B225" s="42"/>
      <c r="C225" s="205" t="s">
        <v>658</v>
      </c>
      <c r="D225" s="205" t="s">
        <v>230</v>
      </c>
      <c r="E225" s="206" t="s">
        <v>7191</v>
      </c>
      <c r="F225" s="207" t="s">
        <v>7192</v>
      </c>
      <c r="G225" s="208" t="s">
        <v>852</v>
      </c>
      <c r="H225" s="209">
        <v>1</v>
      </c>
      <c r="I225" s="210"/>
      <c r="J225" s="211">
        <f t="shared" si="60"/>
        <v>0</v>
      </c>
      <c r="K225" s="207" t="s">
        <v>3144</v>
      </c>
      <c r="L225" s="62"/>
      <c r="M225" s="212" t="s">
        <v>22</v>
      </c>
      <c r="N225" s="213" t="s">
        <v>50</v>
      </c>
      <c r="O225" s="43"/>
      <c r="P225" s="214">
        <f t="shared" si="61"/>
        <v>0</v>
      </c>
      <c r="Q225" s="214">
        <v>0</v>
      </c>
      <c r="R225" s="214">
        <f t="shared" si="62"/>
        <v>0</v>
      </c>
      <c r="S225" s="214">
        <v>0</v>
      </c>
      <c r="T225" s="215">
        <f t="shared" si="63"/>
        <v>0</v>
      </c>
      <c r="AR225" s="25" t="s">
        <v>588</v>
      </c>
      <c r="AT225" s="25" t="s">
        <v>230</v>
      </c>
      <c r="AU225" s="25" t="s">
        <v>87</v>
      </c>
      <c r="AY225" s="25" t="s">
        <v>228</v>
      </c>
      <c r="BE225" s="216">
        <f t="shared" si="64"/>
        <v>0</v>
      </c>
      <c r="BF225" s="216">
        <f t="shared" si="65"/>
        <v>0</v>
      </c>
      <c r="BG225" s="216">
        <f t="shared" si="66"/>
        <v>0</v>
      </c>
      <c r="BH225" s="216">
        <f t="shared" si="67"/>
        <v>0</v>
      </c>
      <c r="BI225" s="216">
        <f t="shared" si="68"/>
        <v>0</v>
      </c>
      <c r="BJ225" s="25" t="s">
        <v>24</v>
      </c>
      <c r="BK225" s="216">
        <f t="shared" si="69"/>
        <v>0</v>
      </c>
      <c r="BL225" s="25" t="s">
        <v>588</v>
      </c>
      <c r="BM225" s="25" t="s">
        <v>7292</v>
      </c>
    </row>
    <row r="226" spans="2:65" s="11" customFormat="1" ht="29.85" customHeight="1">
      <c r="B226" s="188"/>
      <c r="C226" s="189"/>
      <c r="D226" s="202" t="s">
        <v>78</v>
      </c>
      <c r="E226" s="203" t="s">
        <v>3267</v>
      </c>
      <c r="F226" s="203" t="s">
        <v>7293</v>
      </c>
      <c r="G226" s="189"/>
      <c r="H226" s="189"/>
      <c r="I226" s="192"/>
      <c r="J226" s="204">
        <f>BK226</f>
        <v>0</v>
      </c>
      <c r="K226" s="189"/>
      <c r="L226" s="194"/>
      <c r="M226" s="195"/>
      <c r="N226" s="196"/>
      <c r="O226" s="196"/>
      <c r="P226" s="197">
        <f>SUM(P227:P232)</f>
        <v>0</v>
      </c>
      <c r="Q226" s="196"/>
      <c r="R226" s="197">
        <f>SUM(R227:R232)</f>
        <v>0</v>
      </c>
      <c r="S226" s="196"/>
      <c r="T226" s="198">
        <f>SUM(T227:T232)</f>
        <v>0</v>
      </c>
      <c r="AR226" s="199" t="s">
        <v>101</v>
      </c>
      <c r="AT226" s="200" t="s">
        <v>78</v>
      </c>
      <c r="AU226" s="200" t="s">
        <v>24</v>
      </c>
      <c r="AY226" s="199" t="s">
        <v>228</v>
      </c>
      <c r="BK226" s="201">
        <f>SUM(BK227:BK232)</f>
        <v>0</v>
      </c>
    </row>
    <row r="227" spans="2:65" s="1" customFormat="1" ht="22.5" customHeight="1">
      <c r="B227" s="42"/>
      <c r="C227" s="205" t="s">
        <v>726</v>
      </c>
      <c r="D227" s="205" t="s">
        <v>230</v>
      </c>
      <c r="E227" s="206" t="s">
        <v>7176</v>
      </c>
      <c r="F227" s="207" t="s">
        <v>7177</v>
      </c>
      <c r="G227" s="208" t="s">
        <v>852</v>
      </c>
      <c r="H227" s="209">
        <v>1</v>
      </c>
      <c r="I227" s="210"/>
      <c r="J227" s="211">
        <f t="shared" ref="J227:J232" si="70">ROUND(I227*H227,2)</f>
        <v>0</v>
      </c>
      <c r="K227" s="207" t="s">
        <v>3144</v>
      </c>
      <c r="L227" s="62"/>
      <c r="M227" s="212" t="s">
        <v>22</v>
      </c>
      <c r="N227" s="213" t="s">
        <v>50</v>
      </c>
      <c r="O227" s="43"/>
      <c r="P227" s="214">
        <f t="shared" ref="P227:P232" si="71">O227*H227</f>
        <v>0</v>
      </c>
      <c r="Q227" s="214">
        <v>0</v>
      </c>
      <c r="R227" s="214">
        <f t="shared" ref="R227:R232" si="72">Q227*H227</f>
        <v>0</v>
      </c>
      <c r="S227" s="214">
        <v>0</v>
      </c>
      <c r="T227" s="215">
        <f t="shared" ref="T227:T232" si="73">S227*H227</f>
        <v>0</v>
      </c>
      <c r="AR227" s="25" t="s">
        <v>588</v>
      </c>
      <c r="AT227" s="25" t="s">
        <v>230</v>
      </c>
      <c r="AU227" s="25" t="s">
        <v>87</v>
      </c>
      <c r="AY227" s="25" t="s">
        <v>228</v>
      </c>
      <c r="BE227" s="216">
        <f t="shared" ref="BE227:BE232" si="74">IF(N227="základní",J227,0)</f>
        <v>0</v>
      </c>
      <c r="BF227" s="216">
        <f t="shared" ref="BF227:BF232" si="75">IF(N227="snížená",J227,0)</f>
        <v>0</v>
      </c>
      <c r="BG227" s="216">
        <f t="shared" ref="BG227:BG232" si="76">IF(N227="zákl. přenesená",J227,0)</f>
        <v>0</v>
      </c>
      <c r="BH227" s="216">
        <f t="shared" ref="BH227:BH232" si="77">IF(N227="sníž. přenesená",J227,0)</f>
        <v>0</v>
      </c>
      <c r="BI227" s="216">
        <f t="shared" ref="BI227:BI232" si="78">IF(N227="nulová",J227,0)</f>
        <v>0</v>
      </c>
      <c r="BJ227" s="25" t="s">
        <v>24</v>
      </c>
      <c r="BK227" s="216">
        <f t="shared" ref="BK227:BK232" si="79">ROUND(I227*H227,2)</f>
        <v>0</v>
      </c>
      <c r="BL227" s="25" t="s">
        <v>588</v>
      </c>
      <c r="BM227" s="25" t="s">
        <v>7294</v>
      </c>
    </row>
    <row r="228" spans="2:65" s="1" customFormat="1" ht="22.5" customHeight="1">
      <c r="B228" s="42"/>
      <c r="C228" s="205" t="s">
        <v>693</v>
      </c>
      <c r="D228" s="205" t="s">
        <v>230</v>
      </c>
      <c r="E228" s="206" t="s">
        <v>7179</v>
      </c>
      <c r="F228" s="207" t="s">
        <v>7180</v>
      </c>
      <c r="G228" s="208" t="s">
        <v>852</v>
      </c>
      <c r="H228" s="209">
        <v>1</v>
      </c>
      <c r="I228" s="210"/>
      <c r="J228" s="211">
        <f t="shared" si="70"/>
        <v>0</v>
      </c>
      <c r="K228" s="207" t="s">
        <v>3144</v>
      </c>
      <c r="L228" s="62"/>
      <c r="M228" s="212" t="s">
        <v>22</v>
      </c>
      <c r="N228" s="213" t="s">
        <v>50</v>
      </c>
      <c r="O228" s="43"/>
      <c r="P228" s="214">
        <f t="shared" si="71"/>
        <v>0</v>
      </c>
      <c r="Q228" s="214">
        <v>0</v>
      </c>
      <c r="R228" s="214">
        <f t="shared" si="72"/>
        <v>0</v>
      </c>
      <c r="S228" s="214">
        <v>0</v>
      </c>
      <c r="T228" s="215">
        <f t="shared" si="73"/>
        <v>0</v>
      </c>
      <c r="AR228" s="25" t="s">
        <v>588</v>
      </c>
      <c r="AT228" s="25" t="s">
        <v>230</v>
      </c>
      <c r="AU228" s="25" t="s">
        <v>87</v>
      </c>
      <c r="AY228" s="25" t="s">
        <v>228</v>
      </c>
      <c r="BE228" s="216">
        <f t="shared" si="74"/>
        <v>0</v>
      </c>
      <c r="BF228" s="216">
        <f t="shared" si="75"/>
        <v>0</v>
      </c>
      <c r="BG228" s="216">
        <f t="shared" si="76"/>
        <v>0</v>
      </c>
      <c r="BH228" s="216">
        <f t="shared" si="77"/>
        <v>0</v>
      </c>
      <c r="BI228" s="216">
        <f t="shared" si="78"/>
        <v>0</v>
      </c>
      <c r="BJ228" s="25" t="s">
        <v>24</v>
      </c>
      <c r="BK228" s="216">
        <f t="shared" si="79"/>
        <v>0</v>
      </c>
      <c r="BL228" s="25" t="s">
        <v>588</v>
      </c>
      <c r="BM228" s="25" t="s">
        <v>7295</v>
      </c>
    </row>
    <row r="229" spans="2:65" s="1" customFormat="1" ht="31.5" customHeight="1">
      <c r="B229" s="42"/>
      <c r="C229" s="205" t="s">
        <v>698</v>
      </c>
      <c r="D229" s="205" t="s">
        <v>230</v>
      </c>
      <c r="E229" s="206" t="s">
        <v>7241</v>
      </c>
      <c r="F229" s="207" t="s">
        <v>7242</v>
      </c>
      <c r="G229" s="208" t="s">
        <v>852</v>
      </c>
      <c r="H229" s="209">
        <v>1</v>
      </c>
      <c r="I229" s="210"/>
      <c r="J229" s="211">
        <f t="shared" si="70"/>
        <v>0</v>
      </c>
      <c r="K229" s="207" t="s">
        <v>3144</v>
      </c>
      <c r="L229" s="62"/>
      <c r="M229" s="212" t="s">
        <v>22</v>
      </c>
      <c r="N229" s="213" t="s">
        <v>50</v>
      </c>
      <c r="O229" s="43"/>
      <c r="P229" s="214">
        <f t="shared" si="71"/>
        <v>0</v>
      </c>
      <c r="Q229" s="214">
        <v>0</v>
      </c>
      <c r="R229" s="214">
        <f t="shared" si="72"/>
        <v>0</v>
      </c>
      <c r="S229" s="214">
        <v>0</v>
      </c>
      <c r="T229" s="215">
        <f t="shared" si="73"/>
        <v>0</v>
      </c>
      <c r="AR229" s="25" t="s">
        <v>588</v>
      </c>
      <c r="AT229" s="25" t="s">
        <v>230</v>
      </c>
      <c r="AU229" s="25" t="s">
        <v>87</v>
      </c>
      <c r="AY229" s="25" t="s">
        <v>228</v>
      </c>
      <c r="BE229" s="216">
        <f t="shared" si="74"/>
        <v>0</v>
      </c>
      <c r="BF229" s="216">
        <f t="shared" si="75"/>
        <v>0</v>
      </c>
      <c r="BG229" s="216">
        <f t="shared" si="76"/>
        <v>0</v>
      </c>
      <c r="BH229" s="216">
        <f t="shared" si="77"/>
        <v>0</v>
      </c>
      <c r="BI229" s="216">
        <f t="shared" si="78"/>
        <v>0</v>
      </c>
      <c r="BJ229" s="25" t="s">
        <v>24</v>
      </c>
      <c r="BK229" s="216">
        <f t="shared" si="79"/>
        <v>0</v>
      </c>
      <c r="BL229" s="25" t="s">
        <v>588</v>
      </c>
      <c r="BM229" s="25" t="s">
        <v>7296</v>
      </c>
    </row>
    <row r="230" spans="2:65" s="1" customFormat="1" ht="44.25" customHeight="1">
      <c r="B230" s="42"/>
      <c r="C230" s="205" t="s">
        <v>714</v>
      </c>
      <c r="D230" s="205" t="s">
        <v>230</v>
      </c>
      <c r="E230" s="206" t="s">
        <v>7244</v>
      </c>
      <c r="F230" s="207" t="s">
        <v>7245</v>
      </c>
      <c r="G230" s="208" t="s">
        <v>852</v>
      </c>
      <c r="H230" s="209">
        <v>1</v>
      </c>
      <c r="I230" s="210"/>
      <c r="J230" s="211">
        <f t="shared" si="70"/>
        <v>0</v>
      </c>
      <c r="K230" s="207" t="s">
        <v>3144</v>
      </c>
      <c r="L230" s="62"/>
      <c r="M230" s="212" t="s">
        <v>22</v>
      </c>
      <c r="N230" s="213" t="s">
        <v>50</v>
      </c>
      <c r="O230" s="43"/>
      <c r="P230" s="214">
        <f t="shared" si="71"/>
        <v>0</v>
      </c>
      <c r="Q230" s="214">
        <v>0</v>
      </c>
      <c r="R230" s="214">
        <f t="shared" si="72"/>
        <v>0</v>
      </c>
      <c r="S230" s="214">
        <v>0</v>
      </c>
      <c r="T230" s="215">
        <f t="shared" si="73"/>
        <v>0</v>
      </c>
      <c r="AR230" s="25" t="s">
        <v>588</v>
      </c>
      <c r="AT230" s="25" t="s">
        <v>230</v>
      </c>
      <c r="AU230" s="25" t="s">
        <v>87</v>
      </c>
      <c r="AY230" s="25" t="s">
        <v>228</v>
      </c>
      <c r="BE230" s="216">
        <f t="shared" si="74"/>
        <v>0</v>
      </c>
      <c r="BF230" s="216">
        <f t="shared" si="75"/>
        <v>0</v>
      </c>
      <c r="BG230" s="216">
        <f t="shared" si="76"/>
        <v>0</v>
      </c>
      <c r="BH230" s="216">
        <f t="shared" si="77"/>
        <v>0</v>
      </c>
      <c r="BI230" s="216">
        <f t="shared" si="78"/>
        <v>0</v>
      </c>
      <c r="BJ230" s="25" t="s">
        <v>24</v>
      </c>
      <c r="BK230" s="216">
        <f t="shared" si="79"/>
        <v>0</v>
      </c>
      <c r="BL230" s="25" t="s">
        <v>588</v>
      </c>
      <c r="BM230" s="25" t="s">
        <v>7297</v>
      </c>
    </row>
    <row r="231" spans="2:65" s="1" customFormat="1" ht="22.5" customHeight="1">
      <c r="B231" s="42"/>
      <c r="C231" s="205" t="s">
        <v>731</v>
      </c>
      <c r="D231" s="205" t="s">
        <v>230</v>
      </c>
      <c r="E231" s="206" t="s">
        <v>7247</v>
      </c>
      <c r="F231" s="207" t="s">
        <v>7248</v>
      </c>
      <c r="G231" s="208" t="s">
        <v>852</v>
      </c>
      <c r="H231" s="209">
        <v>1</v>
      </c>
      <c r="I231" s="210"/>
      <c r="J231" s="211">
        <f t="shared" si="70"/>
        <v>0</v>
      </c>
      <c r="K231" s="207" t="s">
        <v>3144</v>
      </c>
      <c r="L231" s="62"/>
      <c r="M231" s="212" t="s">
        <v>22</v>
      </c>
      <c r="N231" s="213" t="s">
        <v>50</v>
      </c>
      <c r="O231" s="43"/>
      <c r="P231" s="214">
        <f t="shared" si="71"/>
        <v>0</v>
      </c>
      <c r="Q231" s="214">
        <v>0</v>
      </c>
      <c r="R231" s="214">
        <f t="shared" si="72"/>
        <v>0</v>
      </c>
      <c r="S231" s="214">
        <v>0</v>
      </c>
      <c r="T231" s="215">
        <f t="shared" si="73"/>
        <v>0</v>
      </c>
      <c r="AR231" s="25" t="s">
        <v>588</v>
      </c>
      <c r="AT231" s="25" t="s">
        <v>230</v>
      </c>
      <c r="AU231" s="25" t="s">
        <v>87</v>
      </c>
      <c r="AY231" s="25" t="s">
        <v>228</v>
      </c>
      <c r="BE231" s="216">
        <f t="shared" si="74"/>
        <v>0</v>
      </c>
      <c r="BF231" s="216">
        <f t="shared" si="75"/>
        <v>0</v>
      </c>
      <c r="BG231" s="216">
        <f t="shared" si="76"/>
        <v>0</v>
      </c>
      <c r="BH231" s="216">
        <f t="shared" si="77"/>
        <v>0</v>
      </c>
      <c r="BI231" s="216">
        <f t="shared" si="78"/>
        <v>0</v>
      </c>
      <c r="BJ231" s="25" t="s">
        <v>24</v>
      </c>
      <c r="BK231" s="216">
        <f t="shared" si="79"/>
        <v>0</v>
      </c>
      <c r="BL231" s="25" t="s">
        <v>588</v>
      </c>
      <c r="BM231" s="25" t="s">
        <v>7298</v>
      </c>
    </row>
    <row r="232" spans="2:65" s="1" customFormat="1" ht="22.5" customHeight="1">
      <c r="B232" s="42"/>
      <c r="C232" s="205" t="s">
        <v>736</v>
      </c>
      <c r="D232" s="205" t="s">
        <v>230</v>
      </c>
      <c r="E232" s="206" t="s">
        <v>7191</v>
      </c>
      <c r="F232" s="207" t="s">
        <v>7192</v>
      </c>
      <c r="G232" s="208" t="s">
        <v>852</v>
      </c>
      <c r="H232" s="209">
        <v>1</v>
      </c>
      <c r="I232" s="210"/>
      <c r="J232" s="211">
        <f t="shared" si="70"/>
        <v>0</v>
      </c>
      <c r="K232" s="207" t="s">
        <v>3144</v>
      </c>
      <c r="L232" s="62"/>
      <c r="M232" s="212" t="s">
        <v>22</v>
      </c>
      <c r="N232" s="213" t="s">
        <v>50</v>
      </c>
      <c r="O232" s="43"/>
      <c r="P232" s="214">
        <f t="shared" si="71"/>
        <v>0</v>
      </c>
      <c r="Q232" s="214">
        <v>0</v>
      </c>
      <c r="R232" s="214">
        <f t="shared" si="72"/>
        <v>0</v>
      </c>
      <c r="S232" s="214">
        <v>0</v>
      </c>
      <c r="T232" s="215">
        <f t="shared" si="73"/>
        <v>0</v>
      </c>
      <c r="AR232" s="25" t="s">
        <v>588</v>
      </c>
      <c r="AT232" s="25" t="s">
        <v>230</v>
      </c>
      <c r="AU232" s="25" t="s">
        <v>87</v>
      </c>
      <c r="AY232" s="25" t="s">
        <v>228</v>
      </c>
      <c r="BE232" s="216">
        <f t="shared" si="74"/>
        <v>0</v>
      </c>
      <c r="BF232" s="216">
        <f t="shared" si="75"/>
        <v>0</v>
      </c>
      <c r="BG232" s="216">
        <f t="shared" si="76"/>
        <v>0</v>
      </c>
      <c r="BH232" s="216">
        <f t="shared" si="77"/>
        <v>0</v>
      </c>
      <c r="BI232" s="216">
        <f t="shared" si="78"/>
        <v>0</v>
      </c>
      <c r="BJ232" s="25" t="s">
        <v>24</v>
      </c>
      <c r="BK232" s="216">
        <f t="shared" si="79"/>
        <v>0</v>
      </c>
      <c r="BL232" s="25" t="s">
        <v>588</v>
      </c>
      <c r="BM232" s="25" t="s">
        <v>7299</v>
      </c>
    </row>
    <row r="233" spans="2:65" s="11" customFormat="1" ht="29.85" customHeight="1">
      <c r="B233" s="188"/>
      <c r="C233" s="189"/>
      <c r="D233" s="202" t="s">
        <v>78</v>
      </c>
      <c r="E233" s="203" t="s">
        <v>3278</v>
      </c>
      <c r="F233" s="203" t="s">
        <v>7300</v>
      </c>
      <c r="G233" s="189"/>
      <c r="H233" s="189"/>
      <c r="I233" s="192"/>
      <c r="J233" s="204">
        <f>BK233</f>
        <v>0</v>
      </c>
      <c r="K233" s="189"/>
      <c r="L233" s="194"/>
      <c r="M233" s="195"/>
      <c r="N233" s="196"/>
      <c r="O233" s="196"/>
      <c r="P233" s="197">
        <f>SUM(P234:P239)</f>
        <v>0</v>
      </c>
      <c r="Q233" s="196"/>
      <c r="R233" s="197">
        <f>SUM(R234:R239)</f>
        <v>0</v>
      </c>
      <c r="S233" s="196"/>
      <c r="T233" s="198">
        <f>SUM(T234:T239)</f>
        <v>0</v>
      </c>
      <c r="AR233" s="199" t="s">
        <v>101</v>
      </c>
      <c r="AT233" s="200" t="s">
        <v>78</v>
      </c>
      <c r="AU233" s="200" t="s">
        <v>24</v>
      </c>
      <c r="AY233" s="199" t="s">
        <v>228</v>
      </c>
      <c r="BK233" s="201">
        <f>SUM(BK234:BK239)</f>
        <v>0</v>
      </c>
    </row>
    <row r="234" spans="2:65" s="1" customFormat="1" ht="22.5" customHeight="1">
      <c r="B234" s="42"/>
      <c r="C234" s="205" t="s">
        <v>740</v>
      </c>
      <c r="D234" s="205" t="s">
        <v>230</v>
      </c>
      <c r="E234" s="206" t="s">
        <v>7176</v>
      </c>
      <c r="F234" s="207" t="s">
        <v>7177</v>
      </c>
      <c r="G234" s="208" t="s">
        <v>852</v>
      </c>
      <c r="H234" s="209">
        <v>1</v>
      </c>
      <c r="I234" s="210"/>
      <c r="J234" s="211">
        <f t="shared" ref="J234:J239" si="80">ROUND(I234*H234,2)</f>
        <v>0</v>
      </c>
      <c r="K234" s="207" t="s">
        <v>3144</v>
      </c>
      <c r="L234" s="62"/>
      <c r="M234" s="212" t="s">
        <v>22</v>
      </c>
      <c r="N234" s="213" t="s">
        <v>50</v>
      </c>
      <c r="O234" s="43"/>
      <c r="P234" s="214">
        <f t="shared" ref="P234:P239" si="81">O234*H234</f>
        <v>0</v>
      </c>
      <c r="Q234" s="214">
        <v>0</v>
      </c>
      <c r="R234" s="214">
        <f t="shared" ref="R234:R239" si="82">Q234*H234</f>
        <v>0</v>
      </c>
      <c r="S234" s="214">
        <v>0</v>
      </c>
      <c r="T234" s="215">
        <f t="shared" ref="T234:T239" si="83">S234*H234</f>
        <v>0</v>
      </c>
      <c r="AR234" s="25" t="s">
        <v>588</v>
      </c>
      <c r="AT234" s="25" t="s">
        <v>230</v>
      </c>
      <c r="AU234" s="25" t="s">
        <v>87</v>
      </c>
      <c r="AY234" s="25" t="s">
        <v>228</v>
      </c>
      <c r="BE234" s="216">
        <f t="shared" ref="BE234:BE239" si="84">IF(N234="základní",J234,0)</f>
        <v>0</v>
      </c>
      <c r="BF234" s="216">
        <f t="shared" ref="BF234:BF239" si="85">IF(N234="snížená",J234,0)</f>
        <v>0</v>
      </c>
      <c r="BG234" s="216">
        <f t="shared" ref="BG234:BG239" si="86">IF(N234="zákl. přenesená",J234,0)</f>
        <v>0</v>
      </c>
      <c r="BH234" s="216">
        <f t="shared" ref="BH234:BH239" si="87">IF(N234="sníž. přenesená",J234,0)</f>
        <v>0</v>
      </c>
      <c r="BI234" s="216">
        <f t="shared" ref="BI234:BI239" si="88">IF(N234="nulová",J234,0)</f>
        <v>0</v>
      </c>
      <c r="BJ234" s="25" t="s">
        <v>24</v>
      </c>
      <c r="BK234" s="216">
        <f t="shared" ref="BK234:BK239" si="89">ROUND(I234*H234,2)</f>
        <v>0</v>
      </c>
      <c r="BL234" s="25" t="s">
        <v>588</v>
      </c>
      <c r="BM234" s="25" t="s">
        <v>7301</v>
      </c>
    </row>
    <row r="235" spans="2:65" s="1" customFormat="1" ht="22.5" customHeight="1">
      <c r="B235" s="42"/>
      <c r="C235" s="205" t="s">
        <v>744</v>
      </c>
      <c r="D235" s="205" t="s">
        <v>230</v>
      </c>
      <c r="E235" s="206" t="s">
        <v>7179</v>
      </c>
      <c r="F235" s="207" t="s">
        <v>7180</v>
      </c>
      <c r="G235" s="208" t="s">
        <v>852</v>
      </c>
      <c r="H235" s="209">
        <v>1</v>
      </c>
      <c r="I235" s="210"/>
      <c r="J235" s="211">
        <f t="shared" si="80"/>
        <v>0</v>
      </c>
      <c r="K235" s="207" t="s">
        <v>3144</v>
      </c>
      <c r="L235" s="62"/>
      <c r="M235" s="212" t="s">
        <v>22</v>
      </c>
      <c r="N235" s="213" t="s">
        <v>50</v>
      </c>
      <c r="O235" s="43"/>
      <c r="P235" s="214">
        <f t="shared" si="81"/>
        <v>0</v>
      </c>
      <c r="Q235" s="214">
        <v>0</v>
      </c>
      <c r="R235" s="214">
        <f t="shared" si="82"/>
        <v>0</v>
      </c>
      <c r="S235" s="214">
        <v>0</v>
      </c>
      <c r="T235" s="215">
        <f t="shared" si="83"/>
        <v>0</v>
      </c>
      <c r="AR235" s="25" t="s">
        <v>588</v>
      </c>
      <c r="AT235" s="25" t="s">
        <v>230</v>
      </c>
      <c r="AU235" s="25" t="s">
        <v>87</v>
      </c>
      <c r="AY235" s="25" t="s">
        <v>228</v>
      </c>
      <c r="BE235" s="216">
        <f t="shared" si="84"/>
        <v>0</v>
      </c>
      <c r="BF235" s="216">
        <f t="shared" si="85"/>
        <v>0</v>
      </c>
      <c r="BG235" s="216">
        <f t="shared" si="86"/>
        <v>0</v>
      </c>
      <c r="BH235" s="216">
        <f t="shared" si="87"/>
        <v>0</v>
      </c>
      <c r="BI235" s="216">
        <f t="shared" si="88"/>
        <v>0</v>
      </c>
      <c r="BJ235" s="25" t="s">
        <v>24</v>
      </c>
      <c r="BK235" s="216">
        <f t="shared" si="89"/>
        <v>0</v>
      </c>
      <c r="BL235" s="25" t="s">
        <v>588</v>
      </c>
      <c r="BM235" s="25" t="s">
        <v>7302</v>
      </c>
    </row>
    <row r="236" spans="2:65" s="1" customFormat="1" ht="31.5" customHeight="1">
      <c r="B236" s="42"/>
      <c r="C236" s="205" t="s">
        <v>748</v>
      </c>
      <c r="D236" s="205" t="s">
        <v>230</v>
      </c>
      <c r="E236" s="206" t="s">
        <v>7241</v>
      </c>
      <c r="F236" s="207" t="s">
        <v>7242</v>
      </c>
      <c r="G236" s="208" t="s">
        <v>852</v>
      </c>
      <c r="H236" s="209">
        <v>1</v>
      </c>
      <c r="I236" s="210"/>
      <c r="J236" s="211">
        <f t="shared" si="80"/>
        <v>0</v>
      </c>
      <c r="K236" s="207" t="s">
        <v>3144</v>
      </c>
      <c r="L236" s="62"/>
      <c r="M236" s="212" t="s">
        <v>22</v>
      </c>
      <c r="N236" s="213" t="s">
        <v>50</v>
      </c>
      <c r="O236" s="43"/>
      <c r="P236" s="214">
        <f t="shared" si="81"/>
        <v>0</v>
      </c>
      <c r="Q236" s="214">
        <v>0</v>
      </c>
      <c r="R236" s="214">
        <f t="shared" si="82"/>
        <v>0</v>
      </c>
      <c r="S236" s="214">
        <v>0</v>
      </c>
      <c r="T236" s="215">
        <f t="shared" si="83"/>
        <v>0</v>
      </c>
      <c r="AR236" s="25" t="s">
        <v>588</v>
      </c>
      <c r="AT236" s="25" t="s">
        <v>230</v>
      </c>
      <c r="AU236" s="25" t="s">
        <v>87</v>
      </c>
      <c r="AY236" s="25" t="s">
        <v>228</v>
      </c>
      <c r="BE236" s="216">
        <f t="shared" si="84"/>
        <v>0</v>
      </c>
      <c r="BF236" s="216">
        <f t="shared" si="85"/>
        <v>0</v>
      </c>
      <c r="BG236" s="216">
        <f t="shared" si="86"/>
        <v>0</v>
      </c>
      <c r="BH236" s="216">
        <f t="shared" si="87"/>
        <v>0</v>
      </c>
      <c r="BI236" s="216">
        <f t="shared" si="88"/>
        <v>0</v>
      </c>
      <c r="BJ236" s="25" t="s">
        <v>24</v>
      </c>
      <c r="BK236" s="216">
        <f t="shared" si="89"/>
        <v>0</v>
      </c>
      <c r="BL236" s="25" t="s">
        <v>588</v>
      </c>
      <c r="BM236" s="25" t="s">
        <v>7303</v>
      </c>
    </row>
    <row r="237" spans="2:65" s="1" customFormat="1" ht="44.25" customHeight="1">
      <c r="B237" s="42"/>
      <c r="C237" s="205" t="s">
        <v>753</v>
      </c>
      <c r="D237" s="205" t="s">
        <v>230</v>
      </c>
      <c r="E237" s="206" t="s">
        <v>7244</v>
      </c>
      <c r="F237" s="207" t="s">
        <v>7245</v>
      </c>
      <c r="G237" s="208" t="s">
        <v>852</v>
      </c>
      <c r="H237" s="209">
        <v>1</v>
      </c>
      <c r="I237" s="210"/>
      <c r="J237" s="211">
        <f t="shared" si="80"/>
        <v>0</v>
      </c>
      <c r="K237" s="207" t="s">
        <v>3144</v>
      </c>
      <c r="L237" s="62"/>
      <c r="M237" s="212" t="s">
        <v>22</v>
      </c>
      <c r="N237" s="213" t="s">
        <v>50</v>
      </c>
      <c r="O237" s="43"/>
      <c r="P237" s="214">
        <f t="shared" si="81"/>
        <v>0</v>
      </c>
      <c r="Q237" s="214">
        <v>0</v>
      </c>
      <c r="R237" s="214">
        <f t="shared" si="82"/>
        <v>0</v>
      </c>
      <c r="S237" s="214">
        <v>0</v>
      </c>
      <c r="T237" s="215">
        <f t="shared" si="83"/>
        <v>0</v>
      </c>
      <c r="AR237" s="25" t="s">
        <v>588</v>
      </c>
      <c r="AT237" s="25" t="s">
        <v>230</v>
      </c>
      <c r="AU237" s="25" t="s">
        <v>87</v>
      </c>
      <c r="AY237" s="25" t="s">
        <v>228</v>
      </c>
      <c r="BE237" s="216">
        <f t="shared" si="84"/>
        <v>0</v>
      </c>
      <c r="BF237" s="216">
        <f t="shared" si="85"/>
        <v>0</v>
      </c>
      <c r="BG237" s="216">
        <f t="shared" si="86"/>
        <v>0</v>
      </c>
      <c r="BH237" s="216">
        <f t="shared" si="87"/>
        <v>0</v>
      </c>
      <c r="BI237" s="216">
        <f t="shared" si="88"/>
        <v>0</v>
      </c>
      <c r="BJ237" s="25" t="s">
        <v>24</v>
      </c>
      <c r="BK237" s="216">
        <f t="shared" si="89"/>
        <v>0</v>
      </c>
      <c r="BL237" s="25" t="s">
        <v>588</v>
      </c>
      <c r="BM237" s="25" t="s">
        <v>7304</v>
      </c>
    </row>
    <row r="238" spans="2:65" s="1" customFormat="1" ht="22.5" customHeight="1">
      <c r="B238" s="42"/>
      <c r="C238" s="205" t="s">
        <v>759</v>
      </c>
      <c r="D238" s="205" t="s">
        <v>230</v>
      </c>
      <c r="E238" s="206" t="s">
        <v>7247</v>
      </c>
      <c r="F238" s="207" t="s">
        <v>7248</v>
      </c>
      <c r="G238" s="208" t="s">
        <v>852</v>
      </c>
      <c r="H238" s="209">
        <v>1</v>
      </c>
      <c r="I238" s="210"/>
      <c r="J238" s="211">
        <f t="shared" si="80"/>
        <v>0</v>
      </c>
      <c r="K238" s="207" t="s">
        <v>3144</v>
      </c>
      <c r="L238" s="62"/>
      <c r="M238" s="212" t="s">
        <v>22</v>
      </c>
      <c r="N238" s="213" t="s">
        <v>50</v>
      </c>
      <c r="O238" s="43"/>
      <c r="P238" s="214">
        <f t="shared" si="81"/>
        <v>0</v>
      </c>
      <c r="Q238" s="214">
        <v>0</v>
      </c>
      <c r="R238" s="214">
        <f t="shared" si="82"/>
        <v>0</v>
      </c>
      <c r="S238" s="214">
        <v>0</v>
      </c>
      <c r="T238" s="215">
        <f t="shared" si="83"/>
        <v>0</v>
      </c>
      <c r="AR238" s="25" t="s">
        <v>588</v>
      </c>
      <c r="AT238" s="25" t="s">
        <v>230</v>
      </c>
      <c r="AU238" s="25" t="s">
        <v>87</v>
      </c>
      <c r="AY238" s="25" t="s">
        <v>228</v>
      </c>
      <c r="BE238" s="216">
        <f t="shared" si="84"/>
        <v>0</v>
      </c>
      <c r="BF238" s="216">
        <f t="shared" si="85"/>
        <v>0</v>
      </c>
      <c r="BG238" s="216">
        <f t="shared" si="86"/>
        <v>0</v>
      </c>
      <c r="BH238" s="216">
        <f t="shared" si="87"/>
        <v>0</v>
      </c>
      <c r="BI238" s="216">
        <f t="shared" si="88"/>
        <v>0</v>
      </c>
      <c r="BJ238" s="25" t="s">
        <v>24</v>
      </c>
      <c r="BK238" s="216">
        <f t="shared" si="89"/>
        <v>0</v>
      </c>
      <c r="BL238" s="25" t="s">
        <v>588</v>
      </c>
      <c r="BM238" s="25" t="s">
        <v>7305</v>
      </c>
    </row>
    <row r="239" spans="2:65" s="1" customFormat="1" ht="22.5" customHeight="1">
      <c r="B239" s="42"/>
      <c r="C239" s="205" t="s">
        <v>764</v>
      </c>
      <c r="D239" s="205" t="s">
        <v>230</v>
      </c>
      <c r="E239" s="206" t="s">
        <v>7191</v>
      </c>
      <c r="F239" s="207" t="s">
        <v>7192</v>
      </c>
      <c r="G239" s="208" t="s">
        <v>852</v>
      </c>
      <c r="H239" s="209">
        <v>1</v>
      </c>
      <c r="I239" s="210"/>
      <c r="J239" s="211">
        <f t="shared" si="80"/>
        <v>0</v>
      </c>
      <c r="K239" s="207" t="s">
        <v>3144</v>
      </c>
      <c r="L239" s="62"/>
      <c r="M239" s="212" t="s">
        <v>22</v>
      </c>
      <c r="N239" s="213" t="s">
        <v>50</v>
      </c>
      <c r="O239" s="43"/>
      <c r="P239" s="214">
        <f t="shared" si="81"/>
        <v>0</v>
      </c>
      <c r="Q239" s="214">
        <v>0</v>
      </c>
      <c r="R239" s="214">
        <f t="shared" si="82"/>
        <v>0</v>
      </c>
      <c r="S239" s="214">
        <v>0</v>
      </c>
      <c r="T239" s="215">
        <f t="shared" si="83"/>
        <v>0</v>
      </c>
      <c r="AR239" s="25" t="s">
        <v>588</v>
      </c>
      <c r="AT239" s="25" t="s">
        <v>230</v>
      </c>
      <c r="AU239" s="25" t="s">
        <v>87</v>
      </c>
      <c r="AY239" s="25" t="s">
        <v>228</v>
      </c>
      <c r="BE239" s="216">
        <f t="shared" si="84"/>
        <v>0</v>
      </c>
      <c r="BF239" s="216">
        <f t="shared" si="85"/>
        <v>0</v>
      </c>
      <c r="BG239" s="216">
        <f t="shared" si="86"/>
        <v>0</v>
      </c>
      <c r="BH239" s="216">
        <f t="shared" si="87"/>
        <v>0</v>
      </c>
      <c r="BI239" s="216">
        <f t="shared" si="88"/>
        <v>0</v>
      </c>
      <c r="BJ239" s="25" t="s">
        <v>24</v>
      </c>
      <c r="BK239" s="216">
        <f t="shared" si="89"/>
        <v>0</v>
      </c>
      <c r="BL239" s="25" t="s">
        <v>588</v>
      </c>
      <c r="BM239" s="25" t="s">
        <v>7306</v>
      </c>
    </row>
    <row r="240" spans="2:65" s="11" customFormat="1" ht="29.85" customHeight="1">
      <c r="B240" s="188"/>
      <c r="C240" s="189"/>
      <c r="D240" s="202" t="s">
        <v>78</v>
      </c>
      <c r="E240" s="203" t="s">
        <v>3286</v>
      </c>
      <c r="F240" s="203" t="s">
        <v>7307</v>
      </c>
      <c r="G240" s="189"/>
      <c r="H240" s="189"/>
      <c r="I240" s="192"/>
      <c r="J240" s="204">
        <f>BK240</f>
        <v>0</v>
      </c>
      <c r="K240" s="189"/>
      <c r="L240" s="194"/>
      <c r="M240" s="195"/>
      <c r="N240" s="196"/>
      <c r="O240" s="196"/>
      <c r="P240" s="197">
        <f>SUM(P241:P246)</f>
        <v>0</v>
      </c>
      <c r="Q240" s="196"/>
      <c r="R240" s="197">
        <f>SUM(R241:R246)</f>
        <v>0</v>
      </c>
      <c r="S240" s="196"/>
      <c r="T240" s="198">
        <f>SUM(T241:T246)</f>
        <v>0</v>
      </c>
      <c r="AR240" s="199" t="s">
        <v>101</v>
      </c>
      <c r="AT240" s="200" t="s">
        <v>78</v>
      </c>
      <c r="AU240" s="200" t="s">
        <v>24</v>
      </c>
      <c r="AY240" s="199" t="s">
        <v>228</v>
      </c>
      <c r="BK240" s="201">
        <f>SUM(BK241:BK246)</f>
        <v>0</v>
      </c>
    </row>
    <row r="241" spans="2:65" s="1" customFormat="1" ht="22.5" customHeight="1">
      <c r="B241" s="42"/>
      <c r="C241" s="205" t="s">
        <v>768</v>
      </c>
      <c r="D241" s="205" t="s">
        <v>230</v>
      </c>
      <c r="E241" s="206" t="s">
        <v>7176</v>
      </c>
      <c r="F241" s="207" t="s">
        <v>7177</v>
      </c>
      <c r="G241" s="208" t="s">
        <v>852</v>
      </c>
      <c r="H241" s="209">
        <v>1</v>
      </c>
      <c r="I241" s="210"/>
      <c r="J241" s="211">
        <f t="shared" ref="J241:J246" si="90">ROUND(I241*H241,2)</f>
        <v>0</v>
      </c>
      <c r="K241" s="207" t="s">
        <v>3144</v>
      </c>
      <c r="L241" s="62"/>
      <c r="M241" s="212" t="s">
        <v>22</v>
      </c>
      <c r="N241" s="213" t="s">
        <v>50</v>
      </c>
      <c r="O241" s="43"/>
      <c r="P241" s="214">
        <f t="shared" ref="P241:P246" si="91">O241*H241</f>
        <v>0</v>
      </c>
      <c r="Q241" s="214">
        <v>0</v>
      </c>
      <c r="R241" s="214">
        <f t="shared" ref="R241:R246" si="92">Q241*H241</f>
        <v>0</v>
      </c>
      <c r="S241" s="214">
        <v>0</v>
      </c>
      <c r="T241" s="215">
        <f t="shared" ref="T241:T246" si="93">S241*H241</f>
        <v>0</v>
      </c>
      <c r="AR241" s="25" t="s">
        <v>588</v>
      </c>
      <c r="AT241" s="25" t="s">
        <v>230</v>
      </c>
      <c r="AU241" s="25" t="s">
        <v>87</v>
      </c>
      <c r="AY241" s="25" t="s">
        <v>228</v>
      </c>
      <c r="BE241" s="216">
        <f t="shared" ref="BE241:BE246" si="94">IF(N241="základní",J241,0)</f>
        <v>0</v>
      </c>
      <c r="BF241" s="216">
        <f t="shared" ref="BF241:BF246" si="95">IF(N241="snížená",J241,0)</f>
        <v>0</v>
      </c>
      <c r="BG241" s="216">
        <f t="shared" ref="BG241:BG246" si="96">IF(N241="zákl. přenesená",J241,0)</f>
        <v>0</v>
      </c>
      <c r="BH241" s="216">
        <f t="shared" ref="BH241:BH246" si="97">IF(N241="sníž. přenesená",J241,0)</f>
        <v>0</v>
      </c>
      <c r="BI241" s="216">
        <f t="shared" ref="BI241:BI246" si="98">IF(N241="nulová",J241,0)</f>
        <v>0</v>
      </c>
      <c r="BJ241" s="25" t="s">
        <v>24</v>
      </c>
      <c r="BK241" s="216">
        <f t="shared" ref="BK241:BK246" si="99">ROUND(I241*H241,2)</f>
        <v>0</v>
      </c>
      <c r="BL241" s="25" t="s">
        <v>588</v>
      </c>
      <c r="BM241" s="25" t="s">
        <v>7308</v>
      </c>
    </row>
    <row r="242" spans="2:65" s="1" customFormat="1" ht="22.5" customHeight="1">
      <c r="B242" s="42"/>
      <c r="C242" s="205" t="s">
        <v>772</v>
      </c>
      <c r="D242" s="205" t="s">
        <v>230</v>
      </c>
      <c r="E242" s="206" t="s">
        <v>7179</v>
      </c>
      <c r="F242" s="207" t="s">
        <v>7180</v>
      </c>
      <c r="G242" s="208" t="s">
        <v>852</v>
      </c>
      <c r="H242" s="209">
        <v>1</v>
      </c>
      <c r="I242" s="210"/>
      <c r="J242" s="211">
        <f t="shared" si="90"/>
        <v>0</v>
      </c>
      <c r="K242" s="207" t="s">
        <v>3144</v>
      </c>
      <c r="L242" s="62"/>
      <c r="M242" s="212" t="s">
        <v>22</v>
      </c>
      <c r="N242" s="213" t="s">
        <v>50</v>
      </c>
      <c r="O242" s="43"/>
      <c r="P242" s="214">
        <f t="shared" si="91"/>
        <v>0</v>
      </c>
      <c r="Q242" s="214">
        <v>0</v>
      </c>
      <c r="R242" s="214">
        <f t="shared" si="92"/>
        <v>0</v>
      </c>
      <c r="S242" s="214">
        <v>0</v>
      </c>
      <c r="T242" s="215">
        <f t="shared" si="93"/>
        <v>0</v>
      </c>
      <c r="AR242" s="25" t="s">
        <v>588</v>
      </c>
      <c r="AT242" s="25" t="s">
        <v>230</v>
      </c>
      <c r="AU242" s="25" t="s">
        <v>87</v>
      </c>
      <c r="AY242" s="25" t="s">
        <v>228</v>
      </c>
      <c r="BE242" s="216">
        <f t="shared" si="94"/>
        <v>0</v>
      </c>
      <c r="BF242" s="216">
        <f t="shared" si="95"/>
        <v>0</v>
      </c>
      <c r="BG242" s="216">
        <f t="shared" si="96"/>
        <v>0</v>
      </c>
      <c r="BH242" s="216">
        <f t="shared" si="97"/>
        <v>0</v>
      </c>
      <c r="BI242" s="216">
        <f t="shared" si="98"/>
        <v>0</v>
      </c>
      <c r="BJ242" s="25" t="s">
        <v>24</v>
      </c>
      <c r="BK242" s="216">
        <f t="shared" si="99"/>
        <v>0</v>
      </c>
      <c r="BL242" s="25" t="s">
        <v>588</v>
      </c>
      <c r="BM242" s="25" t="s">
        <v>7309</v>
      </c>
    </row>
    <row r="243" spans="2:65" s="1" customFormat="1" ht="31.5" customHeight="1">
      <c r="B243" s="42"/>
      <c r="C243" s="205" t="s">
        <v>777</v>
      </c>
      <c r="D243" s="205" t="s">
        <v>230</v>
      </c>
      <c r="E243" s="206" t="s">
        <v>7241</v>
      </c>
      <c r="F243" s="207" t="s">
        <v>7242</v>
      </c>
      <c r="G243" s="208" t="s">
        <v>852</v>
      </c>
      <c r="H243" s="209">
        <v>1</v>
      </c>
      <c r="I243" s="210"/>
      <c r="J243" s="211">
        <f t="shared" si="90"/>
        <v>0</v>
      </c>
      <c r="K243" s="207" t="s">
        <v>3144</v>
      </c>
      <c r="L243" s="62"/>
      <c r="M243" s="212" t="s">
        <v>22</v>
      </c>
      <c r="N243" s="213" t="s">
        <v>50</v>
      </c>
      <c r="O243" s="43"/>
      <c r="P243" s="214">
        <f t="shared" si="91"/>
        <v>0</v>
      </c>
      <c r="Q243" s="214">
        <v>0</v>
      </c>
      <c r="R243" s="214">
        <f t="shared" si="92"/>
        <v>0</v>
      </c>
      <c r="S243" s="214">
        <v>0</v>
      </c>
      <c r="T243" s="215">
        <f t="shared" si="93"/>
        <v>0</v>
      </c>
      <c r="AR243" s="25" t="s">
        <v>588</v>
      </c>
      <c r="AT243" s="25" t="s">
        <v>230</v>
      </c>
      <c r="AU243" s="25" t="s">
        <v>87</v>
      </c>
      <c r="AY243" s="25" t="s">
        <v>228</v>
      </c>
      <c r="BE243" s="216">
        <f t="shared" si="94"/>
        <v>0</v>
      </c>
      <c r="BF243" s="216">
        <f t="shared" si="95"/>
        <v>0</v>
      </c>
      <c r="BG243" s="216">
        <f t="shared" si="96"/>
        <v>0</v>
      </c>
      <c r="BH243" s="216">
        <f t="shared" si="97"/>
        <v>0</v>
      </c>
      <c r="BI243" s="216">
        <f t="shared" si="98"/>
        <v>0</v>
      </c>
      <c r="BJ243" s="25" t="s">
        <v>24</v>
      </c>
      <c r="BK243" s="216">
        <f t="shared" si="99"/>
        <v>0</v>
      </c>
      <c r="BL243" s="25" t="s">
        <v>588</v>
      </c>
      <c r="BM243" s="25" t="s">
        <v>7310</v>
      </c>
    </row>
    <row r="244" spans="2:65" s="1" customFormat="1" ht="44.25" customHeight="1">
      <c r="B244" s="42"/>
      <c r="C244" s="205" t="s">
        <v>787</v>
      </c>
      <c r="D244" s="205" t="s">
        <v>230</v>
      </c>
      <c r="E244" s="206" t="s">
        <v>7244</v>
      </c>
      <c r="F244" s="207" t="s">
        <v>7245</v>
      </c>
      <c r="G244" s="208" t="s">
        <v>852</v>
      </c>
      <c r="H244" s="209">
        <v>1</v>
      </c>
      <c r="I244" s="210"/>
      <c r="J244" s="211">
        <f t="shared" si="90"/>
        <v>0</v>
      </c>
      <c r="K244" s="207" t="s">
        <v>3144</v>
      </c>
      <c r="L244" s="62"/>
      <c r="M244" s="212" t="s">
        <v>22</v>
      </c>
      <c r="N244" s="213" t="s">
        <v>50</v>
      </c>
      <c r="O244" s="43"/>
      <c r="P244" s="214">
        <f t="shared" si="91"/>
        <v>0</v>
      </c>
      <c r="Q244" s="214">
        <v>0</v>
      </c>
      <c r="R244" s="214">
        <f t="shared" si="92"/>
        <v>0</v>
      </c>
      <c r="S244" s="214">
        <v>0</v>
      </c>
      <c r="T244" s="215">
        <f t="shared" si="93"/>
        <v>0</v>
      </c>
      <c r="AR244" s="25" t="s">
        <v>588</v>
      </c>
      <c r="AT244" s="25" t="s">
        <v>230</v>
      </c>
      <c r="AU244" s="25" t="s">
        <v>87</v>
      </c>
      <c r="AY244" s="25" t="s">
        <v>228</v>
      </c>
      <c r="BE244" s="216">
        <f t="shared" si="94"/>
        <v>0</v>
      </c>
      <c r="BF244" s="216">
        <f t="shared" si="95"/>
        <v>0</v>
      </c>
      <c r="BG244" s="216">
        <f t="shared" si="96"/>
        <v>0</v>
      </c>
      <c r="BH244" s="216">
        <f t="shared" si="97"/>
        <v>0</v>
      </c>
      <c r="BI244" s="216">
        <f t="shared" si="98"/>
        <v>0</v>
      </c>
      <c r="BJ244" s="25" t="s">
        <v>24</v>
      </c>
      <c r="BK244" s="216">
        <f t="shared" si="99"/>
        <v>0</v>
      </c>
      <c r="BL244" s="25" t="s">
        <v>588</v>
      </c>
      <c r="BM244" s="25" t="s">
        <v>7311</v>
      </c>
    </row>
    <row r="245" spans="2:65" s="1" customFormat="1" ht="22.5" customHeight="1">
      <c r="B245" s="42"/>
      <c r="C245" s="205" t="s">
        <v>792</v>
      </c>
      <c r="D245" s="205" t="s">
        <v>230</v>
      </c>
      <c r="E245" s="206" t="s">
        <v>7247</v>
      </c>
      <c r="F245" s="207" t="s">
        <v>7248</v>
      </c>
      <c r="G245" s="208" t="s">
        <v>852</v>
      </c>
      <c r="H245" s="209">
        <v>1</v>
      </c>
      <c r="I245" s="210"/>
      <c r="J245" s="211">
        <f t="shared" si="90"/>
        <v>0</v>
      </c>
      <c r="K245" s="207" t="s">
        <v>3144</v>
      </c>
      <c r="L245" s="62"/>
      <c r="M245" s="212" t="s">
        <v>22</v>
      </c>
      <c r="N245" s="213" t="s">
        <v>50</v>
      </c>
      <c r="O245" s="43"/>
      <c r="P245" s="214">
        <f t="shared" si="91"/>
        <v>0</v>
      </c>
      <c r="Q245" s="214">
        <v>0</v>
      </c>
      <c r="R245" s="214">
        <f t="shared" si="92"/>
        <v>0</v>
      </c>
      <c r="S245" s="214">
        <v>0</v>
      </c>
      <c r="T245" s="215">
        <f t="shared" si="93"/>
        <v>0</v>
      </c>
      <c r="AR245" s="25" t="s">
        <v>588</v>
      </c>
      <c r="AT245" s="25" t="s">
        <v>230</v>
      </c>
      <c r="AU245" s="25" t="s">
        <v>87</v>
      </c>
      <c r="AY245" s="25" t="s">
        <v>228</v>
      </c>
      <c r="BE245" s="216">
        <f t="shared" si="94"/>
        <v>0</v>
      </c>
      <c r="BF245" s="216">
        <f t="shared" si="95"/>
        <v>0</v>
      </c>
      <c r="BG245" s="216">
        <f t="shared" si="96"/>
        <v>0</v>
      </c>
      <c r="BH245" s="216">
        <f t="shared" si="97"/>
        <v>0</v>
      </c>
      <c r="BI245" s="216">
        <f t="shared" si="98"/>
        <v>0</v>
      </c>
      <c r="BJ245" s="25" t="s">
        <v>24</v>
      </c>
      <c r="BK245" s="216">
        <f t="shared" si="99"/>
        <v>0</v>
      </c>
      <c r="BL245" s="25" t="s">
        <v>588</v>
      </c>
      <c r="BM245" s="25" t="s">
        <v>7312</v>
      </c>
    </row>
    <row r="246" spans="2:65" s="1" customFormat="1" ht="22.5" customHeight="1">
      <c r="B246" s="42"/>
      <c r="C246" s="205" t="s">
        <v>804</v>
      </c>
      <c r="D246" s="205" t="s">
        <v>230</v>
      </c>
      <c r="E246" s="206" t="s">
        <v>7191</v>
      </c>
      <c r="F246" s="207" t="s">
        <v>7192</v>
      </c>
      <c r="G246" s="208" t="s">
        <v>852</v>
      </c>
      <c r="H246" s="209">
        <v>1</v>
      </c>
      <c r="I246" s="210"/>
      <c r="J246" s="211">
        <f t="shared" si="90"/>
        <v>0</v>
      </c>
      <c r="K246" s="207" t="s">
        <v>3144</v>
      </c>
      <c r="L246" s="62"/>
      <c r="M246" s="212" t="s">
        <v>22</v>
      </c>
      <c r="N246" s="213" t="s">
        <v>50</v>
      </c>
      <c r="O246" s="43"/>
      <c r="P246" s="214">
        <f t="shared" si="91"/>
        <v>0</v>
      </c>
      <c r="Q246" s="214">
        <v>0</v>
      </c>
      <c r="R246" s="214">
        <f t="shared" si="92"/>
        <v>0</v>
      </c>
      <c r="S246" s="214">
        <v>0</v>
      </c>
      <c r="T246" s="215">
        <f t="shared" si="93"/>
        <v>0</v>
      </c>
      <c r="AR246" s="25" t="s">
        <v>588</v>
      </c>
      <c r="AT246" s="25" t="s">
        <v>230</v>
      </c>
      <c r="AU246" s="25" t="s">
        <v>87</v>
      </c>
      <c r="AY246" s="25" t="s">
        <v>228</v>
      </c>
      <c r="BE246" s="216">
        <f t="shared" si="94"/>
        <v>0</v>
      </c>
      <c r="BF246" s="216">
        <f t="shared" si="95"/>
        <v>0</v>
      </c>
      <c r="BG246" s="216">
        <f t="shared" si="96"/>
        <v>0</v>
      </c>
      <c r="BH246" s="216">
        <f t="shared" si="97"/>
        <v>0</v>
      </c>
      <c r="BI246" s="216">
        <f t="shared" si="98"/>
        <v>0</v>
      </c>
      <c r="BJ246" s="25" t="s">
        <v>24</v>
      </c>
      <c r="BK246" s="216">
        <f t="shared" si="99"/>
        <v>0</v>
      </c>
      <c r="BL246" s="25" t="s">
        <v>588</v>
      </c>
      <c r="BM246" s="25" t="s">
        <v>7313</v>
      </c>
    </row>
    <row r="247" spans="2:65" s="11" customFormat="1" ht="29.85" customHeight="1">
      <c r="B247" s="188"/>
      <c r="C247" s="189"/>
      <c r="D247" s="202" t="s">
        <v>78</v>
      </c>
      <c r="E247" s="203" t="s">
        <v>3289</v>
      </c>
      <c r="F247" s="203" t="s">
        <v>7314</v>
      </c>
      <c r="G247" s="189"/>
      <c r="H247" s="189"/>
      <c r="I247" s="192"/>
      <c r="J247" s="204">
        <f>BK247</f>
        <v>0</v>
      </c>
      <c r="K247" s="189"/>
      <c r="L247" s="194"/>
      <c r="M247" s="195"/>
      <c r="N247" s="196"/>
      <c r="O247" s="196"/>
      <c r="P247" s="197">
        <f>SUM(P248:P253)</f>
        <v>0</v>
      </c>
      <c r="Q247" s="196"/>
      <c r="R247" s="197">
        <f>SUM(R248:R253)</f>
        <v>0</v>
      </c>
      <c r="S247" s="196"/>
      <c r="T247" s="198">
        <f>SUM(T248:T253)</f>
        <v>0</v>
      </c>
      <c r="AR247" s="199" t="s">
        <v>101</v>
      </c>
      <c r="AT247" s="200" t="s">
        <v>78</v>
      </c>
      <c r="AU247" s="200" t="s">
        <v>24</v>
      </c>
      <c r="AY247" s="199" t="s">
        <v>228</v>
      </c>
      <c r="BK247" s="201">
        <f>SUM(BK248:BK253)</f>
        <v>0</v>
      </c>
    </row>
    <row r="248" spans="2:65" s="1" customFormat="1" ht="22.5" customHeight="1">
      <c r="B248" s="42"/>
      <c r="C248" s="205" t="s">
        <v>809</v>
      </c>
      <c r="D248" s="205" t="s">
        <v>230</v>
      </c>
      <c r="E248" s="206" t="s">
        <v>7176</v>
      </c>
      <c r="F248" s="207" t="s">
        <v>7177</v>
      </c>
      <c r="G248" s="208" t="s">
        <v>852</v>
      </c>
      <c r="H248" s="209">
        <v>1</v>
      </c>
      <c r="I248" s="210"/>
      <c r="J248" s="211">
        <f t="shared" ref="J248:J253" si="100">ROUND(I248*H248,2)</f>
        <v>0</v>
      </c>
      <c r="K248" s="207" t="s">
        <v>3144</v>
      </c>
      <c r="L248" s="62"/>
      <c r="M248" s="212" t="s">
        <v>22</v>
      </c>
      <c r="N248" s="213" t="s">
        <v>50</v>
      </c>
      <c r="O248" s="43"/>
      <c r="P248" s="214">
        <f t="shared" ref="P248:P253" si="101">O248*H248</f>
        <v>0</v>
      </c>
      <c r="Q248" s="214">
        <v>0</v>
      </c>
      <c r="R248" s="214">
        <f t="shared" ref="R248:R253" si="102">Q248*H248</f>
        <v>0</v>
      </c>
      <c r="S248" s="214">
        <v>0</v>
      </c>
      <c r="T248" s="215">
        <f t="shared" ref="T248:T253" si="103">S248*H248</f>
        <v>0</v>
      </c>
      <c r="AR248" s="25" t="s">
        <v>588</v>
      </c>
      <c r="AT248" s="25" t="s">
        <v>230</v>
      </c>
      <c r="AU248" s="25" t="s">
        <v>87</v>
      </c>
      <c r="AY248" s="25" t="s">
        <v>228</v>
      </c>
      <c r="BE248" s="216">
        <f t="shared" ref="BE248:BE253" si="104">IF(N248="základní",J248,0)</f>
        <v>0</v>
      </c>
      <c r="BF248" s="216">
        <f t="shared" ref="BF248:BF253" si="105">IF(N248="snížená",J248,0)</f>
        <v>0</v>
      </c>
      <c r="BG248" s="216">
        <f t="shared" ref="BG248:BG253" si="106">IF(N248="zákl. přenesená",J248,0)</f>
        <v>0</v>
      </c>
      <c r="BH248" s="216">
        <f t="shared" ref="BH248:BH253" si="107">IF(N248="sníž. přenesená",J248,0)</f>
        <v>0</v>
      </c>
      <c r="BI248" s="216">
        <f t="shared" ref="BI248:BI253" si="108">IF(N248="nulová",J248,0)</f>
        <v>0</v>
      </c>
      <c r="BJ248" s="25" t="s">
        <v>24</v>
      </c>
      <c r="BK248" s="216">
        <f t="shared" ref="BK248:BK253" si="109">ROUND(I248*H248,2)</f>
        <v>0</v>
      </c>
      <c r="BL248" s="25" t="s">
        <v>588</v>
      </c>
      <c r="BM248" s="25" t="s">
        <v>7315</v>
      </c>
    </row>
    <row r="249" spans="2:65" s="1" customFormat="1" ht="22.5" customHeight="1">
      <c r="B249" s="42"/>
      <c r="C249" s="205" t="s">
        <v>814</v>
      </c>
      <c r="D249" s="205" t="s">
        <v>230</v>
      </c>
      <c r="E249" s="206" t="s">
        <v>7179</v>
      </c>
      <c r="F249" s="207" t="s">
        <v>7180</v>
      </c>
      <c r="G249" s="208" t="s">
        <v>852</v>
      </c>
      <c r="H249" s="209">
        <v>1</v>
      </c>
      <c r="I249" s="210"/>
      <c r="J249" s="211">
        <f t="shared" si="100"/>
        <v>0</v>
      </c>
      <c r="K249" s="207" t="s">
        <v>3144</v>
      </c>
      <c r="L249" s="62"/>
      <c r="M249" s="212" t="s">
        <v>22</v>
      </c>
      <c r="N249" s="213" t="s">
        <v>50</v>
      </c>
      <c r="O249" s="43"/>
      <c r="P249" s="214">
        <f t="shared" si="101"/>
        <v>0</v>
      </c>
      <c r="Q249" s="214">
        <v>0</v>
      </c>
      <c r="R249" s="214">
        <f t="shared" si="102"/>
        <v>0</v>
      </c>
      <c r="S249" s="214">
        <v>0</v>
      </c>
      <c r="T249" s="215">
        <f t="shared" si="103"/>
        <v>0</v>
      </c>
      <c r="AR249" s="25" t="s">
        <v>588</v>
      </c>
      <c r="AT249" s="25" t="s">
        <v>230</v>
      </c>
      <c r="AU249" s="25" t="s">
        <v>87</v>
      </c>
      <c r="AY249" s="25" t="s">
        <v>228</v>
      </c>
      <c r="BE249" s="216">
        <f t="shared" si="104"/>
        <v>0</v>
      </c>
      <c r="BF249" s="216">
        <f t="shared" si="105"/>
        <v>0</v>
      </c>
      <c r="BG249" s="216">
        <f t="shared" si="106"/>
        <v>0</v>
      </c>
      <c r="BH249" s="216">
        <f t="shared" si="107"/>
        <v>0</v>
      </c>
      <c r="BI249" s="216">
        <f t="shared" si="108"/>
        <v>0</v>
      </c>
      <c r="BJ249" s="25" t="s">
        <v>24</v>
      </c>
      <c r="BK249" s="216">
        <f t="shared" si="109"/>
        <v>0</v>
      </c>
      <c r="BL249" s="25" t="s">
        <v>588</v>
      </c>
      <c r="BM249" s="25" t="s">
        <v>7316</v>
      </c>
    </row>
    <row r="250" spans="2:65" s="1" customFormat="1" ht="31.5" customHeight="1">
      <c r="B250" s="42"/>
      <c r="C250" s="205" t="s">
        <v>865</v>
      </c>
      <c r="D250" s="205" t="s">
        <v>230</v>
      </c>
      <c r="E250" s="206" t="s">
        <v>7241</v>
      </c>
      <c r="F250" s="207" t="s">
        <v>7242</v>
      </c>
      <c r="G250" s="208" t="s">
        <v>852</v>
      </c>
      <c r="H250" s="209">
        <v>1</v>
      </c>
      <c r="I250" s="210"/>
      <c r="J250" s="211">
        <f t="shared" si="100"/>
        <v>0</v>
      </c>
      <c r="K250" s="207" t="s">
        <v>3144</v>
      </c>
      <c r="L250" s="62"/>
      <c r="M250" s="212" t="s">
        <v>22</v>
      </c>
      <c r="N250" s="213" t="s">
        <v>50</v>
      </c>
      <c r="O250" s="43"/>
      <c r="P250" s="214">
        <f t="shared" si="101"/>
        <v>0</v>
      </c>
      <c r="Q250" s="214">
        <v>0</v>
      </c>
      <c r="R250" s="214">
        <f t="shared" si="102"/>
        <v>0</v>
      </c>
      <c r="S250" s="214">
        <v>0</v>
      </c>
      <c r="T250" s="215">
        <f t="shared" si="103"/>
        <v>0</v>
      </c>
      <c r="AR250" s="25" t="s">
        <v>588</v>
      </c>
      <c r="AT250" s="25" t="s">
        <v>230</v>
      </c>
      <c r="AU250" s="25" t="s">
        <v>87</v>
      </c>
      <c r="AY250" s="25" t="s">
        <v>228</v>
      </c>
      <c r="BE250" s="216">
        <f t="shared" si="104"/>
        <v>0</v>
      </c>
      <c r="BF250" s="216">
        <f t="shared" si="105"/>
        <v>0</v>
      </c>
      <c r="BG250" s="216">
        <f t="shared" si="106"/>
        <v>0</v>
      </c>
      <c r="BH250" s="216">
        <f t="shared" si="107"/>
        <v>0</v>
      </c>
      <c r="BI250" s="216">
        <f t="shared" si="108"/>
        <v>0</v>
      </c>
      <c r="BJ250" s="25" t="s">
        <v>24</v>
      </c>
      <c r="BK250" s="216">
        <f t="shared" si="109"/>
        <v>0</v>
      </c>
      <c r="BL250" s="25" t="s">
        <v>588</v>
      </c>
      <c r="BM250" s="25" t="s">
        <v>7317</v>
      </c>
    </row>
    <row r="251" spans="2:65" s="1" customFormat="1" ht="44.25" customHeight="1">
      <c r="B251" s="42"/>
      <c r="C251" s="205" t="s">
        <v>871</v>
      </c>
      <c r="D251" s="205" t="s">
        <v>230</v>
      </c>
      <c r="E251" s="206" t="s">
        <v>7244</v>
      </c>
      <c r="F251" s="207" t="s">
        <v>7245</v>
      </c>
      <c r="G251" s="208" t="s">
        <v>852</v>
      </c>
      <c r="H251" s="209">
        <v>1</v>
      </c>
      <c r="I251" s="210"/>
      <c r="J251" s="211">
        <f t="shared" si="100"/>
        <v>0</v>
      </c>
      <c r="K251" s="207" t="s">
        <v>3144</v>
      </c>
      <c r="L251" s="62"/>
      <c r="M251" s="212" t="s">
        <v>22</v>
      </c>
      <c r="N251" s="213" t="s">
        <v>50</v>
      </c>
      <c r="O251" s="43"/>
      <c r="P251" s="214">
        <f t="shared" si="101"/>
        <v>0</v>
      </c>
      <c r="Q251" s="214">
        <v>0</v>
      </c>
      <c r="R251" s="214">
        <f t="shared" si="102"/>
        <v>0</v>
      </c>
      <c r="S251" s="214">
        <v>0</v>
      </c>
      <c r="T251" s="215">
        <f t="shared" si="103"/>
        <v>0</v>
      </c>
      <c r="AR251" s="25" t="s">
        <v>588</v>
      </c>
      <c r="AT251" s="25" t="s">
        <v>230</v>
      </c>
      <c r="AU251" s="25" t="s">
        <v>87</v>
      </c>
      <c r="AY251" s="25" t="s">
        <v>228</v>
      </c>
      <c r="BE251" s="216">
        <f t="shared" si="104"/>
        <v>0</v>
      </c>
      <c r="BF251" s="216">
        <f t="shared" si="105"/>
        <v>0</v>
      </c>
      <c r="BG251" s="216">
        <f t="shared" si="106"/>
        <v>0</v>
      </c>
      <c r="BH251" s="216">
        <f t="shared" si="107"/>
        <v>0</v>
      </c>
      <c r="BI251" s="216">
        <f t="shared" si="108"/>
        <v>0</v>
      </c>
      <c r="BJ251" s="25" t="s">
        <v>24</v>
      </c>
      <c r="BK251" s="216">
        <f t="shared" si="109"/>
        <v>0</v>
      </c>
      <c r="BL251" s="25" t="s">
        <v>588</v>
      </c>
      <c r="BM251" s="25" t="s">
        <v>7318</v>
      </c>
    </row>
    <row r="252" spans="2:65" s="1" customFormat="1" ht="22.5" customHeight="1">
      <c r="B252" s="42"/>
      <c r="C252" s="205" t="s">
        <v>30</v>
      </c>
      <c r="D252" s="205" t="s">
        <v>230</v>
      </c>
      <c r="E252" s="206" t="s">
        <v>7247</v>
      </c>
      <c r="F252" s="207" t="s">
        <v>7248</v>
      </c>
      <c r="G252" s="208" t="s">
        <v>852</v>
      </c>
      <c r="H252" s="209">
        <v>1</v>
      </c>
      <c r="I252" s="210"/>
      <c r="J252" s="211">
        <f t="shared" si="100"/>
        <v>0</v>
      </c>
      <c r="K252" s="207" t="s">
        <v>3144</v>
      </c>
      <c r="L252" s="62"/>
      <c r="M252" s="212" t="s">
        <v>22</v>
      </c>
      <c r="N252" s="213" t="s">
        <v>50</v>
      </c>
      <c r="O252" s="43"/>
      <c r="P252" s="214">
        <f t="shared" si="101"/>
        <v>0</v>
      </c>
      <c r="Q252" s="214">
        <v>0</v>
      </c>
      <c r="R252" s="214">
        <f t="shared" si="102"/>
        <v>0</v>
      </c>
      <c r="S252" s="214">
        <v>0</v>
      </c>
      <c r="T252" s="215">
        <f t="shared" si="103"/>
        <v>0</v>
      </c>
      <c r="AR252" s="25" t="s">
        <v>588</v>
      </c>
      <c r="AT252" s="25" t="s">
        <v>230</v>
      </c>
      <c r="AU252" s="25" t="s">
        <v>87</v>
      </c>
      <c r="AY252" s="25" t="s">
        <v>228</v>
      </c>
      <c r="BE252" s="216">
        <f t="shared" si="104"/>
        <v>0</v>
      </c>
      <c r="BF252" s="216">
        <f t="shared" si="105"/>
        <v>0</v>
      </c>
      <c r="BG252" s="216">
        <f t="shared" si="106"/>
        <v>0</v>
      </c>
      <c r="BH252" s="216">
        <f t="shared" si="107"/>
        <v>0</v>
      </c>
      <c r="BI252" s="216">
        <f t="shared" si="108"/>
        <v>0</v>
      </c>
      <c r="BJ252" s="25" t="s">
        <v>24</v>
      </c>
      <c r="BK252" s="216">
        <f t="shared" si="109"/>
        <v>0</v>
      </c>
      <c r="BL252" s="25" t="s">
        <v>588</v>
      </c>
      <c r="BM252" s="25" t="s">
        <v>7319</v>
      </c>
    </row>
    <row r="253" spans="2:65" s="1" customFormat="1" ht="22.5" customHeight="1">
      <c r="B253" s="42"/>
      <c r="C253" s="205" t="s">
        <v>880</v>
      </c>
      <c r="D253" s="205" t="s">
        <v>230</v>
      </c>
      <c r="E253" s="206" t="s">
        <v>7191</v>
      </c>
      <c r="F253" s="207" t="s">
        <v>7192</v>
      </c>
      <c r="G253" s="208" t="s">
        <v>852</v>
      </c>
      <c r="H253" s="209">
        <v>1</v>
      </c>
      <c r="I253" s="210"/>
      <c r="J253" s="211">
        <f t="shared" si="100"/>
        <v>0</v>
      </c>
      <c r="K253" s="207" t="s">
        <v>3144</v>
      </c>
      <c r="L253" s="62"/>
      <c r="M253" s="212" t="s">
        <v>22</v>
      </c>
      <c r="N253" s="213" t="s">
        <v>50</v>
      </c>
      <c r="O253" s="43"/>
      <c r="P253" s="214">
        <f t="shared" si="101"/>
        <v>0</v>
      </c>
      <c r="Q253" s="214">
        <v>0</v>
      </c>
      <c r="R253" s="214">
        <f t="shared" si="102"/>
        <v>0</v>
      </c>
      <c r="S253" s="214">
        <v>0</v>
      </c>
      <c r="T253" s="215">
        <f t="shared" si="103"/>
        <v>0</v>
      </c>
      <c r="AR253" s="25" t="s">
        <v>588</v>
      </c>
      <c r="AT253" s="25" t="s">
        <v>230</v>
      </c>
      <c r="AU253" s="25" t="s">
        <v>87</v>
      </c>
      <c r="AY253" s="25" t="s">
        <v>228</v>
      </c>
      <c r="BE253" s="216">
        <f t="shared" si="104"/>
        <v>0</v>
      </c>
      <c r="BF253" s="216">
        <f t="shared" si="105"/>
        <v>0</v>
      </c>
      <c r="BG253" s="216">
        <f t="shared" si="106"/>
        <v>0</v>
      </c>
      <c r="BH253" s="216">
        <f t="shared" si="107"/>
        <v>0</v>
      </c>
      <c r="BI253" s="216">
        <f t="shared" si="108"/>
        <v>0</v>
      </c>
      <c r="BJ253" s="25" t="s">
        <v>24</v>
      </c>
      <c r="BK253" s="216">
        <f t="shared" si="109"/>
        <v>0</v>
      </c>
      <c r="BL253" s="25" t="s">
        <v>588</v>
      </c>
      <c r="BM253" s="25" t="s">
        <v>7320</v>
      </c>
    </row>
    <row r="254" spans="2:65" s="11" customFormat="1" ht="29.85" customHeight="1">
      <c r="B254" s="188"/>
      <c r="C254" s="189"/>
      <c r="D254" s="202" t="s">
        <v>78</v>
      </c>
      <c r="E254" s="203" t="s">
        <v>3300</v>
      </c>
      <c r="F254" s="203" t="s">
        <v>7321</v>
      </c>
      <c r="G254" s="189"/>
      <c r="H254" s="189"/>
      <c r="I254" s="192"/>
      <c r="J254" s="204">
        <f>BK254</f>
        <v>0</v>
      </c>
      <c r="K254" s="189"/>
      <c r="L254" s="194"/>
      <c r="M254" s="195"/>
      <c r="N254" s="196"/>
      <c r="O254" s="196"/>
      <c r="P254" s="197">
        <f>SUM(P255:P260)</f>
        <v>0</v>
      </c>
      <c r="Q254" s="196"/>
      <c r="R254" s="197">
        <f>SUM(R255:R260)</f>
        <v>0</v>
      </c>
      <c r="S254" s="196"/>
      <c r="T254" s="198">
        <f>SUM(T255:T260)</f>
        <v>0</v>
      </c>
      <c r="AR254" s="199" t="s">
        <v>101</v>
      </c>
      <c r="AT254" s="200" t="s">
        <v>78</v>
      </c>
      <c r="AU254" s="200" t="s">
        <v>24</v>
      </c>
      <c r="AY254" s="199" t="s">
        <v>228</v>
      </c>
      <c r="BK254" s="201">
        <f>SUM(BK255:BK260)</f>
        <v>0</v>
      </c>
    </row>
    <row r="255" spans="2:65" s="1" customFormat="1" ht="22.5" customHeight="1">
      <c r="B255" s="42"/>
      <c r="C255" s="205" t="s">
        <v>884</v>
      </c>
      <c r="D255" s="205" t="s">
        <v>230</v>
      </c>
      <c r="E255" s="206" t="s">
        <v>7176</v>
      </c>
      <c r="F255" s="207" t="s">
        <v>7177</v>
      </c>
      <c r="G255" s="208" t="s">
        <v>852</v>
      </c>
      <c r="H255" s="209">
        <v>1</v>
      </c>
      <c r="I255" s="210"/>
      <c r="J255" s="211">
        <f t="shared" ref="J255:J260" si="110">ROUND(I255*H255,2)</f>
        <v>0</v>
      </c>
      <c r="K255" s="207" t="s">
        <v>3144</v>
      </c>
      <c r="L255" s="62"/>
      <c r="M255" s="212" t="s">
        <v>22</v>
      </c>
      <c r="N255" s="213" t="s">
        <v>50</v>
      </c>
      <c r="O255" s="43"/>
      <c r="P255" s="214">
        <f t="shared" ref="P255:P260" si="111">O255*H255</f>
        <v>0</v>
      </c>
      <c r="Q255" s="214">
        <v>0</v>
      </c>
      <c r="R255" s="214">
        <f t="shared" ref="R255:R260" si="112">Q255*H255</f>
        <v>0</v>
      </c>
      <c r="S255" s="214">
        <v>0</v>
      </c>
      <c r="T255" s="215">
        <f t="shared" ref="T255:T260" si="113">S255*H255</f>
        <v>0</v>
      </c>
      <c r="AR255" s="25" t="s">
        <v>588</v>
      </c>
      <c r="AT255" s="25" t="s">
        <v>230</v>
      </c>
      <c r="AU255" s="25" t="s">
        <v>87</v>
      </c>
      <c r="AY255" s="25" t="s">
        <v>228</v>
      </c>
      <c r="BE255" s="216">
        <f t="shared" ref="BE255:BE260" si="114">IF(N255="základní",J255,0)</f>
        <v>0</v>
      </c>
      <c r="BF255" s="216">
        <f t="shared" ref="BF255:BF260" si="115">IF(N255="snížená",J255,0)</f>
        <v>0</v>
      </c>
      <c r="BG255" s="216">
        <f t="shared" ref="BG255:BG260" si="116">IF(N255="zákl. přenesená",J255,0)</f>
        <v>0</v>
      </c>
      <c r="BH255" s="216">
        <f t="shared" ref="BH255:BH260" si="117">IF(N255="sníž. přenesená",J255,0)</f>
        <v>0</v>
      </c>
      <c r="BI255" s="216">
        <f t="shared" ref="BI255:BI260" si="118">IF(N255="nulová",J255,0)</f>
        <v>0</v>
      </c>
      <c r="BJ255" s="25" t="s">
        <v>24</v>
      </c>
      <c r="BK255" s="216">
        <f t="shared" ref="BK255:BK260" si="119">ROUND(I255*H255,2)</f>
        <v>0</v>
      </c>
      <c r="BL255" s="25" t="s">
        <v>588</v>
      </c>
      <c r="BM255" s="25" t="s">
        <v>7322</v>
      </c>
    </row>
    <row r="256" spans="2:65" s="1" customFormat="1" ht="22.5" customHeight="1">
      <c r="B256" s="42"/>
      <c r="C256" s="205" t="s">
        <v>888</v>
      </c>
      <c r="D256" s="205" t="s">
        <v>230</v>
      </c>
      <c r="E256" s="206" t="s">
        <v>7179</v>
      </c>
      <c r="F256" s="207" t="s">
        <v>7180</v>
      </c>
      <c r="G256" s="208" t="s">
        <v>852</v>
      </c>
      <c r="H256" s="209">
        <v>1</v>
      </c>
      <c r="I256" s="210"/>
      <c r="J256" s="211">
        <f t="shared" si="110"/>
        <v>0</v>
      </c>
      <c r="K256" s="207" t="s">
        <v>3144</v>
      </c>
      <c r="L256" s="62"/>
      <c r="M256" s="212" t="s">
        <v>22</v>
      </c>
      <c r="N256" s="213" t="s">
        <v>50</v>
      </c>
      <c r="O256" s="43"/>
      <c r="P256" s="214">
        <f t="shared" si="111"/>
        <v>0</v>
      </c>
      <c r="Q256" s="214">
        <v>0</v>
      </c>
      <c r="R256" s="214">
        <f t="shared" si="112"/>
        <v>0</v>
      </c>
      <c r="S256" s="214">
        <v>0</v>
      </c>
      <c r="T256" s="215">
        <f t="shared" si="113"/>
        <v>0</v>
      </c>
      <c r="AR256" s="25" t="s">
        <v>588</v>
      </c>
      <c r="AT256" s="25" t="s">
        <v>230</v>
      </c>
      <c r="AU256" s="25" t="s">
        <v>87</v>
      </c>
      <c r="AY256" s="25" t="s">
        <v>228</v>
      </c>
      <c r="BE256" s="216">
        <f t="shared" si="114"/>
        <v>0</v>
      </c>
      <c r="BF256" s="216">
        <f t="shared" si="115"/>
        <v>0</v>
      </c>
      <c r="BG256" s="216">
        <f t="shared" si="116"/>
        <v>0</v>
      </c>
      <c r="BH256" s="216">
        <f t="shared" si="117"/>
        <v>0</v>
      </c>
      <c r="BI256" s="216">
        <f t="shared" si="118"/>
        <v>0</v>
      </c>
      <c r="BJ256" s="25" t="s">
        <v>24</v>
      </c>
      <c r="BK256" s="216">
        <f t="shared" si="119"/>
        <v>0</v>
      </c>
      <c r="BL256" s="25" t="s">
        <v>588</v>
      </c>
      <c r="BM256" s="25" t="s">
        <v>7323</v>
      </c>
    </row>
    <row r="257" spans="2:65" s="1" customFormat="1" ht="31.5" customHeight="1">
      <c r="B257" s="42"/>
      <c r="C257" s="205" t="s">
        <v>892</v>
      </c>
      <c r="D257" s="205" t="s">
        <v>230</v>
      </c>
      <c r="E257" s="206" t="s">
        <v>7241</v>
      </c>
      <c r="F257" s="207" t="s">
        <v>7242</v>
      </c>
      <c r="G257" s="208" t="s">
        <v>852</v>
      </c>
      <c r="H257" s="209">
        <v>1</v>
      </c>
      <c r="I257" s="210"/>
      <c r="J257" s="211">
        <f t="shared" si="110"/>
        <v>0</v>
      </c>
      <c r="K257" s="207" t="s">
        <v>3144</v>
      </c>
      <c r="L257" s="62"/>
      <c r="M257" s="212" t="s">
        <v>22</v>
      </c>
      <c r="N257" s="213" t="s">
        <v>50</v>
      </c>
      <c r="O257" s="43"/>
      <c r="P257" s="214">
        <f t="shared" si="111"/>
        <v>0</v>
      </c>
      <c r="Q257" s="214">
        <v>0</v>
      </c>
      <c r="R257" s="214">
        <f t="shared" si="112"/>
        <v>0</v>
      </c>
      <c r="S257" s="214">
        <v>0</v>
      </c>
      <c r="T257" s="215">
        <f t="shared" si="113"/>
        <v>0</v>
      </c>
      <c r="AR257" s="25" t="s">
        <v>588</v>
      </c>
      <c r="AT257" s="25" t="s">
        <v>230</v>
      </c>
      <c r="AU257" s="25" t="s">
        <v>87</v>
      </c>
      <c r="AY257" s="25" t="s">
        <v>228</v>
      </c>
      <c r="BE257" s="216">
        <f t="shared" si="114"/>
        <v>0</v>
      </c>
      <c r="BF257" s="216">
        <f t="shared" si="115"/>
        <v>0</v>
      </c>
      <c r="BG257" s="216">
        <f t="shared" si="116"/>
        <v>0</v>
      </c>
      <c r="BH257" s="216">
        <f t="shared" si="117"/>
        <v>0</v>
      </c>
      <c r="BI257" s="216">
        <f t="shared" si="118"/>
        <v>0</v>
      </c>
      <c r="BJ257" s="25" t="s">
        <v>24</v>
      </c>
      <c r="BK257" s="216">
        <f t="shared" si="119"/>
        <v>0</v>
      </c>
      <c r="BL257" s="25" t="s">
        <v>588</v>
      </c>
      <c r="BM257" s="25" t="s">
        <v>7324</v>
      </c>
    </row>
    <row r="258" spans="2:65" s="1" customFormat="1" ht="44.25" customHeight="1">
      <c r="B258" s="42"/>
      <c r="C258" s="205" t="s">
        <v>896</v>
      </c>
      <c r="D258" s="205" t="s">
        <v>230</v>
      </c>
      <c r="E258" s="206" t="s">
        <v>7244</v>
      </c>
      <c r="F258" s="207" t="s">
        <v>7245</v>
      </c>
      <c r="G258" s="208" t="s">
        <v>852</v>
      </c>
      <c r="H258" s="209">
        <v>1</v>
      </c>
      <c r="I258" s="210"/>
      <c r="J258" s="211">
        <f t="shared" si="110"/>
        <v>0</v>
      </c>
      <c r="K258" s="207" t="s">
        <v>3144</v>
      </c>
      <c r="L258" s="62"/>
      <c r="M258" s="212" t="s">
        <v>22</v>
      </c>
      <c r="N258" s="213" t="s">
        <v>50</v>
      </c>
      <c r="O258" s="43"/>
      <c r="P258" s="214">
        <f t="shared" si="111"/>
        <v>0</v>
      </c>
      <c r="Q258" s="214">
        <v>0</v>
      </c>
      <c r="R258" s="214">
        <f t="shared" si="112"/>
        <v>0</v>
      </c>
      <c r="S258" s="214">
        <v>0</v>
      </c>
      <c r="T258" s="215">
        <f t="shared" si="113"/>
        <v>0</v>
      </c>
      <c r="AR258" s="25" t="s">
        <v>588</v>
      </c>
      <c r="AT258" s="25" t="s">
        <v>230</v>
      </c>
      <c r="AU258" s="25" t="s">
        <v>87</v>
      </c>
      <c r="AY258" s="25" t="s">
        <v>228</v>
      </c>
      <c r="BE258" s="216">
        <f t="shared" si="114"/>
        <v>0</v>
      </c>
      <c r="BF258" s="216">
        <f t="shared" si="115"/>
        <v>0</v>
      </c>
      <c r="BG258" s="216">
        <f t="shared" si="116"/>
        <v>0</v>
      </c>
      <c r="BH258" s="216">
        <f t="shared" si="117"/>
        <v>0</v>
      </c>
      <c r="BI258" s="216">
        <f t="shared" si="118"/>
        <v>0</v>
      </c>
      <c r="BJ258" s="25" t="s">
        <v>24</v>
      </c>
      <c r="BK258" s="216">
        <f t="shared" si="119"/>
        <v>0</v>
      </c>
      <c r="BL258" s="25" t="s">
        <v>588</v>
      </c>
      <c r="BM258" s="25" t="s">
        <v>7325</v>
      </c>
    </row>
    <row r="259" spans="2:65" s="1" customFormat="1" ht="22.5" customHeight="1">
      <c r="B259" s="42"/>
      <c r="C259" s="205" t="s">
        <v>901</v>
      </c>
      <c r="D259" s="205" t="s">
        <v>230</v>
      </c>
      <c r="E259" s="206" t="s">
        <v>7247</v>
      </c>
      <c r="F259" s="207" t="s">
        <v>7248</v>
      </c>
      <c r="G259" s="208" t="s">
        <v>852</v>
      </c>
      <c r="H259" s="209">
        <v>1</v>
      </c>
      <c r="I259" s="210"/>
      <c r="J259" s="211">
        <f t="shared" si="110"/>
        <v>0</v>
      </c>
      <c r="K259" s="207" t="s">
        <v>3144</v>
      </c>
      <c r="L259" s="62"/>
      <c r="M259" s="212" t="s">
        <v>22</v>
      </c>
      <c r="N259" s="213" t="s">
        <v>50</v>
      </c>
      <c r="O259" s="43"/>
      <c r="P259" s="214">
        <f t="shared" si="111"/>
        <v>0</v>
      </c>
      <c r="Q259" s="214">
        <v>0</v>
      </c>
      <c r="R259" s="214">
        <f t="shared" si="112"/>
        <v>0</v>
      </c>
      <c r="S259" s="214">
        <v>0</v>
      </c>
      <c r="T259" s="215">
        <f t="shared" si="113"/>
        <v>0</v>
      </c>
      <c r="AR259" s="25" t="s">
        <v>588</v>
      </c>
      <c r="AT259" s="25" t="s">
        <v>230</v>
      </c>
      <c r="AU259" s="25" t="s">
        <v>87</v>
      </c>
      <c r="AY259" s="25" t="s">
        <v>228</v>
      </c>
      <c r="BE259" s="216">
        <f t="shared" si="114"/>
        <v>0</v>
      </c>
      <c r="BF259" s="216">
        <f t="shared" si="115"/>
        <v>0</v>
      </c>
      <c r="BG259" s="216">
        <f t="shared" si="116"/>
        <v>0</v>
      </c>
      <c r="BH259" s="216">
        <f t="shared" si="117"/>
        <v>0</v>
      </c>
      <c r="BI259" s="216">
        <f t="shared" si="118"/>
        <v>0</v>
      </c>
      <c r="BJ259" s="25" t="s">
        <v>24</v>
      </c>
      <c r="BK259" s="216">
        <f t="shared" si="119"/>
        <v>0</v>
      </c>
      <c r="BL259" s="25" t="s">
        <v>588</v>
      </c>
      <c r="BM259" s="25" t="s">
        <v>7326</v>
      </c>
    </row>
    <row r="260" spans="2:65" s="1" customFormat="1" ht="22.5" customHeight="1">
      <c r="B260" s="42"/>
      <c r="C260" s="205" t="s">
        <v>906</v>
      </c>
      <c r="D260" s="205" t="s">
        <v>230</v>
      </c>
      <c r="E260" s="206" t="s">
        <v>7191</v>
      </c>
      <c r="F260" s="207" t="s">
        <v>7192</v>
      </c>
      <c r="G260" s="208" t="s">
        <v>852</v>
      </c>
      <c r="H260" s="209">
        <v>1</v>
      </c>
      <c r="I260" s="210"/>
      <c r="J260" s="211">
        <f t="shared" si="110"/>
        <v>0</v>
      </c>
      <c r="K260" s="207" t="s">
        <v>3144</v>
      </c>
      <c r="L260" s="62"/>
      <c r="M260" s="212" t="s">
        <v>22</v>
      </c>
      <c r="N260" s="213" t="s">
        <v>50</v>
      </c>
      <c r="O260" s="43"/>
      <c r="P260" s="214">
        <f t="shared" si="111"/>
        <v>0</v>
      </c>
      <c r="Q260" s="214">
        <v>0</v>
      </c>
      <c r="R260" s="214">
        <f t="shared" si="112"/>
        <v>0</v>
      </c>
      <c r="S260" s="214">
        <v>0</v>
      </c>
      <c r="T260" s="215">
        <f t="shared" si="113"/>
        <v>0</v>
      </c>
      <c r="AR260" s="25" t="s">
        <v>588</v>
      </c>
      <c r="AT260" s="25" t="s">
        <v>230</v>
      </c>
      <c r="AU260" s="25" t="s">
        <v>87</v>
      </c>
      <c r="AY260" s="25" t="s">
        <v>228</v>
      </c>
      <c r="BE260" s="216">
        <f t="shared" si="114"/>
        <v>0</v>
      </c>
      <c r="BF260" s="216">
        <f t="shared" si="115"/>
        <v>0</v>
      </c>
      <c r="BG260" s="216">
        <f t="shared" si="116"/>
        <v>0</v>
      </c>
      <c r="BH260" s="216">
        <f t="shared" si="117"/>
        <v>0</v>
      </c>
      <c r="BI260" s="216">
        <f t="shared" si="118"/>
        <v>0</v>
      </c>
      <c r="BJ260" s="25" t="s">
        <v>24</v>
      </c>
      <c r="BK260" s="216">
        <f t="shared" si="119"/>
        <v>0</v>
      </c>
      <c r="BL260" s="25" t="s">
        <v>588</v>
      </c>
      <c r="BM260" s="25" t="s">
        <v>7327</v>
      </c>
    </row>
    <row r="261" spans="2:65" s="11" customFormat="1" ht="29.85" customHeight="1">
      <c r="B261" s="188"/>
      <c r="C261" s="189"/>
      <c r="D261" s="202" t="s">
        <v>78</v>
      </c>
      <c r="E261" s="203" t="s">
        <v>3323</v>
      </c>
      <c r="F261" s="203" t="s">
        <v>7328</v>
      </c>
      <c r="G261" s="189"/>
      <c r="H261" s="189"/>
      <c r="I261" s="192"/>
      <c r="J261" s="204">
        <f>BK261</f>
        <v>0</v>
      </c>
      <c r="K261" s="189"/>
      <c r="L261" s="194"/>
      <c r="M261" s="195"/>
      <c r="N261" s="196"/>
      <c r="O261" s="196"/>
      <c r="P261" s="197">
        <f>SUM(P262:P267)</f>
        <v>0</v>
      </c>
      <c r="Q261" s="196"/>
      <c r="R261" s="197">
        <f>SUM(R262:R267)</f>
        <v>0</v>
      </c>
      <c r="S261" s="196"/>
      <c r="T261" s="198">
        <f>SUM(T262:T267)</f>
        <v>0</v>
      </c>
      <c r="AR261" s="199" t="s">
        <v>101</v>
      </c>
      <c r="AT261" s="200" t="s">
        <v>78</v>
      </c>
      <c r="AU261" s="200" t="s">
        <v>24</v>
      </c>
      <c r="AY261" s="199" t="s">
        <v>228</v>
      </c>
      <c r="BK261" s="201">
        <f>SUM(BK262:BK267)</f>
        <v>0</v>
      </c>
    </row>
    <row r="262" spans="2:65" s="1" customFormat="1" ht="22.5" customHeight="1">
      <c r="B262" s="42"/>
      <c r="C262" s="205" t="s">
        <v>910</v>
      </c>
      <c r="D262" s="205" t="s">
        <v>230</v>
      </c>
      <c r="E262" s="206" t="s">
        <v>7176</v>
      </c>
      <c r="F262" s="207" t="s">
        <v>7177</v>
      </c>
      <c r="G262" s="208" t="s">
        <v>852</v>
      </c>
      <c r="H262" s="209">
        <v>1</v>
      </c>
      <c r="I262" s="210"/>
      <c r="J262" s="211">
        <f t="shared" ref="J262:J267" si="120">ROUND(I262*H262,2)</f>
        <v>0</v>
      </c>
      <c r="K262" s="207" t="s">
        <v>3144</v>
      </c>
      <c r="L262" s="62"/>
      <c r="M262" s="212" t="s">
        <v>22</v>
      </c>
      <c r="N262" s="213" t="s">
        <v>50</v>
      </c>
      <c r="O262" s="43"/>
      <c r="P262" s="214">
        <f t="shared" ref="P262:P267" si="121">O262*H262</f>
        <v>0</v>
      </c>
      <c r="Q262" s="214">
        <v>0</v>
      </c>
      <c r="R262" s="214">
        <f t="shared" ref="R262:R267" si="122">Q262*H262</f>
        <v>0</v>
      </c>
      <c r="S262" s="214">
        <v>0</v>
      </c>
      <c r="T262" s="215">
        <f t="shared" ref="T262:T267" si="123">S262*H262</f>
        <v>0</v>
      </c>
      <c r="AR262" s="25" t="s">
        <v>588</v>
      </c>
      <c r="AT262" s="25" t="s">
        <v>230</v>
      </c>
      <c r="AU262" s="25" t="s">
        <v>87</v>
      </c>
      <c r="AY262" s="25" t="s">
        <v>228</v>
      </c>
      <c r="BE262" s="216">
        <f t="shared" ref="BE262:BE267" si="124">IF(N262="základní",J262,0)</f>
        <v>0</v>
      </c>
      <c r="BF262" s="216">
        <f t="shared" ref="BF262:BF267" si="125">IF(N262="snížená",J262,0)</f>
        <v>0</v>
      </c>
      <c r="BG262" s="216">
        <f t="shared" ref="BG262:BG267" si="126">IF(N262="zákl. přenesená",J262,0)</f>
        <v>0</v>
      </c>
      <c r="BH262" s="216">
        <f t="shared" ref="BH262:BH267" si="127">IF(N262="sníž. přenesená",J262,0)</f>
        <v>0</v>
      </c>
      <c r="BI262" s="216">
        <f t="shared" ref="BI262:BI267" si="128">IF(N262="nulová",J262,0)</f>
        <v>0</v>
      </c>
      <c r="BJ262" s="25" t="s">
        <v>24</v>
      </c>
      <c r="BK262" s="216">
        <f t="shared" ref="BK262:BK267" si="129">ROUND(I262*H262,2)</f>
        <v>0</v>
      </c>
      <c r="BL262" s="25" t="s">
        <v>588</v>
      </c>
      <c r="BM262" s="25" t="s">
        <v>7329</v>
      </c>
    </row>
    <row r="263" spans="2:65" s="1" customFormat="1" ht="22.5" customHeight="1">
      <c r="B263" s="42"/>
      <c r="C263" s="205" t="s">
        <v>914</v>
      </c>
      <c r="D263" s="205" t="s">
        <v>230</v>
      </c>
      <c r="E263" s="206" t="s">
        <v>7179</v>
      </c>
      <c r="F263" s="207" t="s">
        <v>7180</v>
      </c>
      <c r="G263" s="208" t="s">
        <v>852</v>
      </c>
      <c r="H263" s="209">
        <v>1</v>
      </c>
      <c r="I263" s="210"/>
      <c r="J263" s="211">
        <f t="shared" si="120"/>
        <v>0</v>
      </c>
      <c r="K263" s="207" t="s">
        <v>3144</v>
      </c>
      <c r="L263" s="62"/>
      <c r="M263" s="212" t="s">
        <v>22</v>
      </c>
      <c r="N263" s="213" t="s">
        <v>50</v>
      </c>
      <c r="O263" s="43"/>
      <c r="P263" s="214">
        <f t="shared" si="121"/>
        <v>0</v>
      </c>
      <c r="Q263" s="214">
        <v>0</v>
      </c>
      <c r="R263" s="214">
        <f t="shared" si="122"/>
        <v>0</v>
      </c>
      <c r="S263" s="214">
        <v>0</v>
      </c>
      <c r="T263" s="215">
        <f t="shared" si="123"/>
        <v>0</v>
      </c>
      <c r="AR263" s="25" t="s">
        <v>588</v>
      </c>
      <c r="AT263" s="25" t="s">
        <v>230</v>
      </c>
      <c r="AU263" s="25" t="s">
        <v>87</v>
      </c>
      <c r="AY263" s="25" t="s">
        <v>228</v>
      </c>
      <c r="BE263" s="216">
        <f t="shared" si="124"/>
        <v>0</v>
      </c>
      <c r="BF263" s="216">
        <f t="shared" si="125"/>
        <v>0</v>
      </c>
      <c r="BG263" s="216">
        <f t="shared" si="126"/>
        <v>0</v>
      </c>
      <c r="BH263" s="216">
        <f t="shared" si="127"/>
        <v>0</v>
      </c>
      <c r="BI263" s="216">
        <f t="shared" si="128"/>
        <v>0</v>
      </c>
      <c r="BJ263" s="25" t="s">
        <v>24</v>
      </c>
      <c r="BK263" s="216">
        <f t="shared" si="129"/>
        <v>0</v>
      </c>
      <c r="BL263" s="25" t="s">
        <v>588</v>
      </c>
      <c r="BM263" s="25" t="s">
        <v>7330</v>
      </c>
    </row>
    <row r="264" spans="2:65" s="1" customFormat="1" ht="31.5" customHeight="1">
      <c r="B264" s="42"/>
      <c r="C264" s="205" t="s">
        <v>918</v>
      </c>
      <c r="D264" s="205" t="s">
        <v>230</v>
      </c>
      <c r="E264" s="206" t="s">
        <v>7241</v>
      </c>
      <c r="F264" s="207" t="s">
        <v>7242</v>
      </c>
      <c r="G264" s="208" t="s">
        <v>852</v>
      </c>
      <c r="H264" s="209">
        <v>1</v>
      </c>
      <c r="I264" s="210"/>
      <c r="J264" s="211">
        <f t="shared" si="120"/>
        <v>0</v>
      </c>
      <c r="K264" s="207" t="s">
        <v>3144</v>
      </c>
      <c r="L264" s="62"/>
      <c r="M264" s="212" t="s">
        <v>22</v>
      </c>
      <c r="N264" s="213" t="s">
        <v>50</v>
      </c>
      <c r="O264" s="43"/>
      <c r="P264" s="214">
        <f t="shared" si="121"/>
        <v>0</v>
      </c>
      <c r="Q264" s="214">
        <v>0</v>
      </c>
      <c r="R264" s="214">
        <f t="shared" si="122"/>
        <v>0</v>
      </c>
      <c r="S264" s="214">
        <v>0</v>
      </c>
      <c r="T264" s="215">
        <f t="shared" si="123"/>
        <v>0</v>
      </c>
      <c r="AR264" s="25" t="s">
        <v>588</v>
      </c>
      <c r="AT264" s="25" t="s">
        <v>230</v>
      </c>
      <c r="AU264" s="25" t="s">
        <v>87</v>
      </c>
      <c r="AY264" s="25" t="s">
        <v>228</v>
      </c>
      <c r="BE264" s="216">
        <f t="shared" si="124"/>
        <v>0</v>
      </c>
      <c r="BF264" s="216">
        <f t="shared" si="125"/>
        <v>0</v>
      </c>
      <c r="BG264" s="216">
        <f t="shared" si="126"/>
        <v>0</v>
      </c>
      <c r="BH264" s="216">
        <f t="shared" si="127"/>
        <v>0</v>
      </c>
      <c r="BI264" s="216">
        <f t="shared" si="128"/>
        <v>0</v>
      </c>
      <c r="BJ264" s="25" t="s">
        <v>24</v>
      </c>
      <c r="BK264" s="216">
        <f t="shared" si="129"/>
        <v>0</v>
      </c>
      <c r="BL264" s="25" t="s">
        <v>588</v>
      </c>
      <c r="BM264" s="25" t="s">
        <v>7331</v>
      </c>
    </row>
    <row r="265" spans="2:65" s="1" customFormat="1" ht="44.25" customHeight="1">
      <c r="B265" s="42"/>
      <c r="C265" s="205" t="s">
        <v>922</v>
      </c>
      <c r="D265" s="205" t="s">
        <v>230</v>
      </c>
      <c r="E265" s="206" t="s">
        <v>7244</v>
      </c>
      <c r="F265" s="207" t="s">
        <v>7245</v>
      </c>
      <c r="G265" s="208" t="s">
        <v>852</v>
      </c>
      <c r="H265" s="209">
        <v>1</v>
      </c>
      <c r="I265" s="210"/>
      <c r="J265" s="211">
        <f t="shared" si="120"/>
        <v>0</v>
      </c>
      <c r="K265" s="207" t="s">
        <v>3144</v>
      </c>
      <c r="L265" s="62"/>
      <c r="M265" s="212" t="s">
        <v>22</v>
      </c>
      <c r="N265" s="213" t="s">
        <v>50</v>
      </c>
      <c r="O265" s="43"/>
      <c r="P265" s="214">
        <f t="shared" si="121"/>
        <v>0</v>
      </c>
      <c r="Q265" s="214">
        <v>0</v>
      </c>
      <c r="R265" s="214">
        <f t="shared" si="122"/>
        <v>0</v>
      </c>
      <c r="S265" s="214">
        <v>0</v>
      </c>
      <c r="T265" s="215">
        <f t="shared" si="123"/>
        <v>0</v>
      </c>
      <c r="AR265" s="25" t="s">
        <v>588</v>
      </c>
      <c r="AT265" s="25" t="s">
        <v>230</v>
      </c>
      <c r="AU265" s="25" t="s">
        <v>87</v>
      </c>
      <c r="AY265" s="25" t="s">
        <v>228</v>
      </c>
      <c r="BE265" s="216">
        <f t="shared" si="124"/>
        <v>0</v>
      </c>
      <c r="BF265" s="216">
        <f t="shared" si="125"/>
        <v>0</v>
      </c>
      <c r="BG265" s="216">
        <f t="shared" si="126"/>
        <v>0</v>
      </c>
      <c r="BH265" s="216">
        <f t="shared" si="127"/>
        <v>0</v>
      </c>
      <c r="BI265" s="216">
        <f t="shared" si="128"/>
        <v>0</v>
      </c>
      <c r="BJ265" s="25" t="s">
        <v>24</v>
      </c>
      <c r="BK265" s="216">
        <f t="shared" si="129"/>
        <v>0</v>
      </c>
      <c r="BL265" s="25" t="s">
        <v>588</v>
      </c>
      <c r="BM265" s="25" t="s">
        <v>7332</v>
      </c>
    </row>
    <row r="266" spans="2:65" s="1" customFormat="1" ht="22.5" customHeight="1">
      <c r="B266" s="42"/>
      <c r="C266" s="205" t="s">
        <v>929</v>
      </c>
      <c r="D266" s="205" t="s">
        <v>230</v>
      </c>
      <c r="E266" s="206" t="s">
        <v>7247</v>
      </c>
      <c r="F266" s="207" t="s">
        <v>7248</v>
      </c>
      <c r="G266" s="208" t="s">
        <v>852</v>
      </c>
      <c r="H266" s="209">
        <v>1</v>
      </c>
      <c r="I266" s="210"/>
      <c r="J266" s="211">
        <f t="shared" si="120"/>
        <v>0</v>
      </c>
      <c r="K266" s="207" t="s">
        <v>3144</v>
      </c>
      <c r="L266" s="62"/>
      <c r="M266" s="212" t="s">
        <v>22</v>
      </c>
      <c r="N266" s="213" t="s">
        <v>50</v>
      </c>
      <c r="O266" s="43"/>
      <c r="P266" s="214">
        <f t="shared" si="121"/>
        <v>0</v>
      </c>
      <c r="Q266" s="214">
        <v>0</v>
      </c>
      <c r="R266" s="214">
        <f t="shared" si="122"/>
        <v>0</v>
      </c>
      <c r="S266" s="214">
        <v>0</v>
      </c>
      <c r="T266" s="215">
        <f t="shared" si="123"/>
        <v>0</v>
      </c>
      <c r="AR266" s="25" t="s">
        <v>588</v>
      </c>
      <c r="AT266" s="25" t="s">
        <v>230</v>
      </c>
      <c r="AU266" s="25" t="s">
        <v>87</v>
      </c>
      <c r="AY266" s="25" t="s">
        <v>228</v>
      </c>
      <c r="BE266" s="216">
        <f t="shared" si="124"/>
        <v>0</v>
      </c>
      <c r="BF266" s="216">
        <f t="shared" si="125"/>
        <v>0</v>
      </c>
      <c r="BG266" s="216">
        <f t="shared" si="126"/>
        <v>0</v>
      </c>
      <c r="BH266" s="216">
        <f t="shared" si="127"/>
        <v>0</v>
      </c>
      <c r="BI266" s="216">
        <f t="shared" si="128"/>
        <v>0</v>
      </c>
      <c r="BJ266" s="25" t="s">
        <v>24</v>
      </c>
      <c r="BK266" s="216">
        <f t="shared" si="129"/>
        <v>0</v>
      </c>
      <c r="BL266" s="25" t="s">
        <v>588</v>
      </c>
      <c r="BM266" s="25" t="s">
        <v>7333</v>
      </c>
    </row>
    <row r="267" spans="2:65" s="1" customFormat="1" ht="22.5" customHeight="1">
      <c r="B267" s="42"/>
      <c r="C267" s="205" t="s">
        <v>933</v>
      </c>
      <c r="D267" s="205" t="s">
        <v>230</v>
      </c>
      <c r="E267" s="206" t="s">
        <v>7191</v>
      </c>
      <c r="F267" s="207" t="s">
        <v>7192</v>
      </c>
      <c r="G267" s="208" t="s">
        <v>852</v>
      </c>
      <c r="H267" s="209">
        <v>1</v>
      </c>
      <c r="I267" s="210"/>
      <c r="J267" s="211">
        <f t="shared" si="120"/>
        <v>0</v>
      </c>
      <c r="K267" s="207" t="s">
        <v>3144</v>
      </c>
      <c r="L267" s="62"/>
      <c r="M267" s="212" t="s">
        <v>22</v>
      </c>
      <c r="N267" s="213" t="s">
        <v>50</v>
      </c>
      <c r="O267" s="43"/>
      <c r="P267" s="214">
        <f t="shared" si="121"/>
        <v>0</v>
      </c>
      <c r="Q267" s="214">
        <v>0</v>
      </c>
      <c r="R267" s="214">
        <f t="shared" si="122"/>
        <v>0</v>
      </c>
      <c r="S267" s="214">
        <v>0</v>
      </c>
      <c r="T267" s="215">
        <f t="shared" si="123"/>
        <v>0</v>
      </c>
      <c r="AR267" s="25" t="s">
        <v>588</v>
      </c>
      <c r="AT267" s="25" t="s">
        <v>230</v>
      </c>
      <c r="AU267" s="25" t="s">
        <v>87</v>
      </c>
      <c r="AY267" s="25" t="s">
        <v>228</v>
      </c>
      <c r="BE267" s="216">
        <f t="shared" si="124"/>
        <v>0</v>
      </c>
      <c r="BF267" s="216">
        <f t="shared" si="125"/>
        <v>0</v>
      </c>
      <c r="BG267" s="216">
        <f t="shared" si="126"/>
        <v>0</v>
      </c>
      <c r="BH267" s="216">
        <f t="shared" si="127"/>
        <v>0</v>
      </c>
      <c r="BI267" s="216">
        <f t="shared" si="128"/>
        <v>0</v>
      </c>
      <c r="BJ267" s="25" t="s">
        <v>24</v>
      </c>
      <c r="BK267" s="216">
        <f t="shared" si="129"/>
        <v>0</v>
      </c>
      <c r="BL267" s="25" t="s">
        <v>588</v>
      </c>
      <c r="BM267" s="25" t="s">
        <v>7334</v>
      </c>
    </row>
    <row r="268" spans="2:65" s="11" customFormat="1" ht="29.85" customHeight="1">
      <c r="B268" s="188"/>
      <c r="C268" s="189"/>
      <c r="D268" s="190" t="s">
        <v>78</v>
      </c>
      <c r="E268" s="294" t="s">
        <v>3328</v>
      </c>
      <c r="F268" s="294" t="s">
        <v>7335</v>
      </c>
      <c r="G268" s="189"/>
      <c r="H268" s="189"/>
      <c r="I268" s="192"/>
      <c r="J268" s="295">
        <f>BK268</f>
        <v>0</v>
      </c>
      <c r="K268" s="189"/>
      <c r="L268" s="194"/>
      <c r="M268" s="195"/>
      <c r="N268" s="196"/>
      <c r="O268" s="196"/>
      <c r="P268" s="197">
        <v>0</v>
      </c>
      <c r="Q268" s="196"/>
      <c r="R268" s="197">
        <v>0</v>
      </c>
      <c r="S268" s="196"/>
      <c r="T268" s="198">
        <v>0</v>
      </c>
      <c r="AR268" s="199" t="s">
        <v>101</v>
      </c>
      <c r="AT268" s="200" t="s">
        <v>78</v>
      </c>
      <c r="AU268" s="200" t="s">
        <v>24</v>
      </c>
      <c r="AY268" s="199" t="s">
        <v>228</v>
      </c>
      <c r="BK268" s="201">
        <v>0</v>
      </c>
    </row>
    <row r="269" spans="2:65" s="11" customFormat="1" ht="19.899999999999999" customHeight="1">
      <c r="B269" s="188"/>
      <c r="C269" s="189"/>
      <c r="D269" s="202" t="s">
        <v>78</v>
      </c>
      <c r="E269" s="203" t="s">
        <v>3333</v>
      </c>
      <c r="F269" s="203" t="s">
        <v>7336</v>
      </c>
      <c r="G269" s="189"/>
      <c r="H269" s="189"/>
      <c r="I269" s="192"/>
      <c r="J269" s="204">
        <f>BK269</f>
        <v>0</v>
      </c>
      <c r="K269" s="189"/>
      <c r="L269" s="194"/>
      <c r="M269" s="195"/>
      <c r="N269" s="196"/>
      <c r="O269" s="196"/>
      <c r="P269" s="197">
        <f>SUM(P270:P286)</f>
        <v>0</v>
      </c>
      <c r="Q269" s="196"/>
      <c r="R269" s="197">
        <f>SUM(R270:R286)</f>
        <v>0</v>
      </c>
      <c r="S269" s="196"/>
      <c r="T269" s="198">
        <f>SUM(T270:T286)</f>
        <v>0</v>
      </c>
      <c r="AR269" s="199" t="s">
        <v>101</v>
      </c>
      <c r="AT269" s="200" t="s">
        <v>78</v>
      </c>
      <c r="AU269" s="200" t="s">
        <v>24</v>
      </c>
      <c r="AY269" s="199" t="s">
        <v>228</v>
      </c>
      <c r="BK269" s="201">
        <f>SUM(BK270:BK286)</f>
        <v>0</v>
      </c>
    </row>
    <row r="270" spans="2:65" s="1" customFormat="1" ht="31.5" customHeight="1">
      <c r="B270" s="42"/>
      <c r="C270" s="205" t="s">
        <v>937</v>
      </c>
      <c r="D270" s="205" t="s">
        <v>230</v>
      </c>
      <c r="E270" s="206" t="s">
        <v>7337</v>
      </c>
      <c r="F270" s="207" t="s">
        <v>7338</v>
      </c>
      <c r="G270" s="208" t="s">
        <v>852</v>
      </c>
      <c r="H270" s="209">
        <v>1</v>
      </c>
      <c r="I270" s="210"/>
      <c r="J270" s="211">
        <f t="shared" ref="J270:J286" si="130">ROUND(I270*H270,2)</f>
        <v>0</v>
      </c>
      <c r="K270" s="207" t="s">
        <v>3144</v>
      </c>
      <c r="L270" s="62"/>
      <c r="M270" s="212" t="s">
        <v>22</v>
      </c>
      <c r="N270" s="213" t="s">
        <v>50</v>
      </c>
      <c r="O270" s="43"/>
      <c r="P270" s="214">
        <f t="shared" ref="P270:P286" si="131">O270*H270</f>
        <v>0</v>
      </c>
      <c r="Q270" s="214">
        <v>0</v>
      </c>
      <c r="R270" s="214">
        <f t="shared" ref="R270:R286" si="132">Q270*H270</f>
        <v>0</v>
      </c>
      <c r="S270" s="214">
        <v>0</v>
      </c>
      <c r="T270" s="215">
        <f t="shared" ref="T270:T286" si="133">S270*H270</f>
        <v>0</v>
      </c>
      <c r="AR270" s="25" t="s">
        <v>588</v>
      </c>
      <c r="AT270" s="25" t="s">
        <v>230</v>
      </c>
      <c r="AU270" s="25" t="s">
        <v>87</v>
      </c>
      <c r="AY270" s="25" t="s">
        <v>228</v>
      </c>
      <c r="BE270" s="216">
        <f t="shared" ref="BE270:BE286" si="134">IF(N270="základní",J270,0)</f>
        <v>0</v>
      </c>
      <c r="BF270" s="216">
        <f t="shared" ref="BF270:BF286" si="135">IF(N270="snížená",J270,0)</f>
        <v>0</v>
      </c>
      <c r="BG270" s="216">
        <f t="shared" ref="BG270:BG286" si="136">IF(N270="zákl. přenesená",J270,0)</f>
        <v>0</v>
      </c>
      <c r="BH270" s="216">
        <f t="shared" ref="BH270:BH286" si="137">IF(N270="sníž. přenesená",J270,0)</f>
        <v>0</v>
      </c>
      <c r="BI270" s="216">
        <f t="shared" ref="BI270:BI286" si="138">IF(N270="nulová",J270,0)</f>
        <v>0</v>
      </c>
      <c r="BJ270" s="25" t="s">
        <v>24</v>
      </c>
      <c r="BK270" s="216">
        <f t="shared" ref="BK270:BK286" si="139">ROUND(I270*H270,2)</f>
        <v>0</v>
      </c>
      <c r="BL270" s="25" t="s">
        <v>588</v>
      </c>
      <c r="BM270" s="25" t="s">
        <v>7339</v>
      </c>
    </row>
    <row r="271" spans="2:65" s="1" customFormat="1" ht="31.5" customHeight="1">
      <c r="B271" s="42"/>
      <c r="C271" s="205" t="s">
        <v>942</v>
      </c>
      <c r="D271" s="205" t="s">
        <v>230</v>
      </c>
      <c r="E271" s="206" t="s">
        <v>7340</v>
      </c>
      <c r="F271" s="207" t="s">
        <v>7341</v>
      </c>
      <c r="G271" s="208" t="s">
        <v>852</v>
      </c>
      <c r="H271" s="209">
        <v>2</v>
      </c>
      <c r="I271" s="210"/>
      <c r="J271" s="211">
        <f t="shared" si="130"/>
        <v>0</v>
      </c>
      <c r="K271" s="207" t="s">
        <v>3144</v>
      </c>
      <c r="L271" s="62"/>
      <c r="M271" s="212" t="s">
        <v>22</v>
      </c>
      <c r="N271" s="213" t="s">
        <v>50</v>
      </c>
      <c r="O271" s="43"/>
      <c r="P271" s="214">
        <f t="shared" si="131"/>
        <v>0</v>
      </c>
      <c r="Q271" s="214">
        <v>0</v>
      </c>
      <c r="R271" s="214">
        <f t="shared" si="132"/>
        <v>0</v>
      </c>
      <c r="S271" s="214">
        <v>0</v>
      </c>
      <c r="T271" s="215">
        <f t="shared" si="133"/>
        <v>0</v>
      </c>
      <c r="AR271" s="25" t="s">
        <v>588</v>
      </c>
      <c r="AT271" s="25" t="s">
        <v>230</v>
      </c>
      <c r="AU271" s="25" t="s">
        <v>87</v>
      </c>
      <c r="AY271" s="25" t="s">
        <v>228</v>
      </c>
      <c r="BE271" s="216">
        <f t="shared" si="134"/>
        <v>0</v>
      </c>
      <c r="BF271" s="216">
        <f t="shared" si="135"/>
        <v>0</v>
      </c>
      <c r="BG271" s="216">
        <f t="shared" si="136"/>
        <v>0</v>
      </c>
      <c r="BH271" s="216">
        <f t="shared" si="137"/>
        <v>0</v>
      </c>
      <c r="BI271" s="216">
        <f t="shared" si="138"/>
        <v>0</v>
      </c>
      <c r="BJ271" s="25" t="s">
        <v>24</v>
      </c>
      <c r="BK271" s="216">
        <f t="shared" si="139"/>
        <v>0</v>
      </c>
      <c r="BL271" s="25" t="s">
        <v>588</v>
      </c>
      <c r="BM271" s="25" t="s">
        <v>7342</v>
      </c>
    </row>
    <row r="272" spans="2:65" s="1" customFormat="1" ht="22.5" customHeight="1">
      <c r="B272" s="42"/>
      <c r="C272" s="205" t="s">
        <v>948</v>
      </c>
      <c r="D272" s="205" t="s">
        <v>230</v>
      </c>
      <c r="E272" s="206" t="s">
        <v>7343</v>
      </c>
      <c r="F272" s="207" t="s">
        <v>7344</v>
      </c>
      <c r="G272" s="208" t="s">
        <v>852</v>
      </c>
      <c r="H272" s="209">
        <v>3</v>
      </c>
      <c r="I272" s="210"/>
      <c r="J272" s="211">
        <f t="shared" si="130"/>
        <v>0</v>
      </c>
      <c r="K272" s="207" t="s">
        <v>3144</v>
      </c>
      <c r="L272" s="62"/>
      <c r="M272" s="212" t="s">
        <v>22</v>
      </c>
      <c r="N272" s="213" t="s">
        <v>50</v>
      </c>
      <c r="O272" s="43"/>
      <c r="P272" s="214">
        <f t="shared" si="131"/>
        <v>0</v>
      </c>
      <c r="Q272" s="214">
        <v>0</v>
      </c>
      <c r="R272" s="214">
        <f t="shared" si="132"/>
        <v>0</v>
      </c>
      <c r="S272" s="214">
        <v>0</v>
      </c>
      <c r="T272" s="215">
        <f t="shared" si="133"/>
        <v>0</v>
      </c>
      <c r="AR272" s="25" t="s">
        <v>588</v>
      </c>
      <c r="AT272" s="25" t="s">
        <v>230</v>
      </c>
      <c r="AU272" s="25" t="s">
        <v>87</v>
      </c>
      <c r="AY272" s="25" t="s">
        <v>228</v>
      </c>
      <c r="BE272" s="216">
        <f t="shared" si="134"/>
        <v>0</v>
      </c>
      <c r="BF272" s="216">
        <f t="shared" si="135"/>
        <v>0</v>
      </c>
      <c r="BG272" s="216">
        <f t="shared" si="136"/>
        <v>0</v>
      </c>
      <c r="BH272" s="216">
        <f t="shared" si="137"/>
        <v>0</v>
      </c>
      <c r="BI272" s="216">
        <f t="shared" si="138"/>
        <v>0</v>
      </c>
      <c r="BJ272" s="25" t="s">
        <v>24</v>
      </c>
      <c r="BK272" s="216">
        <f t="shared" si="139"/>
        <v>0</v>
      </c>
      <c r="BL272" s="25" t="s">
        <v>588</v>
      </c>
      <c r="BM272" s="25" t="s">
        <v>7345</v>
      </c>
    </row>
    <row r="273" spans="2:65" s="1" customFormat="1" ht="22.5" customHeight="1">
      <c r="B273" s="42"/>
      <c r="C273" s="205" t="s">
        <v>956</v>
      </c>
      <c r="D273" s="205" t="s">
        <v>230</v>
      </c>
      <c r="E273" s="206" t="s">
        <v>7346</v>
      </c>
      <c r="F273" s="207" t="s">
        <v>7347</v>
      </c>
      <c r="G273" s="208" t="s">
        <v>852</v>
      </c>
      <c r="H273" s="209">
        <v>1</v>
      </c>
      <c r="I273" s="210"/>
      <c r="J273" s="211">
        <f t="shared" si="130"/>
        <v>0</v>
      </c>
      <c r="K273" s="207" t="s">
        <v>3144</v>
      </c>
      <c r="L273" s="62"/>
      <c r="M273" s="212" t="s">
        <v>22</v>
      </c>
      <c r="N273" s="213" t="s">
        <v>50</v>
      </c>
      <c r="O273" s="43"/>
      <c r="P273" s="214">
        <f t="shared" si="131"/>
        <v>0</v>
      </c>
      <c r="Q273" s="214">
        <v>0</v>
      </c>
      <c r="R273" s="214">
        <f t="shared" si="132"/>
        <v>0</v>
      </c>
      <c r="S273" s="214">
        <v>0</v>
      </c>
      <c r="T273" s="215">
        <f t="shared" si="133"/>
        <v>0</v>
      </c>
      <c r="AR273" s="25" t="s">
        <v>588</v>
      </c>
      <c r="AT273" s="25" t="s">
        <v>230</v>
      </c>
      <c r="AU273" s="25" t="s">
        <v>87</v>
      </c>
      <c r="AY273" s="25" t="s">
        <v>228</v>
      </c>
      <c r="BE273" s="216">
        <f t="shared" si="134"/>
        <v>0</v>
      </c>
      <c r="BF273" s="216">
        <f t="shared" si="135"/>
        <v>0</v>
      </c>
      <c r="BG273" s="216">
        <f t="shared" si="136"/>
        <v>0</v>
      </c>
      <c r="BH273" s="216">
        <f t="shared" si="137"/>
        <v>0</v>
      </c>
      <c r="BI273" s="216">
        <f t="shared" si="138"/>
        <v>0</v>
      </c>
      <c r="BJ273" s="25" t="s">
        <v>24</v>
      </c>
      <c r="BK273" s="216">
        <f t="shared" si="139"/>
        <v>0</v>
      </c>
      <c r="BL273" s="25" t="s">
        <v>588</v>
      </c>
      <c r="BM273" s="25" t="s">
        <v>7348</v>
      </c>
    </row>
    <row r="274" spans="2:65" s="1" customFormat="1" ht="22.5" customHeight="1">
      <c r="B274" s="42"/>
      <c r="C274" s="205" t="s">
        <v>962</v>
      </c>
      <c r="D274" s="205" t="s">
        <v>230</v>
      </c>
      <c r="E274" s="206" t="s">
        <v>7349</v>
      </c>
      <c r="F274" s="207" t="s">
        <v>7350</v>
      </c>
      <c r="G274" s="208" t="s">
        <v>852</v>
      </c>
      <c r="H274" s="209">
        <v>1</v>
      </c>
      <c r="I274" s="210"/>
      <c r="J274" s="211">
        <f t="shared" si="130"/>
        <v>0</v>
      </c>
      <c r="K274" s="207" t="s">
        <v>3144</v>
      </c>
      <c r="L274" s="62"/>
      <c r="M274" s="212" t="s">
        <v>22</v>
      </c>
      <c r="N274" s="213" t="s">
        <v>50</v>
      </c>
      <c r="O274" s="43"/>
      <c r="P274" s="214">
        <f t="shared" si="131"/>
        <v>0</v>
      </c>
      <c r="Q274" s="214">
        <v>0</v>
      </c>
      <c r="R274" s="214">
        <f t="shared" si="132"/>
        <v>0</v>
      </c>
      <c r="S274" s="214">
        <v>0</v>
      </c>
      <c r="T274" s="215">
        <f t="shared" si="133"/>
        <v>0</v>
      </c>
      <c r="AR274" s="25" t="s">
        <v>588</v>
      </c>
      <c r="AT274" s="25" t="s">
        <v>230</v>
      </c>
      <c r="AU274" s="25" t="s">
        <v>87</v>
      </c>
      <c r="AY274" s="25" t="s">
        <v>228</v>
      </c>
      <c r="BE274" s="216">
        <f t="shared" si="134"/>
        <v>0</v>
      </c>
      <c r="BF274" s="216">
        <f t="shared" si="135"/>
        <v>0</v>
      </c>
      <c r="BG274" s="216">
        <f t="shared" si="136"/>
        <v>0</v>
      </c>
      <c r="BH274" s="216">
        <f t="shared" si="137"/>
        <v>0</v>
      </c>
      <c r="BI274" s="216">
        <f t="shared" si="138"/>
        <v>0</v>
      </c>
      <c r="BJ274" s="25" t="s">
        <v>24</v>
      </c>
      <c r="BK274" s="216">
        <f t="shared" si="139"/>
        <v>0</v>
      </c>
      <c r="BL274" s="25" t="s">
        <v>588</v>
      </c>
      <c r="BM274" s="25" t="s">
        <v>7351</v>
      </c>
    </row>
    <row r="275" spans="2:65" s="1" customFormat="1" ht="22.5" customHeight="1">
      <c r="B275" s="42"/>
      <c r="C275" s="205" t="s">
        <v>967</v>
      </c>
      <c r="D275" s="205" t="s">
        <v>230</v>
      </c>
      <c r="E275" s="206" t="s">
        <v>7176</v>
      </c>
      <c r="F275" s="207" t="s">
        <v>7177</v>
      </c>
      <c r="G275" s="208" t="s">
        <v>852</v>
      </c>
      <c r="H275" s="209">
        <v>1</v>
      </c>
      <c r="I275" s="210"/>
      <c r="J275" s="211">
        <f t="shared" si="130"/>
        <v>0</v>
      </c>
      <c r="K275" s="207" t="s">
        <v>3144</v>
      </c>
      <c r="L275" s="62"/>
      <c r="M275" s="212" t="s">
        <v>22</v>
      </c>
      <c r="N275" s="213" t="s">
        <v>50</v>
      </c>
      <c r="O275" s="43"/>
      <c r="P275" s="214">
        <f t="shared" si="131"/>
        <v>0</v>
      </c>
      <c r="Q275" s="214">
        <v>0</v>
      </c>
      <c r="R275" s="214">
        <f t="shared" si="132"/>
        <v>0</v>
      </c>
      <c r="S275" s="214">
        <v>0</v>
      </c>
      <c r="T275" s="215">
        <f t="shared" si="133"/>
        <v>0</v>
      </c>
      <c r="AR275" s="25" t="s">
        <v>588</v>
      </c>
      <c r="AT275" s="25" t="s">
        <v>230</v>
      </c>
      <c r="AU275" s="25" t="s">
        <v>87</v>
      </c>
      <c r="AY275" s="25" t="s">
        <v>228</v>
      </c>
      <c r="BE275" s="216">
        <f t="shared" si="134"/>
        <v>0</v>
      </c>
      <c r="BF275" s="216">
        <f t="shared" si="135"/>
        <v>0</v>
      </c>
      <c r="BG275" s="216">
        <f t="shared" si="136"/>
        <v>0</v>
      </c>
      <c r="BH275" s="216">
        <f t="shared" si="137"/>
        <v>0</v>
      </c>
      <c r="BI275" s="216">
        <f t="shared" si="138"/>
        <v>0</v>
      </c>
      <c r="BJ275" s="25" t="s">
        <v>24</v>
      </c>
      <c r="BK275" s="216">
        <f t="shared" si="139"/>
        <v>0</v>
      </c>
      <c r="BL275" s="25" t="s">
        <v>588</v>
      </c>
      <c r="BM275" s="25" t="s">
        <v>7352</v>
      </c>
    </row>
    <row r="276" spans="2:65" s="1" customFormat="1" ht="31.5" customHeight="1">
      <c r="B276" s="42"/>
      <c r="C276" s="205" t="s">
        <v>971</v>
      </c>
      <c r="D276" s="205" t="s">
        <v>230</v>
      </c>
      <c r="E276" s="206" t="s">
        <v>7353</v>
      </c>
      <c r="F276" s="207" t="s">
        <v>7354</v>
      </c>
      <c r="G276" s="208" t="s">
        <v>852</v>
      </c>
      <c r="H276" s="209">
        <v>3</v>
      </c>
      <c r="I276" s="210"/>
      <c r="J276" s="211">
        <f t="shared" si="130"/>
        <v>0</v>
      </c>
      <c r="K276" s="207" t="s">
        <v>3144</v>
      </c>
      <c r="L276" s="62"/>
      <c r="M276" s="212" t="s">
        <v>22</v>
      </c>
      <c r="N276" s="213" t="s">
        <v>50</v>
      </c>
      <c r="O276" s="43"/>
      <c r="P276" s="214">
        <f t="shared" si="131"/>
        <v>0</v>
      </c>
      <c r="Q276" s="214">
        <v>0</v>
      </c>
      <c r="R276" s="214">
        <f t="shared" si="132"/>
        <v>0</v>
      </c>
      <c r="S276" s="214">
        <v>0</v>
      </c>
      <c r="T276" s="215">
        <f t="shared" si="133"/>
        <v>0</v>
      </c>
      <c r="AR276" s="25" t="s">
        <v>588</v>
      </c>
      <c r="AT276" s="25" t="s">
        <v>230</v>
      </c>
      <c r="AU276" s="25" t="s">
        <v>87</v>
      </c>
      <c r="AY276" s="25" t="s">
        <v>228</v>
      </c>
      <c r="BE276" s="216">
        <f t="shared" si="134"/>
        <v>0</v>
      </c>
      <c r="BF276" s="216">
        <f t="shared" si="135"/>
        <v>0</v>
      </c>
      <c r="BG276" s="216">
        <f t="shared" si="136"/>
        <v>0</v>
      </c>
      <c r="BH276" s="216">
        <f t="shared" si="137"/>
        <v>0</v>
      </c>
      <c r="BI276" s="216">
        <f t="shared" si="138"/>
        <v>0</v>
      </c>
      <c r="BJ276" s="25" t="s">
        <v>24</v>
      </c>
      <c r="BK276" s="216">
        <f t="shared" si="139"/>
        <v>0</v>
      </c>
      <c r="BL276" s="25" t="s">
        <v>588</v>
      </c>
      <c r="BM276" s="25" t="s">
        <v>7355</v>
      </c>
    </row>
    <row r="277" spans="2:65" s="1" customFormat="1" ht="31.5" customHeight="1">
      <c r="B277" s="42"/>
      <c r="C277" s="205" t="s">
        <v>976</v>
      </c>
      <c r="D277" s="205" t="s">
        <v>230</v>
      </c>
      <c r="E277" s="206" t="s">
        <v>7353</v>
      </c>
      <c r="F277" s="207" t="s">
        <v>7354</v>
      </c>
      <c r="G277" s="208" t="s">
        <v>852</v>
      </c>
      <c r="H277" s="209">
        <v>2</v>
      </c>
      <c r="I277" s="210"/>
      <c r="J277" s="211">
        <f t="shared" si="130"/>
        <v>0</v>
      </c>
      <c r="K277" s="207" t="s">
        <v>3144</v>
      </c>
      <c r="L277" s="62"/>
      <c r="M277" s="212" t="s">
        <v>22</v>
      </c>
      <c r="N277" s="213" t="s">
        <v>50</v>
      </c>
      <c r="O277" s="43"/>
      <c r="P277" s="214">
        <f t="shared" si="131"/>
        <v>0</v>
      </c>
      <c r="Q277" s="214">
        <v>0</v>
      </c>
      <c r="R277" s="214">
        <f t="shared" si="132"/>
        <v>0</v>
      </c>
      <c r="S277" s="214">
        <v>0</v>
      </c>
      <c r="T277" s="215">
        <f t="shared" si="133"/>
        <v>0</v>
      </c>
      <c r="AR277" s="25" t="s">
        <v>588</v>
      </c>
      <c r="AT277" s="25" t="s">
        <v>230</v>
      </c>
      <c r="AU277" s="25" t="s">
        <v>87</v>
      </c>
      <c r="AY277" s="25" t="s">
        <v>228</v>
      </c>
      <c r="BE277" s="216">
        <f t="shared" si="134"/>
        <v>0</v>
      </c>
      <c r="BF277" s="216">
        <f t="shared" si="135"/>
        <v>0</v>
      </c>
      <c r="BG277" s="216">
        <f t="shared" si="136"/>
        <v>0</v>
      </c>
      <c r="BH277" s="216">
        <f t="shared" si="137"/>
        <v>0</v>
      </c>
      <c r="BI277" s="216">
        <f t="shared" si="138"/>
        <v>0</v>
      </c>
      <c r="BJ277" s="25" t="s">
        <v>24</v>
      </c>
      <c r="BK277" s="216">
        <f t="shared" si="139"/>
        <v>0</v>
      </c>
      <c r="BL277" s="25" t="s">
        <v>588</v>
      </c>
      <c r="BM277" s="25" t="s">
        <v>7356</v>
      </c>
    </row>
    <row r="278" spans="2:65" s="1" customFormat="1" ht="22.5" customHeight="1">
      <c r="B278" s="42"/>
      <c r="C278" s="205" t="s">
        <v>992</v>
      </c>
      <c r="D278" s="205" t="s">
        <v>230</v>
      </c>
      <c r="E278" s="206" t="s">
        <v>7357</v>
      </c>
      <c r="F278" s="207" t="s">
        <v>7358</v>
      </c>
      <c r="G278" s="208" t="s">
        <v>852</v>
      </c>
      <c r="H278" s="209">
        <v>5</v>
      </c>
      <c r="I278" s="210"/>
      <c r="J278" s="211">
        <f t="shared" si="130"/>
        <v>0</v>
      </c>
      <c r="K278" s="207" t="s">
        <v>3144</v>
      </c>
      <c r="L278" s="62"/>
      <c r="M278" s="212" t="s">
        <v>22</v>
      </c>
      <c r="N278" s="213" t="s">
        <v>50</v>
      </c>
      <c r="O278" s="43"/>
      <c r="P278" s="214">
        <f t="shared" si="131"/>
        <v>0</v>
      </c>
      <c r="Q278" s="214">
        <v>0</v>
      </c>
      <c r="R278" s="214">
        <f t="shared" si="132"/>
        <v>0</v>
      </c>
      <c r="S278" s="214">
        <v>0</v>
      </c>
      <c r="T278" s="215">
        <f t="shared" si="133"/>
        <v>0</v>
      </c>
      <c r="AR278" s="25" t="s">
        <v>588</v>
      </c>
      <c r="AT278" s="25" t="s">
        <v>230</v>
      </c>
      <c r="AU278" s="25" t="s">
        <v>87</v>
      </c>
      <c r="AY278" s="25" t="s">
        <v>228</v>
      </c>
      <c r="BE278" s="216">
        <f t="shared" si="134"/>
        <v>0</v>
      </c>
      <c r="BF278" s="216">
        <f t="shared" si="135"/>
        <v>0</v>
      </c>
      <c r="BG278" s="216">
        <f t="shared" si="136"/>
        <v>0</v>
      </c>
      <c r="BH278" s="216">
        <f t="shared" si="137"/>
        <v>0</v>
      </c>
      <c r="BI278" s="216">
        <f t="shared" si="138"/>
        <v>0</v>
      </c>
      <c r="BJ278" s="25" t="s">
        <v>24</v>
      </c>
      <c r="BK278" s="216">
        <f t="shared" si="139"/>
        <v>0</v>
      </c>
      <c r="BL278" s="25" t="s">
        <v>588</v>
      </c>
      <c r="BM278" s="25" t="s">
        <v>7359</v>
      </c>
    </row>
    <row r="279" spans="2:65" s="1" customFormat="1" ht="22.5" customHeight="1">
      <c r="B279" s="42"/>
      <c r="C279" s="205" t="s">
        <v>1021</v>
      </c>
      <c r="D279" s="205" t="s">
        <v>230</v>
      </c>
      <c r="E279" s="206" t="s">
        <v>7360</v>
      </c>
      <c r="F279" s="207" t="s">
        <v>7361</v>
      </c>
      <c r="G279" s="208" t="s">
        <v>852</v>
      </c>
      <c r="H279" s="209">
        <v>5</v>
      </c>
      <c r="I279" s="210"/>
      <c r="J279" s="211">
        <f t="shared" si="130"/>
        <v>0</v>
      </c>
      <c r="K279" s="207" t="s">
        <v>3144</v>
      </c>
      <c r="L279" s="62"/>
      <c r="M279" s="212" t="s">
        <v>22</v>
      </c>
      <c r="N279" s="213" t="s">
        <v>50</v>
      </c>
      <c r="O279" s="43"/>
      <c r="P279" s="214">
        <f t="shared" si="131"/>
        <v>0</v>
      </c>
      <c r="Q279" s="214">
        <v>0</v>
      </c>
      <c r="R279" s="214">
        <f t="shared" si="132"/>
        <v>0</v>
      </c>
      <c r="S279" s="214">
        <v>0</v>
      </c>
      <c r="T279" s="215">
        <f t="shared" si="133"/>
        <v>0</v>
      </c>
      <c r="AR279" s="25" t="s">
        <v>588</v>
      </c>
      <c r="AT279" s="25" t="s">
        <v>230</v>
      </c>
      <c r="AU279" s="25" t="s">
        <v>87</v>
      </c>
      <c r="AY279" s="25" t="s">
        <v>228</v>
      </c>
      <c r="BE279" s="216">
        <f t="shared" si="134"/>
        <v>0</v>
      </c>
      <c r="BF279" s="216">
        <f t="shared" si="135"/>
        <v>0</v>
      </c>
      <c r="BG279" s="216">
        <f t="shared" si="136"/>
        <v>0</v>
      </c>
      <c r="BH279" s="216">
        <f t="shared" si="137"/>
        <v>0</v>
      </c>
      <c r="BI279" s="216">
        <f t="shared" si="138"/>
        <v>0</v>
      </c>
      <c r="BJ279" s="25" t="s">
        <v>24</v>
      </c>
      <c r="BK279" s="216">
        <f t="shared" si="139"/>
        <v>0</v>
      </c>
      <c r="BL279" s="25" t="s">
        <v>588</v>
      </c>
      <c r="BM279" s="25" t="s">
        <v>7362</v>
      </c>
    </row>
    <row r="280" spans="2:65" s="1" customFormat="1" ht="44.25" customHeight="1">
      <c r="B280" s="42"/>
      <c r="C280" s="205" t="s">
        <v>1028</v>
      </c>
      <c r="D280" s="205" t="s">
        <v>230</v>
      </c>
      <c r="E280" s="206" t="s">
        <v>7363</v>
      </c>
      <c r="F280" s="207" t="s">
        <v>7364</v>
      </c>
      <c r="G280" s="208" t="s">
        <v>852</v>
      </c>
      <c r="H280" s="209">
        <v>2</v>
      </c>
      <c r="I280" s="210"/>
      <c r="J280" s="211">
        <f t="shared" si="130"/>
        <v>0</v>
      </c>
      <c r="K280" s="207" t="s">
        <v>3144</v>
      </c>
      <c r="L280" s="62"/>
      <c r="M280" s="212" t="s">
        <v>22</v>
      </c>
      <c r="N280" s="213" t="s">
        <v>50</v>
      </c>
      <c r="O280" s="43"/>
      <c r="P280" s="214">
        <f t="shared" si="131"/>
        <v>0</v>
      </c>
      <c r="Q280" s="214">
        <v>0</v>
      </c>
      <c r="R280" s="214">
        <f t="shared" si="132"/>
        <v>0</v>
      </c>
      <c r="S280" s="214">
        <v>0</v>
      </c>
      <c r="T280" s="215">
        <f t="shared" si="133"/>
        <v>0</v>
      </c>
      <c r="AR280" s="25" t="s">
        <v>588</v>
      </c>
      <c r="AT280" s="25" t="s">
        <v>230</v>
      </c>
      <c r="AU280" s="25" t="s">
        <v>87</v>
      </c>
      <c r="AY280" s="25" t="s">
        <v>228</v>
      </c>
      <c r="BE280" s="216">
        <f t="shared" si="134"/>
        <v>0</v>
      </c>
      <c r="BF280" s="216">
        <f t="shared" si="135"/>
        <v>0</v>
      </c>
      <c r="BG280" s="216">
        <f t="shared" si="136"/>
        <v>0</v>
      </c>
      <c r="BH280" s="216">
        <f t="shared" si="137"/>
        <v>0</v>
      </c>
      <c r="BI280" s="216">
        <f t="shared" si="138"/>
        <v>0</v>
      </c>
      <c r="BJ280" s="25" t="s">
        <v>24</v>
      </c>
      <c r="BK280" s="216">
        <f t="shared" si="139"/>
        <v>0</v>
      </c>
      <c r="BL280" s="25" t="s">
        <v>588</v>
      </c>
      <c r="BM280" s="25" t="s">
        <v>7365</v>
      </c>
    </row>
    <row r="281" spans="2:65" s="1" customFormat="1" ht="44.25" customHeight="1">
      <c r="B281" s="42"/>
      <c r="C281" s="205" t="s">
        <v>1032</v>
      </c>
      <c r="D281" s="205" t="s">
        <v>230</v>
      </c>
      <c r="E281" s="206" t="s">
        <v>7244</v>
      </c>
      <c r="F281" s="207" t="s">
        <v>7245</v>
      </c>
      <c r="G281" s="208" t="s">
        <v>852</v>
      </c>
      <c r="H281" s="209">
        <v>1</v>
      </c>
      <c r="I281" s="210"/>
      <c r="J281" s="211">
        <f t="shared" si="130"/>
        <v>0</v>
      </c>
      <c r="K281" s="207" t="s">
        <v>3144</v>
      </c>
      <c r="L281" s="62"/>
      <c r="M281" s="212" t="s">
        <v>22</v>
      </c>
      <c r="N281" s="213" t="s">
        <v>50</v>
      </c>
      <c r="O281" s="43"/>
      <c r="P281" s="214">
        <f t="shared" si="131"/>
        <v>0</v>
      </c>
      <c r="Q281" s="214">
        <v>0</v>
      </c>
      <c r="R281" s="214">
        <f t="shared" si="132"/>
        <v>0</v>
      </c>
      <c r="S281" s="214">
        <v>0</v>
      </c>
      <c r="T281" s="215">
        <f t="shared" si="133"/>
        <v>0</v>
      </c>
      <c r="AR281" s="25" t="s">
        <v>588</v>
      </c>
      <c r="AT281" s="25" t="s">
        <v>230</v>
      </c>
      <c r="AU281" s="25" t="s">
        <v>87</v>
      </c>
      <c r="AY281" s="25" t="s">
        <v>228</v>
      </c>
      <c r="BE281" s="216">
        <f t="shared" si="134"/>
        <v>0</v>
      </c>
      <c r="BF281" s="216">
        <f t="shared" si="135"/>
        <v>0</v>
      </c>
      <c r="BG281" s="216">
        <f t="shared" si="136"/>
        <v>0</v>
      </c>
      <c r="BH281" s="216">
        <f t="shared" si="137"/>
        <v>0</v>
      </c>
      <c r="BI281" s="216">
        <f t="shared" si="138"/>
        <v>0</v>
      </c>
      <c r="BJ281" s="25" t="s">
        <v>24</v>
      </c>
      <c r="BK281" s="216">
        <f t="shared" si="139"/>
        <v>0</v>
      </c>
      <c r="BL281" s="25" t="s">
        <v>588</v>
      </c>
      <c r="BM281" s="25" t="s">
        <v>7366</v>
      </c>
    </row>
    <row r="282" spans="2:65" s="1" customFormat="1" ht="22.5" customHeight="1">
      <c r="B282" s="42"/>
      <c r="C282" s="205" t="s">
        <v>1052</v>
      </c>
      <c r="D282" s="205" t="s">
        <v>230</v>
      </c>
      <c r="E282" s="206" t="s">
        <v>7247</v>
      </c>
      <c r="F282" s="207" t="s">
        <v>7248</v>
      </c>
      <c r="G282" s="208" t="s">
        <v>852</v>
      </c>
      <c r="H282" s="209">
        <v>1</v>
      </c>
      <c r="I282" s="210"/>
      <c r="J282" s="211">
        <f t="shared" si="130"/>
        <v>0</v>
      </c>
      <c r="K282" s="207" t="s">
        <v>3144</v>
      </c>
      <c r="L282" s="62"/>
      <c r="M282" s="212" t="s">
        <v>22</v>
      </c>
      <c r="N282" s="213" t="s">
        <v>50</v>
      </c>
      <c r="O282" s="43"/>
      <c r="P282" s="214">
        <f t="shared" si="131"/>
        <v>0</v>
      </c>
      <c r="Q282" s="214">
        <v>0</v>
      </c>
      <c r="R282" s="214">
        <f t="shared" si="132"/>
        <v>0</v>
      </c>
      <c r="S282" s="214">
        <v>0</v>
      </c>
      <c r="T282" s="215">
        <f t="shared" si="133"/>
        <v>0</v>
      </c>
      <c r="AR282" s="25" t="s">
        <v>588</v>
      </c>
      <c r="AT282" s="25" t="s">
        <v>230</v>
      </c>
      <c r="AU282" s="25" t="s">
        <v>87</v>
      </c>
      <c r="AY282" s="25" t="s">
        <v>228</v>
      </c>
      <c r="BE282" s="216">
        <f t="shared" si="134"/>
        <v>0</v>
      </c>
      <c r="BF282" s="216">
        <f t="shared" si="135"/>
        <v>0</v>
      </c>
      <c r="BG282" s="216">
        <f t="shared" si="136"/>
        <v>0</v>
      </c>
      <c r="BH282" s="216">
        <f t="shared" si="137"/>
        <v>0</v>
      </c>
      <c r="BI282" s="216">
        <f t="shared" si="138"/>
        <v>0</v>
      </c>
      <c r="BJ282" s="25" t="s">
        <v>24</v>
      </c>
      <c r="BK282" s="216">
        <f t="shared" si="139"/>
        <v>0</v>
      </c>
      <c r="BL282" s="25" t="s">
        <v>588</v>
      </c>
      <c r="BM282" s="25" t="s">
        <v>7367</v>
      </c>
    </row>
    <row r="283" spans="2:65" s="1" customFormat="1" ht="44.25" customHeight="1">
      <c r="B283" s="42"/>
      <c r="C283" s="205" t="s">
        <v>1056</v>
      </c>
      <c r="D283" s="205" t="s">
        <v>230</v>
      </c>
      <c r="E283" s="206" t="s">
        <v>7368</v>
      </c>
      <c r="F283" s="207" t="s">
        <v>7369</v>
      </c>
      <c r="G283" s="208" t="s">
        <v>852</v>
      </c>
      <c r="H283" s="209">
        <v>2</v>
      </c>
      <c r="I283" s="210"/>
      <c r="J283" s="211">
        <f t="shared" si="130"/>
        <v>0</v>
      </c>
      <c r="K283" s="207" t="s">
        <v>3144</v>
      </c>
      <c r="L283" s="62"/>
      <c r="M283" s="212" t="s">
        <v>22</v>
      </c>
      <c r="N283" s="213" t="s">
        <v>50</v>
      </c>
      <c r="O283" s="43"/>
      <c r="P283" s="214">
        <f t="shared" si="131"/>
        <v>0</v>
      </c>
      <c r="Q283" s="214">
        <v>0</v>
      </c>
      <c r="R283" s="214">
        <f t="shared" si="132"/>
        <v>0</v>
      </c>
      <c r="S283" s="214">
        <v>0</v>
      </c>
      <c r="T283" s="215">
        <f t="shared" si="133"/>
        <v>0</v>
      </c>
      <c r="AR283" s="25" t="s">
        <v>588</v>
      </c>
      <c r="AT283" s="25" t="s">
        <v>230</v>
      </c>
      <c r="AU283" s="25" t="s">
        <v>87</v>
      </c>
      <c r="AY283" s="25" t="s">
        <v>228</v>
      </c>
      <c r="BE283" s="216">
        <f t="shared" si="134"/>
        <v>0</v>
      </c>
      <c r="BF283" s="216">
        <f t="shared" si="135"/>
        <v>0</v>
      </c>
      <c r="BG283" s="216">
        <f t="shared" si="136"/>
        <v>0</v>
      </c>
      <c r="BH283" s="216">
        <f t="shared" si="137"/>
        <v>0</v>
      </c>
      <c r="BI283" s="216">
        <f t="shared" si="138"/>
        <v>0</v>
      </c>
      <c r="BJ283" s="25" t="s">
        <v>24</v>
      </c>
      <c r="BK283" s="216">
        <f t="shared" si="139"/>
        <v>0</v>
      </c>
      <c r="BL283" s="25" t="s">
        <v>588</v>
      </c>
      <c r="BM283" s="25" t="s">
        <v>7370</v>
      </c>
    </row>
    <row r="284" spans="2:65" s="1" customFormat="1" ht="44.25" customHeight="1">
      <c r="B284" s="42"/>
      <c r="C284" s="205" t="s">
        <v>1059</v>
      </c>
      <c r="D284" s="205" t="s">
        <v>230</v>
      </c>
      <c r="E284" s="206" t="s">
        <v>7371</v>
      </c>
      <c r="F284" s="207" t="s">
        <v>7372</v>
      </c>
      <c r="G284" s="208" t="s">
        <v>852</v>
      </c>
      <c r="H284" s="209">
        <v>1</v>
      </c>
      <c r="I284" s="210"/>
      <c r="J284" s="211">
        <f t="shared" si="130"/>
        <v>0</v>
      </c>
      <c r="K284" s="207" t="s">
        <v>3144</v>
      </c>
      <c r="L284" s="62"/>
      <c r="M284" s="212" t="s">
        <v>22</v>
      </c>
      <c r="N284" s="213" t="s">
        <v>50</v>
      </c>
      <c r="O284" s="43"/>
      <c r="P284" s="214">
        <f t="shared" si="131"/>
        <v>0</v>
      </c>
      <c r="Q284" s="214">
        <v>0</v>
      </c>
      <c r="R284" s="214">
        <f t="shared" si="132"/>
        <v>0</v>
      </c>
      <c r="S284" s="214">
        <v>0</v>
      </c>
      <c r="T284" s="215">
        <f t="shared" si="133"/>
        <v>0</v>
      </c>
      <c r="AR284" s="25" t="s">
        <v>588</v>
      </c>
      <c r="AT284" s="25" t="s">
        <v>230</v>
      </c>
      <c r="AU284" s="25" t="s">
        <v>87</v>
      </c>
      <c r="AY284" s="25" t="s">
        <v>228</v>
      </c>
      <c r="BE284" s="216">
        <f t="shared" si="134"/>
        <v>0</v>
      </c>
      <c r="BF284" s="216">
        <f t="shared" si="135"/>
        <v>0</v>
      </c>
      <c r="BG284" s="216">
        <f t="shared" si="136"/>
        <v>0</v>
      </c>
      <c r="BH284" s="216">
        <f t="shared" si="137"/>
        <v>0</v>
      </c>
      <c r="BI284" s="216">
        <f t="shared" si="138"/>
        <v>0</v>
      </c>
      <c r="BJ284" s="25" t="s">
        <v>24</v>
      </c>
      <c r="BK284" s="216">
        <f t="shared" si="139"/>
        <v>0</v>
      </c>
      <c r="BL284" s="25" t="s">
        <v>588</v>
      </c>
      <c r="BM284" s="25" t="s">
        <v>7373</v>
      </c>
    </row>
    <row r="285" spans="2:65" s="1" customFormat="1" ht="22.5" customHeight="1">
      <c r="B285" s="42"/>
      <c r="C285" s="205" t="s">
        <v>1063</v>
      </c>
      <c r="D285" s="205" t="s">
        <v>230</v>
      </c>
      <c r="E285" s="206" t="s">
        <v>7191</v>
      </c>
      <c r="F285" s="207" t="s">
        <v>7192</v>
      </c>
      <c r="G285" s="208" t="s">
        <v>852</v>
      </c>
      <c r="H285" s="209">
        <v>1</v>
      </c>
      <c r="I285" s="210"/>
      <c r="J285" s="211">
        <f t="shared" si="130"/>
        <v>0</v>
      </c>
      <c r="K285" s="207" t="s">
        <v>3144</v>
      </c>
      <c r="L285" s="62"/>
      <c r="M285" s="212" t="s">
        <v>22</v>
      </c>
      <c r="N285" s="213" t="s">
        <v>50</v>
      </c>
      <c r="O285" s="43"/>
      <c r="P285" s="214">
        <f t="shared" si="131"/>
        <v>0</v>
      </c>
      <c r="Q285" s="214">
        <v>0</v>
      </c>
      <c r="R285" s="214">
        <f t="shared" si="132"/>
        <v>0</v>
      </c>
      <c r="S285" s="214">
        <v>0</v>
      </c>
      <c r="T285" s="215">
        <f t="shared" si="133"/>
        <v>0</v>
      </c>
      <c r="AR285" s="25" t="s">
        <v>588</v>
      </c>
      <c r="AT285" s="25" t="s">
        <v>230</v>
      </c>
      <c r="AU285" s="25" t="s">
        <v>87</v>
      </c>
      <c r="AY285" s="25" t="s">
        <v>228</v>
      </c>
      <c r="BE285" s="216">
        <f t="shared" si="134"/>
        <v>0</v>
      </c>
      <c r="BF285" s="216">
        <f t="shared" si="135"/>
        <v>0</v>
      </c>
      <c r="BG285" s="216">
        <f t="shared" si="136"/>
        <v>0</v>
      </c>
      <c r="BH285" s="216">
        <f t="shared" si="137"/>
        <v>0</v>
      </c>
      <c r="BI285" s="216">
        <f t="shared" si="138"/>
        <v>0</v>
      </c>
      <c r="BJ285" s="25" t="s">
        <v>24</v>
      </c>
      <c r="BK285" s="216">
        <f t="shared" si="139"/>
        <v>0</v>
      </c>
      <c r="BL285" s="25" t="s">
        <v>588</v>
      </c>
      <c r="BM285" s="25" t="s">
        <v>7374</v>
      </c>
    </row>
    <row r="286" spans="2:65" s="1" customFormat="1" ht="22.5" customHeight="1">
      <c r="B286" s="42"/>
      <c r="C286" s="205" t="s">
        <v>1066</v>
      </c>
      <c r="D286" s="205" t="s">
        <v>230</v>
      </c>
      <c r="E286" s="206" t="s">
        <v>7375</v>
      </c>
      <c r="F286" s="207" t="s">
        <v>7376</v>
      </c>
      <c r="G286" s="208" t="s">
        <v>852</v>
      </c>
      <c r="H286" s="209">
        <v>2</v>
      </c>
      <c r="I286" s="210"/>
      <c r="J286" s="211">
        <f t="shared" si="130"/>
        <v>0</v>
      </c>
      <c r="K286" s="207" t="s">
        <v>3144</v>
      </c>
      <c r="L286" s="62"/>
      <c r="M286" s="212" t="s">
        <v>22</v>
      </c>
      <c r="N286" s="213" t="s">
        <v>50</v>
      </c>
      <c r="O286" s="43"/>
      <c r="P286" s="214">
        <f t="shared" si="131"/>
        <v>0</v>
      </c>
      <c r="Q286" s="214">
        <v>0</v>
      </c>
      <c r="R286" s="214">
        <f t="shared" si="132"/>
        <v>0</v>
      </c>
      <c r="S286" s="214">
        <v>0</v>
      </c>
      <c r="T286" s="215">
        <f t="shared" si="133"/>
        <v>0</v>
      </c>
      <c r="AR286" s="25" t="s">
        <v>588</v>
      </c>
      <c r="AT286" s="25" t="s">
        <v>230</v>
      </c>
      <c r="AU286" s="25" t="s">
        <v>87</v>
      </c>
      <c r="AY286" s="25" t="s">
        <v>228</v>
      </c>
      <c r="BE286" s="216">
        <f t="shared" si="134"/>
        <v>0</v>
      </c>
      <c r="BF286" s="216">
        <f t="shared" si="135"/>
        <v>0</v>
      </c>
      <c r="BG286" s="216">
        <f t="shared" si="136"/>
        <v>0</v>
      </c>
      <c r="BH286" s="216">
        <f t="shared" si="137"/>
        <v>0</v>
      </c>
      <c r="BI286" s="216">
        <f t="shared" si="138"/>
        <v>0</v>
      </c>
      <c r="BJ286" s="25" t="s">
        <v>24</v>
      </c>
      <c r="BK286" s="216">
        <f t="shared" si="139"/>
        <v>0</v>
      </c>
      <c r="BL286" s="25" t="s">
        <v>588</v>
      </c>
      <c r="BM286" s="25" t="s">
        <v>7377</v>
      </c>
    </row>
    <row r="287" spans="2:65" s="11" customFormat="1" ht="29.85" customHeight="1">
      <c r="B287" s="188"/>
      <c r="C287" s="189"/>
      <c r="D287" s="202" t="s">
        <v>78</v>
      </c>
      <c r="E287" s="203" t="s">
        <v>3344</v>
      </c>
      <c r="F287" s="203" t="s">
        <v>7378</v>
      </c>
      <c r="G287" s="189"/>
      <c r="H287" s="189"/>
      <c r="I287" s="192"/>
      <c r="J287" s="204">
        <f>BK287</f>
        <v>0</v>
      </c>
      <c r="K287" s="189"/>
      <c r="L287" s="194"/>
      <c r="M287" s="195"/>
      <c r="N287" s="196"/>
      <c r="O287" s="196"/>
      <c r="P287" s="197">
        <f>SUM(P288:P304)</f>
        <v>0</v>
      </c>
      <c r="Q287" s="196"/>
      <c r="R287" s="197">
        <f>SUM(R288:R304)</f>
        <v>0</v>
      </c>
      <c r="S287" s="196"/>
      <c r="T287" s="198">
        <f>SUM(T288:T304)</f>
        <v>0</v>
      </c>
      <c r="AR287" s="199" t="s">
        <v>101</v>
      </c>
      <c r="AT287" s="200" t="s">
        <v>78</v>
      </c>
      <c r="AU287" s="200" t="s">
        <v>24</v>
      </c>
      <c r="AY287" s="199" t="s">
        <v>228</v>
      </c>
      <c r="BK287" s="201">
        <f>SUM(BK288:BK304)</f>
        <v>0</v>
      </c>
    </row>
    <row r="288" spans="2:65" s="1" customFormat="1" ht="31.5" customHeight="1">
      <c r="B288" s="42"/>
      <c r="C288" s="205" t="s">
        <v>1070</v>
      </c>
      <c r="D288" s="205" t="s">
        <v>230</v>
      </c>
      <c r="E288" s="206" t="s">
        <v>7337</v>
      </c>
      <c r="F288" s="207" t="s">
        <v>7338</v>
      </c>
      <c r="G288" s="208" t="s">
        <v>852</v>
      </c>
      <c r="H288" s="209">
        <v>1</v>
      </c>
      <c r="I288" s="210"/>
      <c r="J288" s="211">
        <f t="shared" ref="J288:J304" si="140">ROUND(I288*H288,2)</f>
        <v>0</v>
      </c>
      <c r="K288" s="207" t="s">
        <v>3144</v>
      </c>
      <c r="L288" s="62"/>
      <c r="M288" s="212" t="s">
        <v>22</v>
      </c>
      <c r="N288" s="213" t="s">
        <v>50</v>
      </c>
      <c r="O288" s="43"/>
      <c r="P288" s="214">
        <f t="shared" ref="P288:P304" si="141">O288*H288</f>
        <v>0</v>
      </c>
      <c r="Q288" s="214">
        <v>0</v>
      </c>
      <c r="R288" s="214">
        <f t="shared" ref="R288:R304" si="142">Q288*H288</f>
        <v>0</v>
      </c>
      <c r="S288" s="214">
        <v>0</v>
      </c>
      <c r="T288" s="215">
        <f t="shared" ref="T288:T304" si="143">S288*H288</f>
        <v>0</v>
      </c>
      <c r="AR288" s="25" t="s">
        <v>588</v>
      </c>
      <c r="AT288" s="25" t="s">
        <v>230</v>
      </c>
      <c r="AU288" s="25" t="s">
        <v>87</v>
      </c>
      <c r="AY288" s="25" t="s">
        <v>228</v>
      </c>
      <c r="BE288" s="216">
        <f t="shared" ref="BE288:BE304" si="144">IF(N288="základní",J288,0)</f>
        <v>0</v>
      </c>
      <c r="BF288" s="216">
        <f t="shared" ref="BF288:BF304" si="145">IF(N288="snížená",J288,0)</f>
        <v>0</v>
      </c>
      <c r="BG288" s="216">
        <f t="shared" ref="BG288:BG304" si="146">IF(N288="zákl. přenesená",J288,0)</f>
        <v>0</v>
      </c>
      <c r="BH288" s="216">
        <f t="shared" ref="BH288:BH304" si="147">IF(N288="sníž. přenesená",J288,0)</f>
        <v>0</v>
      </c>
      <c r="BI288" s="216">
        <f t="shared" ref="BI288:BI304" si="148">IF(N288="nulová",J288,0)</f>
        <v>0</v>
      </c>
      <c r="BJ288" s="25" t="s">
        <v>24</v>
      </c>
      <c r="BK288" s="216">
        <f t="shared" ref="BK288:BK304" si="149">ROUND(I288*H288,2)</f>
        <v>0</v>
      </c>
      <c r="BL288" s="25" t="s">
        <v>588</v>
      </c>
      <c r="BM288" s="25" t="s">
        <v>7379</v>
      </c>
    </row>
    <row r="289" spans="2:65" s="1" customFormat="1" ht="31.5" customHeight="1">
      <c r="B289" s="42"/>
      <c r="C289" s="205" t="s">
        <v>1075</v>
      </c>
      <c r="D289" s="205" t="s">
        <v>230</v>
      </c>
      <c r="E289" s="206" t="s">
        <v>7340</v>
      </c>
      <c r="F289" s="207" t="s">
        <v>7341</v>
      </c>
      <c r="G289" s="208" t="s">
        <v>852</v>
      </c>
      <c r="H289" s="209">
        <v>2</v>
      </c>
      <c r="I289" s="210"/>
      <c r="J289" s="211">
        <f t="shared" si="140"/>
        <v>0</v>
      </c>
      <c r="K289" s="207" t="s">
        <v>3144</v>
      </c>
      <c r="L289" s="62"/>
      <c r="M289" s="212" t="s">
        <v>22</v>
      </c>
      <c r="N289" s="213" t="s">
        <v>50</v>
      </c>
      <c r="O289" s="43"/>
      <c r="P289" s="214">
        <f t="shared" si="141"/>
        <v>0</v>
      </c>
      <c r="Q289" s="214">
        <v>0</v>
      </c>
      <c r="R289" s="214">
        <f t="shared" si="142"/>
        <v>0</v>
      </c>
      <c r="S289" s="214">
        <v>0</v>
      </c>
      <c r="T289" s="215">
        <f t="shared" si="143"/>
        <v>0</v>
      </c>
      <c r="AR289" s="25" t="s">
        <v>588</v>
      </c>
      <c r="AT289" s="25" t="s">
        <v>230</v>
      </c>
      <c r="AU289" s="25" t="s">
        <v>87</v>
      </c>
      <c r="AY289" s="25" t="s">
        <v>228</v>
      </c>
      <c r="BE289" s="216">
        <f t="shared" si="144"/>
        <v>0</v>
      </c>
      <c r="BF289" s="216">
        <f t="shared" si="145"/>
        <v>0</v>
      </c>
      <c r="BG289" s="216">
        <f t="shared" si="146"/>
        <v>0</v>
      </c>
      <c r="BH289" s="216">
        <f t="shared" si="147"/>
        <v>0</v>
      </c>
      <c r="BI289" s="216">
        <f t="shared" si="148"/>
        <v>0</v>
      </c>
      <c r="BJ289" s="25" t="s">
        <v>24</v>
      </c>
      <c r="BK289" s="216">
        <f t="shared" si="149"/>
        <v>0</v>
      </c>
      <c r="BL289" s="25" t="s">
        <v>588</v>
      </c>
      <c r="BM289" s="25" t="s">
        <v>7380</v>
      </c>
    </row>
    <row r="290" spans="2:65" s="1" customFormat="1" ht="22.5" customHeight="1">
      <c r="B290" s="42"/>
      <c r="C290" s="205" t="s">
        <v>1084</v>
      </c>
      <c r="D290" s="205" t="s">
        <v>230</v>
      </c>
      <c r="E290" s="206" t="s">
        <v>7343</v>
      </c>
      <c r="F290" s="207" t="s">
        <v>7344</v>
      </c>
      <c r="G290" s="208" t="s">
        <v>852</v>
      </c>
      <c r="H290" s="209">
        <v>3</v>
      </c>
      <c r="I290" s="210"/>
      <c r="J290" s="211">
        <f t="shared" si="140"/>
        <v>0</v>
      </c>
      <c r="K290" s="207" t="s">
        <v>3144</v>
      </c>
      <c r="L290" s="62"/>
      <c r="M290" s="212" t="s">
        <v>22</v>
      </c>
      <c r="N290" s="213" t="s">
        <v>50</v>
      </c>
      <c r="O290" s="43"/>
      <c r="P290" s="214">
        <f t="shared" si="141"/>
        <v>0</v>
      </c>
      <c r="Q290" s="214">
        <v>0</v>
      </c>
      <c r="R290" s="214">
        <f t="shared" si="142"/>
        <v>0</v>
      </c>
      <c r="S290" s="214">
        <v>0</v>
      </c>
      <c r="T290" s="215">
        <f t="shared" si="143"/>
        <v>0</v>
      </c>
      <c r="AR290" s="25" t="s">
        <v>588</v>
      </c>
      <c r="AT290" s="25" t="s">
        <v>230</v>
      </c>
      <c r="AU290" s="25" t="s">
        <v>87</v>
      </c>
      <c r="AY290" s="25" t="s">
        <v>228</v>
      </c>
      <c r="BE290" s="216">
        <f t="shared" si="144"/>
        <v>0</v>
      </c>
      <c r="BF290" s="216">
        <f t="shared" si="145"/>
        <v>0</v>
      </c>
      <c r="BG290" s="216">
        <f t="shared" si="146"/>
        <v>0</v>
      </c>
      <c r="BH290" s="216">
        <f t="shared" si="147"/>
        <v>0</v>
      </c>
      <c r="BI290" s="216">
        <f t="shared" si="148"/>
        <v>0</v>
      </c>
      <c r="BJ290" s="25" t="s">
        <v>24</v>
      </c>
      <c r="BK290" s="216">
        <f t="shared" si="149"/>
        <v>0</v>
      </c>
      <c r="BL290" s="25" t="s">
        <v>588</v>
      </c>
      <c r="BM290" s="25" t="s">
        <v>7381</v>
      </c>
    </row>
    <row r="291" spans="2:65" s="1" customFormat="1" ht="22.5" customHeight="1">
      <c r="B291" s="42"/>
      <c r="C291" s="205" t="s">
        <v>1089</v>
      </c>
      <c r="D291" s="205" t="s">
        <v>230</v>
      </c>
      <c r="E291" s="206" t="s">
        <v>7346</v>
      </c>
      <c r="F291" s="207" t="s">
        <v>7347</v>
      </c>
      <c r="G291" s="208" t="s">
        <v>852</v>
      </c>
      <c r="H291" s="209">
        <v>1</v>
      </c>
      <c r="I291" s="210"/>
      <c r="J291" s="211">
        <f t="shared" si="140"/>
        <v>0</v>
      </c>
      <c r="K291" s="207" t="s">
        <v>3144</v>
      </c>
      <c r="L291" s="62"/>
      <c r="M291" s="212" t="s">
        <v>22</v>
      </c>
      <c r="N291" s="213" t="s">
        <v>50</v>
      </c>
      <c r="O291" s="43"/>
      <c r="P291" s="214">
        <f t="shared" si="141"/>
        <v>0</v>
      </c>
      <c r="Q291" s="214">
        <v>0</v>
      </c>
      <c r="R291" s="214">
        <f t="shared" si="142"/>
        <v>0</v>
      </c>
      <c r="S291" s="214">
        <v>0</v>
      </c>
      <c r="T291" s="215">
        <f t="shared" si="143"/>
        <v>0</v>
      </c>
      <c r="AR291" s="25" t="s">
        <v>588</v>
      </c>
      <c r="AT291" s="25" t="s">
        <v>230</v>
      </c>
      <c r="AU291" s="25" t="s">
        <v>87</v>
      </c>
      <c r="AY291" s="25" t="s">
        <v>228</v>
      </c>
      <c r="BE291" s="216">
        <f t="shared" si="144"/>
        <v>0</v>
      </c>
      <c r="BF291" s="216">
        <f t="shared" si="145"/>
        <v>0</v>
      </c>
      <c r="BG291" s="216">
        <f t="shared" si="146"/>
        <v>0</v>
      </c>
      <c r="BH291" s="216">
        <f t="shared" si="147"/>
        <v>0</v>
      </c>
      <c r="BI291" s="216">
        <f t="shared" si="148"/>
        <v>0</v>
      </c>
      <c r="BJ291" s="25" t="s">
        <v>24</v>
      </c>
      <c r="BK291" s="216">
        <f t="shared" si="149"/>
        <v>0</v>
      </c>
      <c r="BL291" s="25" t="s">
        <v>588</v>
      </c>
      <c r="BM291" s="25" t="s">
        <v>7382</v>
      </c>
    </row>
    <row r="292" spans="2:65" s="1" customFormat="1" ht="22.5" customHeight="1">
      <c r="B292" s="42"/>
      <c r="C292" s="205" t="s">
        <v>1093</v>
      </c>
      <c r="D292" s="205" t="s">
        <v>230</v>
      </c>
      <c r="E292" s="206" t="s">
        <v>7349</v>
      </c>
      <c r="F292" s="207" t="s">
        <v>7350</v>
      </c>
      <c r="G292" s="208" t="s">
        <v>852</v>
      </c>
      <c r="H292" s="209">
        <v>1</v>
      </c>
      <c r="I292" s="210"/>
      <c r="J292" s="211">
        <f t="shared" si="140"/>
        <v>0</v>
      </c>
      <c r="K292" s="207" t="s">
        <v>3144</v>
      </c>
      <c r="L292" s="62"/>
      <c r="M292" s="212" t="s">
        <v>22</v>
      </c>
      <c r="N292" s="213" t="s">
        <v>50</v>
      </c>
      <c r="O292" s="43"/>
      <c r="P292" s="214">
        <f t="shared" si="141"/>
        <v>0</v>
      </c>
      <c r="Q292" s="214">
        <v>0</v>
      </c>
      <c r="R292" s="214">
        <f t="shared" si="142"/>
        <v>0</v>
      </c>
      <c r="S292" s="214">
        <v>0</v>
      </c>
      <c r="T292" s="215">
        <f t="shared" si="143"/>
        <v>0</v>
      </c>
      <c r="AR292" s="25" t="s">
        <v>588</v>
      </c>
      <c r="AT292" s="25" t="s">
        <v>230</v>
      </c>
      <c r="AU292" s="25" t="s">
        <v>87</v>
      </c>
      <c r="AY292" s="25" t="s">
        <v>228</v>
      </c>
      <c r="BE292" s="216">
        <f t="shared" si="144"/>
        <v>0</v>
      </c>
      <c r="BF292" s="216">
        <f t="shared" si="145"/>
        <v>0</v>
      </c>
      <c r="BG292" s="216">
        <f t="shared" si="146"/>
        <v>0</v>
      </c>
      <c r="BH292" s="216">
        <f t="shared" si="147"/>
        <v>0</v>
      </c>
      <c r="BI292" s="216">
        <f t="shared" si="148"/>
        <v>0</v>
      </c>
      <c r="BJ292" s="25" t="s">
        <v>24</v>
      </c>
      <c r="BK292" s="216">
        <f t="shared" si="149"/>
        <v>0</v>
      </c>
      <c r="BL292" s="25" t="s">
        <v>588</v>
      </c>
      <c r="BM292" s="25" t="s">
        <v>7383</v>
      </c>
    </row>
    <row r="293" spans="2:65" s="1" customFormat="1" ht="22.5" customHeight="1">
      <c r="B293" s="42"/>
      <c r="C293" s="205" t="s">
        <v>1098</v>
      </c>
      <c r="D293" s="205" t="s">
        <v>230</v>
      </c>
      <c r="E293" s="206" t="s">
        <v>7176</v>
      </c>
      <c r="F293" s="207" t="s">
        <v>7177</v>
      </c>
      <c r="G293" s="208" t="s">
        <v>852</v>
      </c>
      <c r="H293" s="209">
        <v>1</v>
      </c>
      <c r="I293" s="210"/>
      <c r="J293" s="211">
        <f t="shared" si="140"/>
        <v>0</v>
      </c>
      <c r="K293" s="207" t="s">
        <v>3144</v>
      </c>
      <c r="L293" s="62"/>
      <c r="M293" s="212" t="s">
        <v>22</v>
      </c>
      <c r="N293" s="213" t="s">
        <v>50</v>
      </c>
      <c r="O293" s="43"/>
      <c r="P293" s="214">
        <f t="shared" si="141"/>
        <v>0</v>
      </c>
      <c r="Q293" s="214">
        <v>0</v>
      </c>
      <c r="R293" s="214">
        <f t="shared" si="142"/>
        <v>0</v>
      </c>
      <c r="S293" s="214">
        <v>0</v>
      </c>
      <c r="T293" s="215">
        <f t="shared" si="143"/>
        <v>0</v>
      </c>
      <c r="AR293" s="25" t="s">
        <v>588</v>
      </c>
      <c r="AT293" s="25" t="s">
        <v>230</v>
      </c>
      <c r="AU293" s="25" t="s">
        <v>87</v>
      </c>
      <c r="AY293" s="25" t="s">
        <v>228</v>
      </c>
      <c r="BE293" s="216">
        <f t="shared" si="144"/>
        <v>0</v>
      </c>
      <c r="BF293" s="216">
        <f t="shared" si="145"/>
        <v>0</v>
      </c>
      <c r="BG293" s="216">
        <f t="shared" si="146"/>
        <v>0</v>
      </c>
      <c r="BH293" s="216">
        <f t="shared" si="147"/>
        <v>0</v>
      </c>
      <c r="BI293" s="216">
        <f t="shared" si="148"/>
        <v>0</v>
      </c>
      <c r="BJ293" s="25" t="s">
        <v>24</v>
      </c>
      <c r="BK293" s="216">
        <f t="shared" si="149"/>
        <v>0</v>
      </c>
      <c r="BL293" s="25" t="s">
        <v>588</v>
      </c>
      <c r="BM293" s="25" t="s">
        <v>7384</v>
      </c>
    </row>
    <row r="294" spans="2:65" s="1" customFormat="1" ht="31.5" customHeight="1">
      <c r="B294" s="42"/>
      <c r="C294" s="205" t="s">
        <v>1102</v>
      </c>
      <c r="D294" s="205" t="s">
        <v>230</v>
      </c>
      <c r="E294" s="206" t="s">
        <v>7353</v>
      </c>
      <c r="F294" s="207" t="s">
        <v>7354</v>
      </c>
      <c r="G294" s="208" t="s">
        <v>852</v>
      </c>
      <c r="H294" s="209">
        <v>3</v>
      </c>
      <c r="I294" s="210"/>
      <c r="J294" s="211">
        <f t="shared" si="140"/>
        <v>0</v>
      </c>
      <c r="K294" s="207" t="s">
        <v>3144</v>
      </c>
      <c r="L294" s="62"/>
      <c r="M294" s="212" t="s">
        <v>22</v>
      </c>
      <c r="N294" s="213" t="s">
        <v>50</v>
      </c>
      <c r="O294" s="43"/>
      <c r="P294" s="214">
        <f t="shared" si="141"/>
        <v>0</v>
      </c>
      <c r="Q294" s="214">
        <v>0</v>
      </c>
      <c r="R294" s="214">
        <f t="shared" si="142"/>
        <v>0</v>
      </c>
      <c r="S294" s="214">
        <v>0</v>
      </c>
      <c r="T294" s="215">
        <f t="shared" si="143"/>
        <v>0</v>
      </c>
      <c r="AR294" s="25" t="s">
        <v>588</v>
      </c>
      <c r="AT294" s="25" t="s">
        <v>230</v>
      </c>
      <c r="AU294" s="25" t="s">
        <v>87</v>
      </c>
      <c r="AY294" s="25" t="s">
        <v>228</v>
      </c>
      <c r="BE294" s="216">
        <f t="shared" si="144"/>
        <v>0</v>
      </c>
      <c r="BF294" s="216">
        <f t="shared" si="145"/>
        <v>0</v>
      </c>
      <c r="BG294" s="216">
        <f t="shared" si="146"/>
        <v>0</v>
      </c>
      <c r="BH294" s="216">
        <f t="shared" si="147"/>
        <v>0</v>
      </c>
      <c r="BI294" s="216">
        <f t="shared" si="148"/>
        <v>0</v>
      </c>
      <c r="BJ294" s="25" t="s">
        <v>24</v>
      </c>
      <c r="BK294" s="216">
        <f t="shared" si="149"/>
        <v>0</v>
      </c>
      <c r="BL294" s="25" t="s">
        <v>588</v>
      </c>
      <c r="BM294" s="25" t="s">
        <v>7385</v>
      </c>
    </row>
    <row r="295" spans="2:65" s="1" customFormat="1" ht="31.5" customHeight="1">
      <c r="B295" s="42"/>
      <c r="C295" s="205" t="s">
        <v>1107</v>
      </c>
      <c r="D295" s="205" t="s">
        <v>230</v>
      </c>
      <c r="E295" s="206" t="s">
        <v>7353</v>
      </c>
      <c r="F295" s="207" t="s">
        <v>7354</v>
      </c>
      <c r="G295" s="208" t="s">
        <v>852</v>
      </c>
      <c r="H295" s="209">
        <v>2</v>
      </c>
      <c r="I295" s="210"/>
      <c r="J295" s="211">
        <f t="shared" si="140"/>
        <v>0</v>
      </c>
      <c r="K295" s="207" t="s">
        <v>3144</v>
      </c>
      <c r="L295" s="62"/>
      <c r="M295" s="212" t="s">
        <v>22</v>
      </c>
      <c r="N295" s="213" t="s">
        <v>50</v>
      </c>
      <c r="O295" s="43"/>
      <c r="P295" s="214">
        <f t="shared" si="141"/>
        <v>0</v>
      </c>
      <c r="Q295" s="214">
        <v>0</v>
      </c>
      <c r="R295" s="214">
        <f t="shared" si="142"/>
        <v>0</v>
      </c>
      <c r="S295" s="214">
        <v>0</v>
      </c>
      <c r="T295" s="215">
        <f t="shared" si="143"/>
        <v>0</v>
      </c>
      <c r="AR295" s="25" t="s">
        <v>588</v>
      </c>
      <c r="AT295" s="25" t="s">
        <v>230</v>
      </c>
      <c r="AU295" s="25" t="s">
        <v>87</v>
      </c>
      <c r="AY295" s="25" t="s">
        <v>228</v>
      </c>
      <c r="BE295" s="216">
        <f t="shared" si="144"/>
        <v>0</v>
      </c>
      <c r="BF295" s="216">
        <f t="shared" si="145"/>
        <v>0</v>
      </c>
      <c r="BG295" s="216">
        <f t="shared" si="146"/>
        <v>0</v>
      </c>
      <c r="BH295" s="216">
        <f t="shared" si="147"/>
        <v>0</v>
      </c>
      <c r="BI295" s="216">
        <f t="shared" si="148"/>
        <v>0</v>
      </c>
      <c r="BJ295" s="25" t="s">
        <v>24</v>
      </c>
      <c r="BK295" s="216">
        <f t="shared" si="149"/>
        <v>0</v>
      </c>
      <c r="BL295" s="25" t="s">
        <v>588</v>
      </c>
      <c r="BM295" s="25" t="s">
        <v>7386</v>
      </c>
    </row>
    <row r="296" spans="2:65" s="1" customFormat="1" ht="22.5" customHeight="1">
      <c r="B296" s="42"/>
      <c r="C296" s="205" t="s">
        <v>1111</v>
      </c>
      <c r="D296" s="205" t="s">
        <v>230</v>
      </c>
      <c r="E296" s="206" t="s">
        <v>7357</v>
      </c>
      <c r="F296" s="207" t="s">
        <v>7358</v>
      </c>
      <c r="G296" s="208" t="s">
        <v>852</v>
      </c>
      <c r="H296" s="209">
        <v>5</v>
      </c>
      <c r="I296" s="210"/>
      <c r="J296" s="211">
        <f t="shared" si="140"/>
        <v>0</v>
      </c>
      <c r="K296" s="207" t="s">
        <v>3144</v>
      </c>
      <c r="L296" s="62"/>
      <c r="M296" s="212" t="s">
        <v>22</v>
      </c>
      <c r="N296" s="213" t="s">
        <v>50</v>
      </c>
      <c r="O296" s="43"/>
      <c r="P296" s="214">
        <f t="shared" si="141"/>
        <v>0</v>
      </c>
      <c r="Q296" s="214">
        <v>0</v>
      </c>
      <c r="R296" s="214">
        <f t="shared" si="142"/>
        <v>0</v>
      </c>
      <c r="S296" s="214">
        <v>0</v>
      </c>
      <c r="T296" s="215">
        <f t="shared" si="143"/>
        <v>0</v>
      </c>
      <c r="AR296" s="25" t="s">
        <v>588</v>
      </c>
      <c r="AT296" s="25" t="s">
        <v>230</v>
      </c>
      <c r="AU296" s="25" t="s">
        <v>87</v>
      </c>
      <c r="AY296" s="25" t="s">
        <v>228</v>
      </c>
      <c r="BE296" s="216">
        <f t="shared" si="144"/>
        <v>0</v>
      </c>
      <c r="BF296" s="216">
        <f t="shared" si="145"/>
        <v>0</v>
      </c>
      <c r="BG296" s="216">
        <f t="shared" si="146"/>
        <v>0</v>
      </c>
      <c r="BH296" s="216">
        <f t="shared" si="147"/>
        <v>0</v>
      </c>
      <c r="BI296" s="216">
        <f t="shared" si="148"/>
        <v>0</v>
      </c>
      <c r="BJ296" s="25" t="s">
        <v>24</v>
      </c>
      <c r="BK296" s="216">
        <f t="shared" si="149"/>
        <v>0</v>
      </c>
      <c r="BL296" s="25" t="s">
        <v>588</v>
      </c>
      <c r="BM296" s="25" t="s">
        <v>7387</v>
      </c>
    </row>
    <row r="297" spans="2:65" s="1" customFormat="1" ht="22.5" customHeight="1">
      <c r="B297" s="42"/>
      <c r="C297" s="205" t="s">
        <v>1114</v>
      </c>
      <c r="D297" s="205" t="s">
        <v>230</v>
      </c>
      <c r="E297" s="206" t="s">
        <v>7360</v>
      </c>
      <c r="F297" s="207" t="s">
        <v>7361</v>
      </c>
      <c r="G297" s="208" t="s">
        <v>852</v>
      </c>
      <c r="H297" s="209">
        <v>5</v>
      </c>
      <c r="I297" s="210"/>
      <c r="J297" s="211">
        <f t="shared" si="140"/>
        <v>0</v>
      </c>
      <c r="K297" s="207" t="s">
        <v>3144</v>
      </c>
      <c r="L297" s="62"/>
      <c r="M297" s="212" t="s">
        <v>22</v>
      </c>
      <c r="N297" s="213" t="s">
        <v>50</v>
      </c>
      <c r="O297" s="43"/>
      <c r="P297" s="214">
        <f t="shared" si="141"/>
        <v>0</v>
      </c>
      <c r="Q297" s="214">
        <v>0</v>
      </c>
      <c r="R297" s="214">
        <f t="shared" si="142"/>
        <v>0</v>
      </c>
      <c r="S297" s="214">
        <v>0</v>
      </c>
      <c r="T297" s="215">
        <f t="shared" si="143"/>
        <v>0</v>
      </c>
      <c r="AR297" s="25" t="s">
        <v>588</v>
      </c>
      <c r="AT297" s="25" t="s">
        <v>230</v>
      </c>
      <c r="AU297" s="25" t="s">
        <v>87</v>
      </c>
      <c r="AY297" s="25" t="s">
        <v>228</v>
      </c>
      <c r="BE297" s="216">
        <f t="shared" si="144"/>
        <v>0</v>
      </c>
      <c r="BF297" s="216">
        <f t="shared" si="145"/>
        <v>0</v>
      </c>
      <c r="BG297" s="216">
        <f t="shared" si="146"/>
        <v>0</v>
      </c>
      <c r="BH297" s="216">
        <f t="shared" si="147"/>
        <v>0</v>
      </c>
      <c r="BI297" s="216">
        <f t="shared" si="148"/>
        <v>0</v>
      </c>
      <c r="BJ297" s="25" t="s">
        <v>24</v>
      </c>
      <c r="BK297" s="216">
        <f t="shared" si="149"/>
        <v>0</v>
      </c>
      <c r="BL297" s="25" t="s">
        <v>588</v>
      </c>
      <c r="BM297" s="25" t="s">
        <v>7388</v>
      </c>
    </row>
    <row r="298" spans="2:65" s="1" customFormat="1" ht="44.25" customHeight="1">
      <c r="B298" s="42"/>
      <c r="C298" s="205" t="s">
        <v>1125</v>
      </c>
      <c r="D298" s="205" t="s">
        <v>230</v>
      </c>
      <c r="E298" s="206" t="s">
        <v>7363</v>
      </c>
      <c r="F298" s="207" t="s">
        <v>7364</v>
      </c>
      <c r="G298" s="208" t="s">
        <v>852</v>
      </c>
      <c r="H298" s="209">
        <v>2</v>
      </c>
      <c r="I298" s="210"/>
      <c r="J298" s="211">
        <f t="shared" si="140"/>
        <v>0</v>
      </c>
      <c r="K298" s="207" t="s">
        <v>3144</v>
      </c>
      <c r="L298" s="62"/>
      <c r="M298" s="212" t="s">
        <v>22</v>
      </c>
      <c r="N298" s="213" t="s">
        <v>50</v>
      </c>
      <c r="O298" s="43"/>
      <c r="P298" s="214">
        <f t="shared" si="141"/>
        <v>0</v>
      </c>
      <c r="Q298" s="214">
        <v>0</v>
      </c>
      <c r="R298" s="214">
        <f t="shared" si="142"/>
        <v>0</v>
      </c>
      <c r="S298" s="214">
        <v>0</v>
      </c>
      <c r="T298" s="215">
        <f t="shared" si="143"/>
        <v>0</v>
      </c>
      <c r="AR298" s="25" t="s">
        <v>588</v>
      </c>
      <c r="AT298" s="25" t="s">
        <v>230</v>
      </c>
      <c r="AU298" s="25" t="s">
        <v>87</v>
      </c>
      <c r="AY298" s="25" t="s">
        <v>228</v>
      </c>
      <c r="BE298" s="216">
        <f t="shared" si="144"/>
        <v>0</v>
      </c>
      <c r="BF298" s="216">
        <f t="shared" si="145"/>
        <v>0</v>
      </c>
      <c r="BG298" s="216">
        <f t="shared" si="146"/>
        <v>0</v>
      </c>
      <c r="BH298" s="216">
        <f t="shared" si="147"/>
        <v>0</v>
      </c>
      <c r="BI298" s="216">
        <f t="shared" si="148"/>
        <v>0</v>
      </c>
      <c r="BJ298" s="25" t="s">
        <v>24</v>
      </c>
      <c r="BK298" s="216">
        <f t="shared" si="149"/>
        <v>0</v>
      </c>
      <c r="BL298" s="25" t="s">
        <v>588</v>
      </c>
      <c r="BM298" s="25" t="s">
        <v>7389</v>
      </c>
    </row>
    <row r="299" spans="2:65" s="1" customFormat="1" ht="44.25" customHeight="1">
      <c r="B299" s="42"/>
      <c r="C299" s="205" t="s">
        <v>1130</v>
      </c>
      <c r="D299" s="205" t="s">
        <v>230</v>
      </c>
      <c r="E299" s="206" t="s">
        <v>7244</v>
      </c>
      <c r="F299" s="207" t="s">
        <v>7245</v>
      </c>
      <c r="G299" s="208" t="s">
        <v>852</v>
      </c>
      <c r="H299" s="209">
        <v>1</v>
      </c>
      <c r="I299" s="210"/>
      <c r="J299" s="211">
        <f t="shared" si="140"/>
        <v>0</v>
      </c>
      <c r="K299" s="207" t="s">
        <v>3144</v>
      </c>
      <c r="L299" s="62"/>
      <c r="M299" s="212" t="s">
        <v>22</v>
      </c>
      <c r="N299" s="213" t="s">
        <v>50</v>
      </c>
      <c r="O299" s="43"/>
      <c r="P299" s="214">
        <f t="shared" si="141"/>
        <v>0</v>
      </c>
      <c r="Q299" s="214">
        <v>0</v>
      </c>
      <c r="R299" s="214">
        <f t="shared" si="142"/>
        <v>0</v>
      </c>
      <c r="S299" s="214">
        <v>0</v>
      </c>
      <c r="T299" s="215">
        <f t="shared" si="143"/>
        <v>0</v>
      </c>
      <c r="AR299" s="25" t="s">
        <v>588</v>
      </c>
      <c r="AT299" s="25" t="s">
        <v>230</v>
      </c>
      <c r="AU299" s="25" t="s">
        <v>87</v>
      </c>
      <c r="AY299" s="25" t="s">
        <v>228</v>
      </c>
      <c r="BE299" s="216">
        <f t="shared" si="144"/>
        <v>0</v>
      </c>
      <c r="BF299" s="216">
        <f t="shared" si="145"/>
        <v>0</v>
      </c>
      <c r="BG299" s="216">
        <f t="shared" si="146"/>
        <v>0</v>
      </c>
      <c r="BH299" s="216">
        <f t="shared" si="147"/>
        <v>0</v>
      </c>
      <c r="BI299" s="216">
        <f t="shared" si="148"/>
        <v>0</v>
      </c>
      <c r="BJ299" s="25" t="s">
        <v>24</v>
      </c>
      <c r="BK299" s="216">
        <f t="shared" si="149"/>
        <v>0</v>
      </c>
      <c r="BL299" s="25" t="s">
        <v>588</v>
      </c>
      <c r="BM299" s="25" t="s">
        <v>7390</v>
      </c>
    </row>
    <row r="300" spans="2:65" s="1" customFormat="1" ht="22.5" customHeight="1">
      <c r="B300" s="42"/>
      <c r="C300" s="205" t="s">
        <v>1136</v>
      </c>
      <c r="D300" s="205" t="s">
        <v>230</v>
      </c>
      <c r="E300" s="206" t="s">
        <v>7247</v>
      </c>
      <c r="F300" s="207" t="s">
        <v>7248</v>
      </c>
      <c r="G300" s="208" t="s">
        <v>852</v>
      </c>
      <c r="H300" s="209">
        <v>1</v>
      </c>
      <c r="I300" s="210"/>
      <c r="J300" s="211">
        <f t="shared" si="140"/>
        <v>0</v>
      </c>
      <c r="K300" s="207" t="s">
        <v>3144</v>
      </c>
      <c r="L300" s="62"/>
      <c r="M300" s="212" t="s">
        <v>22</v>
      </c>
      <c r="N300" s="213" t="s">
        <v>50</v>
      </c>
      <c r="O300" s="43"/>
      <c r="P300" s="214">
        <f t="shared" si="141"/>
        <v>0</v>
      </c>
      <c r="Q300" s="214">
        <v>0</v>
      </c>
      <c r="R300" s="214">
        <f t="shared" si="142"/>
        <v>0</v>
      </c>
      <c r="S300" s="214">
        <v>0</v>
      </c>
      <c r="T300" s="215">
        <f t="shared" si="143"/>
        <v>0</v>
      </c>
      <c r="AR300" s="25" t="s">
        <v>588</v>
      </c>
      <c r="AT300" s="25" t="s">
        <v>230</v>
      </c>
      <c r="AU300" s="25" t="s">
        <v>87</v>
      </c>
      <c r="AY300" s="25" t="s">
        <v>228</v>
      </c>
      <c r="BE300" s="216">
        <f t="shared" si="144"/>
        <v>0</v>
      </c>
      <c r="BF300" s="216">
        <f t="shared" si="145"/>
        <v>0</v>
      </c>
      <c r="BG300" s="216">
        <f t="shared" si="146"/>
        <v>0</v>
      </c>
      <c r="BH300" s="216">
        <f t="shared" si="147"/>
        <v>0</v>
      </c>
      <c r="BI300" s="216">
        <f t="shared" si="148"/>
        <v>0</v>
      </c>
      <c r="BJ300" s="25" t="s">
        <v>24</v>
      </c>
      <c r="BK300" s="216">
        <f t="shared" si="149"/>
        <v>0</v>
      </c>
      <c r="BL300" s="25" t="s">
        <v>588</v>
      </c>
      <c r="BM300" s="25" t="s">
        <v>7391</v>
      </c>
    </row>
    <row r="301" spans="2:65" s="1" customFormat="1" ht="44.25" customHeight="1">
      <c r="B301" s="42"/>
      <c r="C301" s="205" t="s">
        <v>1142</v>
      </c>
      <c r="D301" s="205" t="s">
        <v>230</v>
      </c>
      <c r="E301" s="206" t="s">
        <v>7368</v>
      </c>
      <c r="F301" s="207" t="s">
        <v>7369</v>
      </c>
      <c r="G301" s="208" t="s">
        <v>852</v>
      </c>
      <c r="H301" s="209">
        <v>2</v>
      </c>
      <c r="I301" s="210"/>
      <c r="J301" s="211">
        <f t="shared" si="140"/>
        <v>0</v>
      </c>
      <c r="K301" s="207" t="s">
        <v>3144</v>
      </c>
      <c r="L301" s="62"/>
      <c r="M301" s="212" t="s">
        <v>22</v>
      </c>
      <c r="N301" s="213" t="s">
        <v>50</v>
      </c>
      <c r="O301" s="43"/>
      <c r="P301" s="214">
        <f t="shared" si="141"/>
        <v>0</v>
      </c>
      <c r="Q301" s="214">
        <v>0</v>
      </c>
      <c r="R301" s="214">
        <f t="shared" si="142"/>
        <v>0</v>
      </c>
      <c r="S301" s="214">
        <v>0</v>
      </c>
      <c r="T301" s="215">
        <f t="shared" si="143"/>
        <v>0</v>
      </c>
      <c r="AR301" s="25" t="s">
        <v>588</v>
      </c>
      <c r="AT301" s="25" t="s">
        <v>230</v>
      </c>
      <c r="AU301" s="25" t="s">
        <v>87</v>
      </c>
      <c r="AY301" s="25" t="s">
        <v>228</v>
      </c>
      <c r="BE301" s="216">
        <f t="shared" si="144"/>
        <v>0</v>
      </c>
      <c r="BF301" s="216">
        <f t="shared" si="145"/>
        <v>0</v>
      </c>
      <c r="BG301" s="216">
        <f t="shared" si="146"/>
        <v>0</v>
      </c>
      <c r="BH301" s="216">
        <f t="shared" si="147"/>
        <v>0</v>
      </c>
      <c r="BI301" s="216">
        <f t="shared" si="148"/>
        <v>0</v>
      </c>
      <c r="BJ301" s="25" t="s">
        <v>24</v>
      </c>
      <c r="BK301" s="216">
        <f t="shared" si="149"/>
        <v>0</v>
      </c>
      <c r="BL301" s="25" t="s">
        <v>588</v>
      </c>
      <c r="BM301" s="25" t="s">
        <v>7392</v>
      </c>
    </row>
    <row r="302" spans="2:65" s="1" customFormat="1" ht="44.25" customHeight="1">
      <c r="B302" s="42"/>
      <c r="C302" s="205" t="s">
        <v>1165</v>
      </c>
      <c r="D302" s="205" t="s">
        <v>230</v>
      </c>
      <c r="E302" s="206" t="s">
        <v>7371</v>
      </c>
      <c r="F302" s="207" t="s">
        <v>7372</v>
      </c>
      <c r="G302" s="208" t="s">
        <v>852</v>
      </c>
      <c r="H302" s="209">
        <v>1</v>
      </c>
      <c r="I302" s="210"/>
      <c r="J302" s="211">
        <f t="shared" si="140"/>
        <v>0</v>
      </c>
      <c r="K302" s="207" t="s">
        <v>3144</v>
      </c>
      <c r="L302" s="62"/>
      <c r="M302" s="212" t="s">
        <v>22</v>
      </c>
      <c r="N302" s="213" t="s">
        <v>50</v>
      </c>
      <c r="O302" s="43"/>
      <c r="P302" s="214">
        <f t="shared" si="141"/>
        <v>0</v>
      </c>
      <c r="Q302" s="214">
        <v>0</v>
      </c>
      <c r="R302" s="214">
        <f t="shared" si="142"/>
        <v>0</v>
      </c>
      <c r="S302" s="214">
        <v>0</v>
      </c>
      <c r="T302" s="215">
        <f t="shared" si="143"/>
        <v>0</v>
      </c>
      <c r="AR302" s="25" t="s">
        <v>588</v>
      </c>
      <c r="AT302" s="25" t="s">
        <v>230</v>
      </c>
      <c r="AU302" s="25" t="s">
        <v>87</v>
      </c>
      <c r="AY302" s="25" t="s">
        <v>228</v>
      </c>
      <c r="BE302" s="216">
        <f t="shared" si="144"/>
        <v>0</v>
      </c>
      <c r="BF302" s="216">
        <f t="shared" si="145"/>
        <v>0</v>
      </c>
      <c r="BG302" s="216">
        <f t="shared" si="146"/>
        <v>0</v>
      </c>
      <c r="BH302" s="216">
        <f t="shared" si="147"/>
        <v>0</v>
      </c>
      <c r="BI302" s="216">
        <f t="shared" si="148"/>
        <v>0</v>
      </c>
      <c r="BJ302" s="25" t="s">
        <v>24</v>
      </c>
      <c r="BK302" s="216">
        <f t="shared" si="149"/>
        <v>0</v>
      </c>
      <c r="BL302" s="25" t="s">
        <v>588</v>
      </c>
      <c r="BM302" s="25" t="s">
        <v>7393</v>
      </c>
    </row>
    <row r="303" spans="2:65" s="1" customFormat="1" ht="22.5" customHeight="1">
      <c r="B303" s="42"/>
      <c r="C303" s="205" t="s">
        <v>1178</v>
      </c>
      <c r="D303" s="205" t="s">
        <v>230</v>
      </c>
      <c r="E303" s="206" t="s">
        <v>7191</v>
      </c>
      <c r="F303" s="207" t="s">
        <v>7192</v>
      </c>
      <c r="G303" s="208" t="s">
        <v>852</v>
      </c>
      <c r="H303" s="209">
        <v>1</v>
      </c>
      <c r="I303" s="210"/>
      <c r="J303" s="211">
        <f t="shared" si="140"/>
        <v>0</v>
      </c>
      <c r="K303" s="207" t="s">
        <v>3144</v>
      </c>
      <c r="L303" s="62"/>
      <c r="M303" s="212" t="s">
        <v>22</v>
      </c>
      <c r="N303" s="213" t="s">
        <v>50</v>
      </c>
      <c r="O303" s="43"/>
      <c r="P303" s="214">
        <f t="shared" si="141"/>
        <v>0</v>
      </c>
      <c r="Q303" s="214">
        <v>0</v>
      </c>
      <c r="R303" s="214">
        <f t="shared" si="142"/>
        <v>0</v>
      </c>
      <c r="S303" s="214">
        <v>0</v>
      </c>
      <c r="T303" s="215">
        <f t="shared" si="143"/>
        <v>0</v>
      </c>
      <c r="AR303" s="25" t="s">
        <v>588</v>
      </c>
      <c r="AT303" s="25" t="s">
        <v>230</v>
      </c>
      <c r="AU303" s="25" t="s">
        <v>87</v>
      </c>
      <c r="AY303" s="25" t="s">
        <v>228</v>
      </c>
      <c r="BE303" s="216">
        <f t="shared" si="144"/>
        <v>0</v>
      </c>
      <c r="BF303" s="216">
        <f t="shared" si="145"/>
        <v>0</v>
      </c>
      <c r="BG303" s="216">
        <f t="shared" si="146"/>
        <v>0</v>
      </c>
      <c r="BH303" s="216">
        <f t="shared" si="147"/>
        <v>0</v>
      </c>
      <c r="BI303" s="216">
        <f t="shared" si="148"/>
        <v>0</v>
      </c>
      <c r="BJ303" s="25" t="s">
        <v>24</v>
      </c>
      <c r="BK303" s="216">
        <f t="shared" si="149"/>
        <v>0</v>
      </c>
      <c r="BL303" s="25" t="s">
        <v>588</v>
      </c>
      <c r="BM303" s="25" t="s">
        <v>7394</v>
      </c>
    </row>
    <row r="304" spans="2:65" s="1" customFormat="1" ht="22.5" customHeight="1">
      <c r="B304" s="42"/>
      <c r="C304" s="205" t="s">
        <v>1184</v>
      </c>
      <c r="D304" s="205" t="s">
        <v>230</v>
      </c>
      <c r="E304" s="206" t="s">
        <v>7375</v>
      </c>
      <c r="F304" s="207" t="s">
        <v>7376</v>
      </c>
      <c r="G304" s="208" t="s">
        <v>852</v>
      </c>
      <c r="H304" s="209">
        <v>2</v>
      </c>
      <c r="I304" s="210"/>
      <c r="J304" s="211">
        <f t="shared" si="140"/>
        <v>0</v>
      </c>
      <c r="K304" s="207" t="s">
        <v>3144</v>
      </c>
      <c r="L304" s="62"/>
      <c r="M304" s="212" t="s">
        <v>22</v>
      </c>
      <c r="N304" s="213" t="s">
        <v>50</v>
      </c>
      <c r="O304" s="43"/>
      <c r="P304" s="214">
        <f t="shared" si="141"/>
        <v>0</v>
      </c>
      <c r="Q304" s="214">
        <v>0</v>
      </c>
      <c r="R304" s="214">
        <f t="shared" si="142"/>
        <v>0</v>
      </c>
      <c r="S304" s="214">
        <v>0</v>
      </c>
      <c r="T304" s="215">
        <f t="shared" si="143"/>
        <v>0</v>
      </c>
      <c r="AR304" s="25" t="s">
        <v>588</v>
      </c>
      <c r="AT304" s="25" t="s">
        <v>230</v>
      </c>
      <c r="AU304" s="25" t="s">
        <v>87</v>
      </c>
      <c r="AY304" s="25" t="s">
        <v>228</v>
      </c>
      <c r="BE304" s="216">
        <f t="shared" si="144"/>
        <v>0</v>
      </c>
      <c r="BF304" s="216">
        <f t="shared" si="145"/>
        <v>0</v>
      </c>
      <c r="BG304" s="216">
        <f t="shared" si="146"/>
        <v>0</v>
      </c>
      <c r="BH304" s="216">
        <f t="shared" si="147"/>
        <v>0</v>
      </c>
      <c r="BI304" s="216">
        <f t="shared" si="148"/>
        <v>0</v>
      </c>
      <c r="BJ304" s="25" t="s">
        <v>24</v>
      </c>
      <c r="BK304" s="216">
        <f t="shared" si="149"/>
        <v>0</v>
      </c>
      <c r="BL304" s="25" t="s">
        <v>588</v>
      </c>
      <c r="BM304" s="25" t="s">
        <v>7395</v>
      </c>
    </row>
    <row r="305" spans="2:65" s="11" customFormat="1" ht="29.85" customHeight="1">
      <c r="B305" s="188"/>
      <c r="C305" s="189"/>
      <c r="D305" s="202" t="s">
        <v>78</v>
      </c>
      <c r="E305" s="203" t="s">
        <v>3349</v>
      </c>
      <c r="F305" s="203" t="s">
        <v>7396</v>
      </c>
      <c r="G305" s="189"/>
      <c r="H305" s="189"/>
      <c r="I305" s="192"/>
      <c r="J305" s="204">
        <f>BK305</f>
        <v>0</v>
      </c>
      <c r="K305" s="189"/>
      <c r="L305" s="194"/>
      <c r="M305" s="195"/>
      <c r="N305" s="196"/>
      <c r="O305" s="196"/>
      <c r="P305" s="197">
        <f>SUM(P306:P322)</f>
        <v>0</v>
      </c>
      <c r="Q305" s="196"/>
      <c r="R305" s="197">
        <f>SUM(R306:R322)</f>
        <v>0</v>
      </c>
      <c r="S305" s="196"/>
      <c r="T305" s="198">
        <f>SUM(T306:T322)</f>
        <v>0</v>
      </c>
      <c r="AR305" s="199" t="s">
        <v>101</v>
      </c>
      <c r="AT305" s="200" t="s">
        <v>78</v>
      </c>
      <c r="AU305" s="200" t="s">
        <v>24</v>
      </c>
      <c r="AY305" s="199" t="s">
        <v>228</v>
      </c>
      <c r="BK305" s="201">
        <f>SUM(BK306:BK322)</f>
        <v>0</v>
      </c>
    </row>
    <row r="306" spans="2:65" s="1" customFormat="1" ht="31.5" customHeight="1">
      <c r="B306" s="42"/>
      <c r="C306" s="205" t="s">
        <v>1189</v>
      </c>
      <c r="D306" s="205" t="s">
        <v>230</v>
      </c>
      <c r="E306" s="206" t="s">
        <v>7337</v>
      </c>
      <c r="F306" s="207" t="s">
        <v>7338</v>
      </c>
      <c r="G306" s="208" t="s">
        <v>852</v>
      </c>
      <c r="H306" s="209">
        <v>1</v>
      </c>
      <c r="I306" s="210"/>
      <c r="J306" s="211">
        <f t="shared" ref="J306:J322" si="150">ROUND(I306*H306,2)</f>
        <v>0</v>
      </c>
      <c r="K306" s="207" t="s">
        <v>3144</v>
      </c>
      <c r="L306" s="62"/>
      <c r="M306" s="212" t="s">
        <v>22</v>
      </c>
      <c r="N306" s="213" t="s">
        <v>50</v>
      </c>
      <c r="O306" s="43"/>
      <c r="P306" s="214">
        <f t="shared" ref="P306:P322" si="151">O306*H306</f>
        <v>0</v>
      </c>
      <c r="Q306" s="214">
        <v>0</v>
      </c>
      <c r="R306" s="214">
        <f t="shared" ref="R306:R322" si="152">Q306*H306</f>
        <v>0</v>
      </c>
      <c r="S306" s="214">
        <v>0</v>
      </c>
      <c r="T306" s="215">
        <f t="shared" ref="T306:T322" si="153">S306*H306</f>
        <v>0</v>
      </c>
      <c r="AR306" s="25" t="s">
        <v>588</v>
      </c>
      <c r="AT306" s="25" t="s">
        <v>230</v>
      </c>
      <c r="AU306" s="25" t="s">
        <v>87</v>
      </c>
      <c r="AY306" s="25" t="s">
        <v>228</v>
      </c>
      <c r="BE306" s="216">
        <f t="shared" ref="BE306:BE322" si="154">IF(N306="základní",J306,0)</f>
        <v>0</v>
      </c>
      <c r="BF306" s="216">
        <f t="shared" ref="BF306:BF322" si="155">IF(N306="snížená",J306,0)</f>
        <v>0</v>
      </c>
      <c r="BG306" s="216">
        <f t="shared" ref="BG306:BG322" si="156">IF(N306="zákl. přenesená",J306,0)</f>
        <v>0</v>
      </c>
      <c r="BH306" s="216">
        <f t="shared" ref="BH306:BH322" si="157">IF(N306="sníž. přenesená",J306,0)</f>
        <v>0</v>
      </c>
      <c r="BI306" s="216">
        <f t="shared" ref="BI306:BI322" si="158">IF(N306="nulová",J306,0)</f>
        <v>0</v>
      </c>
      <c r="BJ306" s="25" t="s">
        <v>24</v>
      </c>
      <c r="BK306" s="216">
        <f t="shared" ref="BK306:BK322" si="159">ROUND(I306*H306,2)</f>
        <v>0</v>
      </c>
      <c r="BL306" s="25" t="s">
        <v>588</v>
      </c>
      <c r="BM306" s="25" t="s">
        <v>7397</v>
      </c>
    </row>
    <row r="307" spans="2:65" s="1" customFormat="1" ht="31.5" customHeight="1">
      <c r="B307" s="42"/>
      <c r="C307" s="205" t="s">
        <v>1194</v>
      </c>
      <c r="D307" s="205" t="s">
        <v>230</v>
      </c>
      <c r="E307" s="206" t="s">
        <v>7340</v>
      </c>
      <c r="F307" s="207" t="s">
        <v>7341</v>
      </c>
      <c r="G307" s="208" t="s">
        <v>852</v>
      </c>
      <c r="H307" s="209">
        <v>2</v>
      </c>
      <c r="I307" s="210"/>
      <c r="J307" s="211">
        <f t="shared" si="150"/>
        <v>0</v>
      </c>
      <c r="K307" s="207" t="s">
        <v>3144</v>
      </c>
      <c r="L307" s="62"/>
      <c r="M307" s="212" t="s">
        <v>22</v>
      </c>
      <c r="N307" s="213" t="s">
        <v>50</v>
      </c>
      <c r="O307" s="43"/>
      <c r="P307" s="214">
        <f t="shared" si="151"/>
        <v>0</v>
      </c>
      <c r="Q307" s="214">
        <v>0</v>
      </c>
      <c r="R307" s="214">
        <f t="shared" si="152"/>
        <v>0</v>
      </c>
      <c r="S307" s="214">
        <v>0</v>
      </c>
      <c r="T307" s="215">
        <f t="shared" si="153"/>
        <v>0</v>
      </c>
      <c r="AR307" s="25" t="s">
        <v>588</v>
      </c>
      <c r="AT307" s="25" t="s">
        <v>230</v>
      </c>
      <c r="AU307" s="25" t="s">
        <v>87</v>
      </c>
      <c r="AY307" s="25" t="s">
        <v>228</v>
      </c>
      <c r="BE307" s="216">
        <f t="shared" si="154"/>
        <v>0</v>
      </c>
      <c r="BF307" s="216">
        <f t="shared" si="155"/>
        <v>0</v>
      </c>
      <c r="BG307" s="216">
        <f t="shared" si="156"/>
        <v>0</v>
      </c>
      <c r="BH307" s="216">
        <f t="shared" si="157"/>
        <v>0</v>
      </c>
      <c r="BI307" s="216">
        <f t="shared" si="158"/>
        <v>0</v>
      </c>
      <c r="BJ307" s="25" t="s">
        <v>24</v>
      </c>
      <c r="BK307" s="216">
        <f t="shared" si="159"/>
        <v>0</v>
      </c>
      <c r="BL307" s="25" t="s">
        <v>588</v>
      </c>
      <c r="BM307" s="25" t="s">
        <v>7398</v>
      </c>
    </row>
    <row r="308" spans="2:65" s="1" customFormat="1" ht="22.5" customHeight="1">
      <c r="B308" s="42"/>
      <c r="C308" s="205" t="s">
        <v>1198</v>
      </c>
      <c r="D308" s="205" t="s">
        <v>230</v>
      </c>
      <c r="E308" s="206" t="s">
        <v>7343</v>
      </c>
      <c r="F308" s="207" t="s">
        <v>7344</v>
      </c>
      <c r="G308" s="208" t="s">
        <v>852</v>
      </c>
      <c r="H308" s="209">
        <v>3</v>
      </c>
      <c r="I308" s="210"/>
      <c r="J308" s="211">
        <f t="shared" si="150"/>
        <v>0</v>
      </c>
      <c r="K308" s="207" t="s">
        <v>3144</v>
      </c>
      <c r="L308" s="62"/>
      <c r="M308" s="212" t="s">
        <v>22</v>
      </c>
      <c r="N308" s="213" t="s">
        <v>50</v>
      </c>
      <c r="O308" s="43"/>
      <c r="P308" s="214">
        <f t="shared" si="151"/>
        <v>0</v>
      </c>
      <c r="Q308" s="214">
        <v>0</v>
      </c>
      <c r="R308" s="214">
        <f t="shared" si="152"/>
        <v>0</v>
      </c>
      <c r="S308" s="214">
        <v>0</v>
      </c>
      <c r="T308" s="215">
        <f t="shared" si="153"/>
        <v>0</v>
      </c>
      <c r="AR308" s="25" t="s">
        <v>588</v>
      </c>
      <c r="AT308" s="25" t="s">
        <v>230</v>
      </c>
      <c r="AU308" s="25" t="s">
        <v>87</v>
      </c>
      <c r="AY308" s="25" t="s">
        <v>228</v>
      </c>
      <c r="BE308" s="216">
        <f t="shared" si="154"/>
        <v>0</v>
      </c>
      <c r="BF308" s="216">
        <f t="shared" si="155"/>
        <v>0</v>
      </c>
      <c r="BG308" s="216">
        <f t="shared" si="156"/>
        <v>0</v>
      </c>
      <c r="BH308" s="216">
        <f t="shared" si="157"/>
        <v>0</v>
      </c>
      <c r="BI308" s="216">
        <f t="shared" si="158"/>
        <v>0</v>
      </c>
      <c r="BJ308" s="25" t="s">
        <v>24</v>
      </c>
      <c r="BK308" s="216">
        <f t="shared" si="159"/>
        <v>0</v>
      </c>
      <c r="BL308" s="25" t="s">
        <v>588</v>
      </c>
      <c r="BM308" s="25" t="s">
        <v>7399</v>
      </c>
    </row>
    <row r="309" spans="2:65" s="1" customFormat="1" ht="22.5" customHeight="1">
      <c r="B309" s="42"/>
      <c r="C309" s="205" t="s">
        <v>1201</v>
      </c>
      <c r="D309" s="205" t="s">
        <v>230</v>
      </c>
      <c r="E309" s="206" t="s">
        <v>7346</v>
      </c>
      <c r="F309" s="207" t="s">
        <v>7347</v>
      </c>
      <c r="G309" s="208" t="s">
        <v>852</v>
      </c>
      <c r="H309" s="209">
        <v>1</v>
      </c>
      <c r="I309" s="210"/>
      <c r="J309" s="211">
        <f t="shared" si="150"/>
        <v>0</v>
      </c>
      <c r="K309" s="207" t="s">
        <v>3144</v>
      </c>
      <c r="L309" s="62"/>
      <c r="M309" s="212" t="s">
        <v>22</v>
      </c>
      <c r="N309" s="213" t="s">
        <v>50</v>
      </c>
      <c r="O309" s="43"/>
      <c r="P309" s="214">
        <f t="shared" si="151"/>
        <v>0</v>
      </c>
      <c r="Q309" s="214">
        <v>0</v>
      </c>
      <c r="R309" s="214">
        <f t="shared" si="152"/>
        <v>0</v>
      </c>
      <c r="S309" s="214">
        <v>0</v>
      </c>
      <c r="T309" s="215">
        <f t="shared" si="153"/>
        <v>0</v>
      </c>
      <c r="AR309" s="25" t="s">
        <v>588</v>
      </c>
      <c r="AT309" s="25" t="s">
        <v>230</v>
      </c>
      <c r="AU309" s="25" t="s">
        <v>87</v>
      </c>
      <c r="AY309" s="25" t="s">
        <v>228</v>
      </c>
      <c r="BE309" s="216">
        <f t="shared" si="154"/>
        <v>0</v>
      </c>
      <c r="BF309" s="216">
        <f t="shared" si="155"/>
        <v>0</v>
      </c>
      <c r="BG309" s="216">
        <f t="shared" si="156"/>
        <v>0</v>
      </c>
      <c r="BH309" s="216">
        <f t="shared" si="157"/>
        <v>0</v>
      </c>
      <c r="BI309" s="216">
        <f t="shared" si="158"/>
        <v>0</v>
      </c>
      <c r="BJ309" s="25" t="s">
        <v>24</v>
      </c>
      <c r="BK309" s="216">
        <f t="shared" si="159"/>
        <v>0</v>
      </c>
      <c r="BL309" s="25" t="s">
        <v>588</v>
      </c>
      <c r="BM309" s="25" t="s">
        <v>7400</v>
      </c>
    </row>
    <row r="310" spans="2:65" s="1" customFormat="1" ht="22.5" customHeight="1">
      <c r="B310" s="42"/>
      <c r="C310" s="205" t="s">
        <v>1206</v>
      </c>
      <c r="D310" s="205" t="s">
        <v>230</v>
      </c>
      <c r="E310" s="206" t="s">
        <v>7349</v>
      </c>
      <c r="F310" s="207" t="s">
        <v>7350</v>
      </c>
      <c r="G310" s="208" t="s">
        <v>852</v>
      </c>
      <c r="H310" s="209">
        <v>1</v>
      </c>
      <c r="I310" s="210"/>
      <c r="J310" s="211">
        <f t="shared" si="150"/>
        <v>0</v>
      </c>
      <c r="K310" s="207" t="s">
        <v>3144</v>
      </c>
      <c r="L310" s="62"/>
      <c r="M310" s="212" t="s">
        <v>22</v>
      </c>
      <c r="N310" s="213" t="s">
        <v>50</v>
      </c>
      <c r="O310" s="43"/>
      <c r="P310" s="214">
        <f t="shared" si="151"/>
        <v>0</v>
      </c>
      <c r="Q310" s="214">
        <v>0</v>
      </c>
      <c r="R310" s="214">
        <f t="shared" si="152"/>
        <v>0</v>
      </c>
      <c r="S310" s="214">
        <v>0</v>
      </c>
      <c r="T310" s="215">
        <f t="shared" si="153"/>
        <v>0</v>
      </c>
      <c r="AR310" s="25" t="s">
        <v>588</v>
      </c>
      <c r="AT310" s="25" t="s">
        <v>230</v>
      </c>
      <c r="AU310" s="25" t="s">
        <v>87</v>
      </c>
      <c r="AY310" s="25" t="s">
        <v>228</v>
      </c>
      <c r="BE310" s="216">
        <f t="shared" si="154"/>
        <v>0</v>
      </c>
      <c r="BF310" s="216">
        <f t="shared" si="155"/>
        <v>0</v>
      </c>
      <c r="BG310" s="216">
        <f t="shared" si="156"/>
        <v>0</v>
      </c>
      <c r="BH310" s="216">
        <f t="shared" si="157"/>
        <v>0</v>
      </c>
      <c r="BI310" s="216">
        <f t="shared" si="158"/>
        <v>0</v>
      </c>
      <c r="BJ310" s="25" t="s">
        <v>24</v>
      </c>
      <c r="BK310" s="216">
        <f t="shared" si="159"/>
        <v>0</v>
      </c>
      <c r="BL310" s="25" t="s">
        <v>588</v>
      </c>
      <c r="BM310" s="25" t="s">
        <v>7401</v>
      </c>
    </row>
    <row r="311" spans="2:65" s="1" customFormat="1" ht="22.5" customHeight="1">
      <c r="B311" s="42"/>
      <c r="C311" s="205" t="s">
        <v>1211</v>
      </c>
      <c r="D311" s="205" t="s">
        <v>230</v>
      </c>
      <c r="E311" s="206" t="s">
        <v>7176</v>
      </c>
      <c r="F311" s="207" t="s">
        <v>7177</v>
      </c>
      <c r="G311" s="208" t="s">
        <v>852</v>
      </c>
      <c r="H311" s="209">
        <v>1</v>
      </c>
      <c r="I311" s="210"/>
      <c r="J311" s="211">
        <f t="shared" si="150"/>
        <v>0</v>
      </c>
      <c r="K311" s="207" t="s">
        <v>3144</v>
      </c>
      <c r="L311" s="62"/>
      <c r="M311" s="212" t="s">
        <v>22</v>
      </c>
      <c r="N311" s="213" t="s">
        <v>50</v>
      </c>
      <c r="O311" s="43"/>
      <c r="P311" s="214">
        <f t="shared" si="151"/>
        <v>0</v>
      </c>
      <c r="Q311" s="214">
        <v>0</v>
      </c>
      <c r="R311" s="214">
        <f t="shared" si="152"/>
        <v>0</v>
      </c>
      <c r="S311" s="214">
        <v>0</v>
      </c>
      <c r="T311" s="215">
        <f t="shared" si="153"/>
        <v>0</v>
      </c>
      <c r="AR311" s="25" t="s">
        <v>588</v>
      </c>
      <c r="AT311" s="25" t="s">
        <v>230</v>
      </c>
      <c r="AU311" s="25" t="s">
        <v>87</v>
      </c>
      <c r="AY311" s="25" t="s">
        <v>228</v>
      </c>
      <c r="BE311" s="216">
        <f t="shared" si="154"/>
        <v>0</v>
      </c>
      <c r="BF311" s="216">
        <f t="shared" si="155"/>
        <v>0</v>
      </c>
      <c r="BG311" s="216">
        <f t="shared" si="156"/>
        <v>0</v>
      </c>
      <c r="BH311" s="216">
        <f t="shared" si="157"/>
        <v>0</v>
      </c>
      <c r="BI311" s="216">
        <f t="shared" si="158"/>
        <v>0</v>
      </c>
      <c r="BJ311" s="25" t="s">
        <v>24</v>
      </c>
      <c r="BK311" s="216">
        <f t="shared" si="159"/>
        <v>0</v>
      </c>
      <c r="BL311" s="25" t="s">
        <v>588</v>
      </c>
      <c r="BM311" s="25" t="s">
        <v>7402</v>
      </c>
    </row>
    <row r="312" spans="2:65" s="1" customFormat="1" ht="31.5" customHeight="1">
      <c r="B312" s="42"/>
      <c r="C312" s="205" t="s">
        <v>1215</v>
      </c>
      <c r="D312" s="205" t="s">
        <v>230</v>
      </c>
      <c r="E312" s="206" t="s">
        <v>7353</v>
      </c>
      <c r="F312" s="207" t="s">
        <v>7354</v>
      </c>
      <c r="G312" s="208" t="s">
        <v>852</v>
      </c>
      <c r="H312" s="209">
        <v>3</v>
      </c>
      <c r="I312" s="210"/>
      <c r="J312" s="211">
        <f t="shared" si="150"/>
        <v>0</v>
      </c>
      <c r="K312" s="207" t="s">
        <v>3144</v>
      </c>
      <c r="L312" s="62"/>
      <c r="M312" s="212" t="s">
        <v>22</v>
      </c>
      <c r="N312" s="213" t="s">
        <v>50</v>
      </c>
      <c r="O312" s="43"/>
      <c r="P312" s="214">
        <f t="shared" si="151"/>
        <v>0</v>
      </c>
      <c r="Q312" s="214">
        <v>0</v>
      </c>
      <c r="R312" s="214">
        <f t="shared" si="152"/>
        <v>0</v>
      </c>
      <c r="S312" s="214">
        <v>0</v>
      </c>
      <c r="T312" s="215">
        <f t="shared" si="153"/>
        <v>0</v>
      </c>
      <c r="AR312" s="25" t="s">
        <v>588</v>
      </c>
      <c r="AT312" s="25" t="s">
        <v>230</v>
      </c>
      <c r="AU312" s="25" t="s">
        <v>87</v>
      </c>
      <c r="AY312" s="25" t="s">
        <v>228</v>
      </c>
      <c r="BE312" s="216">
        <f t="shared" si="154"/>
        <v>0</v>
      </c>
      <c r="BF312" s="216">
        <f t="shared" si="155"/>
        <v>0</v>
      </c>
      <c r="BG312" s="216">
        <f t="shared" si="156"/>
        <v>0</v>
      </c>
      <c r="BH312" s="216">
        <f t="shared" si="157"/>
        <v>0</v>
      </c>
      <c r="BI312" s="216">
        <f t="shared" si="158"/>
        <v>0</v>
      </c>
      <c r="BJ312" s="25" t="s">
        <v>24</v>
      </c>
      <c r="BK312" s="216">
        <f t="shared" si="159"/>
        <v>0</v>
      </c>
      <c r="BL312" s="25" t="s">
        <v>588</v>
      </c>
      <c r="BM312" s="25" t="s">
        <v>7403</v>
      </c>
    </row>
    <row r="313" spans="2:65" s="1" customFormat="1" ht="31.5" customHeight="1">
      <c r="B313" s="42"/>
      <c r="C313" s="205" t="s">
        <v>1221</v>
      </c>
      <c r="D313" s="205" t="s">
        <v>230</v>
      </c>
      <c r="E313" s="206" t="s">
        <v>7353</v>
      </c>
      <c r="F313" s="207" t="s">
        <v>7354</v>
      </c>
      <c r="G313" s="208" t="s">
        <v>852</v>
      </c>
      <c r="H313" s="209">
        <v>2</v>
      </c>
      <c r="I313" s="210"/>
      <c r="J313" s="211">
        <f t="shared" si="150"/>
        <v>0</v>
      </c>
      <c r="K313" s="207" t="s">
        <v>3144</v>
      </c>
      <c r="L313" s="62"/>
      <c r="M313" s="212" t="s">
        <v>22</v>
      </c>
      <c r="N313" s="213" t="s">
        <v>50</v>
      </c>
      <c r="O313" s="43"/>
      <c r="P313" s="214">
        <f t="shared" si="151"/>
        <v>0</v>
      </c>
      <c r="Q313" s="214">
        <v>0</v>
      </c>
      <c r="R313" s="214">
        <f t="shared" si="152"/>
        <v>0</v>
      </c>
      <c r="S313" s="214">
        <v>0</v>
      </c>
      <c r="T313" s="215">
        <f t="shared" si="153"/>
        <v>0</v>
      </c>
      <c r="AR313" s="25" t="s">
        <v>588</v>
      </c>
      <c r="AT313" s="25" t="s">
        <v>230</v>
      </c>
      <c r="AU313" s="25" t="s">
        <v>87</v>
      </c>
      <c r="AY313" s="25" t="s">
        <v>228</v>
      </c>
      <c r="BE313" s="216">
        <f t="shared" si="154"/>
        <v>0</v>
      </c>
      <c r="BF313" s="216">
        <f t="shared" si="155"/>
        <v>0</v>
      </c>
      <c r="BG313" s="216">
        <f t="shared" si="156"/>
        <v>0</v>
      </c>
      <c r="BH313" s="216">
        <f t="shared" si="157"/>
        <v>0</v>
      </c>
      <c r="BI313" s="216">
        <f t="shared" si="158"/>
        <v>0</v>
      </c>
      <c r="BJ313" s="25" t="s">
        <v>24</v>
      </c>
      <c r="BK313" s="216">
        <f t="shared" si="159"/>
        <v>0</v>
      </c>
      <c r="BL313" s="25" t="s">
        <v>588</v>
      </c>
      <c r="BM313" s="25" t="s">
        <v>7404</v>
      </c>
    </row>
    <row r="314" spans="2:65" s="1" customFormat="1" ht="22.5" customHeight="1">
      <c r="B314" s="42"/>
      <c r="C314" s="205" t="s">
        <v>1228</v>
      </c>
      <c r="D314" s="205" t="s">
        <v>230</v>
      </c>
      <c r="E314" s="206" t="s">
        <v>7357</v>
      </c>
      <c r="F314" s="207" t="s">
        <v>7358</v>
      </c>
      <c r="G314" s="208" t="s">
        <v>852</v>
      </c>
      <c r="H314" s="209">
        <v>5</v>
      </c>
      <c r="I314" s="210"/>
      <c r="J314" s="211">
        <f t="shared" si="150"/>
        <v>0</v>
      </c>
      <c r="K314" s="207" t="s">
        <v>3144</v>
      </c>
      <c r="L314" s="62"/>
      <c r="M314" s="212" t="s">
        <v>22</v>
      </c>
      <c r="N314" s="213" t="s">
        <v>50</v>
      </c>
      <c r="O314" s="43"/>
      <c r="P314" s="214">
        <f t="shared" si="151"/>
        <v>0</v>
      </c>
      <c r="Q314" s="214">
        <v>0</v>
      </c>
      <c r="R314" s="214">
        <f t="shared" si="152"/>
        <v>0</v>
      </c>
      <c r="S314" s="214">
        <v>0</v>
      </c>
      <c r="T314" s="215">
        <f t="shared" si="153"/>
        <v>0</v>
      </c>
      <c r="AR314" s="25" t="s">
        <v>588</v>
      </c>
      <c r="AT314" s="25" t="s">
        <v>230</v>
      </c>
      <c r="AU314" s="25" t="s">
        <v>87</v>
      </c>
      <c r="AY314" s="25" t="s">
        <v>228</v>
      </c>
      <c r="BE314" s="216">
        <f t="shared" si="154"/>
        <v>0</v>
      </c>
      <c r="BF314" s="216">
        <f t="shared" si="155"/>
        <v>0</v>
      </c>
      <c r="BG314" s="216">
        <f t="shared" si="156"/>
        <v>0</v>
      </c>
      <c r="BH314" s="216">
        <f t="shared" si="157"/>
        <v>0</v>
      </c>
      <c r="BI314" s="216">
        <f t="shared" si="158"/>
        <v>0</v>
      </c>
      <c r="BJ314" s="25" t="s">
        <v>24</v>
      </c>
      <c r="BK314" s="216">
        <f t="shared" si="159"/>
        <v>0</v>
      </c>
      <c r="BL314" s="25" t="s">
        <v>588</v>
      </c>
      <c r="BM314" s="25" t="s">
        <v>7405</v>
      </c>
    </row>
    <row r="315" spans="2:65" s="1" customFormat="1" ht="22.5" customHeight="1">
      <c r="B315" s="42"/>
      <c r="C315" s="205" t="s">
        <v>1234</v>
      </c>
      <c r="D315" s="205" t="s">
        <v>230</v>
      </c>
      <c r="E315" s="206" t="s">
        <v>7360</v>
      </c>
      <c r="F315" s="207" t="s">
        <v>7361</v>
      </c>
      <c r="G315" s="208" t="s">
        <v>852</v>
      </c>
      <c r="H315" s="209">
        <v>5</v>
      </c>
      <c r="I315" s="210"/>
      <c r="J315" s="211">
        <f t="shared" si="150"/>
        <v>0</v>
      </c>
      <c r="K315" s="207" t="s">
        <v>3144</v>
      </c>
      <c r="L315" s="62"/>
      <c r="M315" s="212" t="s">
        <v>22</v>
      </c>
      <c r="N315" s="213" t="s">
        <v>50</v>
      </c>
      <c r="O315" s="43"/>
      <c r="P315" s="214">
        <f t="shared" si="151"/>
        <v>0</v>
      </c>
      <c r="Q315" s="214">
        <v>0</v>
      </c>
      <c r="R315" s="214">
        <f t="shared" si="152"/>
        <v>0</v>
      </c>
      <c r="S315" s="214">
        <v>0</v>
      </c>
      <c r="T315" s="215">
        <f t="shared" si="153"/>
        <v>0</v>
      </c>
      <c r="AR315" s="25" t="s">
        <v>588</v>
      </c>
      <c r="AT315" s="25" t="s">
        <v>230</v>
      </c>
      <c r="AU315" s="25" t="s">
        <v>87</v>
      </c>
      <c r="AY315" s="25" t="s">
        <v>228</v>
      </c>
      <c r="BE315" s="216">
        <f t="shared" si="154"/>
        <v>0</v>
      </c>
      <c r="BF315" s="216">
        <f t="shared" si="155"/>
        <v>0</v>
      </c>
      <c r="BG315" s="216">
        <f t="shared" si="156"/>
        <v>0</v>
      </c>
      <c r="BH315" s="216">
        <f t="shared" si="157"/>
        <v>0</v>
      </c>
      <c r="BI315" s="216">
        <f t="shared" si="158"/>
        <v>0</v>
      </c>
      <c r="BJ315" s="25" t="s">
        <v>24</v>
      </c>
      <c r="BK315" s="216">
        <f t="shared" si="159"/>
        <v>0</v>
      </c>
      <c r="BL315" s="25" t="s">
        <v>588</v>
      </c>
      <c r="BM315" s="25" t="s">
        <v>7406</v>
      </c>
    </row>
    <row r="316" spans="2:65" s="1" customFormat="1" ht="44.25" customHeight="1">
      <c r="B316" s="42"/>
      <c r="C316" s="205" t="s">
        <v>1238</v>
      </c>
      <c r="D316" s="205" t="s">
        <v>230</v>
      </c>
      <c r="E316" s="206" t="s">
        <v>7363</v>
      </c>
      <c r="F316" s="207" t="s">
        <v>7364</v>
      </c>
      <c r="G316" s="208" t="s">
        <v>852</v>
      </c>
      <c r="H316" s="209">
        <v>2</v>
      </c>
      <c r="I316" s="210"/>
      <c r="J316" s="211">
        <f t="shared" si="150"/>
        <v>0</v>
      </c>
      <c r="K316" s="207" t="s">
        <v>3144</v>
      </c>
      <c r="L316" s="62"/>
      <c r="M316" s="212" t="s">
        <v>22</v>
      </c>
      <c r="N316" s="213" t="s">
        <v>50</v>
      </c>
      <c r="O316" s="43"/>
      <c r="P316" s="214">
        <f t="shared" si="151"/>
        <v>0</v>
      </c>
      <c r="Q316" s="214">
        <v>0</v>
      </c>
      <c r="R316" s="214">
        <f t="shared" si="152"/>
        <v>0</v>
      </c>
      <c r="S316" s="214">
        <v>0</v>
      </c>
      <c r="T316" s="215">
        <f t="shared" si="153"/>
        <v>0</v>
      </c>
      <c r="AR316" s="25" t="s">
        <v>588</v>
      </c>
      <c r="AT316" s="25" t="s">
        <v>230</v>
      </c>
      <c r="AU316" s="25" t="s">
        <v>87</v>
      </c>
      <c r="AY316" s="25" t="s">
        <v>228</v>
      </c>
      <c r="BE316" s="216">
        <f t="shared" si="154"/>
        <v>0</v>
      </c>
      <c r="BF316" s="216">
        <f t="shared" si="155"/>
        <v>0</v>
      </c>
      <c r="BG316" s="216">
        <f t="shared" si="156"/>
        <v>0</v>
      </c>
      <c r="BH316" s="216">
        <f t="shared" si="157"/>
        <v>0</v>
      </c>
      <c r="BI316" s="216">
        <f t="shared" si="158"/>
        <v>0</v>
      </c>
      <c r="BJ316" s="25" t="s">
        <v>24</v>
      </c>
      <c r="BK316" s="216">
        <f t="shared" si="159"/>
        <v>0</v>
      </c>
      <c r="BL316" s="25" t="s">
        <v>588</v>
      </c>
      <c r="BM316" s="25" t="s">
        <v>7407</v>
      </c>
    </row>
    <row r="317" spans="2:65" s="1" customFormat="1" ht="44.25" customHeight="1">
      <c r="B317" s="42"/>
      <c r="C317" s="205" t="s">
        <v>1244</v>
      </c>
      <c r="D317" s="205" t="s">
        <v>230</v>
      </c>
      <c r="E317" s="206" t="s">
        <v>7244</v>
      </c>
      <c r="F317" s="207" t="s">
        <v>7245</v>
      </c>
      <c r="G317" s="208" t="s">
        <v>852</v>
      </c>
      <c r="H317" s="209">
        <v>1</v>
      </c>
      <c r="I317" s="210"/>
      <c r="J317" s="211">
        <f t="shared" si="150"/>
        <v>0</v>
      </c>
      <c r="K317" s="207" t="s">
        <v>3144</v>
      </c>
      <c r="L317" s="62"/>
      <c r="M317" s="212" t="s">
        <v>22</v>
      </c>
      <c r="N317" s="213" t="s">
        <v>50</v>
      </c>
      <c r="O317" s="43"/>
      <c r="P317" s="214">
        <f t="shared" si="151"/>
        <v>0</v>
      </c>
      <c r="Q317" s="214">
        <v>0</v>
      </c>
      <c r="R317" s="214">
        <f t="shared" si="152"/>
        <v>0</v>
      </c>
      <c r="S317" s="214">
        <v>0</v>
      </c>
      <c r="T317" s="215">
        <f t="shared" si="153"/>
        <v>0</v>
      </c>
      <c r="AR317" s="25" t="s">
        <v>588</v>
      </c>
      <c r="AT317" s="25" t="s">
        <v>230</v>
      </c>
      <c r="AU317" s="25" t="s">
        <v>87</v>
      </c>
      <c r="AY317" s="25" t="s">
        <v>228</v>
      </c>
      <c r="BE317" s="216">
        <f t="shared" si="154"/>
        <v>0</v>
      </c>
      <c r="BF317" s="216">
        <f t="shared" si="155"/>
        <v>0</v>
      </c>
      <c r="BG317" s="216">
        <f t="shared" si="156"/>
        <v>0</v>
      </c>
      <c r="BH317" s="216">
        <f t="shared" si="157"/>
        <v>0</v>
      </c>
      <c r="BI317" s="216">
        <f t="shared" si="158"/>
        <v>0</v>
      </c>
      <c r="BJ317" s="25" t="s">
        <v>24</v>
      </c>
      <c r="BK317" s="216">
        <f t="shared" si="159"/>
        <v>0</v>
      </c>
      <c r="BL317" s="25" t="s">
        <v>588</v>
      </c>
      <c r="BM317" s="25" t="s">
        <v>7408</v>
      </c>
    </row>
    <row r="318" spans="2:65" s="1" customFormat="1" ht="22.5" customHeight="1">
      <c r="B318" s="42"/>
      <c r="C318" s="205" t="s">
        <v>1252</v>
      </c>
      <c r="D318" s="205" t="s">
        <v>230</v>
      </c>
      <c r="E318" s="206" t="s">
        <v>7247</v>
      </c>
      <c r="F318" s="207" t="s">
        <v>7248</v>
      </c>
      <c r="G318" s="208" t="s">
        <v>852</v>
      </c>
      <c r="H318" s="209">
        <v>1</v>
      </c>
      <c r="I318" s="210"/>
      <c r="J318" s="211">
        <f t="shared" si="150"/>
        <v>0</v>
      </c>
      <c r="K318" s="207" t="s">
        <v>3144</v>
      </c>
      <c r="L318" s="62"/>
      <c r="M318" s="212" t="s">
        <v>22</v>
      </c>
      <c r="N318" s="213" t="s">
        <v>50</v>
      </c>
      <c r="O318" s="43"/>
      <c r="P318" s="214">
        <f t="shared" si="151"/>
        <v>0</v>
      </c>
      <c r="Q318" s="214">
        <v>0</v>
      </c>
      <c r="R318" s="214">
        <f t="shared" si="152"/>
        <v>0</v>
      </c>
      <c r="S318" s="214">
        <v>0</v>
      </c>
      <c r="T318" s="215">
        <f t="shared" si="153"/>
        <v>0</v>
      </c>
      <c r="AR318" s="25" t="s">
        <v>588</v>
      </c>
      <c r="AT318" s="25" t="s">
        <v>230</v>
      </c>
      <c r="AU318" s="25" t="s">
        <v>87</v>
      </c>
      <c r="AY318" s="25" t="s">
        <v>228</v>
      </c>
      <c r="BE318" s="216">
        <f t="shared" si="154"/>
        <v>0</v>
      </c>
      <c r="BF318" s="216">
        <f t="shared" si="155"/>
        <v>0</v>
      </c>
      <c r="BG318" s="216">
        <f t="shared" si="156"/>
        <v>0</v>
      </c>
      <c r="BH318" s="216">
        <f t="shared" si="157"/>
        <v>0</v>
      </c>
      <c r="BI318" s="216">
        <f t="shared" si="158"/>
        <v>0</v>
      </c>
      <c r="BJ318" s="25" t="s">
        <v>24</v>
      </c>
      <c r="BK318" s="216">
        <f t="shared" si="159"/>
        <v>0</v>
      </c>
      <c r="BL318" s="25" t="s">
        <v>588</v>
      </c>
      <c r="BM318" s="25" t="s">
        <v>7409</v>
      </c>
    </row>
    <row r="319" spans="2:65" s="1" customFormat="1" ht="44.25" customHeight="1">
      <c r="B319" s="42"/>
      <c r="C319" s="205" t="s">
        <v>1258</v>
      </c>
      <c r="D319" s="205" t="s">
        <v>230</v>
      </c>
      <c r="E319" s="206" t="s">
        <v>7368</v>
      </c>
      <c r="F319" s="207" t="s">
        <v>7369</v>
      </c>
      <c r="G319" s="208" t="s">
        <v>852</v>
      </c>
      <c r="H319" s="209">
        <v>2</v>
      </c>
      <c r="I319" s="210"/>
      <c r="J319" s="211">
        <f t="shared" si="150"/>
        <v>0</v>
      </c>
      <c r="K319" s="207" t="s">
        <v>3144</v>
      </c>
      <c r="L319" s="62"/>
      <c r="M319" s="212" t="s">
        <v>22</v>
      </c>
      <c r="N319" s="213" t="s">
        <v>50</v>
      </c>
      <c r="O319" s="43"/>
      <c r="P319" s="214">
        <f t="shared" si="151"/>
        <v>0</v>
      </c>
      <c r="Q319" s="214">
        <v>0</v>
      </c>
      <c r="R319" s="214">
        <f t="shared" si="152"/>
        <v>0</v>
      </c>
      <c r="S319" s="214">
        <v>0</v>
      </c>
      <c r="T319" s="215">
        <f t="shared" si="153"/>
        <v>0</v>
      </c>
      <c r="AR319" s="25" t="s">
        <v>588</v>
      </c>
      <c r="AT319" s="25" t="s">
        <v>230</v>
      </c>
      <c r="AU319" s="25" t="s">
        <v>87</v>
      </c>
      <c r="AY319" s="25" t="s">
        <v>228</v>
      </c>
      <c r="BE319" s="216">
        <f t="shared" si="154"/>
        <v>0</v>
      </c>
      <c r="BF319" s="216">
        <f t="shared" si="155"/>
        <v>0</v>
      </c>
      <c r="BG319" s="216">
        <f t="shared" si="156"/>
        <v>0</v>
      </c>
      <c r="BH319" s="216">
        <f t="shared" si="157"/>
        <v>0</v>
      </c>
      <c r="BI319" s="216">
        <f t="shared" si="158"/>
        <v>0</v>
      </c>
      <c r="BJ319" s="25" t="s">
        <v>24</v>
      </c>
      <c r="BK319" s="216">
        <f t="shared" si="159"/>
        <v>0</v>
      </c>
      <c r="BL319" s="25" t="s">
        <v>588</v>
      </c>
      <c r="BM319" s="25" t="s">
        <v>7410</v>
      </c>
    </row>
    <row r="320" spans="2:65" s="1" customFormat="1" ht="44.25" customHeight="1">
      <c r="B320" s="42"/>
      <c r="C320" s="205" t="s">
        <v>1264</v>
      </c>
      <c r="D320" s="205" t="s">
        <v>230</v>
      </c>
      <c r="E320" s="206" t="s">
        <v>7371</v>
      </c>
      <c r="F320" s="207" t="s">
        <v>7372</v>
      </c>
      <c r="G320" s="208" t="s">
        <v>852</v>
      </c>
      <c r="H320" s="209">
        <v>1</v>
      </c>
      <c r="I320" s="210"/>
      <c r="J320" s="211">
        <f t="shared" si="150"/>
        <v>0</v>
      </c>
      <c r="K320" s="207" t="s">
        <v>3144</v>
      </c>
      <c r="L320" s="62"/>
      <c r="M320" s="212" t="s">
        <v>22</v>
      </c>
      <c r="N320" s="213" t="s">
        <v>50</v>
      </c>
      <c r="O320" s="43"/>
      <c r="P320" s="214">
        <f t="shared" si="151"/>
        <v>0</v>
      </c>
      <c r="Q320" s="214">
        <v>0</v>
      </c>
      <c r="R320" s="214">
        <f t="shared" si="152"/>
        <v>0</v>
      </c>
      <c r="S320" s="214">
        <v>0</v>
      </c>
      <c r="T320" s="215">
        <f t="shared" si="153"/>
        <v>0</v>
      </c>
      <c r="AR320" s="25" t="s">
        <v>588</v>
      </c>
      <c r="AT320" s="25" t="s">
        <v>230</v>
      </c>
      <c r="AU320" s="25" t="s">
        <v>87</v>
      </c>
      <c r="AY320" s="25" t="s">
        <v>228</v>
      </c>
      <c r="BE320" s="216">
        <f t="shared" si="154"/>
        <v>0</v>
      </c>
      <c r="BF320" s="216">
        <f t="shared" si="155"/>
        <v>0</v>
      </c>
      <c r="BG320" s="216">
        <f t="shared" si="156"/>
        <v>0</v>
      </c>
      <c r="BH320" s="216">
        <f t="shared" si="157"/>
        <v>0</v>
      </c>
      <c r="BI320" s="216">
        <f t="shared" si="158"/>
        <v>0</v>
      </c>
      <c r="BJ320" s="25" t="s">
        <v>24</v>
      </c>
      <c r="BK320" s="216">
        <f t="shared" si="159"/>
        <v>0</v>
      </c>
      <c r="BL320" s="25" t="s">
        <v>588</v>
      </c>
      <c r="BM320" s="25" t="s">
        <v>7411</v>
      </c>
    </row>
    <row r="321" spans="2:65" s="1" customFormat="1" ht="22.5" customHeight="1">
      <c r="B321" s="42"/>
      <c r="C321" s="205" t="s">
        <v>1269</v>
      </c>
      <c r="D321" s="205" t="s">
        <v>230</v>
      </c>
      <c r="E321" s="206" t="s">
        <v>7191</v>
      </c>
      <c r="F321" s="207" t="s">
        <v>7192</v>
      </c>
      <c r="G321" s="208" t="s">
        <v>852</v>
      </c>
      <c r="H321" s="209">
        <v>1</v>
      </c>
      <c r="I321" s="210"/>
      <c r="J321" s="211">
        <f t="shared" si="150"/>
        <v>0</v>
      </c>
      <c r="K321" s="207" t="s">
        <v>3144</v>
      </c>
      <c r="L321" s="62"/>
      <c r="M321" s="212" t="s">
        <v>22</v>
      </c>
      <c r="N321" s="213" t="s">
        <v>50</v>
      </c>
      <c r="O321" s="43"/>
      <c r="P321" s="214">
        <f t="shared" si="151"/>
        <v>0</v>
      </c>
      <c r="Q321" s="214">
        <v>0</v>
      </c>
      <c r="R321" s="214">
        <f t="shared" si="152"/>
        <v>0</v>
      </c>
      <c r="S321" s="214">
        <v>0</v>
      </c>
      <c r="T321" s="215">
        <f t="shared" si="153"/>
        <v>0</v>
      </c>
      <c r="AR321" s="25" t="s">
        <v>588</v>
      </c>
      <c r="AT321" s="25" t="s">
        <v>230</v>
      </c>
      <c r="AU321" s="25" t="s">
        <v>87</v>
      </c>
      <c r="AY321" s="25" t="s">
        <v>228</v>
      </c>
      <c r="BE321" s="216">
        <f t="shared" si="154"/>
        <v>0</v>
      </c>
      <c r="BF321" s="216">
        <f t="shared" si="155"/>
        <v>0</v>
      </c>
      <c r="BG321" s="216">
        <f t="shared" si="156"/>
        <v>0</v>
      </c>
      <c r="BH321" s="216">
        <f t="shared" si="157"/>
        <v>0</v>
      </c>
      <c r="BI321" s="216">
        <f t="shared" si="158"/>
        <v>0</v>
      </c>
      <c r="BJ321" s="25" t="s">
        <v>24</v>
      </c>
      <c r="BK321" s="216">
        <f t="shared" si="159"/>
        <v>0</v>
      </c>
      <c r="BL321" s="25" t="s">
        <v>588</v>
      </c>
      <c r="BM321" s="25" t="s">
        <v>7412</v>
      </c>
    </row>
    <row r="322" spans="2:65" s="1" customFormat="1" ht="22.5" customHeight="1">
      <c r="B322" s="42"/>
      <c r="C322" s="205" t="s">
        <v>1282</v>
      </c>
      <c r="D322" s="205" t="s">
        <v>230</v>
      </c>
      <c r="E322" s="206" t="s">
        <v>7375</v>
      </c>
      <c r="F322" s="207" t="s">
        <v>7376</v>
      </c>
      <c r="G322" s="208" t="s">
        <v>852</v>
      </c>
      <c r="H322" s="209">
        <v>2</v>
      </c>
      <c r="I322" s="210"/>
      <c r="J322" s="211">
        <f t="shared" si="150"/>
        <v>0</v>
      </c>
      <c r="K322" s="207" t="s">
        <v>3144</v>
      </c>
      <c r="L322" s="62"/>
      <c r="M322" s="212" t="s">
        <v>22</v>
      </c>
      <c r="N322" s="213" t="s">
        <v>50</v>
      </c>
      <c r="O322" s="43"/>
      <c r="P322" s="214">
        <f t="shared" si="151"/>
        <v>0</v>
      </c>
      <c r="Q322" s="214">
        <v>0</v>
      </c>
      <c r="R322" s="214">
        <f t="shared" si="152"/>
        <v>0</v>
      </c>
      <c r="S322" s="214">
        <v>0</v>
      </c>
      <c r="T322" s="215">
        <f t="shared" si="153"/>
        <v>0</v>
      </c>
      <c r="AR322" s="25" t="s">
        <v>588</v>
      </c>
      <c r="AT322" s="25" t="s">
        <v>230</v>
      </c>
      <c r="AU322" s="25" t="s">
        <v>87</v>
      </c>
      <c r="AY322" s="25" t="s">
        <v>228</v>
      </c>
      <c r="BE322" s="216">
        <f t="shared" si="154"/>
        <v>0</v>
      </c>
      <c r="BF322" s="216">
        <f t="shared" si="155"/>
        <v>0</v>
      </c>
      <c r="BG322" s="216">
        <f t="shared" si="156"/>
        <v>0</v>
      </c>
      <c r="BH322" s="216">
        <f t="shared" si="157"/>
        <v>0</v>
      </c>
      <c r="BI322" s="216">
        <f t="shared" si="158"/>
        <v>0</v>
      </c>
      <c r="BJ322" s="25" t="s">
        <v>24</v>
      </c>
      <c r="BK322" s="216">
        <f t="shared" si="159"/>
        <v>0</v>
      </c>
      <c r="BL322" s="25" t="s">
        <v>588</v>
      </c>
      <c r="BM322" s="25" t="s">
        <v>7413</v>
      </c>
    </row>
    <row r="323" spans="2:65" s="11" customFormat="1" ht="29.85" customHeight="1">
      <c r="B323" s="188"/>
      <c r="C323" s="189"/>
      <c r="D323" s="202" t="s">
        <v>78</v>
      </c>
      <c r="E323" s="203" t="s">
        <v>3360</v>
      </c>
      <c r="F323" s="203" t="s">
        <v>7414</v>
      </c>
      <c r="G323" s="189"/>
      <c r="H323" s="189"/>
      <c r="I323" s="192"/>
      <c r="J323" s="204">
        <f>BK323</f>
        <v>0</v>
      </c>
      <c r="K323" s="189"/>
      <c r="L323" s="194"/>
      <c r="M323" s="195"/>
      <c r="N323" s="196"/>
      <c r="O323" s="196"/>
      <c r="P323" s="197">
        <f>SUM(P324:P340)</f>
        <v>0</v>
      </c>
      <c r="Q323" s="196"/>
      <c r="R323" s="197">
        <f>SUM(R324:R340)</f>
        <v>0</v>
      </c>
      <c r="S323" s="196"/>
      <c r="T323" s="198">
        <f>SUM(T324:T340)</f>
        <v>0</v>
      </c>
      <c r="AR323" s="199" t="s">
        <v>101</v>
      </c>
      <c r="AT323" s="200" t="s">
        <v>78</v>
      </c>
      <c r="AU323" s="200" t="s">
        <v>24</v>
      </c>
      <c r="AY323" s="199" t="s">
        <v>228</v>
      </c>
      <c r="BK323" s="201">
        <f>SUM(BK324:BK340)</f>
        <v>0</v>
      </c>
    </row>
    <row r="324" spans="2:65" s="1" customFormat="1" ht="31.5" customHeight="1">
      <c r="B324" s="42"/>
      <c r="C324" s="205" t="s">
        <v>1288</v>
      </c>
      <c r="D324" s="205" t="s">
        <v>230</v>
      </c>
      <c r="E324" s="206" t="s">
        <v>7337</v>
      </c>
      <c r="F324" s="207" t="s">
        <v>7338</v>
      </c>
      <c r="G324" s="208" t="s">
        <v>852</v>
      </c>
      <c r="H324" s="209">
        <v>1</v>
      </c>
      <c r="I324" s="210"/>
      <c r="J324" s="211">
        <f t="shared" ref="J324:J340" si="160">ROUND(I324*H324,2)</f>
        <v>0</v>
      </c>
      <c r="K324" s="207" t="s">
        <v>3144</v>
      </c>
      <c r="L324" s="62"/>
      <c r="M324" s="212" t="s">
        <v>22</v>
      </c>
      <c r="N324" s="213" t="s">
        <v>50</v>
      </c>
      <c r="O324" s="43"/>
      <c r="P324" s="214">
        <f t="shared" ref="P324:P340" si="161">O324*H324</f>
        <v>0</v>
      </c>
      <c r="Q324" s="214">
        <v>0</v>
      </c>
      <c r="R324" s="214">
        <f t="shared" ref="R324:R340" si="162">Q324*H324</f>
        <v>0</v>
      </c>
      <c r="S324" s="214">
        <v>0</v>
      </c>
      <c r="T324" s="215">
        <f t="shared" ref="T324:T340" si="163">S324*H324</f>
        <v>0</v>
      </c>
      <c r="AR324" s="25" t="s">
        <v>588</v>
      </c>
      <c r="AT324" s="25" t="s">
        <v>230</v>
      </c>
      <c r="AU324" s="25" t="s">
        <v>87</v>
      </c>
      <c r="AY324" s="25" t="s">
        <v>228</v>
      </c>
      <c r="BE324" s="216">
        <f t="shared" ref="BE324:BE340" si="164">IF(N324="základní",J324,0)</f>
        <v>0</v>
      </c>
      <c r="BF324" s="216">
        <f t="shared" ref="BF324:BF340" si="165">IF(N324="snížená",J324,0)</f>
        <v>0</v>
      </c>
      <c r="BG324" s="216">
        <f t="shared" ref="BG324:BG340" si="166">IF(N324="zákl. přenesená",J324,0)</f>
        <v>0</v>
      </c>
      <c r="BH324" s="216">
        <f t="shared" ref="BH324:BH340" si="167">IF(N324="sníž. přenesená",J324,0)</f>
        <v>0</v>
      </c>
      <c r="BI324" s="216">
        <f t="shared" ref="BI324:BI340" si="168">IF(N324="nulová",J324,0)</f>
        <v>0</v>
      </c>
      <c r="BJ324" s="25" t="s">
        <v>24</v>
      </c>
      <c r="BK324" s="216">
        <f t="shared" ref="BK324:BK340" si="169">ROUND(I324*H324,2)</f>
        <v>0</v>
      </c>
      <c r="BL324" s="25" t="s">
        <v>588</v>
      </c>
      <c r="BM324" s="25" t="s">
        <v>7415</v>
      </c>
    </row>
    <row r="325" spans="2:65" s="1" customFormat="1" ht="31.5" customHeight="1">
      <c r="B325" s="42"/>
      <c r="C325" s="205" t="s">
        <v>1298</v>
      </c>
      <c r="D325" s="205" t="s">
        <v>230</v>
      </c>
      <c r="E325" s="206" t="s">
        <v>7340</v>
      </c>
      <c r="F325" s="207" t="s">
        <v>7341</v>
      </c>
      <c r="G325" s="208" t="s">
        <v>852</v>
      </c>
      <c r="H325" s="209">
        <v>2</v>
      </c>
      <c r="I325" s="210"/>
      <c r="J325" s="211">
        <f t="shared" si="160"/>
        <v>0</v>
      </c>
      <c r="K325" s="207" t="s">
        <v>3144</v>
      </c>
      <c r="L325" s="62"/>
      <c r="M325" s="212" t="s">
        <v>22</v>
      </c>
      <c r="N325" s="213" t="s">
        <v>50</v>
      </c>
      <c r="O325" s="43"/>
      <c r="P325" s="214">
        <f t="shared" si="161"/>
        <v>0</v>
      </c>
      <c r="Q325" s="214">
        <v>0</v>
      </c>
      <c r="R325" s="214">
        <f t="shared" si="162"/>
        <v>0</v>
      </c>
      <c r="S325" s="214">
        <v>0</v>
      </c>
      <c r="T325" s="215">
        <f t="shared" si="163"/>
        <v>0</v>
      </c>
      <c r="AR325" s="25" t="s">
        <v>588</v>
      </c>
      <c r="AT325" s="25" t="s">
        <v>230</v>
      </c>
      <c r="AU325" s="25" t="s">
        <v>87</v>
      </c>
      <c r="AY325" s="25" t="s">
        <v>228</v>
      </c>
      <c r="BE325" s="216">
        <f t="shared" si="164"/>
        <v>0</v>
      </c>
      <c r="BF325" s="216">
        <f t="shared" si="165"/>
        <v>0</v>
      </c>
      <c r="BG325" s="216">
        <f t="shared" si="166"/>
        <v>0</v>
      </c>
      <c r="BH325" s="216">
        <f t="shared" si="167"/>
        <v>0</v>
      </c>
      <c r="BI325" s="216">
        <f t="shared" si="168"/>
        <v>0</v>
      </c>
      <c r="BJ325" s="25" t="s">
        <v>24</v>
      </c>
      <c r="BK325" s="216">
        <f t="shared" si="169"/>
        <v>0</v>
      </c>
      <c r="BL325" s="25" t="s">
        <v>588</v>
      </c>
      <c r="BM325" s="25" t="s">
        <v>7416</v>
      </c>
    </row>
    <row r="326" spans="2:65" s="1" customFormat="1" ht="22.5" customHeight="1">
      <c r="B326" s="42"/>
      <c r="C326" s="205" t="s">
        <v>1307</v>
      </c>
      <c r="D326" s="205" t="s">
        <v>230</v>
      </c>
      <c r="E326" s="206" t="s">
        <v>7343</v>
      </c>
      <c r="F326" s="207" t="s">
        <v>7344</v>
      </c>
      <c r="G326" s="208" t="s">
        <v>852</v>
      </c>
      <c r="H326" s="209">
        <v>3</v>
      </c>
      <c r="I326" s="210"/>
      <c r="J326" s="211">
        <f t="shared" si="160"/>
        <v>0</v>
      </c>
      <c r="K326" s="207" t="s">
        <v>3144</v>
      </c>
      <c r="L326" s="62"/>
      <c r="M326" s="212" t="s">
        <v>22</v>
      </c>
      <c r="N326" s="213" t="s">
        <v>50</v>
      </c>
      <c r="O326" s="43"/>
      <c r="P326" s="214">
        <f t="shared" si="161"/>
        <v>0</v>
      </c>
      <c r="Q326" s="214">
        <v>0</v>
      </c>
      <c r="R326" s="214">
        <f t="shared" si="162"/>
        <v>0</v>
      </c>
      <c r="S326" s="214">
        <v>0</v>
      </c>
      <c r="T326" s="215">
        <f t="shared" si="163"/>
        <v>0</v>
      </c>
      <c r="AR326" s="25" t="s">
        <v>588</v>
      </c>
      <c r="AT326" s="25" t="s">
        <v>230</v>
      </c>
      <c r="AU326" s="25" t="s">
        <v>87</v>
      </c>
      <c r="AY326" s="25" t="s">
        <v>228</v>
      </c>
      <c r="BE326" s="216">
        <f t="shared" si="164"/>
        <v>0</v>
      </c>
      <c r="BF326" s="216">
        <f t="shared" si="165"/>
        <v>0</v>
      </c>
      <c r="BG326" s="216">
        <f t="shared" si="166"/>
        <v>0</v>
      </c>
      <c r="BH326" s="216">
        <f t="shared" si="167"/>
        <v>0</v>
      </c>
      <c r="BI326" s="216">
        <f t="shared" si="168"/>
        <v>0</v>
      </c>
      <c r="BJ326" s="25" t="s">
        <v>24</v>
      </c>
      <c r="BK326" s="216">
        <f t="shared" si="169"/>
        <v>0</v>
      </c>
      <c r="BL326" s="25" t="s">
        <v>588</v>
      </c>
      <c r="BM326" s="25" t="s">
        <v>7417</v>
      </c>
    </row>
    <row r="327" spans="2:65" s="1" customFormat="1" ht="22.5" customHeight="1">
      <c r="B327" s="42"/>
      <c r="C327" s="205" t="s">
        <v>1323</v>
      </c>
      <c r="D327" s="205" t="s">
        <v>230</v>
      </c>
      <c r="E327" s="206" t="s">
        <v>7346</v>
      </c>
      <c r="F327" s="207" t="s">
        <v>7347</v>
      </c>
      <c r="G327" s="208" t="s">
        <v>852</v>
      </c>
      <c r="H327" s="209">
        <v>1</v>
      </c>
      <c r="I327" s="210"/>
      <c r="J327" s="211">
        <f t="shared" si="160"/>
        <v>0</v>
      </c>
      <c r="K327" s="207" t="s">
        <v>3144</v>
      </c>
      <c r="L327" s="62"/>
      <c r="M327" s="212" t="s">
        <v>22</v>
      </c>
      <c r="N327" s="213" t="s">
        <v>50</v>
      </c>
      <c r="O327" s="43"/>
      <c r="P327" s="214">
        <f t="shared" si="161"/>
        <v>0</v>
      </c>
      <c r="Q327" s="214">
        <v>0</v>
      </c>
      <c r="R327" s="214">
        <f t="shared" si="162"/>
        <v>0</v>
      </c>
      <c r="S327" s="214">
        <v>0</v>
      </c>
      <c r="T327" s="215">
        <f t="shared" si="163"/>
        <v>0</v>
      </c>
      <c r="AR327" s="25" t="s">
        <v>588</v>
      </c>
      <c r="AT327" s="25" t="s">
        <v>230</v>
      </c>
      <c r="AU327" s="25" t="s">
        <v>87</v>
      </c>
      <c r="AY327" s="25" t="s">
        <v>228</v>
      </c>
      <c r="BE327" s="216">
        <f t="shared" si="164"/>
        <v>0</v>
      </c>
      <c r="BF327" s="216">
        <f t="shared" si="165"/>
        <v>0</v>
      </c>
      <c r="BG327" s="216">
        <f t="shared" si="166"/>
        <v>0</v>
      </c>
      <c r="BH327" s="216">
        <f t="shared" si="167"/>
        <v>0</v>
      </c>
      <c r="BI327" s="216">
        <f t="shared" si="168"/>
        <v>0</v>
      </c>
      <c r="BJ327" s="25" t="s">
        <v>24</v>
      </c>
      <c r="BK327" s="216">
        <f t="shared" si="169"/>
        <v>0</v>
      </c>
      <c r="BL327" s="25" t="s">
        <v>588</v>
      </c>
      <c r="BM327" s="25" t="s">
        <v>7418</v>
      </c>
    </row>
    <row r="328" spans="2:65" s="1" customFormat="1" ht="22.5" customHeight="1">
      <c r="B328" s="42"/>
      <c r="C328" s="205" t="s">
        <v>1330</v>
      </c>
      <c r="D328" s="205" t="s">
        <v>230</v>
      </c>
      <c r="E328" s="206" t="s">
        <v>7349</v>
      </c>
      <c r="F328" s="207" t="s">
        <v>7350</v>
      </c>
      <c r="G328" s="208" t="s">
        <v>852</v>
      </c>
      <c r="H328" s="209">
        <v>1</v>
      </c>
      <c r="I328" s="210"/>
      <c r="J328" s="211">
        <f t="shared" si="160"/>
        <v>0</v>
      </c>
      <c r="K328" s="207" t="s">
        <v>3144</v>
      </c>
      <c r="L328" s="62"/>
      <c r="M328" s="212" t="s">
        <v>22</v>
      </c>
      <c r="N328" s="213" t="s">
        <v>50</v>
      </c>
      <c r="O328" s="43"/>
      <c r="P328" s="214">
        <f t="shared" si="161"/>
        <v>0</v>
      </c>
      <c r="Q328" s="214">
        <v>0</v>
      </c>
      <c r="R328" s="214">
        <f t="shared" si="162"/>
        <v>0</v>
      </c>
      <c r="S328" s="214">
        <v>0</v>
      </c>
      <c r="T328" s="215">
        <f t="shared" si="163"/>
        <v>0</v>
      </c>
      <c r="AR328" s="25" t="s">
        <v>588</v>
      </c>
      <c r="AT328" s="25" t="s">
        <v>230</v>
      </c>
      <c r="AU328" s="25" t="s">
        <v>87</v>
      </c>
      <c r="AY328" s="25" t="s">
        <v>228</v>
      </c>
      <c r="BE328" s="216">
        <f t="shared" si="164"/>
        <v>0</v>
      </c>
      <c r="BF328" s="216">
        <f t="shared" si="165"/>
        <v>0</v>
      </c>
      <c r="BG328" s="216">
        <f t="shared" si="166"/>
        <v>0</v>
      </c>
      <c r="BH328" s="216">
        <f t="shared" si="167"/>
        <v>0</v>
      </c>
      <c r="BI328" s="216">
        <f t="shared" si="168"/>
        <v>0</v>
      </c>
      <c r="BJ328" s="25" t="s">
        <v>24</v>
      </c>
      <c r="BK328" s="216">
        <f t="shared" si="169"/>
        <v>0</v>
      </c>
      <c r="BL328" s="25" t="s">
        <v>588</v>
      </c>
      <c r="BM328" s="25" t="s">
        <v>7419</v>
      </c>
    </row>
    <row r="329" spans="2:65" s="1" customFormat="1" ht="22.5" customHeight="1">
      <c r="B329" s="42"/>
      <c r="C329" s="205" t="s">
        <v>1337</v>
      </c>
      <c r="D329" s="205" t="s">
        <v>230</v>
      </c>
      <c r="E329" s="206" t="s">
        <v>7176</v>
      </c>
      <c r="F329" s="207" t="s">
        <v>7177</v>
      </c>
      <c r="G329" s="208" t="s">
        <v>852</v>
      </c>
      <c r="H329" s="209">
        <v>1</v>
      </c>
      <c r="I329" s="210"/>
      <c r="J329" s="211">
        <f t="shared" si="160"/>
        <v>0</v>
      </c>
      <c r="K329" s="207" t="s">
        <v>3144</v>
      </c>
      <c r="L329" s="62"/>
      <c r="M329" s="212" t="s">
        <v>22</v>
      </c>
      <c r="N329" s="213" t="s">
        <v>50</v>
      </c>
      <c r="O329" s="43"/>
      <c r="P329" s="214">
        <f t="shared" si="161"/>
        <v>0</v>
      </c>
      <c r="Q329" s="214">
        <v>0</v>
      </c>
      <c r="R329" s="214">
        <f t="shared" si="162"/>
        <v>0</v>
      </c>
      <c r="S329" s="214">
        <v>0</v>
      </c>
      <c r="T329" s="215">
        <f t="shared" si="163"/>
        <v>0</v>
      </c>
      <c r="AR329" s="25" t="s">
        <v>588</v>
      </c>
      <c r="AT329" s="25" t="s">
        <v>230</v>
      </c>
      <c r="AU329" s="25" t="s">
        <v>87</v>
      </c>
      <c r="AY329" s="25" t="s">
        <v>228</v>
      </c>
      <c r="BE329" s="216">
        <f t="shared" si="164"/>
        <v>0</v>
      </c>
      <c r="BF329" s="216">
        <f t="shared" si="165"/>
        <v>0</v>
      </c>
      <c r="BG329" s="216">
        <f t="shared" si="166"/>
        <v>0</v>
      </c>
      <c r="BH329" s="216">
        <f t="shared" si="167"/>
        <v>0</v>
      </c>
      <c r="BI329" s="216">
        <f t="shared" si="168"/>
        <v>0</v>
      </c>
      <c r="BJ329" s="25" t="s">
        <v>24</v>
      </c>
      <c r="BK329" s="216">
        <f t="shared" si="169"/>
        <v>0</v>
      </c>
      <c r="BL329" s="25" t="s">
        <v>588</v>
      </c>
      <c r="BM329" s="25" t="s">
        <v>7420</v>
      </c>
    </row>
    <row r="330" spans="2:65" s="1" customFormat="1" ht="31.5" customHeight="1">
      <c r="B330" s="42"/>
      <c r="C330" s="205" t="s">
        <v>1341</v>
      </c>
      <c r="D330" s="205" t="s">
        <v>230</v>
      </c>
      <c r="E330" s="206" t="s">
        <v>7353</v>
      </c>
      <c r="F330" s="207" t="s">
        <v>7354</v>
      </c>
      <c r="G330" s="208" t="s">
        <v>852</v>
      </c>
      <c r="H330" s="209">
        <v>3</v>
      </c>
      <c r="I330" s="210"/>
      <c r="J330" s="211">
        <f t="shared" si="160"/>
        <v>0</v>
      </c>
      <c r="K330" s="207" t="s">
        <v>3144</v>
      </c>
      <c r="L330" s="62"/>
      <c r="M330" s="212" t="s">
        <v>22</v>
      </c>
      <c r="N330" s="213" t="s">
        <v>50</v>
      </c>
      <c r="O330" s="43"/>
      <c r="P330" s="214">
        <f t="shared" si="161"/>
        <v>0</v>
      </c>
      <c r="Q330" s="214">
        <v>0</v>
      </c>
      <c r="R330" s="214">
        <f t="shared" si="162"/>
        <v>0</v>
      </c>
      <c r="S330" s="214">
        <v>0</v>
      </c>
      <c r="T330" s="215">
        <f t="shared" si="163"/>
        <v>0</v>
      </c>
      <c r="AR330" s="25" t="s">
        <v>588</v>
      </c>
      <c r="AT330" s="25" t="s">
        <v>230</v>
      </c>
      <c r="AU330" s="25" t="s">
        <v>87</v>
      </c>
      <c r="AY330" s="25" t="s">
        <v>228</v>
      </c>
      <c r="BE330" s="216">
        <f t="shared" si="164"/>
        <v>0</v>
      </c>
      <c r="BF330" s="216">
        <f t="shared" si="165"/>
        <v>0</v>
      </c>
      <c r="BG330" s="216">
        <f t="shared" si="166"/>
        <v>0</v>
      </c>
      <c r="BH330" s="216">
        <f t="shared" si="167"/>
        <v>0</v>
      </c>
      <c r="BI330" s="216">
        <f t="shared" si="168"/>
        <v>0</v>
      </c>
      <c r="BJ330" s="25" t="s">
        <v>24</v>
      </c>
      <c r="BK330" s="216">
        <f t="shared" si="169"/>
        <v>0</v>
      </c>
      <c r="BL330" s="25" t="s">
        <v>588</v>
      </c>
      <c r="BM330" s="25" t="s">
        <v>7421</v>
      </c>
    </row>
    <row r="331" spans="2:65" s="1" customFormat="1" ht="31.5" customHeight="1">
      <c r="B331" s="42"/>
      <c r="C331" s="205" t="s">
        <v>1354</v>
      </c>
      <c r="D331" s="205" t="s">
        <v>230</v>
      </c>
      <c r="E331" s="206" t="s">
        <v>7353</v>
      </c>
      <c r="F331" s="207" t="s">
        <v>7354</v>
      </c>
      <c r="G331" s="208" t="s">
        <v>852</v>
      </c>
      <c r="H331" s="209">
        <v>2</v>
      </c>
      <c r="I331" s="210"/>
      <c r="J331" s="211">
        <f t="shared" si="160"/>
        <v>0</v>
      </c>
      <c r="K331" s="207" t="s">
        <v>3144</v>
      </c>
      <c r="L331" s="62"/>
      <c r="M331" s="212" t="s">
        <v>22</v>
      </c>
      <c r="N331" s="213" t="s">
        <v>50</v>
      </c>
      <c r="O331" s="43"/>
      <c r="P331" s="214">
        <f t="shared" si="161"/>
        <v>0</v>
      </c>
      <c r="Q331" s="214">
        <v>0</v>
      </c>
      <c r="R331" s="214">
        <f t="shared" si="162"/>
        <v>0</v>
      </c>
      <c r="S331" s="214">
        <v>0</v>
      </c>
      <c r="T331" s="215">
        <f t="shared" si="163"/>
        <v>0</v>
      </c>
      <c r="AR331" s="25" t="s">
        <v>588</v>
      </c>
      <c r="AT331" s="25" t="s">
        <v>230</v>
      </c>
      <c r="AU331" s="25" t="s">
        <v>87</v>
      </c>
      <c r="AY331" s="25" t="s">
        <v>228</v>
      </c>
      <c r="BE331" s="216">
        <f t="shared" si="164"/>
        <v>0</v>
      </c>
      <c r="BF331" s="216">
        <f t="shared" si="165"/>
        <v>0</v>
      </c>
      <c r="BG331" s="216">
        <f t="shared" si="166"/>
        <v>0</v>
      </c>
      <c r="BH331" s="216">
        <f t="shared" si="167"/>
        <v>0</v>
      </c>
      <c r="BI331" s="216">
        <f t="shared" si="168"/>
        <v>0</v>
      </c>
      <c r="BJ331" s="25" t="s">
        <v>24</v>
      </c>
      <c r="BK331" s="216">
        <f t="shared" si="169"/>
        <v>0</v>
      </c>
      <c r="BL331" s="25" t="s">
        <v>588</v>
      </c>
      <c r="BM331" s="25" t="s">
        <v>7422</v>
      </c>
    </row>
    <row r="332" spans="2:65" s="1" customFormat="1" ht="22.5" customHeight="1">
      <c r="B332" s="42"/>
      <c r="C332" s="205" t="s">
        <v>1359</v>
      </c>
      <c r="D332" s="205" t="s">
        <v>230</v>
      </c>
      <c r="E332" s="206" t="s">
        <v>7357</v>
      </c>
      <c r="F332" s="207" t="s">
        <v>7358</v>
      </c>
      <c r="G332" s="208" t="s">
        <v>852</v>
      </c>
      <c r="H332" s="209">
        <v>5</v>
      </c>
      <c r="I332" s="210"/>
      <c r="J332" s="211">
        <f t="shared" si="160"/>
        <v>0</v>
      </c>
      <c r="K332" s="207" t="s">
        <v>3144</v>
      </c>
      <c r="L332" s="62"/>
      <c r="M332" s="212" t="s">
        <v>22</v>
      </c>
      <c r="N332" s="213" t="s">
        <v>50</v>
      </c>
      <c r="O332" s="43"/>
      <c r="P332" s="214">
        <f t="shared" si="161"/>
        <v>0</v>
      </c>
      <c r="Q332" s="214">
        <v>0</v>
      </c>
      <c r="R332" s="214">
        <f t="shared" si="162"/>
        <v>0</v>
      </c>
      <c r="S332" s="214">
        <v>0</v>
      </c>
      <c r="T332" s="215">
        <f t="shared" si="163"/>
        <v>0</v>
      </c>
      <c r="AR332" s="25" t="s">
        <v>588</v>
      </c>
      <c r="AT332" s="25" t="s">
        <v>230</v>
      </c>
      <c r="AU332" s="25" t="s">
        <v>87</v>
      </c>
      <c r="AY332" s="25" t="s">
        <v>228</v>
      </c>
      <c r="BE332" s="216">
        <f t="shared" si="164"/>
        <v>0</v>
      </c>
      <c r="BF332" s="216">
        <f t="shared" si="165"/>
        <v>0</v>
      </c>
      <c r="BG332" s="216">
        <f t="shared" si="166"/>
        <v>0</v>
      </c>
      <c r="BH332" s="216">
        <f t="shared" si="167"/>
        <v>0</v>
      </c>
      <c r="BI332" s="216">
        <f t="shared" si="168"/>
        <v>0</v>
      </c>
      <c r="BJ332" s="25" t="s">
        <v>24</v>
      </c>
      <c r="BK332" s="216">
        <f t="shared" si="169"/>
        <v>0</v>
      </c>
      <c r="BL332" s="25" t="s">
        <v>588</v>
      </c>
      <c r="BM332" s="25" t="s">
        <v>7423</v>
      </c>
    </row>
    <row r="333" spans="2:65" s="1" customFormat="1" ht="22.5" customHeight="1">
      <c r="B333" s="42"/>
      <c r="C333" s="205" t="s">
        <v>1363</v>
      </c>
      <c r="D333" s="205" t="s">
        <v>230</v>
      </c>
      <c r="E333" s="206" t="s">
        <v>7360</v>
      </c>
      <c r="F333" s="207" t="s">
        <v>7361</v>
      </c>
      <c r="G333" s="208" t="s">
        <v>852</v>
      </c>
      <c r="H333" s="209">
        <v>5</v>
      </c>
      <c r="I333" s="210"/>
      <c r="J333" s="211">
        <f t="shared" si="160"/>
        <v>0</v>
      </c>
      <c r="K333" s="207" t="s">
        <v>3144</v>
      </c>
      <c r="L333" s="62"/>
      <c r="M333" s="212" t="s">
        <v>22</v>
      </c>
      <c r="N333" s="213" t="s">
        <v>50</v>
      </c>
      <c r="O333" s="43"/>
      <c r="P333" s="214">
        <f t="shared" si="161"/>
        <v>0</v>
      </c>
      <c r="Q333" s="214">
        <v>0</v>
      </c>
      <c r="R333" s="214">
        <f t="shared" si="162"/>
        <v>0</v>
      </c>
      <c r="S333" s="214">
        <v>0</v>
      </c>
      <c r="T333" s="215">
        <f t="shared" si="163"/>
        <v>0</v>
      </c>
      <c r="AR333" s="25" t="s">
        <v>588</v>
      </c>
      <c r="AT333" s="25" t="s">
        <v>230</v>
      </c>
      <c r="AU333" s="25" t="s">
        <v>87</v>
      </c>
      <c r="AY333" s="25" t="s">
        <v>228</v>
      </c>
      <c r="BE333" s="216">
        <f t="shared" si="164"/>
        <v>0</v>
      </c>
      <c r="BF333" s="216">
        <f t="shared" si="165"/>
        <v>0</v>
      </c>
      <c r="BG333" s="216">
        <f t="shared" si="166"/>
        <v>0</v>
      </c>
      <c r="BH333" s="216">
        <f t="shared" si="167"/>
        <v>0</v>
      </c>
      <c r="BI333" s="216">
        <f t="shared" si="168"/>
        <v>0</v>
      </c>
      <c r="BJ333" s="25" t="s">
        <v>24</v>
      </c>
      <c r="BK333" s="216">
        <f t="shared" si="169"/>
        <v>0</v>
      </c>
      <c r="BL333" s="25" t="s">
        <v>588</v>
      </c>
      <c r="BM333" s="25" t="s">
        <v>7424</v>
      </c>
    </row>
    <row r="334" spans="2:65" s="1" customFormat="1" ht="44.25" customHeight="1">
      <c r="B334" s="42"/>
      <c r="C334" s="205" t="s">
        <v>1371</v>
      </c>
      <c r="D334" s="205" t="s">
        <v>230</v>
      </c>
      <c r="E334" s="206" t="s">
        <v>7363</v>
      </c>
      <c r="F334" s="207" t="s">
        <v>7364</v>
      </c>
      <c r="G334" s="208" t="s">
        <v>852</v>
      </c>
      <c r="H334" s="209">
        <v>2</v>
      </c>
      <c r="I334" s="210"/>
      <c r="J334" s="211">
        <f t="shared" si="160"/>
        <v>0</v>
      </c>
      <c r="K334" s="207" t="s">
        <v>3144</v>
      </c>
      <c r="L334" s="62"/>
      <c r="M334" s="212" t="s">
        <v>22</v>
      </c>
      <c r="N334" s="213" t="s">
        <v>50</v>
      </c>
      <c r="O334" s="43"/>
      <c r="P334" s="214">
        <f t="shared" si="161"/>
        <v>0</v>
      </c>
      <c r="Q334" s="214">
        <v>0</v>
      </c>
      <c r="R334" s="214">
        <f t="shared" si="162"/>
        <v>0</v>
      </c>
      <c r="S334" s="214">
        <v>0</v>
      </c>
      <c r="T334" s="215">
        <f t="shared" si="163"/>
        <v>0</v>
      </c>
      <c r="AR334" s="25" t="s">
        <v>588</v>
      </c>
      <c r="AT334" s="25" t="s">
        <v>230</v>
      </c>
      <c r="AU334" s="25" t="s">
        <v>87</v>
      </c>
      <c r="AY334" s="25" t="s">
        <v>228</v>
      </c>
      <c r="BE334" s="216">
        <f t="shared" si="164"/>
        <v>0</v>
      </c>
      <c r="BF334" s="216">
        <f t="shared" si="165"/>
        <v>0</v>
      </c>
      <c r="BG334" s="216">
        <f t="shared" si="166"/>
        <v>0</v>
      </c>
      <c r="BH334" s="216">
        <f t="shared" si="167"/>
        <v>0</v>
      </c>
      <c r="BI334" s="216">
        <f t="shared" si="168"/>
        <v>0</v>
      </c>
      <c r="BJ334" s="25" t="s">
        <v>24</v>
      </c>
      <c r="BK334" s="216">
        <f t="shared" si="169"/>
        <v>0</v>
      </c>
      <c r="BL334" s="25" t="s">
        <v>588</v>
      </c>
      <c r="BM334" s="25" t="s">
        <v>7425</v>
      </c>
    </row>
    <row r="335" spans="2:65" s="1" customFormat="1" ht="31.5" customHeight="1">
      <c r="B335" s="42"/>
      <c r="C335" s="205" t="s">
        <v>1377</v>
      </c>
      <c r="D335" s="205" t="s">
        <v>230</v>
      </c>
      <c r="E335" s="206" t="s">
        <v>7426</v>
      </c>
      <c r="F335" s="207" t="s">
        <v>7427</v>
      </c>
      <c r="G335" s="208" t="s">
        <v>852</v>
      </c>
      <c r="H335" s="209">
        <v>1</v>
      </c>
      <c r="I335" s="210"/>
      <c r="J335" s="211">
        <f t="shared" si="160"/>
        <v>0</v>
      </c>
      <c r="K335" s="207" t="s">
        <v>3144</v>
      </c>
      <c r="L335" s="62"/>
      <c r="M335" s="212" t="s">
        <v>22</v>
      </c>
      <c r="N335" s="213" t="s">
        <v>50</v>
      </c>
      <c r="O335" s="43"/>
      <c r="P335" s="214">
        <f t="shared" si="161"/>
        <v>0</v>
      </c>
      <c r="Q335" s="214">
        <v>0</v>
      </c>
      <c r="R335" s="214">
        <f t="shared" si="162"/>
        <v>0</v>
      </c>
      <c r="S335" s="214">
        <v>0</v>
      </c>
      <c r="T335" s="215">
        <f t="shared" si="163"/>
        <v>0</v>
      </c>
      <c r="AR335" s="25" t="s">
        <v>588</v>
      </c>
      <c r="AT335" s="25" t="s">
        <v>230</v>
      </c>
      <c r="AU335" s="25" t="s">
        <v>87</v>
      </c>
      <c r="AY335" s="25" t="s">
        <v>228</v>
      </c>
      <c r="BE335" s="216">
        <f t="shared" si="164"/>
        <v>0</v>
      </c>
      <c r="BF335" s="216">
        <f t="shared" si="165"/>
        <v>0</v>
      </c>
      <c r="BG335" s="216">
        <f t="shared" si="166"/>
        <v>0</v>
      </c>
      <c r="BH335" s="216">
        <f t="shared" si="167"/>
        <v>0</v>
      </c>
      <c r="BI335" s="216">
        <f t="shared" si="168"/>
        <v>0</v>
      </c>
      <c r="BJ335" s="25" t="s">
        <v>24</v>
      </c>
      <c r="BK335" s="216">
        <f t="shared" si="169"/>
        <v>0</v>
      </c>
      <c r="BL335" s="25" t="s">
        <v>588</v>
      </c>
      <c r="BM335" s="25" t="s">
        <v>7428</v>
      </c>
    </row>
    <row r="336" spans="2:65" s="1" customFormat="1" ht="44.25" customHeight="1">
      <c r="B336" s="42"/>
      <c r="C336" s="205" t="s">
        <v>1382</v>
      </c>
      <c r="D336" s="205" t="s">
        <v>230</v>
      </c>
      <c r="E336" s="206" t="s">
        <v>7244</v>
      </c>
      <c r="F336" s="207" t="s">
        <v>7245</v>
      </c>
      <c r="G336" s="208" t="s">
        <v>852</v>
      </c>
      <c r="H336" s="209">
        <v>1</v>
      </c>
      <c r="I336" s="210"/>
      <c r="J336" s="211">
        <f t="shared" si="160"/>
        <v>0</v>
      </c>
      <c r="K336" s="207" t="s">
        <v>3144</v>
      </c>
      <c r="L336" s="62"/>
      <c r="M336" s="212" t="s">
        <v>22</v>
      </c>
      <c r="N336" s="213" t="s">
        <v>50</v>
      </c>
      <c r="O336" s="43"/>
      <c r="P336" s="214">
        <f t="shared" si="161"/>
        <v>0</v>
      </c>
      <c r="Q336" s="214">
        <v>0</v>
      </c>
      <c r="R336" s="214">
        <f t="shared" si="162"/>
        <v>0</v>
      </c>
      <c r="S336" s="214">
        <v>0</v>
      </c>
      <c r="T336" s="215">
        <f t="shared" si="163"/>
        <v>0</v>
      </c>
      <c r="AR336" s="25" t="s">
        <v>588</v>
      </c>
      <c r="AT336" s="25" t="s">
        <v>230</v>
      </c>
      <c r="AU336" s="25" t="s">
        <v>87</v>
      </c>
      <c r="AY336" s="25" t="s">
        <v>228</v>
      </c>
      <c r="BE336" s="216">
        <f t="shared" si="164"/>
        <v>0</v>
      </c>
      <c r="BF336" s="216">
        <f t="shared" si="165"/>
        <v>0</v>
      </c>
      <c r="BG336" s="216">
        <f t="shared" si="166"/>
        <v>0</v>
      </c>
      <c r="BH336" s="216">
        <f t="shared" si="167"/>
        <v>0</v>
      </c>
      <c r="BI336" s="216">
        <f t="shared" si="168"/>
        <v>0</v>
      </c>
      <c r="BJ336" s="25" t="s">
        <v>24</v>
      </c>
      <c r="BK336" s="216">
        <f t="shared" si="169"/>
        <v>0</v>
      </c>
      <c r="BL336" s="25" t="s">
        <v>588</v>
      </c>
      <c r="BM336" s="25" t="s">
        <v>7429</v>
      </c>
    </row>
    <row r="337" spans="2:65" s="1" customFormat="1" ht="22.5" customHeight="1">
      <c r="B337" s="42"/>
      <c r="C337" s="205" t="s">
        <v>1387</v>
      </c>
      <c r="D337" s="205" t="s">
        <v>230</v>
      </c>
      <c r="E337" s="206" t="s">
        <v>7247</v>
      </c>
      <c r="F337" s="207" t="s">
        <v>7248</v>
      </c>
      <c r="G337" s="208" t="s">
        <v>852</v>
      </c>
      <c r="H337" s="209">
        <v>1</v>
      </c>
      <c r="I337" s="210"/>
      <c r="J337" s="211">
        <f t="shared" si="160"/>
        <v>0</v>
      </c>
      <c r="K337" s="207" t="s">
        <v>3144</v>
      </c>
      <c r="L337" s="62"/>
      <c r="M337" s="212" t="s">
        <v>22</v>
      </c>
      <c r="N337" s="213" t="s">
        <v>50</v>
      </c>
      <c r="O337" s="43"/>
      <c r="P337" s="214">
        <f t="shared" si="161"/>
        <v>0</v>
      </c>
      <c r="Q337" s="214">
        <v>0</v>
      </c>
      <c r="R337" s="214">
        <f t="shared" si="162"/>
        <v>0</v>
      </c>
      <c r="S337" s="214">
        <v>0</v>
      </c>
      <c r="T337" s="215">
        <f t="shared" si="163"/>
        <v>0</v>
      </c>
      <c r="AR337" s="25" t="s">
        <v>588</v>
      </c>
      <c r="AT337" s="25" t="s">
        <v>230</v>
      </c>
      <c r="AU337" s="25" t="s">
        <v>87</v>
      </c>
      <c r="AY337" s="25" t="s">
        <v>228</v>
      </c>
      <c r="BE337" s="216">
        <f t="shared" si="164"/>
        <v>0</v>
      </c>
      <c r="BF337" s="216">
        <f t="shared" si="165"/>
        <v>0</v>
      </c>
      <c r="BG337" s="216">
        <f t="shared" si="166"/>
        <v>0</v>
      </c>
      <c r="BH337" s="216">
        <f t="shared" si="167"/>
        <v>0</v>
      </c>
      <c r="BI337" s="216">
        <f t="shared" si="168"/>
        <v>0</v>
      </c>
      <c r="BJ337" s="25" t="s">
        <v>24</v>
      </c>
      <c r="BK337" s="216">
        <f t="shared" si="169"/>
        <v>0</v>
      </c>
      <c r="BL337" s="25" t="s">
        <v>588</v>
      </c>
      <c r="BM337" s="25" t="s">
        <v>7430</v>
      </c>
    </row>
    <row r="338" spans="2:65" s="1" customFormat="1" ht="44.25" customHeight="1">
      <c r="B338" s="42"/>
      <c r="C338" s="205" t="s">
        <v>1392</v>
      </c>
      <c r="D338" s="205" t="s">
        <v>230</v>
      </c>
      <c r="E338" s="206" t="s">
        <v>7368</v>
      </c>
      <c r="F338" s="207" t="s">
        <v>7369</v>
      </c>
      <c r="G338" s="208" t="s">
        <v>852</v>
      </c>
      <c r="H338" s="209">
        <v>2</v>
      </c>
      <c r="I338" s="210"/>
      <c r="J338" s="211">
        <f t="shared" si="160"/>
        <v>0</v>
      </c>
      <c r="K338" s="207" t="s">
        <v>3144</v>
      </c>
      <c r="L338" s="62"/>
      <c r="M338" s="212" t="s">
        <v>22</v>
      </c>
      <c r="N338" s="213" t="s">
        <v>50</v>
      </c>
      <c r="O338" s="43"/>
      <c r="P338" s="214">
        <f t="shared" si="161"/>
        <v>0</v>
      </c>
      <c r="Q338" s="214">
        <v>0</v>
      </c>
      <c r="R338" s="214">
        <f t="shared" si="162"/>
        <v>0</v>
      </c>
      <c r="S338" s="214">
        <v>0</v>
      </c>
      <c r="T338" s="215">
        <f t="shared" si="163"/>
        <v>0</v>
      </c>
      <c r="AR338" s="25" t="s">
        <v>588</v>
      </c>
      <c r="AT338" s="25" t="s">
        <v>230</v>
      </c>
      <c r="AU338" s="25" t="s">
        <v>87</v>
      </c>
      <c r="AY338" s="25" t="s">
        <v>228</v>
      </c>
      <c r="BE338" s="216">
        <f t="shared" si="164"/>
        <v>0</v>
      </c>
      <c r="BF338" s="216">
        <f t="shared" si="165"/>
        <v>0</v>
      </c>
      <c r="BG338" s="216">
        <f t="shared" si="166"/>
        <v>0</v>
      </c>
      <c r="BH338" s="216">
        <f t="shared" si="167"/>
        <v>0</v>
      </c>
      <c r="BI338" s="216">
        <f t="shared" si="168"/>
        <v>0</v>
      </c>
      <c r="BJ338" s="25" t="s">
        <v>24</v>
      </c>
      <c r="BK338" s="216">
        <f t="shared" si="169"/>
        <v>0</v>
      </c>
      <c r="BL338" s="25" t="s">
        <v>588</v>
      </c>
      <c r="BM338" s="25" t="s">
        <v>7431</v>
      </c>
    </row>
    <row r="339" spans="2:65" s="1" customFormat="1" ht="22.5" customHeight="1">
      <c r="B339" s="42"/>
      <c r="C339" s="205" t="s">
        <v>1397</v>
      </c>
      <c r="D339" s="205" t="s">
        <v>230</v>
      </c>
      <c r="E339" s="206" t="s">
        <v>7191</v>
      </c>
      <c r="F339" s="207" t="s">
        <v>7192</v>
      </c>
      <c r="G339" s="208" t="s">
        <v>852</v>
      </c>
      <c r="H339" s="209">
        <v>1</v>
      </c>
      <c r="I339" s="210"/>
      <c r="J339" s="211">
        <f t="shared" si="160"/>
        <v>0</v>
      </c>
      <c r="K339" s="207" t="s">
        <v>3144</v>
      </c>
      <c r="L339" s="62"/>
      <c r="M339" s="212" t="s">
        <v>22</v>
      </c>
      <c r="N339" s="213" t="s">
        <v>50</v>
      </c>
      <c r="O339" s="43"/>
      <c r="P339" s="214">
        <f t="shared" si="161"/>
        <v>0</v>
      </c>
      <c r="Q339" s="214">
        <v>0</v>
      </c>
      <c r="R339" s="214">
        <f t="shared" si="162"/>
        <v>0</v>
      </c>
      <c r="S339" s="214">
        <v>0</v>
      </c>
      <c r="T339" s="215">
        <f t="shared" si="163"/>
        <v>0</v>
      </c>
      <c r="AR339" s="25" t="s">
        <v>588</v>
      </c>
      <c r="AT339" s="25" t="s">
        <v>230</v>
      </c>
      <c r="AU339" s="25" t="s">
        <v>87</v>
      </c>
      <c r="AY339" s="25" t="s">
        <v>228</v>
      </c>
      <c r="BE339" s="216">
        <f t="shared" si="164"/>
        <v>0</v>
      </c>
      <c r="BF339" s="216">
        <f t="shared" si="165"/>
        <v>0</v>
      </c>
      <c r="BG339" s="216">
        <f t="shared" si="166"/>
        <v>0</v>
      </c>
      <c r="BH339" s="216">
        <f t="shared" si="167"/>
        <v>0</v>
      </c>
      <c r="BI339" s="216">
        <f t="shared" si="168"/>
        <v>0</v>
      </c>
      <c r="BJ339" s="25" t="s">
        <v>24</v>
      </c>
      <c r="BK339" s="216">
        <f t="shared" si="169"/>
        <v>0</v>
      </c>
      <c r="BL339" s="25" t="s">
        <v>588</v>
      </c>
      <c r="BM339" s="25" t="s">
        <v>7432</v>
      </c>
    </row>
    <row r="340" spans="2:65" s="1" customFormat="1" ht="22.5" customHeight="1">
      <c r="B340" s="42"/>
      <c r="C340" s="205" t="s">
        <v>1402</v>
      </c>
      <c r="D340" s="205" t="s">
        <v>230</v>
      </c>
      <c r="E340" s="206" t="s">
        <v>7375</v>
      </c>
      <c r="F340" s="207" t="s">
        <v>7376</v>
      </c>
      <c r="G340" s="208" t="s">
        <v>852</v>
      </c>
      <c r="H340" s="209">
        <v>2</v>
      </c>
      <c r="I340" s="210"/>
      <c r="J340" s="211">
        <f t="shared" si="160"/>
        <v>0</v>
      </c>
      <c r="K340" s="207" t="s">
        <v>3144</v>
      </c>
      <c r="L340" s="62"/>
      <c r="M340" s="212" t="s">
        <v>22</v>
      </c>
      <c r="N340" s="213" t="s">
        <v>50</v>
      </c>
      <c r="O340" s="43"/>
      <c r="P340" s="214">
        <f t="shared" si="161"/>
        <v>0</v>
      </c>
      <c r="Q340" s="214">
        <v>0</v>
      </c>
      <c r="R340" s="214">
        <f t="shared" si="162"/>
        <v>0</v>
      </c>
      <c r="S340" s="214">
        <v>0</v>
      </c>
      <c r="T340" s="215">
        <f t="shared" si="163"/>
        <v>0</v>
      </c>
      <c r="AR340" s="25" t="s">
        <v>588</v>
      </c>
      <c r="AT340" s="25" t="s">
        <v>230</v>
      </c>
      <c r="AU340" s="25" t="s">
        <v>87</v>
      </c>
      <c r="AY340" s="25" t="s">
        <v>228</v>
      </c>
      <c r="BE340" s="216">
        <f t="shared" si="164"/>
        <v>0</v>
      </c>
      <c r="BF340" s="216">
        <f t="shared" si="165"/>
        <v>0</v>
      </c>
      <c r="BG340" s="216">
        <f t="shared" si="166"/>
        <v>0</v>
      </c>
      <c r="BH340" s="216">
        <f t="shared" si="167"/>
        <v>0</v>
      </c>
      <c r="BI340" s="216">
        <f t="shared" si="168"/>
        <v>0</v>
      </c>
      <c r="BJ340" s="25" t="s">
        <v>24</v>
      </c>
      <c r="BK340" s="216">
        <f t="shared" si="169"/>
        <v>0</v>
      </c>
      <c r="BL340" s="25" t="s">
        <v>588</v>
      </c>
      <c r="BM340" s="25" t="s">
        <v>7433</v>
      </c>
    </row>
    <row r="341" spans="2:65" s="11" customFormat="1" ht="29.85" customHeight="1">
      <c r="B341" s="188"/>
      <c r="C341" s="189"/>
      <c r="D341" s="202" t="s">
        <v>78</v>
      </c>
      <c r="E341" s="203" t="s">
        <v>3365</v>
      </c>
      <c r="F341" s="203" t="s">
        <v>7434</v>
      </c>
      <c r="G341" s="189"/>
      <c r="H341" s="189"/>
      <c r="I341" s="192"/>
      <c r="J341" s="204">
        <f>BK341</f>
        <v>0</v>
      </c>
      <c r="K341" s="189"/>
      <c r="L341" s="194"/>
      <c r="M341" s="195"/>
      <c r="N341" s="196"/>
      <c r="O341" s="196"/>
      <c r="P341" s="197">
        <f>SUM(P342:P358)</f>
        <v>0</v>
      </c>
      <c r="Q341" s="196"/>
      <c r="R341" s="197">
        <f>SUM(R342:R358)</f>
        <v>0</v>
      </c>
      <c r="S341" s="196"/>
      <c r="T341" s="198">
        <f>SUM(T342:T358)</f>
        <v>0</v>
      </c>
      <c r="AR341" s="199" t="s">
        <v>101</v>
      </c>
      <c r="AT341" s="200" t="s">
        <v>78</v>
      </c>
      <c r="AU341" s="200" t="s">
        <v>24</v>
      </c>
      <c r="AY341" s="199" t="s">
        <v>228</v>
      </c>
      <c r="BK341" s="201">
        <f>SUM(BK342:BK358)</f>
        <v>0</v>
      </c>
    </row>
    <row r="342" spans="2:65" s="1" customFormat="1" ht="31.5" customHeight="1">
      <c r="B342" s="42"/>
      <c r="C342" s="205" t="s">
        <v>1407</v>
      </c>
      <c r="D342" s="205" t="s">
        <v>230</v>
      </c>
      <c r="E342" s="206" t="s">
        <v>7337</v>
      </c>
      <c r="F342" s="207" t="s">
        <v>7338</v>
      </c>
      <c r="G342" s="208" t="s">
        <v>852</v>
      </c>
      <c r="H342" s="209">
        <v>1</v>
      </c>
      <c r="I342" s="210"/>
      <c r="J342" s="211">
        <f t="shared" ref="J342:J358" si="170">ROUND(I342*H342,2)</f>
        <v>0</v>
      </c>
      <c r="K342" s="207" t="s">
        <v>3144</v>
      </c>
      <c r="L342" s="62"/>
      <c r="M342" s="212" t="s">
        <v>22</v>
      </c>
      <c r="N342" s="213" t="s">
        <v>50</v>
      </c>
      <c r="O342" s="43"/>
      <c r="P342" s="214">
        <f t="shared" ref="P342:P358" si="171">O342*H342</f>
        <v>0</v>
      </c>
      <c r="Q342" s="214">
        <v>0</v>
      </c>
      <c r="R342" s="214">
        <f t="shared" ref="R342:R358" si="172">Q342*H342</f>
        <v>0</v>
      </c>
      <c r="S342" s="214">
        <v>0</v>
      </c>
      <c r="T342" s="215">
        <f t="shared" ref="T342:T358" si="173">S342*H342</f>
        <v>0</v>
      </c>
      <c r="AR342" s="25" t="s">
        <v>588</v>
      </c>
      <c r="AT342" s="25" t="s">
        <v>230</v>
      </c>
      <c r="AU342" s="25" t="s">
        <v>87</v>
      </c>
      <c r="AY342" s="25" t="s">
        <v>228</v>
      </c>
      <c r="BE342" s="216">
        <f t="shared" ref="BE342:BE358" si="174">IF(N342="základní",J342,0)</f>
        <v>0</v>
      </c>
      <c r="BF342" s="216">
        <f t="shared" ref="BF342:BF358" si="175">IF(N342="snížená",J342,0)</f>
        <v>0</v>
      </c>
      <c r="BG342" s="216">
        <f t="shared" ref="BG342:BG358" si="176">IF(N342="zákl. přenesená",J342,0)</f>
        <v>0</v>
      </c>
      <c r="BH342" s="216">
        <f t="shared" ref="BH342:BH358" si="177">IF(N342="sníž. přenesená",J342,0)</f>
        <v>0</v>
      </c>
      <c r="BI342" s="216">
        <f t="shared" ref="BI342:BI358" si="178">IF(N342="nulová",J342,0)</f>
        <v>0</v>
      </c>
      <c r="BJ342" s="25" t="s">
        <v>24</v>
      </c>
      <c r="BK342" s="216">
        <f t="shared" ref="BK342:BK358" si="179">ROUND(I342*H342,2)</f>
        <v>0</v>
      </c>
      <c r="BL342" s="25" t="s">
        <v>588</v>
      </c>
      <c r="BM342" s="25" t="s">
        <v>7435</v>
      </c>
    </row>
    <row r="343" spans="2:65" s="1" customFormat="1" ht="31.5" customHeight="1">
      <c r="B343" s="42"/>
      <c r="C343" s="205" t="s">
        <v>1412</v>
      </c>
      <c r="D343" s="205" t="s">
        <v>230</v>
      </c>
      <c r="E343" s="206" t="s">
        <v>7340</v>
      </c>
      <c r="F343" s="207" t="s">
        <v>7341</v>
      </c>
      <c r="G343" s="208" t="s">
        <v>852</v>
      </c>
      <c r="H343" s="209">
        <v>2</v>
      </c>
      <c r="I343" s="210"/>
      <c r="J343" s="211">
        <f t="shared" si="170"/>
        <v>0</v>
      </c>
      <c r="K343" s="207" t="s">
        <v>3144</v>
      </c>
      <c r="L343" s="62"/>
      <c r="M343" s="212" t="s">
        <v>22</v>
      </c>
      <c r="N343" s="213" t="s">
        <v>50</v>
      </c>
      <c r="O343" s="43"/>
      <c r="P343" s="214">
        <f t="shared" si="171"/>
        <v>0</v>
      </c>
      <c r="Q343" s="214">
        <v>0</v>
      </c>
      <c r="R343" s="214">
        <f t="shared" si="172"/>
        <v>0</v>
      </c>
      <c r="S343" s="214">
        <v>0</v>
      </c>
      <c r="T343" s="215">
        <f t="shared" si="173"/>
        <v>0</v>
      </c>
      <c r="AR343" s="25" t="s">
        <v>588</v>
      </c>
      <c r="AT343" s="25" t="s">
        <v>230</v>
      </c>
      <c r="AU343" s="25" t="s">
        <v>87</v>
      </c>
      <c r="AY343" s="25" t="s">
        <v>228</v>
      </c>
      <c r="BE343" s="216">
        <f t="shared" si="174"/>
        <v>0</v>
      </c>
      <c r="BF343" s="216">
        <f t="shared" si="175"/>
        <v>0</v>
      </c>
      <c r="BG343" s="216">
        <f t="shared" si="176"/>
        <v>0</v>
      </c>
      <c r="BH343" s="216">
        <f t="shared" si="177"/>
        <v>0</v>
      </c>
      <c r="BI343" s="216">
        <f t="shared" si="178"/>
        <v>0</v>
      </c>
      <c r="BJ343" s="25" t="s">
        <v>24</v>
      </c>
      <c r="BK343" s="216">
        <f t="shared" si="179"/>
        <v>0</v>
      </c>
      <c r="BL343" s="25" t="s">
        <v>588</v>
      </c>
      <c r="BM343" s="25" t="s">
        <v>7436</v>
      </c>
    </row>
    <row r="344" spans="2:65" s="1" customFormat="1" ht="22.5" customHeight="1">
      <c r="B344" s="42"/>
      <c r="C344" s="205" t="s">
        <v>1417</v>
      </c>
      <c r="D344" s="205" t="s">
        <v>230</v>
      </c>
      <c r="E344" s="206" t="s">
        <v>7343</v>
      </c>
      <c r="F344" s="207" t="s">
        <v>7344</v>
      </c>
      <c r="G344" s="208" t="s">
        <v>852</v>
      </c>
      <c r="H344" s="209">
        <v>3</v>
      </c>
      <c r="I344" s="210"/>
      <c r="J344" s="211">
        <f t="shared" si="170"/>
        <v>0</v>
      </c>
      <c r="K344" s="207" t="s">
        <v>3144</v>
      </c>
      <c r="L344" s="62"/>
      <c r="M344" s="212" t="s">
        <v>22</v>
      </c>
      <c r="N344" s="213" t="s">
        <v>50</v>
      </c>
      <c r="O344" s="43"/>
      <c r="P344" s="214">
        <f t="shared" si="171"/>
        <v>0</v>
      </c>
      <c r="Q344" s="214">
        <v>0</v>
      </c>
      <c r="R344" s="214">
        <f t="shared" si="172"/>
        <v>0</v>
      </c>
      <c r="S344" s="214">
        <v>0</v>
      </c>
      <c r="T344" s="215">
        <f t="shared" si="173"/>
        <v>0</v>
      </c>
      <c r="AR344" s="25" t="s">
        <v>588</v>
      </c>
      <c r="AT344" s="25" t="s">
        <v>230</v>
      </c>
      <c r="AU344" s="25" t="s">
        <v>87</v>
      </c>
      <c r="AY344" s="25" t="s">
        <v>228</v>
      </c>
      <c r="BE344" s="216">
        <f t="shared" si="174"/>
        <v>0</v>
      </c>
      <c r="BF344" s="216">
        <f t="shared" si="175"/>
        <v>0</v>
      </c>
      <c r="BG344" s="216">
        <f t="shared" si="176"/>
        <v>0</v>
      </c>
      <c r="BH344" s="216">
        <f t="shared" si="177"/>
        <v>0</v>
      </c>
      <c r="BI344" s="216">
        <f t="shared" si="178"/>
        <v>0</v>
      </c>
      <c r="BJ344" s="25" t="s">
        <v>24</v>
      </c>
      <c r="BK344" s="216">
        <f t="shared" si="179"/>
        <v>0</v>
      </c>
      <c r="BL344" s="25" t="s">
        <v>588</v>
      </c>
      <c r="BM344" s="25" t="s">
        <v>7437</v>
      </c>
    </row>
    <row r="345" spans="2:65" s="1" customFormat="1" ht="22.5" customHeight="1">
      <c r="B345" s="42"/>
      <c r="C345" s="205" t="s">
        <v>1420</v>
      </c>
      <c r="D345" s="205" t="s">
        <v>230</v>
      </c>
      <c r="E345" s="206" t="s">
        <v>7346</v>
      </c>
      <c r="F345" s="207" t="s">
        <v>7347</v>
      </c>
      <c r="G345" s="208" t="s">
        <v>852</v>
      </c>
      <c r="H345" s="209">
        <v>1</v>
      </c>
      <c r="I345" s="210"/>
      <c r="J345" s="211">
        <f t="shared" si="170"/>
        <v>0</v>
      </c>
      <c r="K345" s="207" t="s">
        <v>3144</v>
      </c>
      <c r="L345" s="62"/>
      <c r="M345" s="212" t="s">
        <v>22</v>
      </c>
      <c r="N345" s="213" t="s">
        <v>50</v>
      </c>
      <c r="O345" s="43"/>
      <c r="P345" s="214">
        <f t="shared" si="171"/>
        <v>0</v>
      </c>
      <c r="Q345" s="214">
        <v>0</v>
      </c>
      <c r="R345" s="214">
        <f t="shared" si="172"/>
        <v>0</v>
      </c>
      <c r="S345" s="214">
        <v>0</v>
      </c>
      <c r="T345" s="215">
        <f t="shared" si="173"/>
        <v>0</v>
      </c>
      <c r="AR345" s="25" t="s">
        <v>588</v>
      </c>
      <c r="AT345" s="25" t="s">
        <v>230</v>
      </c>
      <c r="AU345" s="25" t="s">
        <v>87</v>
      </c>
      <c r="AY345" s="25" t="s">
        <v>228</v>
      </c>
      <c r="BE345" s="216">
        <f t="shared" si="174"/>
        <v>0</v>
      </c>
      <c r="BF345" s="216">
        <f t="shared" si="175"/>
        <v>0</v>
      </c>
      <c r="BG345" s="216">
        <f t="shared" si="176"/>
        <v>0</v>
      </c>
      <c r="BH345" s="216">
        <f t="shared" si="177"/>
        <v>0</v>
      </c>
      <c r="BI345" s="216">
        <f t="shared" si="178"/>
        <v>0</v>
      </c>
      <c r="BJ345" s="25" t="s">
        <v>24</v>
      </c>
      <c r="BK345" s="216">
        <f t="shared" si="179"/>
        <v>0</v>
      </c>
      <c r="BL345" s="25" t="s">
        <v>588</v>
      </c>
      <c r="BM345" s="25" t="s">
        <v>7438</v>
      </c>
    </row>
    <row r="346" spans="2:65" s="1" customFormat="1" ht="22.5" customHeight="1">
      <c r="B346" s="42"/>
      <c r="C346" s="205" t="s">
        <v>1425</v>
      </c>
      <c r="D346" s="205" t="s">
        <v>230</v>
      </c>
      <c r="E346" s="206" t="s">
        <v>7349</v>
      </c>
      <c r="F346" s="207" t="s">
        <v>7350</v>
      </c>
      <c r="G346" s="208" t="s">
        <v>852</v>
      </c>
      <c r="H346" s="209">
        <v>1</v>
      </c>
      <c r="I346" s="210"/>
      <c r="J346" s="211">
        <f t="shared" si="170"/>
        <v>0</v>
      </c>
      <c r="K346" s="207" t="s">
        <v>3144</v>
      </c>
      <c r="L346" s="62"/>
      <c r="M346" s="212" t="s">
        <v>22</v>
      </c>
      <c r="N346" s="213" t="s">
        <v>50</v>
      </c>
      <c r="O346" s="43"/>
      <c r="P346" s="214">
        <f t="shared" si="171"/>
        <v>0</v>
      </c>
      <c r="Q346" s="214">
        <v>0</v>
      </c>
      <c r="R346" s="214">
        <f t="shared" si="172"/>
        <v>0</v>
      </c>
      <c r="S346" s="214">
        <v>0</v>
      </c>
      <c r="T346" s="215">
        <f t="shared" si="173"/>
        <v>0</v>
      </c>
      <c r="AR346" s="25" t="s">
        <v>588</v>
      </c>
      <c r="AT346" s="25" t="s">
        <v>230</v>
      </c>
      <c r="AU346" s="25" t="s">
        <v>87</v>
      </c>
      <c r="AY346" s="25" t="s">
        <v>228</v>
      </c>
      <c r="BE346" s="216">
        <f t="shared" si="174"/>
        <v>0</v>
      </c>
      <c r="BF346" s="216">
        <f t="shared" si="175"/>
        <v>0</v>
      </c>
      <c r="BG346" s="216">
        <f t="shared" si="176"/>
        <v>0</v>
      </c>
      <c r="BH346" s="216">
        <f t="shared" si="177"/>
        <v>0</v>
      </c>
      <c r="BI346" s="216">
        <f t="shared" si="178"/>
        <v>0</v>
      </c>
      <c r="BJ346" s="25" t="s">
        <v>24</v>
      </c>
      <c r="BK346" s="216">
        <f t="shared" si="179"/>
        <v>0</v>
      </c>
      <c r="BL346" s="25" t="s">
        <v>588</v>
      </c>
      <c r="BM346" s="25" t="s">
        <v>7439</v>
      </c>
    </row>
    <row r="347" spans="2:65" s="1" customFormat="1" ht="22.5" customHeight="1">
      <c r="B347" s="42"/>
      <c r="C347" s="205" t="s">
        <v>1430</v>
      </c>
      <c r="D347" s="205" t="s">
        <v>230</v>
      </c>
      <c r="E347" s="206" t="s">
        <v>7176</v>
      </c>
      <c r="F347" s="207" t="s">
        <v>7177</v>
      </c>
      <c r="G347" s="208" t="s">
        <v>852</v>
      </c>
      <c r="H347" s="209">
        <v>1</v>
      </c>
      <c r="I347" s="210"/>
      <c r="J347" s="211">
        <f t="shared" si="170"/>
        <v>0</v>
      </c>
      <c r="K347" s="207" t="s">
        <v>3144</v>
      </c>
      <c r="L347" s="62"/>
      <c r="M347" s="212" t="s">
        <v>22</v>
      </c>
      <c r="N347" s="213" t="s">
        <v>50</v>
      </c>
      <c r="O347" s="43"/>
      <c r="P347" s="214">
        <f t="shared" si="171"/>
        <v>0</v>
      </c>
      <c r="Q347" s="214">
        <v>0</v>
      </c>
      <c r="R347" s="214">
        <f t="shared" si="172"/>
        <v>0</v>
      </c>
      <c r="S347" s="214">
        <v>0</v>
      </c>
      <c r="T347" s="215">
        <f t="shared" si="173"/>
        <v>0</v>
      </c>
      <c r="AR347" s="25" t="s">
        <v>588</v>
      </c>
      <c r="AT347" s="25" t="s">
        <v>230</v>
      </c>
      <c r="AU347" s="25" t="s">
        <v>87</v>
      </c>
      <c r="AY347" s="25" t="s">
        <v>228</v>
      </c>
      <c r="BE347" s="216">
        <f t="shared" si="174"/>
        <v>0</v>
      </c>
      <c r="BF347" s="216">
        <f t="shared" si="175"/>
        <v>0</v>
      </c>
      <c r="BG347" s="216">
        <f t="shared" si="176"/>
        <v>0</v>
      </c>
      <c r="BH347" s="216">
        <f t="shared" si="177"/>
        <v>0</v>
      </c>
      <c r="BI347" s="216">
        <f t="shared" si="178"/>
        <v>0</v>
      </c>
      <c r="BJ347" s="25" t="s">
        <v>24</v>
      </c>
      <c r="BK347" s="216">
        <f t="shared" si="179"/>
        <v>0</v>
      </c>
      <c r="BL347" s="25" t="s">
        <v>588</v>
      </c>
      <c r="BM347" s="25" t="s">
        <v>7440</v>
      </c>
    </row>
    <row r="348" spans="2:65" s="1" customFormat="1" ht="31.5" customHeight="1">
      <c r="B348" s="42"/>
      <c r="C348" s="205" t="s">
        <v>1435</v>
      </c>
      <c r="D348" s="205" t="s">
        <v>230</v>
      </c>
      <c r="E348" s="206" t="s">
        <v>7353</v>
      </c>
      <c r="F348" s="207" t="s">
        <v>7354</v>
      </c>
      <c r="G348" s="208" t="s">
        <v>852</v>
      </c>
      <c r="H348" s="209">
        <v>3</v>
      </c>
      <c r="I348" s="210"/>
      <c r="J348" s="211">
        <f t="shared" si="170"/>
        <v>0</v>
      </c>
      <c r="K348" s="207" t="s">
        <v>3144</v>
      </c>
      <c r="L348" s="62"/>
      <c r="M348" s="212" t="s">
        <v>22</v>
      </c>
      <c r="N348" s="213" t="s">
        <v>50</v>
      </c>
      <c r="O348" s="43"/>
      <c r="P348" s="214">
        <f t="shared" si="171"/>
        <v>0</v>
      </c>
      <c r="Q348" s="214">
        <v>0</v>
      </c>
      <c r="R348" s="214">
        <f t="shared" si="172"/>
        <v>0</v>
      </c>
      <c r="S348" s="214">
        <v>0</v>
      </c>
      <c r="T348" s="215">
        <f t="shared" si="173"/>
        <v>0</v>
      </c>
      <c r="AR348" s="25" t="s">
        <v>588</v>
      </c>
      <c r="AT348" s="25" t="s">
        <v>230</v>
      </c>
      <c r="AU348" s="25" t="s">
        <v>87</v>
      </c>
      <c r="AY348" s="25" t="s">
        <v>228</v>
      </c>
      <c r="BE348" s="216">
        <f t="shared" si="174"/>
        <v>0</v>
      </c>
      <c r="BF348" s="216">
        <f t="shared" si="175"/>
        <v>0</v>
      </c>
      <c r="BG348" s="216">
        <f t="shared" si="176"/>
        <v>0</v>
      </c>
      <c r="BH348" s="216">
        <f t="shared" si="177"/>
        <v>0</v>
      </c>
      <c r="BI348" s="216">
        <f t="shared" si="178"/>
        <v>0</v>
      </c>
      <c r="BJ348" s="25" t="s">
        <v>24</v>
      </c>
      <c r="BK348" s="216">
        <f t="shared" si="179"/>
        <v>0</v>
      </c>
      <c r="BL348" s="25" t="s">
        <v>588</v>
      </c>
      <c r="BM348" s="25" t="s">
        <v>7441</v>
      </c>
    </row>
    <row r="349" spans="2:65" s="1" customFormat="1" ht="31.5" customHeight="1">
      <c r="B349" s="42"/>
      <c r="C349" s="205" t="s">
        <v>1440</v>
      </c>
      <c r="D349" s="205" t="s">
        <v>230</v>
      </c>
      <c r="E349" s="206" t="s">
        <v>7353</v>
      </c>
      <c r="F349" s="207" t="s">
        <v>7354</v>
      </c>
      <c r="G349" s="208" t="s">
        <v>852</v>
      </c>
      <c r="H349" s="209">
        <v>2</v>
      </c>
      <c r="I349" s="210"/>
      <c r="J349" s="211">
        <f t="shared" si="170"/>
        <v>0</v>
      </c>
      <c r="K349" s="207" t="s">
        <v>3144</v>
      </c>
      <c r="L349" s="62"/>
      <c r="M349" s="212" t="s">
        <v>22</v>
      </c>
      <c r="N349" s="213" t="s">
        <v>50</v>
      </c>
      <c r="O349" s="43"/>
      <c r="P349" s="214">
        <f t="shared" si="171"/>
        <v>0</v>
      </c>
      <c r="Q349" s="214">
        <v>0</v>
      </c>
      <c r="R349" s="214">
        <f t="shared" si="172"/>
        <v>0</v>
      </c>
      <c r="S349" s="214">
        <v>0</v>
      </c>
      <c r="T349" s="215">
        <f t="shared" si="173"/>
        <v>0</v>
      </c>
      <c r="AR349" s="25" t="s">
        <v>588</v>
      </c>
      <c r="AT349" s="25" t="s">
        <v>230</v>
      </c>
      <c r="AU349" s="25" t="s">
        <v>87</v>
      </c>
      <c r="AY349" s="25" t="s">
        <v>228</v>
      </c>
      <c r="BE349" s="216">
        <f t="shared" si="174"/>
        <v>0</v>
      </c>
      <c r="BF349" s="216">
        <f t="shared" si="175"/>
        <v>0</v>
      </c>
      <c r="BG349" s="216">
        <f t="shared" si="176"/>
        <v>0</v>
      </c>
      <c r="BH349" s="216">
        <f t="shared" si="177"/>
        <v>0</v>
      </c>
      <c r="BI349" s="216">
        <f t="shared" si="178"/>
        <v>0</v>
      </c>
      <c r="BJ349" s="25" t="s">
        <v>24</v>
      </c>
      <c r="BK349" s="216">
        <f t="shared" si="179"/>
        <v>0</v>
      </c>
      <c r="BL349" s="25" t="s">
        <v>588</v>
      </c>
      <c r="BM349" s="25" t="s">
        <v>7442</v>
      </c>
    </row>
    <row r="350" spans="2:65" s="1" customFormat="1" ht="22.5" customHeight="1">
      <c r="B350" s="42"/>
      <c r="C350" s="205" t="s">
        <v>1446</v>
      </c>
      <c r="D350" s="205" t="s">
        <v>230</v>
      </c>
      <c r="E350" s="206" t="s">
        <v>7357</v>
      </c>
      <c r="F350" s="207" t="s">
        <v>7358</v>
      </c>
      <c r="G350" s="208" t="s">
        <v>852</v>
      </c>
      <c r="H350" s="209">
        <v>5</v>
      </c>
      <c r="I350" s="210"/>
      <c r="J350" s="211">
        <f t="shared" si="170"/>
        <v>0</v>
      </c>
      <c r="K350" s="207" t="s">
        <v>3144</v>
      </c>
      <c r="L350" s="62"/>
      <c r="M350" s="212" t="s">
        <v>22</v>
      </c>
      <c r="N350" s="213" t="s">
        <v>50</v>
      </c>
      <c r="O350" s="43"/>
      <c r="P350" s="214">
        <f t="shared" si="171"/>
        <v>0</v>
      </c>
      <c r="Q350" s="214">
        <v>0</v>
      </c>
      <c r="R350" s="214">
        <f t="shared" si="172"/>
        <v>0</v>
      </c>
      <c r="S350" s="214">
        <v>0</v>
      </c>
      <c r="T350" s="215">
        <f t="shared" si="173"/>
        <v>0</v>
      </c>
      <c r="AR350" s="25" t="s">
        <v>588</v>
      </c>
      <c r="AT350" s="25" t="s">
        <v>230</v>
      </c>
      <c r="AU350" s="25" t="s">
        <v>87</v>
      </c>
      <c r="AY350" s="25" t="s">
        <v>228</v>
      </c>
      <c r="BE350" s="216">
        <f t="shared" si="174"/>
        <v>0</v>
      </c>
      <c r="BF350" s="216">
        <f t="shared" si="175"/>
        <v>0</v>
      </c>
      <c r="BG350" s="216">
        <f t="shared" si="176"/>
        <v>0</v>
      </c>
      <c r="BH350" s="216">
        <f t="shared" si="177"/>
        <v>0</v>
      </c>
      <c r="BI350" s="216">
        <f t="shared" si="178"/>
        <v>0</v>
      </c>
      <c r="BJ350" s="25" t="s">
        <v>24</v>
      </c>
      <c r="BK350" s="216">
        <f t="shared" si="179"/>
        <v>0</v>
      </c>
      <c r="BL350" s="25" t="s">
        <v>588</v>
      </c>
      <c r="BM350" s="25" t="s">
        <v>7443</v>
      </c>
    </row>
    <row r="351" spans="2:65" s="1" customFormat="1" ht="22.5" customHeight="1">
      <c r="B351" s="42"/>
      <c r="C351" s="205" t="s">
        <v>4644</v>
      </c>
      <c r="D351" s="205" t="s">
        <v>230</v>
      </c>
      <c r="E351" s="206" t="s">
        <v>7360</v>
      </c>
      <c r="F351" s="207" t="s">
        <v>7361</v>
      </c>
      <c r="G351" s="208" t="s">
        <v>852</v>
      </c>
      <c r="H351" s="209">
        <v>5</v>
      </c>
      <c r="I351" s="210"/>
      <c r="J351" s="211">
        <f t="shared" si="170"/>
        <v>0</v>
      </c>
      <c r="K351" s="207" t="s">
        <v>3144</v>
      </c>
      <c r="L351" s="62"/>
      <c r="M351" s="212" t="s">
        <v>22</v>
      </c>
      <c r="N351" s="213" t="s">
        <v>50</v>
      </c>
      <c r="O351" s="43"/>
      <c r="P351" s="214">
        <f t="shared" si="171"/>
        <v>0</v>
      </c>
      <c r="Q351" s="214">
        <v>0</v>
      </c>
      <c r="R351" s="214">
        <f t="shared" si="172"/>
        <v>0</v>
      </c>
      <c r="S351" s="214">
        <v>0</v>
      </c>
      <c r="T351" s="215">
        <f t="shared" si="173"/>
        <v>0</v>
      </c>
      <c r="AR351" s="25" t="s">
        <v>588</v>
      </c>
      <c r="AT351" s="25" t="s">
        <v>230</v>
      </c>
      <c r="AU351" s="25" t="s">
        <v>87</v>
      </c>
      <c r="AY351" s="25" t="s">
        <v>228</v>
      </c>
      <c r="BE351" s="216">
        <f t="shared" si="174"/>
        <v>0</v>
      </c>
      <c r="BF351" s="216">
        <f t="shared" si="175"/>
        <v>0</v>
      </c>
      <c r="BG351" s="216">
        <f t="shared" si="176"/>
        <v>0</v>
      </c>
      <c r="BH351" s="216">
        <f t="shared" si="177"/>
        <v>0</v>
      </c>
      <c r="BI351" s="216">
        <f t="shared" si="178"/>
        <v>0</v>
      </c>
      <c r="BJ351" s="25" t="s">
        <v>24</v>
      </c>
      <c r="BK351" s="216">
        <f t="shared" si="179"/>
        <v>0</v>
      </c>
      <c r="BL351" s="25" t="s">
        <v>588</v>
      </c>
      <c r="BM351" s="25" t="s">
        <v>7444</v>
      </c>
    </row>
    <row r="352" spans="2:65" s="1" customFormat="1" ht="44.25" customHeight="1">
      <c r="B352" s="42"/>
      <c r="C352" s="205" t="s">
        <v>1455</v>
      </c>
      <c r="D352" s="205" t="s">
        <v>230</v>
      </c>
      <c r="E352" s="206" t="s">
        <v>7363</v>
      </c>
      <c r="F352" s="207" t="s">
        <v>7364</v>
      </c>
      <c r="G352" s="208" t="s">
        <v>852</v>
      </c>
      <c r="H352" s="209">
        <v>2</v>
      </c>
      <c r="I352" s="210"/>
      <c r="J352" s="211">
        <f t="shared" si="170"/>
        <v>0</v>
      </c>
      <c r="K352" s="207" t="s">
        <v>3144</v>
      </c>
      <c r="L352" s="62"/>
      <c r="M352" s="212" t="s">
        <v>22</v>
      </c>
      <c r="N352" s="213" t="s">
        <v>50</v>
      </c>
      <c r="O352" s="43"/>
      <c r="P352" s="214">
        <f t="shared" si="171"/>
        <v>0</v>
      </c>
      <c r="Q352" s="214">
        <v>0</v>
      </c>
      <c r="R352" s="214">
        <f t="shared" si="172"/>
        <v>0</v>
      </c>
      <c r="S352" s="214">
        <v>0</v>
      </c>
      <c r="T352" s="215">
        <f t="shared" si="173"/>
        <v>0</v>
      </c>
      <c r="AR352" s="25" t="s">
        <v>588</v>
      </c>
      <c r="AT352" s="25" t="s">
        <v>230</v>
      </c>
      <c r="AU352" s="25" t="s">
        <v>87</v>
      </c>
      <c r="AY352" s="25" t="s">
        <v>228</v>
      </c>
      <c r="BE352" s="216">
        <f t="shared" si="174"/>
        <v>0</v>
      </c>
      <c r="BF352" s="216">
        <f t="shared" si="175"/>
        <v>0</v>
      </c>
      <c r="BG352" s="216">
        <f t="shared" si="176"/>
        <v>0</v>
      </c>
      <c r="BH352" s="216">
        <f t="shared" si="177"/>
        <v>0</v>
      </c>
      <c r="BI352" s="216">
        <f t="shared" si="178"/>
        <v>0</v>
      </c>
      <c r="BJ352" s="25" t="s">
        <v>24</v>
      </c>
      <c r="BK352" s="216">
        <f t="shared" si="179"/>
        <v>0</v>
      </c>
      <c r="BL352" s="25" t="s">
        <v>588</v>
      </c>
      <c r="BM352" s="25" t="s">
        <v>7445</v>
      </c>
    </row>
    <row r="353" spans="2:65" s="1" customFormat="1" ht="31.5" customHeight="1">
      <c r="B353" s="42"/>
      <c r="C353" s="205" t="s">
        <v>4651</v>
      </c>
      <c r="D353" s="205" t="s">
        <v>230</v>
      </c>
      <c r="E353" s="206" t="s">
        <v>7426</v>
      </c>
      <c r="F353" s="207" t="s">
        <v>7427</v>
      </c>
      <c r="G353" s="208" t="s">
        <v>852</v>
      </c>
      <c r="H353" s="209">
        <v>1</v>
      </c>
      <c r="I353" s="210"/>
      <c r="J353" s="211">
        <f t="shared" si="170"/>
        <v>0</v>
      </c>
      <c r="K353" s="207" t="s">
        <v>3144</v>
      </c>
      <c r="L353" s="62"/>
      <c r="M353" s="212" t="s">
        <v>22</v>
      </c>
      <c r="N353" s="213" t="s">
        <v>50</v>
      </c>
      <c r="O353" s="43"/>
      <c r="P353" s="214">
        <f t="shared" si="171"/>
        <v>0</v>
      </c>
      <c r="Q353" s="214">
        <v>0</v>
      </c>
      <c r="R353" s="214">
        <f t="shared" si="172"/>
        <v>0</v>
      </c>
      <c r="S353" s="214">
        <v>0</v>
      </c>
      <c r="T353" s="215">
        <f t="shared" si="173"/>
        <v>0</v>
      </c>
      <c r="AR353" s="25" t="s">
        <v>588</v>
      </c>
      <c r="AT353" s="25" t="s">
        <v>230</v>
      </c>
      <c r="AU353" s="25" t="s">
        <v>87</v>
      </c>
      <c r="AY353" s="25" t="s">
        <v>228</v>
      </c>
      <c r="BE353" s="216">
        <f t="shared" si="174"/>
        <v>0</v>
      </c>
      <c r="BF353" s="216">
        <f t="shared" si="175"/>
        <v>0</v>
      </c>
      <c r="BG353" s="216">
        <f t="shared" si="176"/>
        <v>0</v>
      </c>
      <c r="BH353" s="216">
        <f t="shared" si="177"/>
        <v>0</v>
      </c>
      <c r="BI353" s="216">
        <f t="shared" si="178"/>
        <v>0</v>
      </c>
      <c r="BJ353" s="25" t="s">
        <v>24</v>
      </c>
      <c r="BK353" s="216">
        <f t="shared" si="179"/>
        <v>0</v>
      </c>
      <c r="BL353" s="25" t="s">
        <v>588</v>
      </c>
      <c r="BM353" s="25" t="s">
        <v>7446</v>
      </c>
    </row>
    <row r="354" spans="2:65" s="1" customFormat="1" ht="44.25" customHeight="1">
      <c r="B354" s="42"/>
      <c r="C354" s="205" t="s">
        <v>1460</v>
      </c>
      <c r="D354" s="205" t="s">
        <v>230</v>
      </c>
      <c r="E354" s="206" t="s">
        <v>7244</v>
      </c>
      <c r="F354" s="207" t="s">
        <v>7245</v>
      </c>
      <c r="G354" s="208" t="s">
        <v>852</v>
      </c>
      <c r="H354" s="209">
        <v>1</v>
      </c>
      <c r="I354" s="210"/>
      <c r="J354" s="211">
        <f t="shared" si="170"/>
        <v>0</v>
      </c>
      <c r="K354" s="207" t="s">
        <v>3144</v>
      </c>
      <c r="L354" s="62"/>
      <c r="M354" s="212" t="s">
        <v>22</v>
      </c>
      <c r="N354" s="213" t="s">
        <v>50</v>
      </c>
      <c r="O354" s="43"/>
      <c r="P354" s="214">
        <f t="shared" si="171"/>
        <v>0</v>
      </c>
      <c r="Q354" s="214">
        <v>0</v>
      </c>
      <c r="R354" s="214">
        <f t="shared" si="172"/>
        <v>0</v>
      </c>
      <c r="S354" s="214">
        <v>0</v>
      </c>
      <c r="T354" s="215">
        <f t="shared" si="173"/>
        <v>0</v>
      </c>
      <c r="AR354" s="25" t="s">
        <v>588</v>
      </c>
      <c r="AT354" s="25" t="s">
        <v>230</v>
      </c>
      <c r="AU354" s="25" t="s">
        <v>87</v>
      </c>
      <c r="AY354" s="25" t="s">
        <v>228</v>
      </c>
      <c r="BE354" s="216">
        <f t="shared" si="174"/>
        <v>0</v>
      </c>
      <c r="BF354" s="216">
        <f t="shared" si="175"/>
        <v>0</v>
      </c>
      <c r="BG354" s="216">
        <f t="shared" si="176"/>
        <v>0</v>
      </c>
      <c r="BH354" s="216">
        <f t="shared" si="177"/>
        <v>0</v>
      </c>
      <c r="BI354" s="216">
        <f t="shared" si="178"/>
        <v>0</v>
      </c>
      <c r="BJ354" s="25" t="s">
        <v>24</v>
      </c>
      <c r="BK354" s="216">
        <f t="shared" si="179"/>
        <v>0</v>
      </c>
      <c r="BL354" s="25" t="s">
        <v>588</v>
      </c>
      <c r="BM354" s="25" t="s">
        <v>7447</v>
      </c>
    </row>
    <row r="355" spans="2:65" s="1" customFormat="1" ht="22.5" customHeight="1">
      <c r="B355" s="42"/>
      <c r="C355" s="205" t="s">
        <v>4657</v>
      </c>
      <c r="D355" s="205" t="s">
        <v>230</v>
      </c>
      <c r="E355" s="206" t="s">
        <v>7247</v>
      </c>
      <c r="F355" s="207" t="s">
        <v>7248</v>
      </c>
      <c r="G355" s="208" t="s">
        <v>852</v>
      </c>
      <c r="H355" s="209">
        <v>1</v>
      </c>
      <c r="I355" s="210"/>
      <c r="J355" s="211">
        <f t="shared" si="170"/>
        <v>0</v>
      </c>
      <c r="K355" s="207" t="s">
        <v>3144</v>
      </c>
      <c r="L355" s="62"/>
      <c r="M355" s="212" t="s">
        <v>22</v>
      </c>
      <c r="N355" s="213" t="s">
        <v>50</v>
      </c>
      <c r="O355" s="43"/>
      <c r="P355" s="214">
        <f t="shared" si="171"/>
        <v>0</v>
      </c>
      <c r="Q355" s="214">
        <v>0</v>
      </c>
      <c r="R355" s="214">
        <f t="shared" si="172"/>
        <v>0</v>
      </c>
      <c r="S355" s="214">
        <v>0</v>
      </c>
      <c r="T355" s="215">
        <f t="shared" si="173"/>
        <v>0</v>
      </c>
      <c r="AR355" s="25" t="s">
        <v>588</v>
      </c>
      <c r="AT355" s="25" t="s">
        <v>230</v>
      </c>
      <c r="AU355" s="25" t="s">
        <v>87</v>
      </c>
      <c r="AY355" s="25" t="s">
        <v>228</v>
      </c>
      <c r="BE355" s="216">
        <f t="shared" si="174"/>
        <v>0</v>
      </c>
      <c r="BF355" s="216">
        <f t="shared" si="175"/>
        <v>0</v>
      </c>
      <c r="BG355" s="216">
        <f t="shared" si="176"/>
        <v>0</v>
      </c>
      <c r="BH355" s="216">
        <f t="shared" si="177"/>
        <v>0</v>
      </c>
      <c r="BI355" s="216">
        <f t="shared" si="178"/>
        <v>0</v>
      </c>
      <c r="BJ355" s="25" t="s">
        <v>24</v>
      </c>
      <c r="BK355" s="216">
        <f t="shared" si="179"/>
        <v>0</v>
      </c>
      <c r="BL355" s="25" t="s">
        <v>588</v>
      </c>
      <c r="BM355" s="25" t="s">
        <v>7448</v>
      </c>
    </row>
    <row r="356" spans="2:65" s="1" customFormat="1" ht="44.25" customHeight="1">
      <c r="B356" s="42"/>
      <c r="C356" s="205" t="s">
        <v>1466</v>
      </c>
      <c r="D356" s="205" t="s">
        <v>230</v>
      </c>
      <c r="E356" s="206" t="s">
        <v>7368</v>
      </c>
      <c r="F356" s="207" t="s">
        <v>7369</v>
      </c>
      <c r="G356" s="208" t="s">
        <v>852</v>
      </c>
      <c r="H356" s="209">
        <v>2</v>
      </c>
      <c r="I356" s="210"/>
      <c r="J356" s="211">
        <f t="shared" si="170"/>
        <v>0</v>
      </c>
      <c r="K356" s="207" t="s">
        <v>3144</v>
      </c>
      <c r="L356" s="62"/>
      <c r="M356" s="212" t="s">
        <v>22</v>
      </c>
      <c r="N356" s="213" t="s">
        <v>50</v>
      </c>
      <c r="O356" s="43"/>
      <c r="P356" s="214">
        <f t="shared" si="171"/>
        <v>0</v>
      </c>
      <c r="Q356" s="214">
        <v>0</v>
      </c>
      <c r="R356" s="214">
        <f t="shared" si="172"/>
        <v>0</v>
      </c>
      <c r="S356" s="214">
        <v>0</v>
      </c>
      <c r="T356" s="215">
        <f t="shared" si="173"/>
        <v>0</v>
      </c>
      <c r="AR356" s="25" t="s">
        <v>588</v>
      </c>
      <c r="AT356" s="25" t="s">
        <v>230</v>
      </c>
      <c r="AU356" s="25" t="s">
        <v>87</v>
      </c>
      <c r="AY356" s="25" t="s">
        <v>228</v>
      </c>
      <c r="BE356" s="216">
        <f t="shared" si="174"/>
        <v>0</v>
      </c>
      <c r="BF356" s="216">
        <f t="shared" si="175"/>
        <v>0</v>
      </c>
      <c r="BG356" s="216">
        <f t="shared" si="176"/>
        <v>0</v>
      </c>
      <c r="BH356" s="216">
        <f t="shared" si="177"/>
        <v>0</v>
      </c>
      <c r="BI356" s="216">
        <f t="shared" si="178"/>
        <v>0</v>
      </c>
      <c r="BJ356" s="25" t="s">
        <v>24</v>
      </c>
      <c r="BK356" s="216">
        <f t="shared" si="179"/>
        <v>0</v>
      </c>
      <c r="BL356" s="25" t="s">
        <v>588</v>
      </c>
      <c r="BM356" s="25" t="s">
        <v>7449</v>
      </c>
    </row>
    <row r="357" spans="2:65" s="1" customFormat="1" ht="22.5" customHeight="1">
      <c r="B357" s="42"/>
      <c r="C357" s="205" t="s">
        <v>1471</v>
      </c>
      <c r="D357" s="205" t="s">
        <v>230</v>
      </c>
      <c r="E357" s="206" t="s">
        <v>7191</v>
      </c>
      <c r="F357" s="207" t="s">
        <v>7192</v>
      </c>
      <c r="G357" s="208" t="s">
        <v>852</v>
      </c>
      <c r="H357" s="209">
        <v>1</v>
      </c>
      <c r="I357" s="210"/>
      <c r="J357" s="211">
        <f t="shared" si="170"/>
        <v>0</v>
      </c>
      <c r="K357" s="207" t="s">
        <v>3144</v>
      </c>
      <c r="L357" s="62"/>
      <c r="M357" s="212" t="s">
        <v>22</v>
      </c>
      <c r="N357" s="213" t="s">
        <v>50</v>
      </c>
      <c r="O357" s="43"/>
      <c r="P357" s="214">
        <f t="shared" si="171"/>
        <v>0</v>
      </c>
      <c r="Q357" s="214">
        <v>0</v>
      </c>
      <c r="R357" s="214">
        <f t="shared" si="172"/>
        <v>0</v>
      </c>
      <c r="S357" s="214">
        <v>0</v>
      </c>
      <c r="T357" s="215">
        <f t="shared" si="173"/>
        <v>0</v>
      </c>
      <c r="AR357" s="25" t="s">
        <v>588</v>
      </c>
      <c r="AT357" s="25" t="s">
        <v>230</v>
      </c>
      <c r="AU357" s="25" t="s">
        <v>87</v>
      </c>
      <c r="AY357" s="25" t="s">
        <v>228</v>
      </c>
      <c r="BE357" s="216">
        <f t="shared" si="174"/>
        <v>0</v>
      </c>
      <c r="BF357" s="216">
        <f t="shared" si="175"/>
        <v>0</v>
      </c>
      <c r="BG357" s="216">
        <f t="shared" si="176"/>
        <v>0</v>
      </c>
      <c r="BH357" s="216">
        <f t="shared" si="177"/>
        <v>0</v>
      </c>
      <c r="BI357" s="216">
        <f t="shared" si="178"/>
        <v>0</v>
      </c>
      <c r="BJ357" s="25" t="s">
        <v>24</v>
      </c>
      <c r="BK357" s="216">
        <f t="shared" si="179"/>
        <v>0</v>
      </c>
      <c r="BL357" s="25" t="s">
        <v>588</v>
      </c>
      <c r="BM357" s="25" t="s">
        <v>7450</v>
      </c>
    </row>
    <row r="358" spans="2:65" s="1" customFormat="1" ht="22.5" customHeight="1">
      <c r="B358" s="42"/>
      <c r="C358" s="205" t="s">
        <v>1476</v>
      </c>
      <c r="D358" s="205" t="s">
        <v>230</v>
      </c>
      <c r="E358" s="206" t="s">
        <v>7375</v>
      </c>
      <c r="F358" s="207" t="s">
        <v>7376</v>
      </c>
      <c r="G358" s="208" t="s">
        <v>852</v>
      </c>
      <c r="H358" s="209">
        <v>5</v>
      </c>
      <c r="I358" s="210"/>
      <c r="J358" s="211">
        <f t="shared" si="170"/>
        <v>0</v>
      </c>
      <c r="K358" s="207" t="s">
        <v>3144</v>
      </c>
      <c r="L358" s="62"/>
      <c r="M358" s="212" t="s">
        <v>22</v>
      </c>
      <c r="N358" s="213" t="s">
        <v>50</v>
      </c>
      <c r="O358" s="43"/>
      <c r="P358" s="214">
        <f t="shared" si="171"/>
        <v>0</v>
      </c>
      <c r="Q358" s="214">
        <v>0</v>
      </c>
      <c r="R358" s="214">
        <f t="shared" si="172"/>
        <v>0</v>
      </c>
      <c r="S358" s="214">
        <v>0</v>
      </c>
      <c r="T358" s="215">
        <f t="shared" si="173"/>
        <v>0</v>
      </c>
      <c r="AR358" s="25" t="s">
        <v>588</v>
      </c>
      <c r="AT358" s="25" t="s">
        <v>230</v>
      </c>
      <c r="AU358" s="25" t="s">
        <v>87</v>
      </c>
      <c r="AY358" s="25" t="s">
        <v>228</v>
      </c>
      <c r="BE358" s="216">
        <f t="shared" si="174"/>
        <v>0</v>
      </c>
      <c r="BF358" s="216">
        <f t="shared" si="175"/>
        <v>0</v>
      </c>
      <c r="BG358" s="216">
        <f t="shared" si="176"/>
        <v>0</v>
      </c>
      <c r="BH358" s="216">
        <f t="shared" si="177"/>
        <v>0</v>
      </c>
      <c r="BI358" s="216">
        <f t="shared" si="178"/>
        <v>0</v>
      </c>
      <c r="BJ358" s="25" t="s">
        <v>24</v>
      </c>
      <c r="BK358" s="216">
        <f t="shared" si="179"/>
        <v>0</v>
      </c>
      <c r="BL358" s="25" t="s">
        <v>588</v>
      </c>
      <c r="BM358" s="25" t="s">
        <v>7451</v>
      </c>
    </row>
    <row r="359" spans="2:65" s="11" customFormat="1" ht="29.85" customHeight="1">
      <c r="B359" s="188"/>
      <c r="C359" s="189"/>
      <c r="D359" s="202" t="s">
        <v>78</v>
      </c>
      <c r="E359" s="203" t="s">
        <v>3370</v>
      </c>
      <c r="F359" s="203" t="s">
        <v>7452</v>
      </c>
      <c r="G359" s="189"/>
      <c r="H359" s="189"/>
      <c r="I359" s="192"/>
      <c r="J359" s="204">
        <f>BK359</f>
        <v>0</v>
      </c>
      <c r="K359" s="189"/>
      <c r="L359" s="194"/>
      <c r="M359" s="195"/>
      <c r="N359" s="196"/>
      <c r="O359" s="196"/>
      <c r="P359" s="197">
        <f>SUM(P360:P376)</f>
        <v>0</v>
      </c>
      <c r="Q359" s="196"/>
      <c r="R359" s="197">
        <f>SUM(R360:R376)</f>
        <v>0</v>
      </c>
      <c r="S359" s="196"/>
      <c r="T359" s="198">
        <f>SUM(T360:T376)</f>
        <v>0</v>
      </c>
      <c r="AR359" s="199" t="s">
        <v>101</v>
      </c>
      <c r="AT359" s="200" t="s">
        <v>78</v>
      </c>
      <c r="AU359" s="200" t="s">
        <v>24</v>
      </c>
      <c r="AY359" s="199" t="s">
        <v>228</v>
      </c>
      <c r="BK359" s="201">
        <f>SUM(BK360:BK376)</f>
        <v>0</v>
      </c>
    </row>
    <row r="360" spans="2:65" s="1" customFormat="1" ht="31.5" customHeight="1">
      <c r="B360" s="42"/>
      <c r="C360" s="205" t="s">
        <v>1480</v>
      </c>
      <c r="D360" s="205" t="s">
        <v>230</v>
      </c>
      <c r="E360" s="206" t="s">
        <v>7337</v>
      </c>
      <c r="F360" s="207" t="s">
        <v>7338</v>
      </c>
      <c r="G360" s="208" t="s">
        <v>852</v>
      </c>
      <c r="H360" s="209">
        <v>1</v>
      </c>
      <c r="I360" s="210"/>
      <c r="J360" s="211">
        <f t="shared" ref="J360:J376" si="180">ROUND(I360*H360,2)</f>
        <v>0</v>
      </c>
      <c r="K360" s="207" t="s">
        <v>3144</v>
      </c>
      <c r="L360" s="62"/>
      <c r="M360" s="212" t="s">
        <v>22</v>
      </c>
      <c r="N360" s="213" t="s">
        <v>50</v>
      </c>
      <c r="O360" s="43"/>
      <c r="P360" s="214">
        <f t="shared" ref="P360:P376" si="181">O360*H360</f>
        <v>0</v>
      </c>
      <c r="Q360" s="214">
        <v>0</v>
      </c>
      <c r="R360" s="214">
        <f t="shared" ref="R360:R376" si="182">Q360*H360</f>
        <v>0</v>
      </c>
      <c r="S360" s="214">
        <v>0</v>
      </c>
      <c r="T360" s="215">
        <f t="shared" ref="T360:T376" si="183">S360*H360</f>
        <v>0</v>
      </c>
      <c r="AR360" s="25" t="s">
        <v>588</v>
      </c>
      <c r="AT360" s="25" t="s">
        <v>230</v>
      </c>
      <c r="AU360" s="25" t="s">
        <v>87</v>
      </c>
      <c r="AY360" s="25" t="s">
        <v>228</v>
      </c>
      <c r="BE360" s="216">
        <f t="shared" ref="BE360:BE376" si="184">IF(N360="základní",J360,0)</f>
        <v>0</v>
      </c>
      <c r="BF360" s="216">
        <f t="shared" ref="BF360:BF376" si="185">IF(N360="snížená",J360,0)</f>
        <v>0</v>
      </c>
      <c r="BG360" s="216">
        <f t="shared" ref="BG360:BG376" si="186">IF(N360="zákl. přenesená",J360,0)</f>
        <v>0</v>
      </c>
      <c r="BH360" s="216">
        <f t="shared" ref="BH360:BH376" si="187">IF(N360="sníž. přenesená",J360,0)</f>
        <v>0</v>
      </c>
      <c r="BI360" s="216">
        <f t="shared" ref="BI360:BI376" si="188">IF(N360="nulová",J360,0)</f>
        <v>0</v>
      </c>
      <c r="BJ360" s="25" t="s">
        <v>24</v>
      </c>
      <c r="BK360" s="216">
        <f t="shared" ref="BK360:BK376" si="189">ROUND(I360*H360,2)</f>
        <v>0</v>
      </c>
      <c r="BL360" s="25" t="s">
        <v>588</v>
      </c>
      <c r="BM360" s="25" t="s">
        <v>7453</v>
      </c>
    </row>
    <row r="361" spans="2:65" s="1" customFormat="1" ht="31.5" customHeight="1">
      <c r="B361" s="42"/>
      <c r="C361" s="205" t="s">
        <v>1485</v>
      </c>
      <c r="D361" s="205" t="s">
        <v>230</v>
      </c>
      <c r="E361" s="206" t="s">
        <v>7340</v>
      </c>
      <c r="F361" s="207" t="s">
        <v>7341</v>
      </c>
      <c r="G361" s="208" t="s">
        <v>852</v>
      </c>
      <c r="H361" s="209">
        <v>2</v>
      </c>
      <c r="I361" s="210"/>
      <c r="J361" s="211">
        <f t="shared" si="180"/>
        <v>0</v>
      </c>
      <c r="K361" s="207" t="s">
        <v>3144</v>
      </c>
      <c r="L361" s="62"/>
      <c r="M361" s="212" t="s">
        <v>22</v>
      </c>
      <c r="N361" s="213" t="s">
        <v>50</v>
      </c>
      <c r="O361" s="43"/>
      <c r="P361" s="214">
        <f t="shared" si="181"/>
        <v>0</v>
      </c>
      <c r="Q361" s="214">
        <v>0</v>
      </c>
      <c r="R361" s="214">
        <f t="shared" si="182"/>
        <v>0</v>
      </c>
      <c r="S361" s="214">
        <v>0</v>
      </c>
      <c r="T361" s="215">
        <f t="shared" si="183"/>
        <v>0</v>
      </c>
      <c r="AR361" s="25" t="s">
        <v>588</v>
      </c>
      <c r="AT361" s="25" t="s">
        <v>230</v>
      </c>
      <c r="AU361" s="25" t="s">
        <v>87</v>
      </c>
      <c r="AY361" s="25" t="s">
        <v>228</v>
      </c>
      <c r="BE361" s="216">
        <f t="shared" si="184"/>
        <v>0</v>
      </c>
      <c r="BF361" s="216">
        <f t="shared" si="185"/>
        <v>0</v>
      </c>
      <c r="BG361" s="216">
        <f t="shared" si="186"/>
        <v>0</v>
      </c>
      <c r="BH361" s="216">
        <f t="shared" si="187"/>
        <v>0</v>
      </c>
      <c r="BI361" s="216">
        <f t="shared" si="188"/>
        <v>0</v>
      </c>
      <c r="BJ361" s="25" t="s">
        <v>24</v>
      </c>
      <c r="BK361" s="216">
        <f t="shared" si="189"/>
        <v>0</v>
      </c>
      <c r="BL361" s="25" t="s">
        <v>588</v>
      </c>
      <c r="BM361" s="25" t="s">
        <v>7454</v>
      </c>
    </row>
    <row r="362" spans="2:65" s="1" customFormat="1" ht="22.5" customHeight="1">
      <c r="B362" s="42"/>
      <c r="C362" s="205" t="s">
        <v>1490</v>
      </c>
      <c r="D362" s="205" t="s">
        <v>230</v>
      </c>
      <c r="E362" s="206" t="s">
        <v>7343</v>
      </c>
      <c r="F362" s="207" t="s">
        <v>7344</v>
      </c>
      <c r="G362" s="208" t="s">
        <v>852</v>
      </c>
      <c r="H362" s="209">
        <v>3</v>
      </c>
      <c r="I362" s="210"/>
      <c r="J362" s="211">
        <f t="shared" si="180"/>
        <v>0</v>
      </c>
      <c r="K362" s="207" t="s">
        <v>3144</v>
      </c>
      <c r="L362" s="62"/>
      <c r="M362" s="212" t="s">
        <v>22</v>
      </c>
      <c r="N362" s="213" t="s">
        <v>50</v>
      </c>
      <c r="O362" s="43"/>
      <c r="P362" s="214">
        <f t="shared" si="181"/>
        <v>0</v>
      </c>
      <c r="Q362" s="214">
        <v>0</v>
      </c>
      <c r="R362" s="214">
        <f t="shared" si="182"/>
        <v>0</v>
      </c>
      <c r="S362" s="214">
        <v>0</v>
      </c>
      <c r="T362" s="215">
        <f t="shared" si="183"/>
        <v>0</v>
      </c>
      <c r="AR362" s="25" t="s">
        <v>588</v>
      </c>
      <c r="AT362" s="25" t="s">
        <v>230</v>
      </c>
      <c r="AU362" s="25" t="s">
        <v>87</v>
      </c>
      <c r="AY362" s="25" t="s">
        <v>228</v>
      </c>
      <c r="BE362" s="216">
        <f t="shared" si="184"/>
        <v>0</v>
      </c>
      <c r="BF362" s="216">
        <f t="shared" si="185"/>
        <v>0</v>
      </c>
      <c r="BG362" s="216">
        <f t="shared" si="186"/>
        <v>0</v>
      </c>
      <c r="BH362" s="216">
        <f t="shared" si="187"/>
        <v>0</v>
      </c>
      <c r="BI362" s="216">
        <f t="shared" si="188"/>
        <v>0</v>
      </c>
      <c r="BJ362" s="25" t="s">
        <v>24</v>
      </c>
      <c r="BK362" s="216">
        <f t="shared" si="189"/>
        <v>0</v>
      </c>
      <c r="BL362" s="25" t="s">
        <v>588</v>
      </c>
      <c r="BM362" s="25" t="s">
        <v>7455</v>
      </c>
    </row>
    <row r="363" spans="2:65" s="1" customFormat="1" ht="22.5" customHeight="1">
      <c r="B363" s="42"/>
      <c r="C363" s="205" t="s">
        <v>1499</v>
      </c>
      <c r="D363" s="205" t="s">
        <v>230</v>
      </c>
      <c r="E363" s="206" t="s">
        <v>7346</v>
      </c>
      <c r="F363" s="207" t="s">
        <v>7347</v>
      </c>
      <c r="G363" s="208" t="s">
        <v>852</v>
      </c>
      <c r="H363" s="209">
        <v>1</v>
      </c>
      <c r="I363" s="210"/>
      <c r="J363" s="211">
        <f t="shared" si="180"/>
        <v>0</v>
      </c>
      <c r="K363" s="207" t="s">
        <v>3144</v>
      </c>
      <c r="L363" s="62"/>
      <c r="M363" s="212" t="s">
        <v>22</v>
      </c>
      <c r="N363" s="213" t="s">
        <v>50</v>
      </c>
      <c r="O363" s="43"/>
      <c r="P363" s="214">
        <f t="shared" si="181"/>
        <v>0</v>
      </c>
      <c r="Q363" s="214">
        <v>0</v>
      </c>
      <c r="R363" s="214">
        <f t="shared" si="182"/>
        <v>0</v>
      </c>
      <c r="S363" s="214">
        <v>0</v>
      </c>
      <c r="T363" s="215">
        <f t="shared" si="183"/>
        <v>0</v>
      </c>
      <c r="AR363" s="25" t="s">
        <v>588</v>
      </c>
      <c r="AT363" s="25" t="s">
        <v>230</v>
      </c>
      <c r="AU363" s="25" t="s">
        <v>87</v>
      </c>
      <c r="AY363" s="25" t="s">
        <v>228</v>
      </c>
      <c r="BE363" s="216">
        <f t="shared" si="184"/>
        <v>0</v>
      </c>
      <c r="BF363" s="216">
        <f t="shared" si="185"/>
        <v>0</v>
      </c>
      <c r="BG363" s="216">
        <f t="shared" si="186"/>
        <v>0</v>
      </c>
      <c r="BH363" s="216">
        <f t="shared" si="187"/>
        <v>0</v>
      </c>
      <c r="BI363" s="216">
        <f t="shared" si="188"/>
        <v>0</v>
      </c>
      <c r="BJ363" s="25" t="s">
        <v>24</v>
      </c>
      <c r="BK363" s="216">
        <f t="shared" si="189"/>
        <v>0</v>
      </c>
      <c r="BL363" s="25" t="s">
        <v>588</v>
      </c>
      <c r="BM363" s="25" t="s">
        <v>7456</v>
      </c>
    </row>
    <row r="364" spans="2:65" s="1" customFormat="1" ht="22.5" customHeight="1">
      <c r="B364" s="42"/>
      <c r="C364" s="205" t="s">
        <v>1504</v>
      </c>
      <c r="D364" s="205" t="s">
        <v>230</v>
      </c>
      <c r="E364" s="206" t="s">
        <v>7349</v>
      </c>
      <c r="F364" s="207" t="s">
        <v>7350</v>
      </c>
      <c r="G364" s="208" t="s">
        <v>852</v>
      </c>
      <c r="H364" s="209">
        <v>1</v>
      </c>
      <c r="I364" s="210"/>
      <c r="J364" s="211">
        <f t="shared" si="180"/>
        <v>0</v>
      </c>
      <c r="K364" s="207" t="s">
        <v>3144</v>
      </c>
      <c r="L364" s="62"/>
      <c r="M364" s="212" t="s">
        <v>22</v>
      </c>
      <c r="N364" s="213" t="s">
        <v>50</v>
      </c>
      <c r="O364" s="43"/>
      <c r="P364" s="214">
        <f t="shared" si="181"/>
        <v>0</v>
      </c>
      <c r="Q364" s="214">
        <v>0</v>
      </c>
      <c r="R364" s="214">
        <f t="shared" si="182"/>
        <v>0</v>
      </c>
      <c r="S364" s="214">
        <v>0</v>
      </c>
      <c r="T364" s="215">
        <f t="shared" si="183"/>
        <v>0</v>
      </c>
      <c r="AR364" s="25" t="s">
        <v>588</v>
      </c>
      <c r="AT364" s="25" t="s">
        <v>230</v>
      </c>
      <c r="AU364" s="25" t="s">
        <v>87</v>
      </c>
      <c r="AY364" s="25" t="s">
        <v>228</v>
      </c>
      <c r="BE364" s="216">
        <f t="shared" si="184"/>
        <v>0</v>
      </c>
      <c r="BF364" s="216">
        <f t="shared" si="185"/>
        <v>0</v>
      </c>
      <c r="BG364" s="216">
        <f t="shared" si="186"/>
        <v>0</v>
      </c>
      <c r="BH364" s="216">
        <f t="shared" si="187"/>
        <v>0</v>
      </c>
      <c r="BI364" s="216">
        <f t="shared" si="188"/>
        <v>0</v>
      </c>
      <c r="BJ364" s="25" t="s">
        <v>24</v>
      </c>
      <c r="BK364" s="216">
        <f t="shared" si="189"/>
        <v>0</v>
      </c>
      <c r="BL364" s="25" t="s">
        <v>588</v>
      </c>
      <c r="BM364" s="25" t="s">
        <v>7457</v>
      </c>
    </row>
    <row r="365" spans="2:65" s="1" customFormat="1" ht="22.5" customHeight="1">
      <c r="B365" s="42"/>
      <c r="C365" s="205" t="s">
        <v>1510</v>
      </c>
      <c r="D365" s="205" t="s">
        <v>230</v>
      </c>
      <c r="E365" s="206" t="s">
        <v>7176</v>
      </c>
      <c r="F365" s="207" t="s">
        <v>7177</v>
      </c>
      <c r="G365" s="208" t="s">
        <v>852</v>
      </c>
      <c r="H365" s="209">
        <v>1</v>
      </c>
      <c r="I365" s="210"/>
      <c r="J365" s="211">
        <f t="shared" si="180"/>
        <v>0</v>
      </c>
      <c r="K365" s="207" t="s">
        <v>3144</v>
      </c>
      <c r="L365" s="62"/>
      <c r="M365" s="212" t="s">
        <v>22</v>
      </c>
      <c r="N365" s="213" t="s">
        <v>50</v>
      </c>
      <c r="O365" s="43"/>
      <c r="P365" s="214">
        <f t="shared" si="181"/>
        <v>0</v>
      </c>
      <c r="Q365" s="214">
        <v>0</v>
      </c>
      <c r="R365" s="214">
        <f t="shared" si="182"/>
        <v>0</v>
      </c>
      <c r="S365" s="214">
        <v>0</v>
      </c>
      <c r="T365" s="215">
        <f t="shared" si="183"/>
        <v>0</v>
      </c>
      <c r="AR365" s="25" t="s">
        <v>588</v>
      </c>
      <c r="AT365" s="25" t="s">
        <v>230</v>
      </c>
      <c r="AU365" s="25" t="s">
        <v>87</v>
      </c>
      <c r="AY365" s="25" t="s">
        <v>228</v>
      </c>
      <c r="BE365" s="216">
        <f t="shared" si="184"/>
        <v>0</v>
      </c>
      <c r="BF365" s="216">
        <f t="shared" si="185"/>
        <v>0</v>
      </c>
      <c r="BG365" s="216">
        <f t="shared" si="186"/>
        <v>0</v>
      </c>
      <c r="BH365" s="216">
        <f t="shared" si="187"/>
        <v>0</v>
      </c>
      <c r="BI365" s="216">
        <f t="shared" si="188"/>
        <v>0</v>
      </c>
      <c r="BJ365" s="25" t="s">
        <v>24</v>
      </c>
      <c r="BK365" s="216">
        <f t="shared" si="189"/>
        <v>0</v>
      </c>
      <c r="BL365" s="25" t="s">
        <v>588</v>
      </c>
      <c r="BM365" s="25" t="s">
        <v>7458</v>
      </c>
    </row>
    <row r="366" spans="2:65" s="1" customFormat="1" ht="31.5" customHeight="1">
      <c r="B366" s="42"/>
      <c r="C366" s="205" t="s">
        <v>1515</v>
      </c>
      <c r="D366" s="205" t="s">
        <v>230</v>
      </c>
      <c r="E366" s="206" t="s">
        <v>7353</v>
      </c>
      <c r="F366" s="207" t="s">
        <v>7354</v>
      </c>
      <c r="G366" s="208" t="s">
        <v>852</v>
      </c>
      <c r="H366" s="209">
        <v>3</v>
      </c>
      <c r="I366" s="210"/>
      <c r="J366" s="211">
        <f t="shared" si="180"/>
        <v>0</v>
      </c>
      <c r="K366" s="207" t="s">
        <v>3144</v>
      </c>
      <c r="L366" s="62"/>
      <c r="M366" s="212" t="s">
        <v>22</v>
      </c>
      <c r="N366" s="213" t="s">
        <v>50</v>
      </c>
      <c r="O366" s="43"/>
      <c r="P366" s="214">
        <f t="shared" si="181"/>
        <v>0</v>
      </c>
      <c r="Q366" s="214">
        <v>0</v>
      </c>
      <c r="R366" s="214">
        <f t="shared" si="182"/>
        <v>0</v>
      </c>
      <c r="S366" s="214">
        <v>0</v>
      </c>
      <c r="T366" s="215">
        <f t="shared" si="183"/>
        <v>0</v>
      </c>
      <c r="AR366" s="25" t="s">
        <v>588</v>
      </c>
      <c r="AT366" s="25" t="s">
        <v>230</v>
      </c>
      <c r="AU366" s="25" t="s">
        <v>87</v>
      </c>
      <c r="AY366" s="25" t="s">
        <v>228</v>
      </c>
      <c r="BE366" s="216">
        <f t="shared" si="184"/>
        <v>0</v>
      </c>
      <c r="BF366" s="216">
        <f t="shared" si="185"/>
        <v>0</v>
      </c>
      <c r="BG366" s="216">
        <f t="shared" si="186"/>
        <v>0</v>
      </c>
      <c r="BH366" s="216">
        <f t="shared" si="187"/>
        <v>0</v>
      </c>
      <c r="BI366" s="216">
        <f t="shared" si="188"/>
        <v>0</v>
      </c>
      <c r="BJ366" s="25" t="s">
        <v>24</v>
      </c>
      <c r="BK366" s="216">
        <f t="shared" si="189"/>
        <v>0</v>
      </c>
      <c r="BL366" s="25" t="s">
        <v>588</v>
      </c>
      <c r="BM366" s="25" t="s">
        <v>7459</v>
      </c>
    </row>
    <row r="367" spans="2:65" s="1" customFormat="1" ht="31.5" customHeight="1">
      <c r="B367" s="42"/>
      <c r="C367" s="205" t="s">
        <v>1520</v>
      </c>
      <c r="D367" s="205" t="s">
        <v>230</v>
      </c>
      <c r="E367" s="206" t="s">
        <v>7353</v>
      </c>
      <c r="F367" s="207" t="s">
        <v>7354</v>
      </c>
      <c r="G367" s="208" t="s">
        <v>852</v>
      </c>
      <c r="H367" s="209">
        <v>2</v>
      </c>
      <c r="I367" s="210"/>
      <c r="J367" s="211">
        <f t="shared" si="180"/>
        <v>0</v>
      </c>
      <c r="K367" s="207" t="s">
        <v>3144</v>
      </c>
      <c r="L367" s="62"/>
      <c r="M367" s="212" t="s">
        <v>22</v>
      </c>
      <c r="N367" s="213" t="s">
        <v>50</v>
      </c>
      <c r="O367" s="43"/>
      <c r="P367" s="214">
        <f t="shared" si="181"/>
        <v>0</v>
      </c>
      <c r="Q367" s="214">
        <v>0</v>
      </c>
      <c r="R367" s="214">
        <f t="shared" si="182"/>
        <v>0</v>
      </c>
      <c r="S367" s="214">
        <v>0</v>
      </c>
      <c r="T367" s="215">
        <f t="shared" si="183"/>
        <v>0</v>
      </c>
      <c r="AR367" s="25" t="s">
        <v>588</v>
      </c>
      <c r="AT367" s="25" t="s">
        <v>230</v>
      </c>
      <c r="AU367" s="25" t="s">
        <v>87</v>
      </c>
      <c r="AY367" s="25" t="s">
        <v>228</v>
      </c>
      <c r="BE367" s="216">
        <f t="shared" si="184"/>
        <v>0</v>
      </c>
      <c r="BF367" s="216">
        <f t="shared" si="185"/>
        <v>0</v>
      </c>
      <c r="BG367" s="216">
        <f t="shared" si="186"/>
        <v>0</v>
      </c>
      <c r="BH367" s="216">
        <f t="shared" si="187"/>
        <v>0</v>
      </c>
      <c r="BI367" s="216">
        <f t="shared" si="188"/>
        <v>0</v>
      </c>
      <c r="BJ367" s="25" t="s">
        <v>24</v>
      </c>
      <c r="BK367" s="216">
        <f t="shared" si="189"/>
        <v>0</v>
      </c>
      <c r="BL367" s="25" t="s">
        <v>588</v>
      </c>
      <c r="BM367" s="25" t="s">
        <v>7460</v>
      </c>
    </row>
    <row r="368" spans="2:65" s="1" customFormat="1" ht="22.5" customHeight="1">
      <c r="B368" s="42"/>
      <c r="C368" s="205" t="s">
        <v>1524</v>
      </c>
      <c r="D368" s="205" t="s">
        <v>230</v>
      </c>
      <c r="E368" s="206" t="s">
        <v>7357</v>
      </c>
      <c r="F368" s="207" t="s">
        <v>7358</v>
      </c>
      <c r="G368" s="208" t="s">
        <v>852</v>
      </c>
      <c r="H368" s="209">
        <v>5</v>
      </c>
      <c r="I368" s="210"/>
      <c r="J368" s="211">
        <f t="shared" si="180"/>
        <v>0</v>
      </c>
      <c r="K368" s="207" t="s">
        <v>3144</v>
      </c>
      <c r="L368" s="62"/>
      <c r="M368" s="212" t="s">
        <v>22</v>
      </c>
      <c r="N368" s="213" t="s">
        <v>50</v>
      </c>
      <c r="O368" s="43"/>
      <c r="P368" s="214">
        <f t="shared" si="181"/>
        <v>0</v>
      </c>
      <c r="Q368" s="214">
        <v>0</v>
      </c>
      <c r="R368" s="214">
        <f t="shared" si="182"/>
        <v>0</v>
      </c>
      <c r="S368" s="214">
        <v>0</v>
      </c>
      <c r="T368" s="215">
        <f t="shared" si="183"/>
        <v>0</v>
      </c>
      <c r="AR368" s="25" t="s">
        <v>588</v>
      </c>
      <c r="AT368" s="25" t="s">
        <v>230</v>
      </c>
      <c r="AU368" s="25" t="s">
        <v>87</v>
      </c>
      <c r="AY368" s="25" t="s">
        <v>228</v>
      </c>
      <c r="BE368" s="216">
        <f t="shared" si="184"/>
        <v>0</v>
      </c>
      <c r="BF368" s="216">
        <f t="shared" si="185"/>
        <v>0</v>
      </c>
      <c r="BG368" s="216">
        <f t="shared" si="186"/>
        <v>0</v>
      </c>
      <c r="BH368" s="216">
        <f t="shared" si="187"/>
        <v>0</v>
      </c>
      <c r="BI368" s="216">
        <f t="shared" si="188"/>
        <v>0</v>
      </c>
      <c r="BJ368" s="25" t="s">
        <v>24</v>
      </c>
      <c r="BK368" s="216">
        <f t="shared" si="189"/>
        <v>0</v>
      </c>
      <c r="BL368" s="25" t="s">
        <v>588</v>
      </c>
      <c r="BM368" s="25" t="s">
        <v>7461</v>
      </c>
    </row>
    <row r="369" spans="2:65" s="1" customFormat="1" ht="22.5" customHeight="1">
      <c r="B369" s="42"/>
      <c r="C369" s="205" t="s">
        <v>1715</v>
      </c>
      <c r="D369" s="205" t="s">
        <v>230</v>
      </c>
      <c r="E369" s="206" t="s">
        <v>7360</v>
      </c>
      <c r="F369" s="207" t="s">
        <v>7361</v>
      </c>
      <c r="G369" s="208" t="s">
        <v>852</v>
      </c>
      <c r="H369" s="209">
        <v>5</v>
      </c>
      <c r="I369" s="210"/>
      <c r="J369" s="211">
        <f t="shared" si="180"/>
        <v>0</v>
      </c>
      <c r="K369" s="207" t="s">
        <v>3144</v>
      </c>
      <c r="L369" s="62"/>
      <c r="M369" s="212" t="s">
        <v>22</v>
      </c>
      <c r="N369" s="213" t="s">
        <v>50</v>
      </c>
      <c r="O369" s="43"/>
      <c r="P369" s="214">
        <f t="shared" si="181"/>
        <v>0</v>
      </c>
      <c r="Q369" s="214">
        <v>0</v>
      </c>
      <c r="R369" s="214">
        <f t="shared" si="182"/>
        <v>0</v>
      </c>
      <c r="S369" s="214">
        <v>0</v>
      </c>
      <c r="T369" s="215">
        <f t="shared" si="183"/>
        <v>0</v>
      </c>
      <c r="AR369" s="25" t="s">
        <v>588</v>
      </c>
      <c r="AT369" s="25" t="s">
        <v>230</v>
      </c>
      <c r="AU369" s="25" t="s">
        <v>87</v>
      </c>
      <c r="AY369" s="25" t="s">
        <v>228</v>
      </c>
      <c r="BE369" s="216">
        <f t="shared" si="184"/>
        <v>0</v>
      </c>
      <c r="BF369" s="216">
        <f t="shared" si="185"/>
        <v>0</v>
      </c>
      <c r="BG369" s="216">
        <f t="shared" si="186"/>
        <v>0</v>
      </c>
      <c r="BH369" s="216">
        <f t="shared" si="187"/>
        <v>0</v>
      </c>
      <c r="BI369" s="216">
        <f t="shared" si="188"/>
        <v>0</v>
      </c>
      <c r="BJ369" s="25" t="s">
        <v>24</v>
      </c>
      <c r="BK369" s="216">
        <f t="shared" si="189"/>
        <v>0</v>
      </c>
      <c r="BL369" s="25" t="s">
        <v>588</v>
      </c>
      <c r="BM369" s="25" t="s">
        <v>7462</v>
      </c>
    </row>
    <row r="370" spans="2:65" s="1" customFormat="1" ht="44.25" customHeight="1">
      <c r="B370" s="42"/>
      <c r="C370" s="205" t="s">
        <v>1721</v>
      </c>
      <c r="D370" s="205" t="s">
        <v>230</v>
      </c>
      <c r="E370" s="206" t="s">
        <v>7363</v>
      </c>
      <c r="F370" s="207" t="s">
        <v>7364</v>
      </c>
      <c r="G370" s="208" t="s">
        <v>852</v>
      </c>
      <c r="H370" s="209">
        <v>2</v>
      </c>
      <c r="I370" s="210"/>
      <c r="J370" s="211">
        <f t="shared" si="180"/>
        <v>0</v>
      </c>
      <c r="K370" s="207" t="s">
        <v>3144</v>
      </c>
      <c r="L370" s="62"/>
      <c r="M370" s="212" t="s">
        <v>22</v>
      </c>
      <c r="N370" s="213" t="s">
        <v>50</v>
      </c>
      <c r="O370" s="43"/>
      <c r="P370" s="214">
        <f t="shared" si="181"/>
        <v>0</v>
      </c>
      <c r="Q370" s="214">
        <v>0</v>
      </c>
      <c r="R370" s="214">
        <f t="shared" si="182"/>
        <v>0</v>
      </c>
      <c r="S370" s="214">
        <v>0</v>
      </c>
      <c r="T370" s="215">
        <f t="shared" si="183"/>
        <v>0</v>
      </c>
      <c r="AR370" s="25" t="s">
        <v>588</v>
      </c>
      <c r="AT370" s="25" t="s">
        <v>230</v>
      </c>
      <c r="AU370" s="25" t="s">
        <v>87</v>
      </c>
      <c r="AY370" s="25" t="s">
        <v>228</v>
      </c>
      <c r="BE370" s="216">
        <f t="shared" si="184"/>
        <v>0</v>
      </c>
      <c r="BF370" s="216">
        <f t="shared" si="185"/>
        <v>0</v>
      </c>
      <c r="BG370" s="216">
        <f t="shared" si="186"/>
        <v>0</v>
      </c>
      <c r="BH370" s="216">
        <f t="shared" si="187"/>
        <v>0</v>
      </c>
      <c r="BI370" s="216">
        <f t="shared" si="188"/>
        <v>0</v>
      </c>
      <c r="BJ370" s="25" t="s">
        <v>24</v>
      </c>
      <c r="BK370" s="216">
        <f t="shared" si="189"/>
        <v>0</v>
      </c>
      <c r="BL370" s="25" t="s">
        <v>588</v>
      </c>
      <c r="BM370" s="25" t="s">
        <v>7463</v>
      </c>
    </row>
    <row r="371" spans="2:65" s="1" customFormat="1" ht="44.25" customHeight="1">
      <c r="B371" s="42"/>
      <c r="C371" s="205" t="s">
        <v>1728</v>
      </c>
      <c r="D371" s="205" t="s">
        <v>230</v>
      </c>
      <c r="E371" s="206" t="s">
        <v>7244</v>
      </c>
      <c r="F371" s="207" t="s">
        <v>7245</v>
      </c>
      <c r="G371" s="208" t="s">
        <v>852</v>
      </c>
      <c r="H371" s="209">
        <v>1</v>
      </c>
      <c r="I371" s="210"/>
      <c r="J371" s="211">
        <f t="shared" si="180"/>
        <v>0</v>
      </c>
      <c r="K371" s="207" t="s">
        <v>3144</v>
      </c>
      <c r="L371" s="62"/>
      <c r="M371" s="212" t="s">
        <v>22</v>
      </c>
      <c r="N371" s="213" t="s">
        <v>50</v>
      </c>
      <c r="O371" s="43"/>
      <c r="P371" s="214">
        <f t="shared" si="181"/>
        <v>0</v>
      </c>
      <c r="Q371" s="214">
        <v>0</v>
      </c>
      <c r="R371" s="214">
        <f t="shared" si="182"/>
        <v>0</v>
      </c>
      <c r="S371" s="214">
        <v>0</v>
      </c>
      <c r="T371" s="215">
        <f t="shared" si="183"/>
        <v>0</v>
      </c>
      <c r="AR371" s="25" t="s">
        <v>588</v>
      </c>
      <c r="AT371" s="25" t="s">
        <v>230</v>
      </c>
      <c r="AU371" s="25" t="s">
        <v>87</v>
      </c>
      <c r="AY371" s="25" t="s">
        <v>228</v>
      </c>
      <c r="BE371" s="216">
        <f t="shared" si="184"/>
        <v>0</v>
      </c>
      <c r="BF371" s="216">
        <f t="shared" si="185"/>
        <v>0</v>
      </c>
      <c r="BG371" s="216">
        <f t="shared" si="186"/>
        <v>0</v>
      </c>
      <c r="BH371" s="216">
        <f t="shared" si="187"/>
        <v>0</v>
      </c>
      <c r="BI371" s="216">
        <f t="shared" si="188"/>
        <v>0</v>
      </c>
      <c r="BJ371" s="25" t="s">
        <v>24</v>
      </c>
      <c r="BK371" s="216">
        <f t="shared" si="189"/>
        <v>0</v>
      </c>
      <c r="BL371" s="25" t="s">
        <v>588</v>
      </c>
      <c r="BM371" s="25" t="s">
        <v>7464</v>
      </c>
    </row>
    <row r="372" spans="2:65" s="1" customFormat="1" ht="22.5" customHeight="1">
      <c r="B372" s="42"/>
      <c r="C372" s="205" t="s">
        <v>1733</v>
      </c>
      <c r="D372" s="205" t="s">
        <v>230</v>
      </c>
      <c r="E372" s="206" t="s">
        <v>7247</v>
      </c>
      <c r="F372" s="207" t="s">
        <v>7248</v>
      </c>
      <c r="G372" s="208" t="s">
        <v>852</v>
      </c>
      <c r="H372" s="209">
        <v>1</v>
      </c>
      <c r="I372" s="210"/>
      <c r="J372" s="211">
        <f t="shared" si="180"/>
        <v>0</v>
      </c>
      <c r="K372" s="207" t="s">
        <v>3144</v>
      </c>
      <c r="L372" s="62"/>
      <c r="M372" s="212" t="s">
        <v>22</v>
      </c>
      <c r="N372" s="213" t="s">
        <v>50</v>
      </c>
      <c r="O372" s="43"/>
      <c r="P372" s="214">
        <f t="shared" si="181"/>
        <v>0</v>
      </c>
      <c r="Q372" s="214">
        <v>0</v>
      </c>
      <c r="R372" s="214">
        <f t="shared" si="182"/>
        <v>0</v>
      </c>
      <c r="S372" s="214">
        <v>0</v>
      </c>
      <c r="T372" s="215">
        <f t="shared" si="183"/>
        <v>0</v>
      </c>
      <c r="AR372" s="25" t="s">
        <v>588</v>
      </c>
      <c r="AT372" s="25" t="s">
        <v>230</v>
      </c>
      <c r="AU372" s="25" t="s">
        <v>87</v>
      </c>
      <c r="AY372" s="25" t="s">
        <v>228</v>
      </c>
      <c r="BE372" s="216">
        <f t="shared" si="184"/>
        <v>0</v>
      </c>
      <c r="BF372" s="216">
        <f t="shared" si="185"/>
        <v>0</v>
      </c>
      <c r="BG372" s="216">
        <f t="shared" si="186"/>
        <v>0</v>
      </c>
      <c r="BH372" s="216">
        <f t="shared" si="187"/>
        <v>0</v>
      </c>
      <c r="BI372" s="216">
        <f t="shared" si="188"/>
        <v>0</v>
      </c>
      <c r="BJ372" s="25" t="s">
        <v>24</v>
      </c>
      <c r="BK372" s="216">
        <f t="shared" si="189"/>
        <v>0</v>
      </c>
      <c r="BL372" s="25" t="s">
        <v>588</v>
      </c>
      <c r="BM372" s="25" t="s">
        <v>7465</v>
      </c>
    </row>
    <row r="373" spans="2:65" s="1" customFormat="1" ht="44.25" customHeight="1">
      <c r="B373" s="42"/>
      <c r="C373" s="205" t="s">
        <v>1738</v>
      </c>
      <c r="D373" s="205" t="s">
        <v>230</v>
      </c>
      <c r="E373" s="206" t="s">
        <v>7368</v>
      </c>
      <c r="F373" s="207" t="s">
        <v>7369</v>
      </c>
      <c r="G373" s="208" t="s">
        <v>852</v>
      </c>
      <c r="H373" s="209">
        <v>2</v>
      </c>
      <c r="I373" s="210"/>
      <c r="J373" s="211">
        <f t="shared" si="180"/>
        <v>0</v>
      </c>
      <c r="K373" s="207" t="s">
        <v>3144</v>
      </c>
      <c r="L373" s="62"/>
      <c r="M373" s="212" t="s">
        <v>22</v>
      </c>
      <c r="N373" s="213" t="s">
        <v>50</v>
      </c>
      <c r="O373" s="43"/>
      <c r="P373" s="214">
        <f t="shared" si="181"/>
        <v>0</v>
      </c>
      <c r="Q373" s="214">
        <v>0</v>
      </c>
      <c r="R373" s="214">
        <f t="shared" si="182"/>
        <v>0</v>
      </c>
      <c r="S373" s="214">
        <v>0</v>
      </c>
      <c r="T373" s="215">
        <f t="shared" si="183"/>
        <v>0</v>
      </c>
      <c r="AR373" s="25" t="s">
        <v>588</v>
      </c>
      <c r="AT373" s="25" t="s">
        <v>230</v>
      </c>
      <c r="AU373" s="25" t="s">
        <v>87</v>
      </c>
      <c r="AY373" s="25" t="s">
        <v>228</v>
      </c>
      <c r="BE373" s="216">
        <f t="shared" si="184"/>
        <v>0</v>
      </c>
      <c r="BF373" s="216">
        <f t="shared" si="185"/>
        <v>0</v>
      </c>
      <c r="BG373" s="216">
        <f t="shared" si="186"/>
        <v>0</v>
      </c>
      <c r="BH373" s="216">
        <f t="shared" si="187"/>
        <v>0</v>
      </c>
      <c r="BI373" s="216">
        <f t="shared" si="188"/>
        <v>0</v>
      </c>
      <c r="BJ373" s="25" t="s">
        <v>24</v>
      </c>
      <c r="BK373" s="216">
        <f t="shared" si="189"/>
        <v>0</v>
      </c>
      <c r="BL373" s="25" t="s">
        <v>588</v>
      </c>
      <c r="BM373" s="25" t="s">
        <v>7466</v>
      </c>
    </row>
    <row r="374" spans="2:65" s="1" customFormat="1" ht="44.25" customHeight="1">
      <c r="B374" s="42"/>
      <c r="C374" s="205" t="s">
        <v>1744</v>
      </c>
      <c r="D374" s="205" t="s">
        <v>230</v>
      </c>
      <c r="E374" s="206" t="s">
        <v>7371</v>
      </c>
      <c r="F374" s="207" t="s">
        <v>7372</v>
      </c>
      <c r="G374" s="208" t="s">
        <v>852</v>
      </c>
      <c r="H374" s="209">
        <v>1</v>
      </c>
      <c r="I374" s="210"/>
      <c r="J374" s="211">
        <f t="shared" si="180"/>
        <v>0</v>
      </c>
      <c r="K374" s="207" t="s">
        <v>3144</v>
      </c>
      <c r="L374" s="62"/>
      <c r="M374" s="212" t="s">
        <v>22</v>
      </c>
      <c r="N374" s="213" t="s">
        <v>50</v>
      </c>
      <c r="O374" s="43"/>
      <c r="P374" s="214">
        <f t="shared" si="181"/>
        <v>0</v>
      </c>
      <c r="Q374" s="214">
        <v>0</v>
      </c>
      <c r="R374" s="214">
        <f t="shared" si="182"/>
        <v>0</v>
      </c>
      <c r="S374" s="214">
        <v>0</v>
      </c>
      <c r="T374" s="215">
        <f t="shared" si="183"/>
        <v>0</v>
      </c>
      <c r="AR374" s="25" t="s">
        <v>588</v>
      </c>
      <c r="AT374" s="25" t="s">
        <v>230</v>
      </c>
      <c r="AU374" s="25" t="s">
        <v>87</v>
      </c>
      <c r="AY374" s="25" t="s">
        <v>228</v>
      </c>
      <c r="BE374" s="216">
        <f t="shared" si="184"/>
        <v>0</v>
      </c>
      <c r="BF374" s="216">
        <f t="shared" si="185"/>
        <v>0</v>
      </c>
      <c r="BG374" s="216">
        <f t="shared" si="186"/>
        <v>0</v>
      </c>
      <c r="BH374" s="216">
        <f t="shared" si="187"/>
        <v>0</v>
      </c>
      <c r="BI374" s="216">
        <f t="shared" si="188"/>
        <v>0</v>
      </c>
      <c r="BJ374" s="25" t="s">
        <v>24</v>
      </c>
      <c r="BK374" s="216">
        <f t="shared" si="189"/>
        <v>0</v>
      </c>
      <c r="BL374" s="25" t="s">
        <v>588</v>
      </c>
      <c r="BM374" s="25" t="s">
        <v>7467</v>
      </c>
    </row>
    <row r="375" spans="2:65" s="1" customFormat="1" ht="22.5" customHeight="1">
      <c r="B375" s="42"/>
      <c r="C375" s="205" t="s">
        <v>1750</v>
      </c>
      <c r="D375" s="205" t="s">
        <v>230</v>
      </c>
      <c r="E375" s="206" t="s">
        <v>7191</v>
      </c>
      <c r="F375" s="207" t="s">
        <v>7192</v>
      </c>
      <c r="G375" s="208" t="s">
        <v>852</v>
      </c>
      <c r="H375" s="209">
        <v>1</v>
      </c>
      <c r="I375" s="210"/>
      <c r="J375" s="211">
        <f t="shared" si="180"/>
        <v>0</v>
      </c>
      <c r="K375" s="207" t="s">
        <v>3144</v>
      </c>
      <c r="L375" s="62"/>
      <c r="M375" s="212" t="s">
        <v>22</v>
      </c>
      <c r="N375" s="213" t="s">
        <v>50</v>
      </c>
      <c r="O375" s="43"/>
      <c r="P375" s="214">
        <f t="shared" si="181"/>
        <v>0</v>
      </c>
      <c r="Q375" s="214">
        <v>0</v>
      </c>
      <c r="R375" s="214">
        <f t="shared" si="182"/>
        <v>0</v>
      </c>
      <c r="S375" s="214">
        <v>0</v>
      </c>
      <c r="T375" s="215">
        <f t="shared" si="183"/>
        <v>0</v>
      </c>
      <c r="AR375" s="25" t="s">
        <v>588</v>
      </c>
      <c r="AT375" s="25" t="s">
        <v>230</v>
      </c>
      <c r="AU375" s="25" t="s">
        <v>87</v>
      </c>
      <c r="AY375" s="25" t="s">
        <v>228</v>
      </c>
      <c r="BE375" s="216">
        <f t="shared" si="184"/>
        <v>0</v>
      </c>
      <c r="BF375" s="216">
        <f t="shared" si="185"/>
        <v>0</v>
      </c>
      <c r="BG375" s="216">
        <f t="shared" si="186"/>
        <v>0</v>
      </c>
      <c r="BH375" s="216">
        <f t="shared" si="187"/>
        <v>0</v>
      </c>
      <c r="BI375" s="216">
        <f t="shared" si="188"/>
        <v>0</v>
      </c>
      <c r="BJ375" s="25" t="s">
        <v>24</v>
      </c>
      <c r="BK375" s="216">
        <f t="shared" si="189"/>
        <v>0</v>
      </c>
      <c r="BL375" s="25" t="s">
        <v>588</v>
      </c>
      <c r="BM375" s="25" t="s">
        <v>7468</v>
      </c>
    </row>
    <row r="376" spans="2:65" s="1" customFormat="1" ht="22.5" customHeight="1">
      <c r="B376" s="42"/>
      <c r="C376" s="205" t="s">
        <v>1755</v>
      </c>
      <c r="D376" s="205" t="s">
        <v>230</v>
      </c>
      <c r="E376" s="206" t="s">
        <v>7375</v>
      </c>
      <c r="F376" s="207" t="s">
        <v>7376</v>
      </c>
      <c r="G376" s="208" t="s">
        <v>852</v>
      </c>
      <c r="H376" s="209">
        <v>2</v>
      </c>
      <c r="I376" s="210"/>
      <c r="J376" s="211">
        <f t="shared" si="180"/>
        <v>0</v>
      </c>
      <c r="K376" s="207" t="s">
        <v>3144</v>
      </c>
      <c r="L376" s="62"/>
      <c r="M376" s="212" t="s">
        <v>22</v>
      </c>
      <c r="N376" s="213" t="s">
        <v>50</v>
      </c>
      <c r="O376" s="43"/>
      <c r="P376" s="214">
        <f t="shared" si="181"/>
        <v>0</v>
      </c>
      <c r="Q376" s="214">
        <v>0</v>
      </c>
      <c r="R376" s="214">
        <f t="shared" si="182"/>
        <v>0</v>
      </c>
      <c r="S376" s="214">
        <v>0</v>
      </c>
      <c r="T376" s="215">
        <f t="shared" si="183"/>
        <v>0</v>
      </c>
      <c r="AR376" s="25" t="s">
        <v>588</v>
      </c>
      <c r="AT376" s="25" t="s">
        <v>230</v>
      </c>
      <c r="AU376" s="25" t="s">
        <v>87</v>
      </c>
      <c r="AY376" s="25" t="s">
        <v>228</v>
      </c>
      <c r="BE376" s="216">
        <f t="shared" si="184"/>
        <v>0</v>
      </c>
      <c r="BF376" s="216">
        <f t="shared" si="185"/>
        <v>0</v>
      </c>
      <c r="BG376" s="216">
        <f t="shared" si="186"/>
        <v>0</v>
      </c>
      <c r="BH376" s="216">
        <f t="shared" si="187"/>
        <v>0</v>
      </c>
      <c r="BI376" s="216">
        <f t="shared" si="188"/>
        <v>0</v>
      </c>
      <c r="BJ376" s="25" t="s">
        <v>24</v>
      </c>
      <c r="BK376" s="216">
        <f t="shared" si="189"/>
        <v>0</v>
      </c>
      <c r="BL376" s="25" t="s">
        <v>588</v>
      </c>
      <c r="BM376" s="25" t="s">
        <v>7469</v>
      </c>
    </row>
    <row r="377" spans="2:65" s="11" customFormat="1" ht="29.85" customHeight="1">
      <c r="B377" s="188"/>
      <c r="C377" s="189"/>
      <c r="D377" s="202" t="s">
        <v>78</v>
      </c>
      <c r="E377" s="203" t="s">
        <v>3375</v>
      </c>
      <c r="F377" s="203" t="s">
        <v>7470</v>
      </c>
      <c r="G377" s="189"/>
      <c r="H377" s="189"/>
      <c r="I377" s="192"/>
      <c r="J377" s="204">
        <f>BK377</f>
        <v>0</v>
      </c>
      <c r="K377" s="189"/>
      <c r="L377" s="194"/>
      <c r="M377" s="195"/>
      <c r="N377" s="196"/>
      <c r="O377" s="196"/>
      <c r="P377" s="197">
        <f>SUM(P378:P394)</f>
        <v>0</v>
      </c>
      <c r="Q377" s="196"/>
      <c r="R377" s="197">
        <f>SUM(R378:R394)</f>
        <v>0</v>
      </c>
      <c r="S377" s="196"/>
      <c r="T377" s="198">
        <f>SUM(T378:T394)</f>
        <v>0</v>
      </c>
      <c r="AR377" s="199" t="s">
        <v>101</v>
      </c>
      <c r="AT377" s="200" t="s">
        <v>78</v>
      </c>
      <c r="AU377" s="200" t="s">
        <v>24</v>
      </c>
      <c r="AY377" s="199" t="s">
        <v>228</v>
      </c>
      <c r="BK377" s="201">
        <f>SUM(BK378:BK394)</f>
        <v>0</v>
      </c>
    </row>
    <row r="378" spans="2:65" s="1" customFormat="1" ht="31.5" customHeight="1">
      <c r="B378" s="42"/>
      <c r="C378" s="205" t="s">
        <v>1761</v>
      </c>
      <c r="D378" s="205" t="s">
        <v>230</v>
      </c>
      <c r="E378" s="206" t="s">
        <v>7337</v>
      </c>
      <c r="F378" s="207" t="s">
        <v>7338</v>
      </c>
      <c r="G378" s="208" t="s">
        <v>852</v>
      </c>
      <c r="H378" s="209">
        <v>1</v>
      </c>
      <c r="I378" s="210"/>
      <c r="J378" s="211">
        <f t="shared" ref="J378:J394" si="190">ROUND(I378*H378,2)</f>
        <v>0</v>
      </c>
      <c r="K378" s="207" t="s">
        <v>3144</v>
      </c>
      <c r="L378" s="62"/>
      <c r="M378" s="212" t="s">
        <v>22</v>
      </c>
      <c r="N378" s="213" t="s">
        <v>50</v>
      </c>
      <c r="O378" s="43"/>
      <c r="P378" s="214">
        <f t="shared" ref="P378:P394" si="191">O378*H378</f>
        <v>0</v>
      </c>
      <c r="Q378" s="214">
        <v>0</v>
      </c>
      <c r="R378" s="214">
        <f t="shared" ref="R378:R394" si="192">Q378*H378</f>
        <v>0</v>
      </c>
      <c r="S378" s="214">
        <v>0</v>
      </c>
      <c r="T378" s="215">
        <f t="shared" ref="T378:T394" si="193">S378*H378</f>
        <v>0</v>
      </c>
      <c r="AR378" s="25" t="s">
        <v>588</v>
      </c>
      <c r="AT378" s="25" t="s">
        <v>230</v>
      </c>
      <c r="AU378" s="25" t="s">
        <v>87</v>
      </c>
      <c r="AY378" s="25" t="s">
        <v>228</v>
      </c>
      <c r="BE378" s="216">
        <f t="shared" ref="BE378:BE394" si="194">IF(N378="základní",J378,0)</f>
        <v>0</v>
      </c>
      <c r="BF378" s="216">
        <f t="shared" ref="BF378:BF394" si="195">IF(N378="snížená",J378,0)</f>
        <v>0</v>
      </c>
      <c r="BG378" s="216">
        <f t="shared" ref="BG378:BG394" si="196">IF(N378="zákl. přenesená",J378,0)</f>
        <v>0</v>
      </c>
      <c r="BH378" s="216">
        <f t="shared" ref="BH378:BH394" si="197">IF(N378="sníž. přenesená",J378,0)</f>
        <v>0</v>
      </c>
      <c r="BI378" s="216">
        <f t="shared" ref="BI378:BI394" si="198">IF(N378="nulová",J378,0)</f>
        <v>0</v>
      </c>
      <c r="BJ378" s="25" t="s">
        <v>24</v>
      </c>
      <c r="BK378" s="216">
        <f t="shared" ref="BK378:BK394" si="199">ROUND(I378*H378,2)</f>
        <v>0</v>
      </c>
      <c r="BL378" s="25" t="s">
        <v>588</v>
      </c>
      <c r="BM378" s="25" t="s">
        <v>7471</v>
      </c>
    </row>
    <row r="379" spans="2:65" s="1" customFormat="1" ht="31.5" customHeight="1">
      <c r="B379" s="42"/>
      <c r="C379" s="205" t="s">
        <v>1767</v>
      </c>
      <c r="D379" s="205" t="s">
        <v>230</v>
      </c>
      <c r="E379" s="206" t="s">
        <v>7340</v>
      </c>
      <c r="F379" s="207" t="s">
        <v>7341</v>
      </c>
      <c r="G379" s="208" t="s">
        <v>852</v>
      </c>
      <c r="H379" s="209">
        <v>2</v>
      </c>
      <c r="I379" s="210"/>
      <c r="J379" s="211">
        <f t="shared" si="190"/>
        <v>0</v>
      </c>
      <c r="K379" s="207" t="s">
        <v>3144</v>
      </c>
      <c r="L379" s="62"/>
      <c r="M379" s="212" t="s">
        <v>22</v>
      </c>
      <c r="N379" s="213" t="s">
        <v>50</v>
      </c>
      <c r="O379" s="43"/>
      <c r="P379" s="214">
        <f t="shared" si="191"/>
        <v>0</v>
      </c>
      <c r="Q379" s="214">
        <v>0</v>
      </c>
      <c r="R379" s="214">
        <f t="shared" si="192"/>
        <v>0</v>
      </c>
      <c r="S379" s="214">
        <v>0</v>
      </c>
      <c r="T379" s="215">
        <f t="shared" si="193"/>
        <v>0</v>
      </c>
      <c r="AR379" s="25" t="s">
        <v>588</v>
      </c>
      <c r="AT379" s="25" t="s">
        <v>230</v>
      </c>
      <c r="AU379" s="25" t="s">
        <v>87</v>
      </c>
      <c r="AY379" s="25" t="s">
        <v>228</v>
      </c>
      <c r="BE379" s="216">
        <f t="shared" si="194"/>
        <v>0</v>
      </c>
      <c r="BF379" s="216">
        <f t="shared" si="195"/>
        <v>0</v>
      </c>
      <c r="BG379" s="216">
        <f t="shared" si="196"/>
        <v>0</v>
      </c>
      <c r="BH379" s="216">
        <f t="shared" si="197"/>
        <v>0</v>
      </c>
      <c r="BI379" s="216">
        <f t="shared" si="198"/>
        <v>0</v>
      </c>
      <c r="BJ379" s="25" t="s">
        <v>24</v>
      </c>
      <c r="BK379" s="216">
        <f t="shared" si="199"/>
        <v>0</v>
      </c>
      <c r="BL379" s="25" t="s">
        <v>588</v>
      </c>
      <c r="BM379" s="25" t="s">
        <v>7472</v>
      </c>
    </row>
    <row r="380" spans="2:65" s="1" customFormat="1" ht="22.5" customHeight="1">
      <c r="B380" s="42"/>
      <c r="C380" s="205" t="s">
        <v>1772</v>
      </c>
      <c r="D380" s="205" t="s">
        <v>230</v>
      </c>
      <c r="E380" s="206" t="s">
        <v>7343</v>
      </c>
      <c r="F380" s="207" t="s">
        <v>7344</v>
      </c>
      <c r="G380" s="208" t="s">
        <v>852</v>
      </c>
      <c r="H380" s="209">
        <v>3</v>
      </c>
      <c r="I380" s="210"/>
      <c r="J380" s="211">
        <f t="shared" si="190"/>
        <v>0</v>
      </c>
      <c r="K380" s="207" t="s">
        <v>3144</v>
      </c>
      <c r="L380" s="62"/>
      <c r="M380" s="212" t="s">
        <v>22</v>
      </c>
      <c r="N380" s="213" t="s">
        <v>50</v>
      </c>
      <c r="O380" s="43"/>
      <c r="P380" s="214">
        <f t="shared" si="191"/>
        <v>0</v>
      </c>
      <c r="Q380" s="214">
        <v>0</v>
      </c>
      <c r="R380" s="214">
        <f t="shared" si="192"/>
        <v>0</v>
      </c>
      <c r="S380" s="214">
        <v>0</v>
      </c>
      <c r="T380" s="215">
        <f t="shared" si="193"/>
        <v>0</v>
      </c>
      <c r="AR380" s="25" t="s">
        <v>588</v>
      </c>
      <c r="AT380" s="25" t="s">
        <v>230</v>
      </c>
      <c r="AU380" s="25" t="s">
        <v>87</v>
      </c>
      <c r="AY380" s="25" t="s">
        <v>228</v>
      </c>
      <c r="BE380" s="216">
        <f t="shared" si="194"/>
        <v>0</v>
      </c>
      <c r="BF380" s="216">
        <f t="shared" si="195"/>
        <v>0</v>
      </c>
      <c r="BG380" s="216">
        <f t="shared" si="196"/>
        <v>0</v>
      </c>
      <c r="BH380" s="216">
        <f t="shared" si="197"/>
        <v>0</v>
      </c>
      <c r="BI380" s="216">
        <f t="shared" si="198"/>
        <v>0</v>
      </c>
      <c r="BJ380" s="25" t="s">
        <v>24</v>
      </c>
      <c r="BK380" s="216">
        <f t="shared" si="199"/>
        <v>0</v>
      </c>
      <c r="BL380" s="25" t="s">
        <v>588</v>
      </c>
      <c r="BM380" s="25" t="s">
        <v>7473</v>
      </c>
    </row>
    <row r="381" spans="2:65" s="1" customFormat="1" ht="22.5" customHeight="1">
      <c r="B381" s="42"/>
      <c r="C381" s="205" t="s">
        <v>1778</v>
      </c>
      <c r="D381" s="205" t="s">
        <v>230</v>
      </c>
      <c r="E381" s="206" t="s">
        <v>7346</v>
      </c>
      <c r="F381" s="207" t="s">
        <v>7347</v>
      </c>
      <c r="G381" s="208" t="s">
        <v>852</v>
      </c>
      <c r="H381" s="209">
        <v>1</v>
      </c>
      <c r="I381" s="210"/>
      <c r="J381" s="211">
        <f t="shared" si="190"/>
        <v>0</v>
      </c>
      <c r="K381" s="207" t="s">
        <v>3144</v>
      </c>
      <c r="L381" s="62"/>
      <c r="M381" s="212" t="s">
        <v>22</v>
      </c>
      <c r="N381" s="213" t="s">
        <v>50</v>
      </c>
      <c r="O381" s="43"/>
      <c r="P381" s="214">
        <f t="shared" si="191"/>
        <v>0</v>
      </c>
      <c r="Q381" s="214">
        <v>0</v>
      </c>
      <c r="R381" s="214">
        <f t="shared" si="192"/>
        <v>0</v>
      </c>
      <c r="S381" s="214">
        <v>0</v>
      </c>
      <c r="T381" s="215">
        <f t="shared" si="193"/>
        <v>0</v>
      </c>
      <c r="AR381" s="25" t="s">
        <v>588</v>
      </c>
      <c r="AT381" s="25" t="s">
        <v>230</v>
      </c>
      <c r="AU381" s="25" t="s">
        <v>87</v>
      </c>
      <c r="AY381" s="25" t="s">
        <v>228</v>
      </c>
      <c r="BE381" s="216">
        <f t="shared" si="194"/>
        <v>0</v>
      </c>
      <c r="BF381" s="216">
        <f t="shared" si="195"/>
        <v>0</v>
      </c>
      <c r="BG381" s="216">
        <f t="shared" si="196"/>
        <v>0</v>
      </c>
      <c r="BH381" s="216">
        <f t="shared" si="197"/>
        <v>0</v>
      </c>
      <c r="BI381" s="216">
        <f t="shared" si="198"/>
        <v>0</v>
      </c>
      <c r="BJ381" s="25" t="s">
        <v>24</v>
      </c>
      <c r="BK381" s="216">
        <f t="shared" si="199"/>
        <v>0</v>
      </c>
      <c r="BL381" s="25" t="s">
        <v>588</v>
      </c>
      <c r="BM381" s="25" t="s">
        <v>7474</v>
      </c>
    </row>
    <row r="382" spans="2:65" s="1" customFormat="1" ht="22.5" customHeight="1">
      <c r="B382" s="42"/>
      <c r="C382" s="205" t="s">
        <v>1784</v>
      </c>
      <c r="D382" s="205" t="s">
        <v>230</v>
      </c>
      <c r="E382" s="206" t="s">
        <v>7349</v>
      </c>
      <c r="F382" s="207" t="s">
        <v>7350</v>
      </c>
      <c r="G382" s="208" t="s">
        <v>852</v>
      </c>
      <c r="H382" s="209">
        <v>1</v>
      </c>
      <c r="I382" s="210"/>
      <c r="J382" s="211">
        <f t="shared" si="190"/>
        <v>0</v>
      </c>
      <c r="K382" s="207" t="s">
        <v>3144</v>
      </c>
      <c r="L382" s="62"/>
      <c r="M382" s="212" t="s">
        <v>22</v>
      </c>
      <c r="N382" s="213" t="s">
        <v>50</v>
      </c>
      <c r="O382" s="43"/>
      <c r="P382" s="214">
        <f t="shared" si="191"/>
        <v>0</v>
      </c>
      <c r="Q382" s="214">
        <v>0</v>
      </c>
      <c r="R382" s="214">
        <f t="shared" si="192"/>
        <v>0</v>
      </c>
      <c r="S382" s="214">
        <v>0</v>
      </c>
      <c r="T382" s="215">
        <f t="shared" si="193"/>
        <v>0</v>
      </c>
      <c r="AR382" s="25" t="s">
        <v>588</v>
      </c>
      <c r="AT382" s="25" t="s">
        <v>230</v>
      </c>
      <c r="AU382" s="25" t="s">
        <v>87</v>
      </c>
      <c r="AY382" s="25" t="s">
        <v>228</v>
      </c>
      <c r="BE382" s="216">
        <f t="shared" si="194"/>
        <v>0</v>
      </c>
      <c r="BF382" s="216">
        <f t="shared" si="195"/>
        <v>0</v>
      </c>
      <c r="BG382" s="216">
        <f t="shared" si="196"/>
        <v>0</v>
      </c>
      <c r="BH382" s="216">
        <f t="shared" si="197"/>
        <v>0</v>
      </c>
      <c r="BI382" s="216">
        <f t="shared" si="198"/>
        <v>0</v>
      </c>
      <c r="BJ382" s="25" t="s">
        <v>24</v>
      </c>
      <c r="BK382" s="216">
        <f t="shared" si="199"/>
        <v>0</v>
      </c>
      <c r="BL382" s="25" t="s">
        <v>588</v>
      </c>
      <c r="BM382" s="25" t="s">
        <v>7475</v>
      </c>
    </row>
    <row r="383" spans="2:65" s="1" customFormat="1" ht="22.5" customHeight="1">
      <c r="B383" s="42"/>
      <c r="C383" s="205" t="s">
        <v>1789</v>
      </c>
      <c r="D383" s="205" t="s">
        <v>230</v>
      </c>
      <c r="E383" s="206" t="s">
        <v>7176</v>
      </c>
      <c r="F383" s="207" t="s">
        <v>7177</v>
      </c>
      <c r="G383" s="208" t="s">
        <v>852</v>
      </c>
      <c r="H383" s="209">
        <v>1</v>
      </c>
      <c r="I383" s="210"/>
      <c r="J383" s="211">
        <f t="shared" si="190"/>
        <v>0</v>
      </c>
      <c r="K383" s="207" t="s">
        <v>3144</v>
      </c>
      <c r="L383" s="62"/>
      <c r="M383" s="212" t="s">
        <v>22</v>
      </c>
      <c r="N383" s="213" t="s">
        <v>50</v>
      </c>
      <c r="O383" s="43"/>
      <c r="P383" s="214">
        <f t="shared" si="191"/>
        <v>0</v>
      </c>
      <c r="Q383" s="214">
        <v>0</v>
      </c>
      <c r="R383" s="214">
        <f t="shared" si="192"/>
        <v>0</v>
      </c>
      <c r="S383" s="214">
        <v>0</v>
      </c>
      <c r="T383" s="215">
        <f t="shared" si="193"/>
        <v>0</v>
      </c>
      <c r="AR383" s="25" t="s">
        <v>588</v>
      </c>
      <c r="AT383" s="25" t="s">
        <v>230</v>
      </c>
      <c r="AU383" s="25" t="s">
        <v>87</v>
      </c>
      <c r="AY383" s="25" t="s">
        <v>228</v>
      </c>
      <c r="BE383" s="216">
        <f t="shared" si="194"/>
        <v>0</v>
      </c>
      <c r="BF383" s="216">
        <f t="shared" si="195"/>
        <v>0</v>
      </c>
      <c r="BG383" s="216">
        <f t="shared" si="196"/>
        <v>0</v>
      </c>
      <c r="BH383" s="216">
        <f t="shared" si="197"/>
        <v>0</v>
      </c>
      <c r="BI383" s="216">
        <f t="shared" si="198"/>
        <v>0</v>
      </c>
      <c r="BJ383" s="25" t="s">
        <v>24</v>
      </c>
      <c r="BK383" s="216">
        <f t="shared" si="199"/>
        <v>0</v>
      </c>
      <c r="BL383" s="25" t="s">
        <v>588</v>
      </c>
      <c r="BM383" s="25" t="s">
        <v>7476</v>
      </c>
    </row>
    <row r="384" spans="2:65" s="1" customFormat="1" ht="31.5" customHeight="1">
      <c r="B384" s="42"/>
      <c r="C384" s="205" t="s">
        <v>1794</v>
      </c>
      <c r="D384" s="205" t="s">
        <v>230</v>
      </c>
      <c r="E384" s="206" t="s">
        <v>7353</v>
      </c>
      <c r="F384" s="207" t="s">
        <v>7354</v>
      </c>
      <c r="G384" s="208" t="s">
        <v>852</v>
      </c>
      <c r="H384" s="209">
        <v>3</v>
      </c>
      <c r="I384" s="210"/>
      <c r="J384" s="211">
        <f t="shared" si="190"/>
        <v>0</v>
      </c>
      <c r="K384" s="207" t="s">
        <v>3144</v>
      </c>
      <c r="L384" s="62"/>
      <c r="M384" s="212" t="s">
        <v>22</v>
      </c>
      <c r="N384" s="213" t="s">
        <v>50</v>
      </c>
      <c r="O384" s="43"/>
      <c r="P384" s="214">
        <f t="shared" si="191"/>
        <v>0</v>
      </c>
      <c r="Q384" s="214">
        <v>0</v>
      </c>
      <c r="R384" s="214">
        <f t="shared" si="192"/>
        <v>0</v>
      </c>
      <c r="S384" s="214">
        <v>0</v>
      </c>
      <c r="T384" s="215">
        <f t="shared" si="193"/>
        <v>0</v>
      </c>
      <c r="AR384" s="25" t="s">
        <v>588</v>
      </c>
      <c r="AT384" s="25" t="s">
        <v>230</v>
      </c>
      <c r="AU384" s="25" t="s">
        <v>87</v>
      </c>
      <c r="AY384" s="25" t="s">
        <v>228</v>
      </c>
      <c r="BE384" s="216">
        <f t="shared" si="194"/>
        <v>0</v>
      </c>
      <c r="BF384" s="216">
        <f t="shared" si="195"/>
        <v>0</v>
      </c>
      <c r="BG384" s="216">
        <f t="shared" si="196"/>
        <v>0</v>
      </c>
      <c r="BH384" s="216">
        <f t="shared" si="197"/>
        <v>0</v>
      </c>
      <c r="BI384" s="216">
        <f t="shared" si="198"/>
        <v>0</v>
      </c>
      <c r="BJ384" s="25" t="s">
        <v>24</v>
      </c>
      <c r="BK384" s="216">
        <f t="shared" si="199"/>
        <v>0</v>
      </c>
      <c r="BL384" s="25" t="s">
        <v>588</v>
      </c>
      <c r="BM384" s="25" t="s">
        <v>7477</v>
      </c>
    </row>
    <row r="385" spans="2:65" s="1" customFormat="1" ht="31.5" customHeight="1">
      <c r="B385" s="42"/>
      <c r="C385" s="205" t="s">
        <v>1799</v>
      </c>
      <c r="D385" s="205" t="s">
        <v>230</v>
      </c>
      <c r="E385" s="206" t="s">
        <v>7353</v>
      </c>
      <c r="F385" s="207" t="s">
        <v>7354</v>
      </c>
      <c r="G385" s="208" t="s">
        <v>852</v>
      </c>
      <c r="H385" s="209">
        <v>2</v>
      </c>
      <c r="I385" s="210"/>
      <c r="J385" s="211">
        <f t="shared" si="190"/>
        <v>0</v>
      </c>
      <c r="K385" s="207" t="s">
        <v>3144</v>
      </c>
      <c r="L385" s="62"/>
      <c r="M385" s="212" t="s">
        <v>22</v>
      </c>
      <c r="N385" s="213" t="s">
        <v>50</v>
      </c>
      <c r="O385" s="43"/>
      <c r="P385" s="214">
        <f t="shared" si="191"/>
        <v>0</v>
      </c>
      <c r="Q385" s="214">
        <v>0</v>
      </c>
      <c r="R385" s="214">
        <f t="shared" si="192"/>
        <v>0</v>
      </c>
      <c r="S385" s="214">
        <v>0</v>
      </c>
      <c r="T385" s="215">
        <f t="shared" si="193"/>
        <v>0</v>
      </c>
      <c r="AR385" s="25" t="s">
        <v>588</v>
      </c>
      <c r="AT385" s="25" t="s">
        <v>230</v>
      </c>
      <c r="AU385" s="25" t="s">
        <v>87</v>
      </c>
      <c r="AY385" s="25" t="s">
        <v>228</v>
      </c>
      <c r="BE385" s="216">
        <f t="shared" si="194"/>
        <v>0</v>
      </c>
      <c r="BF385" s="216">
        <f t="shared" si="195"/>
        <v>0</v>
      </c>
      <c r="BG385" s="216">
        <f t="shared" si="196"/>
        <v>0</v>
      </c>
      <c r="BH385" s="216">
        <f t="shared" si="197"/>
        <v>0</v>
      </c>
      <c r="BI385" s="216">
        <f t="shared" si="198"/>
        <v>0</v>
      </c>
      <c r="BJ385" s="25" t="s">
        <v>24</v>
      </c>
      <c r="BK385" s="216">
        <f t="shared" si="199"/>
        <v>0</v>
      </c>
      <c r="BL385" s="25" t="s">
        <v>588</v>
      </c>
      <c r="BM385" s="25" t="s">
        <v>7478</v>
      </c>
    </row>
    <row r="386" spans="2:65" s="1" customFormat="1" ht="22.5" customHeight="1">
      <c r="B386" s="42"/>
      <c r="C386" s="205" t="s">
        <v>1804</v>
      </c>
      <c r="D386" s="205" t="s">
        <v>230</v>
      </c>
      <c r="E386" s="206" t="s">
        <v>7357</v>
      </c>
      <c r="F386" s="207" t="s">
        <v>7358</v>
      </c>
      <c r="G386" s="208" t="s">
        <v>852</v>
      </c>
      <c r="H386" s="209">
        <v>5</v>
      </c>
      <c r="I386" s="210"/>
      <c r="J386" s="211">
        <f t="shared" si="190"/>
        <v>0</v>
      </c>
      <c r="K386" s="207" t="s">
        <v>3144</v>
      </c>
      <c r="L386" s="62"/>
      <c r="M386" s="212" t="s">
        <v>22</v>
      </c>
      <c r="N386" s="213" t="s">
        <v>50</v>
      </c>
      <c r="O386" s="43"/>
      <c r="P386" s="214">
        <f t="shared" si="191"/>
        <v>0</v>
      </c>
      <c r="Q386" s="214">
        <v>0</v>
      </c>
      <c r="R386" s="214">
        <f t="shared" si="192"/>
        <v>0</v>
      </c>
      <c r="S386" s="214">
        <v>0</v>
      </c>
      <c r="T386" s="215">
        <f t="shared" si="193"/>
        <v>0</v>
      </c>
      <c r="AR386" s="25" t="s">
        <v>588</v>
      </c>
      <c r="AT386" s="25" t="s">
        <v>230</v>
      </c>
      <c r="AU386" s="25" t="s">
        <v>87</v>
      </c>
      <c r="AY386" s="25" t="s">
        <v>228</v>
      </c>
      <c r="BE386" s="216">
        <f t="shared" si="194"/>
        <v>0</v>
      </c>
      <c r="BF386" s="216">
        <f t="shared" si="195"/>
        <v>0</v>
      </c>
      <c r="BG386" s="216">
        <f t="shared" si="196"/>
        <v>0</v>
      </c>
      <c r="BH386" s="216">
        <f t="shared" si="197"/>
        <v>0</v>
      </c>
      <c r="BI386" s="216">
        <f t="shared" si="198"/>
        <v>0</v>
      </c>
      <c r="BJ386" s="25" t="s">
        <v>24</v>
      </c>
      <c r="BK386" s="216">
        <f t="shared" si="199"/>
        <v>0</v>
      </c>
      <c r="BL386" s="25" t="s">
        <v>588</v>
      </c>
      <c r="BM386" s="25" t="s">
        <v>7479</v>
      </c>
    </row>
    <row r="387" spans="2:65" s="1" customFormat="1" ht="22.5" customHeight="1">
      <c r="B387" s="42"/>
      <c r="C387" s="205" t="s">
        <v>1810</v>
      </c>
      <c r="D387" s="205" t="s">
        <v>230</v>
      </c>
      <c r="E387" s="206" t="s">
        <v>7360</v>
      </c>
      <c r="F387" s="207" t="s">
        <v>7361</v>
      </c>
      <c r="G387" s="208" t="s">
        <v>852</v>
      </c>
      <c r="H387" s="209">
        <v>5</v>
      </c>
      <c r="I387" s="210"/>
      <c r="J387" s="211">
        <f t="shared" si="190"/>
        <v>0</v>
      </c>
      <c r="K387" s="207" t="s">
        <v>3144</v>
      </c>
      <c r="L387" s="62"/>
      <c r="M387" s="212" t="s">
        <v>22</v>
      </c>
      <c r="N387" s="213" t="s">
        <v>50</v>
      </c>
      <c r="O387" s="43"/>
      <c r="P387" s="214">
        <f t="shared" si="191"/>
        <v>0</v>
      </c>
      <c r="Q387" s="214">
        <v>0</v>
      </c>
      <c r="R387" s="214">
        <f t="shared" si="192"/>
        <v>0</v>
      </c>
      <c r="S387" s="214">
        <v>0</v>
      </c>
      <c r="T387" s="215">
        <f t="shared" si="193"/>
        <v>0</v>
      </c>
      <c r="AR387" s="25" t="s">
        <v>588</v>
      </c>
      <c r="AT387" s="25" t="s">
        <v>230</v>
      </c>
      <c r="AU387" s="25" t="s">
        <v>87</v>
      </c>
      <c r="AY387" s="25" t="s">
        <v>228</v>
      </c>
      <c r="BE387" s="216">
        <f t="shared" si="194"/>
        <v>0</v>
      </c>
      <c r="BF387" s="216">
        <f t="shared" si="195"/>
        <v>0</v>
      </c>
      <c r="BG387" s="216">
        <f t="shared" si="196"/>
        <v>0</v>
      </c>
      <c r="BH387" s="216">
        <f t="shared" si="197"/>
        <v>0</v>
      </c>
      <c r="BI387" s="216">
        <f t="shared" si="198"/>
        <v>0</v>
      </c>
      <c r="BJ387" s="25" t="s">
        <v>24</v>
      </c>
      <c r="BK387" s="216">
        <f t="shared" si="199"/>
        <v>0</v>
      </c>
      <c r="BL387" s="25" t="s">
        <v>588</v>
      </c>
      <c r="BM387" s="25" t="s">
        <v>7480</v>
      </c>
    </row>
    <row r="388" spans="2:65" s="1" customFormat="1" ht="44.25" customHeight="1">
      <c r="B388" s="42"/>
      <c r="C388" s="205" t="s">
        <v>1816</v>
      </c>
      <c r="D388" s="205" t="s">
        <v>230</v>
      </c>
      <c r="E388" s="206" t="s">
        <v>7363</v>
      </c>
      <c r="F388" s="207" t="s">
        <v>7364</v>
      </c>
      <c r="G388" s="208" t="s">
        <v>852</v>
      </c>
      <c r="H388" s="209">
        <v>2</v>
      </c>
      <c r="I388" s="210"/>
      <c r="J388" s="211">
        <f t="shared" si="190"/>
        <v>0</v>
      </c>
      <c r="K388" s="207" t="s">
        <v>3144</v>
      </c>
      <c r="L388" s="62"/>
      <c r="M388" s="212" t="s">
        <v>22</v>
      </c>
      <c r="N388" s="213" t="s">
        <v>50</v>
      </c>
      <c r="O388" s="43"/>
      <c r="P388" s="214">
        <f t="shared" si="191"/>
        <v>0</v>
      </c>
      <c r="Q388" s="214">
        <v>0</v>
      </c>
      <c r="R388" s="214">
        <f t="shared" si="192"/>
        <v>0</v>
      </c>
      <c r="S388" s="214">
        <v>0</v>
      </c>
      <c r="T388" s="215">
        <f t="shared" si="193"/>
        <v>0</v>
      </c>
      <c r="AR388" s="25" t="s">
        <v>588</v>
      </c>
      <c r="AT388" s="25" t="s">
        <v>230</v>
      </c>
      <c r="AU388" s="25" t="s">
        <v>87</v>
      </c>
      <c r="AY388" s="25" t="s">
        <v>228</v>
      </c>
      <c r="BE388" s="216">
        <f t="shared" si="194"/>
        <v>0</v>
      </c>
      <c r="BF388" s="216">
        <f t="shared" si="195"/>
        <v>0</v>
      </c>
      <c r="BG388" s="216">
        <f t="shared" si="196"/>
        <v>0</v>
      </c>
      <c r="BH388" s="216">
        <f t="shared" si="197"/>
        <v>0</v>
      </c>
      <c r="BI388" s="216">
        <f t="shared" si="198"/>
        <v>0</v>
      </c>
      <c r="BJ388" s="25" t="s">
        <v>24</v>
      </c>
      <c r="BK388" s="216">
        <f t="shared" si="199"/>
        <v>0</v>
      </c>
      <c r="BL388" s="25" t="s">
        <v>588</v>
      </c>
      <c r="BM388" s="25" t="s">
        <v>7481</v>
      </c>
    </row>
    <row r="389" spans="2:65" s="1" customFormat="1" ht="44.25" customHeight="1">
      <c r="B389" s="42"/>
      <c r="C389" s="205" t="s">
        <v>1821</v>
      </c>
      <c r="D389" s="205" t="s">
        <v>230</v>
      </c>
      <c r="E389" s="206" t="s">
        <v>7244</v>
      </c>
      <c r="F389" s="207" t="s">
        <v>7245</v>
      </c>
      <c r="G389" s="208" t="s">
        <v>852</v>
      </c>
      <c r="H389" s="209">
        <v>1</v>
      </c>
      <c r="I389" s="210"/>
      <c r="J389" s="211">
        <f t="shared" si="190"/>
        <v>0</v>
      </c>
      <c r="K389" s="207" t="s">
        <v>3144</v>
      </c>
      <c r="L389" s="62"/>
      <c r="M389" s="212" t="s">
        <v>22</v>
      </c>
      <c r="N389" s="213" t="s">
        <v>50</v>
      </c>
      <c r="O389" s="43"/>
      <c r="P389" s="214">
        <f t="shared" si="191"/>
        <v>0</v>
      </c>
      <c r="Q389" s="214">
        <v>0</v>
      </c>
      <c r="R389" s="214">
        <f t="shared" si="192"/>
        <v>0</v>
      </c>
      <c r="S389" s="214">
        <v>0</v>
      </c>
      <c r="T389" s="215">
        <f t="shared" si="193"/>
        <v>0</v>
      </c>
      <c r="AR389" s="25" t="s">
        <v>588</v>
      </c>
      <c r="AT389" s="25" t="s">
        <v>230</v>
      </c>
      <c r="AU389" s="25" t="s">
        <v>87</v>
      </c>
      <c r="AY389" s="25" t="s">
        <v>228</v>
      </c>
      <c r="BE389" s="216">
        <f t="shared" si="194"/>
        <v>0</v>
      </c>
      <c r="BF389" s="216">
        <f t="shared" si="195"/>
        <v>0</v>
      </c>
      <c r="BG389" s="216">
        <f t="shared" si="196"/>
        <v>0</v>
      </c>
      <c r="BH389" s="216">
        <f t="shared" si="197"/>
        <v>0</v>
      </c>
      <c r="BI389" s="216">
        <f t="shared" si="198"/>
        <v>0</v>
      </c>
      <c r="BJ389" s="25" t="s">
        <v>24</v>
      </c>
      <c r="BK389" s="216">
        <f t="shared" si="199"/>
        <v>0</v>
      </c>
      <c r="BL389" s="25" t="s">
        <v>588</v>
      </c>
      <c r="BM389" s="25" t="s">
        <v>7482</v>
      </c>
    </row>
    <row r="390" spans="2:65" s="1" customFormat="1" ht="22.5" customHeight="1">
      <c r="B390" s="42"/>
      <c r="C390" s="205" t="s">
        <v>1827</v>
      </c>
      <c r="D390" s="205" t="s">
        <v>230</v>
      </c>
      <c r="E390" s="206" t="s">
        <v>7247</v>
      </c>
      <c r="F390" s="207" t="s">
        <v>7248</v>
      </c>
      <c r="G390" s="208" t="s">
        <v>852</v>
      </c>
      <c r="H390" s="209">
        <v>1</v>
      </c>
      <c r="I390" s="210"/>
      <c r="J390" s="211">
        <f t="shared" si="190"/>
        <v>0</v>
      </c>
      <c r="K390" s="207" t="s">
        <v>3144</v>
      </c>
      <c r="L390" s="62"/>
      <c r="M390" s="212" t="s">
        <v>22</v>
      </c>
      <c r="N390" s="213" t="s">
        <v>50</v>
      </c>
      <c r="O390" s="43"/>
      <c r="P390" s="214">
        <f t="shared" si="191"/>
        <v>0</v>
      </c>
      <c r="Q390" s="214">
        <v>0</v>
      </c>
      <c r="R390" s="214">
        <f t="shared" si="192"/>
        <v>0</v>
      </c>
      <c r="S390" s="214">
        <v>0</v>
      </c>
      <c r="T390" s="215">
        <f t="shared" si="193"/>
        <v>0</v>
      </c>
      <c r="AR390" s="25" t="s">
        <v>588</v>
      </c>
      <c r="AT390" s="25" t="s">
        <v>230</v>
      </c>
      <c r="AU390" s="25" t="s">
        <v>87</v>
      </c>
      <c r="AY390" s="25" t="s">
        <v>228</v>
      </c>
      <c r="BE390" s="216">
        <f t="shared" si="194"/>
        <v>0</v>
      </c>
      <c r="BF390" s="216">
        <f t="shared" si="195"/>
        <v>0</v>
      </c>
      <c r="BG390" s="216">
        <f t="shared" si="196"/>
        <v>0</v>
      </c>
      <c r="BH390" s="216">
        <f t="shared" si="197"/>
        <v>0</v>
      </c>
      <c r="BI390" s="216">
        <f t="shared" si="198"/>
        <v>0</v>
      </c>
      <c r="BJ390" s="25" t="s">
        <v>24</v>
      </c>
      <c r="BK390" s="216">
        <f t="shared" si="199"/>
        <v>0</v>
      </c>
      <c r="BL390" s="25" t="s">
        <v>588</v>
      </c>
      <c r="BM390" s="25" t="s">
        <v>7483</v>
      </c>
    </row>
    <row r="391" spans="2:65" s="1" customFormat="1" ht="44.25" customHeight="1">
      <c r="B391" s="42"/>
      <c r="C391" s="205" t="s">
        <v>1832</v>
      </c>
      <c r="D391" s="205" t="s">
        <v>230</v>
      </c>
      <c r="E391" s="206" t="s">
        <v>7368</v>
      </c>
      <c r="F391" s="207" t="s">
        <v>7369</v>
      </c>
      <c r="G391" s="208" t="s">
        <v>852</v>
      </c>
      <c r="H391" s="209">
        <v>2</v>
      </c>
      <c r="I391" s="210"/>
      <c r="J391" s="211">
        <f t="shared" si="190"/>
        <v>0</v>
      </c>
      <c r="K391" s="207" t="s">
        <v>3144</v>
      </c>
      <c r="L391" s="62"/>
      <c r="M391" s="212" t="s">
        <v>22</v>
      </c>
      <c r="N391" s="213" t="s">
        <v>50</v>
      </c>
      <c r="O391" s="43"/>
      <c r="P391" s="214">
        <f t="shared" si="191"/>
        <v>0</v>
      </c>
      <c r="Q391" s="214">
        <v>0</v>
      </c>
      <c r="R391" s="214">
        <f t="shared" si="192"/>
        <v>0</v>
      </c>
      <c r="S391" s="214">
        <v>0</v>
      </c>
      <c r="T391" s="215">
        <f t="shared" si="193"/>
        <v>0</v>
      </c>
      <c r="AR391" s="25" t="s">
        <v>588</v>
      </c>
      <c r="AT391" s="25" t="s">
        <v>230</v>
      </c>
      <c r="AU391" s="25" t="s">
        <v>87</v>
      </c>
      <c r="AY391" s="25" t="s">
        <v>228</v>
      </c>
      <c r="BE391" s="216">
        <f t="shared" si="194"/>
        <v>0</v>
      </c>
      <c r="BF391" s="216">
        <f t="shared" si="195"/>
        <v>0</v>
      </c>
      <c r="BG391" s="216">
        <f t="shared" si="196"/>
        <v>0</v>
      </c>
      <c r="BH391" s="216">
        <f t="shared" si="197"/>
        <v>0</v>
      </c>
      <c r="BI391" s="216">
        <f t="shared" si="198"/>
        <v>0</v>
      </c>
      <c r="BJ391" s="25" t="s">
        <v>24</v>
      </c>
      <c r="BK391" s="216">
        <f t="shared" si="199"/>
        <v>0</v>
      </c>
      <c r="BL391" s="25" t="s">
        <v>588</v>
      </c>
      <c r="BM391" s="25" t="s">
        <v>7484</v>
      </c>
    </row>
    <row r="392" spans="2:65" s="1" customFormat="1" ht="44.25" customHeight="1">
      <c r="B392" s="42"/>
      <c r="C392" s="205" t="s">
        <v>1837</v>
      </c>
      <c r="D392" s="205" t="s">
        <v>230</v>
      </c>
      <c r="E392" s="206" t="s">
        <v>7371</v>
      </c>
      <c r="F392" s="207" t="s">
        <v>7372</v>
      </c>
      <c r="G392" s="208" t="s">
        <v>852</v>
      </c>
      <c r="H392" s="209">
        <v>1</v>
      </c>
      <c r="I392" s="210"/>
      <c r="J392" s="211">
        <f t="shared" si="190"/>
        <v>0</v>
      </c>
      <c r="K392" s="207" t="s">
        <v>3144</v>
      </c>
      <c r="L392" s="62"/>
      <c r="M392" s="212" t="s">
        <v>22</v>
      </c>
      <c r="N392" s="213" t="s">
        <v>50</v>
      </c>
      <c r="O392" s="43"/>
      <c r="P392" s="214">
        <f t="shared" si="191"/>
        <v>0</v>
      </c>
      <c r="Q392" s="214">
        <v>0</v>
      </c>
      <c r="R392" s="214">
        <f t="shared" si="192"/>
        <v>0</v>
      </c>
      <c r="S392" s="214">
        <v>0</v>
      </c>
      <c r="T392" s="215">
        <f t="shared" si="193"/>
        <v>0</v>
      </c>
      <c r="AR392" s="25" t="s">
        <v>588</v>
      </c>
      <c r="AT392" s="25" t="s">
        <v>230</v>
      </c>
      <c r="AU392" s="25" t="s">
        <v>87</v>
      </c>
      <c r="AY392" s="25" t="s">
        <v>228</v>
      </c>
      <c r="BE392" s="216">
        <f t="shared" si="194"/>
        <v>0</v>
      </c>
      <c r="BF392" s="216">
        <f t="shared" si="195"/>
        <v>0</v>
      </c>
      <c r="BG392" s="216">
        <f t="shared" si="196"/>
        <v>0</v>
      </c>
      <c r="BH392" s="216">
        <f t="shared" si="197"/>
        <v>0</v>
      </c>
      <c r="BI392" s="216">
        <f t="shared" si="198"/>
        <v>0</v>
      </c>
      <c r="BJ392" s="25" t="s">
        <v>24</v>
      </c>
      <c r="BK392" s="216">
        <f t="shared" si="199"/>
        <v>0</v>
      </c>
      <c r="BL392" s="25" t="s">
        <v>588</v>
      </c>
      <c r="BM392" s="25" t="s">
        <v>7485</v>
      </c>
    </row>
    <row r="393" spans="2:65" s="1" customFormat="1" ht="22.5" customHeight="1">
      <c r="B393" s="42"/>
      <c r="C393" s="205" t="s">
        <v>1842</v>
      </c>
      <c r="D393" s="205" t="s">
        <v>230</v>
      </c>
      <c r="E393" s="206" t="s">
        <v>7191</v>
      </c>
      <c r="F393" s="207" t="s">
        <v>7192</v>
      </c>
      <c r="G393" s="208" t="s">
        <v>852</v>
      </c>
      <c r="H393" s="209">
        <v>1</v>
      </c>
      <c r="I393" s="210"/>
      <c r="J393" s="211">
        <f t="shared" si="190"/>
        <v>0</v>
      </c>
      <c r="K393" s="207" t="s">
        <v>3144</v>
      </c>
      <c r="L393" s="62"/>
      <c r="M393" s="212" t="s">
        <v>22</v>
      </c>
      <c r="N393" s="213" t="s">
        <v>50</v>
      </c>
      <c r="O393" s="43"/>
      <c r="P393" s="214">
        <f t="shared" si="191"/>
        <v>0</v>
      </c>
      <c r="Q393" s="214">
        <v>0</v>
      </c>
      <c r="R393" s="214">
        <f t="shared" si="192"/>
        <v>0</v>
      </c>
      <c r="S393" s="214">
        <v>0</v>
      </c>
      <c r="T393" s="215">
        <f t="shared" si="193"/>
        <v>0</v>
      </c>
      <c r="AR393" s="25" t="s">
        <v>588</v>
      </c>
      <c r="AT393" s="25" t="s">
        <v>230</v>
      </c>
      <c r="AU393" s="25" t="s">
        <v>87</v>
      </c>
      <c r="AY393" s="25" t="s">
        <v>228</v>
      </c>
      <c r="BE393" s="216">
        <f t="shared" si="194"/>
        <v>0</v>
      </c>
      <c r="BF393" s="216">
        <f t="shared" si="195"/>
        <v>0</v>
      </c>
      <c r="BG393" s="216">
        <f t="shared" si="196"/>
        <v>0</v>
      </c>
      <c r="BH393" s="216">
        <f t="shared" si="197"/>
        <v>0</v>
      </c>
      <c r="BI393" s="216">
        <f t="shared" si="198"/>
        <v>0</v>
      </c>
      <c r="BJ393" s="25" t="s">
        <v>24</v>
      </c>
      <c r="BK393" s="216">
        <f t="shared" si="199"/>
        <v>0</v>
      </c>
      <c r="BL393" s="25" t="s">
        <v>588</v>
      </c>
      <c r="BM393" s="25" t="s">
        <v>7486</v>
      </c>
    </row>
    <row r="394" spans="2:65" s="1" customFormat="1" ht="22.5" customHeight="1">
      <c r="B394" s="42"/>
      <c r="C394" s="205" t="s">
        <v>1847</v>
      </c>
      <c r="D394" s="205" t="s">
        <v>230</v>
      </c>
      <c r="E394" s="206" t="s">
        <v>7375</v>
      </c>
      <c r="F394" s="207" t="s">
        <v>7376</v>
      </c>
      <c r="G394" s="208" t="s">
        <v>852</v>
      </c>
      <c r="H394" s="209">
        <v>2</v>
      </c>
      <c r="I394" s="210"/>
      <c r="J394" s="211">
        <f t="shared" si="190"/>
        <v>0</v>
      </c>
      <c r="K394" s="207" t="s">
        <v>3144</v>
      </c>
      <c r="L394" s="62"/>
      <c r="M394" s="212" t="s">
        <v>22</v>
      </c>
      <c r="N394" s="213" t="s">
        <v>50</v>
      </c>
      <c r="O394" s="43"/>
      <c r="P394" s="214">
        <f t="shared" si="191"/>
        <v>0</v>
      </c>
      <c r="Q394" s="214">
        <v>0</v>
      </c>
      <c r="R394" s="214">
        <f t="shared" si="192"/>
        <v>0</v>
      </c>
      <c r="S394" s="214">
        <v>0</v>
      </c>
      <c r="T394" s="215">
        <f t="shared" si="193"/>
        <v>0</v>
      </c>
      <c r="AR394" s="25" t="s">
        <v>588</v>
      </c>
      <c r="AT394" s="25" t="s">
        <v>230</v>
      </c>
      <c r="AU394" s="25" t="s">
        <v>87</v>
      </c>
      <c r="AY394" s="25" t="s">
        <v>228</v>
      </c>
      <c r="BE394" s="216">
        <f t="shared" si="194"/>
        <v>0</v>
      </c>
      <c r="BF394" s="216">
        <f t="shared" si="195"/>
        <v>0</v>
      </c>
      <c r="BG394" s="216">
        <f t="shared" si="196"/>
        <v>0</v>
      </c>
      <c r="BH394" s="216">
        <f t="shared" si="197"/>
        <v>0</v>
      </c>
      <c r="BI394" s="216">
        <f t="shared" si="198"/>
        <v>0</v>
      </c>
      <c r="BJ394" s="25" t="s">
        <v>24</v>
      </c>
      <c r="BK394" s="216">
        <f t="shared" si="199"/>
        <v>0</v>
      </c>
      <c r="BL394" s="25" t="s">
        <v>588</v>
      </c>
      <c r="BM394" s="25" t="s">
        <v>7487</v>
      </c>
    </row>
    <row r="395" spans="2:65" s="11" customFormat="1" ht="29.85" customHeight="1">
      <c r="B395" s="188"/>
      <c r="C395" s="189"/>
      <c r="D395" s="202" t="s">
        <v>78</v>
      </c>
      <c r="E395" s="203" t="s">
        <v>3409</v>
      </c>
      <c r="F395" s="203" t="s">
        <v>7488</v>
      </c>
      <c r="G395" s="189"/>
      <c r="H395" s="189"/>
      <c r="I395" s="192"/>
      <c r="J395" s="204">
        <f>BK395</f>
        <v>0</v>
      </c>
      <c r="K395" s="189"/>
      <c r="L395" s="194"/>
      <c r="M395" s="195"/>
      <c r="N395" s="196"/>
      <c r="O395" s="196"/>
      <c r="P395" s="197">
        <f>SUM(P396:P412)</f>
        <v>0</v>
      </c>
      <c r="Q395" s="196"/>
      <c r="R395" s="197">
        <f>SUM(R396:R412)</f>
        <v>0</v>
      </c>
      <c r="S395" s="196"/>
      <c r="T395" s="198">
        <f>SUM(T396:T412)</f>
        <v>0</v>
      </c>
      <c r="AR395" s="199" t="s">
        <v>101</v>
      </c>
      <c r="AT395" s="200" t="s">
        <v>78</v>
      </c>
      <c r="AU395" s="200" t="s">
        <v>24</v>
      </c>
      <c r="AY395" s="199" t="s">
        <v>228</v>
      </c>
      <c r="BK395" s="201">
        <f>SUM(BK396:BK412)</f>
        <v>0</v>
      </c>
    </row>
    <row r="396" spans="2:65" s="1" customFormat="1" ht="31.5" customHeight="1">
      <c r="B396" s="42"/>
      <c r="C396" s="205" t="s">
        <v>1852</v>
      </c>
      <c r="D396" s="205" t="s">
        <v>230</v>
      </c>
      <c r="E396" s="206" t="s">
        <v>7337</v>
      </c>
      <c r="F396" s="207" t="s">
        <v>7338</v>
      </c>
      <c r="G396" s="208" t="s">
        <v>852</v>
      </c>
      <c r="H396" s="209">
        <v>1</v>
      </c>
      <c r="I396" s="210"/>
      <c r="J396" s="211">
        <f t="shared" ref="J396:J412" si="200">ROUND(I396*H396,2)</f>
        <v>0</v>
      </c>
      <c r="K396" s="207" t="s">
        <v>3144</v>
      </c>
      <c r="L396" s="62"/>
      <c r="M396" s="212" t="s">
        <v>22</v>
      </c>
      <c r="N396" s="213" t="s">
        <v>50</v>
      </c>
      <c r="O396" s="43"/>
      <c r="P396" s="214">
        <f t="shared" ref="P396:P412" si="201">O396*H396</f>
        <v>0</v>
      </c>
      <c r="Q396" s="214">
        <v>0</v>
      </c>
      <c r="R396" s="214">
        <f t="shared" ref="R396:R412" si="202">Q396*H396</f>
        <v>0</v>
      </c>
      <c r="S396" s="214">
        <v>0</v>
      </c>
      <c r="T396" s="215">
        <f t="shared" ref="T396:T412" si="203">S396*H396</f>
        <v>0</v>
      </c>
      <c r="AR396" s="25" t="s">
        <v>588</v>
      </c>
      <c r="AT396" s="25" t="s">
        <v>230</v>
      </c>
      <c r="AU396" s="25" t="s">
        <v>87</v>
      </c>
      <c r="AY396" s="25" t="s">
        <v>228</v>
      </c>
      <c r="BE396" s="216">
        <f t="shared" ref="BE396:BE412" si="204">IF(N396="základní",J396,0)</f>
        <v>0</v>
      </c>
      <c r="BF396" s="216">
        <f t="shared" ref="BF396:BF412" si="205">IF(N396="snížená",J396,0)</f>
        <v>0</v>
      </c>
      <c r="BG396" s="216">
        <f t="shared" ref="BG396:BG412" si="206">IF(N396="zákl. přenesená",J396,0)</f>
        <v>0</v>
      </c>
      <c r="BH396" s="216">
        <f t="shared" ref="BH396:BH412" si="207">IF(N396="sníž. přenesená",J396,0)</f>
        <v>0</v>
      </c>
      <c r="BI396" s="216">
        <f t="shared" ref="BI396:BI412" si="208">IF(N396="nulová",J396,0)</f>
        <v>0</v>
      </c>
      <c r="BJ396" s="25" t="s">
        <v>24</v>
      </c>
      <c r="BK396" s="216">
        <f t="shared" ref="BK396:BK412" si="209">ROUND(I396*H396,2)</f>
        <v>0</v>
      </c>
      <c r="BL396" s="25" t="s">
        <v>588</v>
      </c>
      <c r="BM396" s="25" t="s">
        <v>7489</v>
      </c>
    </row>
    <row r="397" spans="2:65" s="1" customFormat="1" ht="31.5" customHeight="1">
      <c r="B397" s="42"/>
      <c r="C397" s="205" t="s">
        <v>1857</v>
      </c>
      <c r="D397" s="205" t="s">
        <v>230</v>
      </c>
      <c r="E397" s="206" t="s">
        <v>7340</v>
      </c>
      <c r="F397" s="207" t="s">
        <v>7341</v>
      </c>
      <c r="G397" s="208" t="s">
        <v>852</v>
      </c>
      <c r="H397" s="209">
        <v>2</v>
      </c>
      <c r="I397" s="210"/>
      <c r="J397" s="211">
        <f t="shared" si="200"/>
        <v>0</v>
      </c>
      <c r="K397" s="207" t="s">
        <v>3144</v>
      </c>
      <c r="L397" s="62"/>
      <c r="M397" s="212" t="s">
        <v>22</v>
      </c>
      <c r="N397" s="213" t="s">
        <v>50</v>
      </c>
      <c r="O397" s="43"/>
      <c r="P397" s="214">
        <f t="shared" si="201"/>
        <v>0</v>
      </c>
      <c r="Q397" s="214">
        <v>0</v>
      </c>
      <c r="R397" s="214">
        <f t="shared" si="202"/>
        <v>0</v>
      </c>
      <c r="S397" s="214">
        <v>0</v>
      </c>
      <c r="T397" s="215">
        <f t="shared" si="203"/>
        <v>0</v>
      </c>
      <c r="AR397" s="25" t="s">
        <v>588</v>
      </c>
      <c r="AT397" s="25" t="s">
        <v>230</v>
      </c>
      <c r="AU397" s="25" t="s">
        <v>87</v>
      </c>
      <c r="AY397" s="25" t="s">
        <v>228</v>
      </c>
      <c r="BE397" s="216">
        <f t="shared" si="204"/>
        <v>0</v>
      </c>
      <c r="BF397" s="216">
        <f t="shared" si="205"/>
        <v>0</v>
      </c>
      <c r="BG397" s="216">
        <f t="shared" si="206"/>
        <v>0</v>
      </c>
      <c r="BH397" s="216">
        <f t="shared" si="207"/>
        <v>0</v>
      </c>
      <c r="BI397" s="216">
        <f t="shared" si="208"/>
        <v>0</v>
      </c>
      <c r="BJ397" s="25" t="s">
        <v>24</v>
      </c>
      <c r="BK397" s="216">
        <f t="shared" si="209"/>
        <v>0</v>
      </c>
      <c r="BL397" s="25" t="s">
        <v>588</v>
      </c>
      <c r="BM397" s="25" t="s">
        <v>7490</v>
      </c>
    </row>
    <row r="398" spans="2:65" s="1" customFormat="1" ht="22.5" customHeight="1">
      <c r="B398" s="42"/>
      <c r="C398" s="205" t="s">
        <v>1862</v>
      </c>
      <c r="D398" s="205" t="s">
        <v>230</v>
      </c>
      <c r="E398" s="206" t="s">
        <v>7343</v>
      </c>
      <c r="F398" s="207" t="s">
        <v>7344</v>
      </c>
      <c r="G398" s="208" t="s">
        <v>852</v>
      </c>
      <c r="H398" s="209">
        <v>3</v>
      </c>
      <c r="I398" s="210"/>
      <c r="J398" s="211">
        <f t="shared" si="200"/>
        <v>0</v>
      </c>
      <c r="K398" s="207" t="s">
        <v>3144</v>
      </c>
      <c r="L398" s="62"/>
      <c r="M398" s="212" t="s">
        <v>22</v>
      </c>
      <c r="N398" s="213" t="s">
        <v>50</v>
      </c>
      <c r="O398" s="43"/>
      <c r="P398" s="214">
        <f t="shared" si="201"/>
        <v>0</v>
      </c>
      <c r="Q398" s="214">
        <v>0</v>
      </c>
      <c r="R398" s="214">
        <f t="shared" si="202"/>
        <v>0</v>
      </c>
      <c r="S398" s="214">
        <v>0</v>
      </c>
      <c r="T398" s="215">
        <f t="shared" si="203"/>
        <v>0</v>
      </c>
      <c r="AR398" s="25" t="s">
        <v>588</v>
      </c>
      <c r="AT398" s="25" t="s">
        <v>230</v>
      </c>
      <c r="AU398" s="25" t="s">
        <v>87</v>
      </c>
      <c r="AY398" s="25" t="s">
        <v>228</v>
      </c>
      <c r="BE398" s="216">
        <f t="shared" si="204"/>
        <v>0</v>
      </c>
      <c r="BF398" s="216">
        <f t="shared" si="205"/>
        <v>0</v>
      </c>
      <c r="BG398" s="216">
        <f t="shared" si="206"/>
        <v>0</v>
      </c>
      <c r="BH398" s="216">
        <f t="shared" si="207"/>
        <v>0</v>
      </c>
      <c r="BI398" s="216">
        <f t="shared" si="208"/>
        <v>0</v>
      </c>
      <c r="BJ398" s="25" t="s">
        <v>24</v>
      </c>
      <c r="BK398" s="216">
        <f t="shared" si="209"/>
        <v>0</v>
      </c>
      <c r="BL398" s="25" t="s">
        <v>588</v>
      </c>
      <c r="BM398" s="25" t="s">
        <v>7491</v>
      </c>
    </row>
    <row r="399" spans="2:65" s="1" customFormat="1" ht="22.5" customHeight="1">
      <c r="B399" s="42"/>
      <c r="C399" s="205" t="s">
        <v>1867</v>
      </c>
      <c r="D399" s="205" t="s">
        <v>230</v>
      </c>
      <c r="E399" s="206" t="s">
        <v>7346</v>
      </c>
      <c r="F399" s="207" t="s">
        <v>7347</v>
      </c>
      <c r="G399" s="208" t="s">
        <v>852</v>
      </c>
      <c r="H399" s="209">
        <v>1</v>
      </c>
      <c r="I399" s="210"/>
      <c r="J399" s="211">
        <f t="shared" si="200"/>
        <v>0</v>
      </c>
      <c r="K399" s="207" t="s">
        <v>3144</v>
      </c>
      <c r="L399" s="62"/>
      <c r="M399" s="212" t="s">
        <v>22</v>
      </c>
      <c r="N399" s="213" t="s">
        <v>50</v>
      </c>
      <c r="O399" s="43"/>
      <c r="P399" s="214">
        <f t="shared" si="201"/>
        <v>0</v>
      </c>
      <c r="Q399" s="214">
        <v>0</v>
      </c>
      <c r="R399" s="214">
        <f t="shared" si="202"/>
        <v>0</v>
      </c>
      <c r="S399" s="214">
        <v>0</v>
      </c>
      <c r="T399" s="215">
        <f t="shared" si="203"/>
        <v>0</v>
      </c>
      <c r="AR399" s="25" t="s">
        <v>588</v>
      </c>
      <c r="AT399" s="25" t="s">
        <v>230</v>
      </c>
      <c r="AU399" s="25" t="s">
        <v>87</v>
      </c>
      <c r="AY399" s="25" t="s">
        <v>228</v>
      </c>
      <c r="BE399" s="216">
        <f t="shared" si="204"/>
        <v>0</v>
      </c>
      <c r="BF399" s="216">
        <f t="shared" si="205"/>
        <v>0</v>
      </c>
      <c r="BG399" s="216">
        <f t="shared" si="206"/>
        <v>0</v>
      </c>
      <c r="BH399" s="216">
        <f t="shared" si="207"/>
        <v>0</v>
      </c>
      <c r="BI399" s="216">
        <f t="shared" si="208"/>
        <v>0</v>
      </c>
      <c r="BJ399" s="25" t="s">
        <v>24</v>
      </c>
      <c r="BK399" s="216">
        <f t="shared" si="209"/>
        <v>0</v>
      </c>
      <c r="BL399" s="25" t="s">
        <v>588</v>
      </c>
      <c r="BM399" s="25" t="s">
        <v>7492</v>
      </c>
    </row>
    <row r="400" spans="2:65" s="1" customFormat="1" ht="22.5" customHeight="1">
      <c r="B400" s="42"/>
      <c r="C400" s="205" t="s">
        <v>1873</v>
      </c>
      <c r="D400" s="205" t="s">
        <v>230</v>
      </c>
      <c r="E400" s="206" t="s">
        <v>7349</v>
      </c>
      <c r="F400" s="207" t="s">
        <v>7350</v>
      </c>
      <c r="G400" s="208" t="s">
        <v>852</v>
      </c>
      <c r="H400" s="209">
        <v>1</v>
      </c>
      <c r="I400" s="210"/>
      <c r="J400" s="211">
        <f t="shared" si="200"/>
        <v>0</v>
      </c>
      <c r="K400" s="207" t="s">
        <v>3144</v>
      </c>
      <c r="L400" s="62"/>
      <c r="M400" s="212" t="s">
        <v>22</v>
      </c>
      <c r="N400" s="213" t="s">
        <v>50</v>
      </c>
      <c r="O400" s="43"/>
      <c r="P400" s="214">
        <f t="shared" si="201"/>
        <v>0</v>
      </c>
      <c r="Q400" s="214">
        <v>0</v>
      </c>
      <c r="R400" s="214">
        <f t="shared" si="202"/>
        <v>0</v>
      </c>
      <c r="S400" s="214">
        <v>0</v>
      </c>
      <c r="T400" s="215">
        <f t="shared" si="203"/>
        <v>0</v>
      </c>
      <c r="AR400" s="25" t="s">
        <v>588</v>
      </c>
      <c r="AT400" s="25" t="s">
        <v>230</v>
      </c>
      <c r="AU400" s="25" t="s">
        <v>87</v>
      </c>
      <c r="AY400" s="25" t="s">
        <v>228</v>
      </c>
      <c r="BE400" s="216">
        <f t="shared" si="204"/>
        <v>0</v>
      </c>
      <c r="BF400" s="216">
        <f t="shared" si="205"/>
        <v>0</v>
      </c>
      <c r="BG400" s="216">
        <f t="shared" si="206"/>
        <v>0</v>
      </c>
      <c r="BH400" s="216">
        <f t="shared" si="207"/>
        <v>0</v>
      </c>
      <c r="BI400" s="216">
        <f t="shared" si="208"/>
        <v>0</v>
      </c>
      <c r="BJ400" s="25" t="s">
        <v>24</v>
      </c>
      <c r="BK400" s="216">
        <f t="shared" si="209"/>
        <v>0</v>
      </c>
      <c r="BL400" s="25" t="s">
        <v>588</v>
      </c>
      <c r="BM400" s="25" t="s">
        <v>7493</v>
      </c>
    </row>
    <row r="401" spans="2:65" s="1" customFormat="1" ht="22.5" customHeight="1">
      <c r="B401" s="42"/>
      <c r="C401" s="205" t="s">
        <v>1878</v>
      </c>
      <c r="D401" s="205" t="s">
        <v>230</v>
      </c>
      <c r="E401" s="206" t="s">
        <v>7176</v>
      </c>
      <c r="F401" s="207" t="s">
        <v>7177</v>
      </c>
      <c r="G401" s="208" t="s">
        <v>852</v>
      </c>
      <c r="H401" s="209">
        <v>1</v>
      </c>
      <c r="I401" s="210"/>
      <c r="J401" s="211">
        <f t="shared" si="200"/>
        <v>0</v>
      </c>
      <c r="K401" s="207" t="s">
        <v>3144</v>
      </c>
      <c r="L401" s="62"/>
      <c r="M401" s="212" t="s">
        <v>22</v>
      </c>
      <c r="N401" s="213" t="s">
        <v>50</v>
      </c>
      <c r="O401" s="43"/>
      <c r="P401" s="214">
        <f t="shared" si="201"/>
        <v>0</v>
      </c>
      <c r="Q401" s="214">
        <v>0</v>
      </c>
      <c r="R401" s="214">
        <f t="shared" si="202"/>
        <v>0</v>
      </c>
      <c r="S401" s="214">
        <v>0</v>
      </c>
      <c r="T401" s="215">
        <f t="shared" si="203"/>
        <v>0</v>
      </c>
      <c r="AR401" s="25" t="s">
        <v>588</v>
      </c>
      <c r="AT401" s="25" t="s">
        <v>230</v>
      </c>
      <c r="AU401" s="25" t="s">
        <v>87</v>
      </c>
      <c r="AY401" s="25" t="s">
        <v>228</v>
      </c>
      <c r="BE401" s="216">
        <f t="shared" si="204"/>
        <v>0</v>
      </c>
      <c r="BF401" s="216">
        <f t="shared" si="205"/>
        <v>0</v>
      </c>
      <c r="BG401" s="216">
        <f t="shared" si="206"/>
        <v>0</v>
      </c>
      <c r="BH401" s="216">
        <f t="shared" si="207"/>
        <v>0</v>
      </c>
      <c r="BI401" s="216">
        <f t="shared" si="208"/>
        <v>0</v>
      </c>
      <c r="BJ401" s="25" t="s">
        <v>24</v>
      </c>
      <c r="BK401" s="216">
        <f t="shared" si="209"/>
        <v>0</v>
      </c>
      <c r="BL401" s="25" t="s">
        <v>588</v>
      </c>
      <c r="BM401" s="25" t="s">
        <v>7494</v>
      </c>
    </row>
    <row r="402" spans="2:65" s="1" customFormat="1" ht="31.5" customHeight="1">
      <c r="B402" s="42"/>
      <c r="C402" s="205" t="s">
        <v>1883</v>
      </c>
      <c r="D402" s="205" t="s">
        <v>230</v>
      </c>
      <c r="E402" s="206" t="s">
        <v>7353</v>
      </c>
      <c r="F402" s="207" t="s">
        <v>7354</v>
      </c>
      <c r="G402" s="208" t="s">
        <v>852</v>
      </c>
      <c r="H402" s="209">
        <v>3</v>
      </c>
      <c r="I402" s="210"/>
      <c r="J402" s="211">
        <f t="shared" si="200"/>
        <v>0</v>
      </c>
      <c r="K402" s="207" t="s">
        <v>3144</v>
      </c>
      <c r="L402" s="62"/>
      <c r="M402" s="212" t="s">
        <v>22</v>
      </c>
      <c r="N402" s="213" t="s">
        <v>50</v>
      </c>
      <c r="O402" s="43"/>
      <c r="P402" s="214">
        <f t="shared" si="201"/>
        <v>0</v>
      </c>
      <c r="Q402" s="214">
        <v>0</v>
      </c>
      <c r="R402" s="214">
        <f t="shared" si="202"/>
        <v>0</v>
      </c>
      <c r="S402" s="214">
        <v>0</v>
      </c>
      <c r="T402" s="215">
        <f t="shared" si="203"/>
        <v>0</v>
      </c>
      <c r="AR402" s="25" t="s">
        <v>588</v>
      </c>
      <c r="AT402" s="25" t="s">
        <v>230</v>
      </c>
      <c r="AU402" s="25" t="s">
        <v>87</v>
      </c>
      <c r="AY402" s="25" t="s">
        <v>228</v>
      </c>
      <c r="BE402" s="216">
        <f t="shared" si="204"/>
        <v>0</v>
      </c>
      <c r="BF402" s="216">
        <f t="shared" si="205"/>
        <v>0</v>
      </c>
      <c r="BG402" s="216">
        <f t="shared" si="206"/>
        <v>0</v>
      </c>
      <c r="BH402" s="216">
        <f t="shared" si="207"/>
        <v>0</v>
      </c>
      <c r="BI402" s="216">
        <f t="shared" si="208"/>
        <v>0</v>
      </c>
      <c r="BJ402" s="25" t="s">
        <v>24</v>
      </c>
      <c r="BK402" s="216">
        <f t="shared" si="209"/>
        <v>0</v>
      </c>
      <c r="BL402" s="25" t="s">
        <v>588</v>
      </c>
      <c r="BM402" s="25" t="s">
        <v>7495</v>
      </c>
    </row>
    <row r="403" spans="2:65" s="1" customFormat="1" ht="31.5" customHeight="1">
      <c r="B403" s="42"/>
      <c r="C403" s="205" t="s">
        <v>1888</v>
      </c>
      <c r="D403" s="205" t="s">
        <v>230</v>
      </c>
      <c r="E403" s="206" t="s">
        <v>7353</v>
      </c>
      <c r="F403" s="207" t="s">
        <v>7354</v>
      </c>
      <c r="G403" s="208" t="s">
        <v>852</v>
      </c>
      <c r="H403" s="209">
        <v>2</v>
      </c>
      <c r="I403" s="210"/>
      <c r="J403" s="211">
        <f t="shared" si="200"/>
        <v>0</v>
      </c>
      <c r="K403" s="207" t="s">
        <v>3144</v>
      </c>
      <c r="L403" s="62"/>
      <c r="M403" s="212" t="s">
        <v>22</v>
      </c>
      <c r="N403" s="213" t="s">
        <v>50</v>
      </c>
      <c r="O403" s="43"/>
      <c r="P403" s="214">
        <f t="shared" si="201"/>
        <v>0</v>
      </c>
      <c r="Q403" s="214">
        <v>0</v>
      </c>
      <c r="R403" s="214">
        <f t="shared" si="202"/>
        <v>0</v>
      </c>
      <c r="S403" s="214">
        <v>0</v>
      </c>
      <c r="T403" s="215">
        <f t="shared" si="203"/>
        <v>0</v>
      </c>
      <c r="AR403" s="25" t="s">
        <v>588</v>
      </c>
      <c r="AT403" s="25" t="s">
        <v>230</v>
      </c>
      <c r="AU403" s="25" t="s">
        <v>87</v>
      </c>
      <c r="AY403" s="25" t="s">
        <v>228</v>
      </c>
      <c r="BE403" s="216">
        <f t="shared" si="204"/>
        <v>0</v>
      </c>
      <c r="BF403" s="216">
        <f t="shared" si="205"/>
        <v>0</v>
      </c>
      <c r="BG403" s="216">
        <f t="shared" si="206"/>
        <v>0</v>
      </c>
      <c r="BH403" s="216">
        <f t="shared" si="207"/>
        <v>0</v>
      </c>
      <c r="BI403" s="216">
        <f t="shared" si="208"/>
        <v>0</v>
      </c>
      <c r="BJ403" s="25" t="s">
        <v>24</v>
      </c>
      <c r="BK403" s="216">
        <f t="shared" si="209"/>
        <v>0</v>
      </c>
      <c r="BL403" s="25" t="s">
        <v>588</v>
      </c>
      <c r="BM403" s="25" t="s">
        <v>7496</v>
      </c>
    </row>
    <row r="404" spans="2:65" s="1" customFormat="1" ht="22.5" customHeight="1">
      <c r="B404" s="42"/>
      <c r="C404" s="205" t="s">
        <v>1894</v>
      </c>
      <c r="D404" s="205" t="s">
        <v>230</v>
      </c>
      <c r="E404" s="206" t="s">
        <v>7357</v>
      </c>
      <c r="F404" s="207" t="s">
        <v>7358</v>
      </c>
      <c r="G404" s="208" t="s">
        <v>852</v>
      </c>
      <c r="H404" s="209">
        <v>5</v>
      </c>
      <c r="I404" s="210"/>
      <c r="J404" s="211">
        <f t="shared" si="200"/>
        <v>0</v>
      </c>
      <c r="K404" s="207" t="s">
        <v>3144</v>
      </c>
      <c r="L404" s="62"/>
      <c r="M404" s="212" t="s">
        <v>22</v>
      </c>
      <c r="N404" s="213" t="s">
        <v>50</v>
      </c>
      <c r="O404" s="43"/>
      <c r="P404" s="214">
        <f t="shared" si="201"/>
        <v>0</v>
      </c>
      <c r="Q404" s="214">
        <v>0</v>
      </c>
      <c r="R404" s="214">
        <f t="shared" si="202"/>
        <v>0</v>
      </c>
      <c r="S404" s="214">
        <v>0</v>
      </c>
      <c r="T404" s="215">
        <f t="shared" si="203"/>
        <v>0</v>
      </c>
      <c r="AR404" s="25" t="s">
        <v>588</v>
      </c>
      <c r="AT404" s="25" t="s">
        <v>230</v>
      </c>
      <c r="AU404" s="25" t="s">
        <v>87</v>
      </c>
      <c r="AY404" s="25" t="s">
        <v>228</v>
      </c>
      <c r="BE404" s="216">
        <f t="shared" si="204"/>
        <v>0</v>
      </c>
      <c r="BF404" s="216">
        <f t="shared" si="205"/>
        <v>0</v>
      </c>
      <c r="BG404" s="216">
        <f t="shared" si="206"/>
        <v>0</v>
      </c>
      <c r="BH404" s="216">
        <f t="shared" si="207"/>
        <v>0</v>
      </c>
      <c r="BI404" s="216">
        <f t="shared" si="208"/>
        <v>0</v>
      </c>
      <c r="BJ404" s="25" t="s">
        <v>24</v>
      </c>
      <c r="BK404" s="216">
        <f t="shared" si="209"/>
        <v>0</v>
      </c>
      <c r="BL404" s="25" t="s">
        <v>588</v>
      </c>
      <c r="BM404" s="25" t="s">
        <v>7497</v>
      </c>
    </row>
    <row r="405" spans="2:65" s="1" customFormat="1" ht="22.5" customHeight="1">
      <c r="B405" s="42"/>
      <c r="C405" s="205" t="s">
        <v>1899</v>
      </c>
      <c r="D405" s="205" t="s">
        <v>230</v>
      </c>
      <c r="E405" s="206" t="s">
        <v>7360</v>
      </c>
      <c r="F405" s="207" t="s">
        <v>7361</v>
      </c>
      <c r="G405" s="208" t="s">
        <v>852</v>
      </c>
      <c r="H405" s="209">
        <v>5</v>
      </c>
      <c r="I405" s="210"/>
      <c r="J405" s="211">
        <f t="shared" si="200"/>
        <v>0</v>
      </c>
      <c r="K405" s="207" t="s">
        <v>3144</v>
      </c>
      <c r="L405" s="62"/>
      <c r="M405" s="212" t="s">
        <v>22</v>
      </c>
      <c r="N405" s="213" t="s">
        <v>50</v>
      </c>
      <c r="O405" s="43"/>
      <c r="P405" s="214">
        <f t="shared" si="201"/>
        <v>0</v>
      </c>
      <c r="Q405" s="214">
        <v>0</v>
      </c>
      <c r="R405" s="214">
        <f t="shared" si="202"/>
        <v>0</v>
      </c>
      <c r="S405" s="214">
        <v>0</v>
      </c>
      <c r="T405" s="215">
        <f t="shared" si="203"/>
        <v>0</v>
      </c>
      <c r="AR405" s="25" t="s">
        <v>588</v>
      </c>
      <c r="AT405" s="25" t="s">
        <v>230</v>
      </c>
      <c r="AU405" s="25" t="s">
        <v>87</v>
      </c>
      <c r="AY405" s="25" t="s">
        <v>228</v>
      </c>
      <c r="BE405" s="216">
        <f t="shared" si="204"/>
        <v>0</v>
      </c>
      <c r="BF405" s="216">
        <f t="shared" si="205"/>
        <v>0</v>
      </c>
      <c r="BG405" s="216">
        <f t="shared" si="206"/>
        <v>0</v>
      </c>
      <c r="BH405" s="216">
        <f t="shared" si="207"/>
        <v>0</v>
      </c>
      <c r="BI405" s="216">
        <f t="shared" si="208"/>
        <v>0</v>
      </c>
      <c r="BJ405" s="25" t="s">
        <v>24</v>
      </c>
      <c r="BK405" s="216">
        <f t="shared" si="209"/>
        <v>0</v>
      </c>
      <c r="BL405" s="25" t="s">
        <v>588</v>
      </c>
      <c r="BM405" s="25" t="s">
        <v>7498</v>
      </c>
    </row>
    <row r="406" spans="2:65" s="1" customFormat="1" ht="44.25" customHeight="1">
      <c r="B406" s="42"/>
      <c r="C406" s="205" t="s">
        <v>1905</v>
      </c>
      <c r="D406" s="205" t="s">
        <v>230</v>
      </c>
      <c r="E406" s="206" t="s">
        <v>7363</v>
      </c>
      <c r="F406" s="207" t="s">
        <v>7364</v>
      </c>
      <c r="G406" s="208" t="s">
        <v>852</v>
      </c>
      <c r="H406" s="209">
        <v>2</v>
      </c>
      <c r="I406" s="210"/>
      <c r="J406" s="211">
        <f t="shared" si="200"/>
        <v>0</v>
      </c>
      <c r="K406" s="207" t="s">
        <v>3144</v>
      </c>
      <c r="L406" s="62"/>
      <c r="M406" s="212" t="s">
        <v>22</v>
      </c>
      <c r="N406" s="213" t="s">
        <v>50</v>
      </c>
      <c r="O406" s="43"/>
      <c r="P406" s="214">
        <f t="shared" si="201"/>
        <v>0</v>
      </c>
      <c r="Q406" s="214">
        <v>0</v>
      </c>
      <c r="R406" s="214">
        <f t="shared" si="202"/>
        <v>0</v>
      </c>
      <c r="S406" s="214">
        <v>0</v>
      </c>
      <c r="T406" s="215">
        <f t="shared" si="203"/>
        <v>0</v>
      </c>
      <c r="AR406" s="25" t="s">
        <v>588</v>
      </c>
      <c r="AT406" s="25" t="s">
        <v>230</v>
      </c>
      <c r="AU406" s="25" t="s">
        <v>87</v>
      </c>
      <c r="AY406" s="25" t="s">
        <v>228</v>
      </c>
      <c r="BE406" s="216">
        <f t="shared" si="204"/>
        <v>0</v>
      </c>
      <c r="BF406" s="216">
        <f t="shared" si="205"/>
        <v>0</v>
      </c>
      <c r="BG406" s="216">
        <f t="shared" si="206"/>
        <v>0</v>
      </c>
      <c r="BH406" s="216">
        <f t="shared" si="207"/>
        <v>0</v>
      </c>
      <c r="BI406" s="216">
        <f t="shared" si="208"/>
        <v>0</v>
      </c>
      <c r="BJ406" s="25" t="s">
        <v>24</v>
      </c>
      <c r="BK406" s="216">
        <f t="shared" si="209"/>
        <v>0</v>
      </c>
      <c r="BL406" s="25" t="s">
        <v>588</v>
      </c>
      <c r="BM406" s="25" t="s">
        <v>7499</v>
      </c>
    </row>
    <row r="407" spans="2:65" s="1" customFormat="1" ht="31.5" customHeight="1">
      <c r="B407" s="42"/>
      <c r="C407" s="205" t="s">
        <v>1911</v>
      </c>
      <c r="D407" s="205" t="s">
        <v>230</v>
      </c>
      <c r="E407" s="206" t="s">
        <v>7426</v>
      </c>
      <c r="F407" s="207" t="s">
        <v>7427</v>
      </c>
      <c r="G407" s="208" t="s">
        <v>852</v>
      </c>
      <c r="H407" s="209">
        <v>1</v>
      </c>
      <c r="I407" s="210"/>
      <c r="J407" s="211">
        <f t="shared" si="200"/>
        <v>0</v>
      </c>
      <c r="K407" s="207" t="s">
        <v>3144</v>
      </c>
      <c r="L407" s="62"/>
      <c r="M407" s="212" t="s">
        <v>22</v>
      </c>
      <c r="N407" s="213" t="s">
        <v>50</v>
      </c>
      <c r="O407" s="43"/>
      <c r="P407" s="214">
        <f t="shared" si="201"/>
        <v>0</v>
      </c>
      <c r="Q407" s="214">
        <v>0</v>
      </c>
      <c r="R407" s="214">
        <f t="shared" si="202"/>
        <v>0</v>
      </c>
      <c r="S407" s="214">
        <v>0</v>
      </c>
      <c r="T407" s="215">
        <f t="shared" si="203"/>
        <v>0</v>
      </c>
      <c r="AR407" s="25" t="s">
        <v>588</v>
      </c>
      <c r="AT407" s="25" t="s">
        <v>230</v>
      </c>
      <c r="AU407" s="25" t="s">
        <v>87</v>
      </c>
      <c r="AY407" s="25" t="s">
        <v>228</v>
      </c>
      <c r="BE407" s="216">
        <f t="shared" si="204"/>
        <v>0</v>
      </c>
      <c r="BF407" s="216">
        <f t="shared" si="205"/>
        <v>0</v>
      </c>
      <c r="BG407" s="216">
        <f t="shared" si="206"/>
        <v>0</v>
      </c>
      <c r="BH407" s="216">
        <f t="shared" si="207"/>
        <v>0</v>
      </c>
      <c r="BI407" s="216">
        <f t="shared" si="208"/>
        <v>0</v>
      </c>
      <c r="BJ407" s="25" t="s">
        <v>24</v>
      </c>
      <c r="BK407" s="216">
        <f t="shared" si="209"/>
        <v>0</v>
      </c>
      <c r="BL407" s="25" t="s">
        <v>588</v>
      </c>
      <c r="BM407" s="25" t="s">
        <v>7500</v>
      </c>
    </row>
    <row r="408" spans="2:65" s="1" customFormat="1" ht="44.25" customHeight="1">
      <c r="B408" s="42"/>
      <c r="C408" s="205" t="s">
        <v>1917</v>
      </c>
      <c r="D408" s="205" t="s">
        <v>230</v>
      </c>
      <c r="E408" s="206" t="s">
        <v>7244</v>
      </c>
      <c r="F408" s="207" t="s">
        <v>7245</v>
      </c>
      <c r="G408" s="208" t="s">
        <v>852</v>
      </c>
      <c r="H408" s="209">
        <v>1</v>
      </c>
      <c r="I408" s="210"/>
      <c r="J408" s="211">
        <f t="shared" si="200"/>
        <v>0</v>
      </c>
      <c r="K408" s="207" t="s">
        <v>3144</v>
      </c>
      <c r="L408" s="62"/>
      <c r="M408" s="212" t="s">
        <v>22</v>
      </c>
      <c r="N408" s="213" t="s">
        <v>50</v>
      </c>
      <c r="O408" s="43"/>
      <c r="P408" s="214">
        <f t="shared" si="201"/>
        <v>0</v>
      </c>
      <c r="Q408" s="214">
        <v>0</v>
      </c>
      <c r="R408" s="214">
        <f t="shared" si="202"/>
        <v>0</v>
      </c>
      <c r="S408" s="214">
        <v>0</v>
      </c>
      <c r="T408" s="215">
        <f t="shared" si="203"/>
        <v>0</v>
      </c>
      <c r="AR408" s="25" t="s">
        <v>588</v>
      </c>
      <c r="AT408" s="25" t="s">
        <v>230</v>
      </c>
      <c r="AU408" s="25" t="s">
        <v>87</v>
      </c>
      <c r="AY408" s="25" t="s">
        <v>228</v>
      </c>
      <c r="BE408" s="216">
        <f t="shared" si="204"/>
        <v>0</v>
      </c>
      <c r="BF408" s="216">
        <f t="shared" si="205"/>
        <v>0</v>
      </c>
      <c r="BG408" s="216">
        <f t="shared" si="206"/>
        <v>0</v>
      </c>
      <c r="BH408" s="216">
        <f t="shared" si="207"/>
        <v>0</v>
      </c>
      <c r="BI408" s="216">
        <f t="shared" si="208"/>
        <v>0</v>
      </c>
      <c r="BJ408" s="25" t="s">
        <v>24</v>
      </c>
      <c r="BK408" s="216">
        <f t="shared" si="209"/>
        <v>0</v>
      </c>
      <c r="BL408" s="25" t="s">
        <v>588</v>
      </c>
      <c r="BM408" s="25" t="s">
        <v>7501</v>
      </c>
    </row>
    <row r="409" spans="2:65" s="1" customFormat="1" ht="22.5" customHeight="1">
      <c r="B409" s="42"/>
      <c r="C409" s="205" t="s">
        <v>1923</v>
      </c>
      <c r="D409" s="205" t="s">
        <v>230</v>
      </c>
      <c r="E409" s="206" t="s">
        <v>7247</v>
      </c>
      <c r="F409" s="207" t="s">
        <v>7248</v>
      </c>
      <c r="G409" s="208" t="s">
        <v>852</v>
      </c>
      <c r="H409" s="209">
        <v>1</v>
      </c>
      <c r="I409" s="210"/>
      <c r="J409" s="211">
        <f t="shared" si="200"/>
        <v>0</v>
      </c>
      <c r="K409" s="207" t="s">
        <v>3144</v>
      </c>
      <c r="L409" s="62"/>
      <c r="M409" s="212" t="s">
        <v>22</v>
      </c>
      <c r="N409" s="213" t="s">
        <v>50</v>
      </c>
      <c r="O409" s="43"/>
      <c r="P409" s="214">
        <f t="shared" si="201"/>
        <v>0</v>
      </c>
      <c r="Q409" s="214">
        <v>0</v>
      </c>
      <c r="R409" s="214">
        <f t="shared" si="202"/>
        <v>0</v>
      </c>
      <c r="S409" s="214">
        <v>0</v>
      </c>
      <c r="T409" s="215">
        <f t="shared" si="203"/>
        <v>0</v>
      </c>
      <c r="AR409" s="25" t="s">
        <v>588</v>
      </c>
      <c r="AT409" s="25" t="s">
        <v>230</v>
      </c>
      <c r="AU409" s="25" t="s">
        <v>87</v>
      </c>
      <c r="AY409" s="25" t="s">
        <v>228</v>
      </c>
      <c r="BE409" s="216">
        <f t="shared" si="204"/>
        <v>0</v>
      </c>
      <c r="BF409" s="216">
        <f t="shared" si="205"/>
        <v>0</v>
      </c>
      <c r="BG409" s="216">
        <f t="shared" si="206"/>
        <v>0</v>
      </c>
      <c r="BH409" s="216">
        <f t="shared" si="207"/>
        <v>0</v>
      </c>
      <c r="BI409" s="216">
        <f t="shared" si="208"/>
        <v>0</v>
      </c>
      <c r="BJ409" s="25" t="s">
        <v>24</v>
      </c>
      <c r="BK409" s="216">
        <f t="shared" si="209"/>
        <v>0</v>
      </c>
      <c r="BL409" s="25" t="s">
        <v>588</v>
      </c>
      <c r="BM409" s="25" t="s">
        <v>7502</v>
      </c>
    </row>
    <row r="410" spans="2:65" s="1" customFormat="1" ht="44.25" customHeight="1">
      <c r="B410" s="42"/>
      <c r="C410" s="205" t="s">
        <v>1929</v>
      </c>
      <c r="D410" s="205" t="s">
        <v>230</v>
      </c>
      <c r="E410" s="206" t="s">
        <v>7368</v>
      </c>
      <c r="F410" s="207" t="s">
        <v>7369</v>
      </c>
      <c r="G410" s="208" t="s">
        <v>852</v>
      </c>
      <c r="H410" s="209">
        <v>2</v>
      </c>
      <c r="I410" s="210"/>
      <c r="J410" s="211">
        <f t="shared" si="200"/>
        <v>0</v>
      </c>
      <c r="K410" s="207" t="s">
        <v>3144</v>
      </c>
      <c r="L410" s="62"/>
      <c r="M410" s="212" t="s">
        <v>22</v>
      </c>
      <c r="N410" s="213" t="s">
        <v>50</v>
      </c>
      <c r="O410" s="43"/>
      <c r="P410" s="214">
        <f t="shared" si="201"/>
        <v>0</v>
      </c>
      <c r="Q410" s="214">
        <v>0</v>
      </c>
      <c r="R410" s="214">
        <f t="shared" si="202"/>
        <v>0</v>
      </c>
      <c r="S410" s="214">
        <v>0</v>
      </c>
      <c r="T410" s="215">
        <f t="shared" si="203"/>
        <v>0</v>
      </c>
      <c r="AR410" s="25" t="s">
        <v>588</v>
      </c>
      <c r="AT410" s="25" t="s">
        <v>230</v>
      </c>
      <c r="AU410" s="25" t="s">
        <v>87</v>
      </c>
      <c r="AY410" s="25" t="s">
        <v>228</v>
      </c>
      <c r="BE410" s="216">
        <f t="shared" si="204"/>
        <v>0</v>
      </c>
      <c r="BF410" s="216">
        <f t="shared" si="205"/>
        <v>0</v>
      </c>
      <c r="BG410" s="216">
        <f t="shared" si="206"/>
        <v>0</v>
      </c>
      <c r="BH410" s="216">
        <f t="shared" si="207"/>
        <v>0</v>
      </c>
      <c r="BI410" s="216">
        <f t="shared" si="208"/>
        <v>0</v>
      </c>
      <c r="BJ410" s="25" t="s">
        <v>24</v>
      </c>
      <c r="BK410" s="216">
        <f t="shared" si="209"/>
        <v>0</v>
      </c>
      <c r="BL410" s="25" t="s">
        <v>588</v>
      </c>
      <c r="BM410" s="25" t="s">
        <v>7503</v>
      </c>
    </row>
    <row r="411" spans="2:65" s="1" customFormat="1" ht="22.5" customHeight="1">
      <c r="B411" s="42"/>
      <c r="C411" s="205" t="s">
        <v>1935</v>
      </c>
      <c r="D411" s="205" t="s">
        <v>230</v>
      </c>
      <c r="E411" s="206" t="s">
        <v>7191</v>
      </c>
      <c r="F411" s="207" t="s">
        <v>7192</v>
      </c>
      <c r="G411" s="208" t="s">
        <v>852</v>
      </c>
      <c r="H411" s="209">
        <v>1</v>
      </c>
      <c r="I411" s="210"/>
      <c r="J411" s="211">
        <f t="shared" si="200"/>
        <v>0</v>
      </c>
      <c r="K411" s="207" t="s">
        <v>3144</v>
      </c>
      <c r="L411" s="62"/>
      <c r="M411" s="212" t="s">
        <v>22</v>
      </c>
      <c r="N411" s="213" t="s">
        <v>50</v>
      </c>
      <c r="O411" s="43"/>
      <c r="P411" s="214">
        <f t="shared" si="201"/>
        <v>0</v>
      </c>
      <c r="Q411" s="214">
        <v>0</v>
      </c>
      <c r="R411" s="214">
        <f t="shared" si="202"/>
        <v>0</v>
      </c>
      <c r="S411" s="214">
        <v>0</v>
      </c>
      <c r="T411" s="215">
        <f t="shared" si="203"/>
        <v>0</v>
      </c>
      <c r="AR411" s="25" t="s">
        <v>588</v>
      </c>
      <c r="AT411" s="25" t="s">
        <v>230</v>
      </c>
      <c r="AU411" s="25" t="s">
        <v>87</v>
      </c>
      <c r="AY411" s="25" t="s">
        <v>228</v>
      </c>
      <c r="BE411" s="216">
        <f t="shared" si="204"/>
        <v>0</v>
      </c>
      <c r="BF411" s="216">
        <f t="shared" si="205"/>
        <v>0</v>
      </c>
      <c r="BG411" s="216">
        <f t="shared" si="206"/>
        <v>0</v>
      </c>
      <c r="BH411" s="216">
        <f t="shared" si="207"/>
        <v>0</v>
      </c>
      <c r="BI411" s="216">
        <f t="shared" si="208"/>
        <v>0</v>
      </c>
      <c r="BJ411" s="25" t="s">
        <v>24</v>
      </c>
      <c r="BK411" s="216">
        <f t="shared" si="209"/>
        <v>0</v>
      </c>
      <c r="BL411" s="25" t="s">
        <v>588</v>
      </c>
      <c r="BM411" s="25" t="s">
        <v>7504</v>
      </c>
    </row>
    <row r="412" spans="2:65" s="1" customFormat="1" ht="22.5" customHeight="1">
      <c r="B412" s="42"/>
      <c r="C412" s="205" t="s">
        <v>1941</v>
      </c>
      <c r="D412" s="205" t="s">
        <v>230</v>
      </c>
      <c r="E412" s="206" t="s">
        <v>7375</v>
      </c>
      <c r="F412" s="207" t="s">
        <v>7376</v>
      </c>
      <c r="G412" s="208" t="s">
        <v>852</v>
      </c>
      <c r="H412" s="209">
        <v>2</v>
      </c>
      <c r="I412" s="210"/>
      <c r="J412" s="211">
        <f t="shared" si="200"/>
        <v>0</v>
      </c>
      <c r="K412" s="207" t="s">
        <v>3144</v>
      </c>
      <c r="L412" s="62"/>
      <c r="M412" s="212" t="s">
        <v>22</v>
      </c>
      <c r="N412" s="213" t="s">
        <v>50</v>
      </c>
      <c r="O412" s="43"/>
      <c r="P412" s="214">
        <f t="shared" si="201"/>
        <v>0</v>
      </c>
      <c r="Q412" s="214">
        <v>0</v>
      </c>
      <c r="R412" s="214">
        <f t="shared" si="202"/>
        <v>0</v>
      </c>
      <c r="S412" s="214">
        <v>0</v>
      </c>
      <c r="T412" s="215">
        <f t="shared" si="203"/>
        <v>0</v>
      </c>
      <c r="AR412" s="25" t="s">
        <v>588</v>
      </c>
      <c r="AT412" s="25" t="s">
        <v>230</v>
      </c>
      <c r="AU412" s="25" t="s">
        <v>87</v>
      </c>
      <c r="AY412" s="25" t="s">
        <v>228</v>
      </c>
      <c r="BE412" s="216">
        <f t="shared" si="204"/>
        <v>0</v>
      </c>
      <c r="BF412" s="216">
        <f t="shared" si="205"/>
        <v>0</v>
      </c>
      <c r="BG412" s="216">
        <f t="shared" si="206"/>
        <v>0</v>
      </c>
      <c r="BH412" s="216">
        <f t="shared" si="207"/>
        <v>0</v>
      </c>
      <c r="BI412" s="216">
        <f t="shared" si="208"/>
        <v>0</v>
      </c>
      <c r="BJ412" s="25" t="s">
        <v>24</v>
      </c>
      <c r="BK412" s="216">
        <f t="shared" si="209"/>
        <v>0</v>
      </c>
      <c r="BL412" s="25" t="s">
        <v>588</v>
      </c>
      <c r="BM412" s="25" t="s">
        <v>7505</v>
      </c>
    </row>
    <row r="413" spans="2:65" s="11" customFormat="1" ht="29.85" customHeight="1">
      <c r="B413" s="188"/>
      <c r="C413" s="189"/>
      <c r="D413" s="202" t="s">
        <v>78</v>
      </c>
      <c r="E413" s="203" t="s">
        <v>3440</v>
      </c>
      <c r="F413" s="203" t="s">
        <v>7506</v>
      </c>
      <c r="G413" s="189"/>
      <c r="H413" s="189"/>
      <c r="I413" s="192"/>
      <c r="J413" s="204">
        <f>BK413</f>
        <v>0</v>
      </c>
      <c r="K413" s="189"/>
      <c r="L413" s="194"/>
      <c r="M413" s="195"/>
      <c r="N413" s="196"/>
      <c r="O413" s="196"/>
      <c r="P413" s="197">
        <f>SUM(P414:P430)</f>
        <v>0</v>
      </c>
      <c r="Q413" s="196"/>
      <c r="R413" s="197">
        <f>SUM(R414:R430)</f>
        <v>0</v>
      </c>
      <c r="S413" s="196"/>
      <c r="T413" s="198">
        <f>SUM(T414:T430)</f>
        <v>0</v>
      </c>
      <c r="AR413" s="199" t="s">
        <v>101</v>
      </c>
      <c r="AT413" s="200" t="s">
        <v>78</v>
      </c>
      <c r="AU413" s="200" t="s">
        <v>24</v>
      </c>
      <c r="AY413" s="199" t="s">
        <v>228</v>
      </c>
      <c r="BK413" s="201">
        <f>SUM(BK414:BK430)</f>
        <v>0</v>
      </c>
    </row>
    <row r="414" spans="2:65" s="1" customFormat="1" ht="31.5" customHeight="1">
      <c r="B414" s="42"/>
      <c r="C414" s="205" t="s">
        <v>1947</v>
      </c>
      <c r="D414" s="205" t="s">
        <v>230</v>
      </c>
      <c r="E414" s="206" t="s">
        <v>7337</v>
      </c>
      <c r="F414" s="207" t="s">
        <v>7338</v>
      </c>
      <c r="G414" s="208" t="s">
        <v>852</v>
      </c>
      <c r="H414" s="209">
        <v>1</v>
      </c>
      <c r="I414" s="210"/>
      <c r="J414" s="211">
        <f t="shared" ref="J414:J430" si="210">ROUND(I414*H414,2)</f>
        <v>0</v>
      </c>
      <c r="K414" s="207" t="s">
        <v>3144</v>
      </c>
      <c r="L414" s="62"/>
      <c r="M414" s="212" t="s">
        <v>22</v>
      </c>
      <c r="N414" s="213" t="s">
        <v>50</v>
      </c>
      <c r="O414" s="43"/>
      <c r="P414" s="214">
        <f t="shared" ref="P414:P430" si="211">O414*H414</f>
        <v>0</v>
      </c>
      <c r="Q414" s="214">
        <v>0</v>
      </c>
      <c r="R414" s="214">
        <f t="shared" ref="R414:R430" si="212">Q414*H414</f>
        <v>0</v>
      </c>
      <c r="S414" s="214">
        <v>0</v>
      </c>
      <c r="T414" s="215">
        <f t="shared" ref="T414:T430" si="213">S414*H414</f>
        <v>0</v>
      </c>
      <c r="AR414" s="25" t="s">
        <v>588</v>
      </c>
      <c r="AT414" s="25" t="s">
        <v>230</v>
      </c>
      <c r="AU414" s="25" t="s">
        <v>87</v>
      </c>
      <c r="AY414" s="25" t="s">
        <v>228</v>
      </c>
      <c r="BE414" s="216">
        <f t="shared" ref="BE414:BE430" si="214">IF(N414="základní",J414,0)</f>
        <v>0</v>
      </c>
      <c r="BF414" s="216">
        <f t="shared" ref="BF414:BF430" si="215">IF(N414="snížená",J414,0)</f>
        <v>0</v>
      </c>
      <c r="BG414" s="216">
        <f t="shared" ref="BG414:BG430" si="216">IF(N414="zákl. přenesená",J414,0)</f>
        <v>0</v>
      </c>
      <c r="BH414" s="216">
        <f t="shared" ref="BH414:BH430" si="217">IF(N414="sníž. přenesená",J414,0)</f>
        <v>0</v>
      </c>
      <c r="BI414" s="216">
        <f t="shared" ref="BI414:BI430" si="218">IF(N414="nulová",J414,0)</f>
        <v>0</v>
      </c>
      <c r="BJ414" s="25" t="s">
        <v>24</v>
      </c>
      <c r="BK414" s="216">
        <f t="shared" ref="BK414:BK430" si="219">ROUND(I414*H414,2)</f>
        <v>0</v>
      </c>
      <c r="BL414" s="25" t="s">
        <v>588</v>
      </c>
      <c r="BM414" s="25" t="s">
        <v>7507</v>
      </c>
    </row>
    <row r="415" spans="2:65" s="1" customFormat="1" ht="31.5" customHeight="1">
      <c r="B415" s="42"/>
      <c r="C415" s="205" t="s">
        <v>1952</v>
      </c>
      <c r="D415" s="205" t="s">
        <v>230</v>
      </c>
      <c r="E415" s="206" t="s">
        <v>7340</v>
      </c>
      <c r="F415" s="207" t="s">
        <v>7341</v>
      </c>
      <c r="G415" s="208" t="s">
        <v>852</v>
      </c>
      <c r="H415" s="209">
        <v>2</v>
      </c>
      <c r="I415" s="210"/>
      <c r="J415" s="211">
        <f t="shared" si="210"/>
        <v>0</v>
      </c>
      <c r="K415" s="207" t="s">
        <v>3144</v>
      </c>
      <c r="L415" s="62"/>
      <c r="M415" s="212" t="s">
        <v>22</v>
      </c>
      <c r="N415" s="213" t="s">
        <v>50</v>
      </c>
      <c r="O415" s="43"/>
      <c r="P415" s="214">
        <f t="shared" si="211"/>
        <v>0</v>
      </c>
      <c r="Q415" s="214">
        <v>0</v>
      </c>
      <c r="R415" s="214">
        <f t="shared" si="212"/>
        <v>0</v>
      </c>
      <c r="S415" s="214">
        <v>0</v>
      </c>
      <c r="T415" s="215">
        <f t="shared" si="213"/>
        <v>0</v>
      </c>
      <c r="AR415" s="25" t="s">
        <v>588</v>
      </c>
      <c r="AT415" s="25" t="s">
        <v>230</v>
      </c>
      <c r="AU415" s="25" t="s">
        <v>87</v>
      </c>
      <c r="AY415" s="25" t="s">
        <v>228</v>
      </c>
      <c r="BE415" s="216">
        <f t="shared" si="214"/>
        <v>0</v>
      </c>
      <c r="BF415" s="216">
        <f t="shared" si="215"/>
        <v>0</v>
      </c>
      <c r="BG415" s="216">
        <f t="shared" si="216"/>
        <v>0</v>
      </c>
      <c r="BH415" s="216">
        <f t="shared" si="217"/>
        <v>0</v>
      </c>
      <c r="BI415" s="216">
        <f t="shared" si="218"/>
        <v>0</v>
      </c>
      <c r="BJ415" s="25" t="s">
        <v>24</v>
      </c>
      <c r="BK415" s="216">
        <f t="shared" si="219"/>
        <v>0</v>
      </c>
      <c r="BL415" s="25" t="s">
        <v>588</v>
      </c>
      <c r="BM415" s="25" t="s">
        <v>7508</v>
      </c>
    </row>
    <row r="416" spans="2:65" s="1" customFormat="1" ht="22.5" customHeight="1">
      <c r="B416" s="42"/>
      <c r="C416" s="205" t="s">
        <v>1958</v>
      </c>
      <c r="D416" s="205" t="s">
        <v>230</v>
      </c>
      <c r="E416" s="206" t="s">
        <v>7343</v>
      </c>
      <c r="F416" s="207" t="s">
        <v>7344</v>
      </c>
      <c r="G416" s="208" t="s">
        <v>852</v>
      </c>
      <c r="H416" s="209">
        <v>3</v>
      </c>
      <c r="I416" s="210"/>
      <c r="J416" s="211">
        <f t="shared" si="210"/>
        <v>0</v>
      </c>
      <c r="K416" s="207" t="s">
        <v>3144</v>
      </c>
      <c r="L416" s="62"/>
      <c r="M416" s="212" t="s">
        <v>22</v>
      </c>
      <c r="N416" s="213" t="s">
        <v>50</v>
      </c>
      <c r="O416" s="43"/>
      <c r="P416" s="214">
        <f t="shared" si="211"/>
        <v>0</v>
      </c>
      <c r="Q416" s="214">
        <v>0</v>
      </c>
      <c r="R416" s="214">
        <f t="shared" si="212"/>
        <v>0</v>
      </c>
      <c r="S416" s="214">
        <v>0</v>
      </c>
      <c r="T416" s="215">
        <f t="shared" si="213"/>
        <v>0</v>
      </c>
      <c r="AR416" s="25" t="s">
        <v>588</v>
      </c>
      <c r="AT416" s="25" t="s">
        <v>230</v>
      </c>
      <c r="AU416" s="25" t="s">
        <v>87</v>
      </c>
      <c r="AY416" s="25" t="s">
        <v>228</v>
      </c>
      <c r="BE416" s="216">
        <f t="shared" si="214"/>
        <v>0</v>
      </c>
      <c r="BF416" s="216">
        <f t="shared" si="215"/>
        <v>0</v>
      </c>
      <c r="BG416" s="216">
        <f t="shared" si="216"/>
        <v>0</v>
      </c>
      <c r="BH416" s="216">
        <f t="shared" si="217"/>
        <v>0</v>
      </c>
      <c r="BI416" s="216">
        <f t="shared" si="218"/>
        <v>0</v>
      </c>
      <c r="BJ416" s="25" t="s">
        <v>24</v>
      </c>
      <c r="BK416" s="216">
        <f t="shared" si="219"/>
        <v>0</v>
      </c>
      <c r="BL416" s="25" t="s">
        <v>588</v>
      </c>
      <c r="BM416" s="25" t="s">
        <v>7509</v>
      </c>
    </row>
    <row r="417" spans="2:65" s="1" customFormat="1" ht="22.5" customHeight="1">
      <c r="B417" s="42"/>
      <c r="C417" s="205" t="s">
        <v>1963</v>
      </c>
      <c r="D417" s="205" t="s">
        <v>230</v>
      </c>
      <c r="E417" s="206" t="s">
        <v>7346</v>
      </c>
      <c r="F417" s="207" t="s">
        <v>7347</v>
      </c>
      <c r="G417" s="208" t="s">
        <v>852</v>
      </c>
      <c r="H417" s="209">
        <v>1</v>
      </c>
      <c r="I417" s="210"/>
      <c r="J417" s="211">
        <f t="shared" si="210"/>
        <v>0</v>
      </c>
      <c r="K417" s="207" t="s">
        <v>3144</v>
      </c>
      <c r="L417" s="62"/>
      <c r="M417" s="212" t="s">
        <v>22</v>
      </c>
      <c r="N417" s="213" t="s">
        <v>50</v>
      </c>
      <c r="O417" s="43"/>
      <c r="P417" s="214">
        <f t="shared" si="211"/>
        <v>0</v>
      </c>
      <c r="Q417" s="214">
        <v>0</v>
      </c>
      <c r="R417" s="214">
        <f t="shared" si="212"/>
        <v>0</v>
      </c>
      <c r="S417" s="214">
        <v>0</v>
      </c>
      <c r="T417" s="215">
        <f t="shared" si="213"/>
        <v>0</v>
      </c>
      <c r="AR417" s="25" t="s">
        <v>588</v>
      </c>
      <c r="AT417" s="25" t="s">
        <v>230</v>
      </c>
      <c r="AU417" s="25" t="s">
        <v>87</v>
      </c>
      <c r="AY417" s="25" t="s">
        <v>228</v>
      </c>
      <c r="BE417" s="216">
        <f t="shared" si="214"/>
        <v>0</v>
      </c>
      <c r="BF417" s="216">
        <f t="shared" si="215"/>
        <v>0</v>
      </c>
      <c r="BG417" s="216">
        <f t="shared" si="216"/>
        <v>0</v>
      </c>
      <c r="BH417" s="216">
        <f t="shared" si="217"/>
        <v>0</v>
      </c>
      <c r="BI417" s="216">
        <f t="shared" si="218"/>
        <v>0</v>
      </c>
      <c r="BJ417" s="25" t="s">
        <v>24</v>
      </c>
      <c r="BK417" s="216">
        <f t="shared" si="219"/>
        <v>0</v>
      </c>
      <c r="BL417" s="25" t="s">
        <v>588</v>
      </c>
      <c r="BM417" s="25" t="s">
        <v>7510</v>
      </c>
    </row>
    <row r="418" spans="2:65" s="1" customFormat="1" ht="22.5" customHeight="1">
      <c r="B418" s="42"/>
      <c r="C418" s="205" t="s">
        <v>1968</v>
      </c>
      <c r="D418" s="205" t="s">
        <v>230</v>
      </c>
      <c r="E418" s="206" t="s">
        <v>7349</v>
      </c>
      <c r="F418" s="207" t="s">
        <v>7350</v>
      </c>
      <c r="G418" s="208" t="s">
        <v>852</v>
      </c>
      <c r="H418" s="209">
        <v>1</v>
      </c>
      <c r="I418" s="210"/>
      <c r="J418" s="211">
        <f t="shared" si="210"/>
        <v>0</v>
      </c>
      <c r="K418" s="207" t="s">
        <v>3144</v>
      </c>
      <c r="L418" s="62"/>
      <c r="M418" s="212" t="s">
        <v>22</v>
      </c>
      <c r="N418" s="213" t="s">
        <v>50</v>
      </c>
      <c r="O418" s="43"/>
      <c r="P418" s="214">
        <f t="shared" si="211"/>
        <v>0</v>
      </c>
      <c r="Q418" s="214">
        <v>0</v>
      </c>
      <c r="R418" s="214">
        <f t="shared" si="212"/>
        <v>0</v>
      </c>
      <c r="S418" s="214">
        <v>0</v>
      </c>
      <c r="T418" s="215">
        <f t="shared" si="213"/>
        <v>0</v>
      </c>
      <c r="AR418" s="25" t="s">
        <v>588</v>
      </c>
      <c r="AT418" s="25" t="s">
        <v>230</v>
      </c>
      <c r="AU418" s="25" t="s">
        <v>87</v>
      </c>
      <c r="AY418" s="25" t="s">
        <v>228</v>
      </c>
      <c r="BE418" s="216">
        <f t="shared" si="214"/>
        <v>0</v>
      </c>
      <c r="BF418" s="216">
        <f t="shared" si="215"/>
        <v>0</v>
      </c>
      <c r="BG418" s="216">
        <f t="shared" si="216"/>
        <v>0</v>
      </c>
      <c r="BH418" s="216">
        <f t="shared" si="217"/>
        <v>0</v>
      </c>
      <c r="BI418" s="216">
        <f t="shared" si="218"/>
        <v>0</v>
      </c>
      <c r="BJ418" s="25" t="s">
        <v>24</v>
      </c>
      <c r="BK418" s="216">
        <f t="shared" si="219"/>
        <v>0</v>
      </c>
      <c r="BL418" s="25" t="s">
        <v>588</v>
      </c>
      <c r="BM418" s="25" t="s">
        <v>7511</v>
      </c>
    </row>
    <row r="419" spans="2:65" s="1" customFormat="1" ht="22.5" customHeight="1">
      <c r="B419" s="42"/>
      <c r="C419" s="205" t="s">
        <v>1973</v>
      </c>
      <c r="D419" s="205" t="s">
        <v>230</v>
      </c>
      <c r="E419" s="206" t="s">
        <v>7176</v>
      </c>
      <c r="F419" s="207" t="s">
        <v>7177</v>
      </c>
      <c r="G419" s="208" t="s">
        <v>852</v>
      </c>
      <c r="H419" s="209">
        <v>1</v>
      </c>
      <c r="I419" s="210"/>
      <c r="J419" s="211">
        <f t="shared" si="210"/>
        <v>0</v>
      </c>
      <c r="K419" s="207" t="s">
        <v>3144</v>
      </c>
      <c r="L419" s="62"/>
      <c r="M419" s="212" t="s">
        <v>22</v>
      </c>
      <c r="N419" s="213" t="s">
        <v>50</v>
      </c>
      <c r="O419" s="43"/>
      <c r="P419" s="214">
        <f t="shared" si="211"/>
        <v>0</v>
      </c>
      <c r="Q419" s="214">
        <v>0</v>
      </c>
      <c r="R419" s="214">
        <f t="shared" si="212"/>
        <v>0</v>
      </c>
      <c r="S419" s="214">
        <v>0</v>
      </c>
      <c r="T419" s="215">
        <f t="shared" si="213"/>
        <v>0</v>
      </c>
      <c r="AR419" s="25" t="s">
        <v>588</v>
      </c>
      <c r="AT419" s="25" t="s">
        <v>230</v>
      </c>
      <c r="AU419" s="25" t="s">
        <v>87</v>
      </c>
      <c r="AY419" s="25" t="s">
        <v>228</v>
      </c>
      <c r="BE419" s="216">
        <f t="shared" si="214"/>
        <v>0</v>
      </c>
      <c r="BF419" s="216">
        <f t="shared" si="215"/>
        <v>0</v>
      </c>
      <c r="BG419" s="216">
        <f t="shared" si="216"/>
        <v>0</v>
      </c>
      <c r="BH419" s="216">
        <f t="shared" si="217"/>
        <v>0</v>
      </c>
      <c r="BI419" s="216">
        <f t="shared" si="218"/>
        <v>0</v>
      </c>
      <c r="BJ419" s="25" t="s">
        <v>24</v>
      </c>
      <c r="BK419" s="216">
        <f t="shared" si="219"/>
        <v>0</v>
      </c>
      <c r="BL419" s="25" t="s">
        <v>588</v>
      </c>
      <c r="BM419" s="25" t="s">
        <v>7512</v>
      </c>
    </row>
    <row r="420" spans="2:65" s="1" customFormat="1" ht="31.5" customHeight="1">
      <c r="B420" s="42"/>
      <c r="C420" s="205" t="s">
        <v>1978</v>
      </c>
      <c r="D420" s="205" t="s">
        <v>230</v>
      </c>
      <c r="E420" s="206" t="s">
        <v>7353</v>
      </c>
      <c r="F420" s="207" t="s">
        <v>7354</v>
      </c>
      <c r="G420" s="208" t="s">
        <v>852</v>
      </c>
      <c r="H420" s="209">
        <v>3</v>
      </c>
      <c r="I420" s="210"/>
      <c r="J420" s="211">
        <f t="shared" si="210"/>
        <v>0</v>
      </c>
      <c r="K420" s="207" t="s">
        <v>3144</v>
      </c>
      <c r="L420" s="62"/>
      <c r="M420" s="212" t="s">
        <v>22</v>
      </c>
      <c r="N420" s="213" t="s">
        <v>50</v>
      </c>
      <c r="O420" s="43"/>
      <c r="P420" s="214">
        <f t="shared" si="211"/>
        <v>0</v>
      </c>
      <c r="Q420" s="214">
        <v>0</v>
      </c>
      <c r="R420" s="214">
        <f t="shared" si="212"/>
        <v>0</v>
      </c>
      <c r="S420" s="214">
        <v>0</v>
      </c>
      <c r="T420" s="215">
        <f t="shared" si="213"/>
        <v>0</v>
      </c>
      <c r="AR420" s="25" t="s">
        <v>588</v>
      </c>
      <c r="AT420" s="25" t="s">
        <v>230</v>
      </c>
      <c r="AU420" s="25" t="s">
        <v>87</v>
      </c>
      <c r="AY420" s="25" t="s">
        <v>228</v>
      </c>
      <c r="BE420" s="216">
        <f t="shared" si="214"/>
        <v>0</v>
      </c>
      <c r="BF420" s="216">
        <f t="shared" si="215"/>
        <v>0</v>
      </c>
      <c r="BG420" s="216">
        <f t="shared" si="216"/>
        <v>0</v>
      </c>
      <c r="BH420" s="216">
        <f t="shared" si="217"/>
        <v>0</v>
      </c>
      <c r="BI420" s="216">
        <f t="shared" si="218"/>
        <v>0</v>
      </c>
      <c r="BJ420" s="25" t="s">
        <v>24</v>
      </c>
      <c r="BK420" s="216">
        <f t="shared" si="219"/>
        <v>0</v>
      </c>
      <c r="BL420" s="25" t="s">
        <v>588</v>
      </c>
      <c r="BM420" s="25" t="s">
        <v>7513</v>
      </c>
    </row>
    <row r="421" spans="2:65" s="1" customFormat="1" ht="31.5" customHeight="1">
      <c r="B421" s="42"/>
      <c r="C421" s="205" t="s">
        <v>1984</v>
      </c>
      <c r="D421" s="205" t="s">
        <v>230</v>
      </c>
      <c r="E421" s="206" t="s">
        <v>7353</v>
      </c>
      <c r="F421" s="207" t="s">
        <v>7354</v>
      </c>
      <c r="G421" s="208" t="s">
        <v>852</v>
      </c>
      <c r="H421" s="209">
        <v>2</v>
      </c>
      <c r="I421" s="210"/>
      <c r="J421" s="211">
        <f t="shared" si="210"/>
        <v>0</v>
      </c>
      <c r="K421" s="207" t="s">
        <v>3144</v>
      </c>
      <c r="L421" s="62"/>
      <c r="M421" s="212" t="s">
        <v>22</v>
      </c>
      <c r="N421" s="213" t="s">
        <v>50</v>
      </c>
      <c r="O421" s="43"/>
      <c r="P421" s="214">
        <f t="shared" si="211"/>
        <v>0</v>
      </c>
      <c r="Q421" s="214">
        <v>0</v>
      </c>
      <c r="R421" s="214">
        <f t="shared" si="212"/>
        <v>0</v>
      </c>
      <c r="S421" s="214">
        <v>0</v>
      </c>
      <c r="T421" s="215">
        <f t="shared" si="213"/>
        <v>0</v>
      </c>
      <c r="AR421" s="25" t="s">
        <v>588</v>
      </c>
      <c r="AT421" s="25" t="s">
        <v>230</v>
      </c>
      <c r="AU421" s="25" t="s">
        <v>87</v>
      </c>
      <c r="AY421" s="25" t="s">
        <v>228</v>
      </c>
      <c r="BE421" s="216">
        <f t="shared" si="214"/>
        <v>0</v>
      </c>
      <c r="BF421" s="216">
        <f t="shared" si="215"/>
        <v>0</v>
      </c>
      <c r="BG421" s="216">
        <f t="shared" si="216"/>
        <v>0</v>
      </c>
      <c r="BH421" s="216">
        <f t="shared" si="217"/>
        <v>0</v>
      </c>
      <c r="BI421" s="216">
        <f t="shared" si="218"/>
        <v>0</v>
      </c>
      <c r="BJ421" s="25" t="s">
        <v>24</v>
      </c>
      <c r="BK421" s="216">
        <f t="shared" si="219"/>
        <v>0</v>
      </c>
      <c r="BL421" s="25" t="s">
        <v>588</v>
      </c>
      <c r="BM421" s="25" t="s">
        <v>7514</v>
      </c>
    </row>
    <row r="422" spans="2:65" s="1" customFormat="1" ht="22.5" customHeight="1">
      <c r="B422" s="42"/>
      <c r="C422" s="205" t="s">
        <v>1989</v>
      </c>
      <c r="D422" s="205" t="s">
        <v>230</v>
      </c>
      <c r="E422" s="206" t="s">
        <v>7357</v>
      </c>
      <c r="F422" s="207" t="s">
        <v>7358</v>
      </c>
      <c r="G422" s="208" t="s">
        <v>852</v>
      </c>
      <c r="H422" s="209">
        <v>5</v>
      </c>
      <c r="I422" s="210"/>
      <c r="J422" s="211">
        <f t="shared" si="210"/>
        <v>0</v>
      </c>
      <c r="K422" s="207" t="s">
        <v>3144</v>
      </c>
      <c r="L422" s="62"/>
      <c r="M422" s="212" t="s">
        <v>22</v>
      </c>
      <c r="N422" s="213" t="s">
        <v>50</v>
      </c>
      <c r="O422" s="43"/>
      <c r="P422" s="214">
        <f t="shared" si="211"/>
        <v>0</v>
      </c>
      <c r="Q422" s="214">
        <v>0</v>
      </c>
      <c r="R422" s="214">
        <f t="shared" si="212"/>
        <v>0</v>
      </c>
      <c r="S422" s="214">
        <v>0</v>
      </c>
      <c r="T422" s="215">
        <f t="shared" si="213"/>
        <v>0</v>
      </c>
      <c r="AR422" s="25" t="s">
        <v>588</v>
      </c>
      <c r="AT422" s="25" t="s">
        <v>230</v>
      </c>
      <c r="AU422" s="25" t="s">
        <v>87</v>
      </c>
      <c r="AY422" s="25" t="s">
        <v>228</v>
      </c>
      <c r="BE422" s="216">
        <f t="shared" si="214"/>
        <v>0</v>
      </c>
      <c r="BF422" s="216">
        <f t="shared" si="215"/>
        <v>0</v>
      </c>
      <c r="BG422" s="216">
        <f t="shared" si="216"/>
        <v>0</v>
      </c>
      <c r="BH422" s="216">
        <f t="shared" si="217"/>
        <v>0</v>
      </c>
      <c r="BI422" s="216">
        <f t="shared" si="218"/>
        <v>0</v>
      </c>
      <c r="BJ422" s="25" t="s">
        <v>24</v>
      </c>
      <c r="BK422" s="216">
        <f t="shared" si="219"/>
        <v>0</v>
      </c>
      <c r="BL422" s="25" t="s">
        <v>588</v>
      </c>
      <c r="BM422" s="25" t="s">
        <v>7515</v>
      </c>
    </row>
    <row r="423" spans="2:65" s="1" customFormat="1" ht="22.5" customHeight="1">
      <c r="B423" s="42"/>
      <c r="C423" s="205" t="s">
        <v>1994</v>
      </c>
      <c r="D423" s="205" t="s">
        <v>230</v>
      </c>
      <c r="E423" s="206" t="s">
        <v>7360</v>
      </c>
      <c r="F423" s="207" t="s">
        <v>7361</v>
      </c>
      <c r="G423" s="208" t="s">
        <v>852</v>
      </c>
      <c r="H423" s="209">
        <v>5</v>
      </c>
      <c r="I423" s="210"/>
      <c r="J423" s="211">
        <f t="shared" si="210"/>
        <v>0</v>
      </c>
      <c r="K423" s="207" t="s">
        <v>3144</v>
      </c>
      <c r="L423" s="62"/>
      <c r="M423" s="212" t="s">
        <v>22</v>
      </c>
      <c r="N423" s="213" t="s">
        <v>50</v>
      </c>
      <c r="O423" s="43"/>
      <c r="P423" s="214">
        <f t="shared" si="211"/>
        <v>0</v>
      </c>
      <c r="Q423" s="214">
        <v>0</v>
      </c>
      <c r="R423" s="214">
        <f t="shared" si="212"/>
        <v>0</v>
      </c>
      <c r="S423" s="214">
        <v>0</v>
      </c>
      <c r="T423" s="215">
        <f t="shared" si="213"/>
        <v>0</v>
      </c>
      <c r="AR423" s="25" t="s">
        <v>588</v>
      </c>
      <c r="AT423" s="25" t="s">
        <v>230</v>
      </c>
      <c r="AU423" s="25" t="s">
        <v>87</v>
      </c>
      <c r="AY423" s="25" t="s">
        <v>228</v>
      </c>
      <c r="BE423" s="216">
        <f t="shared" si="214"/>
        <v>0</v>
      </c>
      <c r="BF423" s="216">
        <f t="shared" si="215"/>
        <v>0</v>
      </c>
      <c r="BG423" s="216">
        <f t="shared" si="216"/>
        <v>0</v>
      </c>
      <c r="BH423" s="216">
        <f t="shared" si="217"/>
        <v>0</v>
      </c>
      <c r="BI423" s="216">
        <f t="shared" si="218"/>
        <v>0</v>
      </c>
      <c r="BJ423" s="25" t="s">
        <v>24</v>
      </c>
      <c r="BK423" s="216">
        <f t="shared" si="219"/>
        <v>0</v>
      </c>
      <c r="BL423" s="25" t="s">
        <v>588</v>
      </c>
      <c r="BM423" s="25" t="s">
        <v>7516</v>
      </c>
    </row>
    <row r="424" spans="2:65" s="1" customFormat="1" ht="44.25" customHeight="1">
      <c r="B424" s="42"/>
      <c r="C424" s="205" t="s">
        <v>2000</v>
      </c>
      <c r="D424" s="205" t="s">
        <v>230</v>
      </c>
      <c r="E424" s="206" t="s">
        <v>7363</v>
      </c>
      <c r="F424" s="207" t="s">
        <v>7364</v>
      </c>
      <c r="G424" s="208" t="s">
        <v>852</v>
      </c>
      <c r="H424" s="209">
        <v>2</v>
      </c>
      <c r="I424" s="210"/>
      <c r="J424" s="211">
        <f t="shared" si="210"/>
        <v>0</v>
      </c>
      <c r="K424" s="207" t="s">
        <v>3144</v>
      </c>
      <c r="L424" s="62"/>
      <c r="M424" s="212" t="s">
        <v>22</v>
      </c>
      <c r="N424" s="213" t="s">
        <v>50</v>
      </c>
      <c r="O424" s="43"/>
      <c r="P424" s="214">
        <f t="shared" si="211"/>
        <v>0</v>
      </c>
      <c r="Q424" s="214">
        <v>0</v>
      </c>
      <c r="R424" s="214">
        <f t="shared" si="212"/>
        <v>0</v>
      </c>
      <c r="S424" s="214">
        <v>0</v>
      </c>
      <c r="T424" s="215">
        <f t="shared" si="213"/>
        <v>0</v>
      </c>
      <c r="AR424" s="25" t="s">
        <v>588</v>
      </c>
      <c r="AT424" s="25" t="s">
        <v>230</v>
      </c>
      <c r="AU424" s="25" t="s">
        <v>87</v>
      </c>
      <c r="AY424" s="25" t="s">
        <v>228</v>
      </c>
      <c r="BE424" s="216">
        <f t="shared" si="214"/>
        <v>0</v>
      </c>
      <c r="BF424" s="216">
        <f t="shared" si="215"/>
        <v>0</v>
      </c>
      <c r="BG424" s="216">
        <f t="shared" si="216"/>
        <v>0</v>
      </c>
      <c r="BH424" s="216">
        <f t="shared" si="217"/>
        <v>0</v>
      </c>
      <c r="BI424" s="216">
        <f t="shared" si="218"/>
        <v>0</v>
      </c>
      <c r="BJ424" s="25" t="s">
        <v>24</v>
      </c>
      <c r="BK424" s="216">
        <f t="shared" si="219"/>
        <v>0</v>
      </c>
      <c r="BL424" s="25" t="s">
        <v>588</v>
      </c>
      <c r="BM424" s="25" t="s">
        <v>7517</v>
      </c>
    </row>
    <row r="425" spans="2:65" s="1" customFormat="1" ht="44.25" customHeight="1">
      <c r="B425" s="42"/>
      <c r="C425" s="205" t="s">
        <v>2006</v>
      </c>
      <c r="D425" s="205" t="s">
        <v>230</v>
      </c>
      <c r="E425" s="206" t="s">
        <v>7244</v>
      </c>
      <c r="F425" s="207" t="s">
        <v>7245</v>
      </c>
      <c r="G425" s="208" t="s">
        <v>852</v>
      </c>
      <c r="H425" s="209">
        <v>1</v>
      </c>
      <c r="I425" s="210"/>
      <c r="J425" s="211">
        <f t="shared" si="210"/>
        <v>0</v>
      </c>
      <c r="K425" s="207" t="s">
        <v>3144</v>
      </c>
      <c r="L425" s="62"/>
      <c r="M425" s="212" t="s">
        <v>22</v>
      </c>
      <c r="N425" s="213" t="s">
        <v>50</v>
      </c>
      <c r="O425" s="43"/>
      <c r="P425" s="214">
        <f t="shared" si="211"/>
        <v>0</v>
      </c>
      <c r="Q425" s="214">
        <v>0</v>
      </c>
      <c r="R425" s="214">
        <f t="shared" si="212"/>
        <v>0</v>
      </c>
      <c r="S425" s="214">
        <v>0</v>
      </c>
      <c r="T425" s="215">
        <f t="shared" si="213"/>
        <v>0</v>
      </c>
      <c r="AR425" s="25" t="s">
        <v>588</v>
      </c>
      <c r="AT425" s="25" t="s">
        <v>230</v>
      </c>
      <c r="AU425" s="25" t="s">
        <v>87</v>
      </c>
      <c r="AY425" s="25" t="s">
        <v>228</v>
      </c>
      <c r="BE425" s="216">
        <f t="shared" si="214"/>
        <v>0</v>
      </c>
      <c r="BF425" s="216">
        <f t="shared" si="215"/>
        <v>0</v>
      </c>
      <c r="BG425" s="216">
        <f t="shared" si="216"/>
        <v>0</v>
      </c>
      <c r="BH425" s="216">
        <f t="shared" si="217"/>
        <v>0</v>
      </c>
      <c r="BI425" s="216">
        <f t="shared" si="218"/>
        <v>0</v>
      </c>
      <c r="BJ425" s="25" t="s">
        <v>24</v>
      </c>
      <c r="BK425" s="216">
        <f t="shared" si="219"/>
        <v>0</v>
      </c>
      <c r="BL425" s="25" t="s">
        <v>588</v>
      </c>
      <c r="BM425" s="25" t="s">
        <v>7518</v>
      </c>
    </row>
    <row r="426" spans="2:65" s="1" customFormat="1" ht="22.5" customHeight="1">
      <c r="B426" s="42"/>
      <c r="C426" s="205" t="s">
        <v>2011</v>
      </c>
      <c r="D426" s="205" t="s">
        <v>230</v>
      </c>
      <c r="E426" s="206" t="s">
        <v>7247</v>
      </c>
      <c r="F426" s="207" t="s">
        <v>7248</v>
      </c>
      <c r="G426" s="208" t="s">
        <v>852</v>
      </c>
      <c r="H426" s="209">
        <v>1</v>
      </c>
      <c r="I426" s="210"/>
      <c r="J426" s="211">
        <f t="shared" si="210"/>
        <v>0</v>
      </c>
      <c r="K426" s="207" t="s">
        <v>3144</v>
      </c>
      <c r="L426" s="62"/>
      <c r="M426" s="212" t="s">
        <v>22</v>
      </c>
      <c r="N426" s="213" t="s">
        <v>50</v>
      </c>
      <c r="O426" s="43"/>
      <c r="P426" s="214">
        <f t="shared" si="211"/>
        <v>0</v>
      </c>
      <c r="Q426" s="214">
        <v>0</v>
      </c>
      <c r="R426" s="214">
        <f t="shared" si="212"/>
        <v>0</v>
      </c>
      <c r="S426" s="214">
        <v>0</v>
      </c>
      <c r="T426" s="215">
        <f t="shared" si="213"/>
        <v>0</v>
      </c>
      <c r="AR426" s="25" t="s">
        <v>588</v>
      </c>
      <c r="AT426" s="25" t="s">
        <v>230</v>
      </c>
      <c r="AU426" s="25" t="s">
        <v>87</v>
      </c>
      <c r="AY426" s="25" t="s">
        <v>228</v>
      </c>
      <c r="BE426" s="216">
        <f t="shared" si="214"/>
        <v>0</v>
      </c>
      <c r="BF426" s="216">
        <f t="shared" si="215"/>
        <v>0</v>
      </c>
      <c r="BG426" s="216">
        <f t="shared" si="216"/>
        <v>0</v>
      </c>
      <c r="BH426" s="216">
        <f t="shared" si="217"/>
        <v>0</v>
      </c>
      <c r="BI426" s="216">
        <f t="shared" si="218"/>
        <v>0</v>
      </c>
      <c r="BJ426" s="25" t="s">
        <v>24</v>
      </c>
      <c r="BK426" s="216">
        <f t="shared" si="219"/>
        <v>0</v>
      </c>
      <c r="BL426" s="25" t="s">
        <v>588</v>
      </c>
      <c r="BM426" s="25" t="s">
        <v>7519</v>
      </c>
    </row>
    <row r="427" spans="2:65" s="1" customFormat="1" ht="44.25" customHeight="1">
      <c r="B427" s="42"/>
      <c r="C427" s="205" t="s">
        <v>2016</v>
      </c>
      <c r="D427" s="205" t="s">
        <v>230</v>
      </c>
      <c r="E427" s="206" t="s">
        <v>7368</v>
      </c>
      <c r="F427" s="207" t="s">
        <v>7369</v>
      </c>
      <c r="G427" s="208" t="s">
        <v>852</v>
      </c>
      <c r="H427" s="209">
        <v>2</v>
      </c>
      <c r="I427" s="210"/>
      <c r="J427" s="211">
        <f t="shared" si="210"/>
        <v>0</v>
      </c>
      <c r="K427" s="207" t="s">
        <v>3144</v>
      </c>
      <c r="L427" s="62"/>
      <c r="M427" s="212" t="s">
        <v>22</v>
      </c>
      <c r="N427" s="213" t="s">
        <v>50</v>
      </c>
      <c r="O427" s="43"/>
      <c r="P427" s="214">
        <f t="shared" si="211"/>
        <v>0</v>
      </c>
      <c r="Q427" s="214">
        <v>0</v>
      </c>
      <c r="R427" s="214">
        <f t="shared" si="212"/>
        <v>0</v>
      </c>
      <c r="S427" s="214">
        <v>0</v>
      </c>
      <c r="T427" s="215">
        <f t="shared" si="213"/>
        <v>0</v>
      </c>
      <c r="AR427" s="25" t="s">
        <v>588</v>
      </c>
      <c r="AT427" s="25" t="s">
        <v>230</v>
      </c>
      <c r="AU427" s="25" t="s">
        <v>87</v>
      </c>
      <c r="AY427" s="25" t="s">
        <v>228</v>
      </c>
      <c r="BE427" s="216">
        <f t="shared" si="214"/>
        <v>0</v>
      </c>
      <c r="BF427" s="216">
        <f t="shared" si="215"/>
        <v>0</v>
      </c>
      <c r="BG427" s="216">
        <f t="shared" si="216"/>
        <v>0</v>
      </c>
      <c r="BH427" s="216">
        <f t="shared" si="217"/>
        <v>0</v>
      </c>
      <c r="BI427" s="216">
        <f t="shared" si="218"/>
        <v>0</v>
      </c>
      <c r="BJ427" s="25" t="s">
        <v>24</v>
      </c>
      <c r="BK427" s="216">
        <f t="shared" si="219"/>
        <v>0</v>
      </c>
      <c r="BL427" s="25" t="s">
        <v>588</v>
      </c>
      <c r="BM427" s="25" t="s">
        <v>7520</v>
      </c>
    </row>
    <row r="428" spans="2:65" s="1" customFormat="1" ht="44.25" customHeight="1">
      <c r="B428" s="42"/>
      <c r="C428" s="205" t="s">
        <v>2022</v>
      </c>
      <c r="D428" s="205" t="s">
        <v>230</v>
      </c>
      <c r="E428" s="206" t="s">
        <v>7371</v>
      </c>
      <c r="F428" s="207" t="s">
        <v>7372</v>
      </c>
      <c r="G428" s="208" t="s">
        <v>852</v>
      </c>
      <c r="H428" s="209">
        <v>1</v>
      </c>
      <c r="I428" s="210"/>
      <c r="J428" s="211">
        <f t="shared" si="210"/>
        <v>0</v>
      </c>
      <c r="K428" s="207" t="s">
        <v>3144</v>
      </c>
      <c r="L428" s="62"/>
      <c r="M428" s="212" t="s">
        <v>22</v>
      </c>
      <c r="N428" s="213" t="s">
        <v>50</v>
      </c>
      <c r="O428" s="43"/>
      <c r="P428" s="214">
        <f t="shared" si="211"/>
        <v>0</v>
      </c>
      <c r="Q428" s="214">
        <v>0</v>
      </c>
      <c r="R428" s="214">
        <f t="shared" si="212"/>
        <v>0</v>
      </c>
      <c r="S428" s="214">
        <v>0</v>
      </c>
      <c r="T428" s="215">
        <f t="shared" si="213"/>
        <v>0</v>
      </c>
      <c r="AR428" s="25" t="s">
        <v>588</v>
      </c>
      <c r="AT428" s="25" t="s">
        <v>230</v>
      </c>
      <c r="AU428" s="25" t="s">
        <v>87</v>
      </c>
      <c r="AY428" s="25" t="s">
        <v>228</v>
      </c>
      <c r="BE428" s="216">
        <f t="shared" si="214"/>
        <v>0</v>
      </c>
      <c r="BF428" s="216">
        <f t="shared" si="215"/>
        <v>0</v>
      </c>
      <c r="BG428" s="216">
        <f t="shared" si="216"/>
        <v>0</v>
      </c>
      <c r="BH428" s="216">
        <f t="shared" si="217"/>
        <v>0</v>
      </c>
      <c r="BI428" s="216">
        <f t="shared" si="218"/>
        <v>0</v>
      </c>
      <c r="BJ428" s="25" t="s">
        <v>24</v>
      </c>
      <c r="BK428" s="216">
        <f t="shared" si="219"/>
        <v>0</v>
      </c>
      <c r="BL428" s="25" t="s">
        <v>588</v>
      </c>
      <c r="BM428" s="25" t="s">
        <v>7521</v>
      </c>
    </row>
    <row r="429" spans="2:65" s="1" customFormat="1" ht="22.5" customHeight="1">
      <c r="B429" s="42"/>
      <c r="C429" s="205" t="s">
        <v>2027</v>
      </c>
      <c r="D429" s="205" t="s">
        <v>230</v>
      </c>
      <c r="E429" s="206" t="s">
        <v>7191</v>
      </c>
      <c r="F429" s="207" t="s">
        <v>7192</v>
      </c>
      <c r="G429" s="208" t="s">
        <v>852</v>
      </c>
      <c r="H429" s="209">
        <v>1</v>
      </c>
      <c r="I429" s="210"/>
      <c r="J429" s="211">
        <f t="shared" si="210"/>
        <v>0</v>
      </c>
      <c r="K429" s="207" t="s">
        <v>3144</v>
      </c>
      <c r="L429" s="62"/>
      <c r="M429" s="212" t="s">
        <v>22</v>
      </c>
      <c r="N429" s="213" t="s">
        <v>50</v>
      </c>
      <c r="O429" s="43"/>
      <c r="P429" s="214">
        <f t="shared" si="211"/>
        <v>0</v>
      </c>
      <c r="Q429" s="214">
        <v>0</v>
      </c>
      <c r="R429" s="214">
        <f t="shared" si="212"/>
        <v>0</v>
      </c>
      <c r="S429" s="214">
        <v>0</v>
      </c>
      <c r="T429" s="215">
        <f t="shared" si="213"/>
        <v>0</v>
      </c>
      <c r="AR429" s="25" t="s">
        <v>588</v>
      </c>
      <c r="AT429" s="25" t="s">
        <v>230</v>
      </c>
      <c r="AU429" s="25" t="s">
        <v>87</v>
      </c>
      <c r="AY429" s="25" t="s">
        <v>228</v>
      </c>
      <c r="BE429" s="216">
        <f t="shared" si="214"/>
        <v>0</v>
      </c>
      <c r="BF429" s="216">
        <f t="shared" si="215"/>
        <v>0</v>
      </c>
      <c r="BG429" s="216">
        <f t="shared" si="216"/>
        <v>0</v>
      </c>
      <c r="BH429" s="216">
        <f t="shared" si="217"/>
        <v>0</v>
      </c>
      <c r="BI429" s="216">
        <f t="shared" si="218"/>
        <v>0</v>
      </c>
      <c r="BJ429" s="25" t="s">
        <v>24</v>
      </c>
      <c r="BK429" s="216">
        <f t="shared" si="219"/>
        <v>0</v>
      </c>
      <c r="BL429" s="25" t="s">
        <v>588</v>
      </c>
      <c r="BM429" s="25" t="s">
        <v>7522</v>
      </c>
    </row>
    <row r="430" spans="2:65" s="1" customFormat="1" ht="22.5" customHeight="1">
      <c r="B430" s="42"/>
      <c r="C430" s="205" t="s">
        <v>2032</v>
      </c>
      <c r="D430" s="205" t="s">
        <v>230</v>
      </c>
      <c r="E430" s="206" t="s">
        <v>7375</v>
      </c>
      <c r="F430" s="207" t="s">
        <v>7376</v>
      </c>
      <c r="G430" s="208" t="s">
        <v>852</v>
      </c>
      <c r="H430" s="209">
        <v>2</v>
      </c>
      <c r="I430" s="210"/>
      <c r="J430" s="211">
        <f t="shared" si="210"/>
        <v>0</v>
      </c>
      <c r="K430" s="207" t="s">
        <v>3144</v>
      </c>
      <c r="L430" s="62"/>
      <c r="M430" s="212" t="s">
        <v>22</v>
      </c>
      <c r="N430" s="213" t="s">
        <v>50</v>
      </c>
      <c r="O430" s="43"/>
      <c r="P430" s="214">
        <f t="shared" si="211"/>
        <v>0</v>
      </c>
      <c r="Q430" s="214">
        <v>0</v>
      </c>
      <c r="R430" s="214">
        <f t="shared" si="212"/>
        <v>0</v>
      </c>
      <c r="S430" s="214">
        <v>0</v>
      </c>
      <c r="T430" s="215">
        <f t="shared" si="213"/>
        <v>0</v>
      </c>
      <c r="AR430" s="25" t="s">
        <v>588</v>
      </c>
      <c r="AT430" s="25" t="s">
        <v>230</v>
      </c>
      <c r="AU430" s="25" t="s">
        <v>87</v>
      </c>
      <c r="AY430" s="25" t="s">
        <v>228</v>
      </c>
      <c r="BE430" s="216">
        <f t="shared" si="214"/>
        <v>0</v>
      </c>
      <c r="BF430" s="216">
        <f t="shared" si="215"/>
        <v>0</v>
      </c>
      <c r="BG430" s="216">
        <f t="shared" si="216"/>
        <v>0</v>
      </c>
      <c r="BH430" s="216">
        <f t="shared" si="217"/>
        <v>0</v>
      </c>
      <c r="BI430" s="216">
        <f t="shared" si="218"/>
        <v>0</v>
      </c>
      <c r="BJ430" s="25" t="s">
        <v>24</v>
      </c>
      <c r="BK430" s="216">
        <f t="shared" si="219"/>
        <v>0</v>
      </c>
      <c r="BL430" s="25" t="s">
        <v>588</v>
      </c>
      <c r="BM430" s="25" t="s">
        <v>7523</v>
      </c>
    </row>
    <row r="431" spans="2:65" s="11" customFormat="1" ht="29.85" customHeight="1">
      <c r="B431" s="188"/>
      <c r="C431" s="189"/>
      <c r="D431" s="202" t="s">
        <v>78</v>
      </c>
      <c r="E431" s="203" t="s">
        <v>6273</v>
      </c>
      <c r="F431" s="203" t="s">
        <v>7524</v>
      </c>
      <c r="G431" s="189"/>
      <c r="H431" s="189"/>
      <c r="I431" s="192"/>
      <c r="J431" s="204">
        <f>BK431</f>
        <v>0</v>
      </c>
      <c r="K431" s="189"/>
      <c r="L431" s="194"/>
      <c r="M431" s="195"/>
      <c r="N431" s="196"/>
      <c r="O431" s="196"/>
      <c r="P431" s="197">
        <f>SUM(P432:P448)</f>
        <v>0</v>
      </c>
      <c r="Q431" s="196"/>
      <c r="R431" s="197">
        <f>SUM(R432:R448)</f>
        <v>0</v>
      </c>
      <c r="S431" s="196"/>
      <c r="T431" s="198">
        <f>SUM(T432:T448)</f>
        <v>0</v>
      </c>
      <c r="AR431" s="199" t="s">
        <v>101</v>
      </c>
      <c r="AT431" s="200" t="s">
        <v>78</v>
      </c>
      <c r="AU431" s="200" t="s">
        <v>24</v>
      </c>
      <c r="AY431" s="199" t="s">
        <v>228</v>
      </c>
      <c r="BK431" s="201">
        <f>SUM(BK432:BK448)</f>
        <v>0</v>
      </c>
    </row>
    <row r="432" spans="2:65" s="1" customFormat="1" ht="31.5" customHeight="1">
      <c r="B432" s="42"/>
      <c r="C432" s="205" t="s">
        <v>2036</v>
      </c>
      <c r="D432" s="205" t="s">
        <v>230</v>
      </c>
      <c r="E432" s="206" t="s">
        <v>7337</v>
      </c>
      <c r="F432" s="207" t="s">
        <v>7338</v>
      </c>
      <c r="G432" s="208" t="s">
        <v>852</v>
      </c>
      <c r="H432" s="209">
        <v>1</v>
      </c>
      <c r="I432" s="210"/>
      <c r="J432" s="211">
        <f t="shared" ref="J432:J448" si="220">ROUND(I432*H432,2)</f>
        <v>0</v>
      </c>
      <c r="K432" s="207" t="s">
        <v>3144</v>
      </c>
      <c r="L432" s="62"/>
      <c r="M432" s="212" t="s">
        <v>22</v>
      </c>
      <c r="N432" s="213" t="s">
        <v>50</v>
      </c>
      <c r="O432" s="43"/>
      <c r="P432" s="214">
        <f t="shared" ref="P432:P448" si="221">O432*H432</f>
        <v>0</v>
      </c>
      <c r="Q432" s="214">
        <v>0</v>
      </c>
      <c r="R432" s="214">
        <f t="shared" ref="R432:R448" si="222">Q432*H432</f>
        <v>0</v>
      </c>
      <c r="S432" s="214">
        <v>0</v>
      </c>
      <c r="T432" s="215">
        <f t="shared" ref="T432:T448" si="223">S432*H432</f>
        <v>0</v>
      </c>
      <c r="AR432" s="25" t="s">
        <v>588</v>
      </c>
      <c r="AT432" s="25" t="s">
        <v>230</v>
      </c>
      <c r="AU432" s="25" t="s">
        <v>87</v>
      </c>
      <c r="AY432" s="25" t="s">
        <v>228</v>
      </c>
      <c r="BE432" s="216">
        <f t="shared" ref="BE432:BE448" si="224">IF(N432="základní",J432,0)</f>
        <v>0</v>
      </c>
      <c r="BF432" s="216">
        <f t="shared" ref="BF432:BF448" si="225">IF(N432="snížená",J432,0)</f>
        <v>0</v>
      </c>
      <c r="BG432" s="216">
        <f t="shared" ref="BG432:BG448" si="226">IF(N432="zákl. přenesená",J432,0)</f>
        <v>0</v>
      </c>
      <c r="BH432" s="216">
        <f t="shared" ref="BH432:BH448" si="227">IF(N432="sníž. přenesená",J432,0)</f>
        <v>0</v>
      </c>
      <c r="BI432" s="216">
        <f t="shared" ref="BI432:BI448" si="228">IF(N432="nulová",J432,0)</f>
        <v>0</v>
      </c>
      <c r="BJ432" s="25" t="s">
        <v>24</v>
      </c>
      <c r="BK432" s="216">
        <f t="shared" ref="BK432:BK448" si="229">ROUND(I432*H432,2)</f>
        <v>0</v>
      </c>
      <c r="BL432" s="25" t="s">
        <v>588</v>
      </c>
      <c r="BM432" s="25" t="s">
        <v>7525</v>
      </c>
    </row>
    <row r="433" spans="2:65" s="1" customFormat="1" ht="31.5" customHeight="1">
      <c r="B433" s="42"/>
      <c r="C433" s="205" t="s">
        <v>2043</v>
      </c>
      <c r="D433" s="205" t="s">
        <v>230</v>
      </c>
      <c r="E433" s="206" t="s">
        <v>7340</v>
      </c>
      <c r="F433" s="207" t="s">
        <v>7341</v>
      </c>
      <c r="G433" s="208" t="s">
        <v>852</v>
      </c>
      <c r="H433" s="209">
        <v>2</v>
      </c>
      <c r="I433" s="210"/>
      <c r="J433" s="211">
        <f t="shared" si="220"/>
        <v>0</v>
      </c>
      <c r="K433" s="207" t="s">
        <v>3144</v>
      </c>
      <c r="L433" s="62"/>
      <c r="M433" s="212" t="s">
        <v>22</v>
      </c>
      <c r="N433" s="213" t="s">
        <v>50</v>
      </c>
      <c r="O433" s="43"/>
      <c r="P433" s="214">
        <f t="shared" si="221"/>
        <v>0</v>
      </c>
      <c r="Q433" s="214">
        <v>0</v>
      </c>
      <c r="R433" s="214">
        <f t="shared" si="222"/>
        <v>0</v>
      </c>
      <c r="S433" s="214">
        <v>0</v>
      </c>
      <c r="T433" s="215">
        <f t="shared" si="223"/>
        <v>0</v>
      </c>
      <c r="AR433" s="25" t="s">
        <v>588</v>
      </c>
      <c r="AT433" s="25" t="s">
        <v>230</v>
      </c>
      <c r="AU433" s="25" t="s">
        <v>87</v>
      </c>
      <c r="AY433" s="25" t="s">
        <v>228</v>
      </c>
      <c r="BE433" s="216">
        <f t="shared" si="224"/>
        <v>0</v>
      </c>
      <c r="BF433" s="216">
        <f t="shared" si="225"/>
        <v>0</v>
      </c>
      <c r="BG433" s="216">
        <f t="shared" si="226"/>
        <v>0</v>
      </c>
      <c r="BH433" s="216">
        <f t="shared" si="227"/>
        <v>0</v>
      </c>
      <c r="BI433" s="216">
        <f t="shared" si="228"/>
        <v>0</v>
      </c>
      <c r="BJ433" s="25" t="s">
        <v>24</v>
      </c>
      <c r="BK433" s="216">
        <f t="shared" si="229"/>
        <v>0</v>
      </c>
      <c r="BL433" s="25" t="s">
        <v>588</v>
      </c>
      <c r="BM433" s="25" t="s">
        <v>7526</v>
      </c>
    </row>
    <row r="434" spans="2:65" s="1" customFormat="1" ht="22.5" customHeight="1">
      <c r="B434" s="42"/>
      <c r="C434" s="205" t="s">
        <v>2052</v>
      </c>
      <c r="D434" s="205" t="s">
        <v>230</v>
      </c>
      <c r="E434" s="206" t="s">
        <v>7343</v>
      </c>
      <c r="F434" s="207" t="s">
        <v>7344</v>
      </c>
      <c r="G434" s="208" t="s">
        <v>852</v>
      </c>
      <c r="H434" s="209">
        <v>3</v>
      </c>
      <c r="I434" s="210"/>
      <c r="J434" s="211">
        <f t="shared" si="220"/>
        <v>0</v>
      </c>
      <c r="K434" s="207" t="s">
        <v>3144</v>
      </c>
      <c r="L434" s="62"/>
      <c r="M434" s="212" t="s">
        <v>22</v>
      </c>
      <c r="N434" s="213" t="s">
        <v>50</v>
      </c>
      <c r="O434" s="43"/>
      <c r="P434" s="214">
        <f t="shared" si="221"/>
        <v>0</v>
      </c>
      <c r="Q434" s="214">
        <v>0</v>
      </c>
      <c r="R434" s="214">
        <f t="shared" si="222"/>
        <v>0</v>
      </c>
      <c r="S434" s="214">
        <v>0</v>
      </c>
      <c r="T434" s="215">
        <f t="shared" si="223"/>
        <v>0</v>
      </c>
      <c r="AR434" s="25" t="s">
        <v>588</v>
      </c>
      <c r="AT434" s="25" t="s">
        <v>230</v>
      </c>
      <c r="AU434" s="25" t="s">
        <v>87</v>
      </c>
      <c r="AY434" s="25" t="s">
        <v>228</v>
      </c>
      <c r="BE434" s="216">
        <f t="shared" si="224"/>
        <v>0</v>
      </c>
      <c r="BF434" s="216">
        <f t="shared" si="225"/>
        <v>0</v>
      </c>
      <c r="BG434" s="216">
        <f t="shared" si="226"/>
        <v>0</v>
      </c>
      <c r="BH434" s="216">
        <f t="shared" si="227"/>
        <v>0</v>
      </c>
      <c r="BI434" s="216">
        <f t="shared" si="228"/>
        <v>0</v>
      </c>
      <c r="BJ434" s="25" t="s">
        <v>24</v>
      </c>
      <c r="BK434" s="216">
        <f t="shared" si="229"/>
        <v>0</v>
      </c>
      <c r="BL434" s="25" t="s">
        <v>588</v>
      </c>
      <c r="BM434" s="25" t="s">
        <v>7527</v>
      </c>
    </row>
    <row r="435" spans="2:65" s="1" customFormat="1" ht="22.5" customHeight="1">
      <c r="B435" s="42"/>
      <c r="C435" s="205" t="s">
        <v>2060</v>
      </c>
      <c r="D435" s="205" t="s">
        <v>230</v>
      </c>
      <c r="E435" s="206" t="s">
        <v>7346</v>
      </c>
      <c r="F435" s="207" t="s">
        <v>7347</v>
      </c>
      <c r="G435" s="208" t="s">
        <v>852</v>
      </c>
      <c r="H435" s="209">
        <v>1</v>
      </c>
      <c r="I435" s="210"/>
      <c r="J435" s="211">
        <f t="shared" si="220"/>
        <v>0</v>
      </c>
      <c r="K435" s="207" t="s">
        <v>3144</v>
      </c>
      <c r="L435" s="62"/>
      <c r="M435" s="212" t="s">
        <v>22</v>
      </c>
      <c r="N435" s="213" t="s">
        <v>50</v>
      </c>
      <c r="O435" s="43"/>
      <c r="P435" s="214">
        <f t="shared" si="221"/>
        <v>0</v>
      </c>
      <c r="Q435" s="214">
        <v>0</v>
      </c>
      <c r="R435" s="214">
        <f t="shared" si="222"/>
        <v>0</v>
      </c>
      <c r="S435" s="214">
        <v>0</v>
      </c>
      <c r="T435" s="215">
        <f t="shared" si="223"/>
        <v>0</v>
      </c>
      <c r="AR435" s="25" t="s">
        <v>588</v>
      </c>
      <c r="AT435" s="25" t="s">
        <v>230</v>
      </c>
      <c r="AU435" s="25" t="s">
        <v>87</v>
      </c>
      <c r="AY435" s="25" t="s">
        <v>228</v>
      </c>
      <c r="BE435" s="216">
        <f t="shared" si="224"/>
        <v>0</v>
      </c>
      <c r="BF435" s="216">
        <f t="shared" si="225"/>
        <v>0</v>
      </c>
      <c r="BG435" s="216">
        <f t="shared" si="226"/>
        <v>0</v>
      </c>
      <c r="BH435" s="216">
        <f t="shared" si="227"/>
        <v>0</v>
      </c>
      <c r="BI435" s="216">
        <f t="shared" si="228"/>
        <v>0</v>
      </c>
      <c r="BJ435" s="25" t="s">
        <v>24</v>
      </c>
      <c r="BK435" s="216">
        <f t="shared" si="229"/>
        <v>0</v>
      </c>
      <c r="BL435" s="25" t="s">
        <v>588</v>
      </c>
      <c r="BM435" s="25" t="s">
        <v>7528</v>
      </c>
    </row>
    <row r="436" spans="2:65" s="1" customFormat="1" ht="22.5" customHeight="1">
      <c r="B436" s="42"/>
      <c r="C436" s="205" t="s">
        <v>2065</v>
      </c>
      <c r="D436" s="205" t="s">
        <v>230</v>
      </c>
      <c r="E436" s="206" t="s">
        <v>7349</v>
      </c>
      <c r="F436" s="207" t="s">
        <v>7350</v>
      </c>
      <c r="G436" s="208" t="s">
        <v>852</v>
      </c>
      <c r="H436" s="209">
        <v>1</v>
      </c>
      <c r="I436" s="210"/>
      <c r="J436" s="211">
        <f t="shared" si="220"/>
        <v>0</v>
      </c>
      <c r="K436" s="207" t="s">
        <v>3144</v>
      </c>
      <c r="L436" s="62"/>
      <c r="M436" s="212" t="s">
        <v>22</v>
      </c>
      <c r="N436" s="213" t="s">
        <v>50</v>
      </c>
      <c r="O436" s="43"/>
      <c r="P436" s="214">
        <f t="shared" si="221"/>
        <v>0</v>
      </c>
      <c r="Q436" s="214">
        <v>0</v>
      </c>
      <c r="R436" s="214">
        <f t="shared" si="222"/>
        <v>0</v>
      </c>
      <c r="S436" s="214">
        <v>0</v>
      </c>
      <c r="T436" s="215">
        <f t="shared" si="223"/>
        <v>0</v>
      </c>
      <c r="AR436" s="25" t="s">
        <v>588</v>
      </c>
      <c r="AT436" s="25" t="s">
        <v>230</v>
      </c>
      <c r="AU436" s="25" t="s">
        <v>87</v>
      </c>
      <c r="AY436" s="25" t="s">
        <v>228</v>
      </c>
      <c r="BE436" s="216">
        <f t="shared" si="224"/>
        <v>0</v>
      </c>
      <c r="BF436" s="216">
        <f t="shared" si="225"/>
        <v>0</v>
      </c>
      <c r="BG436" s="216">
        <f t="shared" si="226"/>
        <v>0</v>
      </c>
      <c r="BH436" s="216">
        <f t="shared" si="227"/>
        <v>0</v>
      </c>
      <c r="BI436" s="216">
        <f t="shared" si="228"/>
        <v>0</v>
      </c>
      <c r="BJ436" s="25" t="s">
        <v>24</v>
      </c>
      <c r="BK436" s="216">
        <f t="shared" si="229"/>
        <v>0</v>
      </c>
      <c r="BL436" s="25" t="s">
        <v>588</v>
      </c>
      <c r="BM436" s="25" t="s">
        <v>7529</v>
      </c>
    </row>
    <row r="437" spans="2:65" s="1" customFormat="1" ht="22.5" customHeight="1">
      <c r="B437" s="42"/>
      <c r="C437" s="205" t="s">
        <v>2072</v>
      </c>
      <c r="D437" s="205" t="s">
        <v>230</v>
      </c>
      <c r="E437" s="206" t="s">
        <v>7176</v>
      </c>
      <c r="F437" s="207" t="s">
        <v>7177</v>
      </c>
      <c r="G437" s="208" t="s">
        <v>852</v>
      </c>
      <c r="H437" s="209">
        <v>1</v>
      </c>
      <c r="I437" s="210"/>
      <c r="J437" s="211">
        <f t="shared" si="220"/>
        <v>0</v>
      </c>
      <c r="K437" s="207" t="s">
        <v>3144</v>
      </c>
      <c r="L437" s="62"/>
      <c r="M437" s="212" t="s">
        <v>22</v>
      </c>
      <c r="N437" s="213" t="s">
        <v>50</v>
      </c>
      <c r="O437" s="43"/>
      <c r="P437" s="214">
        <f t="shared" si="221"/>
        <v>0</v>
      </c>
      <c r="Q437" s="214">
        <v>0</v>
      </c>
      <c r="R437" s="214">
        <f t="shared" si="222"/>
        <v>0</v>
      </c>
      <c r="S437" s="214">
        <v>0</v>
      </c>
      <c r="T437" s="215">
        <f t="shared" si="223"/>
        <v>0</v>
      </c>
      <c r="AR437" s="25" t="s">
        <v>588</v>
      </c>
      <c r="AT437" s="25" t="s">
        <v>230</v>
      </c>
      <c r="AU437" s="25" t="s">
        <v>87</v>
      </c>
      <c r="AY437" s="25" t="s">
        <v>228</v>
      </c>
      <c r="BE437" s="216">
        <f t="shared" si="224"/>
        <v>0</v>
      </c>
      <c r="BF437" s="216">
        <f t="shared" si="225"/>
        <v>0</v>
      </c>
      <c r="BG437" s="216">
        <f t="shared" si="226"/>
        <v>0</v>
      </c>
      <c r="BH437" s="216">
        <f t="shared" si="227"/>
        <v>0</v>
      </c>
      <c r="BI437" s="216">
        <f t="shared" si="228"/>
        <v>0</v>
      </c>
      <c r="BJ437" s="25" t="s">
        <v>24</v>
      </c>
      <c r="BK437" s="216">
        <f t="shared" si="229"/>
        <v>0</v>
      </c>
      <c r="BL437" s="25" t="s">
        <v>588</v>
      </c>
      <c r="BM437" s="25" t="s">
        <v>7530</v>
      </c>
    </row>
    <row r="438" spans="2:65" s="1" customFormat="1" ht="31.5" customHeight="1">
      <c r="B438" s="42"/>
      <c r="C438" s="205" t="s">
        <v>2077</v>
      </c>
      <c r="D438" s="205" t="s">
        <v>230</v>
      </c>
      <c r="E438" s="206" t="s">
        <v>7353</v>
      </c>
      <c r="F438" s="207" t="s">
        <v>7354</v>
      </c>
      <c r="G438" s="208" t="s">
        <v>852</v>
      </c>
      <c r="H438" s="209">
        <v>3</v>
      </c>
      <c r="I438" s="210"/>
      <c r="J438" s="211">
        <f t="shared" si="220"/>
        <v>0</v>
      </c>
      <c r="K438" s="207" t="s">
        <v>3144</v>
      </c>
      <c r="L438" s="62"/>
      <c r="M438" s="212" t="s">
        <v>22</v>
      </c>
      <c r="N438" s="213" t="s">
        <v>50</v>
      </c>
      <c r="O438" s="43"/>
      <c r="P438" s="214">
        <f t="shared" si="221"/>
        <v>0</v>
      </c>
      <c r="Q438" s="214">
        <v>0</v>
      </c>
      <c r="R438" s="214">
        <f t="shared" si="222"/>
        <v>0</v>
      </c>
      <c r="S438" s="214">
        <v>0</v>
      </c>
      <c r="T438" s="215">
        <f t="shared" si="223"/>
        <v>0</v>
      </c>
      <c r="AR438" s="25" t="s">
        <v>588</v>
      </c>
      <c r="AT438" s="25" t="s">
        <v>230</v>
      </c>
      <c r="AU438" s="25" t="s">
        <v>87</v>
      </c>
      <c r="AY438" s="25" t="s">
        <v>228</v>
      </c>
      <c r="BE438" s="216">
        <f t="shared" si="224"/>
        <v>0</v>
      </c>
      <c r="BF438" s="216">
        <f t="shared" si="225"/>
        <v>0</v>
      </c>
      <c r="BG438" s="216">
        <f t="shared" si="226"/>
        <v>0</v>
      </c>
      <c r="BH438" s="216">
        <f t="shared" si="227"/>
        <v>0</v>
      </c>
      <c r="BI438" s="216">
        <f t="shared" si="228"/>
        <v>0</v>
      </c>
      <c r="BJ438" s="25" t="s">
        <v>24</v>
      </c>
      <c r="BK438" s="216">
        <f t="shared" si="229"/>
        <v>0</v>
      </c>
      <c r="BL438" s="25" t="s">
        <v>588</v>
      </c>
      <c r="BM438" s="25" t="s">
        <v>7531</v>
      </c>
    </row>
    <row r="439" spans="2:65" s="1" customFormat="1" ht="31.5" customHeight="1">
      <c r="B439" s="42"/>
      <c r="C439" s="205" t="s">
        <v>2083</v>
      </c>
      <c r="D439" s="205" t="s">
        <v>230</v>
      </c>
      <c r="E439" s="206" t="s">
        <v>7353</v>
      </c>
      <c r="F439" s="207" t="s">
        <v>7354</v>
      </c>
      <c r="G439" s="208" t="s">
        <v>852</v>
      </c>
      <c r="H439" s="209">
        <v>2</v>
      </c>
      <c r="I439" s="210"/>
      <c r="J439" s="211">
        <f t="shared" si="220"/>
        <v>0</v>
      </c>
      <c r="K439" s="207" t="s">
        <v>3144</v>
      </c>
      <c r="L439" s="62"/>
      <c r="M439" s="212" t="s">
        <v>22</v>
      </c>
      <c r="N439" s="213" t="s">
        <v>50</v>
      </c>
      <c r="O439" s="43"/>
      <c r="P439" s="214">
        <f t="shared" si="221"/>
        <v>0</v>
      </c>
      <c r="Q439" s="214">
        <v>0</v>
      </c>
      <c r="R439" s="214">
        <f t="shared" si="222"/>
        <v>0</v>
      </c>
      <c r="S439" s="214">
        <v>0</v>
      </c>
      <c r="T439" s="215">
        <f t="shared" si="223"/>
        <v>0</v>
      </c>
      <c r="AR439" s="25" t="s">
        <v>588</v>
      </c>
      <c r="AT439" s="25" t="s">
        <v>230</v>
      </c>
      <c r="AU439" s="25" t="s">
        <v>87</v>
      </c>
      <c r="AY439" s="25" t="s">
        <v>228</v>
      </c>
      <c r="BE439" s="216">
        <f t="shared" si="224"/>
        <v>0</v>
      </c>
      <c r="BF439" s="216">
        <f t="shared" si="225"/>
        <v>0</v>
      </c>
      <c r="BG439" s="216">
        <f t="shared" si="226"/>
        <v>0</v>
      </c>
      <c r="BH439" s="216">
        <f t="shared" si="227"/>
        <v>0</v>
      </c>
      <c r="BI439" s="216">
        <f t="shared" si="228"/>
        <v>0</v>
      </c>
      <c r="BJ439" s="25" t="s">
        <v>24</v>
      </c>
      <c r="BK439" s="216">
        <f t="shared" si="229"/>
        <v>0</v>
      </c>
      <c r="BL439" s="25" t="s">
        <v>588</v>
      </c>
      <c r="BM439" s="25" t="s">
        <v>7532</v>
      </c>
    </row>
    <row r="440" spans="2:65" s="1" customFormat="1" ht="22.5" customHeight="1">
      <c r="B440" s="42"/>
      <c r="C440" s="205" t="s">
        <v>2088</v>
      </c>
      <c r="D440" s="205" t="s">
        <v>230</v>
      </c>
      <c r="E440" s="206" t="s">
        <v>7357</v>
      </c>
      <c r="F440" s="207" t="s">
        <v>7358</v>
      </c>
      <c r="G440" s="208" t="s">
        <v>852</v>
      </c>
      <c r="H440" s="209">
        <v>5</v>
      </c>
      <c r="I440" s="210"/>
      <c r="J440" s="211">
        <f t="shared" si="220"/>
        <v>0</v>
      </c>
      <c r="K440" s="207" t="s">
        <v>3144</v>
      </c>
      <c r="L440" s="62"/>
      <c r="M440" s="212" t="s">
        <v>22</v>
      </c>
      <c r="N440" s="213" t="s">
        <v>50</v>
      </c>
      <c r="O440" s="43"/>
      <c r="P440" s="214">
        <f t="shared" si="221"/>
        <v>0</v>
      </c>
      <c r="Q440" s="214">
        <v>0</v>
      </c>
      <c r="R440" s="214">
        <f t="shared" si="222"/>
        <v>0</v>
      </c>
      <c r="S440" s="214">
        <v>0</v>
      </c>
      <c r="T440" s="215">
        <f t="shared" si="223"/>
        <v>0</v>
      </c>
      <c r="AR440" s="25" t="s">
        <v>588</v>
      </c>
      <c r="AT440" s="25" t="s">
        <v>230</v>
      </c>
      <c r="AU440" s="25" t="s">
        <v>87</v>
      </c>
      <c r="AY440" s="25" t="s">
        <v>228</v>
      </c>
      <c r="BE440" s="216">
        <f t="shared" si="224"/>
        <v>0</v>
      </c>
      <c r="BF440" s="216">
        <f t="shared" si="225"/>
        <v>0</v>
      </c>
      <c r="BG440" s="216">
        <f t="shared" si="226"/>
        <v>0</v>
      </c>
      <c r="BH440" s="216">
        <f t="shared" si="227"/>
        <v>0</v>
      </c>
      <c r="BI440" s="216">
        <f t="shared" si="228"/>
        <v>0</v>
      </c>
      <c r="BJ440" s="25" t="s">
        <v>24</v>
      </c>
      <c r="BK440" s="216">
        <f t="shared" si="229"/>
        <v>0</v>
      </c>
      <c r="BL440" s="25" t="s">
        <v>588</v>
      </c>
      <c r="BM440" s="25" t="s">
        <v>7533</v>
      </c>
    </row>
    <row r="441" spans="2:65" s="1" customFormat="1" ht="22.5" customHeight="1">
      <c r="B441" s="42"/>
      <c r="C441" s="205" t="s">
        <v>2093</v>
      </c>
      <c r="D441" s="205" t="s">
        <v>230</v>
      </c>
      <c r="E441" s="206" t="s">
        <v>7360</v>
      </c>
      <c r="F441" s="207" t="s">
        <v>7361</v>
      </c>
      <c r="G441" s="208" t="s">
        <v>852</v>
      </c>
      <c r="H441" s="209">
        <v>5</v>
      </c>
      <c r="I441" s="210"/>
      <c r="J441" s="211">
        <f t="shared" si="220"/>
        <v>0</v>
      </c>
      <c r="K441" s="207" t="s">
        <v>3144</v>
      </c>
      <c r="L441" s="62"/>
      <c r="M441" s="212" t="s">
        <v>22</v>
      </c>
      <c r="N441" s="213" t="s">
        <v>50</v>
      </c>
      <c r="O441" s="43"/>
      <c r="P441" s="214">
        <f t="shared" si="221"/>
        <v>0</v>
      </c>
      <c r="Q441" s="214">
        <v>0</v>
      </c>
      <c r="R441" s="214">
        <f t="shared" si="222"/>
        <v>0</v>
      </c>
      <c r="S441" s="214">
        <v>0</v>
      </c>
      <c r="T441" s="215">
        <f t="shared" si="223"/>
        <v>0</v>
      </c>
      <c r="AR441" s="25" t="s">
        <v>588</v>
      </c>
      <c r="AT441" s="25" t="s">
        <v>230</v>
      </c>
      <c r="AU441" s="25" t="s">
        <v>87</v>
      </c>
      <c r="AY441" s="25" t="s">
        <v>228</v>
      </c>
      <c r="BE441" s="216">
        <f t="shared" si="224"/>
        <v>0</v>
      </c>
      <c r="BF441" s="216">
        <f t="shared" si="225"/>
        <v>0</v>
      </c>
      <c r="BG441" s="216">
        <f t="shared" si="226"/>
        <v>0</v>
      </c>
      <c r="BH441" s="216">
        <f t="shared" si="227"/>
        <v>0</v>
      </c>
      <c r="BI441" s="216">
        <f t="shared" si="228"/>
        <v>0</v>
      </c>
      <c r="BJ441" s="25" t="s">
        <v>24</v>
      </c>
      <c r="BK441" s="216">
        <f t="shared" si="229"/>
        <v>0</v>
      </c>
      <c r="BL441" s="25" t="s">
        <v>588</v>
      </c>
      <c r="BM441" s="25" t="s">
        <v>7534</v>
      </c>
    </row>
    <row r="442" spans="2:65" s="1" customFormat="1" ht="44.25" customHeight="1">
      <c r="B442" s="42"/>
      <c r="C442" s="205" t="s">
        <v>2098</v>
      </c>
      <c r="D442" s="205" t="s">
        <v>230</v>
      </c>
      <c r="E442" s="206" t="s">
        <v>7363</v>
      </c>
      <c r="F442" s="207" t="s">
        <v>7364</v>
      </c>
      <c r="G442" s="208" t="s">
        <v>852</v>
      </c>
      <c r="H442" s="209">
        <v>2</v>
      </c>
      <c r="I442" s="210"/>
      <c r="J442" s="211">
        <f t="shared" si="220"/>
        <v>0</v>
      </c>
      <c r="K442" s="207" t="s">
        <v>3144</v>
      </c>
      <c r="L442" s="62"/>
      <c r="M442" s="212" t="s">
        <v>22</v>
      </c>
      <c r="N442" s="213" t="s">
        <v>50</v>
      </c>
      <c r="O442" s="43"/>
      <c r="P442" s="214">
        <f t="shared" si="221"/>
        <v>0</v>
      </c>
      <c r="Q442" s="214">
        <v>0</v>
      </c>
      <c r="R442" s="214">
        <f t="shared" si="222"/>
        <v>0</v>
      </c>
      <c r="S442" s="214">
        <v>0</v>
      </c>
      <c r="T442" s="215">
        <f t="shared" si="223"/>
        <v>0</v>
      </c>
      <c r="AR442" s="25" t="s">
        <v>588</v>
      </c>
      <c r="AT442" s="25" t="s">
        <v>230</v>
      </c>
      <c r="AU442" s="25" t="s">
        <v>87</v>
      </c>
      <c r="AY442" s="25" t="s">
        <v>228</v>
      </c>
      <c r="BE442" s="216">
        <f t="shared" si="224"/>
        <v>0</v>
      </c>
      <c r="BF442" s="216">
        <f t="shared" si="225"/>
        <v>0</v>
      </c>
      <c r="BG442" s="216">
        <f t="shared" si="226"/>
        <v>0</v>
      </c>
      <c r="BH442" s="216">
        <f t="shared" si="227"/>
        <v>0</v>
      </c>
      <c r="BI442" s="216">
        <f t="shared" si="228"/>
        <v>0</v>
      </c>
      <c r="BJ442" s="25" t="s">
        <v>24</v>
      </c>
      <c r="BK442" s="216">
        <f t="shared" si="229"/>
        <v>0</v>
      </c>
      <c r="BL442" s="25" t="s">
        <v>588</v>
      </c>
      <c r="BM442" s="25" t="s">
        <v>7535</v>
      </c>
    </row>
    <row r="443" spans="2:65" s="1" customFormat="1" ht="44.25" customHeight="1">
      <c r="B443" s="42"/>
      <c r="C443" s="205" t="s">
        <v>2103</v>
      </c>
      <c r="D443" s="205" t="s">
        <v>230</v>
      </c>
      <c r="E443" s="206" t="s">
        <v>7244</v>
      </c>
      <c r="F443" s="207" t="s">
        <v>7245</v>
      </c>
      <c r="G443" s="208" t="s">
        <v>852</v>
      </c>
      <c r="H443" s="209">
        <v>1</v>
      </c>
      <c r="I443" s="210"/>
      <c r="J443" s="211">
        <f t="shared" si="220"/>
        <v>0</v>
      </c>
      <c r="K443" s="207" t="s">
        <v>3144</v>
      </c>
      <c r="L443" s="62"/>
      <c r="M443" s="212" t="s">
        <v>22</v>
      </c>
      <c r="N443" s="213" t="s">
        <v>50</v>
      </c>
      <c r="O443" s="43"/>
      <c r="P443" s="214">
        <f t="shared" si="221"/>
        <v>0</v>
      </c>
      <c r="Q443" s="214">
        <v>0</v>
      </c>
      <c r="R443" s="214">
        <f t="shared" si="222"/>
        <v>0</v>
      </c>
      <c r="S443" s="214">
        <v>0</v>
      </c>
      <c r="T443" s="215">
        <f t="shared" si="223"/>
        <v>0</v>
      </c>
      <c r="AR443" s="25" t="s">
        <v>588</v>
      </c>
      <c r="AT443" s="25" t="s">
        <v>230</v>
      </c>
      <c r="AU443" s="25" t="s">
        <v>87</v>
      </c>
      <c r="AY443" s="25" t="s">
        <v>228</v>
      </c>
      <c r="BE443" s="216">
        <f t="shared" si="224"/>
        <v>0</v>
      </c>
      <c r="BF443" s="216">
        <f t="shared" si="225"/>
        <v>0</v>
      </c>
      <c r="BG443" s="216">
        <f t="shared" si="226"/>
        <v>0</v>
      </c>
      <c r="BH443" s="216">
        <f t="shared" si="227"/>
        <v>0</v>
      </c>
      <c r="BI443" s="216">
        <f t="shared" si="228"/>
        <v>0</v>
      </c>
      <c r="BJ443" s="25" t="s">
        <v>24</v>
      </c>
      <c r="BK443" s="216">
        <f t="shared" si="229"/>
        <v>0</v>
      </c>
      <c r="BL443" s="25" t="s">
        <v>588</v>
      </c>
      <c r="BM443" s="25" t="s">
        <v>7536</v>
      </c>
    </row>
    <row r="444" spans="2:65" s="1" customFormat="1" ht="22.5" customHeight="1">
      <c r="B444" s="42"/>
      <c r="C444" s="205" t="s">
        <v>2108</v>
      </c>
      <c r="D444" s="205" t="s">
        <v>230</v>
      </c>
      <c r="E444" s="206" t="s">
        <v>7247</v>
      </c>
      <c r="F444" s="207" t="s">
        <v>7248</v>
      </c>
      <c r="G444" s="208" t="s">
        <v>852</v>
      </c>
      <c r="H444" s="209">
        <v>1</v>
      </c>
      <c r="I444" s="210"/>
      <c r="J444" s="211">
        <f t="shared" si="220"/>
        <v>0</v>
      </c>
      <c r="K444" s="207" t="s">
        <v>3144</v>
      </c>
      <c r="L444" s="62"/>
      <c r="M444" s="212" t="s">
        <v>22</v>
      </c>
      <c r="N444" s="213" t="s">
        <v>50</v>
      </c>
      <c r="O444" s="43"/>
      <c r="P444" s="214">
        <f t="shared" si="221"/>
        <v>0</v>
      </c>
      <c r="Q444" s="214">
        <v>0</v>
      </c>
      <c r="R444" s="214">
        <f t="shared" si="222"/>
        <v>0</v>
      </c>
      <c r="S444" s="214">
        <v>0</v>
      </c>
      <c r="T444" s="215">
        <f t="shared" si="223"/>
        <v>0</v>
      </c>
      <c r="AR444" s="25" t="s">
        <v>588</v>
      </c>
      <c r="AT444" s="25" t="s">
        <v>230</v>
      </c>
      <c r="AU444" s="25" t="s">
        <v>87</v>
      </c>
      <c r="AY444" s="25" t="s">
        <v>228</v>
      </c>
      <c r="BE444" s="216">
        <f t="shared" si="224"/>
        <v>0</v>
      </c>
      <c r="BF444" s="216">
        <f t="shared" si="225"/>
        <v>0</v>
      </c>
      <c r="BG444" s="216">
        <f t="shared" si="226"/>
        <v>0</v>
      </c>
      <c r="BH444" s="216">
        <f t="shared" si="227"/>
        <v>0</v>
      </c>
      <c r="BI444" s="216">
        <f t="shared" si="228"/>
        <v>0</v>
      </c>
      <c r="BJ444" s="25" t="s">
        <v>24</v>
      </c>
      <c r="BK444" s="216">
        <f t="shared" si="229"/>
        <v>0</v>
      </c>
      <c r="BL444" s="25" t="s">
        <v>588</v>
      </c>
      <c r="BM444" s="25" t="s">
        <v>7537</v>
      </c>
    </row>
    <row r="445" spans="2:65" s="1" customFormat="1" ht="44.25" customHeight="1">
      <c r="B445" s="42"/>
      <c r="C445" s="205" t="s">
        <v>2113</v>
      </c>
      <c r="D445" s="205" t="s">
        <v>230</v>
      </c>
      <c r="E445" s="206" t="s">
        <v>7368</v>
      </c>
      <c r="F445" s="207" t="s">
        <v>7369</v>
      </c>
      <c r="G445" s="208" t="s">
        <v>852</v>
      </c>
      <c r="H445" s="209">
        <v>2</v>
      </c>
      <c r="I445" s="210"/>
      <c r="J445" s="211">
        <f t="shared" si="220"/>
        <v>0</v>
      </c>
      <c r="K445" s="207" t="s">
        <v>3144</v>
      </c>
      <c r="L445" s="62"/>
      <c r="M445" s="212" t="s">
        <v>22</v>
      </c>
      <c r="N445" s="213" t="s">
        <v>50</v>
      </c>
      <c r="O445" s="43"/>
      <c r="P445" s="214">
        <f t="shared" si="221"/>
        <v>0</v>
      </c>
      <c r="Q445" s="214">
        <v>0</v>
      </c>
      <c r="R445" s="214">
        <f t="shared" si="222"/>
        <v>0</v>
      </c>
      <c r="S445" s="214">
        <v>0</v>
      </c>
      <c r="T445" s="215">
        <f t="shared" si="223"/>
        <v>0</v>
      </c>
      <c r="AR445" s="25" t="s">
        <v>588</v>
      </c>
      <c r="AT445" s="25" t="s">
        <v>230</v>
      </c>
      <c r="AU445" s="25" t="s">
        <v>87</v>
      </c>
      <c r="AY445" s="25" t="s">
        <v>228</v>
      </c>
      <c r="BE445" s="216">
        <f t="shared" si="224"/>
        <v>0</v>
      </c>
      <c r="BF445" s="216">
        <f t="shared" si="225"/>
        <v>0</v>
      </c>
      <c r="BG445" s="216">
        <f t="shared" si="226"/>
        <v>0</v>
      </c>
      <c r="BH445" s="216">
        <f t="shared" si="227"/>
        <v>0</v>
      </c>
      <c r="BI445" s="216">
        <f t="shared" si="228"/>
        <v>0</v>
      </c>
      <c r="BJ445" s="25" t="s">
        <v>24</v>
      </c>
      <c r="BK445" s="216">
        <f t="shared" si="229"/>
        <v>0</v>
      </c>
      <c r="BL445" s="25" t="s">
        <v>588</v>
      </c>
      <c r="BM445" s="25" t="s">
        <v>7538</v>
      </c>
    </row>
    <row r="446" spans="2:65" s="1" customFormat="1" ht="44.25" customHeight="1">
      <c r="B446" s="42"/>
      <c r="C446" s="205" t="s">
        <v>2118</v>
      </c>
      <c r="D446" s="205" t="s">
        <v>230</v>
      </c>
      <c r="E446" s="206" t="s">
        <v>7371</v>
      </c>
      <c r="F446" s="207" t="s">
        <v>7372</v>
      </c>
      <c r="G446" s="208" t="s">
        <v>852</v>
      </c>
      <c r="H446" s="209">
        <v>1</v>
      </c>
      <c r="I446" s="210"/>
      <c r="J446" s="211">
        <f t="shared" si="220"/>
        <v>0</v>
      </c>
      <c r="K446" s="207" t="s">
        <v>3144</v>
      </c>
      <c r="L446" s="62"/>
      <c r="M446" s="212" t="s">
        <v>22</v>
      </c>
      <c r="N446" s="213" t="s">
        <v>50</v>
      </c>
      <c r="O446" s="43"/>
      <c r="P446" s="214">
        <f t="shared" si="221"/>
        <v>0</v>
      </c>
      <c r="Q446" s="214">
        <v>0</v>
      </c>
      <c r="R446" s="214">
        <f t="shared" si="222"/>
        <v>0</v>
      </c>
      <c r="S446" s="214">
        <v>0</v>
      </c>
      <c r="T446" s="215">
        <f t="shared" si="223"/>
        <v>0</v>
      </c>
      <c r="AR446" s="25" t="s">
        <v>588</v>
      </c>
      <c r="AT446" s="25" t="s">
        <v>230</v>
      </c>
      <c r="AU446" s="25" t="s">
        <v>87</v>
      </c>
      <c r="AY446" s="25" t="s">
        <v>228</v>
      </c>
      <c r="BE446" s="216">
        <f t="shared" si="224"/>
        <v>0</v>
      </c>
      <c r="BF446" s="216">
        <f t="shared" si="225"/>
        <v>0</v>
      </c>
      <c r="BG446" s="216">
        <f t="shared" si="226"/>
        <v>0</v>
      </c>
      <c r="BH446" s="216">
        <f t="shared" si="227"/>
        <v>0</v>
      </c>
      <c r="BI446" s="216">
        <f t="shared" si="228"/>
        <v>0</v>
      </c>
      <c r="BJ446" s="25" t="s">
        <v>24</v>
      </c>
      <c r="BK446" s="216">
        <f t="shared" si="229"/>
        <v>0</v>
      </c>
      <c r="BL446" s="25" t="s">
        <v>588</v>
      </c>
      <c r="BM446" s="25" t="s">
        <v>7539</v>
      </c>
    </row>
    <row r="447" spans="2:65" s="1" customFormat="1" ht="22.5" customHeight="1">
      <c r="B447" s="42"/>
      <c r="C447" s="205" t="s">
        <v>2123</v>
      </c>
      <c r="D447" s="205" t="s">
        <v>230</v>
      </c>
      <c r="E447" s="206" t="s">
        <v>7191</v>
      </c>
      <c r="F447" s="207" t="s">
        <v>7192</v>
      </c>
      <c r="G447" s="208" t="s">
        <v>852</v>
      </c>
      <c r="H447" s="209">
        <v>1</v>
      </c>
      <c r="I447" s="210"/>
      <c r="J447" s="211">
        <f t="shared" si="220"/>
        <v>0</v>
      </c>
      <c r="K447" s="207" t="s">
        <v>3144</v>
      </c>
      <c r="L447" s="62"/>
      <c r="M447" s="212" t="s">
        <v>22</v>
      </c>
      <c r="N447" s="213" t="s">
        <v>50</v>
      </c>
      <c r="O447" s="43"/>
      <c r="P447" s="214">
        <f t="shared" si="221"/>
        <v>0</v>
      </c>
      <c r="Q447" s="214">
        <v>0</v>
      </c>
      <c r="R447" s="214">
        <f t="shared" si="222"/>
        <v>0</v>
      </c>
      <c r="S447" s="214">
        <v>0</v>
      </c>
      <c r="T447" s="215">
        <f t="shared" si="223"/>
        <v>0</v>
      </c>
      <c r="AR447" s="25" t="s">
        <v>588</v>
      </c>
      <c r="AT447" s="25" t="s">
        <v>230</v>
      </c>
      <c r="AU447" s="25" t="s">
        <v>87</v>
      </c>
      <c r="AY447" s="25" t="s">
        <v>228</v>
      </c>
      <c r="BE447" s="216">
        <f t="shared" si="224"/>
        <v>0</v>
      </c>
      <c r="BF447" s="216">
        <f t="shared" si="225"/>
        <v>0</v>
      </c>
      <c r="BG447" s="216">
        <f t="shared" si="226"/>
        <v>0</v>
      </c>
      <c r="BH447" s="216">
        <f t="shared" si="227"/>
        <v>0</v>
      </c>
      <c r="BI447" s="216">
        <f t="shared" si="228"/>
        <v>0</v>
      </c>
      <c r="BJ447" s="25" t="s">
        <v>24</v>
      </c>
      <c r="BK447" s="216">
        <f t="shared" si="229"/>
        <v>0</v>
      </c>
      <c r="BL447" s="25" t="s">
        <v>588</v>
      </c>
      <c r="BM447" s="25" t="s">
        <v>7540</v>
      </c>
    </row>
    <row r="448" spans="2:65" s="1" customFormat="1" ht="22.5" customHeight="1">
      <c r="B448" s="42"/>
      <c r="C448" s="205" t="s">
        <v>2131</v>
      </c>
      <c r="D448" s="205" t="s">
        <v>230</v>
      </c>
      <c r="E448" s="206" t="s">
        <v>7375</v>
      </c>
      <c r="F448" s="207" t="s">
        <v>7376</v>
      </c>
      <c r="G448" s="208" t="s">
        <v>852</v>
      </c>
      <c r="H448" s="209">
        <v>2</v>
      </c>
      <c r="I448" s="210"/>
      <c r="J448" s="211">
        <f t="shared" si="220"/>
        <v>0</v>
      </c>
      <c r="K448" s="207" t="s">
        <v>3144</v>
      </c>
      <c r="L448" s="62"/>
      <c r="M448" s="212" t="s">
        <v>22</v>
      </c>
      <c r="N448" s="213" t="s">
        <v>50</v>
      </c>
      <c r="O448" s="43"/>
      <c r="P448" s="214">
        <f t="shared" si="221"/>
        <v>0</v>
      </c>
      <c r="Q448" s="214">
        <v>0</v>
      </c>
      <c r="R448" s="214">
        <f t="shared" si="222"/>
        <v>0</v>
      </c>
      <c r="S448" s="214">
        <v>0</v>
      </c>
      <c r="T448" s="215">
        <f t="shared" si="223"/>
        <v>0</v>
      </c>
      <c r="AR448" s="25" t="s">
        <v>588</v>
      </c>
      <c r="AT448" s="25" t="s">
        <v>230</v>
      </c>
      <c r="AU448" s="25" t="s">
        <v>87</v>
      </c>
      <c r="AY448" s="25" t="s">
        <v>228</v>
      </c>
      <c r="BE448" s="216">
        <f t="shared" si="224"/>
        <v>0</v>
      </c>
      <c r="BF448" s="216">
        <f t="shared" si="225"/>
        <v>0</v>
      </c>
      <c r="BG448" s="216">
        <f t="shared" si="226"/>
        <v>0</v>
      </c>
      <c r="BH448" s="216">
        <f t="shared" si="227"/>
        <v>0</v>
      </c>
      <c r="BI448" s="216">
        <f t="shared" si="228"/>
        <v>0</v>
      </c>
      <c r="BJ448" s="25" t="s">
        <v>24</v>
      </c>
      <c r="BK448" s="216">
        <f t="shared" si="229"/>
        <v>0</v>
      </c>
      <c r="BL448" s="25" t="s">
        <v>588</v>
      </c>
      <c r="BM448" s="25" t="s">
        <v>7541</v>
      </c>
    </row>
    <row r="449" spans="2:65" s="11" customFormat="1" ht="29.85" customHeight="1">
      <c r="B449" s="188"/>
      <c r="C449" s="189"/>
      <c r="D449" s="202" t="s">
        <v>78</v>
      </c>
      <c r="E449" s="203" t="s">
        <v>3454</v>
      </c>
      <c r="F449" s="203" t="s">
        <v>7542</v>
      </c>
      <c r="G449" s="189"/>
      <c r="H449" s="189"/>
      <c r="I449" s="192"/>
      <c r="J449" s="204">
        <f>BK449</f>
        <v>0</v>
      </c>
      <c r="K449" s="189"/>
      <c r="L449" s="194"/>
      <c r="M449" s="195"/>
      <c r="N449" s="196"/>
      <c r="O449" s="196"/>
      <c r="P449" s="197">
        <f>SUM(P450:P457)</f>
        <v>0</v>
      </c>
      <c r="Q449" s="196"/>
      <c r="R449" s="197">
        <f>SUM(R450:R457)</f>
        <v>0</v>
      </c>
      <c r="S449" s="196"/>
      <c r="T449" s="198">
        <f>SUM(T450:T457)</f>
        <v>0</v>
      </c>
      <c r="AR449" s="199" t="s">
        <v>101</v>
      </c>
      <c r="AT449" s="200" t="s">
        <v>78</v>
      </c>
      <c r="AU449" s="200" t="s">
        <v>24</v>
      </c>
      <c r="AY449" s="199" t="s">
        <v>228</v>
      </c>
      <c r="BK449" s="201">
        <f>SUM(BK450:BK457)</f>
        <v>0</v>
      </c>
    </row>
    <row r="450" spans="2:65" s="1" customFormat="1" ht="31.5" customHeight="1">
      <c r="B450" s="42"/>
      <c r="C450" s="205" t="s">
        <v>2136</v>
      </c>
      <c r="D450" s="205" t="s">
        <v>230</v>
      </c>
      <c r="E450" s="206" t="s">
        <v>7340</v>
      </c>
      <c r="F450" s="207" t="s">
        <v>7341</v>
      </c>
      <c r="G450" s="208" t="s">
        <v>852</v>
      </c>
      <c r="H450" s="209">
        <v>1</v>
      </c>
      <c r="I450" s="210"/>
      <c r="J450" s="211">
        <f t="shared" ref="J450:J457" si="230">ROUND(I450*H450,2)</f>
        <v>0</v>
      </c>
      <c r="K450" s="207" t="s">
        <v>3144</v>
      </c>
      <c r="L450" s="62"/>
      <c r="M450" s="212" t="s">
        <v>22</v>
      </c>
      <c r="N450" s="213" t="s">
        <v>50</v>
      </c>
      <c r="O450" s="43"/>
      <c r="P450" s="214">
        <f t="shared" ref="P450:P457" si="231">O450*H450</f>
        <v>0</v>
      </c>
      <c r="Q450" s="214">
        <v>0</v>
      </c>
      <c r="R450" s="214">
        <f t="shared" ref="R450:R457" si="232">Q450*H450</f>
        <v>0</v>
      </c>
      <c r="S450" s="214">
        <v>0</v>
      </c>
      <c r="T450" s="215">
        <f t="shared" ref="T450:T457" si="233">S450*H450</f>
        <v>0</v>
      </c>
      <c r="AR450" s="25" t="s">
        <v>588</v>
      </c>
      <c r="AT450" s="25" t="s">
        <v>230</v>
      </c>
      <c r="AU450" s="25" t="s">
        <v>87</v>
      </c>
      <c r="AY450" s="25" t="s">
        <v>228</v>
      </c>
      <c r="BE450" s="216">
        <f t="shared" ref="BE450:BE457" si="234">IF(N450="základní",J450,0)</f>
        <v>0</v>
      </c>
      <c r="BF450" s="216">
        <f t="shared" ref="BF450:BF457" si="235">IF(N450="snížená",J450,0)</f>
        <v>0</v>
      </c>
      <c r="BG450" s="216">
        <f t="shared" ref="BG450:BG457" si="236">IF(N450="zákl. přenesená",J450,0)</f>
        <v>0</v>
      </c>
      <c r="BH450" s="216">
        <f t="shared" ref="BH450:BH457" si="237">IF(N450="sníž. přenesená",J450,0)</f>
        <v>0</v>
      </c>
      <c r="BI450" s="216">
        <f t="shared" ref="BI450:BI457" si="238">IF(N450="nulová",J450,0)</f>
        <v>0</v>
      </c>
      <c r="BJ450" s="25" t="s">
        <v>24</v>
      </c>
      <c r="BK450" s="216">
        <f t="shared" ref="BK450:BK457" si="239">ROUND(I450*H450,2)</f>
        <v>0</v>
      </c>
      <c r="BL450" s="25" t="s">
        <v>588</v>
      </c>
      <c r="BM450" s="25" t="s">
        <v>7543</v>
      </c>
    </row>
    <row r="451" spans="2:65" s="1" customFormat="1" ht="22.5" customHeight="1">
      <c r="B451" s="42"/>
      <c r="C451" s="205" t="s">
        <v>2141</v>
      </c>
      <c r="D451" s="205" t="s">
        <v>230</v>
      </c>
      <c r="E451" s="206" t="s">
        <v>7343</v>
      </c>
      <c r="F451" s="207" t="s">
        <v>7344</v>
      </c>
      <c r="G451" s="208" t="s">
        <v>852</v>
      </c>
      <c r="H451" s="209">
        <v>1</v>
      </c>
      <c r="I451" s="210"/>
      <c r="J451" s="211">
        <f t="shared" si="230"/>
        <v>0</v>
      </c>
      <c r="K451" s="207" t="s">
        <v>3144</v>
      </c>
      <c r="L451" s="62"/>
      <c r="M451" s="212" t="s">
        <v>22</v>
      </c>
      <c r="N451" s="213" t="s">
        <v>50</v>
      </c>
      <c r="O451" s="43"/>
      <c r="P451" s="214">
        <f t="shared" si="231"/>
        <v>0</v>
      </c>
      <c r="Q451" s="214">
        <v>0</v>
      </c>
      <c r="R451" s="214">
        <f t="shared" si="232"/>
        <v>0</v>
      </c>
      <c r="S451" s="214">
        <v>0</v>
      </c>
      <c r="T451" s="215">
        <f t="shared" si="233"/>
        <v>0</v>
      </c>
      <c r="AR451" s="25" t="s">
        <v>588</v>
      </c>
      <c r="AT451" s="25" t="s">
        <v>230</v>
      </c>
      <c r="AU451" s="25" t="s">
        <v>87</v>
      </c>
      <c r="AY451" s="25" t="s">
        <v>228</v>
      </c>
      <c r="BE451" s="216">
        <f t="shared" si="234"/>
        <v>0</v>
      </c>
      <c r="BF451" s="216">
        <f t="shared" si="235"/>
        <v>0</v>
      </c>
      <c r="BG451" s="216">
        <f t="shared" si="236"/>
        <v>0</v>
      </c>
      <c r="BH451" s="216">
        <f t="shared" si="237"/>
        <v>0</v>
      </c>
      <c r="BI451" s="216">
        <f t="shared" si="238"/>
        <v>0</v>
      </c>
      <c r="BJ451" s="25" t="s">
        <v>24</v>
      </c>
      <c r="BK451" s="216">
        <f t="shared" si="239"/>
        <v>0</v>
      </c>
      <c r="BL451" s="25" t="s">
        <v>588</v>
      </c>
      <c r="BM451" s="25" t="s">
        <v>7544</v>
      </c>
    </row>
    <row r="452" spans="2:65" s="1" customFormat="1" ht="22.5" customHeight="1">
      <c r="B452" s="42"/>
      <c r="C452" s="205" t="s">
        <v>2147</v>
      </c>
      <c r="D452" s="205" t="s">
        <v>230</v>
      </c>
      <c r="E452" s="206" t="s">
        <v>7346</v>
      </c>
      <c r="F452" s="207" t="s">
        <v>7347</v>
      </c>
      <c r="G452" s="208" t="s">
        <v>852</v>
      </c>
      <c r="H452" s="209">
        <v>1</v>
      </c>
      <c r="I452" s="210"/>
      <c r="J452" s="211">
        <f t="shared" si="230"/>
        <v>0</v>
      </c>
      <c r="K452" s="207" t="s">
        <v>3144</v>
      </c>
      <c r="L452" s="62"/>
      <c r="M452" s="212" t="s">
        <v>22</v>
      </c>
      <c r="N452" s="213" t="s">
        <v>50</v>
      </c>
      <c r="O452" s="43"/>
      <c r="P452" s="214">
        <f t="shared" si="231"/>
        <v>0</v>
      </c>
      <c r="Q452" s="214">
        <v>0</v>
      </c>
      <c r="R452" s="214">
        <f t="shared" si="232"/>
        <v>0</v>
      </c>
      <c r="S452" s="214">
        <v>0</v>
      </c>
      <c r="T452" s="215">
        <f t="shared" si="233"/>
        <v>0</v>
      </c>
      <c r="AR452" s="25" t="s">
        <v>588</v>
      </c>
      <c r="AT452" s="25" t="s">
        <v>230</v>
      </c>
      <c r="AU452" s="25" t="s">
        <v>87</v>
      </c>
      <c r="AY452" s="25" t="s">
        <v>228</v>
      </c>
      <c r="BE452" s="216">
        <f t="shared" si="234"/>
        <v>0</v>
      </c>
      <c r="BF452" s="216">
        <f t="shared" si="235"/>
        <v>0</v>
      </c>
      <c r="BG452" s="216">
        <f t="shared" si="236"/>
        <v>0</v>
      </c>
      <c r="BH452" s="216">
        <f t="shared" si="237"/>
        <v>0</v>
      </c>
      <c r="BI452" s="216">
        <f t="shared" si="238"/>
        <v>0</v>
      </c>
      <c r="BJ452" s="25" t="s">
        <v>24</v>
      </c>
      <c r="BK452" s="216">
        <f t="shared" si="239"/>
        <v>0</v>
      </c>
      <c r="BL452" s="25" t="s">
        <v>588</v>
      </c>
      <c r="BM452" s="25" t="s">
        <v>7545</v>
      </c>
    </row>
    <row r="453" spans="2:65" s="1" customFormat="1" ht="22.5" customHeight="1">
      <c r="B453" s="42"/>
      <c r="C453" s="205" t="s">
        <v>2153</v>
      </c>
      <c r="D453" s="205" t="s">
        <v>230</v>
      </c>
      <c r="E453" s="206" t="s">
        <v>7349</v>
      </c>
      <c r="F453" s="207" t="s">
        <v>7350</v>
      </c>
      <c r="G453" s="208" t="s">
        <v>852</v>
      </c>
      <c r="H453" s="209">
        <v>1</v>
      </c>
      <c r="I453" s="210"/>
      <c r="J453" s="211">
        <f t="shared" si="230"/>
        <v>0</v>
      </c>
      <c r="K453" s="207" t="s">
        <v>3144</v>
      </c>
      <c r="L453" s="62"/>
      <c r="M453" s="212" t="s">
        <v>22</v>
      </c>
      <c r="N453" s="213" t="s">
        <v>50</v>
      </c>
      <c r="O453" s="43"/>
      <c r="P453" s="214">
        <f t="shared" si="231"/>
        <v>0</v>
      </c>
      <c r="Q453" s="214">
        <v>0</v>
      </c>
      <c r="R453" s="214">
        <f t="shared" si="232"/>
        <v>0</v>
      </c>
      <c r="S453" s="214">
        <v>0</v>
      </c>
      <c r="T453" s="215">
        <f t="shared" si="233"/>
        <v>0</v>
      </c>
      <c r="AR453" s="25" t="s">
        <v>588</v>
      </c>
      <c r="AT453" s="25" t="s">
        <v>230</v>
      </c>
      <c r="AU453" s="25" t="s">
        <v>87</v>
      </c>
      <c r="AY453" s="25" t="s">
        <v>228</v>
      </c>
      <c r="BE453" s="216">
        <f t="shared" si="234"/>
        <v>0</v>
      </c>
      <c r="BF453" s="216">
        <f t="shared" si="235"/>
        <v>0</v>
      </c>
      <c r="BG453" s="216">
        <f t="shared" si="236"/>
        <v>0</v>
      </c>
      <c r="BH453" s="216">
        <f t="shared" si="237"/>
        <v>0</v>
      </c>
      <c r="BI453" s="216">
        <f t="shared" si="238"/>
        <v>0</v>
      </c>
      <c r="BJ453" s="25" t="s">
        <v>24</v>
      </c>
      <c r="BK453" s="216">
        <f t="shared" si="239"/>
        <v>0</v>
      </c>
      <c r="BL453" s="25" t="s">
        <v>588</v>
      </c>
      <c r="BM453" s="25" t="s">
        <v>7546</v>
      </c>
    </row>
    <row r="454" spans="2:65" s="1" customFormat="1" ht="22.5" customHeight="1">
      <c r="B454" s="42"/>
      <c r="C454" s="205" t="s">
        <v>2158</v>
      </c>
      <c r="D454" s="205" t="s">
        <v>230</v>
      </c>
      <c r="E454" s="206" t="s">
        <v>7176</v>
      </c>
      <c r="F454" s="207" t="s">
        <v>7177</v>
      </c>
      <c r="G454" s="208" t="s">
        <v>852</v>
      </c>
      <c r="H454" s="209">
        <v>1</v>
      </c>
      <c r="I454" s="210"/>
      <c r="J454" s="211">
        <f t="shared" si="230"/>
        <v>0</v>
      </c>
      <c r="K454" s="207" t="s">
        <v>3144</v>
      </c>
      <c r="L454" s="62"/>
      <c r="M454" s="212" t="s">
        <v>22</v>
      </c>
      <c r="N454" s="213" t="s">
        <v>50</v>
      </c>
      <c r="O454" s="43"/>
      <c r="P454" s="214">
        <f t="shared" si="231"/>
        <v>0</v>
      </c>
      <c r="Q454" s="214">
        <v>0</v>
      </c>
      <c r="R454" s="214">
        <f t="shared" si="232"/>
        <v>0</v>
      </c>
      <c r="S454" s="214">
        <v>0</v>
      </c>
      <c r="T454" s="215">
        <f t="shared" si="233"/>
        <v>0</v>
      </c>
      <c r="AR454" s="25" t="s">
        <v>588</v>
      </c>
      <c r="AT454" s="25" t="s">
        <v>230</v>
      </c>
      <c r="AU454" s="25" t="s">
        <v>87</v>
      </c>
      <c r="AY454" s="25" t="s">
        <v>228</v>
      </c>
      <c r="BE454" s="216">
        <f t="shared" si="234"/>
        <v>0</v>
      </c>
      <c r="BF454" s="216">
        <f t="shared" si="235"/>
        <v>0</v>
      </c>
      <c r="BG454" s="216">
        <f t="shared" si="236"/>
        <v>0</v>
      </c>
      <c r="BH454" s="216">
        <f t="shared" si="237"/>
        <v>0</v>
      </c>
      <c r="BI454" s="216">
        <f t="shared" si="238"/>
        <v>0</v>
      </c>
      <c r="BJ454" s="25" t="s">
        <v>24</v>
      </c>
      <c r="BK454" s="216">
        <f t="shared" si="239"/>
        <v>0</v>
      </c>
      <c r="BL454" s="25" t="s">
        <v>588</v>
      </c>
      <c r="BM454" s="25" t="s">
        <v>7547</v>
      </c>
    </row>
    <row r="455" spans="2:65" s="1" customFormat="1" ht="44.25" customHeight="1">
      <c r="B455" s="42"/>
      <c r="C455" s="205" t="s">
        <v>2164</v>
      </c>
      <c r="D455" s="205" t="s">
        <v>230</v>
      </c>
      <c r="E455" s="206" t="s">
        <v>7244</v>
      </c>
      <c r="F455" s="207" t="s">
        <v>7245</v>
      </c>
      <c r="G455" s="208" t="s">
        <v>852</v>
      </c>
      <c r="H455" s="209">
        <v>1</v>
      </c>
      <c r="I455" s="210"/>
      <c r="J455" s="211">
        <f t="shared" si="230"/>
        <v>0</v>
      </c>
      <c r="K455" s="207" t="s">
        <v>3144</v>
      </c>
      <c r="L455" s="62"/>
      <c r="M455" s="212" t="s">
        <v>22</v>
      </c>
      <c r="N455" s="213" t="s">
        <v>50</v>
      </c>
      <c r="O455" s="43"/>
      <c r="P455" s="214">
        <f t="shared" si="231"/>
        <v>0</v>
      </c>
      <c r="Q455" s="214">
        <v>0</v>
      </c>
      <c r="R455" s="214">
        <f t="shared" si="232"/>
        <v>0</v>
      </c>
      <c r="S455" s="214">
        <v>0</v>
      </c>
      <c r="T455" s="215">
        <f t="shared" si="233"/>
        <v>0</v>
      </c>
      <c r="AR455" s="25" t="s">
        <v>588</v>
      </c>
      <c r="AT455" s="25" t="s">
        <v>230</v>
      </c>
      <c r="AU455" s="25" t="s">
        <v>87</v>
      </c>
      <c r="AY455" s="25" t="s">
        <v>228</v>
      </c>
      <c r="BE455" s="216">
        <f t="shared" si="234"/>
        <v>0</v>
      </c>
      <c r="BF455" s="216">
        <f t="shared" si="235"/>
        <v>0</v>
      </c>
      <c r="BG455" s="216">
        <f t="shared" si="236"/>
        <v>0</v>
      </c>
      <c r="BH455" s="216">
        <f t="shared" si="237"/>
        <v>0</v>
      </c>
      <c r="BI455" s="216">
        <f t="shared" si="238"/>
        <v>0</v>
      </c>
      <c r="BJ455" s="25" t="s">
        <v>24</v>
      </c>
      <c r="BK455" s="216">
        <f t="shared" si="239"/>
        <v>0</v>
      </c>
      <c r="BL455" s="25" t="s">
        <v>588</v>
      </c>
      <c r="BM455" s="25" t="s">
        <v>7548</v>
      </c>
    </row>
    <row r="456" spans="2:65" s="1" customFormat="1" ht="22.5" customHeight="1">
      <c r="B456" s="42"/>
      <c r="C456" s="205" t="s">
        <v>2169</v>
      </c>
      <c r="D456" s="205" t="s">
        <v>230</v>
      </c>
      <c r="E456" s="206" t="s">
        <v>7247</v>
      </c>
      <c r="F456" s="207" t="s">
        <v>7248</v>
      </c>
      <c r="G456" s="208" t="s">
        <v>852</v>
      </c>
      <c r="H456" s="209">
        <v>1</v>
      </c>
      <c r="I456" s="210"/>
      <c r="J456" s="211">
        <f t="shared" si="230"/>
        <v>0</v>
      </c>
      <c r="K456" s="207" t="s">
        <v>3144</v>
      </c>
      <c r="L456" s="62"/>
      <c r="M456" s="212" t="s">
        <v>22</v>
      </c>
      <c r="N456" s="213" t="s">
        <v>50</v>
      </c>
      <c r="O456" s="43"/>
      <c r="P456" s="214">
        <f t="shared" si="231"/>
        <v>0</v>
      </c>
      <c r="Q456" s="214">
        <v>0</v>
      </c>
      <c r="R456" s="214">
        <f t="shared" si="232"/>
        <v>0</v>
      </c>
      <c r="S456" s="214">
        <v>0</v>
      </c>
      <c r="T456" s="215">
        <f t="shared" si="233"/>
        <v>0</v>
      </c>
      <c r="AR456" s="25" t="s">
        <v>588</v>
      </c>
      <c r="AT456" s="25" t="s">
        <v>230</v>
      </c>
      <c r="AU456" s="25" t="s">
        <v>87</v>
      </c>
      <c r="AY456" s="25" t="s">
        <v>228</v>
      </c>
      <c r="BE456" s="216">
        <f t="shared" si="234"/>
        <v>0</v>
      </c>
      <c r="BF456" s="216">
        <f t="shared" si="235"/>
        <v>0</v>
      </c>
      <c r="BG456" s="216">
        <f t="shared" si="236"/>
        <v>0</v>
      </c>
      <c r="BH456" s="216">
        <f t="shared" si="237"/>
        <v>0</v>
      </c>
      <c r="BI456" s="216">
        <f t="shared" si="238"/>
        <v>0</v>
      </c>
      <c r="BJ456" s="25" t="s">
        <v>24</v>
      </c>
      <c r="BK456" s="216">
        <f t="shared" si="239"/>
        <v>0</v>
      </c>
      <c r="BL456" s="25" t="s">
        <v>588</v>
      </c>
      <c r="BM456" s="25" t="s">
        <v>7549</v>
      </c>
    </row>
    <row r="457" spans="2:65" s="1" customFormat="1" ht="22.5" customHeight="1">
      <c r="B457" s="42"/>
      <c r="C457" s="205" t="s">
        <v>2174</v>
      </c>
      <c r="D457" s="205" t="s">
        <v>230</v>
      </c>
      <c r="E457" s="206" t="s">
        <v>7550</v>
      </c>
      <c r="F457" s="207" t="s">
        <v>7551</v>
      </c>
      <c r="G457" s="208" t="s">
        <v>852</v>
      </c>
      <c r="H457" s="209">
        <v>1</v>
      </c>
      <c r="I457" s="210"/>
      <c r="J457" s="211">
        <f t="shared" si="230"/>
        <v>0</v>
      </c>
      <c r="K457" s="207" t="s">
        <v>3144</v>
      </c>
      <c r="L457" s="62"/>
      <c r="M457" s="212" t="s">
        <v>22</v>
      </c>
      <c r="N457" s="213" t="s">
        <v>50</v>
      </c>
      <c r="O457" s="43"/>
      <c r="P457" s="214">
        <f t="shared" si="231"/>
        <v>0</v>
      </c>
      <c r="Q457" s="214">
        <v>0</v>
      </c>
      <c r="R457" s="214">
        <f t="shared" si="232"/>
        <v>0</v>
      </c>
      <c r="S457" s="214">
        <v>0</v>
      </c>
      <c r="T457" s="215">
        <f t="shared" si="233"/>
        <v>0</v>
      </c>
      <c r="AR457" s="25" t="s">
        <v>588</v>
      </c>
      <c r="AT457" s="25" t="s">
        <v>230</v>
      </c>
      <c r="AU457" s="25" t="s">
        <v>87</v>
      </c>
      <c r="AY457" s="25" t="s">
        <v>228</v>
      </c>
      <c r="BE457" s="216">
        <f t="shared" si="234"/>
        <v>0</v>
      </c>
      <c r="BF457" s="216">
        <f t="shared" si="235"/>
        <v>0</v>
      </c>
      <c r="BG457" s="216">
        <f t="shared" si="236"/>
        <v>0</v>
      </c>
      <c r="BH457" s="216">
        <f t="shared" si="237"/>
        <v>0</v>
      </c>
      <c r="BI457" s="216">
        <f t="shared" si="238"/>
        <v>0</v>
      </c>
      <c r="BJ457" s="25" t="s">
        <v>24</v>
      </c>
      <c r="BK457" s="216">
        <f t="shared" si="239"/>
        <v>0</v>
      </c>
      <c r="BL457" s="25" t="s">
        <v>588</v>
      </c>
      <c r="BM457" s="25" t="s">
        <v>7552</v>
      </c>
    </row>
    <row r="458" spans="2:65" s="11" customFormat="1" ht="29.85" customHeight="1">
      <c r="B458" s="188"/>
      <c r="C458" s="189"/>
      <c r="D458" s="202" t="s">
        <v>78</v>
      </c>
      <c r="E458" s="203" t="s">
        <v>3459</v>
      </c>
      <c r="F458" s="203" t="s">
        <v>7553</v>
      </c>
      <c r="G458" s="189"/>
      <c r="H458" s="189"/>
      <c r="I458" s="192"/>
      <c r="J458" s="204">
        <f>BK458</f>
        <v>0</v>
      </c>
      <c r="K458" s="189"/>
      <c r="L458" s="194"/>
      <c r="M458" s="195"/>
      <c r="N458" s="196"/>
      <c r="O458" s="196"/>
      <c r="P458" s="197">
        <f>SUM(P459:P466)</f>
        <v>0</v>
      </c>
      <c r="Q458" s="196"/>
      <c r="R458" s="197">
        <f>SUM(R459:R466)</f>
        <v>0</v>
      </c>
      <c r="S458" s="196"/>
      <c r="T458" s="198">
        <f>SUM(T459:T466)</f>
        <v>0</v>
      </c>
      <c r="AR458" s="199" t="s">
        <v>101</v>
      </c>
      <c r="AT458" s="200" t="s">
        <v>78</v>
      </c>
      <c r="AU458" s="200" t="s">
        <v>24</v>
      </c>
      <c r="AY458" s="199" t="s">
        <v>228</v>
      </c>
      <c r="BK458" s="201">
        <f>SUM(BK459:BK466)</f>
        <v>0</v>
      </c>
    </row>
    <row r="459" spans="2:65" s="1" customFormat="1" ht="31.5" customHeight="1">
      <c r="B459" s="42"/>
      <c r="C459" s="205" t="s">
        <v>2179</v>
      </c>
      <c r="D459" s="205" t="s">
        <v>230</v>
      </c>
      <c r="E459" s="206" t="s">
        <v>7340</v>
      </c>
      <c r="F459" s="207" t="s">
        <v>7341</v>
      </c>
      <c r="G459" s="208" t="s">
        <v>852</v>
      </c>
      <c r="H459" s="209">
        <v>1</v>
      </c>
      <c r="I459" s="210"/>
      <c r="J459" s="211">
        <f t="shared" ref="J459:J466" si="240">ROUND(I459*H459,2)</f>
        <v>0</v>
      </c>
      <c r="K459" s="207" t="s">
        <v>3144</v>
      </c>
      <c r="L459" s="62"/>
      <c r="M459" s="212" t="s">
        <v>22</v>
      </c>
      <c r="N459" s="213" t="s">
        <v>50</v>
      </c>
      <c r="O459" s="43"/>
      <c r="P459" s="214">
        <f t="shared" ref="P459:P466" si="241">O459*H459</f>
        <v>0</v>
      </c>
      <c r="Q459" s="214">
        <v>0</v>
      </c>
      <c r="R459" s="214">
        <f t="shared" ref="R459:R466" si="242">Q459*H459</f>
        <v>0</v>
      </c>
      <c r="S459" s="214">
        <v>0</v>
      </c>
      <c r="T459" s="215">
        <f t="shared" ref="T459:T466" si="243">S459*H459</f>
        <v>0</v>
      </c>
      <c r="AR459" s="25" t="s">
        <v>588</v>
      </c>
      <c r="AT459" s="25" t="s">
        <v>230</v>
      </c>
      <c r="AU459" s="25" t="s">
        <v>87</v>
      </c>
      <c r="AY459" s="25" t="s">
        <v>228</v>
      </c>
      <c r="BE459" s="216">
        <f t="shared" ref="BE459:BE466" si="244">IF(N459="základní",J459,0)</f>
        <v>0</v>
      </c>
      <c r="BF459" s="216">
        <f t="shared" ref="BF459:BF466" si="245">IF(N459="snížená",J459,0)</f>
        <v>0</v>
      </c>
      <c r="BG459" s="216">
        <f t="shared" ref="BG459:BG466" si="246">IF(N459="zákl. přenesená",J459,0)</f>
        <v>0</v>
      </c>
      <c r="BH459" s="216">
        <f t="shared" ref="BH459:BH466" si="247">IF(N459="sníž. přenesená",J459,0)</f>
        <v>0</v>
      </c>
      <c r="BI459" s="216">
        <f t="shared" ref="BI459:BI466" si="248">IF(N459="nulová",J459,0)</f>
        <v>0</v>
      </c>
      <c r="BJ459" s="25" t="s">
        <v>24</v>
      </c>
      <c r="BK459" s="216">
        <f t="shared" ref="BK459:BK466" si="249">ROUND(I459*H459,2)</f>
        <v>0</v>
      </c>
      <c r="BL459" s="25" t="s">
        <v>588</v>
      </c>
      <c r="BM459" s="25" t="s">
        <v>7554</v>
      </c>
    </row>
    <row r="460" spans="2:65" s="1" customFormat="1" ht="22.5" customHeight="1">
      <c r="B460" s="42"/>
      <c r="C460" s="205" t="s">
        <v>2184</v>
      </c>
      <c r="D460" s="205" t="s">
        <v>230</v>
      </c>
      <c r="E460" s="206" t="s">
        <v>7343</v>
      </c>
      <c r="F460" s="207" t="s">
        <v>7344</v>
      </c>
      <c r="G460" s="208" t="s">
        <v>852</v>
      </c>
      <c r="H460" s="209">
        <v>1</v>
      </c>
      <c r="I460" s="210"/>
      <c r="J460" s="211">
        <f t="shared" si="240"/>
        <v>0</v>
      </c>
      <c r="K460" s="207" t="s">
        <v>3144</v>
      </c>
      <c r="L460" s="62"/>
      <c r="M460" s="212" t="s">
        <v>22</v>
      </c>
      <c r="N460" s="213" t="s">
        <v>50</v>
      </c>
      <c r="O460" s="43"/>
      <c r="P460" s="214">
        <f t="shared" si="241"/>
        <v>0</v>
      </c>
      <c r="Q460" s="214">
        <v>0</v>
      </c>
      <c r="R460" s="214">
        <f t="shared" si="242"/>
        <v>0</v>
      </c>
      <c r="S460" s="214">
        <v>0</v>
      </c>
      <c r="T460" s="215">
        <f t="shared" si="243"/>
        <v>0</v>
      </c>
      <c r="AR460" s="25" t="s">
        <v>588</v>
      </c>
      <c r="AT460" s="25" t="s">
        <v>230</v>
      </c>
      <c r="AU460" s="25" t="s">
        <v>87</v>
      </c>
      <c r="AY460" s="25" t="s">
        <v>228</v>
      </c>
      <c r="BE460" s="216">
        <f t="shared" si="244"/>
        <v>0</v>
      </c>
      <c r="BF460" s="216">
        <f t="shared" si="245"/>
        <v>0</v>
      </c>
      <c r="BG460" s="216">
        <f t="shared" si="246"/>
        <v>0</v>
      </c>
      <c r="BH460" s="216">
        <f t="shared" si="247"/>
        <v>0</v>
      </c>
      <c r="BI460" s="216">
        <f t="shared" si="248"/>
        <v>0</v>
      </c>
      <c r="BJ460" s="25" t="s">
        <v>24</v>
      </c>
      <c r="BK460" s="216">
        <f t="shared" si="249"/>
        <v>0</v>
      </c>
      <c r="BL460" s="25" t="s">
        <v>588</v>
      </c>
      <c r="BM460" s="25" t="s">
        <v>7555</v>
      </c>
    </row>
    <row r="461" spans="2:65" s="1" customFormat="1" ht="22.5" customHeight="1">
      <c r="B461" s="42"/>
      <c r="C461" s="205" t="s">
        <v>2189</v>
      </c>
      <c r="D461" s="205" t="s">
        <v>230</v>
      </c>
      <c r="E461" s="206" t="s">
        <v>7346</v>
      </c>
      <c r="F461" s="207" t="s">
        <v>7347</v>
      </c>
      <c r="G461" s="208" t="s">
        <v>852</v>
      </c>
      <c r="H461" s="209">
        <v>1</v>
      </c>
      <c r="I461" s="210"/>
      <c r="J461" s="211">
        <f t="shared" si="240"/>
        <v>0</v>
      </c>
      <c r="K461" s="207" t="s">
        <v>3144</v>
      </c>
      <c r="L461" s="62"/>
      <c r="M461" s="212" t="s">
        <v>22</v>
      </c>
      <c r="N461" s="213" t="s">
        <v>50</v>
      </c>
      <c r="O461" s="43"/>
      <c r="P461" s="214">
        <f t="shared" si="241"/>
        <v>0</v>
      </c>
      <c r="Q461" s="214">
        <v>0</v>
      </c>
      <c r="R461" s="214">
        <f t="shared" si="242"/>
        <v>0</v>
      </c>
      <c r="S461" s="214">
        <v>0</v>
      </c>
      <c r="T461" s="215">
        <f t="shared" si="243"/>
        <v>0</v>
      </c>
      <c r="AR461" s="25" t="s">
        <v>588</v>
      </c>
      <c r="AT461" s="25" t="s">
        <v>230</v>
      </c>
      <c r="AU461" s="25" t="s">
        <v>87</v>
      </c>
      <c r="AY461" s="25" t="s">
        <v>228</v>
      </c>
      <c r="BE461" s="216">
        <f t="shared" si="244"/>
        <v>0</v>
      </c>
      <c r="BF461" s="216">
        <f t="shared" si="245"/>
        <v>0</v>
      </c>
      <c r="BG461" s="216">
        <f t="shared" si="246"/>
        <v>0</v>
      </c>
      <c r="BH461" s="216">
        <f t="shared" si="247"/>
        <v>0</v>
      </c>
      <c r="BI461" s="216">
        <f t="shared" si="248"/>
        <v>0</v>
      </c>
      <c r="BJ461" s="25" t="s">
        <v>24</v>
      </c>
      <c r="BK461" s="216">
        <f t="shared" si="249"/>
        <v>0</v>
      </c>
      <c r="BL461" s="25" t="s">
        <v>588</v>
      </c>
      <c r="BM461" s="25" t="s">
        <v>7556</v>
      </c>
    </row>
    <row r="462" spans="2:65" s="1" customFormat="1" ht="22.5" customHeight="1">
      <c r="B462" s="42"/>
      <c r="C462" s="205" t="s">
        <v>2194</v>
      </c>
      <c r="D462" s="205" t="s">
        <v>230</v>
      </c>
      <c r="E462" s="206" t="s">
        <v>7349</v>
      </c>
      <c r="F462" s="207" t="s">
        <v>7350</v>
      </c>
      <c r="G462" s="208" t="s">
        <v>852</v>
      </c>
      <c r="H462" s="209">
        <v>1</v>
      </c>
      <c r="I462" s="210"/>
      <c r="J462" s="211">
        <f t="shared" si="240"/>
        <v>0</v>
      </c>
      <c r="K462" s="207" t="s">
        <v>3144</v>
      </c>
      <c r="L462" s="62"/>
      <c r="M462" s="212" t="s">
        <v>22</v>
      </c>
      <c r="N462" s="213" t="s">
        <v>50</v>
      </c>
      <c r="O462" s="43"/>
      <c r="P462" s="214">
        <f t="shared" si="241"/>
        <v>0</v>
      </c>
      <c r="Q462" s="214">
        <v>0</v>
      </c>
      <c r="R462" s="214">
        <f t="shared" si="242"/>
        <v>0</v>
      </c>
      <c r="S462" s="214">
        <v>0</v>
      </c>
      <c r="T462" s="215">
        <f t="shared" si="243"/>
        <v>0</v>
      </c>
      <c r="AR462" s="25" t="s">
        <v>588</v>
      </c>
      <c r="AT462" s="25" t="s">
        <v>230</v>
      </c>
      <c r="AU462" s="25" t="s">
        <v>87</v>
      </c>
      <c r="AY462" s="25" t="s">
        <v>228</v>
      </c>
      <c r="BE462" s="216">
        <f t="shared" si="244"/>
        <v>0</v>
      </c>
      <c r="BF462" s="216">
        <f t="shared" si="245"/>
        <v>0</v>
      </c>
      <c r="BG462" s="216">
        <f t="shared" si="246"/>
        <v>0</v>
      </c>
      <c r="BH462" s="216">
        <f t="shared" si="247"/>
        <v>0</v>
      </c>
      <c r="BI462" s="216">
        <f t="shared" si="248"/>
        <v>0</v>
      </c>
      <c r="BJ462" s="25" t="s">
        <v>24</v>
      </c>
      <c r="BK462" s="216">
        <f t="shared" si="249"/>
        <v>0</v>
      </c>
      <c r="BL462" s="25" t="s">
        <v>588</v>
      </c>
      <c r="BM462" s="25" t="s">
        <v>7557</v>
      </c>
    </row>
    <row r="463" spans="2:65" s="1" customFormat="1" ht="22.5" customHeight="1">
      <c r="B463" s="42"/>
      <c r="C463" s="205" t="s">
        <v>2201</v>
      </c>
      <c r="D463" s="205" t="s">
        <v>230</v>
      </c>
      <c r="E463" s="206" t="s">
        <v>7176</v>
      </c>
      <c r="F463" s="207" t="s">
        <v>7177</v>
      </c>
      <c r="G463" s="208" t="s">
        <v>852</v>
      </c>
      <c r="H463" s="209">
        <v>1</v>
      </c>
      <c r="I463" s="210"/>
      <c r="J463" s="211">
        <f t="shared" si="240"/>
        <v>0</v>
      </c>
      <c r="K463" s="207" t="s">
        <v>3144</v>
      </c>
      <c r="L463" s="62"/>
      <c r="M463" s="212" t="s">
        <v>22</v>
      </c>
      <c r="N463" s="213" t="s">
        <v>50</v>
      </c>
      <c r="O463" s="43"/>
      <c r="P463" s="214">
        <f t="shared" si="241"/>
        <v>0</v>
      </c>
      <c r="Q463" s="214">
        <v>0</v>
      </c>
      <c r="R463" s="214">
        <f t="shared" si="242"/>
        <v>0</v>
      </c>
      <c r="S463" s="214">
        <v>0</v>
      </c>
      <c r="T463" s="215">
        <f t="shared" si="243"/>
        <v>0</v>
      </c>
      <c r="AR463" s="25" t="s">
        <v>588</v>
      </c>
      <c r="AT463" s="25" t="s">
        <v>230</v>
      </c>
      <c r="AU463" s="25" t="s">
        <v>87</v>
      </c>
      <c r="AY463" s="25" t="s">
        <v>228</v>
      </c>
      <c r="BE463" s="216">
        <f t="shared" si="244"/>
        <v>0</v>
      </c>
      <c r="BF463" s="216">
        <f t="shared" si="245"/>
        <v>0</v>
      </c>
      <c r="BG463" s="216">
        <f t="shared" si="246"/>
        <v>0</v>
      </c>
      <c r="BH463" s="216">
        <f t="shared" si="247"/>
        <v>0</v>
      </c>
      <c r="BI463" s="216">
        <f t="shared" si="248"/>
        <v>0</v>
      </c>
      <c r="BJ463" s="25" t="s">
        <v>24</v>
      </c>
      <c r="BK463" s="216">
        <f t="shared" si="249"/>
        <v>0</v>
      </c>
      <c r="BL463" s="25" t="s">
        <v>588</v>
      </c>
      <c r="BM463" s="25" t="s">
        <v>7558</v>
      </c>
    </row>
    <row r="464" spans="2:65" s="1" customFormat="1" ht="44.25" customHeight="1">
      <c r="B464" s="42"/>
      <c r="C464" s="205" t="s">
        <v>2206</v>
      </c>
      <c r="D464" s="205" t="s">
        <v>230</v>
      </c>
      <c r="E464" s="206" t="s">
        <v>7244</v>
      </c>
      <c r="F464" s="207" t="s">
        <v>7245</v>
      </c>
      <c r="G464" s="208" t="s">
        <v>852</v>
      </c>
      <c r="H464" s="209">
        <v>1</v>
      </c>
      <c r="I464" s="210"/>
      <c r="J464" s="211">
        <f t="shared" si="240"/>
        <v>0</v>
      </c>
      <c r="K464" s="207" t="s">
        <v>3144</v>
      </c>
      <c r="L464" s="62"/>
      <c r="M464" s="212" t="s">
        <v>22</v>
      </c>
      <c r="N464" s="213" t="s">
        <v>50</v>
      </c>
      <c r="O464" s="43"/>
      <c r="P464" s="214">
        <f t="shared" si="241"/>
        <v>0</v>
      </c>
      <c r="Q464" s="214">
        <v>0</v>
      </c>
      <c r="R464" s="214">
        <f t="shared" si="242"/>
        <v>0</v>
      </c>
      <c r="S464" s="214">
        <v>0</v>
      </c>
      <c r="T464" s="215">
        <f t="shared" si="243"/>
        <v>0</v>
      </c>
      <c r="AR464" s="25" t="s">
        <v>588</v>
      </c>
      <c r="AT464" s="25" t="s">
        <v>230</v>
      </c>
      <c r="AU464" s="25" t="s">
        <v>87</v>
      </c>
      <c r="AY464" s="25" t="s">
        <v>228</v>
      </c>
      <c r="BE464" s="216">
        <f t="shared" si="244"/>
        <v>0</v>
      </c>
      <c r="BF464" s="216">
        <f t="shared" si="245"/>
        <v>0</v>
      </c>
      <c r="BG464" s="216">
        <f t="shared" si="246"/>
        <v>0</v>
      </c>
      <c r="BH464" s="216">
        <f t="shared" si="247"/>
        <v>0</v>
      </c>
      <c r="BI464" s="216">
        <f t="shared" si="248"/>
        <v>0</v>
      </c>
      <c r="BJ464" s="25" t="s">
        <v>24</v>
      </c>
      <c r="BK464" s="216">
        <f t="shared" si="249"/>
        <v>0</v>
      </c>
      <c r="BL464" s="25" t="s">
        <v>588</v>
      </c>
      <c r="BM464" s="25" t="s">
        <v>7559</v>
      </c>
    </row>
    <row r="465" spans="2:65" s="1" customFormat="1" ht="22.5" customHeight="1">
      <c r="B465" s="42"/>
      <c r="C465" s="205" t="s">
        <v>2213</v>
      </c>
      <c r="D465" s="205" t="s">
        <v>230</v>
      </c>
      <c r="E465" s="206" t="s">
        <v>7247</v>
      </c>
      <c r="F465" s="207" t="s">
        <v>7248</v>
      </c>
      <c r="G465" s="208" t="s">
        <v>852</v>
      </c>
      <c r="H465" s="209">
        <v>1</v>
      </c>
      <c r="I465" s="210"/>
      <c r="J465" s="211">
        <f t="shared" si="240"/>
        <v>0</v>
      </c>
      <c r="K465" s="207" t="s">
        <v>3144</v>
      </c>
      <c r="L465" s="62"/>
      <c r="M465" s="212" t="s">
        <v>22</v>
      </c>
      <c r="N465" s="213" t="s">
        <v>50</v>
      </c>
      <c r="O465" s="43"/>
      <c r="P465" s="214">
        <f t="shared" si="241"/>
        <v>0</v>
      </c>
      <c r="Q465" s="214">
        <v>0</v>
      </c>
      <c r="R465" s="214">
        <f t="shared" si="242"/>
        <v>0</v>
      </c>
      <c r="S465" s="214">
        <v>0</v>
      </c>
      <c r="T465" s="215">
        <f t="shared" si="243"/>
        <v>0</v>
      </c>
      <c r="AR465" s="25" t="s">
        <v>588</v>
      </c>
      <c r="AT465" s="25" t="s">
        <v>230</v>
      </c>
      <c r="AU465" s="25" t="s">
        <v>87</v>
      </c>
      <c r="AY465" s="25" t="s">
        <v>228</v>
      </c>
      <c r="BE465" s="216">
        <f t="shared" si="244"/>
        <v>0</v>
      </c>
      <c r="BF465" s="216">
        <f t="shared" si="245"/>
        <v>0</v>
      </c>
      <c r="BG465" s="216">
        <f t="shared" si="246"/>
        <v>0</v>
      </c>
      <c r="BH465" s="216">
        <f t="shared" si="247"/>
        <v>0</v>
      </c>
      <c r="BI465" s="216">
        <f t="shared" si="248"/>
        <v>0</v>
      </c>
      <c r="BJ465" s="25" t="s">
        <v>24</v>
      </c>
      <c r="BK465" s="216">
        <f t="shared" si="249"/>
        <v>0</v>
      </c>
      <c r="BL465" s="25" t="s">
        <v>588</v>
      </c>
      <c r="BM465" s="25" t="s">
        <v>7560</v>
      </c>
    </row>
    <row r="466" spans="2:65" s="1" customFormat="1" ht="22.5" customHeight="1">
      <c r="B466" s="42"/>
      <c r="C466" s="205" t="s">
        <v>2218</v>
      </c>
      <c r="D466" s="205" t="s">
        <v>230</v>
      </c>
      <c r="E466" s="206" t="s">
        <v>7550</v>
      </c>
      <c r="F466" s="207" t="s">
        <v>7551</v>
      </c>
      <c r="G466" s="208" t="s">
        <v>852</v>
      </c>
      <c r="H466" s="209">
        <v>1</v>
      </c>
      <c r="I466" s="210"/>
      <c r="J466" s="211">
        <f t="shared" si="240"/>
        <v>0</v>
      </c>
      <c r="K466" s="207" t="s">
        <v>3144</v>
      </c>
      <c r="L466" s="62"/>
      <c r="M466" s="212" t="s">
        <v>22</v>
      </c>
      <c r="N466" s="213" t="s">
        <v>50</v>
      </c>
      <c r="O466" s="43"/>
      <c r="P466" s="214">
        <f t="shared" si="241"/>
        <v>0</v>
      </c>
      <c r="Q466" s="214">
        <v>0</v>
      </c>
      <c r="R466" s="214">
        <f t="shared" si="242"/>
        <v>0</v>
      </c>
      <c r="S466" s="214">
        <v>0</v>
      </c>
      <c r="T466" s="215">
        <f t="shared" si="243"/>
        <v>0</v>
      </c>
      <c r="AR466" s="25" t="s">
        <v>588</v>
      </c>
      <c r="AT466" s="25" t="s">
        <v>230</v>
      </c>
      <c r="AU466" s="25" t="s">
        <v>87</v>
      </c>
      <c r="AY466" s="25" t="s">
        <v>228</v>
      </c>
      <c r="BE466" s="216">
        <f t="shared" si="244"/>
        <v>0</v>
      </c>
      <c r="BF466" s="216">
        <f t="shared" si="245"/>
        <v>0</v>
      </c>
      <c r="BG466" s="216">
        <f t="shared" si="246"/>
        <v>0</v>
      </c>
      <c r="BH466" s="216">
        <f t="shared" si="247"/>
        <v>0</v>
      </c>
      <c r="BI466" s="216">
        <f t="shared" si="248"/>
        <v>0</v>
      </c>
      <c r="BJ466" s="25" t="s">
        <v>24</v>
      </c>
      <c r="BK466" s="216">
        <f t="shared" si="249"/>
        <v>0</v>
      </c>
      <c r="BL466" s="25" t="s">
        <v>588</v>
      </c>
      <c r="BM466" s="25" t="s">
        <v>7561</v>
      </c>
    </row>
    <row r="467" spans="2:65" s="11" customFormat="1" ht="29.85" customHeight="1">
      <c r="B467" s="188"/>
      <c r="C467" s="189"/>
      <c r="D467" s="202" t="s">
        <v>78</v>
      </c>
      <c r="E467" s="203" t="s">
        <v>3464</v>
      </c>
      <c r="F467" s="203" t="s">
        <v>7562</v>
      </c>
      <c r="G467" s="189"/>
      <c r="H467" s="189"/>
      <c r="I467" s="192"/>
      <c r="J467" s="204">
        <f>BK467</f>
        <v>0</v>
      </c>
      <c r="K467" s="189"/>
      <c r="L467" s="194"/>
      <c r="M467" s="195"/>
      <c r="N467" s="196"/>
      <c r="O467" s="196"/>
      <c r="P467" s="197">
        <f>SUM(P468:P474)</f>
        <v>0</v>
      </c>
      <c r="Q467" s="196"/>
      <c r="R467" s="197">
        <f>SUM(R468:R474)</f>
        <v>0</v>
      </c>
      <c r="S467" s="196"/>
      <c r="T467" s="198">
        <f>SUM(T468:T474)</f>
        <v>0</v>
      </c>
      <c r="AR467" s="199" t="s">
        <v>101</v>
      </c>
      <c r="AT467" s="200" t="s">
        <v>78</v>
      </c>
      <c r="AU467" s="200" t="s">
        <v>24</v>
      </c>
      <c r="AY467" s="199" t="s">
        <v>228</v>
      </c>
      <c r="BK467" s="201">
        <f>SUM(BK468:BK474)</f>
        <v>0</v>
      </c>
    </row>
    <row r="468" spans="2:65" s="1" customFormat="1" ht="22.5" customHeight="1">
      <c r="B468" s="42"/>
      <c r="C468" s="205" t="s">
        <v>2224</v>
      </c>
      <c r="D468" s="205" t="s">
        <v>230</v>
      </c>
      <c r="E468" s="206" t="s">
        <v>7375</v>
      </c>
      <c r="F468" s="207" t="s">
        <v>7376</v>
      </c>
      <c r="G468" s="208" t="s">
        <v>852</v>
      </c>
      <c r="H468" s="209">
        <v>3</v>
      </c>
      <c r="I468" s="210"/>
      <c r="J468" s="211">
        <f t="shared" ref="J468:J474" si="250">ROUND(I468*H468,2)</f>
        <v>0</v>
      </c>
      <c r="K468" s="207" t="s">
        <v>3144</v>
      </c>
      <c r="L468" s="62"/>
      <c r="M468" s="212" t="s">
        <v>22</v>
      </c>
      <c r="N468" s="213" t="s">
        <v>50</v>
      </c>
      <c r="O468" s="43"/>
      <c r="P468" s="214">
        <f t="shared" ref="P468:P474" si="251">O468*H468</f>
        <v>0</v>
      </c>
      <c r="Q468" s="214">
        <v>0</v>
      </c>
      <c r="R468" s="214">
        <f t="shared" ref="R468:R474" si="252">Q468*H468</f>
        <v>0</v>
      </c>
      <c r="S468" s="214">
        <v>0</v>
      </c>
      <c r="T468" s="215">
        <f t="shared" ref="T468:T474" si="253">S468*H468</f>
        <v>0</v>
      </c>
      <c r="AR468" s="25" t="s">
        <v>588</v>
      </c>
      <c r="AT468" s="25" t="s">
        <v>230</v>
      </c>
      <c r="AU468" s="25" t="s">
        <v>87</v>
      </c>
      <c r="AY468" s="25" t="s">
        <v>228</v>
      </c>
      <c r="BE468" s="216">
        <f t="shared" ref="BE468:BE474" si="254">IF(N468="základní",J468,0)</f>
        <v>0</v>
      </c>
      <c r="BF468" s="216">
        <f t="shared" ref="BF468:BF474" si="255">IF(N468="snížená",J468,0)</f>
        <v>0</v>
      </c>
      <c r="BG468" s="216">
        <f t="shared" ref="BG468:BG474" si="256">IF(N468="zákl. přenesená",J468,0)</f>
        <v>0</v>
      </c>
      <c r="BH468" s="216">
        <f t="shared" ref="BH468:BH474" si="257">IF(N468="sníž. přenesená",J468,0)</f>
        <v>0</v>
      </c>
      <c r="BI468" s="216">
        <f t="shared" ref="BI468:BI474" si="258">IF(N468="nulová",J468,0)</f>
        <v>0</v>
      </c>
      <c r="BJ468" s="25" t="s">
        <v>24</v>
      </c>
      <c r="BK468" s="216">
        <f t="shared" ref="BK468:BK474" si="259">ROUND(I468*H468,2)</f>
        <v>0</v>
      </c>
      <c r="BL468" s="25" t="s">
        <v>588</v>
      </c>
      <c r="BM468" s="25" t="s">
        <v>7563</v>
      </c>
    </row>
    <row r="469" spans="2:65" s="1" customFormat="1" ht="31.5" customHeight="1">
      <c r="B469" s="42"/>
      <c r="C469" s="205" t="s">
        <v>2229</v>
      </c>
      <c r="D469" s="205" t="s">
        <v>230</v>
      </c>
      <c r="E469" s="206" t="s">
        <v>7353</v>
      </c>
      <c r="F469" s="207" t="s">
        <v>7354</v>
      </c>
      <c r="G469" s="208" t="s">
        <v>852</v>
      </c>
      <c r="H469" s="209">
        <v>1</v>
      </c>
      <c r="I469" s="210"/>
      <c r="J469" s="211">
        <f t="shared" si="250"/>
        <v>0</v>
      </c>
      <c r="K469" s="207" t="s">
        <v>3144</v>
      </c>
      <c r="L469" s="62"/>
      <c r="M469" s="212" t="s">
        <v>22</v>
      </c>
      <c r="N469" s="213" t="s">
        <v>50</v>
      </c>
      <c r="O469" s="43"/>
      <c r="P469" s="214">
        <f t="shared" si="251"/>
        <v>0</v>
      </c>
      <c r="Q469" s="214">
        <v>0</v>
      </c>
      <c r="R469" s="214">
        <f t="shared" si="252"/>
        <v>0</v>
      </c>
      <c r="S469" s="214">
        <v>0</v>
      </c>
      <c r="T469" s="215">
        <f t="shared" si="253"/>
        <v>0</v>
      </c>
      <c r="AR469" s="25" t="s">
        <v>588</v>
      </c>
      <c r="AT469" s="25" t="s">
        <v>230</v>
      </c>
      <c r="AU469" s="25" t="s">
        <v>87</v>
      </c>
      <c r="AY469" s="25" t="s">
        <v>228</v>
      </c>
      <c r="BE469" s="216">
        <f t="shared" si="254"/>
        <v>0</v>
      </c>
      <c r="BF469" s="216">
        <f t="shared" si="255"/>
        <v>0</v>
      </c>
      <c r="BG469" s="216">
        <f t="shared" si="256"/>
        <v>0</v>
      </c>
      <c r="BH469" s="216">
        <f t="shared" si="257"/>
        <v>0</v>
      </c>
      <c r="BI469" s="216">
        <f t="shared" si="258"/>
        <v>0</v>
      </c>
      <c r="BJ469" s="25" t="s">
        <v>24</v>
      </c>
      <c r="BK469" s="216">
        <f t="shared" si="259"/>
        <v>0</v>
      </c>
      <c r="BL469" s="25" t="s">
        <v>588</v>
      </c>
      <c r="BM469" s="25" t="s">
        <v>7564</v>
      </c>
    </row>
    <row r="470" spans="2:65" s="1" customFormat="1" ht="22.5" customHeight="1">
      <c r="B470" s="42"/>
      <c r="C470" s="205" t="s">
        <v>2234</v>
      </c>
      <c r="D470" s="205" t="s">
        <v>230</v>
      </c>
      <c r="E470" s="206" t="s">
        <v>7357</v>
      </c>
      <c r="F470" s="207" t="s">
        <v>7358</v>
      </c>
      <c r="G470" s="208" t="s">
        <v>852</v>
      </c>
      <c r="H470" s="209">
        <v>1</v>
      </c>
      <c r="I470" s="210"/>
      <c r="J470" s="211">
        <f t="shared" si="250"/>
        <v>0</v>
      </c>
      <c r="K470" s="207" t="s">
        <v>3144</v>
      </c>
      <c r="L470" s="62"/>
      <c r="M470" s="212" t="s">
        <v>22</v>
      </c>
      <c r="N470" s="213" t="s">
        <v>50</v>
      </c>
      <c r="O470" s="43"/>
      <c r="P470" s="214">
        <f t="shared" si="251"/>
        <v>0</v>
      </c>
      <c r="Q470" s="214">
        <v>0</v>
      </c>
      <c r="R470" s="214">
        <f t="shared" si="252"/>
        <v>0</v>
      </c>
      <c r="S470" s="214">
        <v>0</v>
      </c>
      <c r="T470" s="215">
        <f t="shared" si="253"/>
        <v>0</v>
      </c>
      <c r="AR470" s="25" t="s">
        <v>588</v>
      </c>
      <c r="AT470" s="25" t="s">
        <v>230</v>
      </c>
      <c r="AU470" s="25" t="s">
        <v>87</v>
      </c>
      <c r="AY470" s="25" t="s">
        <v>228</v>
      </c>
      <c r="BE470" s="216">
        <f t="shared" si="254"/>
        <v>0</v>
      </c>
      <c r="BF470" s="216">
        <f t="shared" si="255"/>
        <v>0</v>
      </c>
      <c r="BG470" s="216">
        <f t="shared" si="256"/>
        <v>0</v>
      </c>
      <c r="BH470" s="216">
        <f t="shared" si="257"/>
        <v>0</v>
      </c>
      <c r="BI470" s="216">
        <f t="shared" si="258"/>
        <v>0</v>
      </c>
      <c r="BJ470" s="25" t="s">
        <v>24</v>
      </c>
      <c r="BK470" s="216">
        <f t="shared" si="259"/>
        <v>0</v>
      </c>
      <c r="BL470" s="25" t="s">
        <v>588</v>
      </c>
      <c r="BM470" s="25" t="s">
        <v>7565</v>
      </c>
    </row>
    <row r="471" spans="2:65" s="1" customFormat="1" ht="22.5" customHeight="1">
      <c r="B471" s="42"/>
      <c r="C471" s="205" t="s">
        <v>2239</v>
      </c>
      <c r="D471" s="205" t="s">
        <v>230</v>
      </c>
      <c r="E471" s="206" t="s">
        <v>7360</v>
      </c>
      <c r="F471" s="207" t="s">
        <v>7361</v>
      </c>
      <c r="G471" s="208" t="s">
        <v>852</v>
      </c>
      <c r="H471" s="209">
        <v>1</v>
      </c>
      <c r="I471" s="210"/>
      <c r="J471" s="211">
        <f t="shared" si="250"/>
        <v>0</v>
      </c>
      <c r="K471" s="207" t="s">
        <v>3144</v>
      </c>
      <c r="L471" s="62"/>
      <c r="M471" s="212" t="s">
        <v>22</v>
      </c>
      <c r="N471" s="213" t="s">
        <v>50</v>
      </c>
      <c r="O471" s="43"/>
      <c r="P471" s="214">
        <f t="shared" si="251"/>
        <v>0</v>
      </c>
      <c r="Q471" s="214">
        <v>0</v>
      </c>
      <c r="R471" s="214">
        <f t="shared" si="252"/>
        <v>0</v>
      </c>
      <c r="S471" s="214">
        <v>0</v>
      </c>
      <c r="T471" s="215">
        <f t="shared" si="253"/>
        <v>0</v>
      </c>
      <c r="AR471" s="25" t="s">
        <v>588</v>
      </c>
      <c r="AT471" s="25" t="s">
        <v>230</v>
      </c>
      <c r="AU471" s="25" t="s">
        <v>87</v>
      </c>
      <c r="AY471" s="25" t="s">
        <v>228</v>
      </c>
      <c r="BE471" s="216">
        <f t="shared" si="254"/>
        <v>0</v>
      </c>
      <c r="BF471" s="216">
        <f t="shared" si="255"/>
        <v>0</v>
      </c>
      <c r="BG471" s="216">
        <f t="shared" si="256"/>
        <v>0</v>
      </c>
      <c r="BH471" s="216">
        <f t="shared" si="257"/>
        <v>0</v>
      </c>
      <c r="BI471" s="216">
        <f t="shared" si="258"/>
        <v>0</v>
      </c>
      <c r="BJ471" s="25" t="s">
        <v>24</v>
      </c>
      <c r="BK471" s="216">
        <f t="shared" si="259"/>
        <v>0</v>
      </c>
      <c r="BL471" s="25" t="s">
        <v>588</v>
      </c>
      <c r="BM471" s="25" t="s">
        <v>7566</v>
      </c>
    </row>
    <row r="472" spans="2:65" s="1" customFormat="1" ht="44.25" customHeight="1">
      <c r="B472" s="42"/>
      <c r="C472" s="205" t="s">
        <v>2245</v>
      </c>
      <c r="D472" s="205" t="s">
        <v>230</v>
      </c>
      <c r="E472" s="206" t="s">
        <v>7567</v>
      </c>
      <c r="F472" s="207" t="s">
        <v>7568</v>
      </c>
      <c r="G472" s="208" t="s">
        <v>852</v>
      </c>
      <c r="H472" s="209">
        <v>1</v>
      </c>
      <c r="I472" s="210"/>
      <c r="J472" s="211">
        <f t="shared" si="250"/>
        <v>0</v>
      </c>
      <c r="K472" s="207" t="s">
        <v>3144</v>
      </c>
      <c r="L472" s="62"/>
      <c r="M472" s="212" t="s">
        <v>22</v>
      </c>
      <c r="N472" s="213" t="s">
        <v>50</v>
      </c>
      <c r="O472" s="43"/>
      <c r="P472" s="214">
        <f t="shared" si="251"/>
        <v>0</v>
      </c>
      <c r="Q472" s="214">
        <v>0</v>
      </c>
      <c r="R472" s="214">
        <f t="shared" si="252"/>
        <v>0</v>
      </c>
      <c r="S472" s="214">
        <v>0</v>
      </c>
      <c r="T472" s="215">
        <f t="shared" si="253"/>
        <v>0</v>
      </c>
      <c r="AR472" s="25" t="s">
        <v>588</v>
      </c>
      <c r="AT472" s="25" t="s">
        <v>230</v>
      </c>
      <c r="AU472" s="25" t="s">
        <v>87</v>
      </c>
      <c r="AY472" s="25" t="s">
        <v>228</v>
      </c>
      <c r="BE472" s="216">
        <f t="shared" si="254"/>
        <v>0</v>
      </c>
      <c r="BF472" s="216">
        <f t="shared" si="255"/>
        <v>0</v>
      </c>
      <c r="BG472" s="216">
        <f t="shared" si="256"/>
        <v>0</v>
      </c>
      <c r="BH472" s="216">
        <f t="shared" si="257"/>
        <v>0</v>
      </c>
      <c r="BI472" s="216">
        <f t="shared" si="258"/>
        <v>0</v>
      </c>
      <c r="BJ472" s="25" t="s">
        <v>24</v>
      </c>
      <c r="BK472" s="216">
        <f t="shared" si="259"/>
        <v>0</v>
      </c>
      <c r="BL472" s="25" t="s">
        <v>588</v>
      </c>
      <c r="BM472" s="25" t="s">
        <v>7569</v>
      </c>
    </row>
    <row r="473" spans="2:65" s="1" customFormat="1" ht="22.5" customHeight="1">
      <c r="B473" s="42"/>
      <c r="C473" s="205" t="s">
        <v>2251</v>
      </c>
      <c r="D473" s="205" t="s">
        <v>230</v>
      </c>
      <c r="E473" s="206" t="s">
        <v>7570</v>
      </c>
      <c r="F473" s="207" t="s">
        <v>7571</v>
      </c>
      <c r="G473" s="208" t="s">
        <v>852</v>
      </c>
      <c r="H473" s="209">
        <v>1</v>
      </c>
      <c r="I473" s="210"/>
      <c r="J473" s="211">
        <f t="shared" si="250"/>
        <v>0</v>
      </c>
      <c r="K473" s="207" t="s">
        <v>3144</v>
      </c>
      <c r="L473" s="62"/>
      <c r="M473" s="212" t="s">
        <v>22</v>
      </c>
      <c r="N473" s="213" t="s">
        <v>50</v>
      </c>
      <c r="O473" s="43"/>
      <c r="P473" s="214">
        <f t="shared" si="251"/>
        <v>0</v>
      </c>
      <c r="Q473" s="214">
        <v>0</v>
      </c>
      <c r="R473" s="214">
        <f t="shared" si="252"/>
        <v>0</v>
      </c>
      <c r="S473" s="214">
        <v>0</v>
      </c>
      <c r="T473" s="215">
        <f t="shared" si="253"/>
        <v>0</v>
      </c>
      <c r="AR473" s="25" t="s">
        <v>588</v>
      </c>
      <c r="AT473" s="25" t="s">
        <v>230</v>
      </c>
      <c r="AU473" s="25" t="s">
        <v>87</v>
      </c>
      <c r="AY473" s="25" t="s">
        <v>228</v>
      </c>
      <c r="BE473" s="216">
        <f t="shared" si="254"/>
        <v>0</v>
      </c>
      <c r="BF473" s="216">
        <f t="shared" si="255"/>
        <v>0</v>
      </c>
      <c r="BG473" s="216">
        <f t="shared" si="256"/>
        <v>0</v>
      </c>
      <c r="BH473" s="216">
        <f t="shared" si="257"/>
        <v>0</v>
      </c>
      <c r="BI473" s="216">
        <f t="shared" si="258"/>
        <v>0</v>
      </c>
      <c r="BJ473" s="25" t="s">
        <v>24</v>
      </c>
      <c r="BK473" s="216">
        <f t="shared" si="259"/>
        <v>0</v>
      </c>
      <c r="BL473" s="25" t="s">
        <v>588</v>
      </c>
      <c r="BM473" s="25" t="s">
        <v>7572</v>
      </c>
    </row>
    <row r="474" spans="2:65" s="1" customFormat="1" ht="22.5" customHeight="1">
      <c r="B474" s="42"/>
      <c r="C474" s="205" t="s">
        <v>2267</v>
      </c>
      <c r="D474" s="205" t="s">
        <v>230</v>
      </c>
      <c r="E474" s="206" t="s">
        <v>7573</v>
      </c>
      <c r="F474" s="207" t="s">
        <v>7574</v>
      </c>
      <c r="G474" s="208" t="s">
        <v>852</v>
      </c>
      <c r="H474" s="209">
        <v>1</v>
      </c>
      <c r="I474" s="210"/>
      <c r="J474" s="211">
        <f t="shared" si="250"/>
        <v>0</v>
      </c>
      <c r="K474" s="207" t="s">
        <v>3144</v>
      </c>
      <c r="L474" s="62"/>
      <c r="M474" s="212" t="s">
        <v>22</v>
      </c>
      <c r="N474" s="213" t="s">
        <v>50</v>
      </c>
      <c r="O474" s="43"/>
      <c r="P474" s="214">
        <f t="shared" si="251"/>
        <v>0</v>
      </c>
      <c r="Q474" s="214">
        <v>0</v>
      </c>
      <c r="R474" s="214">
        <f t="shared" si="252"/>
        <v>0</v>
      </c>
      <c r="S474" s="214">
        <v>0</v>
      </c>
      <c r="T474" s="215">
        <f t="shared" si="253"/>
        <v>0</v>
      </c>
      <c r="AR474" s="25" t="s">
        <v>588</v>
      </c>
      <c r="AT474" s="25" t="s">
        <v>230</v>
      </c>
      <c r="AU474" s="25" t="s">
        <v>87</v>
      </c>
      <c r="AY474" s="25" t="s">
        <v>228</v>
      </c>
      <c r="BE474" s="216">
        <f t="shared" si="254"/>
        <v>0</v>
      </c>
      <c r="BF474" s="216">
        <f t="shared" si="255"/>
        <v>0</v>
      </c>
      <c r="BG474" s="216">
        <f t="shared" si="256"/>
        <v>0</v>
      </c>
      <c r="BH474" s="216">
        <f t="shared" si="257"/>
        <v>0</v>
      </c>
      <c r="BI474" s="216">
        <f t="shared" si="258"/>
        <v>0</v>
      </c>
      <c r="BJ474" s="25" t="s">
        <v>24</v>
      </c>
      <c r="BK474" s="216">
        <f t="shared" si="259"/>
        <v>0</v>
      </c>
      <c r="BL474" s="25" t="s">
        <v>588</v>
      </c>
      <c r="BM474" s="25" t="s">
        <v>7575</v>
      </c>
    </row>
    <row r="475" spans="2:65" s="11" customFormat="1" ht="29.85" customHeight="1">
      <c r="B475" s="188"/>
      <c r="C475" s="189"/>
      <c r="D475" s="202" t="s">
        <v>78</v>
      </c>
      <c r="E475" s="203" t="s">
        <v>3469</v>
      </c>
      <c r="F475" s="203" t="s">
        <v>7576</v>
      </c>
      <c r="G475" s="189"/>
      <c r="H475" s="189"/>
      <c r="I475" s="192"/>
      <c r="J475" s="204">
        <f>BK475</f>
        <v>0</v>
      </c>
      <c r="K475" s="189"/>
      <c r="L475" s="194"/>
      <c r="M475" s="195"/>
      <c r="N475" s="196"/>
      <c r="O475" s="196"/>
      <c r="P475" s="197">
        <f>SUM(P476:P481)</f>
        <v>0</v>
      </c>
      <c r="Q475" s="196"/>
      <c r="R475" s="197">
        <f>SUM(R476:R481)</f>
        <v>0</v>
      </c>
      <c r="S475" s="196"/>
      <c r="T475" s="198">
        <f>SUM(T476:T481)</f>
        <v>0</v>
      </c>
      <c r="AR475" s="199" t="s">
        <v>101</v>
      </c>
      <c r="AT475" s="200" t="s">
        <v>78</v>
      </c>
      <c r="AU475" s="200" t="s">
        <v>24</v>
      </c>
      <c r="AY475" s="199" t="s">
        <v>228</v>
      </c>
      <c r="BK475" s="201">
        <f>SUM(BK476:BK481)</f>
        <v>0</v>
      </c>
    </row>
    <row r="476" spans="2:65" s="1" customFormat="1" ht="22.5" customHeight="1">
      <c r="B476" s="42"/>
      <c r="C476" s="205" t="s">
        <v>2273</v>
      </c>
      <c r="D476" s="205" t="s">
        <v>230</v>
      </c>
      <c r="E476" s="206" t="s">
        <v>7577</v>
      </c>
      <c r="F476" s="207" t="s">
        <v>7578</v>
      </c>
      <c r="G476" s="208" t="s">
        <v>852</v>
      </c>
      <c r="H476" s="209">
        <v>3</v>
      </c>
      <c r="I476" s="210"/>
      <c r="J476" s="211">
        <f t="shared" ref="J476:J481" si="260">ROUND(I476*H476,2)</f>
        <v>0</v>
      </c>
      <c r="K476" s="207" t="s">
        <v>3144</v>
      </c>
      <c r="L476" s="62"/>
      <c r="M476" s="212" t="s">
        <v>22</v>
      </c>
      <c r="N476" s="213" t="s">
        <v>50</v>
      </c>
      <c r="O476" s="43"/>
      <c r="P476" s="214">
        <f t="shared" ref="P476:P481" si="261">O476*H476</f>
        <v>0</v>
      </c>
      <c r="Q476" s="214">
        <v>0</v>
      </c>
      <c r="R476" s="214">
        <f t="shared" ref="R476:R481" si="262">Q476*H476</f>
        <v>0</v>
      </c>
      <c r="S476" s="214">
        <v>0</v>
      </c>
      <c r="T476" s="215">
        <f t="shared" ref="T476:T481" si="263">S476*H476</f>
        <v>0</v>
      </c>
      <c r="AR476" s="25" t="s">
        <v>588</v>
      </c>
      <c r="AT476" s="25" t="s">
        <v>230</v>
      </c>
      <c r="AU476" s="25" t="s">
        <v>87</v>
      </c>
      <c r="AY476" s="25" t="s">
        <v>228</v>
      </c>
      <c r="BE476" s="216">
        <f t="shared" ref="BE476:BE481" si="264">IF(N476="základní",J476,0)</f>
        <v>0</v>
      </c>
      <c r="BF476" s="216">
        <f t="shared" ref="BF476:BF481" si="265">IF(N476="snížená",J476,0)</f>
        <v>0</v>
      </c>
      <c r="BG476" s="216">
        <f t="shared" ref="BG476:BG481" si="266">IF(N476="zákl. přenesená",J476,0)</f>
        <v>0</v>
      </c>
      <c r="BH476" s="216">
        <f t="shared" ref="BH476:BH481" si="267">IF(N476="sníž. přenesená",J476,0)</f>
        <v>0</v>
      </c>
      <c r="BI476" s="216">
        <f t="shared" ref="BI476:BI481" si="268">IF(N476="nulová",J476,0)</f>
        <v>0</v>
      </c>
      <c r="BJ476" s="25" t="s">
        <v>24</v>
      </c>
      <c r="BK476" s="216">
        <f t="shared" ref="BK476:BK481" si="269">ROUND(I476*H476,2)</f>
        <v>0</v>
      </c>
      <c r="BL476" s="25" t="s">
        <v>588</v>
      </c>
      <c r="BM476" s="25" t="s">
        <v>7579</v>
      </c>
    </row>
    <row r="477" spans="2:65" s="1" customFormat="1" ht="31.5" customHeight="1">
      <c r="B477" s="42"/>
      <c r="C477" s="205" t="s">
        <v>2280</v>
      </c>
      <c r="D477" s="205" t="s">
        <v>230</v>
      </c>
      <c r="E477" s="206" t="s">
        <v>7353</v>
      </c>
      <c r="F477" s="207" t="s">
        <v>7354</v>
      </c>
      <c r="G477" s="208" t="s">
        <v>852</v>
      </c>
      <c r="H477" s="209">
        <v>3</v>
      </c>
      <c r="I477" s="210"/>
      <c r="J477" s="211">
        <f t="shared" si="260"/>
        <v>0</v>
      </c>
      <c r="K477" s="207" t="s">
        <v>3144</v>
      </c>
      <c r="L477" s="62"/>
      <c r="M477" s="212" t="s">
        <v>22</v>
      </c>
      <c r="N477" s="213" t="s">
        <v>50</v>
      </c>
      <c r="O477" s="43"/>
      <c r="P477" s="214">
        <f t="shared" si="261"/>
        <v>0</v>
      </c>
      <c r="Q477" s="214">
        <v>0</v>
      </c>
      <c r="R477" s="214">
        <f t="shared" si="262"/>
        <v>0</v>
      </c>
      <c r="S477" s="214">
        <v>0</v>
      </c>
      <c r="T477" s="215">
        <f t="shared" si="263"/>
        <v>0</v>
      </c>
      <c r="AR477" s="25" t="s">
        <v>588</v>
      </c>
      <c r="AT477" s="25" t="s">
        <v>230</v>
      </c>
      <c r="AU477" s="25" t="s">
        <v>87</v>
      </c>
      <c r="AY477" s="25" t="s">
        <v>228</v>
      </c>
      <c r="BE477" s="216">
        <f t="shared" si="264"/>
        <v>0</v>
      </c>
      <c r="BF477" s="216">
        <f t="shared" si="265"/>
        <v>0</v>
      </c>
      <c r="BG477" s="216">
        <f t="shared" si="266"/>
        <v>0</v>
      </c>
      <c r="BH477" s="216">
        <f t="shared" si="267"/>
        <v>0</v>
      </c>
      <c r="BI477" s="216">
        <f t="shared" si="268"/>
        <v>0</v>
      </c>
      <c r="BJ477" s="25" t="s">
        <v>24</v>
      </c>
      <c r="BK477" s="216">
        <f t="shared" si="269"/>
        <v>0</v>
      </c>
      <c r="BL477" s="25" t="s">
        <v>588</v>
      </c>
      <c r="BM477" s="25" t="s">
        <v>7580</v>
      </c>
    </row>
    <row r="478" spans="2:65" s="1" customFormat="1" ht="22.5" customHeight="1">
      <c r="B478" s="42"/>
      <c r="C478" s="205" t="s">
        <v>2287</v>
      </c>
      <c r="D478" s="205" t="s">
        <v>230</v>
      </c>
      <c r="E478" s="206" t="s">
        <v>7357</v>
      </c>
      <c r="F478" s="207" t="s">
        <v>7358</v>
      </c>
      <c r="G478" s="208" t="s">
        <v>852</v>
      </c>
      <c r="H478" s="209">
        <v>3</v>
      </c>
      <c r="I478" s="210"/>
      <c r="J478" s="211">
        <f t="shared" si="260"/>
        <v>0</v>
      </c>
      <c r="K478" s="207" t="s">
        <v>3144</v>
      </c>
      <c r="L478" s="62"/>
      <c r="M478" s="212" t="s">
        <v>22</v>
      </c>
      <c r="N478" s="213" t="s">
        <v>50</v>
      </c>
      <c r="O478" s="43"/>
      <c r="P478" s="214">
        <f t="shared" si="261"/>
        <v>0</v>
      </c>
      <c r="Q478" s="214">
        <v>0</v>
      </c>
      <c r="R478" s="214">
        <f t="shared" si="262"/>
        <v>0</v>
      </c>
      <c r="S478" s="214">
        <v>0</v>
      </c>
      <c r="T478" s="215">
        <f t="shared" si="263"/>
        <v>0</v>
      </c>
      <c r="AR478" s="25" t="s">
        <v>588</v>
      </c>
      <c r="AT478" s="25" t="s">
        <v>230</v>
      </c>
      <c r="AU478" s="25" t="s">
        <v>87</v>
      </c>
      <c r="AY478" s="25" t="s">
        <v>228</v>
      </c>
      <c r="BE478" s="216">
        <f t="shared" si="264"/>
        <v>0</v>
      </c>
      <c r="BF478" s="216">
        <f t="shared" si="265"/>
        <v>0</v>
      </c>
      <c r="BG478" s="216">
        <f t="shared" si="266"/>
        <v>0</v>
      </c>
      <c r="BH478" s="216">
        <f t="shared" si="267"/>
        <v>0</v>
      </c>
      <c r="BI478" s="216">
        <f t="shared" si="268"/>
        <v>0</v>
      </c>
      <c r="BJ478" s="25" t="s">
        <v>24</v>
      </c>
      <c r="BK478" s="216">
        <f t="shared" si="269"/>
        <v>0</v>
      </c>
      <c r="BL478" s="25" t="s">
        <v>588</v>
      </c>
      <c r="BM478" s="25" t="s">
        <v>7581</v>
      </c>
    </row>
    <row r="479" spans="2:65" s="1" customFormat="1" ht="22.5" customHeight="1">
      <c r="B479" s="42"/>
      <c r="C479" s="205" t="s">
        <v>2298</v>
      </c>
      <c r="D479" s="205" t="s">
        <v>230</v>
      </c>
      <c r="E479" s="206" t="s">
        <v>7360</v>
      </c>
      <c r="F479" s="207" t="s">
        <v>7361</v>
      </c>
      <c r="G479" s="208" t="s">
        <v>852</v>
      </c>
      <c r="H479" s="209">
        <v>3</v>
      </c>
      <c r="I479" s="210"/>
      <c r="J479" s="211">
        <f t="shared" si="260"/>
        <v>0</v>
      </c>
      <c r="K479" s="207" t="s">
        <v>3144</v>
      </c>
      <c r="L479" s="62"/>
      <c r="M479" s="212" t="s">
        <v>22</v>
      </c>
      <c r="N479" s="213" t="s">
        <v>50</v>
      </c>
      <c r="O479" s="43"/>
      <c r="P479" s="214">
        <f t="shared" si="261"/>
        <v>0</v>
      </c>
      <c r="Q479" s="214">
        <v>0</v>
      </c>
      <c r="R479" s="214">
        <f t="shared" si="262"/>
        <v>0</v>
      </c>
      <c r="S479" s="214">
        <v>0</v>
      </c>
      <c r="T479" s="215">
        <f t="shared" si="263"/>
        <v>0</v>
      </c>
      <c r="AR479" s="25" t="s">
        <v>588</v>
      </c>
      <c r="AT479" s="25" t="s">
        <v>230</v>
      </c>
      <c r="AU479" s="25" t="s">
        <v>87</v>
      </c>
      <c r="AY479" s="25" t="s">
        <v>228</v>
      </c>
      <c r="BE479" s="216">
        <f t="shared" si="264"/>
        <v>0</v>
      </c>
      <c r="BF479" s="216">
        <f t="shared" si="265"/>
        <v>0</v>
      </c>
      <c r="BG479" s="216">
        <f t="shared" si="266"/>
        <v>0</v>
      </c>
      <c r="BH479" s="216">
        <f t="shared" si="267"/>
        <v>0</v>
      </c>
      <c r="BI479" s="216">
        <f t="shared" si="268"/>
        <v>0</v>
      </c>
      <c r="BJ479" s="25" t="s">
        <v>24</v>
      </c>
      <c r="BK479" s="216">
        <f t="shared" si="269"/>
        <v>0</v>
      </c>
      <c r="BL479" s="25" t="s">
        <v>588</v>
      </c>
      <c r="BM479" s="25" t="s">
        <v>7582</v>
      </c>
    </row>
    <row r="480" spans="2:65" s="1" customFormat="1" ht="44.25" customHeight="1">
      <c r="B480" s="42"/>
      <c r="C480" s="205" t="s">
        <v>2303</v>
      </c>
      <c r="D480" s="205" t="s">
        <v>230</v>
      </c>
      <c r="E480" s="206" t="s">
        <v>7567</v>
      </c>
      <c r="F480" s="207" t="s">
        <v>7568</v>
      </c>
      <c r="G480" s="208" t="s">
        <v>852</v>
      </c>
      <c r="H480" s="209">
        <v>3</v>
      </c>
      <c r="I480" s="210"/>
      <c r="J480" s="211">
        <f t="shared" si="260"/>
        <v>0</v>
      </c>
      <c r="K480" s="207" t="s">
        <v>3144</v>
      </c>
      <c r="L480" s="62"/>
      <c r="M480" s="212" t="s">
        <v>22</v>
      </c>
      <c r="N480" s="213" t="s">
        <v>50</v>
      </c>
      <c r="O480" s="43"/>
      <c r="P480" s="214">
        <f t="shared" si="261"/>
        <v>0</v>
      </c>
      <c r="Q480" s="214">
        <v>0</v>
      </c>
      <c r="R480" s="214">
        <f t="shared" si="262"/>
        <v>0</v>
      </c>
      <c r="S480" s="214">
        <v>0</v>
      </c>
      <c r="T480" s="215">
        <f t="shared" si="263"/>
        <v>0</v>
      </c>
      <c r="AR480" s="25" t="s">
        <v>588</v>
      </c>
      <c r="AT480" s="25" t="s">
        <v>230</v>
      </c>
      <c r="AU480" s="25" t="s">
        <v>87</v>
      </c>
      <c r="AY480" s="25" t="s">
        <v>228</v>
      </c>
      <c r="BE480" s="216">
        <f t="shared" si="264"/>
        <v>0</v>
      </c>
      <c r="BF480" s="216">
        <f t="shared" si="265"/>
        <v>0</v>
      </c>
      <c r="BG480" s="216">
        <f t="shared" si="266"/>
        <v>0</v>
      </c>
      <c r="BH480" s="216">
        <f t="shared" si="267"/>
        <v>0</v>
      </c>
      <c r="BI480" s="216">
        <f t="shared" si="268"/>
        <v>0</v>
      </c>
      <c r="BJ480" s="25" t="s">
        <v>24</v>
      </c>
      <c r="BK480" s="216">
        <f t="shared" si="269"/>
        <v>0</v>
      </c>
      <c r="BL480" s="25" t="s">
        <v>588</v>
      </c>
      <c r="BM480" s="25" t="s">
        <v>7583</v>
      </c>
    </row>
    <row r="481" spans="2:65" s="1" customFormat="1" ht="22.5" customHeight="1">
      <c r="B481" s="42"/>
      <c r="C481" s="205" t="s">
        <v>2313</v>
      </c>
      <c r="D481" s="205" t="s">
        <v>230</v>
      </c>
      <c r="E481" s="206" t="s">
        <v>7573</v>
      </c>
      <c r="F481" s="207" t="s">
        <v>7574</v>
      </c>
      <c r="G481" s="208" t="s">
        <v>852</v>
      </c>
      <c r="H481" s="209">
        <v>3</v>
      </c>
      <c r="I481" s="210"/>
      <c r="J481" s="211">
        <f t="shared" si="260"/>
        <v>0</v>
      </c>
      <c r="K481" s="207" t="s">
        <v>3144</v>
      </c>
      <c r="L481" s="62"/>
      <c r="M481" s="212" t="s">
        <v>22</v>
      </c>
      <c r="N481" s="213" t="s">
        <v>50</v>
      </c>
      <c r="O481" s="43"/>
      <c r="P481" s="214">
        <f t="shared" si="261"/>
        <v>0</v>
      </c>
      <c r="Q481" s="214">
        <v>0</v>
      </c>
      <c r="R481" s="214">
        <f t="shared" si="262"/>
        <v>0</v>
      </c>
      <c r="S481" s="214">
        <v>0</v>
      </c>
      <c r="T481" s="215">
        <f t="shared" si="263"/>
        <v>0</v>
      </c>
      <c r="AR481" s="25" t="s">
        <v>588</v>
      </c>
      <c r="AT481" s="25" t="s">
        <v>230</v>
      </c>
      <c r="AU481" s="25" t="s">
        <v>87</v>
      </c>
      <c r="AY481" s="25" t="s">
        <v>228</v>
      </c>
      <c r="BE481" s="216">
        <f t="shared" si="264"/>
        <v>0</v>
      </c>
      <c r="BF481" s="216">
        <f t="shared" si="265"/>
        <v>0</v>
      </c>
      <c r="BG481" s="216">
        <f t="shared" si="266"/>
        <v>0</v>
      </c>
      <c r="BH481" s="216">
        <f t="shared" si="267"/>
        <v>0</v>
      </c>
      <c r="BI481" s="216">
        <f t="shared" si="268"/>
        <v>0</v>
      </c>
      <c r="BJ481" s="25" t="s">
        <v>24</v>
      </c>
      <c r="BK481" s="216">
        <f t="shared" si="269"/>
        <v>0</v>
      </c>
      <c r="BL481" s="25" t="s">
        <v>588</v>
      </c>
      <c r="BM481" s="25" t="s">
        <v>7584</v>
      </c>
    </row>
    <row r="482" spans="2:65" s="11" customFormat="1" ht="29.85" customHeight="1">
      <c r="B482" s="188"/>
      <c r="C482" s="189"/>
      <c r="D482" s="202" t="s">
        <v>78</v>
      </c>
      <c r="E482" s="203" t="s">
        <v>3474</v>
      </c>
      <c r="F482" s="203" t="s">
        <v>7585</v>
      </c>
      <c r="G482" s="189"/>
      <c r="H482" s="189"/>
      <c r="I482" s="192"/>
      <c r="J482" s="204">
        <f>BK482</f>
        <v>0</v>
      </c>
      <c r="K482" s="189"/>
      <c r="L482" s="194"/>
      <c r="M482" s="195"/>
      <c r="N482" s="196"/>
      <c r="O482" s="196"/>
      <c r="P482" s="197">
        <f>SUM(P483:P484)</f>
        <v>0</v>
      </c>
      <c r="Q482" s="196"/>
      <c r="R482" s="197">
        <f>SUM(R483:R484)</f>
        <v>0</v>
      </c>
      <c r="S482" s="196"/>
      <c r="T482" s="198">
        <f>SUM(T483:T484)</f>
        <v>0</v>
      </c>
      <c r="AR482" s="199" t="s">
        <v>101</v>
      </c>
      <c r="AT482" s="200" t="s">
        <v>78</v>
      </c>
      <c r="AU482" s="200" t="s">
        <v>24</v>
      </c>
      <c r="AY482" s="199" t="s">
        <v>228</v>
      </c>
      <c r="BK482" s="201">
        <f>SUM(BK483:BK484)</f>
        <v>0</v>
      </c>
    </row>
    <row r="483" spans="2:65" s="1" customFormat="1" ht="22.5" customHeight="1">
      <c r="B483" s="42"/>
      <c r="C483" s="205" t="s">
        <v>2318</v>
      </c>
      <c r="D483" s="205" t="s">
        <v>230</v>
      </c>
      <c r="E483" s="206" t="s">
        <v>7375</v>
      </c>
      <c r="F483" s="207" t="s">
        <v>7376</v>
      </c>
      <c r="G483" s="208" t="s">
        <v>852</v>
      </c>
      <c r="H483" s="209">
        <v>1</v>
      </c>
      <c r="I483" s="210"/>
      <c r="J483" s="211">
        <f>ROUND(I483*H483,2)</f>
        <v>0</v>
      </c>
      <c r="K483" s="207" t="s">
        <v>3144</v>
      </c>
      <c r="L483" s="62"/>
      <c r="M483" s="212" t="s">
        <v>22</v>
      </c>
      <c r="N483" s="213" t="s">
        <v>50</v>
      </c>
      <c r="O483" s="43"/>
      <c r="P483" s="214">
        <f>O483*H483</f>
        <v>0</v>
      </c>
      <c r="Q483" s="214">
        <v>0</v>
      </c>
      <c r="R483" s="214">
        <f>Q483*H483</f>
        <v>0</v>
      </c>
      <c r="S483" s="214">
        <v>0</v>
      </c>
      <c r="T483" s="215">
        <f>S483*H483</f>
        <v>0</v>
      </c>
      <c r="AR483" s="25" t="s">
        <v>588</v>
      </c>
      <c r="AT483" s="25" t="s">
        <v>230</v>
      </c>
      <c r="AU483" s="25" t="s">
        <v>87</v>
      </c>
      <c r="AY483" s="25" t="s">
        <v>228</v>
      </c>
      <c r="BE483" s="216">
        <f>IF(N483="základní",J483,0)</f>
        <v>0</v>
      </c>
      <c r="BF483" s="216">
        <f>IF(N483="snížená",J483,0)</f>
        <v>0</v>
      </c>
      <c r="BG483" s="216">
        <f>IF(N483="zákl. přenesená",J483,0)</f>
        <v>0</v>
      </c>
      <c r="BH483" s="216">
        <f>IF(N483="sníž. přenesená",J483,0)</f>
        <v>0</v>
      </c>
      <c r="BI483" s="216">
        <f>IF(N483="nulová",J483,0)</f>
        <v>0</v>
      </c>
      <c r="BJ483" s="25" t="s">
        <v>24</v>
      </c>
      <c r="BK483" s="216">
        <f>ROUND(I483*H483,2)</f>
        <v>0</v>
      </c>
      <c r="BL483" s="25" t="s">
        <v>588</v>
      </c>
      <c r="BM483" s="25" t="s">
        <v>7586</v>
      </c>
    </row>
    <row r="484" spans="2:65" s="1" customFormat="1" ht="22.5" customHeight="1">
      <c r="B484" s="42"/>
      <c r="C484" s="205" t="s">
        <v>2328</v>
      </c>
      <c r="D484" s="205" t="s">
        <v>230</v>
      </c>
      <c r="E484" s="206" t="s">
        <v>7570</v>
      </c>
      <c r="F484" s="207" t="s">
        <v>7571</v>
      </c>
      <c r="G484" s="208" t="s">
        <v>852</v>
      </c>
      <c r="H484" s="209">
        <v>1</v>
      </c>
      <c r="I484" s="210"/>
      <c r="J484" s="211">
        <f>ROUND(I484*H484,2)</f>
        <v>0</v>
      </c>
      <c r="K484" s="207" t="s">
        <v>3144</v>
      </c>
      <c r="L484" s="62"/>
      <c r="M484" s="212" t="s">
        <v>22</v>
      </c>
      <c r="N484" s="213" t="s">
        <v>50</v>
      </c>
      <c r="O484" s="43"/>
      <c r="P484" s="214">
        <f>O484*H484</f>
        <v>0</v>
      </c>
      <c r="Q484" s="214">
        <v>0</v>
      </c>
      <c r="R484" s="214">
        <f>Q484*H484</f>
        <v>0</v>
      </c>
      <c r="S484" s="214">
        <v>0</v>
      </c>
      <c r="T484" s="215">
        <f>S484*H484</f>
        <v>0</v>
      </c>
      <c r="AR484" s="25" t="s">
        <v>588</v>
      </c>
      <c r="AT484" s="25" t="s">
        <v>230</v>
      </c>
      <c r="AU484" s="25" t="s">
        <v>87</v>
      </c>
      <c r="AY484" s="25" t="s">
        <v>228</v>
      </c>
      <c r="BE484" s="216">
        <f>IF(N484="základní",J484,0)</f>
        <v>0</v>
      </c>
      <c r="BF484" s="216">
        <f>IF(N484="snížená",J484,0)</f>
        <v>0</v>
      </c>
      <c r="BG484" s="216">
        <f>IF(N484="zákl. přenesená",J484,0)</f>
        <v>0</v>
      </c>
      <c r="BH484" s="216">
        <f>IF(N484="sníž. přenesená",J484,0)</f>
        <v>0</v>
      </c>
      <c r="BI484" s="216">
        <f>IF(N484="nulová",J484,0)</f>
        <v>0</v>
      </c>
      <c r="BJ484" s="25" t="s">
        <v>24</v>
      </c>
      <c r="BK484" s="216">
        <f>ROUND(I484*H484,2)</f>
        <v>0</v>
      </c>
      <c r="BL484" s="25" t="s">
        <v>588</v>
      </c>
      <c r="BM484" s="25" t="s">
        <v>7587</v>
      </c>
    </row>
    <row r="485" spans="2:65" s="11" customFormat="1" ht="29.85" customHeight="1">
      <c r="B485" s="188"/>
      <c r="C485" s="189"/>
      <c r="D485" s="202" t="s">
        <v>78</v>
      </c>
      <c r="E485" s="203" t="s">
        <v>3479</v>
      </c>
      <c r="F485" s="203" t="s">
        <v>7588</v>
      </c>
      <c r="G485" s="189"/>
      <c r="H485" s="189"/>
      <c r="I485" s="192"/>
      <c r="J485" s="204">
        <f>BK485</f>
        <v>0</v>
      </c>
      <c r="K485" s="189"/>
      <c r="L485" s="194"/>
      <c r="M485" s="195"/>
      <c r="N485" s="196"/>
      <c r="O485" s="196"/>
      <c r="P485" s="197">
        <f>SUM(P486:P492)</f>
        <v>0</v>
      </c>
      <c r="Q485" s="196"/>
      <c r="R485" s="197">
        <f>SUM(R486:R492)</f>
        <v>0</v>
      </c>
      <c r="S485" s="196"/>
      <c r="T485" s="198">
        <f>SUM(T486:T492)</f>
        <v>0</v>
      </c>
      <c r="AR485" s="199" t="s">
        <v>101</v>
      </c>
      <c r="AT485" s="200" t="s">
        <v>78</v>
      </c>
      <c r="AU485" s="200" t="s">
        <v>24</v>
      </c>
      <c r="AY485" s="199" t="s">
        <v>228</v>
      </c>
      <c r="BK485" s="201">
        <f>SUM(BK486:BK492)</f>
        <v>0</v>
      </c>
    </row>
    <row r="486" spans="2:65" s="1" customFormat="1" ht="22.5" customHeight="1">
      <c r="B486" s="42"/>
      <c r="C486" s="205" t="s">
        <v>2333</v>
      </c>
      <c r="D486" s="205" t="s">
        <v>230</v>
      </c>
      <c r="E486" s="206" t="s">
        <v>7346</v>
      </c>
      <c r="F486" s="207" t="s">
        <v>7347</v>
      </c>
      <c r="G486" s="208" t="s">
        <v>852</v>
      </c>
      <c r="H486" s="209">
        <v>1</v>
      </c>
      <c r="I486" s="210"/>
      <c r="J486" s="211">
        <f t="shared" ref="J486:J492" si="270">ROUND(I486*H486,2)</f>
        <v>0</v>
      </c>
      <c r="K486" s="207" t="s">
        <v>3144</v>
      </c>
      <c r="L486" s="62"/>
      <c r="M486" s="212" t="s">
        <v>22</v>
      </c>
      <c r="N486" s="213" t="s">
        <v>50</v>
      </c>
      <c r="O486" s="43"/>
      <c r="P486" s="214">
        <f t="shared" ref="P486:P492" si="271">O486*H486</f>
        <v>0</v>
      </c>
      <c r="Q486" s="214">
        <v>0</v>
      </c>
      <c r="R486" s="214">
        <f t="shared" ref="R486:R492" si="272">Q486*H486</f>
        <v>0</v>
      </c>
      <c r="S486" s="214">
        <v>0</v>
      </c>
      <c r="T486" s="215">
        <f t="shared" ref="T486:T492" si="273">S486*H486</f>
        <v>0</v>
      </c>
      <c r="AR486" s="25" t="s">
        <v>588</v>
      </c>
      <c r="AT486" s="25" t="s">
        <v>230</v>
      </c>
      <c r="AU486" s="25" t="s">
        <v>87</v>
      </c>
      <c r="AY486" s="25" t="s">
        <v>228</v>
      </c>
      <c r="BE486" s="216">
        <f t="shared" ref="BE486:BE492" si="274">IF(N486="základní",J486,0)</f>
        <v>0</v>
      </c>
      <c r="BF486" s="216">
        <f t="shared" ref="BF486:BF492" si="275">IF(N486="snížená",J486,0)</f>
        <v>0</v>
      </c>
      <c r="BG486" s="216">
        <f t="shared" ref="BG486:BG492" si="276">IF(N486="zákl. přenesená",J486,0)</f>
        <v>0</v>
      </c>
      <c r="BH486" s="216">
        <f t="shared" ref="BH486:BH492" si="277">IF(N486="sníž. přenesená",J486,0)</f>
        <v>0</v>
      </c>
      <c r="BI486" s="216">
        <f t="shared" ref="BI486:BI492" si="278">IF(N486="nulová",J486,0)</f>
        <v>0</v>
      </c>
      <c r="BJ486" s="25" t="s">
        <v>24</v>
      </c>
      <c r="BK486" s="216">
        <f t="shared" ref="BK486:BK492" si="279">ROUND(I486*H486,2)</f>
        <v>0</v>
      </c>
      <c r="BL486" s="25" t="s">
        <v>588</v>
      </c>
      <c r="BM486" s="25" t="s">
        <v>7589</v>
      </c>
    </row>
    <row r="487" spans="2:65" s="1" customFormat="1" ht="44.25" customHeight="1">
      <c r="B487" s="42"/>
      <c r="C487" s="205" t="s">
        <v>2339</v>
      </c>
      <c r="D487" s="205" t="s">
        <v>230</v>
      </c>
      <c r="E487" s="206" t="s">
        <v>7567</v>
      </c>
      <c r="F487" s="207" t="s">
        <v>7568</v>
      </c>
      <c r="G487" s="208" t="s">
        <v>852</v>
      </c>
      <c r="H487" s="209">
        <v>2</v>
      </c>
      <c r="I487" s="210"/>
      <c r="J487" s="211">
        <f t="shared" si="270"/>
        <v>0</v>
      </c>
      <c r="K487" s="207" t="s">
        <v>3144</v>
      </c>
      <c r="L487" s="62"/>
      <c r="M487" s="212" t="s">
        <v>22</v>
      </c>
      <c r="N487" s="213" t="s">
        <v>50</v>
      </c>
      <c r="O487" s="43"/>
      <c r="P487" s="214">
        <f t="shared" si="271"/>
        <v>0</v>
      </c>
      <c r="Q487" s="214">
        <v>0</v>
      </c>
      <c r="R487" s="214">
        <f t="shared" si="272"/>
        <v>0</v>
      </c>
      <c r="S487" s="214">
        <v>0</v>
      </c>
      <c r="T487" s="215">
        <f t="shared" si="273"/>
        <v>0</v>
      </c>
      <c r="AR487" s="25" t="s">
        <v>588</v>
      </c>
      <c r="AT487" s="25" t="s">
        <v>230</v>
      </c>
      <c r="AU487" s="25" t="s">
        <v>87</v>
      </c>
      <c r="AY487" s="25" t="s">
        <v>228</v>
      </c>
      <c r="BE487" s="216">
        <f t="shared" si="274"/>
        <v>0</v>
      </c>
      <c r="BF487" s="216">
        <f t="shared" si="275"/>
        <v>0</v>
      </c>
      <c r="BG487" s="216">
        <f t="shared" si="276"/>
        <v>0</v>
      </c>
      <c r="BH487" s="216">
        <f t="shared" si="277"/>
        <v>0</v>
      </c>
      <c r="BI487" s="216">
        <f t="shared" si="278"/>
        <v>0</v>
      </c>
      <c r="BJ487" s="25" t="s">
        <v>24</v>
      </c>
      <c r="BK487" s="216">
        <f t="shared" si="279"/>
        <v>0</v>
      </c>
      <c r="BL487" s="25" t="s">
        <v>588</v>
      </c>
      <c r="BM487" s="25" t="s">
        <v>7590</v>
      </c>
    </row>
    <row r="488" spans="2:65" s="1" customFormat="1" ht="31.5" customHeight="1">
      <c r="B488" s="42"/>
      <c r="C488" s="205" t="s">
        <v>2344</v>
      </c>
      <c r="D488" s="205" t="s">
        <v>230</v>
      </c>
      <c r="E488" s="206" t="s">
        <v>7353</v>
      </c>
      <c r="F488" s="207" t="s">
        <v>7354</v>
      </c>
      <c r="G488" s="208" t="s">
        <v>852</v>
      </c>
      <c r="H488" s="209">
        <v>2</v>
      </c>
      <c r="I488" s="210"/>
      <c r="J488" s="211">
        <f t="shared" si="270"/>
        <v>0</v>
      </c>
      <c r="K488" s="207" t="s">
        <v>3144</v>
      </c>
      <c r="L488" s="62"/>
      <c r="M488" s="212" t="s">
        <v>22</v>
      </c>
      <c r="N488" s="213" t="s">
        <v>50</v>
      </c>
      <c r="O488" s="43"/>
      <c r="P488" s="214">
        <f t="shared" si="271"/>
        <v>0</v>
      </c>
      <c r="Q488" s="214">
        <v>0</v>
      </c>
      <c r="R488" s="214">
        <f t="shared" si="272"/>
        <v>0</v>
      </c>
      <c r="S488" s="214">
        <v>0</v>
      </c>
      <c r="T488" s="215">
        <f t="shared" si="273"/>
        <v>0</v>
      </c>
      <c r="AR488" s="25" t="s">
        <v>588</v>
      </c>
      <c r="AT488" s="25" t="s">
        <v>230</v>
      </c>
      <c r="AU488" s="25" t="s">
        <v>87</v>
      </c>
      <c r="AY488" s="25" t="s">
        <v>228</v>
      </c>
      <c r="BE488" s="216">
        <f t="shared" si="274"/>
        <v>0</v>
      </c>
      <c r="BF488" s="216">
        <f t="shared" si="275"/>
        <v>0</v>
      </c>
      <c r="BG488" s="216">
        <f t="shared" si="276"/>
        <v>0</v>
      </c>
      <c r="BH488" s="216">
        <f t="shared" si="277"/>
        <v>0</v>
      </c>
      <c r="BI488" s="216">
        <f t="shared" si="278"/>
        <v>0</v>
      </c>
      <c r="BJ488" s="25" t="s">
        <v>24</v>
      </c>
      <c r="BK488" s="216">
        <f t="shared" si="279"/>
        <v>0</v>
      </c>
      <c r="BL488" s="25" t="s">
        <v>588</v>
      </c>
      <c r="BM488" s="25" t="s">
        <v>7591</v>
      </c>
    </row>
    <row r="489" spans="2:65" s="1" customFormat="1" ht="22.5" customHeight="1">
      <c r="B489" s="42"/>
      <c r="C489" s="205" t="s">
        <v>2353</v>
      </c>
      <c r="D489" s="205" t="s">
        <v>230</v>
      </c>
      <c r="E489" s="206" t="s">
        <v>7357</v>
      </c>
      <c r="F489" s="207" t="s">
        <v>7358</v>
      </c>
      <c r="G489" s="208" t="s">
        <v>852</v>
      </c>
      <c r="H489" s="209">
        <v>2</v>
      </c>
      <c r="I489" s="210"/>
      <c r="J489" s="211">
        <f t="shared" si="270"/>
        <v>0</v>
      </c>
      <c r="K489" s="207" t="s">
        <v>3144</v>
      </c>
      <c r="L489" s="62"/>
      <c r="M489" s="212" t="s">
        <v>22</v>
      </c>
      <c r="N489" s="213" t="s">
        <v>50</v>
      </c>
      <c r="O489" s="43"/>
      <c r="P489" s="214">
        <f t="shared" si="271"/>
        <v>0</v>
      </c>
      <c r="Q489" s="214">
        <v>0</v>
      </c>
      <c r="R489" s="214">
        <f t="shared" si="272"/>
        <v>0</v>
      </c>
      <c r="S489" s="214">
        <v>0</v>
      </c>
      <c r="T489" s="215">
        <f t="shared" si="273"/>
        <v>0</v>
      </c>
      <c r="AR489" s="25" t="s">
        <v>588</v>
      </c>
      <c r="AT489" s="25" t="s">
        <v>230</v>
      </c>
      <c r="AU489" s="25" t="s">
        <v>87</v>
      </c>
      <c r="AY489" s="25" t="s">
        <v>228</v>
      </c>
      <c r="BE489" s="216">
        <f t="shared" si="274"/>
        <v>0</v>
      </c>
      <c r="BF489" s="216">
        <f t="shared" si="275"/>
        <v>0</v>
      </c>
      <c r="BG489" s="216">
        <f t="shared" si="276"/>
        <v>0</v>
      </c>
      <c r="BH489" s="216">
        <f t="shared" si="277"/>
        <v>0</v>
      </c>
      <c r="BI489" s="216">
        <f t="shared" si="278"/>
        <v>0</v>
      </c>
      <c r="BJ489" s="25" t="s">
        <v>24</v>
      </c>
      <c r="BK489" s="216">
        <f t="shared" si="279"/>
        <v>0</v>
      </c>
      <c r="BL489" s="25" t="s">
        <v>588</v>
      </c>
      <c r="BM489" s="25" t="s">
        <v>7592</v>
      </c>
    </row>
    <row r="490" spans="2:65" s="1" customFormat="1" ht="22.5" customHeight="1">
      <c r="B490" s="42"/>
      <c r="C490" s="205" t="s">
        <v>2357</v>
      </c>
      <c r="D490" s="205" t="s">
        <v>230</v>
      </c>
      <c r="E490" s="206" t="s">
        <v>7360</v>
      </c>
      <c r="F490" s="207" t="s">
        <v>7361</v>
      </c>
      <c r="G490" s="208" t="s">
        <v>852</v>
      </c>
      <c r="H490" s="209">
        <v>2</v>
      </c>
      <c r="I490" s="210"/>
      <c r="J490" s="211">
        <f t="shared" si="270"/>
        <v>0</v>
      </c>
      <c r="K490" s="207" t="s">
        <v>3144</v>
      </c>
      <c r="L490" s="62"/>
      <c r="M490" s="212" t="s">
        <v>22</v>
      </c>
      <c r="N490" s="213" t="s">
        <v>50</v>
      </c>
      <c r="O490" s="43"/>
      <c r="P490" s="214">
        <f t="shared" si="271"/>
        <v>0</v>
      </c>
      <c r="Q490" s="214">
        <v>0</v>
      </c>
      <c r="R490" s="214">
        <f t="shared" si="272"/>
        <v>0</v>
      </c>
      <c r="S490" s="214">
        <v>0</v>
      </c>
      <c r="T490" s="215">
        <f t="shared" si="273"/>
        <v>0</v>
      </c>
      <c r="AR490" s="25" t="s">
        <v>588</v>
      </c>
      <c r="AT490" s="25" t="s">
        <v>230</v>
      </c>
      <c r="AU490" s="25" t="s">
        <v>87</v>
      </c>
      <c r="AY490" s="25" t="s">
        <v>228</v>
      </c>
      <c r="BE490" s="216">
        <f t="shared" si="274"/>
        <v>0</v>
      </c>
      <c r="BF490" s="216">
        <f t="shared" si="275"/>
        <v>0</v>
      </c>
      <c r="BG490" s="216">
        <f t="shared" si="276"/>
        <v>0</v>
      </c>
      <c r="BH490" s="216">
        <f t="shared" si="277"/>
        <v>0</v>
      </c>
      <c r="BI490" s="216">
        <f t="shared" si="278"/>
        <v>0</v>
      </c>
      <c r="BJ490" s="25" t="s">
        <v>24</v>
      </c>
      <c r="BK490" s="216">
        <f t="shared" si="279"/>
        <v>0</v>
      </c>
      <c r="BL490" s="25" t="s">
        <v>588</v>
      </c>
      <c r="BM490" s="25" t="s">
        <v>7593</v>
      </c>
    </row>
    <row r="491" spans="2:65" s="1" customFormat="1" ht="31.5" customHeight="1">
      <c r="B491" s="42"/>
      <c r="C491" s="205" t="s">
        <v>2362</v>
      </c>
      <c r="D491" s="205" t="s">
        <v>230</v>
      </c>
      <c r="E491" s="206" t="s">
        <v>7594</v>
      </c>
      <c r="F491" s="207" t="s">
        <v>7595</v>
      </c>
      <c r="G491" s="208" t="s">
        <v>852</v>
      </c>
      <c r="H491" s="209">
        <v>1</v>
      </c>
      <c r="I491" s="210"/>
      <c r="J491" s="211">
        <f t="shared" si="270"/>
        <v>0</v>
      </c>
      <c r="K491" s="207" t="s">
        <v>3144</v>
      </c>
      <c r="L491" s="62"/>
      <c r="M491" s="212" t="s">
        <v>22</v>
      </c>
      <c r="N491" s="213" t="s">
        <v>50</v>
      </c>
      <c r="O491" s="43"/>
      <c r="P491" s="214">
        <f t="shared" si="271"/>
        <v>0</v>
      </c>
      <c r="Q491" s="214">
        <v>0</v>
      </c>
      <c r="R491" s="214">
        <f t="shared" si="272"/>
        <v>0</v>
      </c>
      <c r="S491" s="214">
        <v>0</v>
      </c>
      <c r="T491" s="215">
        <f t="shared" si="273"/>
        <v>0</v>
      </c>
      <c r="AR491" s="25" t="s">
        <v>588</v>
      </c>
      <c r="AT491" s="25" t="s">
        <v>230</v>
      </c>
      <c r="AU491" s="25" t="s">
        <v>87</v>
      </c>
      <c r="AY491" s="25" t="s">
        <v>228</v>
      </c>
      <c r="BE491" s="216">
        <f t="shared" si="274"/>
        <v>0</v>
      </c>
      <c r="BF491" s="216">
        <f t="shared" si="275"/>
        <v>0</v>
      </c>
      <c r="BG491" s="216">
        <f t="shared" si="276"/>
        <v>0</v>
      </c>
      <c r="BH491" s="216">
        <f t="shared" si="277"/>
        <v>0</v>
      </c>
      <c r="BI491" s="216">
        <f t="shared" si="278"/>
        <v>0</v>
      </c>
      <c r="BJ491" s="25" t="s">
        <v>24</v>
      </c>
      <c r="BK491" s="216">
        <f t="shared" si="279"/>
        <v>0</v>
      </c>
      <c r="BL491" s="25" t="s">
        <v>588</v>
      </c>
      <c r="BM491" s="25" t="s">
        <v>7596</v>
      </c>
    </row>
    <row r="492" spans="2:65" s="1" customFormat="1" ht="22.5" customHeight="1">
      <c r="B492" s="42"/>
      <c r="C492" s="205" t="s">
        <v>2367</v>
      </c>
      <c r="D492" s="205" t="s">
        <v>230</v>
      </c>
      <c r="E492" s="206" t="s">
        <v>7573</v>
      </c>
      <c r="F492" s="207" t="s">
        <v>7574</v>
      </c>
      <c r="G492" s="208" t="s">
        <v>852</v>
      </c>
      <c r="H492" s="209">
        <v>2</v>
      </c>
      <c r="I492" s="210"/>
      <c r="J492" s="211">
        <f t="shared" si="270"/>
        <v>0</v>
      </c>
      <c r="K492" s="207" t="s">
        <v>3144</v>
      </c>
      <c r="L492" s="62"/>
      <c r="M492" s="212" t="s">
        <v>22</v>
      </c>
      <c r="N492" s="213" t="s">
        <v>50</v>
      </c>
      <c r="O492" s="43"/>
      <c r="P492" s="214">
        <f t="shared" si="271"/>
        <v>0</v>
      </c>
      <c r="Q492" s="214">
        <v>0</v>
      </c>
      <c r="R492" s="214">
        <f t="shared" si="272"/>
        <v>0</v>
      </c>
      <c r="S492" s="214">
        <v>0</v>
      </c>
      <c r="T492" s="215">
        <f t="shared" si="273"/>
        <v>0</v>
      </c>
      <c r="AR492" s="25" t="s">
        <v>588</v>
      </c>
      <c r="AT492" s="25" t="s">
        <v>230</v>
      </c>
      <c r="AU492" s="25" t="s">
        <v>87</v>
      </c>
      <c r="AY492" s="25" t="s">
        <v>228</v>
      </c>
      <c r="BE492" s="216">
        <f t="shared" si="274"/>
        <v>0</v>
      </c>
      <c r="BF492" s="216">
        <f t="shared" si="275"/>
        <v>0</v>
      </c>
      <c r="BG492" s="216">
        <f t="shared" si="276"/>
        <v>0</v>
      </c>
      <c r="BH492" s="216">
        <f t="shared" si="277"/>
        <v>0</v>
      </c>
      <c r="BI492" s="216">
        <f t="shared" si="278"/>
        <v>0</v>
      </c>
      <c r="BJ492" s="25" t="s">
        <v>24</v>
      </c>
      <c r="BK492" s="216">
        <f t="shared" si="279"/>
        <v>0</v>
      </c>
      <c r="BL492" s="25" t="s">
        <v>588</v>
      </c>
      <c r="BM492" s="25" t="s">
        <v>7597</v>
      </c>
    </row>
    <row r="493" spans="2:65" s="11" customFormat="1" ht="29.85" customHeight="1">
      <c r="B493" s="188"/>
      <c r="C493" s="189"/>
      <c r="D493" s="202" t="s">
        <v>78</v>
      </c>
      <c r="E493" s="203" t="s">
        <v>3487</v>
      </c>
      <c r="F493" s="203" t="s">
        <v>7598</v>
      </c>
      <c r="G493" s="189"/>
      <c r="H493" s="189"/>
      <c r="I493" s="192"/>
      <c r="J493" s="204">
        <f>BK493</f>
        <v>0</v>
      </c>
      <c r="K493" s="189"/>
      <c r="L493" s="194"/>
      <c r="M493" s="195"/>
      <c r="N493" s="196"/>
      <c r="O493" s="196"/>
      <c r="P493" s="197">
        <f>SUM(P494:P500)</f>
        <v>0</v>
      </c>
      <c r="Q493" s="196"/>
      <c r="R493" s="197">
        <f>SUM(R494:R500)</f>
        <v>0</v>
      </c>
      <c r="S493" s="196"/>
      <c r="T493" s="198">
        <f>SUM(T494:T500)</f>
        <v>0</v>
      </c>
      <c r="AR493" s="199" t="s">
        <v>101</v>
      </c>
      <c r="AT493" s="200" t="s">
        <v>78</v>
      </c>
      <c r="AU493" s="200" t="s">
        <v>24</v>
      </c>
      <c r="AY493" s="199" t="s">
        <v>228</v>
      </c>
      <c r="BK493" s="201">
        <f>SUM(BK494:BK500)</f>
        <v>0</v>
      </c>
    </row>
    <row r="494" spans="2:65" s="1" customFormat="1" ht="22.5" customHeight="1">
      <c r="B494" s="42"/>
      <c r="C494" s="205" t="s">
        <v>2372</v>
      </c>
      <c r="D494" s="205" t="s">
        <v>230</v>
      </c>
      <c r="E494" s="206" t="s">
        <v>7346</v>
      </c>
      <c r="F494" s="207" t="s">
        <v>7347</v>
      </c>
      <c r="G494" s="208" t="s">
        <v>852</v>
      </c>
      <c r="H494" s="209">
        <v>1</v>
      </c>
      <c r="I494" s="210"/>
      <c r="J494" s="211">
        <f t="shared" ref="J494:J500" si="280">ROUND(I494*H494,2)</f>
        <v>0</v>
      </c>
      <c r="K494" s="207" t="s">
        <v>3144</v>
      </c>
      <c r="L494" s="62"/>
      <c r="M494" s="212" t="s">
        <v>22</v>
      </c>
      <c r="N494" s="213" t="s">
        <v>50</v>
      </c>
      <c r="O494" s="43"/>
      <c r="P494" s="214">
        <f t="shared" ref="P494:P500" si="281">O494*H494</f>
        <v>0</v>
      </c>
      <c r="Q494" s="214">
        <v>0</v>
      </c>
      <c r="R494" s="214">
        <f t="shared" ref="R494:R500" si="282">Q494*H494</f>
        <v>0</v>
      </c>
      <c r="S494" s="214">
        <v>0</v>
      </c>
      <c r="T494" s="215">
        <f t="shared" ref="T494:T500" si="283">S494*H494</f>
        <v>0</v>
      </c>
      <c r="AR494" s="25" t="s">
        <v>588</v>
      </c>
      <c r="AT494" s="25" t="s">
        <v>230</v>
      </c>
      <c r="AU494" s="25" t="s">
        <v>87</v>
      </c>
      <c r="AY494" s="25" t="s">
        <v>228</v>
      </c>
      <c r="BE494" s="216">
        <f t="shared" ref="BE494:BE500" si="284">IF(N494="základní",J494,0)</f>
        <v>0</v>
      </c>
      <c r="BF494" s="216">
        <f t="shared" ref="BF494:BF500" si="285">IF(N494="snížená",J494,0)</f>
        <v>0</v>
      </c>
      <c r="BG494" s="216">
        <f t="shared" ref="BG494:BG500" si="286">IF(N494="zákl. přenesená",J494,0)</f>
        <v>0</v>
      </c>
      <c r="BH494" s="216">
        <f t="shared" ref="BH494:BH500" si="287">IF(N494="sníž. přenesená",J494,0)</f>
        <v>0</v>
      </c>
      <c r="BI494" s="216">
        <f t="shared" ref="BI494:BI500" si="288">IF(N494="nulová",J494,0)</f>
        <v>0</v>
      </c>
      <c r="BJ494" s="25" t="s">
        <v>24</v>
      </c>
      <c r="BK494" s="216">
        <f t="shared" ref="BK494:BK500" si="289">ROUND(I494*H494,2)</f>
        <v>0</v>
      </c>
      <c r="BL494" s="25" t="s">
        <v>588</v>
      </c>
      <c r="BM494" s="25" t="s">
        <v>7599</v>
      </c>
    </row>
    <row r="495" spans="2:65" s="1" customFormat="1" ht="44.25" customHeight="1">
      <c r="B495" s="42"/>
      <c r="C495" s="205" t="s">
        <v>2388</v>
      </c>
      <c r="D495" s="205" t="s">
        <v>230</v>
      </c>
      <c r="E495" s="206" t="s">
        <v>7567</v>
      </c>
      <c r="F495" s="207" t="s">
        <v>7568</v>
      </c>
      <c r="G495" s="208" t="s">
        <v>852</v>
      </c>
      <c r="H495" s="209">
        <v>2</v>
      </c>
      <c r="I495" s="210"/>
      <c r="J495" s="211">
        <f t="shared" si="280"/>
        <v>0</v>
      </c>
      <c r="K495" s="207" t="s">
        <v>3144</v>
      </c>
      <c r="L495" s="62"/>
      <c r="M495" s="212" t="s">
        <v>22</v>
      </c>
      <c r="N495" s="213" t="s">
        <v>50</v>
      </c>
      <c r="O495" s="43"/>
      <c r="P495" s="214">
        <f t="shared" si="281"/>
        <v>0</v>
      </c>
      <c r="Q495" s="214">
        <v>0</v>
      </c>
      <c r="R495" s="214">
        <f t="shared" si="282"/>
        <v>0</v>
      </c>
      <c r="S495" s="214">
        <v>0</v>
      </c>
      <c r="T495" s="215">
        <f t="shared" si="283"/>
        <v>0</v>
      </c>
      <c r="AR495" s="25" t="s">
        <v>588</v>
      </c>
      <c r="AT495" s="25" t="s">
        <v>230</v>
      </c>
      <c r="AU495" s="25" t="s">
        <v>87</v>
      </c>
      <c r="AY495" s="25" t="s">
        <v>228</v>
      </c>
      <c r="BE495" s="216">
        <f t="shared" si="284"/>
        <v>0</v>
      </c>
      <c r="BF495" s="216">
        <f t="shared" si="285"/>
        <v>0</v>
      </c>
      <c r="BG495" s="216">
        <f t="shared" si="286"/>
        <v>0</v>
      </c>
      <c r="BH495" s="216">
        <f t="shared" si="287"/>
        <v>0</v>
      </c>
      <c r="BI495" s="216">
        <f t="shared" si="288"/>
        <v>0</v>
      </c>
      <c r="BJ495" s="25" t="s">
        <v>24</v>
      </c>
      <c r="BK495" s="216">
        <f t="shared" si="289"/>
        <v>0</v>
      </c>
      <c r="BL495" s="25" t="s">
        <v>588</v>
      </c>
      <c r="BM495" s="25" t="s">
        <v>7600</v>
      </c>
    </row>
    <row r="496" spans="2:65" s="1" customFormat="1" ht="31.5" customHeight="1">
      <c r="B496" s="42"/>
      <c r="C496" s="205" t="s">
        <v>2392</v>
      </c>
      <c r="D496" s="205" t="s">
        <v>230</v>
      </c>
      <c r="E496" s="206" t="s">
        <v>7353</v>
      </c>
      <c r="F496" s="207" t="s">
        <v>7354</v>
      </c>
      <c r="G496" s="208" t="s">
        <v>852</v>
      </c>
      <c r="H496" s="209">
        <v>2</v>
      </c>
      <c r="I496" s="210"/>
      <c r="J496" s="211">
        <f t="shared" si="280"/>
        <v>0</v>
      </c>
      <c r="K496" s="207" t="s">
        <v>3144</v>
      </c>
      <c r="L496" s="62"/>
      <c r="M496" s="212" t="s">
        <v>22</v>
      </c>
      <c r="N496" s="213" t="s">
        <v>50</v>
      </c>
      <c r="O496" s="43"/>
      <c r="P496" s="214">
        <f t="shared" si="281"/>
        <v>0</v>
      </c>
      <c r="Q496" s="214">
        <v>0</v>
      </c>
      <c r="R496" s="214">
        <f t="shared" si="282"/>
        <v>0</v>
      </c>
      <c r="S496" s="214">
        <v>0</v>
      </c>
      <c r="T496" s="215">
        <f t="shared" si="283"/>
        <v>0</v>
      </c>
      <c r="AR496" s="25" t="s">
        <v>588</v>
      </c>
      <c r="AT496" s="25" t="s">
        <v>230</v>
      </c>
      <c r="AU496" s="25" t="s">
        <v>87</v>
      </c>
      <c r="AY496" s="25" t="s">
        <v>228</v>
      </c>
      <c r="BE496" s="216">
        <f t="shared" si="284"/>
        <v>0</v>
      </c>
      <c r="BF496" s="216">
        <f t="shared" si="285"/>
        <v>0</v>
      </c>
      <c r="BG496" s="216">
        <f t="shared" si="286"/>
        <v>0</v>
      </c>
      <c r="BH496" s="216">
        <f t="shared" si="287"/>
        <v>0</v>
      </c>
      <c r="BI496" s="216">
        <f t="shared" si="288"/>
        <v>0</v>
      </c>
      <c r="BJ496" s="25" t="s">
        <v>24</v>
      </c>
      <c r="BK496" s="216">
        <f t="shared" si="289"/>
        <v>0</v>
      </c>
      <c r="BL496" s="25" t="s">
        <v>588</v>
      </c>
      <c r="BM496" s="25" t="s">
        <v>7601</v>
      </c>
    </row>
    <row r="497" spans="2:65" s="1" customFormat="1" ht="22.5" customHeight="1">
      <c r="B497" s="42"/>
      <c r="C497" s="205" t="s">
        <v>2398</v>
      </c>
      <c r="D497" s="205" t="s">
        <v>230</v>
      </c>
      <c r="E497" s="206" t="s">
        <v>7357</v>
      </c>
      <c r="F497" s="207" t="s">
        <v>7358</v>
      </c>
      <c r="G497" s="208" t="s">
        <v>852</v>
      </c>
      <c r="H497" s="209">
        <v>2</v>
      </c>
      <c r="I497" s="210"/>
      <c r="J497" s="211">
        <f t="shared" si="280"/>
        <v>0</v>
      </c>
      <c r="K497" s="207" t="s">
        <v>3144</v>
      </c>
      <c r="L497" s="62"/>
      <c r="M497" s="212" t="s">
        <v>22</v>
      </c>
      <c r="N497" s="213" t="s">
        <v>50</v>
      </c>
      <c r="O497" s="43"/>
      <c r="P497" s="214">
        <f t="shared" si="281"/>
        <v>0</v>
      </c>
      <c r="Q497" s="214">
        <v>0</v>
      </c>
      <c r="R497" s="214">
        <f t="shared" si="282"/>
        <v>0</v>
      </c>
      <c r="S497" s="214">
        <v>0</v>
      </c>
      <c r="T497" s="215">
        <f t="shared" si="283"/>
        <v>0</v>
      </c>
      <c r="AR497" s="25" t="s">
        <v>588</v>
      </c>
      <c r="AT497" s="25" t="s">
        <v>230</v>
      </c>
      <c r="AU497" s="25" t="s">
        <v>87</v>
      </c>
      <c r="AY497" s="25" t="s">
        <v>228</v>
      </c>
      <c r="BE497" s="216">
        <f t="shared" si="284"/>
        <v>0</v>
      </c>
      <c r="BF497" s="216">
        <f t="shared" si="285"/>
        <v>0</v>
      </c>
      <c r="BG497" s="216">
        <f t="shared" si="286"/>
        <v>0</v>
      </c>
      <c r="BH497" s="216">
        <f t="shared" si="287"/>
        <v>0</v>
      </c>
      <c r="BI497" s="216">
        <f t="shared" si="288"/>
        <v>0</v>
      </c>
      <c r="BJ497" s="25" t="s">
        <v>24</v>
      </c>
      <c r="BK497" s="216">
        <f t="shared" si="289"/>
        <v>0</v>
      </c>
      <c r="BL497" s="25" t="s">
        <v>588</v>
      </c>
      <c r="BM497" s="25" t="s">
        <v>7602</v>
      </c>
    </row>
    <row r="498" spans="2:65" s="1" customFormat="1" ht="22.5" customHeight="1">
      <c r="B498" s="42"/>
      <c r="C498" s="205" t="s">
        <v>2403</v>
      </c>
      <c r="D498" s="205" t="s">
        <v>230</v>
      </c>
      <c r="E498" s="206" t="s">
        <v>7360</v>
      </c>
      <c r="F498" s="207" t="s">
        <v>7361</v>
      </c>
      <c r="G498" s="208" t="s">
        <v>852</v>
      </c>
      <c r="H498" s="209">
        <v>2</v>
      </c>
      <c r="I498" s="210"/>
      <c r="J498" s="211">
        <f t="shared" si="280"/>
        <v>0</v>
      </c>
      <c r="K498" s="207" t="s">
        <v>3144</v>
      </c>
      <c r="L498" s="62"/>
      <c r="M498" s="212" t="s">
        <v>22</v>
      </c>
      <c r="N498" s="213" t="s">
        <v>50</v>
      </c>
      <c r="O498" s="43"/>
      <c r="P498" s="214">
        <f t="shared" si="281"/>
        <v>0</v>
      </c>
      <c r="Q498" s="214">
        <v>0</v>
      </c>
      <c r="R498" s="214">
        <f t="shared" si="282"/>
        <v>0</v>
      </c>
      <c r="S498" s="214">
        <v>0</v>
      </c>
      <c r="T498" s="215">
        <f t="shared" si="283"/>
        <v>0</v>
      </c>
      <c r="AR498" s="25" t="s">
        <v>588</v>
      </c>
      <c r="AT498" s="25" t="s">
        <v>230</v>
      </c>
      <c r="AU498" s="25" t="s">
        <v>87</v>
      </c>
      <c r="AY498" s="25" t="s">
        <v>228</v>
      </c>
      <c r="BE498" s="216">
        <f t="shared" si="284"/>
        <v>0</v>
      </c>
      <c r="BF498" s="216">
        <f t="shared" si="285"/>
        <v>0</v>
      </c>
      <c r="BG498" s="216">
        <f t="shared" si="286"/>
        <v>0</v>
      </c>
      <c r="BH498" s="216">
        <f t="shared" si="287"/>
        <v>0</v>
      </c>
      <c r="BI498" s="216">
        <f t="shared" si="288"/>
        <v>0</v>
      </c>
      <c r="BJ498" s="25" t="s">
        <v>24</v>
      </c>
      <c r="BK498" s="216">
        <f t="shared" si="289"/>
        <v>0</v>
      </c>
      <c r="BL498" s="25" t="s">
        <v>588</v>
      </c>
      <c r="BM498" s="25" t="s">
        <v>7603</v>
      </c>
    </row>
    <row r="499" spans="2:65" s="1" customFormat="1" ht="31.5" customHeight="1">
      <c r="B499" s="42"/>
      <c r="C499" s="205" t="s">
        <v>2408</v>
      </c>
      <c r="D499" s="205" t="s">
        <v>230</v>
      </c>
      <c r="E499" s="206" t="s">
        <v>7594</v>
      </c>
      <c r="F499" s="207" t="s">
        <v>7595</v>
      </c>
      <c r="G499" s="208" t="s">
        <v>852</v>
      </c>
      <c r="H499" s="209">
        <v>1</v>
      </c>
      <c r="I499" s="210"/>
      <c r="J499" s="211">
        <f t="shared" si="280"/>
        <v>0</v>
      </c>
      <c r="K499" s="207" t="s">
        <v>3144</v>
      </c>
      <c r="L499" s="62"/>
      <c r="M499" s="212" t="s">
        <v>22</v>
      </c>
      <c r="N499" s="213" t="s">
        <v>50</v>
      </c>
      <c r="O499" s="43"/>
      <c r="P499" s="214">
        <f t="shared" si="281"/>
        <v>0</v>
      </c>
      <c r="Q499" s="214">
        <v>0</v>
      </c>
      <c r="R499" s="214">
        <f t="shared" si="282"/>
        <v>0</v>
      </c>
      <c r="S499" s="214">
        <v>0</v>
      </c>
      <c r="T499" s="215">
        <f t="shared" si="283"/>
        <v>0</v>
      </c>
      <c r="AR499" s="25" t="s">
        <v>588</v>
      </c>
      <c r="AT499" s="25" t="s">
        <v>230</v>
      </c>
      <c r="AU499" s="25" t="s">
        <v>87</v>
      </c>
      <c r="AY499" s="25" t="s">
        <v>228</v>
      </c>
      <c r="BE499" s="216">
        <f t="shared" si="284"/>
        <v>0</v>
      </c>
      <c r="BF499" s="216">
        <f t="shared" si="285"/>
        <v>0</v>
      </c>
      <c r="BG499" s="216">
        <f t="shared" si="286"/>
        <v>0</v>
      </c>
      <c r="BH499" s="216">
        <f t="shared" si="287"/>
        <v>0</v>
      </c>
      <c r="BI499" s="216">
        <f t="shared" si="288"/>
        <v>0</v>
      </c>
      <c r="BJ499" s="25" t="s">
        <v>24</v>
      </c>
      <c r="BK499" s="216">
        <f t="shared" si="289"/>
        <v>0</v>
      </c>
      <c r="BL499" s="25" t="s">
        <v>588</v>
      </c>
      <c r="BM499" s="25" t="s">
        <v>7604</v>
      </c>
    </row>
    <row r="500" spans="2:65" s="1" customFormat="1" ht="22.5" customHeight="1">
      <c r="B500" s="42"/>
      <c r="C500" s="205" t="s">
        <v>2424</v>
      </c>
      <c r="D500" s="205" t="s">
        <v>230</v>
      </c>
      <c r="E500" s="206" t="s">
        <v>7573</v>
      </c>
      <c r="F500" s="207" t="s">
        <v>7574</v>
      </c>
      <c r="G500" s="208" t="s">
        <v>852</v>
      </c>
      <c r="H500" s="209">
        <v>2</v>
      </c>
      <c r="I500" s="210"/>
      <c r="J500" s="211">
        <f t="shared" si="280"/>
        <v>0</v>
      </c>
      <c r="K500" s="207" t="s">
        <v>3144</v>
      </c>
      <c r="L500" s="62"/>
      <c r="M500" s="212" t="s">
        <v>22</v>
      </c>
      <c r="N500" s="213" t="s">
        <v>50</v>
      </c>
      <c r="O500" s="43"/>
      <c r="P500" s="214">
        <f t="shared" si="281"/>
        <v>0</v>
      </c>
      <c r="Q500" s="214">
        <v>0</v>
      </c>
      <c r="R500" s="214">
        <f t="shared" si="282"/>
        <v>0</v>
      </c>
      <c r="S500" s="214">
        <v>0</v>
      </c>
      <c r="T500" s="215">
        <f t="shared" si="283"/>
        <v>0</v>
      </c>
      <c r="AR500" s="25" t="s">
        <v>588</v>
      </c>
      <c r="AT500" s="25" t="s">
        <v>230</v>
      </c>
      <c r="AU500" s="25" t="s">
        <v>87</v>
      </c>
      <c r="AY500" s="25" t="s">
        <v>228</v>
      </c>
      <c r="BE500" s="216">
        <f t="shared" si="284"/>
        <v>0</v>
      </c>
      <c r="BF500" s="216">
        <f t="shared" si="285"/>
        <v>0</v>
      </c>
      <c r="BG500" s="216">
        <f t="shared" si="286"/>
        <v>0</v>
      </c>
      <c r="BH500" s="216">
        <f t="shared" si="287"/>
        <v>0</v>
      </c>
      <c r="BI500" s="216">
        <f t="shared" si="288"/>
        <v>0</v>
      </c>
      <c r="BJ500" s="25" t="s">
        <v>24</v>
      </c>
      <c r="BK500" s="216">
        <f t="shared" si="289"/>
        <v>0</v>
      </c>
      <c r="BL500" s="25" t="s">
        <v>588</v>
      </c>
      <c r="BM500" s="25" t="s">
        <v>7605</v>
      </c>
    </row>
    <row r="501" spans="2:65" s="11" customFormat="1" ht="29.85" customHeight="1">
      <c r="B501" s="188"/>
      <c r="C501" s="189"/>
      <c r="D501" s="202" t="s">
        <v>78</v>
      </c>
      <c r="E501" s="203" t="s">
        <v>3492</v>
      </c>
      <c r="F501" s="203" t="s">
        <v>7606</v>
      </c>
      <c r="G501" s="189"/>
      <c r="H501" s="189"/>
      <c r="I501" s="192"/>
      <c r="J501" s="204">
        <f>BK501</f>
        <v>0</v>
      </c>
      <c r="K501" s="189"/>
      <c r="L501" s="194"/>
      <c r="M501" s="195"/>
      <c r="N501" s="196"/>
      <c r="O501" s="196"/>
      <c r="P501" s="197">
        <f>SUM(P502:P508)</f>
        <v>0</v>
      </c>
      <c r="Q501" s="196"/>
      <c r="R501" s="197">
        <f>SUM(R502:R508)</f>
        <v>0</v>
      </c>
      <c r="S501" s="196"/>
      <c r="T501" s="198">
        <f>SUM(T502:T508)</f>
        <v>0</v>
      </c>
      <c r="AR501" s="199" t="s">
        <v>101</v>
      </c>
      <c r="AT501" s="200" t="s">
        <v>78</v>
      </c>
      <c r="AU501" s="200" t="s">
        <v>24</v>
      </c>
      <c r="AY501" s="199" t="s">
        <v>228</v>
      </c>
      <c r="BK501" s="201">
        <f>SUM(BK502:BK508)</f>
        <v>0</v>
      </c>
    </row>
    <row r="502" spans="2:65" s="1" customFormat="1" ht="22.5" customHeight="1">
      <c r="B502" s="42"/>
      <c r="C502" s="205" t="s">
        <v>2434</v>
      </c>
      <c r="D502" s="205" t="s">
        <v>230</v>
      </c>
      <c r="E502" s="206" t="s">
        <v>7346</v>
      </c>
      <c r="F502" s="207" t="s">
        <v>7347</v>
      </c>
      <c r="G502" s="208" t="s">
        <v>852</v>
      </c>
      <c r="H502" s="209">
        <v>1</v>
      </c>
      <c r="I502" s="210"/>
      <c r="J502" s="211">
        <f t="shared" ref="J502:J508" si="290">ROUND(I502*H502,2)</f>
        <v>0</v>
      </c>
      <c r="K502" s="207" t="s">
        <v>3144</v>
      </c>
      <c r="L502" s="62"/>
      <c r="M502" s="212" t="s">
        <v>22</v>
      </c>
      <c r="N502" s="213" t="s">
        <v>50</v>
      </c>
      <c r="O502" s="43"/>
      <c r="P502" s="214">
        <f t="shared" ref="P502:P508" si="291">O502*H502</f>
        <v>0</v>
      </c>
      <c r="Q502" s="214">
        <v>0</v>
      </c>
      <c r="R502" s="214">
        <f t="shared" ref="R502:R508" si="292">Q502*H502</f>
        <v>0</v>
      </c>
      <c r="S502" s="214">
        <v>0</v>
      </c>
      <c r="T502" s="215">
        <f t="shared" ref="T502:T508" si="293">S502*H502</f>
        <v>0</v>
      </c>
      <c r="AR502" s="25" t="s">
        <v>588</v>
      </c>
      <c r="AT502" s="25" t="s">
        <v>230</v>
      </c>
      <c r="AU502" s="25" t="s">
        <v>87</v>
      </c>
      <c r="AY502" s="25" t="s">
        <v>228</v>
      </c>
      <c r="BE502" s="216">
        <f t="shared" ref="BE502:BE508" si="294">IF(N502="základní",J502,0)</f>
        <v>0</v>
      </c>
      <c r="BF502" s="216">
        <f t="shared" ref="BF502:BF508" si="295">IF(N502="snížená",J502,0)</f>
        <v>0</v>
      </c>
      <c r="BG502" s="216">
        <f t="shared" ref="BG502:BG508" si="296">IF(N502="zákl. přenesená",J502,0)</f>
        <v>0</v>
      </c>
      <c r="BH502" s="216">
        <f t="shared" ref="BH502:BH508" si="297">IF(N502="sníž. přenesená",J502,0)</f>
        <v>0</v>
      </c>
      <c r="BI502" s="216">
        <f t="shared" ref="BI502:BI508" si="298">IF(N502="nulová",J502,0)</f>
        <v>0</v>
      </c>
      <c r="BJ502" s="25" t="s">
        <v>24</v>
      </c>
      <c r="BK502" s="216">
        <f t="shared" ref="BK502:BK508" si="299">ROUND(I502*H502,2)</f>
        <v>0</v>
      </c>
      <c r="BL502" s="25" t="s">
        <v>588</v>
      </c>
      <c r="BM502" s="25" t="s">
        <v>7607</v>
      </c>
    </row>
    <row r="503" spans="2:65" s="1" customFormat="1" ht="44.25" customHeight="1">
      <c r="B503" s="42"/>
      <c r="C503" s="205" t="s">
        <v>2445</v>
      </c>
      <c r="D503" s="205" t="s">
        <v>230</v>
      </c>
      <c r="E503" s="206" t="s">
        <v>7567</v>
      </c>
      <c r="F503" s="207" t="s">
        <v>7568</v>
      </c>
      <c r="G503" s="208" t="s">
        <v>852</v>
      </c>
      <c r="H503" s="209">
        <v>2</v>
      </c>
      <c r="I503" s="210"/>
      <c r="J503" s="211">
        <f t="shared" si="290"/>
        <v>0</v>
      </c>
      <c r="K503" s="207" t="s">
        <v>3144</v>
      </c>
      <c r="L503" s="62"/>
      <c r="M503" s="212" t="s">
        <v>22</v>
      </c>
      <c r="N503" s="213" t="s">
        <v>50</v>
      </c>
      <c r="O503" s="43"/>
      <c r="P503" s="214">
        <f t="shared" si="291"/>
        <v>0</v>
      </c>
      <c r="Q503" s="214">
        <v>0</v>
      </c>
      <c r="R503" s="214">
        <f t="shared" si="292"/>
        <v>0</v>
      </c>
      <c r="S503" s="214">
        <v>0</v>
      </c>
      <c r="T503" s="215">
        <f t="shared" si="293"/>
        <v>0</v>
      </c>
      <c r="AR503" s="25" t="s">
        <v>588</v>
      </c>
      <c r="AT503" s="25" t="s">
        <v>230</v>
      </c>
      <c r="AU503" s="25" t="s">
        <v>87</v>
      </c>
      <c r="AY503" s="25" t="s">
        <v>228</v>
      </c>
      <c r="BE503" s="216">
        <f t="shared" si="294"/>
        <v>0</v>
      </c>
      <c r="BF503" s="216">
        <f t="shared" si="295"/>
        <v>0</v>
      </c>
      <c r="BG503" s="216">
        <f t="shared" si="296"/>
        <v>0</v>
      </c>
      <c r="BH503" s="216">
        <f t="shared" si="297"/>
        <v>0</v>
      </c>
      <c r="BI503" s="216">
        <f t="shared" si="298"/>
        <v>0</v>
      </c>
      <c r="BJ503" s="25" t="s">
        <v>24</v>
      </c>
      <c r="BK503" s="216">
        <f t="shared" si="299"/>
        <v>0</v>
      </c>
      <c r="BL503" s="25" t="s">
        <v>588</v>
      </c>
      <c r="BM503" s="25" t="s">
        <v>7608</v>
      </c>
    </row>
    <row r="504" spans="2:65" s="1" customFormat="1" ht="31.5" customHeight="1">
      <c r="B504" s="42"/>
      <c r="C504" s="205" t="s">
        <v>2458</v>
      </c>
      <c r="D504" s="205" t="s">
        <v>230</v>
      </c>
      <c r="E504" s="206" t="s">
        <v>7353</v>
      </c>
      <c r="F504" s="207" t="s">
        <v>7354</v>
      </c>
      <c r="G504" s="208" t="s">
        <v>852</v>
      </c>
      <c r="H504" s="209">
        <v>2</v>
      </c>
      <c r="I504" s="210"/>
      <c r="J504" s="211">
        <f t="shared" si="290"/>
        <v>0</v>
      </c>
      <c r="K504" s="207" t="s">
        <v>3144</v>
      </c>
      <c r="L504" s="62"/>
      <c r="M504" s="212" t="s">
        <v>22</v>
      </c>
      <c r="N504" s="213" t="s">
        <v>50</v>
      </c>
      <c r="O504" s="43"/>
      <c r="P504" s="214">
        <f t="shared" si="291"/>
        <v>0</v>
      </c>
      <c r="Q504" s="214">
        <v>0</v>
      </c>
      <c r="R504" s="214">
        <f t="shared" si="292"/>
        <v>0</v>
      </c>
      <c r="S504" s="214">
        <v>0</v>
      </c>
      <c r="T504" s="215">
        <f t="shared" si="293"/>
        <v>0</v>
      </c>
      <c r="AR504" s="25" t="s">
        <v>588</v>
      </c>
      <c r="AT504" s="25" t="s">
        <v>230</v>
      </c>
      <c r="AU504" s="25" t="s">
        <v>87</v>
      </c>
      <c r="AY504" s="25" t="s">
        <v>228</v>
      </c>
      <c r="BE504" s="216">
        <f t="shared" si="294"/>
        <v>0</v>
      </c>
      <c r="BF504" s="216">
        <f t="shared" si="295"/>
        <v>0</v>
      </c>
      <c r="BG504" s="216">
        <f t="shared" si="296"/>
        <v>0</v>
      </c>
      <c r="BH504" s="216">
        <f t="shared" si="297"/>
        <v>0</v>
      </c>
      <c r="BI504" s="216">
        <f t="shared" si="298"/>
        <v>0</v>
      </c>
      <c r="BJ504" s="25" t="s">
        <v>24</v>
      </c>
      <c r="BK504" s="216">
        <f t="shared" si="299"/>
        <v>0</v>
      </c>
      <c r="BL504" s="25" t="s">
        <v>588</v>
      </c>
      <c r="BM504" s="25" t="s">
        <v>7609</v>
      </c>
    </row>
    <row r="505" spans="2:65" s="1" customFormat="1" ht="22.5" customHeight="1">
      <c r="B505" s="42"/>
      <c r="C505" s="205" t="s">
        <v>2468</v>
      </c>
      <c r="D505" s="205" t="s">
        <v>230</v>
      </c>
      <c r="E505" s="206" t="s">
        <v>7357</v>
      </c>
      <c r="F505" s="207" t="s">
        <v>7358</v>
      </c>
      <c r="G505" s="208" t="s">
        <v>852</v>
      </c>
      <c r="H505" s="209">
        <v>2</v>
      </c>
      <c r="I505" s="210"/>
      <c r="J505" s="211">
        <f t="shared" si="290"/>
        <v>0</v>
      </c>
      <c r="K505" s="207" t="s">
        <v>3144</v>
      </c>
      <c r="L505" s="62"/>
      <c r="M505" s="212" t="s">
        <v>22</v>
      </c>
      <c r="N505" s="213" t="s">
        <v>50</v>
      </c>
      <c r="O505" s="43"/>
      <c r="P505" s="214">
        <f t="shared" si="291"/>
        <v>0</v>
      </c>
      <c r="Q505" s="214">
        <v>0</v>
      </c>
      <c r="R505" s="214">
        <f t="shared" si="292"/>
        <v>0</v>
      </c>
      <c r="S505" s="214">
        <v>0</v>
      </c>
      <c r="T505" s="215">
        <f t="shared" si="293"/>
        <v>0</v>
      </c>
      <c r="AR505" s="25" t="s">
        <v>588</v>
      </c>
      <c r="AT505" s="25" t="s">
        <v>230</v>
      </c>
      <c r="AU505" s="25" t="s">
        <v>87</v>
      </c>
      <c r="AY505" s="25" t="s">
        <v>228</v>
      </c>
      <c r="BE505" s="216">
        <f t="shared" si="294"/>
        <v>0</v>
      </c>
      <c r="BF505" s="216">
        <f t="shared" si="295"/>
        <v>0</v>
      </c>
      <c r="BG505" s="216">
        <f t="shared" si="296"/>
        <v>0</v>
      </c>
      <c r="BH505" s="216">
        <f t="shared" si="297"/>
        <v>0</v>
      </c>
      <c r="BI505" s="216">
        <f t="shared" si="298"/>
        <v>0</v>
      </c>
      <c r="BJ505" s="25" t="s">
        <v>24</v>
      </c>
      <c r="BK505" s="216">
        <f t="shared" si="299"/>
        <v>0</v>
      </c>
      <c r="BL505" s="25" t="s">
        <v>588</v>
      </c>
      <c r="BM505" s="25" t="s">
        <v>7610</v>
      </c>
    </row>
    <row r="506" spans="2:65" s="1" customFormat="1" ht="22.5" customHeight="1">
      <c r="B506" s="42"/>
      <c r="C506" s="205" t="s">
        <v>2473</v>
      </c>
      <c r="D506" s="205" t="s">
        <v>230</v>
      </c>
      <c r="E506" s="206" t="s">
        <v>7360</v>
      </c>
      <c r="F506" s="207" t="s">
        <v>7361</v>
      </c>
      <c r="G506" s="208" t="s">
        <v>852</v>
      </c>
      <c r="H506" s="209">
        <v>2</v>
      </c>
      <c r="I506" s="210"/>
      <c r="J506" s="211">
        <f t="shared" si="290"/>
        <v>0</v>
      </c>
      <c r="K506" s="207" t="s">
        <v>3144</v>
      </c>
      <c r="L506" s="62"/>
      <c r="M506" s="212" t="s">
        <v>22</v>
      </c>
      <c r="N506" s="213" t="s">
        <v>50</v>
      </c>
      <c r="O506" s="43"/>
      <c r="P506" s="214">
        <f t="shared" si="291"/>
        <v>0</v>
      </c>
      <c r="Q506" s="214">
        <v>0</v>
      </c>
      <c r="R506" s="214">
        <f t="shared" si="292"/>
        <v>0</v>
      </c>
      <c r="S506" s="214">
        <v>0</v>
      </c>
      <c r="T506" s="215">
        <f t="shared" si="293"/>
        <v>0</v>
      </c>
      <c r="AR506" s="25" t="s">
        <v>588</v>
      </c>
      <c r="AT506" s="25" t="s">
        <v>230</v>
      </c>
      <c r="AU506" s="25" t="s">
        <v>87</v>
      </c>
      <c r="AY506" s="25" t="s">
        <v>228</v>
      </c>
      <c r="BE506" s="216">
        <f t="shared" si="294"/>
        <v>0</v>
      </c>
      <c r="BF506" s="216">
        <f t="shared" si="295"/>
        <v>0</v>
      </c>
      <c r="BG506" s="216">
        <f t="shared" si="296"/>
        <v>0</v>
      </c>
      <c r="BH506" s="216">
        <f t="shared" si="297"/>
        <v>0</v>
      </c>
      <c r="BI506" s="216">
        <f t="shared" si="298"/>
        <v>0</v>
      </c>
      <c r="BJ506" s="25" t="s">
        <v>24</v>
      </c>
      <c r="BK506" s="216">
        <f t="shared" si="299"/>
        <v>0</v>
      </c>
      <c r="BL506" s="25" t="s">
        <v>588</v>
      </c>
      <c r="BM506" s="25" t="s">
        <v>7611</v>
      </c>
    </row>
    <row r="507" spans="2:65" s="1" customFormat="1" ht="31.5" customHeight="1">
      <c r="B507" s="42"/>
      <c r="C507" s="205" t="s">
        <v>2477</v>
      </c>
      <c r="D507" s="205" t="s">
        <v>230</v>
      </c>
      <c r="E507" s="206" t="s">
        <v>7594</v>
      </c>
      <c r="F507" s="207" t="s">
        <v>7595</v>
      </c>
      <c r="G507" s="208" t="s">
        <v>852</v>
      </c>
      <c r="H507" s="209">
        <v>1</v>
      </c>
      <c r="I507" s="210"/>
      <c r="J507" s="211">
        <f t="shared" si="290"/>
        <v>0</v>
      </c>
      <c r="K507" s="207" t="s">
        <v>3144</v>
      </c>
      <c r="L507" s="62"/>
      <c r="M507" s="212" t="s">
        <v>22</v>
      </c>
      <c r="N507" s="213" t="s">
        <v>50</v>
      </c>
      <c r="O507" s="43"/>
      <c r="P507" s="214">
        <f t="shared" si="291"/>
        <v>0</v>
      </c>
      <c r="Q507" s="214">
        <v>0</v>
      </c>
      <c r="R507" s="214">
        <f t="shared" si="292"/>
        <v>0</v>
      </c>
      <c r="S507" s="214">
        <v>0</v>
      </c>
      <c r="T507" s="215">
        <f t="shared" si="293"/>
        <v>0</v>
      </c>
      <c r="AR507" s="25" t="s">
        <v>588</v>
      </c>
      <c r="AT507" s="25" t="s">
        <v>230</v>
      </c>
      <c r="AU507" s="25" t="s">
        <v>87</v>
      </c>
      <c r="AY507" s="25" t="s">
        <v>228</v>
      </c>
      <c r="BE507" s="216">
        <f t="shared" si="294"/>
        <v>0</v>
      </c>
      <c r="BF507" s="216">
        <f t="shared" si="295"/>
        <v>0</v>
      </c>
      <c r="BG507" s="216">
        <f t="shared" si="296"/>
        <v>0</v>
      </c>
      <c r="BH507" s="216">
        <f t="shared" si="297"/>
        <v>0</v>
      </c>
      <c r="BI507" s="216">
        <f t="shared" si="298"/>
        <v>0</v>
      </c>
      <c r="BJ507" s="25" t="s">
        <v>24</v>
      </c>
      <c r="BK507" s="216">
        <f t="shared" si="299"/>
        <v>0</v>
      </c>
      <c r="BL507" s="25" t="s">
        <v>588</v>
      </c>
      <c r="BM507" s="25" t="s">
        <v>7612</v>
      </c>
    </row>
    <row r="508" spans="2:65" s="1" customFormat="1" ht="22.5" customHeight="1">
      <c r="B508" s="42"/>
      <c r="C508" s="205" t="s">
        <v>2481</v>
      </c>
      <c r="D508" s="205" t="s">
        <v>230</v>
      </c>
      <c r="E508" s="206" t="s">
        <v>7573</v>
      </c>
      <c r="F508" s="207" t="s">
        <v>7574</v>
      </c>
      <c r="G508" s="208" t="s">
        <v>852</v>
      </c>
      <c r="H508" s="209">
        <v>2</v>
      </c>
      <c r="I508" s="210"/>
      <c r="J508" s="211">
        <f t="shared" si="290"/>
        <v>0</v>
      </c>
      <c r="K508" s="207" t="s">
        <v>3144</v>
      </c>
      <c r="L508" s="62"/>
      <c r="M508" s="212" t="s">
        <v>22</v>
      </c>
      <c r="N508" s="213" t="s">
        <v>50</v>
      </c>
      <c r="O508" s="43"/>
      <c r="P508" s="214">
        <f t="shared" si="291"/>
        <v>0</v>
      </c>
      <c r="Q508" s="214">
        <v>0</v>
      </c>
      <c r="R508" s="214">
        <f t="shared" si="292"/>
        <v>0</v>
      </c>
      <c r="S508" s="214">
        <v>0</v>
      </c>
      <c r="T508" s="215">
        <f t="shared" si="293"/>
        <v>0</v>
      </c>
      <c r="AR508" s="25" t="s">
        <v>588</v>
      </c>
      <c r="AT508" s="25" t="s">
        <v>230</v>
      </c>
      <c r="AU508" s="25" t="s">
        <v>87</v>
      </c>
      <c r="AY508" s="25" t="s">
        <v>228</v>
      </c>
      <c r="BE508" s="216">
        <f t="shared" si="294"/>
        <v>0</v>
      </c>
      <c r="BF508" s="216">
        <f t="shared" si="295"/>
        <v>0</v>
      </c>
      <c r="BG508" s="216">
        <f t="shared" si="296"/>
        <v>0</v>
      </c>
      <c r="BH508" s="216">
        <f t="shared" si="297"/>
        <v>0</v>
      </c>
      <c r="BI508" s="216">
        <f t="shared" si="298"/>
        <v>0</v>
      </c>
      <c r="BJ508" s="25" t="s">
        <v>24</v>
      </c>
      <c r="BK508" s="216">
        <f t="shared" si="299"/>
        <v>0</v>
      </c>
      <c r="BL508" s="25" t="s">
        <v>588</v>
      </c>
      <c r="BM508" s="25" t="s">
        <v>7613</v>
      </c>
    </row>
    <row r="509" spans="2:65" s="11" customFormat="1" ht="29.85" customHeight="1">
      <c r="B509" s="188"/>
      <c r="C509" s="189"/>
      <c r="D509" s="202" t="s">
        <v>78</v>
      </c>
      <c r="E509" s="203" t="s">
        <v>3496</v>
      </c>
      <c r="F509" s="203" t="s">
        <v>7614</v>
      </c>
      <c r="G509" s="189"/>
      <c r="H509" s="189"/>
      <c r="I509" s="192"/>
      <c r="J509" s="204">
        <f>BK509</f>
        <v>0</v>
      </c>
      <c r="K509" s="189"/>
      <c r="L509" s="194"/>
      <c r="M509" s="195"/>
      <c r="N509" s="196"/>
      <c r="O509" s="196"/>
      <c r="P509" s="197">
        <f>SUM(P510:P516)</f>
        <v>0</v>
      </c>
      <c r="Q509" s="196"/>
      <c r="R509" s="197">
        <f>SUM(R510:R516)</f>
        <v>0</v>
      </c>
      <c r="S509" s="196"/>
      <c r="T509" s="198">
        <f>SUM(T510:T516)</f>
        <v>0</v>
      </c>
      <c r="AR509" s="199" t="s">
        <v>101</v>
      </c>
      <c r="AT509" s="200" t="s">
        <v>78</v>
      </c>
      <c r="AU509" s="200" t="s">
        <v>24</v>
      </c>
      <c r="AY509" s="199" t="s">
        <v>228</v>
      </c>
      <c r="BK509" s="201">
        <f>SUM(BK510:BK516)</f>
        <v>0</v>
      </c>
    </row>
    <row r="510" spans="2:65" s="1" customFormat="1" ht="22.5" customHeight="1">
      <c r="B510" s="42"/>
      <c r="C510" s="205" t="s">
        <v>2485</v>
      </c>
      <c r="D510" s="205" t="s">
        <v>230</v>
      </c>
      <c r="E510" s="206" t="s">
        <v>7346</v>
      </c>
      <c r="F510" s="207" t="s">
        <v>7347</v>
      </c>
      <c r="G510" s="208" t="s">
        <v>852</v>
      </c>
      <c r="H510" s="209">
        <v>1</v>
      </c>
      <c r="I510" s="210"/>
      <c r="J510" s="211">
        <f t="shared" ref="J510:J516" si="300">ROUND(I510*H510,2)</f>
        <v>0</v>
      </c>
      <c r="K510" s="207" t="s">
        <v>3144</v>
      </c>
      <c r="L510" s="62"/>
      <c r="M510" s="212" t="s">
        <v>22</v>
      </c>
      <c r="N510" s="213" t="s">
        <v>50</v>
      </c>
      <c r="O510" s="43"/>
      <c r="P510" s="214">
        <f t="shared" ref="P510:P516" si="301">O510*H510</f>
        <v>0</v>
      </c>
      <c r="Q510" s="214">
        <v>0</v>
      </c>
      <c r="R510" s="214">
        <f t="shared" ref="R510:R516" si="302">Q510*H510</f>
        <v>0</v>
      </c>
      <c r="S510" s="214">
        <v>0</v>
      </c>
      <c r="T510" s="215">
        <f t="shared" ref="T510:T516" si="303">S510*H510</f>
        <v>0</v>
      </c>
      <c r="AR510" s="25" t="s">
        <v>588</v>
      </c>
      <c r="AT510" s="25" t="s">
        <v>230</v>
      </c>
      <c r="AU510" s="25" t="s">
        <v>87</v>
      </c>
      <c r="AY510" s="25" t="s">
        <v>228</v>
      </c>
      <c r="BE510" s="216">
        <f t="shared" ref="BE510:BE516" si="304">IF(N510="základní",J510,0)</f>
        <v>0</v>
      </c>
      <c r="BF510" s="216">
        <f t="shared" ref="BF510:BF516" si="305">IF(N510="snížená",J510,0)</f>
        <v>0</v>
      </c>
      <c r="BG510" s="216">
        <f t="shared" ref="BG510:BG516" si="306">IF(N510="zákl. přenesená",J510,0)</f>
        <v>0</v>
      </c>
      <c r="BH510" s="216">
        <f t="shared" ref="BH510:BH516" si="307">IF(N510="sníž. přenesená",J510,0)</f>
        <v>0</v>
      </c>
      <c r="BI510" s="216">
        <f t="shared" ref="BI510:BI516" si="308">IF(N510="nulová",J510,0)</f>
        <v>0</v>
      </c>
      <c r="BJ510" s="25" t="s">
        <v>24</v>
      </c>
      <c r="BK510" s="216">
        <f t="shared" ref="BK510:BK516" si="309">ROUND(I510*H510,2)</f>
        <v>0</v>
      </c>
      <c r="BL510" s="25" t="s">
        <v>588</v>
      </c>
      <c r="BM510" s="25" t="s">
        <v>7615</v>
      </c>
    </row>
    <row r="511" spans="2:65" s="1" customFormat="1" ht="44.25" customHeight="1">
      <c r="B511" s="42"/>
      <c r="C511" s="205" t="s">
        <v>2490</v>
      </c>
      <c r="D511" s="205" t="s">
        <v>230</v>
      </c>
      <c r="E511" s="206" t="s">
        <v>7567</v>
      </c>
      <c r="F511" s="207" t="s">
        <v>7568</v>
      </c>
      <c r="G511" s="208" t="s">
        <v>852</v>
      </c>
      <c r="H511" s="209">
        <v>2</v>
      </c>
      <c r="I511" s="210"/>
      <c r="J511" s="211">
        <f t="shared" si="300"/>
        <v>0</v>
      </c>
      <c r="K511" s="207" t="s">
        <v>3144</v>
      </c>
      <c r="L511" s="62"/>
      <c r="M511" s="212" t="s">
        <v>22</v>
      </c>
      <c r="N511" s="213" t="s">
        <v>50</v>
      </c>
      <c r="O511" s="43"/>
      <c r="P511" s="214">
        <f t="shared" si="301"/>
        <v>0</v>
      </c>
      <c r="Q511" s="214">
        <v>0</v>
      </c>
      <c r="R511" s="214">
        <f t="shared" si="302"/>
        <v>0</v>
      </c>
      <c r="S511" s="214">
        <v>0</v>
      </c>
      <c r="T511" s="215">
        <f t="shared" si="303"/>
        <v>0</v>
      </c>
      <c r="AR511" s="25" t="s">
        <v>588</v>
      </c>
      <c r="AT511" s="25" t="s">
        <v>230</v>
      </c>
      <c r="AU511" s="25" t="s">
        <v>87</v>
      </c>
      <c r="AY511" s="25" t="s">
        <v>228</v>
      </c>
      <c r="BE511" s="216">
        <f t="shared" si="304"/>
        <v>0</v>
      </c>
      <c r="BF511" s="216">
        <f t="shared" si="305"/>
        <v>0</v>
      </c>
      <c r="BG511" s="216">
        <f t="shared" si="306"/>
        <v>0</v>
      </c>
      <c r="BH511" s="216">
        <f t="shared" si="307"/>
        <v>0</v>
      </c>
      <c r="BI511" s="216">
        <f t="shared" si="308"/>
        <v>0</v>
      </c>
      <c r="BJ511" s="25" t="s">
        <v>24</v>
      </c>
      <c r="BK511" s="216">
        <f t="shared" si="309"/>
        <v>0</v>
      </c>
      <c r="BL511" s="25" t="s">
        <v>588</v>
      </c>
      <c r="BM511" s="25" t="s">
        <v>7616</v>
      </c>
    </row>
    <row r="512" spans="2:65" s="1" customFormat="1" ht="31.5" customHeight="1">
      <c r="B512" s="42"/>
      <c r="C512" s="205" t="s">
        <v>2496</v>
      </c>
      <c r="D512" s="205" t="s">
        <v>230</v>
      </c>
      <c r="E512" s="206" t="s">
        <v>7353</v>
      </c>
      <c r="F512" s="207" t="s">
        <v>7354</v>
      </c>
      <c r="G512" s="208" t="s">
        <v>852</v>
      </c>
      <c r="H512" s="209">
        <v>2</v>
      </c>
      <c r="I512" s="210"/>
      <c r="J512" s="211">
        <f t="shared" si="300"/>
        <v>0</v>
      </c>
      <c r="K512" s="207" t="s">
        <v>3144</v>
      </c>
      <c r="L512" s="62"/>
      <c r="M512" s="212" t="s">
        <v>22</v>
      </c>
      <c r="N512" s="213" t="s">
        <v>50</v>
      </c>
      <c r="O512" s="43"/>
      <c r="P512" s="214">
        <f t="shared" si="301"/>
        <v>0</v>
      </c>
      <c r="Q512" s="214">
        <v>0</v>
      </c>
      <c r="R512" s="214">
        <f t="shared" si="302"/>
        <v>0</v>
      </c>
      <c r="S512" s="214">
        <v>0</v>
      </c>
      <c r="T512" s="215">
        <f t="shared" si="303"/>
        <v>0</v>
      </c>
      <c r="AR512" s="25" t="s">
        <v>588</v>
      </c>
      <c r="AT512" s="25" t="s">
        <v>230</v>
      </c>
      <c r="AU512" s="25" t="s">
        <v>87</v>
      </c>
      <c r="AY512" s="25" t="s">
        <v>228</v>
      </c>
      <c r="BE512" s="216">
        <f t="shared" si="304"/>
        <v>0</v>
      </c>
      <c r="BF512" s="216">
        <f t="shared" si="305"/>
        <v>0</v>
      </c>
      <c r="BG512" s="216">
        <f t="shared" si="306"/>
        <v>0</v>
      </c>
      <c r="BH512" s="216">
        <f t="shared" si="307"/>
        <v>0</v>
      </c>
      <c r="BI512" s="216">
        <f t="shared" si="308"/>
        <v>0</v>
      </c>
      <c r="BJ512" s="25" t="s">
        <v>24</v>
      </c>
      <c r="BK512" s="216">
        <f t="shared" si="309"/>
        <v>0</v>
      </c>
      <c r="BL512" s="25" t="s">
        <v>588</v>
      </c>
      <c r="BM512" s="25" t="s">
        <v>7617</v>
      </c>
    </row>
    <row r="513" spans="2:65" s="1" customFormat="1" ht="22.5" customHeight="1">
      <c r="B513" s="42"/>
      <c r="C513" s="205" t="s">
        <v>2546</v>
      </c>
      <c r="D513" s="205" t="s">
        <v>230</v>
      </c>
      <c r="E513" s="206" t="s">
        <v>7357</v>
      </c>
      <c r="F513" s="207" t="s">
        <v>7358</v>
      </c>
      <c r="G513" s="208" t="s">
        <v>852</v>
      </c>
      <c r="H513" s="209">
        <v>2</v>
      </c>
      <c r="I513" s="210"/>
      <c r="J513" s="211">
        <f t="shared" si="300"/>
        <v>0</v>
      </c>
      <c r="K513" s="207" t="s">
        <v>3144</v>
      </c>
      <c r="L513" s="62"/>
      <c r="M513" s="212" t="s">
        <v>22</v>
      </c>
      <c r="N513" s="213" t="s">
        <v>50</v>
      </c>
      <c r="O513" s="43"/>
      <c r="P513" s="214">
        <f t="shared" si="301"/>
        <v>0</v>
      </c>
      <c r="Q513" s="214">
        <v>0</v>
      </c>
      <c r="R513" s="214">
        <f t="shared" si="302"/>
        <v>0</v>
      </c>
      <c r="S513" s="214">
        <v>0</v>
      </c>
      <c r="T513" s="215">
        <f t="shared" si="303"/>
        <v>0</v>
      </c>
      <c r="AR513" s="25" t="s">
        <v>588</v>
      </c>
      <c r="AT513" s="25" t="s">
        <v>230</v>
      </c>
      <c r="AU513" s="25" t="s">
        <v>87</v>
      </c>
      <c r="AY513" s="25" t="s">
        <v>228</v>
      </c>
      <c r="BE513" s="216">
        <f t="shared" si="304"/>
        <v>0</v>
      </c>
      <c r="BF513" s="216">
        <f t="shared" si="305"/>
        <v>0</v>
      </c>
      <c r="BG513" s="216">
        <f t="shared" si="306"/>
        <v>0</v>
      </c>
      <c r="BH513" s="216">
        <f t="shared" si="307"/>
        <v>0</v>
      </c>
      <c r="BI513" s="216">
        <f t="shared" si="308"/>
        <v>0</v>
      </c>
      <c r="BJ513" s="25" t="s">
        <v>24</v>
      </c>
      <c r="BK513" s="216">
        <f t="shared" si="309"/>
        <v>0</v>
      </c>
      <c r="BL513" s="25" t="s">
        <v>588</v>
      </c>
      <c r="BM513" s="25" t="s">
        <v>7618</v>
      </c>
    </row>
    <row r="514" spans="2:65" s="1" customFormat="1" ht="22.5" customHeight="1">
      <c r="B514" s="42"/>
      <c r="C514" s="205" t="s">
        <v>2551</v>
      </c>
      <c r="D514" s="205" t="s">
        <v>230</v>
      </c>
      <c r="E514" s="206" t="s">
        <v>7360</v>
      </c>
      <c r="F514" s="207" t="s">
        <v>7361</v>
      </c>
      <c r="G514" s="208" t="s">
        <v>852</v>
      </c>
      <c r="H514" s="209">
        <v>2</v>
      </c>
      <c r="I514" s="210"/>
      <c r="J514" s="211">
        <f t="shared" si="300"/>
        <v>0</v>
      </c>
      <c r="K514" s="207" t="s">
        <v>3144</v>
      </c>
      <c r="L514" s="62"/>
      <c r="M514" s="212" t="s">
        <v>22</v>
      </c>
      <c r="N514" s="213" t="s">
        <v>50</v>
      </c>
      <c r="O514" s="43"/>
      <c r="P514" s="214">
        <f t="shared" si="301"/>
        <v>0</v>
      </c>
      <c r="Q514" s="214">
        <v>0</v>
      </c>
      <c r="R514" s="214">
        <f t="shared" si="302"/>
        <v>0</v>
      </c>
      <c r="S514" s="214">
        <v>0</v>
      </c>
      <c r="T514" s="215">
        <f t="shared" si="303"/>
        <v>0</v>
      </c>
      <c r="AR514" s="25" t="s">
        <v>588</v>
      </c>
      <c r="AT514" s="25" t="s">
        <v>230</v>
      </c>
      <c r="AU514" s="25" t="s">
        <v>87</v>
      </c>
      <c r="AY514" s="25" t="s">
        <v>228</v>
      </c>
      <c r="BE514" s="216">
        <f t="shared" si="304"/>
        <v>0</v>
      </c>
      <c r="BF514" s="216">
        <f t="shared" si="305"/>
        <v>0</v>
      </c>
      <c r="BG514" s="216">
        <f t="shared" si="306"/>
        <v>0</v>
      </c>
      <c r="BH514" s="216">
        <f t="shared" si="307"/>
        <v>0</v>
      </c>
      <c r="BI514" s="216">
        <f t="shared" si="308"/>
        <v>0</v>
      </c>
      <c r="BJ514" s="25" t="s">
        <v>24</v>
      </c>
      <c r="BK514" s="216">
        <f t="shared" si="309"/>
        <v>0</v>
      </c>
      <c r="BL514" s="25" t="s">
        <v>588</v>
      </c>
      <c r="BM514" s="25" t="s">
        <v>7619</v>
      </c>
    </row>
    <row r="515" spans="2:65" s="1" customFormat="1" ht="31.5" customHeight="1">
      <c r="B515" s="42"/>
      <c r="C515" s="205" t="s">
        <v>2556</v>
      </c>
      <c r="D515" s="205" t="s">
        <v>230</v>
      </c>
      <c r="E515" s="206" t="s">
        <v>7594</v>
      </c>
      <c r="F515" s="207" t="s">
        <v>7595</v>
      </c>
      <c r="G515" s="208" t="s">
        <v>852</v>
      </c>
      <c r="H515" s="209">
        <v>1</v>
      </c>
      <c r="I515" s="210"/>
      <c r="J515" s="211">
        <f t="shared" si="300"/>
        <v>0</v>
      </c>
      <c r="K515" s="207" t="s">
        <v>3144</v>
      </c>
      <c r="L515" s="62"/>
      <c r="M515" s="212" t="s">
        <v>22</v>
      </c>
      <c r="N515" s="213" t="s">
        <v>50</v>
      </c>
      <c r="O515" s="43"/>
      <c r="P515" s="214">
        <f t="shared" si="301"/>
        <v>0</v>
      </c>
      <c r="Q515" s="214">
        <v>0</v>
      </c>
      <c r="R515" s="214">
        <f t="shared" si="302"/>
        <v>0</v>
      </c>
      <c r="S515" s="214">
        <v>0</v>
      </c>
      <c r="T515" s="215">
        <f t="shared" si="303"/>
        <v>0</v>
      </c>
      <c r="AR515" s="25" t="s">
        <v>588</v>
      </c>
      <c r="AT515" s="25" t="s">
        <v>230</v>
      </c>
      <c r="AU515" s="25" t="s">
        <v>87</v>
      </c>
      <c r="AY515" s="25" t="s">
        <v>228</v>
      </c>
      <c r="BE515" s="216">
        <f t="shared" si="304"/>
        <v>0</v>
      </c>
      <c r="BF515" s="216">
        <f t="shared" si="305"/>
        <v>0</v>
      </c>
      <c r="BG515" s="216">
        <f t="shared" si="306"/>
        <v>0</v>
      </c>
      <c r="BH515" s="216">
        <f t="shared" si="307"/>
        <v>0</v>
      </c>
      <c r="BI515" s="216">
        <f t="shared" si="308"/>
        <v>0</v>
      </c>
      <c r="BJ515" s="25" t="s">
        <v>24</v>
      </c>
      <c r="BK515" s="216">
        <f t="shared" si="309"/>
        <v>0</v>
      </c>
      <c r="BL515" s="25" t="s">
        <v>588</v>
      </c>
      <c r="BM515" s="25" t="s">
        <v>7620</v>
      </c>
    </row>
    <row r="516" spans="2:65" s="1" customFormat="1" ht="22.5" customHeight="1">
      <c r="B516" s="42"/>
      <c r="C516" s="205" t="s">
        <v>2560</v>
      </c>
      <c r="D516" s="205" t="s">
        <v>230</v>
      </c>
      <c r="E516" s="206" t="s">
        <v>7573</v>
      </c>
      <c r="F516" s="207" t="s">
        <v>7574</v>
      </c>
      <c r="G516" s="208" t="s">
        <v>852</v>
      </c>
      <c r="H516" s="209">
        <v>2</v>
      </c>
      <c r="I516" s="210"/>
      <c r="J516" s="211">
        <f t="shared" si="300"/>
        <v>0</v>
      </c>
      <c r="K516" s="207" t="s">
        <v>3144</v>
      </c>
      <c r="L516" s="62"/>
      <c r="M516" s="212" t="s">
        <v>22</v>
      </c>
      <c r="N516" s="213" t="s">
        <v>50</v>
      </c>
      <c r="O516" s="43"/>
      <c r="P516" s="214">
        <f t="shared" si="301"/>
        <v>0</v>
      </c>
      <c r="Q516" s="214">
        <v>0</v>
      </c>
      <c r="R516" s="214">
        <f t="shared" si="302"/>
        <v>0</v>
      </c>
      <c r="S516" s="214">
        <v>0</v>
      </c>
      <c r="T516" s="215">
        <f t="shared" si="303"/>
        <v>0</v>
      </c>
      <c r="AR516" s="25" t="s">
        <v>588</v>
      </c>
      <c r="AT516" s="25" t="s">
        <v>230</v>
      </c>
      <c r="AU516" s="25" t="s">
        <v>87</v>
      </c>
      <c r="AY516" s="25" t="s">
        <v>228</v>
      </c>
      <c r="BE516" s="216">
        <f t="shared" si="304"/>
        <v>0</v>
      </c>
      <c r="BF516" s="216">
        <f t="shared" si="305"/>
        <v>0</v>
      </c>
      <c r="BG516" s="216">
        <f t="shared" si="306"/>
        <v>0</v>
      </c>
      <c r="BH516" s="216">
        <f t="shared" si="307"/>
        <v>0</v>
      </c>
      <c r="BI516" s="216">
        <f t="shared" si="308"/>
        <v>0</v>
      </c>
      <c r="BJ516" s="25" t="s">
        <v>24</v>
      </c>
      <c r="BK516" s="216">
        <f t="shared" si="309"/>
        <v>0</v>
      </c>
      <c r="BL516" s="25" t="s">
        <v>588</v>
      </c>
      <c r="BM516" s="25" t="s">
        <v>7621</v>
      </c>
    </row>
    <row r="517" spans="2:65" s="11" customFormat="1" ht="29.85" customHeight="1">
      <c r="B517" s="188"/>
      <c r="C517" s="189"/>
      <c r="D517" s="202" t="s">
        <v>78</v>
      </c>
      <c r="E517" s="203" t="s">
        <v>3501</v>
      </c>
      <c r="F517" s="203" t="s">
        <v>7622</v>
      </c>
      <c r="G517" s="189"/>
      <c r="H517" s="189"/>
      <c r="I517" s="192"/>
      <c r="J517" s="204">
        <f>BK517</f>
        <v>0</v>
      </c>
      <c r="K517" s="189"/>
      <c r="L517" s="194"/>
      <c r="M517" s="195"/>
      <c r="N517" s="196"/>
      <c r="O517" s="196"/>
      <c r="P517" s="197">
        <f>P518</f>
        <v>0</v>
      </c>
      <c r="Q517" s="196"/>
      <c r="R517" s="197">
        <f>R518</f>
        <v>0</v>
      </c>
      <c r="S517" s="196"/>
      <c r="T517" s="198">
        <f>T518</f>
        <v>0</v>
      </c>
      <c r="AR517" s="199" t="s">
        <v>101</v>
      </c>
      <c r="AT517" s="200" t="s">
        <v>78</v>
      </c>
      <c r="AU517" s="200" t="s">
        <v>24</v>
      </c>
      <c r="AY517" s="199" t="s">
        <v>228</v>
      </c>
      <c r="BK517" s="201">
        <f>BK518</f>
        <v>0</v>
      </c>
    </row>
    <row r="518" spans="2:65" s="1" customFormat="1" ht="22.5" customHeight="1">
      <c r="B518" s="42"/>
      <c r="C518" s="205" t="s">
        <v>2586</v>
      </c>
      <c r="D518" s="205" t="s">
        <v>230</v>
      </c>
      <c r="E518" s="206" t="s">
        <v>7346</v>
      </c>
      <c r="F518" s="207" t="s">
        <v>7347</v>
      </c>
      <c r="G518" s="208" t="s">
        <v>852</v>
      </c>
      <c r="H518" s="209">
        <v>1</v>
      </c>
      <c r="I518" s="210"/>
      <c r="J518" s="211">
        <f>ROUND(I518*H518,2)</f>
        <v>0</v>
      </c>
      <c r="K518" s="207" t="s">
        <v>3144</v>
      </c>
      <c r="L518" s="62"/>
      <c r="M518" s="212" t="s">
        <v>22</v>
      </c>
      <c r="N518" s="213" t="s">
        <v>50</v>
      </c>
      <c r="O518" s="43"/>
      <c r="P518" s="214">
        <f>O518*H518</f>
        <v>0</v>
      </c>
      <c r="Q518" s="214">
        <v>0</v>
      </c>
      <c r="R518" s="214">
        <f>Q518*H518</f>
        <v>0</v>
      </c>
      <c r="S518" s="214">
        <v>0</v>
      </c>
      <c r="T518" s="215">
        <f>S518*H518</f>
        <v>0</v>
      </c>
      <c r="AR518" s="25" t="s">
        <v>588</v>
      </c>
      <c r="AT518" s="25" t="s">
        <v>230</v>
      </c>
      <c r="AU518" s="25" t="s">
        <v>87</v>
      </c>
      <c r="AY518" s="25" t="s">
        <v>228</v>
      </c>
      <c r="BE518" s="216">
        <f>IF(N518="základní",J518,0)</f>
        <v>0</v>
      </c>
      <c r="BF518" s="216">
        <f>IF(N518="snížená",J518,0)</f>
        <v>0</v>
      </c>
      <c r="BG518" s="216">
        <f>IF(N518="zákl. přenesená",J518,0)</f>
        <v>0</v>
      </c>
      <c r="BH518" s="216">
        <f>IF(N518="sníž. přenesená",J518,0)</f>
        <v>0</v>
      </c>
      <c r="BI518" s="216">
        <f>IF(N518="nulová",J518,0)</f>
        <v>0</v>
      </c>
      <c r="BJ518" s="25" t="s">
        <v>24</v>
      </c>
      <c r="BK518" s="216">
        <f>ROUND(I518*H518,2)</f>
        <v>0</v>
      </c>
      <c r="BL518" s="25" t="s">
        <v>588</v>
      </c>
      <c r="BM518" s="25" t="s">
        <v>7623</v>
      </c>
    </row>
    <row r="519" spans="2:65" s="11" customFormat="1" ht="29.85" customHeight="1">
      <c r="B519" s="188"/>
      <c r="C519" s="189"/>
      <c r="D519" s="202" t="s">
        <v>78</v>
      </c>
      <c r="E519" s="203" t="s">
        <v>3506</v>
      </c>
      <c r="F519" s="203" t="s">
        <v>7624</v>
      </c>
      <c r="G519" s="189"/>
      <c r="H519" s="189"/>
      <c r="I519" s="192"/>
      <c r="J519" s="204">
        <f>BK519</f>
        <v>0</v>
      </c>
      <c r="K519" s="189"/>
      <c r="L519" s="194"/>
      <c r="M519" s="195"/>
      <c r="N519" s="196"/>
      <c r="O519" s="196"/>
      <c r="P519" s="197">
        <f>SUM(P520:P526)</f>
        <v>0</v>
      </c>
      <c r="Q519" s="196"/>
      <c r="R519" s="197">
        <f>SUM(R520:R526)</f>
        <v>0</v>
      </c>
      <c r="S519" s="196"/>
      <c r="T519" s="198">
        <f>SUM(T520:T526)</f>
        <v>0</v>
      </c>
      <c r="AR519" s="199" t="s">
        <v>101</v>
      </c>
      <c r="AT519" s="200" t="s">
        <v>78</v>
      </c>
      <c r="AU519" s="200" t="s">
        <v>24</v>
      </c>
      <c r="AY519" s="199" t="s">
        <v>228</v>
      </c>
      <c r="BK519" s="201">
        <f>SUM(BK520:BK526)</f>
        <v>0</v>
      </c>
    </row>
    <row r="520" spans="2:65" s="1" customFormat="1" ht="31.5" customHeight="1">
      <c r="B520" s="42"/>
      <c r="C520" s="205" t="s">
        <v>2590</v>
      </c>
      <c r="D520" s="205" t="s">
        <v>230</v>
      </c>
      <c r="E520" s="206" t="s">
        <v>7625</v>
      </c>
      <c r="F520" s="207" t="s">
        <v>7626</v>
      </c>
      <c r="G520" s="208" t="s">
        <v>852</v>
      </c>
      <c r="H520" s="209">
        <v>1</v>
      </c>
      <c r="I520" s="210"/>
      <c r="J520" s="211">
        <f t="shared" ref="J520:J526" si="310">ROUND(I520*H520,2)</f>
        <v>0</v>
      </c>
      <c r="K520" s="207" t="s">
        <v>3144</v>
      </c>
      <c r="L520" s="62"/>
      <c r="M520" s="212" t="s">
        <v>22</v>
      </c>
      <c r="N520" s="213" t="s">
        <v>50</v>
      </c>
      <c r="O520" s="43"/>
      <c r="P520" s="214">
        <f t="shared" ref="P520:P526" si="311">O520*H520</f>
        <v>0</v>
      </c>
      <c r="Q520" s="214">
        <v>0</v>
      </c>
      <c r="R520" s="214">
        <f t="shared" ref="R520:R526" si="312">Q520*H520</f>
        <v>0</v>
      </c>
      <c r="S520" s="214">
        <v>0</v>
      </c>
      <c r="T520" s="215">
        <f t="shared" ref="T520:T526" si="313">S520*H520</f>
        <v>0</v>
      </c>
      <c r="AR520" s="25" t="s">
        <v>588</v>
      </c>
      <c r="AT520" s="25" t="s">
        <v>230</v>
      </c>
      <c r="AU520" s="25" t="s">
        <v>87</v>
      </c>
      <c r="AY520" s="25" t="s">
        <v>228</v>
      </c>
      <c r="BE520" s="216">
        <f t="shared" ref="BE520:BE526" si="314">IF(N520="základní",J520,0)</f>
        <v>0</v>
      </c>
      <c r="BF520" s="216">
        <f t="shared" ref="BF520:BF526" si="315">IF(N520="snížená",J520,0)</f>
        <v>0</v>
      </c>
      <c r="BG520" s="216">
        <f t="shared" ref="BG520:BG526" si="316">IF(N520="zákl. přenesená",J520,0)</f>
        <v>0</v>
      </c>
      <c r="BH520" s="216">
        <f t="shared" ref="BH520:BH526" si="317">IF(N520="sníž. přenesená",J520,0)</f>
        <v>0</v>
      </c>
      <c r="BI520" s="216">
        <f t="shared" ref="BI520:BI526" si="318">IF(N520="nulová",J520,0)</f>
        <v>0</v>
      </c>
      <c r="BJ520" s="25" t="s">
        <v>24</v>
      </c>
      <c r="BK520" s="216">
        <f t="shared" ref="BK520:BK526" si="319">ROUND(I520*H520,2)</f>
        <v>0</v>
      </c>
      <c r="BL520" s="25" t="s">
        <v>588</v>
      </c>
      <c r="BM520" s="25" t="s">
        <v>7627</v>
      </c>
    </row>
    <row r="521" spans="2:65" s="1" customFormat="1" ht="22.5" customHeight="1">
      <c r="B521" s="42"/>
      <c r="C521" s="205" t="s">
        <v>2636</v>
      </c>
      <c r="D521" s="205" t="s">
        <v>230</v>
      </c>
      <c r="E521" s="206" t="s">
        <v>7628</v>
      </c>
      <c r="F521" s="207" t="s">
        <v>7629</v>
      </c>
      <c r="G521" s="208" t="s">
        <v>852</v>
      </c>
      <c r="H521" s="209">
        <v>1</v>
      </c>
      <c r="I521" s="210"/>
      <c r="J521" s="211">
        <f t="shared" si="310"/>
        <v>0</v>
      </c>
      <c r="K521" s="207" t="s">
        <v>3144</v>
      </c>
      <c r="L521" s="62"/>
      <c r="M521" s="212" t="s">
        <v>22</v>
      </c>
      <c r="N521" s="213" t="s">
        <v>50</v>
      </c>
      <c r="O521" s="43"/>
      <c r="P521" s="214">
        <f t="shared" si="311"/>
        <v>0</v>
      </c>
      <c r="Q521" s="214">
        <v>0</v>
      </c>
      <c r="R521" s="214">
        <f t="shared" si="312"/>
        <v>0</v>
      </c>
      <c r="S521" s="214">
        <v>0</v>
      </c>
      <c r="T521" s="215">
        <f t="shared" si="313"/>
        <v>0</v>
      </c>
      <c r="AR521" s="25" t="s">
        <v>588</v>
      </c>
      <c r="AT521" s="25" t="s">
        <v>230</v>
      </c>
      <c r="AU521" s="25" t="s">
        <v>87</v>
      </c>
      <c r="AY521" s="25" t="s">
        <v>228</v>
      </c>
      <c r="BE521" s="216">
        <f t="shared" si="314"/>
        <v>0</v>
      </c>
      <c r="BF521" s="216">
        <f t="shared" si="315"/>
        <v>0</v>
      </c>
      <c r="BG521" s="216">
        <f t="shared" si="316"/>
        <v>0</v>
      </c>
      <c r="BH521" s="216">
        <f t="shared" si="317"/>
        <v>0</v>
      </c>
      <c r="BI521" s="216">
        <f t="shared" si="318"/>
        <v>0</v>
      </c>
      <c r="BJ521" s="25" t="s">
        <v>24</v>
      </c>
      <c r="BK521" s="216">
        <f t="shared" si="319"/>
        <v>0</v>
      </c>
      <c r="BL521" s="25" t="s">
        <v>588</v>
      </c>
      <c r="BM521" s="25" t="s">
        <v>7630</v>
      </c>
    </row>
    <row r="522" spans="2:65" s="1" customFormat="1" ht="22.5" customHeight="1">
      <c r="B522" s="42"/>
      <c r="C522" s="205" t="s">
        <v>2647</v>
      </c>
      <c r="D522" s="205" t="s">
        <v>230</v>
      </c>
      <c r="E522" s="206" t="s">
        <v>7631</v>
      </c>
      <c r="F522" s="207" t="s">
        <v>7632</v>
      </c>
      <c r="G522" s="208" t="s">
        <v>852</v>
      </c>
      <c r="H522" s="209">
        <v>1</v>
      </c>
      <c r="I522" s="210"/>
      <c r="J522" s="211">
        <f t="shared" si="310"/>
        <v>0</v>
      </c>
      <c r="K522" s="207" t="s">
        <v>3144</v>
      </c>
      <c r="L522" s="62"/>
      <c r="M522" s="212" t="s">
        <v>22</v>
      </c>
      <c r="N522" s="213" t="s">
        <v>50</v>
      </c>
      <c r="O522" s="43"/>
      <c r="P522" s="214">
        <f t="shared" si="311"/>
        <v>0</v>
      </c>
      <c r="Q522" s="214">
        <v>0</v>
      </c>
      <c r="R522" s="214">
        <f t="shared" si="312"/>
        <v>0</v>
      </c>
      <c r="S522" s="214">
        <v>0</v>
      </c>
      <c r="T522" s="215">
        <f t="shared" si="313"/>
        <v>0</v>
      </c>
      <c r="AR522" s="25" t="s">
        <v>588</v>
      </c>
      <c r="AT522" s="25" t="s">
        <v>230</v>
      </c>
      <c r="AU522" s="25" t="s">
        <v>87</v>
      </c>
      <c r="AY522" s="25" t="s">
        <v>228</v>
      </c>
      <c r="BE522" s="216">
        <f t="shared" si="314"/>
        <v>0</v>
      </c>
      <c r="BF522" s="216">
        <f t="shared" si="315"/>
        <v>0</v>
      </c>
      <c r="BG522" s="216">
        <f t="shared" si="316"/>
        <v>0</v>
      </c>
      <c r="BH522" s="216">
        <f t="shared" si="317"/>
        <v>0</v>
      </c>
      <c r="BI522" s="216">
        <f t="shared" si="318"/>
        <v>0</v>
      </c>
      <c r="BJ522" s="25" t="s">
        <v>24</v>
      </c>
      <c r="BK522" s="216">
        <f t="shared" si="319"/>
        <v>0</v>
      </c>
      <c r="BL522" s="25" t="s">
        <v>588</v>
      </c>
      <c r="BM522" s="25" t="s">
        <v>7633</v>
      </c>
    </row>
    <row r="523" spans="2:65" s="1" customFormat="1" ht="22.5" customHeight="1">
      <c r="B523" s="42"/>
      <c r="C523" s="205" t="s">
        <v>2652</v>
      </c>
      <c r="D523" s="205" t="s">
        <v>230</v>
      </c>
      <c r="E523" s="206" t="s">
        <v>7634</v>
      </c>
      <c r="F523" s="207" t="s">
        <v>7635</v>
      </c>
      <c r="G523" s="208" t="s">
        <v>852</v>
      </c>
      <c r="H523" s="209">
        <v>1</v>
      </c>
      <c r="I523" s="210"/>
      <c r="J523" s="211">
        <f t="shared" si="310"/>
        <v>0</v>
      </c>
      <c r="K523" s="207" t="s">
        <v>3144</v>
      </c>
      <c r="L523" s="62"/>
      <c r="M523" s="212" t="s">
        <v>22</v>
      </c>
      <c r="N523" s="213" t="s">
        <v>50</v>
      </c>
      <c r="O523" s="43"/>
      <c r="P523" s="214">
        <f t="shared" si="311"/>
        <v>0</v>
      </c>
      <c r="Q523" s="214">
        <v>0</v>
      </c>
      <c r="R523" s="214">
        <f t="shared" si="312"/>
        <v>0</v>
      </c>
      <c r="S523" s="214">
        <v>0</v>
      </c>
      <c r="T523" s="215">
        <f t="shared" si="313"/>
        <v>0</v>
      </c>
      <c r="AR523" s="25" t="s">
        <v>588</v>
      </c>
      <c r="AT523" s="25" t="s">
        <v>230</v>
      </c>
      <c r="AU523" s="25" t="s">
        <v>87</v>
      </c>
      <c r="AY523" s="25" t="s">
        <v>228</v>
      </c>
      <c r="BE523" s="216">
        <f t="shared" si="314"/>
        <v>0</v>
      </c>
      <c r="BF523" s="216">
        <f t="shared" si="315"/>
        <v>0</v>
      </c>
      <c r="BG523" s="216">
        <f t="shared" si="316"/>
        <v>0</v>
      </c>
      <c r="BH523" s="216">
        <f t="shared" si="317"/>
        <v>0</v>
      </c>
      <c r="BI523" s="216">
        <f t="shared" si="318"/>
        <v>0</v>
      </c>
      <c r="BJ523" s="25" t="s">
        <v>24</v>
      </c>
      <c r="BK523" s="216">
        <f t="shared" si="319"/>
        <v>0</v>
      </c>
      <c r="BL523" s="25" t="s">
        <v>588</v>
      </c>
      <c r="BM523" s="25" t="s">
        <v>7636</v>
      </c>
    </row>
    <row r="524" spans="2:65" s="1" customFormat="1" ht="22.5" customHeight="1">
      <c r="B524" s="42"/>
      <c r="C524" s="205" t="s">
        <v>2659</v>
      </c>
      <c r="D524" s="205" t="s">
        <v>230</v>
      </c>
      <c r="E524" s="206" t="s">
        <v>7637</v>
      </c>
      <c r="F524" s="207" t="s">
        <v>7638</v>
      </c>
      <c r="G524" s="208" t="s">
        <v>852</v>
      </c>
      <c r="H524" s="209">
        <v>2</v>
      </c>
      <c r="I524" s="210"/>
      <c r="J524" s="211">
        <f t="shared" si="310"/>
        <v>0</v>
      </c>
      <c r="K524" s="207" t="s">
        <v>3144</v>
      </c>
      <c r="L524" s="62"/>
      <c r="M524" s="212" t="s">
        <v>22</v>
      </c>
      <c r="N524" s="213" t="s">
        <v>50</v>
      </c>
      <c r="O524" s="43"/>
      <c r="P524" s="214">
        <f t="shared" si="311"/>
        <v>0</v>
      </c>
      <c r="Q524" s="214">
        <v>0</v>
      </c>
      <c r="R524" s="214">
        <f t="shared" si="312"/>
        <v>0</v>
      </c>
      <c r="S524" s="214">
        <v>0</v>
      </c>
      <c r="T524" s="215">
        <f t="shared" si="313"/>
        <v>0</v>
      </c>
      <c r="AR524" s="25" t="s">
        <v>588</v>
      </c>
      <c r="AT524" s="25" t="s">
        <v>230</v>
      </c>
      <c r="AU524" s="25" t="s">
        <v>87</v>
      </c>
      <c r="AY524" s="25" t="s">
        <v>228</v>
      </c>
      <c r="BE524" s="216">
        <f t="shared" si="314"/>
        <v>0</v>
      </c>
      <c r="BF524" s="216">
        <f t="shared" si="315"/>
        <v>0</v>
      </c>
      <c r="BG524" s="216">
        <f t="shared" si="316"/>
        <v>0</v>
      </c>
      <c r="BH524" s="216">
        <f t="shared" si="317"/>
        <v>0</v>
      </c>
      <c r="BI524" s="216">
        <f t="shared" si="318"/>
        <v>0</v>
      </c>
      <c r="BJ524" s="25" t="s">
        <v>24</v>
      </c>
      <c r="BK524" s="216">
        <f t="shared" si="319"/>
        <v>0</v>
      </c>
      <c r="BL524" s="25" t="s">
        <v>588</v>
      </c>
      <c r="BM524" s="25" t="s">
        <v>7639</v>
      </c>
    </row>
    <row r="525" spans="2:65" s="1" customFormat="1" ht="22.5" customHeight="1">
      <c r="B525" s="42"/>
      <c r="C525" s="205" t="s">
        <v>2664</v>
      </c>
      <c r="D525" s="205" t="s">
        <v>230</v>
      </c>
      <c r="E525" s="206" t="s">
        <v>7640</v>
      </c>
      <c r="F525" s="207" t="s">
        <v>7641</v>
      </c>
      <c r="G525" s="208" t="s">
        <v>852</v>
      </c>
      <c r="H525" s="209">
        <v>2</v>
      </c>
      <c r="I525" s="210"/>
      <c r="J525" s="211">
        <f t="shared" si="310"/>
        <v>0</v>
      </c>
      <c r="K525" s="207" t="s">
        <v>3144</v>
      </c>
      <c r="L525" s="62"/>
      <c r="M525" s="212" t="s">
        <v>22</v>
      </c>
      <c r="N525" s="213" t="s">
        <v>50</v>
      </c>
      <c r="O525" s="43"/>
      <c r="P525" s="214">
        <f t="shared" si="311"/>
        <v>0</v>
      </c>
      <c r="Q525" s="214">
        <v>0</v>
      </c>
      <c r="R525" s="214">
        <f t="shared" si="312"/>
        <v>0</v>
      </c>
      <c r="S525" s="214">
        <v>0</v>
      </c>
      <c r="T525" s="215">
        <f t="shared" si="313"/>
        <v>0</v>
      </c>
      <c r="AR525" s="25" t="s">
        <v>588</v>
      </c>
      <c r="AT525" s="25" t="s">
        <v>230</v>
      </c>
      <c r="AU525" s="25" t="s">
        <v>87</v>
      </c>
      <c r="AY525" s="25" t="s">
        <v>228</v>
      </c>
      <c r="BE525" s="216">
        <f t="shared" si="314"/>
        <v>0</v>
      </c>
      <c r="BF525" s="216">
        <f t="shared" si="315"/>
        <v>0</v>
      </c>
      <c r="BG525" s="216">
        <f t="shared" si="316"/>
        <v>0</v>
      </c>
      <c r="BH525" s="216">
        <f t="shared" si="317"/>
        <v>0</v>
      </c>
      <c r="BI525" s="216">
        <f t="shared" si="318"/>
        <v>0</v>
      </c>
      <c r="BJ525" s="25" t="s">
        <v>24</v>
      </c>
      <c r="BK525" s="216">
        <f t="shared" si="319"/>
        <v>0</v>
      </c>
      <c r="BL525" s="25" t="s">
        <v>588</v>
      </c>
      <c r="BM525" s="25" t="s">
        <v>7642</v>
      </c>
    </row>
    <row r="526" spans="2:65" s="1" customFormat="1" ht="22.5" customHeight="1">
      <c r="B526" s="42"/>
      <c r="C526" s="205" t="s">
        <v>2668</v>
      </c>
      <c r="D526" s="205" t="s">
        <v>230</v>
      </c>
      <c r="E526" s="206" t="s">
        <v>7643</v>
      </c>
      <c r="F526" s="207" t="s">
        <v>7644</v>
      </c>
      <c r="G526" s="208" t="s">
        <v>852</v>
      </c>
      <c r="H526" s="209">
        <v>1</v>
      </c>
      <c r="I526" s="210"/>
      <c r="J526" s="211">
        <f t="shared" si="310"/>
        <v>0</v>
      </c>
      <c r="K526" s="207" t="s">
        <v>3144</v>
      </c>
      <c r="L526" s="62"/>
      <c r="M526" s="212" t="s">
        <v>22</v>
      </c>
      <c r="N526" s="213" t="s">
        <v>50</v>
      </c>
      <c r="O526" s="43"/>
      <c r="P526" s="214">
        <f t="shared" si="311"/>
        <v>0</v>
      </c>
      <c r="Q526" s="214">
        <v>0</v>
      </c>
      <c r="R526" s="214">
        <f t="shared" si="312"/>
        <v>0</v>
      </c>
      <c r="S526" s="214">
        <v>0</v>
      </c>
      <c r="T526" s="215">
        <f t="shared" si="313"/>
        <v>0</v>
      </c>
      <c r="AR526" s="25" t="s">
        <v>588</v>
      </c>
      <c r="AT526" s="25" t="s">
        <v>230</v>
      </c>
      <c r="AU526" s="25" t="s">
        <v>87</v>
      </c>
      <c r="AY526" s="25" t="s">
        <v>228</v>
      </c>
      <c r="BE526" s="216">
        <f t="shared" si="314"/>
        <v>0</v>
      </c>
      <c r="BF526" s="216">
        <f t="shared" si="315"/>
        <v>0</v>
      </c>
      <c r="BG526" s="216">
        <f t="shared" si="316"/>
        <v>0</v>
      </c>
      <c r="BH526" s="216">
        <f t="shared" si="317"/>
        <v>0</v>
      </c>
      <c r="BI526" s="216">
        <f t="shared" si="318"/>
        <v>0</v>
      </c>
      <c r="BJ526" s="25" t="s">
        <v>24</v>
      </c>
      <c r="BK526" s="216">
        <f t="shared" si="319"/>
        <v>0</v>
      </c>
      <c r="BL526" s="25" t="s">
        <v>588</v>
      </c>
      <c r="BM526" s="25" t="s">
        <v>7645</v>
      </c>
    </row>
    <row r="527" spans="2:65" s="11" customFormat="1" ht="29.85" customHeight="1">
      <c r="B527" s="188"/>
      <c r="C527" s="189"/>
      <c r="D527" s="202" t="s">
        <v>78</v>
      </c>
      <c r="E527" s="203" t="s">
        <v>3511</v>
      </c>
      <c r="F527" s="203" t="s">
        <v>7646</v>
      </c>
      <c r="G527" s="189"/>
      <c r="H527" s="189"/>
      <c r="I527" s="192"/>
      <c r="J527" s="204">
        <f>BK527</f>
        <v>0</v>
      </c>
      <c r="K527" s="189"/>
      <c r="L527" s="194"/>
      <c r="M527" s="195"/>
      <c r="N527" s="196"/>
      <c r="O527" s="196"/>
      <c r="P527" s="197">
        <f>SUM(P528:P529)</f>
        <v>0</v>
      </c>
      <c r="Q527" s="196"/>
      <c r="R527" s="197">
        <f>SUM(R528:R529)</f>
        <v>0</v>
      </c>
      <c r="S527" s="196"/>
      <c r="T527" s="198">
        <f>SUM(T528:T529)</f>
        <v>0</v>
      </c>
      <c r="AR527" s="199" t="s">
        <v>101</v>
      </c>
      <c r="AT527" s="200" t="s">
        <v>78</v>
      </c>
      <c r="AU527" s="200" t="s">
        <v>24</v>
      </c>
      <c r="AY527" s="199" t="s">
        <v>228</v>
      </c>
      <c r="BK527" s="201">
        <f>SUM(BK528:BK529)</f>
        <v>0</v>
      </c>
    </row>
    <row r="528" spans="2:65" s="1" customFormat="1" ht="22.5" customHeight="1">
      <c r="B528" s="42"/>
      <c r="C528" s="205" t="s">
        <v>2683</v>
      </c>
      <c r="D528" s="205" t="s">
        <v>230</v>
      </c>
      <c r="E528" s="206" t="s">
        <v>7628</v>
      </c>
      <c r="F528" s="207" t="s">
        <v>7629</v>
      </c>
      <c r="G528" s="208" t="s">
        <v>852</v>
      </c>
      <c r="H528" s="209">
        <v>1</v>
      </c>
      <c r="I528" s="210"/>
      <c r="J528" s="211">
        <f>ROUND(I528*H528,2)</f>
        <v>0</v>
      </c>
      <c r="K528" s="207" t="s">
        <v>3144</v>
      </c>
      <c r="L528" s="62"/>
      <c r="M528" s="212" t="s">
        <v>22</v>
      </c>
      <c r="N528" s="213" t="s">
        <v>50</v>
      </c>
      <c r="O528" s="43"/>
      <c r="P528" s="214">
        <f>O528*H528</f>
        <v>0</v>
      </c>
      <c r="Q528" s="214">
        <v>0</v>
      </c>
      <c r="R528" s="214">
        <f>Q528*H528</f>
        <v>0</v>
      </c>
      <c r="S528" s="214">
        <v>0</v>
      </c>
      <c r="T528" s="215">
        <f>S528*H528</f>
        <v>0</v>
      </c>
      <c r="AR528" s="25" t="s">
        <v>588</v>
      </c>
      <c r="AT528" s="25" t="s">
        <v>230</v>
      </c>
      <c r="AU528" s="25" t="s">
        <v>87</v>
      </c>
      <c r="AY528" s="25" t="s">
        <v>228</v>
      </c>
      <c r="BE528" s="216">
        <f>IF(N528="základní",J528,0)</f>
        <v>0</v>
      </c>
      <c r="BF528" s="216">
        <f>IF(N528="snížená",J528,0)</f>
        <v>0</v>
      </c>
      <c r="BG528" s="216">
        <f>IF(N528="zákl. přenesená",J528,0)</f>
        <v>0</v>
      </c>
      <c r="BH528" s="216">
        <f>IF(N528="sníž. přenesená",J528,0)</f>
        <v>0</v>
      </c>
      <c r="BI528" s="216">
        <f>IF(N528="nulová",J528,0)</f>
        <v>0</v>
      </c>
      <c r="BJ528" s="25" t="s">
        <v>24</v>
      </c>
      <c r="BK528" s="216">
        <f>ROUND(I528*H528,2)</f>
        <v>0</v>
      </c>
      <c r="BL528" s="25" t="s">
        <v>588</v>
      </c>
      <c r="BM528" s="25" t="s">
        <v>7647</v>
      </c>
    </row>
    <row r="529" spans="2:65" s="1" customFormat="1" ht="22.5" customHeight="1">
      <c r="B529" s="42"/>
      <c r="C529" s="205" t="s">
        <v>2688</v>
      </c>
      <c r="D529" s="205" t="s">
        <v>230</v>
      </c>
      <c r="E529" s="206" t="s">
        <v>7648</v>
      </c>
      <c r="F529" s="207" t="s">
        <v>7649</v>
      </c>
      <c r="G529" s="208" t="s">
        <v>852</v>
      </c>
      <c r="H529" s="209">
        <v>4</v>
      </c>
      <c r="I529" s="210"/>
      <c r="J529" s="211">
        <f>ROUND(I529*H529,2)</f>
        <v>0</v>
      </c>
      <c r="K529" s="207" t="s">
        <v>3144</v>
      </c>
      <c r="L529" s="62"/>
      <c r="M529" s="212" t="s">
        <v>22</v>
      </c>
      <c r="N529" s="213" t="s">
        <v>50</v>
      </c>
      <c r="O529" s="43"/>
      <c r="P529" s="214">
        <f>O529*H529</f>
        <v>0</v>
      </c>
      <c r="Q529" s="214">
        <v>0</v>
      </c>
      <c r="R529" s="214">
        <f>Q529*H529</f>
        <v>0</v>
      </c>
      <c r="S529" s="214">
        <v>0</v>
      </c>
      <c r="T529" s="215">
        <f>S529*H529</f>
        <v>0</v>
      </c>
      <c r="AR529" s="25" t="s">
        <v>588</v>
      </c>
      <c r="AT529" s="25" t="s">
        <v>230</v>
      </c>
      <c r="AU529" s="25" t="s">
        <v>87</v>
      </c>
      <c r="AY529" s="25" t="s">
        <v>228</v>
      </c>
      <c r="BE529" s="216">
        <f>IF(N529="základní",J529,0)</f>
        <v>0</v>
      </c>
      <c r="BF529" s="216">
        <f>IF(N529="snížená",J529,0)</f>
        <v>0</v>
      </c>
      <c r="BG529" s="216">
        <f>IF(N529="zákl. přenesená",J529,0)</f>
        <v>0</v>
      </c>
      <c r="BH529" s="216">
        <f>IF(N529="sníž. přenesená",J529,0)</f>
        <v>0</v>
      </c>
      <c r="BI529" s="216">
        <f>IF(N529="nulová",J529,0)</f>
        <v>0</v>
      </c>
      <c r="BJ529" s="25" t="s">
        <v>24</v>
      </c>
      <c r="BK529" s="216">
        <f>ROUND(I529*H529,2)</f>
        <v>0</v>
      </c>
      <c r="BL529" s="25" t="s">
        <v>588</v>
      </c>
      <c r="BM529" s="25" t="s">
        <v>7650</v>
      </c>
    </row>
    <row r="530" spans="2:65" s="11" customFormat="1" ht="29.85" customHeight="1">
      <c r="B530" s="188"/>
      <c r="C530" s="189"/>
      <c r="D530" s="202" t="s">
        <v>78</v>
      </c>
      <c r="E530" s="203" t="s">
        <v>3516</v>
      </c>
      <c r="F530" s="203" t="s">
        <v>7651</v>
      </c>
      <c r="G530" s="189"/>
      <c r="H530" s="189"/>
      <c r="I530" s="192"/>
      <c r="J530" s="204">
        <f>BK530</f>
        <v>0</v>
      </c>
      <c r="K530" s="189"/>
      <c r="L530" s="194"/>
      <c r="M530" s="195"/>
      <c r="N530" s="196"/>
      <c r="O530" s="196"/>
      <c r="P530" s="197">
        <f>SUM(P531:P532)</f>
        <v>0</v>
      </c>
      <c r="Q530" s="196"/>
      <c r="R530" s="197">
        <f>SUM(R531:R532)</f>
        <v>0</v>
      </c>
      <c r="S530" s="196"/>
      <c r="T530" s="198">
        <f>SUM(T531:T532)</f>
        <v>0</v>
      </c>
      <c r="AR530" s="199" t="s">
        <v>101</v>
      </c>
      <c r="AT530" s="200" t="s">
        <v>78</v>
      </c>
      <c r="AU530" s="200" t="s">
        <v>24</v>
      </c>
      <c r="AY530" s="199" t="s">
        <v>228</v>
      </c>
      <c r="BK530" s="201">
        <f>SUM(BK531:BK532)</f>
        <v>0</v>
      </c>
    </row>
    <row r="531" spans="2:65" s="1" customFormat="1" ht="22.5" customHeight="1">
      <c r="B531" s="42"/>
      <c r="C531" s="205" t="s">
        <v>2693</v>
      </c>
      <c r="D531" s="205" t="s">
        <v>230</v>
      </c>
      <c r="E531" s="206" t="s">
        <v>7628</v>
      </c>
      <c r="F531" s="207" t="s">
        <v>7629</v>
      </c>
      <c r="G531" s="208" t="s">
        <v>852</v>
      </c>
      <c r="H531" s="209">
        <v>1</v>
      </c>
      <c r="I531" s="210"/>
      <c r="J531" s="211">
        <f>ROUND(I531*H531,2)</f>
        <v>0</v>
      </c>
      <c r="K531" s="207" t="s">
        <v>3144</v>
      </c>
      <c r="L531" s="62"/>
      <c r="M531" s="212" t="s">
        <v>22</v>
      </c>
      <c r="N531" s="213" t="s">
        <v>50</v>
      </c>
      <c r="O531" s="43"/>
      <c r="P531" s="214">
        <f>O531*H531</f>
        <v>0</v>
      </c>
      <c r="Q531" s="214">
        <v>0</v>
      </c>
      <c r="R531" s="214">
        <f>Q531*H531</f>
        <v>0</v>
      </c>
      <c r="S531" s="214">
        <v>0</v>
      </c>
      <c r="T531" s="215">
        <f>S531*H531</f>
        <v>0</v>
      </c>
      <c r="AR531" s="25" t="s">
        <v>588</v>
      </c>
      <c r="AT531" s="25" t="s">
        <v>230</v>
      </c>
      <c r="AU531" s="25" t="s">
        <v>87</v>
      </c>
      <c r="AY531" s="25" t="s">
        <v>228</v>
      </c>
      <c r="BE531" s="216">
        <f>IF(N531="základní",J531,0)</f>
        <v>0</v>
      </c>
      <c r="BF531" s="216">
        <f>IF(N531="snížená",J531,0)</f>
        <v>0</v>
      </c>
      <c r="BG531" s="216">
        <f>IF(N531="zákl. přenesená",J531,0)</f>
        <v>0</v>
      </c>
      <c r="BH531" s="216">
        <f>IF(N531="sníž. přenesená",J531,0)</f>
        <v>0</v>
      </c>
      <c r="BI531" s="216">
        <f>IF(N531="nulová",J531,0)</f>
        <v>0</v>
      </c>
      <c r="BJ531" s="25" t="s">
        <v>24</v>
      </c>
      <c r="BK531" s="216">
        <f>ROUND(I531*H531,2)</f>
        <v>0</v>
      </c>
      <c r="BL531" s="25" t="s">
        <v>588</v>
      </c>
      <c r="BM531" s="25" t="s">
        <v>7652</v>
      </c>
    </row>
    <row r="532" spans="2:65" s="1" customFormat="1" ht="22.5" customHeight="1">
      <c r="B532" s="42"/>
      <c r="C532" s="205" t="s">
        <v>2255</v>
      </c>
      <c r="D532" s="205" t="s">
        <v>230</v>
      </c>
      <c r="E532" s="206" t="s">
        <v>7648</v>
      </c>
      <c r="F532" s="207" t="s">
        <v>7649</v>
      </c>
      <c r="G532" s="208" t="s">
        <v>852</v>
      </c>
      <c r="H532" s="209">
        <v>3</v>
      </c>
      <c r="I532" s="210"/>
      <c r="J532" s="211">
        <f>ROUND(I532*H532,2)</f>
        <v>0</v>
      </c>
      <c r="K532" s="207" t="s">
        <v>3144</v>
      </c>
      <c r="L532" s="62"/>
      <c r="M532" s="212" t="s">
        <v>22</v>
      </c>
      <c r="N532" s="213" t="s">
        <v>50</v>
      </c>
      <c r="O532" s="43"/>
      <c r="P532" s="214">
        <f>O532*H532</f>
        <v>0</v>
      </c>
      <c r="Q532" s="214">
        <v>0</v>
      </c>
      <c r="R532" s="214">
        <f>Q532*H532</f>
        <v>0</v>
      </c>
      <c r="S532" s="214">
        <v>0</v>
      </c>
      <c r="T532" s="215">
        <f>S532*H532</f>
        <v>0</v>
      </c>
      <c r="AR532" s="25" t="s">
        <v>588</v>
      </c>
      <c r="AT532" s="25" t="s">
        <v>230</v>
      </c>
      <c r="AU532" s="25" t="s">
        <v>87</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588</v>
      </c>
      <c r="BM532" s="25" t="s">
        <v>7653</v>
      </c>
    </row>
    <row r="533" spans="2:65" s="11" customFormat="1" ht="29.85" customHeight="1">
      <c r="B533" s="188"/>
      <c r="C533" s="189"/>
      <c r="D533" s="202" t="s">
        <v>78</v>
      </c>
      <c r="E533" s="203" t="s">
        <v>3521</v>
      </c>
      <c r="F533" s="203" t="s">
        <v>7654</v>
      </c>
      <c r="G533" s="189"/>
      <c r="H533" s="189"/>
      <c r="I533" s="192"/>
      <c r="J533" s="204">
        <f>BK533</f>
        <v>0</v>
      </c>
      <c r="K533" s="189"/>
      <c r="L533" s="194"/>
      <c r="M533" s="195"/>
      <c r="N533" s="196"/>
      <c r="O533" s="196"/>
      <c r="P533" s="197">
        <f>SUM(P534:P535)</f>
        <v>0</v>
      </c>
      <c r="Q533" s="196"/>
      <c r="R533" s="197">
        <f>SUM(R534:R535)</f>
        <v>0</v>
      </c>
      <c r="S533" s="196"/>
      <c r="T533" s="198">
        <f>SUM(T534:T535)</f>
        <v>0</v>
      </c>
      <c r="AR533" s="199" t="s">
        <v>101</v>
      </c>
      <c r="AT533" s="200" t="s">
        <v>78</v>
      </c>
      <c r="AU533" s="200" t="s">
        <v>24</v>
      </c>
      <c r="AY533" s="199" t="s">
        <v>228</v>
      </c>
      <c r="BK533" s="201">
        <f>SUM(BK534:BK535)</f>
        <v>0</v>
      </c>
    </row>
    <row r="534" spans="2:65" s="1" customFormat="1" ht="22.5" customHeight="1">
      <c r="B534" s="42"/>
      <c r="C534" s="205" t="s">
        <v>2259</v>
      </c>
      <c r="D534" s="205" t="s">
        <v>230</v>
      </c>
      <c r="E534" s="206" t="s">
        <v>7628</v>
      </c>
      <c r="F534" s="207" t="s">
        <v>7629</v>
      </c>
      <c r="G534" s="208" t="s">
        <v>852</v>
      </c>
      <c r="H534" s="209">
        <v>1</v>
      </c>
      <c r="I534" s="210"/>
      <c r="J534" s="211">
        <f>ROUND(I534*H534,2)</f>
        <v>0</v>
      </c>
      <c r="K534" s="207" t="s">
        <v>3144</v>
      </c>
      <c r="L534" s="62"/>
      <c r="M534" s="212" t="s">
        <v>22</v>
      </c>
      <c r="N534" s="213" t="s">
        <v>50</v>
      </c>
      <c r="O534" s="43"/>
      <c r="P534" s="214">
        <f>O534*H534</f>
        <v>0</v>
      </c>
      <c r="Q534" s="214">
        <v>0</v>
      </c>
      <c r="R534" s="214">
        <f>Q534*H534</f>
        <v>0</v>
      </c>
      <c r="S534" s="214">
        <v>0</v>
      </c>
      <c r="T534" s="215">
        <f>S534*H534</f>
        <v>0</v>
      </c>
      <c r="AR534" s="25" t="s">
        <v>588</v>
      </c>
      <c r="AT534" s="25" t="s">
        <v>230</v>
      </c>
      <c r="AU534" s="25" t="s">
        <v>87</v>
      </c>
      <c r="AY534" s="25" t="s">
        <v>228</v>
      </c>
      <c r="BE534" s="216">
        <f>IF(N534="základní",J534,0)</f>
        <v>0</v>
      </c>
      <c r="BF534" s="216">
        <f>IF(N534="snížená",J534,0)</f>
        <v>0</v>
      </c>
      <c r="BG534" s="216">
        <f>IF(N534="zákl. přenesená",J534,0)</f>
        <v>0</v>
      </c>
      <c r="BH534" s="216">
        <f>IF(N534="sníž. přenesená",J534,0)</f>
        <v>0</v>
      </c>
      <c r="BI534" s="216">
        <f>IF(N534="nulová",J534,0)</f>
        <v>0</v>
      </c>
      <c r="BJ534" s="25" t="s">
        <v>24</v>
      </c>
      <c r="BK534" s="216">
        <f>ROUND(I534*H534,2)</f>
        <v>0</v>
      </c>
      <c r="BL534" s="25" t="s">
        <v>588</v>
      </c>
      <c r="BM534" s="25" t="s">
        <v>7655</v>
      </c>
    </row>
    <row r="535" spans="2:65" s="1" customFormat="1" ht="22.5" customHeight="1">
      <c r="B535" s="42"/>
      <c r="C535" s="205" t="s">
        <v>1037</v>
      </c>
      <c r="D535" s="205" t="s">
        <v>230</v>
      </c>
      <c r="E535" s="206" t="s">
        <v>7648</v>
      </c>
      <c r="F535" s="207" t="s">
        <v>7649</v>
      </c>
      <c r="G535" s="208" t="s">
        <v>852</v>
      </c>
      <c r="H535" s="209">
        <v>3</v>
      </c>
      <c r="I535" s="210"/>
      <c r="J535" s="211">
        <f>ROUND(I535*H535,2)</f>
        <v>0</v>
      </c>
      <c r="K535" s="207" t="s">
        <v>3144</v>
      </c>
      <c r="L535" s="62"/>
      <c r="M535" s="212" t="s">
        <v>22</v>
      </c>
      <c r="N535" s="213" t="s">
        <v>50</v>
      </c>
      <c r="O535" s="43"/>
      <c r="P535" s="214">
        <f>O535*H535</f>
        <v>0</v>
      </c>
      <c r="Q535" s="214">
        <v>0</v>
      </c>
      <c r="R535" s="214">
        <f>Q535*H535</f>
        <v>0</v>
      </c>
      <c r="S535" s="214">
        <v>0</v>
      </c>
      <c r="T535" s="215">
        <f>S535*H535</f>
        <v>0</v>
      </c>
      <c r="AR535" s="25" t="s">
        <v>588</v>
      </c>
      <c r="AT535" s="25" t="s">
        <v>230</v>
      </c>
      <c r="AU535" s="25" t="s">
        <v>87</v>
      </c>
      <c r="AY535" s="25" t="s">
        <v>228</v>
      </c>
      <c r="BE535" s="216">
        <f>IF(N535="základní",J535,0)</f>
        <v>0</v>
      </c>
      <c r="BF535" s="216">
        <f>IF(N535="snížená",J535,0)</f>
        <v>0</v>
      </c>
      <c r="BG535" s="216">
        <f>IF(N535="zákl. přenesená",J535,0)</f>
        <v>0</v>
      </c>
      <c r="BH535" s="216">
        <f>IF(N535="sníž. přenesená",J535,0)</f>
        <v>0</v>
      </c>
      <c r="BI535" s="216">
        <f>IF(N535="nulová",J535,0)</f>
        <v>0</v>
      </c>
      <c r="BJ535" s="25" t="s">
        <v>24</v>
      </c>
      <c r="BK535" s="216">
        <f>ROUND(I535*H535,2)</f>
        <v>0</v>
      </c>
      <c r="BL535" s="25" t="s">
        <v>588</v>
      </c>
      <c r="BM535" s="25" t="s">
        <v>7656</v>
      </c>
    </row>
    <row r="536" spans="2:65" s="11" customFormat="1" ht="29.85" customHeight="1">
      <c r="B536" s="188"/>
      <c r="C536" s="189"/>
      <c r="D536" s="202" t="s">
        <v>78</v>
      </c>
      <c r="E536" s="203" t="s">
        <v>3526</v>
      </c>
      <c r="F536" s="203" t="s">
        <v>7657</v>
      </c>
      <c r="G536" s="189"/>
      <c r="H536" s="189"/>
      <c r="I536" s="192"/>
      <c r="J536" s="204">
        <f>BK536</f>
        <v>0</v>
      </c>
      <c r="K536" s="189"/>
      <c r="L536" s="194"/>
      <c r="M536" s="195"/>
      <c r="N536" s="196"/>
      <c r="O536" s="196"/>
      <c r="P536" s="197">
        <f>SUM(P537:P542)</f>
        <v>0</v>
      </c>
      <c r="Q536" s="196"/>
      <c r="R536" s="197">
        <f>SUM(R537:R542)</f>
        <v>0</v>
      </c>
      <c r="S536" s="196"/>
      <c r="T536" s="198">
        <f>SUM(T537:T542)</f>
        <v>0</v>
      </c>
      <c r="AR536" s="199" t="s">
        <v>101</v>
      </c>
      <c r="AT536" s="200" t="s">
        <v>78</v>
      </c>
      <c r="AU536" s="200" t="s">
        <v>24</v>
      </c>
      <c r="AY536" s="199" t="s">
        <v>228</v>
      </c>
      <c r="BK536" s="201">
        <f>SUM(BK537:BK542)</f>
        <v>0</v>
      </c>
    </row>
    <row r="537" spans="2:65" s="1" customFormat="1" ht="22.5" customHeight="1">
      <c r="B537" s="42"/>
      <c r="C537" s="205" t="s">
        <v>1042</v>
      </c>
      <c r="D537" s="205" t="s">
        <v>230</v>
      </c>
      <c r="E537" s="206" t="s">
        <v>7628</v>
      </c>
      <c r="F537" s="207" t="s">
        <v>7629</v>
      </c>
      <c r="G537" s="208" t="s">
        <v>852</v>
      </c>
      <c r="H537" s="209">
        <v>2</v>
      </c>
      <c r="I537" s="210"/>
      <c r="J537" s="211">
        <f t="shared" ref="J537:J542" si="320">ROUND(I537*H537,2)</f>
        <v>0</v>
      </c>
      <c r="K537" s="207" t="s">
        <v>3144</v>
      </c>
      <c r="L537" s="62"/>
      <c r="M537" s="212" t="s">
        <v>22</v>
      </c>
      <c r="N537" s="213" t="s">
        <v>50</v>
      </c>
      <c r="O537" s="43"/>
      <c r="P537" s="214">
        <f t="shared" ref="P537:P542" si="321">O537*H537</f>
        <v>0</v>
      </c>
      <c r="Q537" s="214">
        <v>0</v>
      </c>
      <c r="R537" s="214">
        <f t="shared" ref="R537:R542" si="322">Q537*H537</f>
        <v>0</v>
      </c>
      <c r="S537" s="214">
        <v>0</v>
      </c>
      <c r="T537" s="215">
        <f t="shared" ref="T537:T542" si="323">S537*H537</f>
        <v>0</v>
      </c>
      <c r="AR537" s="25" t="s">
        <v>588</v>
      </c>
      <c r="AT537" s="25" t="s">
        <v>230</v>
      </c>
      <c r="AU537" s="25" t="s">
        <v>87</v>
      </c>
      <c r="AY537" s="25" t="s">
        <v>228</v>
      </c>
      <c r="BE537" s="216">
        <f t="shared" ref="BE537:BE542" si="324">IF(N537="základní",J537,0)</f>
        <v>0</v>
      </c>
      <c r="BF537" s="216">
        <f t="shared" ref="BF537:BF542" si="325">IF(N537="snížená",J537,0)</f>
        <v>0</v>
      </c>
      <c r="BG537" s="216">
        <f t="shared" ref="BG537:BG542" si="326">IF(N537="zákl. přenesená",J537,0)</f>
        <v>0</v>
      </c>
      <c r="BH537" s="216">
        <f t="shared" ref="BH537:BH542" si="327">IF(N537="sníž. přenesená",J537,0)</f>
        <v>0</v>
      </c>
      <c r="BI537" s="216">
        <f t="shared" ref="BI537:BI542" si="328">IF(N537="nulová",J537,0)</f>
        <v>0</v>
      </c>
      <c r="BJ537" s="25" t="s">
        <v>24</v>
      </c>
      <c r="BK537" s="216">
        <f t="shared" ref="BK537:BK542" si="329">ROUND(I537*H537,2)</f>
        <v>0</v>
      </c>
      <c r="BL537" s="25" t="s">
        <v>588</v>
      </c>
      <c r="BM537" s="25" t="s">
        <v>7658</v>
      </c>
    </row>
    <row r="538" spans="2:65" s="1" customFormat="1" ht="22.5" customHeight="1">
      <c r="B538" s="42"/>
      <c r="C538" s="205" t="s">
        <v>1047</v>
      </c>
      <c r="D538" s="205" t="s">
        <v>230</v>
      </c>
      <c r="E538" s="206" t="s">
        <v>7631</v>
      </c>
      <c r="F538" s="207" t="s">
        <v>7632</v>
      </c>
      <c r="G538" s="208" t="s">
        <v>852</v>
      </c>
      <c r="H538" s="209">
        <v>2</v>
      </c>
      <c r="I538" s="210"/>
      <c r="J538" s="211">
        <f t="shared" si="320"/>
        <v>0</v>
      </c>
      <c r="K538" s="207" t="s">
        <v>3144</v>
      </c>
      <c r="L538" s="62"/>
      <c r="M538" s="212" t="s">
        <v>22</v>
      </c>
      <c r="N538" s="213" t="s">
        <v>50</v>
      </c>
      <c r="O538" s="43"/>
      <c r="P538" s="214">
        <f t="shared" si="321"/>
        <v>0</v>
      </c>
      <c r="Q538" s="214">
        <v>0</v>
      </c>
      <c r="R538" s="214">
        <f t="shared" si="322"/>
        <v>0</v>
      </c>
      <c r="S538" s="214">
        <v>0</v>
      </c>
      <c r="T538" s="215">
        <f t="shared" si="323"/>
        <v>0</v>
      </c>
      <c r="AR538" s="25" t="s">
        <v>588</v>
      </c>
      <c r="AT538" s="25" t="s">
        <v>230</v>
      </c>
      <c r="AU538" s="25" t="s">
        <v>87</v>
      </c>
      <c r="AY538" s="25" t="s">
        <v>228</v>
      </c>
      <c r="BE538" s="216">
        <f t="shared" si="324"/>
        <v>0</v>
      </c>
      <c r="BF538" s="216">
        <f t="shared" si="325"/>
        <v>0</v>
      </c>
      <c r="BG538" s="216">
        <f t="shared" si="326"/>
        <v>0</v>
      </c>
      <c r="BH538" s="216">
        <f t="shared" si="327"/>
        <v>0</v>
      </c>
      <c r="BI538" s="216">
        <f t="shared" si="328"/>
        <v>0</v>
      </c>
      <c r="BJ538" s="25" t="s">
        <v>24</v>
      </c>
      <c r="BK538" s="216">
        <f t="shared" si="329"/>
        <v>0</v>
      </c>
      <c r="BL538" s="25" t="s">
        <v>588</v>
      </c>
      <c r="BM538" s="25" t="s">
        <v>7659</v>
      </c>
    </row>
    <row r="539" spans="2:65" s="1" customFormat="1" ht="22.5" customHeight="1">
      <c r="B539" s="42"/>
      <c r="C539" s="205" t="s">
        <v>819</v>
      </c>
      <c r="D539" s="205" t="s">
        <v>230</v>
      </c>
      <c r="E539" s="206" t="s">
        <v>7660</v>
      </c>
      <c r="F539" s="207" t="s">
        <v>7661</v>
      </c>
      <c r="G539" s="208" t="s">
        <v>852</v>
      </c>
      <c r="H539" s="209">
        <v>1</v>
      </c>
      <c r="I539" s="210"/>
      <c r="J539" s="211">
        <f t="shared" si="320"/>
        <v>0</v>
      </c>
      <c r="K539" s="207" t="s">
        <v>3144</v>
      </c>
      <c r="L539" s="62"/>
      <c r="M539" s="212" t="s">
        <v>22</v>
      </c>
      <c r="N539" s="213" t="s">
        <v>50</v>
      </c>
      <c r="O539" s="43"/>
      <c r="P539" s="214">
        <f t="shared" si="321"/>
        <v>0</v>
      </c>
      <c r="Q539" s="214">
        <v>0</v>
      </c>
      <c r="R539" s="214">
        <f t="shared" si="322"/>
        <v>0</v>
      </c>
      <c r="S539" s="214">
        <v>0</v>
      </c>
      <c r="T539" s="215">
        <f t="shared" si="323"/>
        <v>0</v>
      </c>
      <c r="AR539" s="25" t="s">
        <v>588</v>
      </c>
      <c r="AT539" s="25" t="s">
        <v>230</v>
      </c>
      <c r="AU539" s="25" t="s">
        <v>87</v>
      </c>
      <c r="AY539" s="25" t="s">
        <v>228</v>
      </c>
      <c r="BE539" s="216">
        <f t="shared" si="324"/>
        <v>0</v>
      </c>
      <c r="BF539" s="216">
        <f t="shared" si="325"/>
        <v>0</v>
      </c>
      <c r="BG539" s="216">
        <f t="shared" si="326"/>
        <v>0</v>
      </c>
      <c r="BH539" s="216">
        <f t="shared" si="327"/>
        <v>0</v>
      </c>
      <c r="BI539" s="216">
        <f t="shared" si="328"/>
        <v>0</v>
      </c>
      <c r="BJ539" s="25" t="s">
        <v>24</v>
      </c>
      <c r="BK539" s="216">
        <f t="shared" si="329"/>
        <v>0</v>
      </c>
      <c r="BL539" s="25" t="s">
        <v>588</v>
      </c>
      <c r="BM539" s="25" t="s">
        <v>7662</v>
      </c>
    </row>
    <row r="540" spans="2:65" s="1" customFormat="1" ht="22.5" customHeight="1">
      <c r="B540" s="42"/>
      <c r="C540" s="205" t="s">
        <v>823</v>
      </c>
      <c r="D540" s="205" t="s">
        <v>230</v>
      </c>
      <c r="E540" s="206" t="s">
        <v>7634</v>
      </c>
      <c r="F540" s="207" t="s">
        <v>7635</v>
      </c>
      <c r="G540" s="208" t="s">
        <v>852</v>
      </c>
      <c r="H540" s="209">
        <v>2</v>
      </c>
      <c r="I540" s="210"/>
      <c r="J540" s="211">
        <f t="shared" si="320"/>
        <v>0</v>
      </c>
      <c r="K540" s="207" t="s">
        <v>3144</v>
      </c>
      <c r="L540" s="62"/>
      <c r="M540" s="212" t="s">
        <v>22</v>
      </c>
      <c r="N540" s="213" t="s">
        <v>50</v>
      </c>
      <c r="O540" s="43"/>
      <c r="P540" s="214">
        <f t="shared" si="321"/>
        <v>0</v>
      </c>
      <c r="Q540" s="214">
        <v>0</v>
      </c>
      <c r="R540" s="214">
        <f t="shared" si="322"/>
        <v>0</v>
      </c>
      <c r="S540" s="214">
        <v>0</v>
      </c>
      <c r="T540" s="215">
        <f t="shared" si="323"/>
        <v>0</v>
      </c>
      <c r="AR540" s="25" t="s">
        <v>588</v>
      </c>
      <c r="AT540" s="25" t="s">
        <v>230</v>
      </c>
      <c r="AU540" s="25" t="s">
        <v>87</v>
      </c>
      <c r="AY540" s="25" t="s">
        <v>228</v>
      </c>
      <c r="BE540" s="216">
        <f t="shared" si="324"/>
        <v>0</v>
      </c>
      <c r="BF540" s="216">
        <f t="shared" si="325"/>
        <v>0</v>
      </c>
      <c r="BG540" s="216">
        <f t="shared" si="326"/>
        <v>0</v>
      </c>
      <c r="BH540" s="216">
        <f t="shared" si="327"/>
        <v>0</v>
      </c>
      <c r="BI540" s="216">
        <f t="shared" si="328"/>
        <v>0</v>
      </c>
      <c r="BJ540" s="25" t="s">
        <v>24</v>
      </c>
      <c r="BK540" s="216">
        <f t="shared" si="329"/>
        <v>0</v>
      </c>
      <c r="BL540" s="25" t="s">
        <v>588</v>
      </c>
      <c r="BM540" s="25" t="s">
        <v>7663</v>
      </c>
    </row>
    <row r="541" spans="2:65" s="1" customFormat="1" ht="22.5" customHeight="1">
      <c r="B541" s="42"/>
      <c r="C541" s="205" t="s">
        <v>828</v>
      </c>
      <c r="D541" s="205" t="s">
        <v>230</v>
      </c>
      <c r="E541" s="206" t="s">
        <v>7637</v>
      </c>
      <c r="F541" s="207" t="s">
        <v>7638</v>
      </c>
      <c r="G541" s="208" t="s">
        <v>852</v>
      </c>
      <c r="H541" s="209">
        <v>1</v>
      </c>
      <c r="I541" s="210"/>
      <c r="J541" s="211">
        <f t="shared" si="320"/>
        <v>0</v>
      </c>
      <c r="K541" s="207" t="s">
        <v>3144</v>
      </c>
      <c r="L541" s="62"/>
      <c r="M541" s="212" t="s">
        <v>22</v>
      </c>
      <c r="N541" s="213" t="s">
        <v>50</v>
      </c>
      <c r="O541" s="43"/>
      <c r="P541" s="214">
        <f t="shared" si="321"/>
        <v>0</v>
      </c>
      <c r="Q541" s="214">
        <v>0</v>
      </c>
      <c r="R541" s="214">
        <f t="shared" si="322"/>
        <v>0</v>
      </c>
      <c r="S541" s="214">
        <v>0</v>
      </c>
      <c r="T541" s="215">
        <f t="shared" si="323"/>
        <v>0</v>
      </c>
      <c r="AR541" s="25" t="s">
        <v>588</v>
      </c>
      <c r="AT541" s="25" t="s">
        <v>230</v>
      </c>
      <c r="AU541" s="25" t="s">
        <v>87</v>
      </c>
      <c r="AY541" s="25" t="s">
        <v>228</v>
      </c>
      <c r="BE541" s="216">
        <f t="shared" si="324"/>
        <v>0</v>
      </c>
      <c r="BF541" s="216">
        <f t="shared" si="325"/>
        <v>0</v>
      </c>
      <c r="BG541" s="216">
        <f t="shared" si="326"/>
        <v>0</v>
      </c>
      <c r="BH541" s="216">
        <f t="shared" si="327"/>
        <v>0</v>
      </c>
      <c r="BI541" s="216">
        <f t="shared" si="328"/>
        <v>0</v>
      </c>
      <c r="BJ541" s="25" t="s">
        <v>24</v>
      </c>
      <c r="BK541" s="216">
        <f t="shared" si="329"/>
        <v>0</v>
      </c>
      <c r="BL541" s="25" t="s">
        <v>588</v>
      </c>
      <c r="BM541" s="25" t="s">
        <v>7664</v>
      </c>
    </row>
    <row r="542" spans="2:65" s="1" customFormat="1" ht="22.5" customHeight="1">
      <c r="B542" s="42"/>
      <c r="C542" s="205" t="s">
        <v>832</v>
      </c>
      <c r="D542" s="205" t="s">
        <v>230</v>
      </c>
      <c r="E542" s="206" t="s">
        <v>7640</v>
      </c>
      <c r="F542" s="207" t="s">
        <v>7641</v>
      </c>
      <c r="G542" s="208" t="s">
        <v>852</v>
      </c>
      <c r="H542" s="209">
        <v>3</v>
      </c>
      <c r="I542" s="210"/>
      <c r="J542" s="211">
        <f t="shared" si="320"/>
        <v>0</v>
      </c>
      <c r="K542" s="207" t="s">
        <v>3144</v>
      </c>
      <c r="L542" s="62"/>
      <c r="M542" s="212" t="s">
        <v>22</v>
      </c>
      <c r="N542" s="213" t="s">
        <v>50</v>
      </c>
      <c r="O542" s="43"/>
      <c r="P542" s="214">
        <f t="shared" si="321"/>
        <v>0</v>
      </c>
      <c r="Q542" s="214">
        <v>0</v>
      </c>
      <c r="R542" s="214">
        <f t="shared" si="322"/>
        <v>0</v>
      </c>
      <c r="S542" s="214">
        <v>0</v>
      </c>
      <c r="T542" s="215">
        <f t="shared" si="323"/>
        <v>0</v>
      </c>
      <c r="AR542" s="25" t="s">
        <v>588</v>
      </c>
      <c r="AT542" s="25" t="s">
        <v>230</v>
      </c>
      <c r="AU542" s="25" t="s">
        <v>87</v>
      </c>
      <c r="AY542" s="25" t="s">
        <v>228</v>
      </c>
      <c r="BE542" s="216">
        <f t="shared" si="324"/>
        <v>0</v>
      </c>
      <c r="BF542" s="216">
        <f t="shared" si="325"/>
        <v>0</v>
      </c>
      <c r="BG542" s="216">
        <f t="shared" si="326"/>
        <v>0</v>
      </c>
      <c r="BH542" s="216">
        <f t="shared" si="327"/>
        <v>0</v>
      </c>
      <c r="BI542" s="216">
        <f t="shared" si="328"/>
        <v>0</v>
      </c>
      <c r="BJ542" s="25" t="s">
        <v>24</v>
      </c>
      <c r="BK542" s="216">
        <f t="shared" si="329"/>
        <v>0</v>
      </c>
      <c r="BL542" s="25" t="s">
        <v>588</v>
      </c>
      <c r="BM542" s="25" t="s">
        <v>7665</v>
      </c>
    </row>
    <row r="543" spans="2:65" s="11" customFormat="1" ht="29.85" customHeight="1">
      <c r="B543" s="188"/>
      <c r="C543" s="189"/>
      <c r="D543" s="202" t="s">
        <v>78</v>
      </c>
      <c r="E543" s="203" t="s">
        <v>3531</v>
      </c>
      <c r="F543" s="203" t="s">
        <v>7666</v>
      </c>
      <c r="G543" s="189"/>
      <c r="H543" s="189"/>
      <c r="I543" s="192"/>
      <c r="J543" s="204">
        <f>BK543</f>
        <v>0</v>
      </c>
      <c r="K543" s="189"/>
      <c r="L543" s="194"/>
      <c r="M543" s="195"/>
      <c r="N543" s="196"/>
      <c r="O543" s="196"/>
      <c r="P543" s="197">
        <f>SUM(P544:P549)</f>
        <v>0</v>
      </c>
      <c r="Q543" s="196"/>
      <c r="R543" s="197">
        <f>SUM(R544:R549)</f>
        <v>0</v>
      </c>
      <c r="S543" s="196"/>
      <c r="T543" s="198">
        <f>SUM(T544:T549)</f>
        <v>0</v>
      </c>
      <c r="AR543" s="199" t="s">
        <v>101</v>
      </c>
      <c r="AT543" s="200" t="s">
        <v>78</v>
      </c>
      <c r="AU543" s="200" t="s">
        <v>24</v>
      </c>
      <c r="AY543" s="199" t="s">
        <v>228</v>
      </c>
      <c r="BK543" s="201">
        <f>SUM(BK544:BK549)</f>
        <v>0</v>
      </c>
    </row>
    <row r="544" spans="2:65" s="1" customFormat="1" ht="22.5" customHeight="1">
      <c r="B544" s="42"/>
      <c r="C544" s="205" t="s">
        <v>836</v>
      </c>
      <c r="D544" s="205" t="s">
        <v>230</v>
      </c>
      <c r="E544" s="206" t="s">
        <v>7628</v>
      </c>
      <c r="F544" s="207" t="s">
        <v>7629</v>
      </c>
      <c r="G544" s="208" t="s">
        <v>852</v>
      </c>
      <c r="H544" s="209">
        <v>2</v>
      </c>
      <c r="I544" s="210"/>
      <c r="J544" s="211">
        <f t="shared" ref="J544:J549" si="330">ROUND(I544*H544,2)</f>
        <v>0</v>
      </c>
      <c r="K544" s="207" t="s">
        <v>3144</v>
      </c>
      <c r="L544" s="62"/>
      <c r="M544" s="212" t="s">
        <v>22</v>
      </c>
      <c r="N544" s="213" t="s">
        <v>50</v>
      </c>
      <c r="O544" s="43"/>
      <c r="P544" s="214">
        <f t="shared" ref="P544:P549" si="331">O544*H544</f>
        <v>0</v>
      </c>
      <c r="Q544" s="214">
        <v>0</v>
      </c>
      <c r="R544" s="214">
        <f t="shared" ref="R544:R549" si="332">Q544*H544</f>
        <v>0</v>
      </c>
      <c r="S544" s="214">
        <v>0</v>
      </c>
      <c r="T544" s="215">
        <f t="shared" ref="T544:T549" si="333">S544*H544</f>
        <v>0</v>
      </c>
      <c r="AR544" s="25" t="s">
        <v>588</v>
      </c>
      <c r="AT544" s="25" t="s">
        <v>230</v>
      </c>
      <c r="AU544" s="25" t="s">
        <v>87</v>
      </c>
      <c r="AY544" s="25" t="s">
        <v>228</v>
      </c>
      <c r="BE544" s="216">
        <f t="shared" ref="BE544:BE549" si="334">IF(N544="základní",J544,0)</f>
        <v>0</v>
      </c>
      <c r="BF544" s="216">
        <f t="shared" ref="BF544:BF549" si="335">IF(N544="snížená",J544,0)</f>
        <v>0</v>
      </c>
      <c r="BG544" s="216">
        <f t="shared" ref="BG544:BG549" si="336">IF(N544="zákl. přenesená",J544,0)</f>
        <v>0</v>
      </c>
      <c r="BH544" s="216">
        <f t="shared" ref="BH544:BH549" si="337">IF(N544="sníž. přenesená",J544,0)</f>
        <v>0</v>
      </c>
      <c r="BI544" s="216">
        <f t="shared" ref="BI544:BI549" si="338">IF(N544="nulová",J544,0)</f>
        <v>0</v>
      </c>
      <c r="BJ544" s="25" t="s">
        <v>24</v>
      </c>
      <c r="BK544" s="216">
        <f t="shared" ref="BK544:BK549" si="339">ROUND(I544*H544,2)</f>
        <v>0</v>
      </c>
      <c r="BL544" s="25" t="s">
        <v>588</v>
      </c>
      <c r="BM544" s="25" t="s">
        <v>7667</v>
      </c>
    </row>
    <row r="545" spans="2:65" s="1" customFormat="1" ht="22.5" customHeight="1">
      <c r="B545" s="42"/>
      <c r="C545" s="205" t="s">
        <v>840</v>
      </c>
      <c r="D545" s="205" t="s">
        <v>230</v>
      </c>
      <c r="E545" s="206" t="s">
        <v>7631</v>
      </c>
      <c r="F545" s="207" t="s">
        <v>7632</v>
      </c>
      <c r="G545" s="208" t="s">
        <v>852</v>
      </c>
      <c r="H545" s="209">
        <v>2</v>
      </c>
      <c r="I545" s="210"/>
      <c r="J545" s="211">
        <f t="shared" si="330"/>
        <v>0</v>
      </c>
      <c r="K545" s="207" t="s">
        <v>3144</v>
      </c>
      <c r="L545" s="62"/>
      <c r="M545" s="212" t="s">
        <v>22</v>
      </c>
      <c r="N545" s="213" t="s">
        <v>50</v>
      </c>
      <c r="O545" s="43"/>
      <c r="P545" s="214">
        <f t="shared" si="331"/>
        <v>0</v>
      </c>
      <c r="Q545" s="214">
        <v>0</v>
      </c>
      <c r="R545" s="214">
        <f t="shared" si="332"/>
        <v>0</v>
      </c>
      <c r="S545" s="214">
        <v>0</v>
      </c>
      <c r="T545" s="215">
        <f t="shared" si="333"/>
        <v>0</v>
      </c>
      <c r="AR545" s="25" t="s">
        <v>588</v>
      </c>
      <c r="AT545" s="25" t="s">
        <v>230</v>
      </c>
      <c r="AU545" s="25" t="s">
        <v>87</v>
      </c>
      <c r="AY545" s="25" t="s">
        <v>228</v>
      </c>
      <c r="BE545" s="216">
        <f t="shared" si="334"/>
        <v>0</v>
      </c>
      <c r="BF545" s="216">
        <f t="shared" si="335"/>
        <v>0</v>
      </c>
      <c r="BG545" s="216">
        <f t="shared" si="336"/>
        <v>0</v>
      </c>
      <c r="BH545" s="216">
        <f t="shared" si="337"/>
        <v>0</v>
      </c>
      <c r="BI545" s="216">
        <f t="shared" si="338"/>
        <v>0</v>
      </c>
      <c r="BJ545" s="25" t="s">
        <v>24</v>
      </c>
      <c r="BK545" s="216">
        <f t="shared" si="339"/>
        <v>0</v>
      </c>
      <c r="BL545" s="25" t="s">
        <v>588</v>
      </c>
      <c r="BM545" s="25" t="s">
        <v>7668</v>
      </c>
    </row>
    <row r="546" spans="2:65" s="1" customFormat="1" ht="22.5" customHeight="1">
      <c r="B546" s="42"/>
      <c r="C546" s="205" t="s">
        <v>844</v>
      </c>
      <c r="D546" s="205" t="s">
        <v>230</v>
      </c>
      <c r="E546" s="206" t="s">
        <v>7660</v>
      </c>
      <c r="F546" s="207" t="s">
        <v>7661</v>
      </c>
      <c r="G546" s="208" t="s">
        <v>852</v>
      </c>
      <c r="H546" s="209">
        <v>2</v>
      </c>
      <c r="I546" s="210"/>
      <c r="J546" s="211">
        <f t="shared" si="330"/>
        <v>0</v>
      </c>
      <c r="K546" s="207" t="s">
        <v>3144</v>
      </c>
      <c r="L546" s="62"/>
      <c r="M546" s="212" t="s">
        <v>22</v>
      </c>
      <c r="N546" s="213" t="s">
        <v>50</v>
      </c>
      <c r="O546" s="43"/>
      <c r="P546" s="214">
        <f t="shared" si="331"/>
        <v>0</v>
      </c>
      <c r="Q546" s="214">
        <v>0</v>
      </c>
      <c r="R546" s="214">
        <f t="shared" si="332"/>
        <v>0</v>
      </c>
      <c r="S546" s="214">
        <v>0</v>
      </c>
      <c r="T546" s="215">
        <f t="shared" si="333"/>
        <v>0</v>
      </c>
      <c r="AR546" s="25" t="s">
        <v>588</v>
      </c>
      <c r="AT546" s="25" t="s">
        <v>230</v>
      </c>
      <c r="AU546" s="25" t="s">
        <v>87</v>
      </c>
      <c r="AY546" s="25" t="s">
        <v>228</v>
      </c>
      <c r="BE546" s="216">
        <f t="shared" si="334"/>
        <v>0</v>
      </c>
      <c r="BF546" s="216">
        <f t="shared" si="335"/>
        <v>0</v>
      </c>
      <c r="BG546" s="216">
        <f t="shared" si="336"/>
        <v>0</v>
      </c>
      <c r="BH546" s="216">
        <f t="shared" si="337"/>
        <v>0</v>
      </c>
      <c r="BI546" s="216">
        <f t="shared" si="338"/>
        <v>0</v>
      </c>
      <c r="BJ546" s="25" t="s">
        <v>24</v>
      </c>
      <c r="BK546" s="216">
        <f t="shared" si="339"/>
        <v>0</v>
      </c>
      <c r="BL546" s="25" t="s">
        <v>588</v>
      </c>
      <c r="BM546" s="25" t="s">
        <v>7669</v>
      </c>
    </row>
    <row r="547" spans="2:65" s="1" customFormat="1" ht="22.5" customHeight="1">
      <c r="B547" s="42"/>
      <c r="C547" s="205" t="s">
        <v>849</v>
      </c>
      <c r="D547" s="205" t="s">
        <v>230</v>
      </c>
      <c r="E547" s="206" t="s">
        <v>7634</v>
      </c>
      <c r="F547" s="207" t="s">
        <v>7635</v>
      </c>
      <c r="G547" s="208" t="s">
        <v>852</v>
      </c>
      <c r="H547" s="209">
        <v>1</v>
      </c>
      <c r="I547" s="210"/>
      <c r="J547" s="211">
        <f t="shared" si="330"/>
        <v>0</v>
      </c>
      <c r="K547" s="207" t="s">
        <v>3144</v>
      </c>
      <c r="L547" s="62"/>
      <c r="M547" s="212" t="s">
        <v>22</v>
      </c>
      <c r="N547" s="213" t="s">
        <v>50</v>
      </c>
      <c r="O547" s="43"/>
      <c r="P547" s="214">
        <f t="shared" si="331"/>
        <v>0</v>
      </c>
      <c r="Q547" s="214">
        <v>0</v>
      </c>
      <c r="R547" s="214">
        <f t="shared" si="332"/>
        <v>0</v>
      </c>
      <c r="S547" s="214">
        <v>0</v>
      </c>
      <c r="T547" s="215">
        <f t="shared" si="333"/>
        <v>0</v>
      </c>
      <c r="AR547" s="25" t="s">
        <v>588</v>
      </c>
      <c r="AT547" s="25" t="s">
        <v>230</v>
      </c>
      <c r="AU547" s="25" t="s">
        <v>87</v>
      </c>
      <c r="AY547" s="25" t="s">
        <v>228</v>
      </c>
      <c r="BE547" s="216">
        <f t="shared" si="334"/>
        <v>0</v>
      </c>
      <c r="BF547" s="216">
        <f t="shared" si="335"/>
        <v>0</v>
      </c>
      <c r="BG547" s="216">
        <f t="shared" si="336"/>
        <v>0</v>
      </c>
      <c r="BH547" s="216">
        <f t="shared" si="337"/>
        <v>0</v>
      </c>
      <c r="BI547" s="216">
        <f t="shared" si="338"/>
        <v>0</v>
      </c>
      <c r="BJ547" s="25" t="s">
        <v>24</v>
      </c>
      <c r="BK547" s="216">
        <f t="shared" si="339"/>
        <v>0</v>
      </c>
      <c r="BL547" s="25" t="s">
        <v>588</v>
      </c>
      <c r="BM547" s="25" t="s">
        <v>7670</v>
      </c>
    </row>
    <row r="548" spans="2:65" s="1" customFormat="1" ht="22.5" customHeight="1">
      <c r="B548" s="42"/>
      <c r="C548" s="205" t="s">
        <v>5092</v>
      </c>
      <c r="D548" s="205" t="s">
        <v>230</v>
      </c>
      <c r="E548" s="206" t="s">
        <v>7637</v>
      </c>
      <c r="F548" s="207" t="s">
        <v>7638</v>
      </c>
      <c r="G548" s="208" t="s">
        <v>852</v>
      </c>
      <c r="H548" s="209">
        <v>1</v>
      </c>
      <c r="I548" s="210"/>
      <c r="J548" s="211">
        <f t="shared" si="330"/>
        <v>0</v>
      </c>
      <c r="K548" s="207" t="s">
        <v>3144</v>
      </c>
      <c r="L548" s="62"/>
      <c r="M548" s="212" t="s">
        <v>22</v>
      </c>
      <c r="N548" s="213" t="s">
        <v>50</v>
      </c>
      <c r="O548" s="43"/>
      <c r="P548" s="214">
        <f t="shared" si="331"/>
        <v>0</v>
      </c>
      <c r="Q548" s="214">
        <v>0</v>
      </c>
      <c r="R548" s="214">
        <f t="shared" si="332"/>
        <v>0</v>
      </c>
      <c r="S548" s="214">
        <v>0</v>
      </c>
      <c r="T548" s="215">
        <f t="shared" si="333"/>
        <v>0</v>
      </c>
      <c r="AR548" s="25" t="s">
        <v>588</v>
      </c>
      <c r="AT548" s="25" t="s">
        <v>230</v>
      </c>
      <c r="AU548" s="25" t="s">
        <v>87</v>
      </c>
      <c r="AY548" s="25" t="s">
        <v>228</v>
      </c>
      <c r="BE548" s="216">
        <f t="shared" si="334"/>
        <v>0</v>
      </c>
      <c r="BF548" s="216">
        <f t="shared" si="335"/>
        <v>0</v>
      </c>
      <c r="BG548" s="216">
        <f t="shared" si="336"/>
        <v>0</v>
      </c>
      <c r="BH548" s="216">
        <f t="shared" si="337"/>
        <v>0</v>
      </c>
      <c r="BI548" s="216">
        <f t="shared" si="338"/>
        <v>0</v>
      </c>
      <c r="BJ548" s="25" t="s">
        <v>24</v>
      </c>
      <c r="BK548" s="216">
        <f t="shared" si="339"/>
        <v>0</v>
      </c>
      <c r="BL548" s="25" t="s">
        <v>588</v>
      </c>
      <c r="BM548" s="25" t="s">
        <v>7671</v>
      </c>
    </row>
    <row r="549" spans="2:65" s="1" customFormat="1" ht="22.5" customHeight="1">
      <c r="B549" s="42"/>
      <c r="C549" s="205" t="s">
        <v>855</v>
      </c>
      <c r="D549" s="205" t="s">
        <v>230</v>
      </c>
      <c r="E549" s="206" t="s">
        <v>7640</v>
      </c>
      <c r="F549" s="207" t="s">
        <v>7641</v>
      </c>
      <c r="G549" s="208" t="s">
        <v>852</v>
      </c>
      <c r="H549" s="209">
        <v>3</v>
      </c>
      <c r="I549" s="210"/>
      <c r="J549" s="211">
        <f t="shared" si="330"/>
        <v>0</v>
      </c>
      <c r="K549" s="207" t="s">
        <v>3144</v>
      </c>
      <c r="L549" s="62"/>
      <c r="M549" s="212" t="s">
        <v>22</v>
      </c>
      <c r="N549" s="213" t="s">
        <v>50</v>
      </c>
      <c r="O549" s="43"/>
      <c r="P549" s="214">
        <f t="shared" si="331"/>
        <v>0</v>
      </c>
      <c r="Q549" s="214">
        <v>0</v>
      </c>
      <c r="R549" s="214">
        <f t="shared" si="332"/>
        <v>0</v>
      </c>
      <c r="S549" s="214">
        <v>0</v>
      </c>
      <c r="T549" s="215">
        <f t="shared" si="333"/>
        <v>0</v>
      </c>
      <c r="AR549" s="25" t="s">
        <v>588</v>
      </c>
      <c r="AT549" s="25" t="s">
        <v>230</v>
      </c>
      <c r="AU549" s="25" t="s">
        <v>87</v>
      </c>
      <c r="AY549" s="25" t="s">
        <v>228</v>
      </c>
      <c r="BE549" s="216">
        <f t="shared" si="334"/>
        <v>0</v>
      </c>
      <c r="BF549" s="216">
        <f t="shared" si="335"/>
        <v>0</v>
      </c>
      <c r="BG549" s="216">
        <f t="shared" si="336"/>
        <v>0</v>
      </c>
      <c r="BH549" s="216">
        <f t="shared" si="337"/>
        <v>0</v>
      </c>
      <c r="BI549" s="216">
        <f t="shared" si="338"/>
        <v>0</v>
      </c>
      <c r="BJ549" s="25" t="s">
        <v>24</v>
      </c>
      <c r="BK549" s="216">
        <f t="shared" si="339"/>
        <v>0</v>
      </c>
      <c r="BL549" s="25" t="s">
        <v>588</v>
      </c>
      <c r="BM549" s="25" t="s">
        <v>7672</v>
      </c>
    </row>
    <row r="550" spans="2:65" s="11" customFormat="1" ht="29.85" customHeight="1">
      <c r="B550" s="188"/>
      <c r="C550" s="189"/>
      <c r="D550" s="202" t="s">
        <v>78</v>
      </c>
      <c r="E550" s="203" t="s">
        <v>3536</v>
      </c>
      <c r="F550" s="203" t="s">
        <v>7673</v>
      </c>
      <c r="G550" s="189"/>
      <c r="H550" s="189"/>
      <c r="I550" s="192"/>
      <c r="J550" s="204">
        <f>BK550</f>
        <v>0</v>
      </c>
      <c r="K550" s="189"/>
      <c r="L550" s="194"/>
      <c r="M550" s="195"/>
      <c r="N550" s="196"/>
      <c r="O550" s="196"/>
      <c r="P550" s="197">
        <f>SUM(P551:P564)</f>
        <v>0</v>
      </c>
      <c r="Q550" s="196"/>
      <c r="R550" s="197">
        <f>SUM(R551:R564)</f>
        <v>0</v>
      </c>
      <c r="S550" s="196"/>
      <c r="T550" s="198">
        <f>SUM(T551:T564)</f>
        <v>0</v>
      </c>
      <c r="AR550" s="199" t="s">
        <v>101</v>
      </c>
      <c r="AT550" s="200" t="s">
        <v>78</v>
      </c>
      <c r="AU550" s="200" t="s">
        <v>24</v>
      </c>
      <c r="AY550" s="199" t="s">
        <v>228</v>
      </c>
      <c r="BK550" s="201">
        <f>SUM(BK551:BK564)</f>
        <v>0</v>
      </c>
    </row>
    <row r="551" spans="2:65" s="1" customFormat="1" ht="57" customHeight="1">
      <c r="B551" s="42"/>
      <c r="C551" s="205" t="s">
        <v>859</v>
      </c>
      <c r="D551" s="205" t="s">
        <v>230</v>
      </c>
      <c r="E551" s="206" t="s">
        <v>7674</v>
      </c>
      <c r="F551" s="207" t="s">
        <v>7675</v>
      </c>
      <c r="G551" s="208" t="s">
        <v>852</v>
      </c>
      <c r="H551" s="209">
        <v>1</v>
      </c>
      <c r="I551" s="210"/>
      <c r="J551" s="211">
        <f>ROUND(I551*H551,2)</f>
        <v>0</v>
      </c>
      <c r="K551" s="207" t="s">
        <v>3144</v>
      </c>
      <c r="L551" s="62"/>
      <c r="M551" s="212" t="s">
        <v>22</v>
      </c>
      <c r="N551" s="213" t="s">
        <v>50</v>
      </c>
      <c r="O551" s="43"/>
      <c r="P551" s="214">
        <f>O551*H551</f>
        <v>0</v>
      </c>
      <c r="Q551" s="214">
        <v>0</v>
      </c>
      <c r="R551" s="214">
        <f>Q551*H551</f>
        <v>0</v>
      </c>
      <c r="S551" s="214">
        <v>0</v>
      </c>
      <c r="T551" s="215">
        <f>S551*H551</f>
        <v>0</v>
      </c>
      <c r="AR551" s="25" t="s">
        <v>588</v>
      </c>
      <c r="AT551" s="25" t="s">
        <v>230</v>
      </c>
      <c r="AU551" s="25" t="s">
        <v>87</v>
      </c>
      <c r="AY551" s="25" t="s">
        <v>228</v>
      </c>
      <c r="BE551" s="216">
        <f>IF(N551="základní",J551,0)</f>
        <v>0</v>
      </c>
      <c r="BF551" s="216">
        <f>IF(N551="snížená",J551,0)</f>
        <v>0</v>
      </c>
      <c r="BG551" s="216">
        <f>IF(N551="zákl. přenesená",J551,0)</f>
        <v>0</v>
      </c>
      <c r="BH551" s="216">
        <f>IF(N551="sníž. přenesená",J551,0)</f>
        <v>0</v>
      </c>
      <c r="BI551" s="216">
        <f>IF(N551="nulová",J551,0)</f>
        <v>0</v>
      </c>
      <c r="BJ551" s="25" t="s">
        <v>24</v>
      </c>
      <c r="BK551" s="216">
        <f>ROUND(I551*H551,2)</f>
        <v>0</v>
      </c>
      <c r="BL551" s="25" t="s">
        <v>588</v>
      </c>
      <c r="BM551" s="25" t="s">
        <v>7676</v>
      </c>
    </row>
    <row r="552" spans="2:65" s="1" customFormat="1" ht="27">
      <c r="B552" s="42"/>
      <c r="C552" s="64"/>
      <c r="D552" s="219" t="s">
        <v>640</v>
      </c>
      <c r="E552" s="64"/>
      <c r="F552" s="280" t="s">
        <v>7677</v>
      </c>
      <c r="G552" s="64"/>
      <c r="H552" s="64"/>
      <c r="I552" s="173"/>
      <c r="J552" s="64"/>
      <c r="K552" s="64"/>
      <c r="L552" s="62"/>
      <c r="M552" s="255"/>
      <c r="N552" s="43"/>
      <c r="O552" s="43"/>
      <c r="P552" s="43"/>
      <c r="Q552" s="43"/>
      <c r="R552" s="43"/>
      <c r="S552" s="43"/>
      <c r="T552" s="79"/>
      <c r="AT552" s="25" t="s">
        <v>640</v>
      </c>
      <c r="AU552" s="25" t="s">
        <v>87</v>
      </c>
    </row>
    <row r="553" spans="2:65" s="1" customFormat="1" ht="22.5" customHeight="1">
      <c r="B553" s="42"/>
      <c r="C553" s="205" t="s">
        <v>2642</v>
      </c>
      <c r="D553" s="205" t="s">
        <v>230</v>
      </c>
      <c r="E553" s="206" t="s">
        <v>7678</v>
      </c>
      <c r="F553" s="207" t="s">
        <v>7679</v>
      </c>
      <c r="G553" s="208" t="s">
        <v>852</v>
      </c>
      <c r="H553" s="209">
        <v>1</v>
      </c>
      <c r="I553" s="210"/>
      <c r="J553" s="211">
        <f t="shared" ref="J553:J562" si="340">ROUND(I553*H553,2)</f>
        <v>0</v>
      </c>
      <c r="K553" s="207" t="s">
        <v>3144</v>
      </c>
      <c r="L553" s="62"/>
      <c r="M553" s="212" t="s">
        <v>22</v>
      </c>
      <c r="N553" s="213" t="s">
        <v>50</v>
      </c>
      <c r="O553" s="43"/>
      <c r="P553" s="214">
        <f t="shared" ref="P553:P562" si="341">O553*H553</f>
        <v>0</v>
      </c>
      <c r="Q553" s="214">
        <v>0</v>
      </c>
      <c r="R553" s="214">
        <f t="shared" ref="R553:R562" si="342">Q553*H553</f>
        <v>0</v>
      </c>
      <c r="S553" s="214">
        <v>0</v>
      </c>
      <c r="T553" s="215">
        <f t="shared" ref="T553:T562" si="343">S553*H553</f>
        <v>0</v>
      </c>
      <c r="AR553" s="25" t="s">
        <v>588</v>
      </c>
      <c r="AT553" s="25" t="s">
        <v>230</v>
      </c>
      <c r="AU553" s="25" t="s">
        <v>87</v>
      </c>
      <c r="AY553" s="25" t="s">
        <v>228</v>
      </c>
      <c r="BE553" s="216">
        <f t="shared" ref="BE553:BE562" si="344">IF(N553="základní",J553,0)</f>
        <v>0</v>
      </c>
      <c r="BF553" s="216">
        <f t="shared" ref="BF553:BF562" si="345">IF(N553="snížená",J553,0)</f>
        <v>0</v>
      </c>
      <c r="BG553" s="216">
        <f t="shared" ref="BG553:BG562" si="346">IF(N553="zákl. přenesená",J553,0)</f>
        <v>0</v>
      </c>
      <c r="BH553" s="216">
        <f t="shared" ref="BH553:BH562" si="347">IF(N553="sníž. přenesená",J553,0)</f>
        <v>0</v>
      </c>
      <c r="BI553" s="216">
        <f t="shared" ref="BI553:BI562" si="348">IF(N553="nulová",J553,0)</f>
        <v>0</v>
      </c>
      <c r="BJ553" s="25" t="s">
        <v>24</v>
      </c>
      <c r="BK553" s="216">
        <f t="shared" ref="BK553:BK562" si="349">ROUND(I553*H553,2)</f>
        <v>0</v>
      </c>
      <c r="BL553" s="25" t="s">
        <v>588</v>
      </c>
      <c r="BM553" s="25" t="s">
        <v>7680</v>
      </c>
    </row>
    <row r="554" spans="2:65" s="1" customFormat="1" ht="44.25" customHeight="1">
      <c r="B554" s="42"/>
      <c r="C554" s="205" t="s">
        <v>1528</v>
      </c>
      <c r="D554" s="205" t="s">
        <v>230</v>
      </c>
      <c r="E554" s="206" t="s">
        <v>7681</v>
      </c>
      <c r="F554" s="207" t="s">
        <v>7682</v>
      </c>
      <c r="G554" s="208" t="s">
        <v>852</v>
      </c>
      <c r="H554" s="209">
        <v>5</v>
      </c>
      <c r="I554" s="210"/>
      <c r="J554" s="211">
        <f t="shared" si="340"/>
        <v>0</v>
      </c>
      <c r="K554" s="207" t="s">
        <v>3144</v>
      </c>
      <c r="L554" s="62"/>
      <c r="M554" s="212" t="s">
        <v>22</v>
      </c>
      <c r="N554" s="213" t="s">
        <v>50</v>
      </c>
      <c r="O554" s="43"/>
      <c r="P554" s="214">
        <f t="shared" si="341"/>
        <v>0</v>
      </c>
      <c r="Q554" s="214">
        <v>0</v>
      </c>
      <c r="R554" s="214">
        <f t="shared" si="342"/>
        <v>0</v>
      </c>
      <c r="S554" s="214">
        <v>0</v>
      </c>
      <c r="T554" s="215">
        <f t="shared" si="343"/>
        <v>0</v>
      </c>
      <c r="AR554" s="25" t="s">
        <v>588</v>
      </c>
      <c r="AT554" s="25" t="s">
        <v>230</v>
      </c>
      <c r="AU554" s="25" t="s">
        <v>87</v>
      </c>
      <c r="AY554" s="25" t="s">
        <v>228</v>
      </c>
      <c r="BE554" s="216">
        <f t="shared" si="344"/>
        <v>0</v>
      </c>
      <c r="BF554" s="216">
        <f t="shared" si="345"/>
        <v>0</v>
      </c>
      <c r="BG554" s="216">
        <f t="shared" si="346"/>
        <v>0</v>
      </c>
      <c r="BH554" s="216">
        <f t="shared" si="347"/>
        <v>0</v>
      </c>
      <c r="BI554" s="216">
        <f t="shared" si="348"/>
        <v>0</v>
      </c>
      <c r="BJ554" s="25" t="s">
        <v>24</v>
      </c>
      <c r="BK554" s="216">
        <f t="shared" si="349"/>
        <v>0</v>
      </c>
      <c r="BL554" s="25" t="s">
        <v>588</v>
      </c>
      <c r="BM554" s="25" t="s">
        <v>7683</v>
      </c>
    </row>
    <row r="555" spans="2:65" s="1" customFormat="1" ht="22.5" customHeight="1">
      <c r="B555" s="42"/>
      <c r="C555" s="205" t="s">
        <v>1533</v>
      </c>
      <c r="D555" s="205" t="s">
        <v>230</v>
      </c>
      <c r="E555" s="206" t="s">
        <v>7684</v>
      </c>
      <c r="F555" s="207" t="s">
        <v>7679</v>
      </c>
      <c r="G555" s="208" t="s">
        <v>852</v>
      </c>
      <c r="H555" s="209">
        <v>5</v>
      </c>
      <c r="I555" s="210"/>
      <c r="J555" s="211">
        <f t="shared" si="340"/>
        <v>0</v>
      </c>
      <c r="K555" s="207" t="s">
        <v>3144</v>
      </c>
      <c r="L555" s="62"/>
      <c r="M555" s="212" t="s">
        <v>22</v>
      </c>
      <c r="N555" s="213" t="s">
        <v>50</v>
      </c>
      <c r="O555" s="43"/>
      <c r="P555" s="214">
        <f t="shared" si="341"/>
        <v>0</v>
      </c>
      <c r="Q555" s="214">
        <v>0</v>
      </c>
      <c r="R555" s="214">
        <f t="shared" si="342"/>
        <v>0</v>
      </c>
      <c r="S555" s="214">
        <v>0</v>
      </c>
      <c r="T555" s="215">
        <f t="shared" si="343"/>
        <v>0</v>
      </c>
      <c r="AR555" s="25" t="s">
        <v>588</v>
      </c>
      <c r="AT555" s="25" t="s">
        <v>230</v>
      </c>
      <c r="AU555" s="25" t="s">
        <v>87</v>
      </c>
      <c r="AY555" s="25" t="s">
        <v>228</v>
      </c>
      <c r="BE555" s="216">
        <f t="shared" si="344"/>
        <v>0</v>
      </c>
      <c r="BF555" s="216">
        <f t="shared" si="345"/>
        <v>0</v>
      </c>
      <c r="BG555" s="216">
        <f t="shared" si="346"/>
        <v>0</v>
      </c>
      <c r="BH555" s="216">
        <f t="shared" si="347"/>
        <v>0</v>
      </c>
      <c r="BI555" s="216">
        <f t="shared" si="348"/>
        <v>0</v>
      </c>
      <c r="BJ555" s="25" t="s">
        <v>24</v>
      </c>
      <c r="BK555" s="216">
        <f t="shared" si="349"/>
        <v>0</v>
      </c>
      <c r="BL555" s="25" t="s">
        <v>588</v>
      </c>
      <c r="BM555" s="25" t="s">
        <v>7685</v>
      </c>
    </row>
    <row r="556" spans="2:65" s="1" customFormat="1" ht="44.25" customHeight="1">
      <c r="B556" s="42"/>
      <c r="C556" s="205" t="s">
        <v>1538</v>
      </c>
      <c r="D556" s="205" t="s">
        <v>230</v>
      </c>
      <c r="E556" s="206" t="s">
        <v>7686</v>
      </c>
      <c r="F556" s="207" t="s">
        <v>7682</v>
      </c>
      <c r="G556" s="208" t="s">
        <v>852</v>
      </c>
      <c r="H556" s="209">
        <v>4</v>
      </c>
      <c r="I556" s="210"/>
      <c r="J556" s="211">
        <f t="shared" si="340"/>
        <v>0</v>
      </c>
      <c r="K556" s="207" t="s">
        <v>3144</v>
      </c>
      <c r="L556" s="62"/>
      <c r="M556" s="212" t="s">
        <v>22</v>
      </c>
      <c r="N556" s="213" t="s">
        <v>50</v>
      </c>
      <c r="O556" s="43"/>
      <c r="P556" s="214">
        <f t="shared" si="341"/>
        <v>0</v>
      </c>
      <c r="Q556" s="214">
        <v>0</v>
      </c>
      <c r="R556" s="214">
        <f t="shared" si="342"/>
        <v>0</v>
      </c>
      <c r="S556" s="214">
        <v>0</v>
      </c>
      <c r="T556" s="215">
        <f t="shared" si="343"/>
        <v>0</v>
      </c>
      <c r="AR556" s="25" t="s">
        <v>588</v>
      </c>
      <c r="AT556" s="25" t="s">
        <v>230</v>
      </c>
      <c r="AU556" s="25" t="s">
        <v>87</v>
      </c>
      <c r="AY556" s="25" t="s">
        <v>228</v>
      </c>
      <c r="BE556" s="216">
        <f t="shared" si="344"/>
        <v>0</v>
      </c>
      <c r="BF556" s="216">
        <f t="shared" si="345"/>
        <v>0</v>
      </c>
      <c r="BG556" s="216">
        <f t="shared" si="346"/>
        <v>0</v>
      </c>
      <c r="BH556" s="216">
        <f t="shared" si="347"/>
        <v>0</v>
      </c>
      <c r="BI556" s="216">
        <f t="shared" si="348"/>
        <v>0</v>
      </c>
      <c r="BJ556" s="25" t="s">
        <v>24</v>
      </c>
      <c r="BK556" s="216">
        <f t="shared" si="349"/>
        <v>0</v>
      </c>
      <c r="BL556" s="25" t="s">
        <v>588</v>
      </c>
      <c r="BM556" s="25" t="s">
        <v>7687</v>
      </c>
    </row>
    <row r="557" spans="2:65" s="1" customFormat="1" ht="22.5" customHeight="1">
      <c r="B557" s="42"/>
      <c r="C557" s="205" t="s">
        <v>1543</v>
      </c>
      <c r="D557" s="205" t="s">
        <v>230</v>
      </c>
      <c r="E557" s="206" t="s">
        <v>7684</v>
      </c>
      <c r="F557" s="207" t="s">
        <v>7679</v>
      </c>
      <c r="G557" s="208" t="s">
        <v>852</v>
      </c>
      <c r="H557" s="209">
        <v>4</v>
      </c>
      <c r="I557" s="210"/>
      <c r="J557" s="211">
        <f t="shared" si="340"/>
        <v>0</v>
      </c>
      <c r="K557" s="207" t="s">
        <v>3144</v>
      </c>
      <c r="L557" s="62"/>
      <c r="M557" s="212" t="s">
        <v>22</v>
      </c>
      <c r="N557" s="213" t="s">
        <v>50</v>
      </c>
      <c r="O557" s="43"/>
      <c r="P557" s="214">
        <f t="shared" si="341"/>
        <v>0</v>
      </c>
      <c r="Q557" s="214">
        <v>0</v>
      </c>
      <c r="R557" s="214">
        <f t="shared" si="342"/>
        <v>0</v>
      </c>
      <c r="S557" s="214">
        <v>0</v>
      </c>
      <c r="T557" s="215">
        <f t="shared" si="343"/>
        <v>0</v>
      </c>
      <c r="AR557" s="25" t="s">
        <v>588</v>
      </c>
      <c r="AT557" s="25" t="s">
        <v>230</v>
      </c>
      <c r="AU557" s="25" t="s">
        <v>87</v>
      </c>
      <c r="AY557" s="25" t="s">
        <v>228</v>
      </c>
      <c r="BE557" s="216">
        <f t="shared" si="344"/>
        <v>0</v>
      </c>
      <c r="BF557" s="216">
        <f t="shared" si="345"/>
        <v>0</v>
      </c>
      <c r="BG557" s="216">
        <f t="shared" si="346"/>
        <v>0</v>
      </c>
      <c r="BH557" s="216">
        <f t="shared" si="347"/>
        <v>0</v>
      </c>
      <c r="BI557" s="216">
        <f t="shared" si="348"/>
        <v>0</v>
      </c>
      <c r="BJ557" s="25" t="s">
        <v>24</v>
      </c>
      <c r="BK557" s="216">
        <f t="shared" si="349"/>
        <v>0</v>
      </c>
      <c r="BL557" s="25" t="s">
        <v>588</v>
      </c>
      <c r="BM557" s="25" t="s">
        <v>7688</v>
      </c>
    </row>
    <row r="558" spans="2:65" s="1" customFormat="1" ht="44.25" customHeight="1">
      <c r="B558" s="42"/>
      <c r="C558" s="205" t="s">
        <v>1548</v>
      </c>
      <c r="D558" s="205" t="s">
        <v>230</v>
      </c>
      <c r="E558" s="206" t="s">
        <v>7689</v>
      </c>
      <c r="F558" s="207" t="s">
        <v>7682</v>
      </c>
      <c r="G558" s="208" t="s">
        <v>852</v>
      </c>
      <c r="H558" s="209">
        <v>4</v>
      </c>
      <c r="I558" s="210"/>
      <c r="J558" s="211">
        <f t="shared" si="340"/>
        <v>0</v>
      </c>
      <c r="K558" s="207" t="s">
        <v>3144</v>
      </c>
      <c r="L558" s="62"/>
      <c r="M558" s="212" t="s">
        <v>22</v>
      </c>
      <c r="N558" s="213" t="s">
        <v>50</v>
      </c>
      <c r="O558" s="43"/>
      <c r="P558" s="214">
        <f t="shared" si="341"/>
        <v>0</v>
      </c>
      <c r="Q558" s="214">
        <v>0</v>
      </c>
      <c r="R558" s="214">
        <f t="shared" si="342"/>
        <v>0</v>
      </c>
      <c r="S558" s="214">
        <v>0</v>
      </c>
      <c r="T558" s="215">
        <f t="shared" si="343"/>
        <v>0</v>
      </c>
      <c r="AR558" s="25" t="s">
        <v>588</v>
      </c>
      <c r="AT558" s="25" t="s">
        <v>230</v>
      </c>
      <c r="AU558" s="25" t="s">
        <v>87</v>
      </c>
      <c r="AY558" s="25" t="s">
        <v>228</v>
      </c>
      <c r="BE558" s="216">
        <f t="shared" si="344"/>
        <v>0</v>
      </c>
      <c r="BF558" s="216">
        <f t="shared" si="345"/>
        <v>0</v>
      </c>
      <c r="BG558" s="216">
        <f t="shared" si="346"/>
        <v>0</v>
      </c>
      <c r="BH558" s="216">
        <f t="shared" si="347"/>
        <v>0</v>
      </c>
      <c r="BI558" s="216">
        <f t="shared" si="348"/>
        <v>0</v>
      </c>
      <c r="BJ558" s="25" t="s">
        <v>24</v>
      </c>
      <c r="BK558" s="216">
        <f t="shared" si="349"/>
        <v>0</v>
      </c>
      <c r="BL558" s="25" t="s">
        <v>588</v>
      </c>
      <c r="BM558" s="25" t="s">
        <v>7690</v>
      </c>
    </row>
    <row r="559" spans="2:65" s="1" customFormat="1" ht="22.5" customHeight="1">
      <c r="B559" s="42"/>
      <c r="C559" s="205" t="s">
        <v>1553</v>
      </c>
      <c r="D559" s="205" t="s">
        <v>230</v>
      </c>
      <c r="E559" s="206" t="s">
        <v>7684</v>
      </c>
      <c r="F559" s="207" t="s">
        <v>7679</v>
      </c>
      <c r="G559" s="208" t="s">
        <v>852</v>
      </c>
      <c r="H559" s="209">
        <v>4</v>
      </c>
      <c r="I559" s="210"/>
      <c r="J559" s="211">
        <f t="shared" si="340"/>
        <v>0</v>
      </c>
      <c r="K559" s="207" t="s">
        <v>3144</v>
      </c>
      <c r="L559" s="62"/>
      <c r="M559" s="212" t="s">
        <v>22</v>
      </c>
      <c r="N559" s="213" t="s">
        <v>50</v>
      </c>
      <c r="O559" s="43"/>
      <c r="P559" s="214">
        <f t="shared" si="341"/>
        <v>0</v>
      </c>
      <c r="Q559" s="214">
        <v>0</v>
      </c>
      <c r="R559" s="214">
        <f t="shared" si="342"/>
        <v>0</v>
      </c>
      <c r="S559" s="214">
        <v>0</v>
      </c>
      <c r="T559" s="215">
        <f t="shared" si="343"/>
        <v>0</v>
      </c>
      <c r="AR559" s="25" t="s">
        <v>588</v>
      </c>
      <c r="AT559" s="25" t="s">
        <v>230</v>
      </c>
      <c r="AU559" s="25" t="s">
        <v>87</v>
      </c>
      <c r="AY559" s="25" t="s">
        <v>228</v>
      </c>
      <c r="BE559" s="216">
        <f t="shared" si="344"/>
        <v>0</v>
      </c>
      <c r="BF559" s="216">
        <f t="shared" si="345"/>
        <v>0</v>
      </c>
      <c r="BG559" s="216">
        <f t="shared" si="346"/>
        <v>0</v>
      </c>
      <c r="BH559" s="216">
        <f t="shared" si="347"/>
        <v>0</v>
      </c>
      <c r="BI559" s="216">
        <f t="shared" si="348"/>
        <v>0</v>
      </c>
      <c r="BJ559" s="25" t="s">
        <v>24</v>
      </c>
      <c r="BK559" s="216">
        <f t="shared" si="349"/>
        <v>0</v>
      </c>
      <c r="BL559" s="25" t="s">
        <v>588</v>
      </c>
      <c r="BM559" s="25" t="s">
        <v>7691</v>
      </c>
    </row>
    <row r="560" spans="2:65" s="1" customFormat="1" ht="57" customHeight="1">
      <c r="B560" s="42"/>
      <c r="C560" s="205" t="s">
        <v>1558</v>
      </c>
      <c r="D560" s="205" t="s">
        <v>230</v>
      </c>
      <c r="E560" s="206" t="s">
        <v>7692</v>
      </c>
      <c r="F560" s="207" t="s">
        <v>7675</v>
      </c>
      <c r="G560" s="208" t="s">
        <v>852</v>
      </c>
      <c r="H560" s="209">
        <v>1</v>
      </c>
      <c r="I560" s="210"/>
      <c r="J560" s="211">
        <f t="shared" si="340"/>
        <v>0</v>
      </c>
      <c r="K560" s="207" t="s">
        <v>3144</v>
      </c>
      <c r="L560" s="62"/>
      <c r="M560" s="212" t="s">
        <v>22</v>
      </c>
      <c r="N560" s="213" t="s">
        <v>50</v>
      </c>
      <c r="O560" s="43"/>
      <c r="P560" s="214">
        <f t="shared" si="341"/>
        <v>0</v>
      </c>
      <c r="Q560" s="214">
        <v>0</v>
      </c>
      <c r="R560" s="214">
        <f t="shared" si="342"/>
        <v>0</v>
      </c>
      <c r="S560" s="214">
        <v>0</v>
      </c>
      <c r="T560" s="215">
        <f t="shared" si="343"/>
        <v>0</v>
      </c>
      <c r="AR560" s="25" t="s">
        <v>588</v>
      </c>
      <c r="AT560" s="25" t="s">
        <v>230</v>
      </c>
      <c r="AU560" s="25" t="s">
        <v>87</v>
      </c>
      <c r="AY560" s="25" t="s">
        <v>228</v>
      </c>
      <c r="BE560" s="216">
        <f t="shared" si="344"/>
        <v>0</v>
      </c>
      <c r="BF560" s="216">
        <f t="shared" si="345"/>
        <v>0</v>
      </c>
      <c r="BG560" s="216">
        <f t="shared" si="346"/>
        <v>0</v>
      </c>
      <c r="BH560" s="216">
        <f t="shared" si="347"/>
        <v>0</v>
      </c>
      <c r="BI560" s="216">
        <f t="shared" si="348"/>
        <v>0</v>
      </c>
      <c r="BJ560" s="25" t="s">
        <v>24</v>
      </c>
      <c r="BK560" s="216">
        <f t="shared" si="349"/>
        <v>0</v>
      </c>
      <c r="BL560" s="25" t="s">
        <v>588</v>
      </c>
      <c r="BM560" s="25" t="s">
        <v>7693</v>
      </c>
    </row>
    <row r="561" spans="2:65" s="1" customFormat="1" ht="22.5" customHeight="1">
      <c r="B561" s="42"/>
      <c r="C561" s="205" t="s">
        <v>1563</v>
      </c>
      <c r="D561" s="205" t="s">
        <v>230</v>
      </c>
      <c r="E561" s="206" t="s">
        <v>7678</v>
      </c>
      <c r="F561" s="207" t="s">
        <v>7679</v>
      </c>
      <c r="G561" s="208" t="s">
        <v>852</v>
      </c>
      <c r="H561" s="209">
        <v>1</v>
      </c>
      <c r="I561" s="210"/>
      <c r="J561" s="211">
        <f t="shared" si="340"/>
        <v>0</v>
      </c>
      <c r="K561" s="207" t="s">
        <v>3144</v>
      </c>
      <c r="L561" s="62"/>
      <c r="M561" s="212" t="s">
        <v>22</v>
      </c>
      <c r="N561" s="213" t="s">
        <v>50</v>
      </c>
      <c r="O561" s="43"/>
      <c r="P561" s="214">
        <f t="shared" si="341"/>
        <v>0</v>
      </c>
      <c r="Q561" s="214">
        <v>0</v>
      </c>
      <c r="R561" s="214">
        <f t="shared" si="342"/>
        <v>0</v>
      </c>
      <c r="S561" s="214">
        <v>0</v>
      </c>
      <c r="T561" s="215">
        <f t="shared" si="343"/>
        <v>0</v>
      </c>
      <c r="AR561" s="25" t="s">
        <v>588</v>
      </c>
      <c r="AT561" s="25" t="s">
        <v>230</v>
      </c>
      <c r="AU561" s="25" t="s">
        <v>87</v>
      </c>
      <c r="AY561" s="25" t="s">
        <v>228</v>
      </c>
      <c r="BE561" s="216">
        <f t="shared" si="344"/>
        <v>0</v>
      </c>
      <c r="BF561" s="216">
        <f t="shared" si="345"/>
        <v>0</v>
      </c>
      <c r="BG561" s="216">
        <f t="shared" si="346"/>
        <v>0</v>
      </c>
      <c r="BH561" s="216">
        <f t="shared" si="347"/>
        <v>0</v>
      </c>
      <c r="BI561" s="216">
        <f t="shared" si="348"/>
        <v>0</v>
      </c>
      <c r="BJ561" s="25" t="s">
        <v>24</v>
      </c>
      <c r="BK561" s="216">
        <f t="shared" si="349"/>
        <v>0</v>
      </c>
      <c r="BL561" s="25" t="s">
        <v>588</v>
      </c>
      <c r="BM561" s="25" t="s">
        <v>7694</v>
      </c>
    </row>
    <row r="562" spans="2:65" s="1" customFormat="1" ht="57" customHeight="1">
      <c r="B562" s="42"/>
      <c r="C562" s="205" t="s">
        <v>1568</v>
      </c>
      <c r="D562" s="205" t="s">
        <v>230</v>
      </c>
      <c r="E562" s="206" t="s">
        <v>7695</v>
      </c>
      <c r="F562" s="207" t="s">
        <v>7675</v>
      </c>
      <c r="G562" s="208" t="s">
        <v>852</v>
      </c>
      <c r="H562" s="209">
        <v>1</v>
      </c>
      <c r="I562" s="210"/>
      <c r="J562" s="211">
        <f t="shared" si="340"/>
        <v>0</v>
      </c>
      <c r="K562" s="207" t="s">
        <v>3144</v>
      </c>
      <c r="L562" s="62"/>
      <c r="M562" s="212" t="s">
        <v>22</v>
      </c>
      <c r="N562" s="213" t="s">
        <v>50</v>
      </c>
      <c r="O562" s="43"/>
      <c r="P562" s="214">
        <f t="shared" si="341"/>
        <v>0</v>
      </c>
      <c r="Q562" s="214">
        <v>0</v>
      </c>
      <c r="R562" s="214">
        <f t="shared" si="342"/>
        <v>0</v>
      </c>
      <c r="S562" s="214">
        <v>0</v>
      </c>
      <c r="T562" s="215">
        <f t="shared" si="343"/>
        <v>0</v>
      </c>
      <c r="AR562" s="25" t="s">
        <v>588</v>
      </c>
      <c r="AT562" s="25" t="s">
        <v>230</v>
      </c>
      <c r="AU562" s="25" t="s">
        <v>87</v>
      </c>
      <c r="AY562" s="25" t="s">
        <v>228</v>
      </c>
      <c r="BE562" s="216">
        <f t="shared" si="344"/>
        <v>0</v>
      </c>
      <c r="BF562" s="216">
        <f t="shared" si="345"/>
        <v>0</v>
      </c>
      <c r="BG562" s="216">
        <f t="shared" si="346"/>
        <v>0</v>
      </c>
      <c r="BH562" s="216">
        <f t="shared" si="347"/>
        <v>0</v>
      </c>
      <c r="BI562" s="216">
        <f t="shared" si="348"/>
        <v>0</v>
      </c>
      <c r="BJ562" s="25" t="s">
        <v>24</v>
      </c>
      <c r="BK562" s="216">
        <f t="shared" si="349"/>
        <v>0</v>
      </c>
      <c r="BL562" s="25" t="s">
        <v>588</v>
      </c>
      <c r="BM562" s="25" t="s">
        <v>7696</v>
      </c>
    </row>
    <row r="563" spans="2:65" s="1" customFormat="1" ht="27">
      <c r="B563" s="42"/>
      <c r="C563" s="64"/>
      <c r="D563" s="219" t="s">
        <v>640</v>
      </c>
      <c r="E563" s="64"/>
      <c r="F563" s="280" t="s">
        <v>7677</v>
      </c>
      <c r="G563" s="64"/>
      <c r="H563" s="64"/>
      <c r="I563" s="173"/>
      <c r="J563" s="64"/>
      <c r="K563" s="64"/>
      <c r="L563" s="62"/>
      <c r="M563" s="255"/>
      <c r="N563" s="43"/>
      <c r="O563" s="43"/>
      <c r="P563" s="43"/>
      <c r="Q563" s="43"/>
      <c r="R563" s="43"/>
      <c r="S563" s="43"/>
      <c r="T563" s="79"/>
      <c r="AT563" s="25" t="s">
        <v>640</v>
      </c>
      <c r="AU563" s="25" t="s">
        <v>87</v>
      </c>
    </row>
    <row r="564" spans="2:65" s="1" customFormat="1" ht="22.5" customHeight="1">
      <c r="B564" s="42"/>
      <c r="C564" s="205" t="s">
        <v>1573</v>
      </c>
      <c r="D564" s="205" t="s">
        <v>230</v>
      </c>
      <c r="E564" s="206" t="s">
        <v>7678</v>
      </c>
      <c r="F564" s="207" t="s">
        <v>7679</v>
      </c>
      <c r="G564" s="208" t="s">
        <v>852</v>
      </c>
      <c r="H564" s="209">
        <v>1</v>
      </c>
      <c r="I564" s="210"/>
      <c r="J564" s="211">
        <f>ROUND(I564*H564,2)</f>
        <v>0</v>
      </c>
      <c r="K564" s="207" t="s">
        <v>3144</v>
      </c>
      <c r="L564" s="62"/>
      <c r="M564" s="212" t="s">
        <v>22</v>
      </c>
      <c r="N564" s="213" t="s">
        <v>50</v>
      </c>
      <c r="O564" s="43"/>
      <c r="P564" s="214">
        <f>O564*H564</f>
        <v>0</v>
      </c>
      <c r="Q564" s="214">
        <v>0</v>
      </c>
      <c r="R564" s="214">
        <f>Q564*H564</f>
        <v>0</v>
      </c>
      <c r="S564" s="214">
        <v>0</v>
      </c>
      <c r="T564" s="215">
        <f>S564*H564</f>
        <v>0</v>
      </c>
      <c r="AR564" s="25" t="s">
        <v>588</v>
      </c>
      <c r="AT564" s="25" t="s">
        <v>230</v>
      </c>
      <c r="AU564" s="25" t="s">
        <v>87</v>
      </c>
      <c r="AY564" s="25" t="s">
        <v>228</v>
      </c>
      <c r="BE564" s="216">
        <f>IF(N564="základní",J564,0)</f>
        <v>0</v>
      </c>
      <c r="BF564" s="216">
        <f>IF(N564="snížená",J564,0)</f>
        <v>0</v>
      </c>
      <c r="BG564" s="216">
        <f>IF(N564="zákl. přenesená",J564,0)</f>
        <v>0</v>
      </c>
      <c r="BH564" s="216">
        <f>IF(N564="sníž. přenesená",J564,0)</f>
        <v>0</v>
      </c>
      <c r="BI564" s="216">
        <f>IF(N564="nulová",J564,0)</f>
        <v>0</v>
      </c>
      <c r="BJ564" s="25" t="s">
        <v>24</v>
      </c>
      <c r="BK564" s="216">
        <f>ROUND(I564*H564,2)</f>
        <v>0</v>
      </c>
      <c r="BL564" s="25" t="s">
        <v>588</v>
      </c>
      <c r="BM564" s="25" t="s">
        <v>7697</v>
      </c>
    </row>
    <row r="565" spans="2:65" s="11" customFormat="1" ht="29.85" customHeight="1">
      <c r="B565" s="188"/>
      <c r="C565" s="189"/>
      <c r="D565" s="202" t="s">
        <v>78</v>
      </c>
      <c r="E565" s="203" t="s">
        <v>3538</v>
      </c>
      <c r="F565" s="203" t="s">
        <v>7698</v>
      </c>
      <c r="G565" s="189"/>
      <c r="H565" s="189"/>
      <c r="I565" s="192"/>
      <c r="J565" s="204">
        <f>BK565</f>
        <v>0</v>
      </c>
      <c r="K565" s="189"/>
      <c r="L565" s="194"/>
      <c r="M565" s="195"/>
      <c r="N565" s="196"/>
      <c r="O565" s="196"/>
      <c r="P565" s="197">
        <f>SUM(P566:P579)</f>
        <v>0</v>
      </c>
      <c r="Q565" s="196"/>
      <c r="R565" s="197">
        <f>SUM(R566:R579)</f>
        <v>0</v>
      </c>
      <c r="S565" s="196"/>
      <c r="T565" s="198">
        <f>SUM(T566:T579)</f>
        <v>0</v>
      </c>
      <c r="AR565" s="199" t="s">
        <v>101</v>
      </c>
      <c r="AT565" s="200" t="s">
        <v>78</v>
      </c>
      <c r="AU565" s="200" t="s">
        <v>24</v>
      </c>
      <c r="AY565" s="199" t="s">
        <v>228</v>
      </c>
      <c r="BK565" s="201">
        <f>SUM(BK566:BK579)</f>
        <v>0</v>
      </c>
    </row>
    <row r="566" spans="2:65" s="1" customFormat="1" ht="22.5" customHeight="1">
      <c r="B566" s="42"/>
      <c r="C566" s="205" t="s">
        <v>1577</v>
      </c>
      <c r="D566" s="205" t="s">
        <v>230</v>
      </c>
      <c r="E566" s="206" t="s">
        <v>7699</v>
      </c>
      <c r="F566" s="207" t="s">
        <v>7700</v>
      </c>
      <c r="G566" s="208" t="s">
        <v>328</v>
      </c>
      <c r="H566" s="209">
        <v>3500</v>
      </c>
      <c r="I566" s="210"/>
      <c r="J566" s="211">
        <f t="shared" ref="J566:J579" si="350">ROUND(I566*H566,2)</f>
        <v>0</v>
      </c>
      <c r="K566" s="207" t="s">
        <v>3144</v>
      </c>
      <c r="L566" s="62"/>
      <c r="M566" s="212" t="s">
        <v>22</v>
      </c>
      <c r="N566" s="213" t="s">
        <v>50</v>
      </c>
      <c r="O566" s="43"/>
      <c r="P566" s="214">
        <f t="shared" ref="P566:P579" si="351">O566*H566</f>
        <v>0</v>
      </c>
      <c r="Q566" s="214">
        <v>0</v>
      </c>
      <c r="R566" s="214">
        <f t="shared" ref="R566:R579" si="352">Q566*H566</f>
        <v>0</v>
      </c>
      <c r="S566" s="214">
        <v>0</v>
      </c>
      <c r="T566" s="215">
        <f t="shared" ref="T566:T579" si="353">S566*H566</f>
        <v>0</v>
      </c>
      <c r="AR566" s="25" t="s">
        <v>588</v>
      </c>
      <c r="AT566" s="25" t="s">
        <v>230</v>
      </c>
      <c r="AU566" s="25" t="s">
        <v>87</v>
      </c>
      <c r="AY566" s="25" t="s">
        <v>228</v>
      </c>
      <c r="BE566" s="216">
        <f t="shared" ref="BE566:BE579" si="354">IF(N566="základní",J566,0)</f>
        <v>0</v>
      </c>
      <c r="BF566" s="216">
        <f t="shared" ref="BF566:BF579" si="355">IF(N566="snížená",J566,0)</f>
        <v>0</v>
      </c>
      <c r="BG566" s="216">
        <f t="shared" ref="BG566:BG579" si="356">IF(N566="zákl. přenesená",J566,0)</f>
        <v>0</v>
      </c>
      <c r="BH566" s="216">
        <f t="shared" ref="BH566:BH579" si="357">IF(N566="sníž. přenesená",J566,0)</f>
        <v>0</v>
      </c>
      <c r="BI566" s="216">
        <f t="shared" ref="BI566:BI579" si="358">IF(N566="nulová",J566,0)</f>
        <v>0</v>
      </c>
      <c r="BJ566" s="25" t="s">
        <v>24</v>
      </c>
      <c r="BK566" s="216">
        <f t="shared" ref="BK566:BK579" si="359">ROUND(I566*H566,2)</f>
        <v>0</v>
      </c>
      <c r="BL566" s="25" t="s">
        <v>588</v>
      </c>
      <c r="BM566" s="25" t="s">
        <v>7701</v>
      </c>
    </row>
    <row r="567" spans="2:65" s="1" customFormat="1" ht="22.5" customHeight="1">
      <c r="B567" s="42"/>
      <c r="C567" s="205" t="s">
        <v>1582</v>
      </c>
      <c r="D567" s="205" t="s">
        <v>230</v>
      </c>
      <c r="E567" s="206" t="s">
        <v>7702</v>
      </c>
      <c r="F567" s="207" t="s">
        <v>7703</v>
      </c>
      <c r="G567" s="208" t="s">
        <v>328</v>
      </c>
      <c r="H567" s="209">
        <v>6000</v>
      </c>
      <c r="I567" s="210"/>
      <c r="J567" s="211">
        <f t="shared" si="350"/>
        <v>0</v>
      </c>
      <c r="K567" s="207" t="s">
        <v>3144</v>
      </c>
      <c r="L567" s="62"/>
      <c r="M567" s="212" t="s">
        <v>22</v>
      </c>
      <c r="N567" s="213" t="s">
        <v>50</v>
      </c>
      <c r="O567" s="43"/>
      <c r="P567" s="214">
        <f t="shared" si="351"/>
        <v>0</v>
      </c>
      <c r="Q567" s="214">
        <v>0</v>
      </c>
      <c r="R567" s="214">
        <f t="shared" si="352"/>
        <v>0</v>
      </c>
      <c r="S567" s="214">
        <v>0</v>
      </c>
      <c r="T567" s="215">
        <f t="shared" si="353"/>
        <v>0</v>
      </c>
      <c r="AR567" s="25" t="s">
        <v>588</v>
      </c>
      <c r="AT567" s="25" t="s">
        <v>230</v>
      </c>
      <c r="AU567" s="25" t="s">
        <v>87</v>
      </c>
      <c r="AY567" s="25" t="s">
        <v>228</v>
      </c>
      <c r="BE567" s="216">
        <f t="shared" si="354"/>
        <v>0</v>
      </c>
      <c r="BF567" s="216">
        <f t="shared" si="355"/>
        <v>0</v>
      </c>
      <c r="BG567" s="216">
        <f t="shared" si="356"/>
        <v>0</v>
      </c>
      <c r="BH567" s="216">
        <f t="shared" si="357"/>
        <v>0</v>
      </c>
      <c r="BI567" s="216">
        <f t="shared" si="358"/>
        <v>0</v>
      </c>
      <c r="BJ567" s="25" t="s">
        <v>24</v>
      </c>
      <c r="BK567" s="216">
        <f t="shared" si="359"/>
        <v>0</v>
      </c>
      <c r="BL567" s="25" t="s">
        <v>588</v>
      </c>
      <c r="BM567" s="25" t="s">
        <v>7704</v>
      </c>
    </row>
    <row r="568" spans="2:65" s="1" customFormat="1" ht="22.5" customHeight="1">
      <c r="B568" s="42"/>
      <c r="C568" s="205" t="s">
        <v>1587</v>
      </c>
      <c r="D568" s="205" t="s">
        <v>230</v>
      </c>
      <c r="E568" s="206" t="s">
        <v>7705</v>
      </c>
      <c r="F568" s="207" t="s">
        <v>7706</v>
      </c>
      <c r="G568" s="208" t="s">
        <v>328</v>
      </c>
      <c r="H568" s="209">
        <v>1100</v>
      </c>
      <c r="I568" s="210"/>
      <c r="J568" s="211">
        <f t="shared" si="350"/>
        <v>0</v>
      </c>
      <c r="K568" s="207" t="s">
        <v>3144</v>
      </c>
      <c r="L568" s="62"/>
      <c r="M568" s="212" t="s">
        <v>22</v>
      </c>
      <c r="N568" s="213" t="s">
        <v>50</v>
      </c>
      <c r="O568" s="43"/>
      <c r="P568" s="214">
        <f t="shared" si="351"/>
        <v>0</v>
      </c>
      <c r="Q568" s="214">
        <v>0</v>
      </c>
      <c r="R568" s="214">
        <f t="shared" si="352"/>
        <v>0</v>
      </c>
      <c r="S568" s="214">
        <v>0</v>
      </c>
      <c r="T568" s="215">
        <f t="shared" si="353"/>
        <v>0</v>
      </c>
      <c r="AR568" s="25" t="s">
        <v>588</v>
      </c>
      <c r="AT568" s="25" t="s">
        <v>230</v>
      </c>
      <c r="AU568" s="25" t="s">
        <v>87</v>
      </c>
      <c r="AY568" s="25" t="s">
        <v>228</v>
      </c>
      <c r="BE568" s="216">
        <f t="shared" si="354"/>
        <v>0</v>
      </c>
      <c r="BF568" s="216">
        <f t="shared" si="355"/>
        <v>0</v>
      </c>
      <c r="BG568" s="216">
        <f t="shared" si="356"/>
        <v>0</v>
      </c>
      <c r="BH568" s="216">
        <f t="shared" si="357"/>
        <v>0</v>
      </c>
      <c r="BI568" s="216">
        <f t="shared" si="358"/>
        <v>0</v>
      </c>
      <c r="BJ568" s="25" t="s">
        <v>24</v>
      </c>
      <c r="BK568" s="216">
        <f t="shared" si="359"/>
        <v>0</v>
      </c>
      <c r="BL568" s="25" t="s">
        <v>588</v>
      </c>
      <c r="BM568" s="25" t="s">
        <v>7707</v>
      </c>
    </row>
    <row r="569" spans="2:65" s="1" customFormat="1" ht="22.5" customHeight="1">
      <c r="B569" s="42"/>
      <c r="C569" s="205" t="s">
        <v>1592</v>
      </c>
      <c r="D569" s="205" t="s">
        <v>230</v>
      </c>
      <c r="E569" s="206" t="s">
        <v>7708</v>
      </c>
      <c r="F569" s="207" t="s">
        <v>7709</v>
      </c>
      <c r="G569" s="208" t="s">
        <v>328</v>
      </c>
      <c r="H569" s="209">
        <v>650</v>
      </c>
      <c r="I569" s="210"/>
      <c r="J569" s="211">
        <f t="shared" si="350"/>
        <v>0</v>
      </c>
      <c r="K569" s="207" t="s">
        <v>3144</v>
      </c>
      <c r="L569" s="62"/>
      <c r="M569" s="212" t="s">
        <v>22</v>
      </c>
      <c r="N569" s="213" t="s">
        <v>50</v>
      </c>
      <c r="O569" s="43"/>
      <c r="P569" s="214">
        <f t="shared" si="351"/>
        <v>0</v>
      </c>
      <c r="Q569" s="214">
        <v>0</v>
      </c>
      <c r="R569" s="214">
        <f t="shared" si="352"/>
        <v>0</v>
      </c>
      <c r="S569" s="214">
        <v>0</v>
      </c>
      <c r="T569" s="215">
        <f t="shared" si="353"/>
        <v>0</v>
      </c>
      <c r="AR569" s="25" t="s">
        <v>588</v>
      </c>
      <c r="AT569" s="25" t="s">
        <v>230</v>
      </c>
      <c r="AU569" s="25" t="s">
        <v>87</v>
      </c>
      <c r="AY569" s="25" t="s">
        <v>228</v>
      </c>
      <c r="BE569" s="216">
        <f t="shared" si="354"/>
        <v>0</v>
      </c>
      <c r="BF569" s="216">
        <f t="shared" si="355"/>
        <v>0</v>
      </c>
      <c r="BG569" s="216">
        <f t="shared" si="356"/>
        <v>0</v>
      </c>
      <c r="BH569" s="216">
        <f t="shared" si="357"/>
        <v>0</v>
      </c>
      <c r="BI569" s="216">
        <f t="shared" si="358"/>
        <v>0</v>
      </c>
      <c r="BJ569" s="25" t="s">
        <v>24</v>
      </c>
      <c r="BK569" s="216">
        <f t="shared" si="359"/>
        <v>0</v>
      </c>
      <c r="BL569" s="25" t="s">
        <v>588</v>
      </c>
      <c r="BM569" s="25" t="s">
        <v>7710</v>
      </c>
    </row>
    <row r="570" spans="2:65" s="1" customFormat="1" ht="22.5" customHeight="1">
      <c r="B570" s="42"/>
      <c r="C570" s="205" t="s">
        <v>1597</v>
      </c>
      <c r="D570" s="205" t="s">
        <v>230</v>
      </c>
      <c r="E570" s="206" t="s">
        <v>7711</v>
      </c>
      <c r="F570" s="207" t="s">
        <v>7712</v>
      </c>
      <c r="G570" s="208" t="s">
        <v>328</v>
      </c>
      <c r="H570" s="209">
        <v>400</v>
      </c>
      <c r="I570" s="210"/>
      <c r="J570" s="211">
        <f t="shared" si="350"/>
        <v>0</v>
      </c>
      <c r="K570" s="207" t="s">
        <v>3144</v>
      </c>
      <c r="L570" s="62"/>
      <c r="M570" s="212" t="s">
        <v>22</v>
      </c>
      <c r="N570" s="213" t="s">
        <v>50</v>
      </c>
      <c r="O570" s="43"/>
      <c r="P570" s="214">
        <f t="shared" si="351"/>
        <v>0</v>
      </c>
      <c r="Q570" s="214">
        <v>0</v>
      </c>
      <c r="R570" s="214">
        <f t="shared" si="352"/>
        <v>0</v>
      </c>
      <c r="S570" s="214">
        <v>0</v>
      </c>
      <c r="T570" s="215">
        <f t="shared" si="353"/>
        <v>0</v>
      </c>
      <c r="AR570" s="25" t="s">
        <v>588</v>
      </c>
      <c r="AT570" s="25" t="s">
        <v>230</v>
      </c>
      <c r="AU570" s="25" t="s">
        <v>87</v>
      </c>
      <c r="AY570" s="25" t="s">
        <v>228</v>
      </c>
      <c r="BE570" s="216">
        <f t="shared" si="354"/>
        <v>0</v>
      </c>
      <c r="BF570" s="216">
        <f t="shared" si="355"/>
        <v>0</v>
      </c>
      <c r="BG570" s="216">
        <f t="shared" si="356"/>
        <v>0</v>
      </c>
      <c r="BH570" s="216">
        <f t="shared" si="357"/>
        <v>0</v>
      </c>
      <c r="BI570" s="216">
        <f t="shared" si="358"/>
        <v>0</v>
      </c>
      <c r="BJ570" s="25" t="s">
        <v>24</v>
      </c>
      <c r="BK570" s="216">
        <f t="shared" si="359"/>
        <v>0</v>
      </c>
      <c r="BL570" s="25" t="s">
        <v>588</v>
      </c>
      <c r="BM570" s="25" t="s">
        <v>7713</v>
      </c>
    </row>
    <row r="571" spans="2:65" s="1" customFormat="1" ht="22.5" customHeight="1">
      <c r="B571" s="42"/>
      <c r="C571" s="205" t="s">
        <v>1601</v>
      </c>
      <c r="D571" s="205" t="s">
        <v>230</v>
      </c>
      <c r="E571" s="206" t="s">
        <v>7714</v>
      </c>
      <c r="F571" s="207" t="s">
        <v>7715</v>
      </c>
      <c r="G571" s="208" t="s">
        <v>328</v>
      </c>
      <c r="H571" s="209">
        <v>1000</v>
      </c>
      <c r="I571" s="210"/>
      <c r="J571" s="211">
        <f t="shared" si="350"/>
        <v>0</v>
      </c>
      <c r="K571" s="207" t="s">
        <v>3144</v>
      </c>
      <c r="L571" s="62"/>
      <c r="M571" s="212" t="s">
        <v>22</v>
      </c>
      <c r="N571" s="213" t="s">
        <v>50</v>
      </c>
      <c r="O571" s="43"/>
      <c r="P571" s="214">
        <f t="shared" si="351"/>
        <v>0</v>
      </c>
      <c r="Q571" s="214">
        <v>0</v>
      </c>
      <c r="R571" s="214">
        <f t="shared" si="352"/>
        <v>0</v>
      </c>
      <c r="S571" s="214">
        <v>0</v>
      </c>
      <c r="T571" s="215">
        <f t="shared" si="353"/>
        <v>0</v>
      </c>
      <c r="AR571" s="25" t="s">
        <v>588</v>
      </c>
      <c r="AT571" s="25" t="s">
        <v>230</v>
      </c>
      <c r="AU571" s="25" t="s">
        <v>87</v>
      </c>
      <c r="AY571" s="25" t="s">
        <v>228</v>
      </c>
      <c r="BE571" s="216">
        <f t="shared" si="354"/>
        <v>0</v>
      </c>
      <c r="BF571" s="216">
        <f t="shared" si="355"/>
        <v>0</v>
      </c>
      <c r="BG571" s="216">
        <f t="shared" si="356"/>
        <v>0</v>
      </c>
      <c r="BH571" s="216">
        <f t="shared" si="357"/>
        <v>0</v>
      </c>
      <c r="BI571" s="216">
        <f t="shared" si="358"/>
        <v>0</v>
      </c>
      <c r="BJ571" s="25" t="s">
        <v>24</v>
      </c>
      <c r="BK571" s="216">
        <f t="shared" si="359"/>
        <v>0</v>
      </c>
      <c r="BL571" s="25" t="s">
        <v>588</v>
      </c>
      <c r="BM571" s="25" t="s">
        <v>7716</v>
      </c>
    </row>
    <row r="572" spans="2:65" s="1" customFormat="1" ht="22.5" customHeight="1">
      <c r="B572" s="42"/>
      <c r="C572" s="205" t="s">
        <v>1606</v>
      </c>
      <c r="D572" s="205" t="s">
        <v>230</v>
      </c>
      <c r="E572" s="206" t="s">
        <v>7717</v>
      </c>
      <c r="F572" s="207" t="s">
        <v>7718</v>
      </c>
      <c r="G572" s="208" t="s">
        <v>328</v>
      </c>
      <c r="H572" s="209">
        <v>90</v>
      </c>
      <c r="I572" s="210"/>
      <c r="J572" s="211">
        <f t="shared" si="350"/>
        <v>0</v>
      </c>
      <c r="K572" s="207" t="s">
        <v>3144</v>
      </c>
      <c r="L572" s="62"/>
      <c r="M572" s="212" t="s">
        <v>22</v>
      </c>
      <c r="N572" s="213" t="s">
        <v>50</v>
      </c>
      <c r="O572" s="43"/>
      <c r="P572" s="214">
        <f t="shared" si="351"/>
        <v>0</v>
      </c>
      <c r="Q572" s="214">
        <v>0</v>
      </c>
      <c r="R572" s="214">
        <f t="shared" si="352"/>
        <v>0</v>
      </c>
      <c r="S572" s="214">
        <v>0</v>
      </c>
      <c r="T572" s="215">
        <f t="shared" si="353"/>
        <v>0</v>
      </c>
      <c r="AR572" s="25" t="s">
        <v>588</v>
      </c>
      <c r="AT572" s="25" t="s">
        <v>230</v>
      </c>
      <c r="AU572" s="25" t="s">
        <v>87</v>
      </c>
      <c r="AY572" s="25" t="s">
        <v>228</v>
      </c>
      <c r="BE572" s="216">
        <f t="shared" si="354"/>
        <v>0</v>
      </c>
      <c r="BF572" s="216">
        <f t="shared" si="355"/>
        <v>0</v>
      </c>
      <c r="BG572" s="216">
        <f t="shared" si="356"/>
        <v>0</v>
      </c>
      <c r="BH572" s="216">
        <f t="shared" si="357"/>
        <v>0</v>
      </c>
      <c r="BI572" s="216">
        <f t="shared" si="358"/>
        <v>0</v>
      </c>
      <c r="BJ572" s="25" t="s">
        <v>24</v>
      </c>
      <c r="BK572" s="216">
        <f t="shared" si="359"/>
        <v>0</v>
      </c>
      <c r="BL572" s="25" t="s">
        <v>588</v>
      </c>
      <c r="BM572" s="25" t="s">
        <v>7719</v>
      </c>
    </row>
    <row r="573" spans="2:65" s="1" customFormat="1" ht="31.5" customHeight="1">
      <c r="B573" s="42"/>
      <c r="C573" s="205" t="s">
        <v>1611</v>
      </c>
      <c r="D573" s="205" t="s">
        <v>230</v>
      </c>
      <c r="E573" s="206" t="s">
        <v>7720</v>
      </c>
      <c r="F573" s="207" t="s">
        <v>7721</v>
      </c>
      <c r="G573" s="208" t="s">
        <v>328</v>
      </c>
      <c r="H573" s="209">
        <v>40</v>
      </c>
      <c r="I573" s="210"/>
      <c r="J573" s="211">
        <f t="shared" si="350"/>
        <v>0</v>
      </c>
      <c r="K573" s="207" t="s">
        <v>3144</v>
      </c>
      <c r="L573" s="62"/>
      <c r="M573" s="212" t="s">
        <v>22</v>
      </c>
      <c r="N573" s="213" t="s">
        <v>50</v>
      </c>
      <c r="O573" s="43"/>
      <c r="P573" s="214">
        <f t="shared" si="351"/>
        <v>0</v>
      </c>
      <c r="Q573" s="214">
        <v>0</v>
      </c>
      <c r="R573" s="214">
        <f t="shared" si="352"/>
        <v>0</v>
      </c>
      <c r="S573" s="214">
        <v>0</v>
      </c>
      <c r="T573" s="215">
        <f t="shared" si="353"/>
        <v>0</v>
      </c>
      <c r="AR573" s="25" t="s">
        <v>588</v>
      </c>
      <c r="AT573" s="25" t="s">
        <v>230</v>
      </c>
      <c r="AU573" s="25" t="s">
        <v>87</v>
      </c>
      <c r="AY573" s="25" t="s">
        <v>228</v>
      </c>
      <c r="BE573" s="216">
        <f t="shared" si="354"/>
        <v>0</v>
      </c>
      <c r="BF573" s="216">
        <f t="shared" si="355"/>
        <v>0</v>
      </c>
      <c r="BG573" s="216">
        <f t="shared" si="356"/>
        <v>0</v>
      </c>
      <c r="BH573" s="216">
        <f t="shared" si="357"/>
        <v>0</v>
      </c>
      <c r="BI573" s="216">
        <f t="shared" si="358"/>
        <v>0</v>
      </c>
      <c r="BJ573" s="25" t="s">
        <v>24</v>
      </c>
      <c r="BK573" s="216">
        <f t="shared" si="359"/>
        <v>0</v>
      </c>
      <c r="BL573" s="25" t="s">
        <v>588</v>
      </c>
      <c r="BM573" s="25" t="s">
        <v>7722</v>
      </c>
    </row>
    <row r="574" spans="2:65" s="1" customFormat="1" ht="31.5" customHeight="1">
      <c r="B574" s="42"/>
      <c r="C574" s="205" t="s">
        <v>1616</v>
      </c>
      <c r="D574" s="205" t="s">
        <v>230</v>
      </c>
      <c r="E574" s="206" t="s">
        <v>7723</v>
      </c>
      <c r="F574" s="207" t="s">
        <v>7724</v>
      </c>
      <c r="G574" s="208" t="s">
        <v>328</v>
      </c>
      <c r="H574" s="209">
        <v>100</v>
      </c>
      <c r="I574" s="210"/>
      <c r="J574" s="211">
        <f t="shared" si="350"/>
        <v>0</v>
      </c>
      <c r="K574" s="207" t="s">
        <v>3144</v>
      </c>
      <c r="L574" s="62"/>
      <c r="M574" s="212" t="s">
        <v>22</v>
      </c>
      <c r="N574" s="213" t="s">
        <v>50</v>
      </c>
      <c r="O574" s="43"/>
      <c r="P574" s="214">
        <f t="shared" si="351"/>
        <v>0</v>
      </c>
      <c r="Q574" s="214">
        <v>0</v>
      </c>
      <c r="R574" s="214">
        <f t="shared" si="352"/>
        <v>0</v>
      </c>
      <c r="S574" s="214">
        <v>0</v>
      </c>
      <c r="T574" s="215">
        <f t="shared" si="353"/>
        <v>0</v>
      </c>
      <c r="AR574" s="25" t="s">
        <v>588</v>
      </c>
      <c r="AT574" s="25" t="s">
        <v>230</v>
      </c>
      <c r="AU574" s="25" t="s">
        <v>87</v>
      </c>
      <c r="AY574" s="25" t="s">
        <v>228</v>
      </c>
      <c r="BE574" s="216">
        <f t="shared" si="354"/>
        <v>0</v>
      </c>
      <c r="BF574" s="216">
        <f t="shared" si="355"/>
        <v>0</v>
      </c>
      <c r="BG574" s="216">
        <f t="shared" si="356"/>
        <v>0</v>
      </c>
      <c r="BH574" s="216">
        <f t="shared" si="357"/>
        <v>0</v>
      </c>
      <c r="BI574" s="216">
        <f t="shared" si="358"/>
        <v>0</v>
      </c>
      <c r="BJ574" s="25" t="s">
        <v>24</v>
      </c>
      <c r="BK574" s="216">
        <f t="shared" si="359"/>
        <v>0</v>
      </c>
      <c r="BL574" s="25" t="s">
        <v>588</v>
      </c>
      <c r="BM574" s="25" t="s">
        <v>7725</v>
      </c>
    </row>
    <row r="575" spans="2:65" s="1" customFormat="1" ht="31.5" customHeight="1">
      <c r="B575" s="42"/>
      <c r="C575" s="205" t="s">
        <v>1621</v>
      </c>
      <c r="D575" s="205" t="s">
        <v>230</v>
      </c>
      <c r="E575" s="206" t="s">
        <v>7726</v>
      </c>
      <c r="F575" s="207" t="s">
        <v>7727</v>
      </c>
      <c r="G575" s="208" t="s">
        <v>328</v>
      </c>
      <c r="H575" s="209">
        <v>60</v>
      </c>
      <c r="I575" s="210"/>
      <c r="J575" s="211">
        <f t="shared" si="350"/>
        <v>0</v>
      </c>
      <c r="K575" s="207" t="s">
        <v>3144</v>
      </c>
      <c r="L575" s="62"/>
      <c r="M575" s="212" t="s">
        <v>22</v>
      </c>
      <c r="N575" s="213" t="s">
        <v>50</v>
      </c>
      <c r="O575" s="43"/>
      <c r="P575" s="214">
        <f t="shared" si="351"/>
        <v>0</v>
      </c>
      <c r="Q575" s="214">
        <v>0</v>
      </c>
      <c r="R575" s="214">
        <f t="shared" si="352"/>
        <v>0</v>
      </c>
      <c r="S575" s="214">
        <v>0</v>
      </c>
      <c r="T575" s="215">
        <f t="shared" si="353"/>
        <v>0</v>
      </c>
      <c r="AR575" s="25" t="s">
        <v>588</v>
      </c>
      <c r="AT575" s="25" t="s">
        <v>230</v>
      </c>
      <c r="AU575" s="25" t="s">
        <v>87</v>
      </c>
      <c r="AY575" s="25" t="s">
        <v>228</v>
      </c>
      <c r="BE575" s="216">
        <f t="shared" si="354"/>
        <v>0</v>
      </c>
      <c r="BF575" s="216">
        <f t="shared" si="355"/>
        <v>0</v>
      </c>
      <c r="BG575" s="216">
        <f t="shared" si="356"/>
        <v>0</v>
      </c>
      <c r="BH575" s="216">
        <f t="shared" si="357"/>
        <v>0</v>
      </c>
      <c r="BI575" s="216">
        <f t="shared" si="358"/>
        <v>0</v>
      </c>
      <c r="BJ575" s="25" t="s">
        <v>24</v>
      </c>
      <c r="BK575" s="216">
        <f t="shared" si="359"/>
        <v>0</v>
      </c>
      <c r="BL575" s="25" t="s">
        <v>588</v>
      </c>
      <c r="BM575" s="25" t="s">
        <v>7728</v>
      </c>
    </row>
    <row r="576" spans="2:65" s="1" customFormat="1" ht="22.5" customHeight="1">
      <c r="B576" s="42"/>
      <c r="C576" s="205" t="s">
        <v>1626</v>
      </c>
      <c r="D576" s="205" t="s">
        <v>230</v>
      </c>
      <c r="E576" s="206" t="s">
        <v>7729</v>
      </c>
      <c r="F576" s="207" t="s">
        <v>7730</v>
      </c>
      <c r="G576" s="208" t="s">
        <v>328</v>
      </c>
      <c r="H576" s="209">
        <v>60</v>
      </c>
      <c r="I576" s="210"/>
      <c r="J576" s="211">
        <f t="shared" si="350"/>
        <v>0</v>
      </c>
      <c r="K576" s="207" t="s">
        <v>3144</v>
      </c>
      <c r="L576" s="62"/>
      <c r="M576" s="212" t="s">
        <v>22</v>
      </c>
      <c r="N576" s="213" t="s">
        <v>50</v>
      </c>
      <c r="O576" s="43"/>
      <c r="P576" s="214">
        <f t="shared" si="351"/>
        <v>0</v>
      </c>
      <c r="Q576" s="214">
        <v>0</v>
      </c>
      <c r="R576" s="214">
        <f t="shared" si="352"/>
        <v>0</v>
      </c>
      <c r="S576" s="214">
        <v>0</v>
      </c>
      <c r="T576" s="215">
        <f t="shared" si="353"/>
        <v>0</v>
      </c>
      <c r="AR576" s="25" t="s">
        <v>588</v>
      </c>
      <c r="AT576" s="25" t="s">
        <v>230</v>
      </c>
      <c r="AU576" s="25" t="s">
        <v>87</v>
      </c>
      <c r="AY576" s="25" t="s">
        <v>228</v>
      </c>
      <c r="BE576" s="216">
        <f t="shared" si="354"/>
        <v>0</v>
      </c>
      <c r="BF576" s="216">
        <f t="shared" si="355"/>
        <v>0</v>
      </c>
      <c r="BG576" s="216">
        <f t="shared" si="356"/>
        <v>0</v>
      </c>
      <c r="BH576" s="216">
        <f t="shared" si="357"/>
        <v>0</v>
      </c>
      <c r="BI576" s="216">
        <f t="shared" si="358"/>
        <v>0</v>
      </c>
      <c r="BJ576" s="25" t="s">
        <v>24</v>
      </c>
      <c r="BK576" s="216">
        <f t="shared" si="359"/>
        <v>0</v>
      </c>
      <c r="BL576" s="25" t="s">
        <v>588</v>
      </c>
      <c r="BM576" s="25" t="s">
        <v>7731</v>
      </c>
    </row>
    <row r="577" spans="2:65" s="1" customFormat="1" ht="31.5" customHeight="1">
      <c r="B577" s="42"/>
      <c r="C577" s="205" t="s">
        <v>1631</v>
      </c>
      <c r="D577" s="205" t="s">
        <v>230</v>
      </c>
      <c r="E577" s="206" t="s">
        <v>7732</v>
      </c>
      <c r="F577" s="207" t="s">
        <v>7733</v>
      </c>
      <c r="G577" s="208" t="s">
        <v>328</v>
      </c>
      <c r="H577" s="209">
        <v>60</v>
      </c>
      <c r="I577" s="210"/>
      <c r="J577" s="211">
        <f t="shared" si="350"/>
        <v>0</v>
      </c>
      <c r="K577" s="207" t="s">
        <v>3144</v>
      </c>
      <c r="L577" s="62"/>
      <c r="M577" s="212" t="s">
        <v>22</v>
      </c>
      <c r="N577" s="213" t="s">
        <v>50</v>
      </c>
      <c r="O577" s="43"/>
      <c r="P577" s="214">
        <f t="shared" si="351"/>
        <v>0</v>
      </c>
      <c r="Q577" s="214">
        <v>0</v>
      </c>
      <c r="R577" s="214">
        <f t="shared" si="352"/>
        <v>0</v>
      </c>
      <c r="S577" s="214">
        <v>0</v>
      </c>
      <c r="T577" s="215">
        <f t="shared" si="353"/>
        <v>0</v>
      </c>
      <c r="AR577" s="25" t="s">
        <v>588</v>
      </c>
      <c r="AT577" s="25" t="s">
        <v>230</v>
      </c>
      <c r="AU577" s="25" t="s">
        <v>87</v>
      </c>
      <c r="AY577" s="25" t="s">
        <v>228</v>
      </c>
      <c r="BE577" s="216">
        <f t="shared" si="354"/>
        <v>0</v>
      </c>
      <c r="BF577" s="216">
        <f t="shared" si="355"/>
        <v>0</v>
      </c>
      <c r="BG577" s="216">
        <f t="shared" si="356"/>
        <v>0</v>
      </c>
      <c r="BH577" s="216">
        <f t="shared" si="357"/>
        <v>0</v>
      </c>
      <c r="BI577" s="216">
        <f t="shared" si="358"/>
        <v>0</v>
      </c>
      <c r="BJ577" s="25" t="s">
        <v>24</v>
      </c>
      <c r="BK577" s="216">
        <f t="shared" si="359"/>
        <v>0</v>
      </c>
      <c r="BL577" s="25" t="s">
        <v>588</v>
      </c>
      <c r="BM577" s="25" t="s">
        <v>7734</v>
      </c>
    </row>
    <row r="578" spans="2:65" s="1" customFormat="1" ht="31.5" customHeight="1">
      <c r="B578" s="42"/>
      <c r="C578" s="205" t="s">
        <v>1636</v>
      </c>
      <c r="D578" s="205" t="s">
        <v>230</v>
      </c>
      <c r="E578" s="206" t="s">
        <v>7735</v>
      </c>
      <c r="F578" s="207" t="s">
        <v>7736</v>
      </c>
      <c r="G578" s="208" t="s">
        <v>328</v>
      </c>
      <c r="H578" s="209">
        <v>80</v>
      </c>
      <c r="I578" s="210"/>
      <c r="J578" s="211">
        <f t="shared" si="350"/>
        <v>0</v>
      </c>
      <c r="K578" s="207" t="s">
        <v>3144</v>
      </c>
      <c r="L578" s="62"/>
      <c r="M578" s="212" t="s">
        <v>22</v>
      </c>
      <c r="N578" s="213" t="s">
        <v>50</v>
      </c>
      <c r="O578" s="43"/>
      <c r="P578" s="214">
        <f t="shared" si="351"/>
        <v>0</v>
      </c>
      <c r="Q578" s="214">
        <v>0</v>
      </c>
      <c r="R578" s="214">
        <f t="shared" si="352"/>
        <v>0</v>
      </c>
      <c r="S578" s="214">
        <v>0</v>
      </c>
      <c r="T578" s="215">
        <f t="shared" si="353"/>
        <v>0</v>
      </c>
      <c r="AR578" s="25" t="s">
        <v>588</v>
      </c>
      <c r="AT578" s="25" t="s">
        <v>230</v>
      </c>
      <c r="AU578" s="25" t="s">
        <v>87</v>
      </c>
      <c r="AY578" s="25" t="s">
        <v>228</v>
      </c>
      <c r="BE578" s="216">
        <f t="shared" si="354"/>
        <v>0</v>
      </c>
      <c r="BF578" s="216">
        <f t="shared" si="355"/>
        <v>0</v>
      </c>
      <c r="BG578" s="216">
        <f t="shared" si="356"/>
        <v>0</v>
      </c>
      <c r="BH578" s="216">
        <f t="shared" si="357"/>
        <v>0</v>
      </c>
      <c r="BI578" s="216">
        <f t="shared" si="358"/>
        <v>0</v>
      </c>
      <c r="BJ578" s="25" t="s">
        <v>24</v>
      </c>
      <c r="BK578" s="216">
        <f t="shared" si="359"/>
        <v>0</v>
      </c>
      <c r="BL578" s="25" t="s">
        <v>588</v>
      </c>
      <c r="BM578" s="25" t="s">
        <v>7737</v>
      </c>
    </row>
    <row r="579" spans="2:65" s="1" customFormat="1" ht="22.5" customHeight="1">
      <c r="B579" s="42"/>
      <c r="C579" s="205" t="s">
        <v>1641</v>
      </c>
      <c r="D579" s="205" t="s">
        <v>230</v>
      </c>
      <c r="E579" s="206" t="s">
        <v>7738</v>
      </c>
      <c r="F579" s="207" t="s">
        <v>7739</v>
      </c>
      <c r="G579" s="208" t="s">
        <v>852</v>
      </c>
      <c r="H579" s="209">
        <v>200</v>
      </c>
      <c r="I579" s="210"/>
      <c r="J579" s="211">
        <f t="shared" si="350"/>
        <v>0</v>
      </c>
      <c r="K579" s="207" t="s">
        <v>3144</v>
      </c>
      <c r="L579" s="62"/>
      <c r="M579" s="212" t="s">
        <v>22</v>
      </c>
      <c r="N579" s="213" t="s">
        <v>50</v>
      </c>
      <c r="O579" s="43"/>
      <c r="P579" s="214">
        <f t="shared" si="351"/>
        <v>0</v>
      </c>
      <c r="Q579" s="214">
        <v>0</v>
      </c>
      <c r="R579" s="214">
        <f t="shared" si="352"/>
        <v>0</v>
      </c>
      <c r="S579" s="214">
        <v>0</v>
      </c>
      <c r="T579" s="215">
        <f t="shared" si="353"/>
        <v>0</v>
      </c>
      <c r="AR579" s="25" t="s">
        <v>588</v>
      </c>
      <c r="AT579" s="25" t="s">
        <v>230</v>
      </c>
      <c r="AU579" s="25" t="s">
        <v>87</v>
      </c>
      <c r="AY579" s="25" t="s">
        <v>228</v>
      </c>
      <c r="BE579" s="216">
        <f t="shared" si="354"/>
        <v>0</v>
      </c>
      <c r="BF579" s="216">
        <f t="shared" si="355"/>
        <v>0</v>
      </c>
      <c r="BG579" s="216">
        <f t="shared" si="356"/>
        <v>0</v>
      </c>
      <c r="BH579" s="216">
        <f t="shared" si="357"/>
        <v>0</v>
      </c>
      <c r="BI579" s="216">
        <f t="shared" si="358"/>
        <v>0</v>
      </c>
      <c r="BJ579" s="25" t="s">
        <v>24</v>
      </c>
      <c r="BK579" s="216">
        <f t="shared" si="359"/>
        <v>0</v>
      </c>
      <c r="BL579" s="25" t="s">
        <v>588</v>
      </c>
      <c r="BM579" s="25" t="s">
        <v>7740</v>
      </c>
    </row>
    <row r="580" spans="2:65" s="11" customFormat="1" ht="29.85" customHeight="1">
      <c r="B580" s="188"/>
      <c r="C580" s="189"/>
      <c r="D580" s="202" t="s">
        <v>78</v>
      </c>
      <c r="E580" s="203" t="s">
        <v>3547</v>
      </c>
      <c r="F580" s="203" t="s">
        <v>7741</v>
      </c>
      <c r="G580" s="189"/>
      <c r="H580" s="189"/>
      <c r="I580" s="192"/>
      <c r="J580" s="204">
        <f>BK580</f>
        <v>0</v>
      </c>
      <c r="K580" s="189"/>
      <c r="L580" s="194"/>
      <c r="M580" s="195"/>
      <c r="N580" s="196"/>
      <c r="O580" s="196"/>
      <c r="P580" s="197">
        <f>SUM(P581:P592)</f>
        <v>0</v>
      </c>
      <c r="Q580" s="196"/>
      <c r="R580" s="197">
        <f>SUM(R581:R592)</f>
        <v>0</v>
      </c>
      <c r="S580" s="196"/>
      <c r="T580" s="198">
        <f>SUM(T581:T592)</f>
        <v>0</v>
      </c>
      <c r="AR580" s="199" t="s">
        <v>101</v>
      </c>
      <c r="AT580" s="200" t="s">
        <v>78</v>
      </c>
      <c r="AU580" s="200" t="s">
        <v>24</v>
      </c>
      <c r="AY580" s="199" t="s">
        <v>228</v>
      </c>
      <c r="BK580" s="201">
        <f>SUM(BK581:BK592)</f>
        <v>0</v>
      </c>
    </row>
    <row r="581" spans="2:65" s="1" customFormat="1" ht="22.5" customHeight="1">
      <c r="B581" s="42"/>
      <c r="C581" s="205" t="s">
        <v>1646</v>
      </c>
      <c r="D581" s="205" t="s">
        <v>230</v>
      </c>
      <c r="E581" s="206" t="s">
        <v>7742</v>
      </c>
      <c r="F581" s="207" t="s">
        <v>7743</v>
      </c>
      <c r="G581" s="208" t="s">
        <v>852</v>
      </c>
      <c r="H581" s="209">
        <v>1</v>
      </c>
      <c r="I581" s="210"/>
      <c r="J581" s="211">
        <f t="shared" ref="J581:J592" si="360">ROUND(I581*H581,2)</f>
        <v>0</v>
      </c>
      <c r="K581" s="207" t="s">
        <v>3144</v>
      </c>
      <c r="L581" s="62"/>
      <c r="M581" s="212" t="s">
        <v>22</v>
      </c>
      <c r="N581" s="213" t="s">
        <v>50</v>
      </c>
      <c r="O581" s="43"/>
      <c r="P581" s="214">
        <f t="shared" ref="P581:P592" si="361">O581*H581</f>
        <v>0</v>
      </c>
      <c r="Q581" s="214">
        <v>0</v>
      </c>
      <c r="R581" s="214">
        <f t="shared" ref="R581:R592" si="362">Q581*H581</f>
        <v>0</v>
      </c>
      <c r="S581" s="214">
        <v>0</v>
      </c>
      <c r="T581" s="215">
        <f t="shared" ref="T581:T592" si="363">S581*H581</f>
        <v>0</v>
      </c>
      <c r="AR581" s="25" t="s">
        <v>588</v>
      </c>
      <c r="AT581" s="25" t="s">
        <v>230</v>
      </c>
      <c r="AU581" s="25" t="s">
        <v>87</v>
      </c>
      <c r="AY581" s="25" t="s">
        <v>228</v>
      </c>
      <c r="BE581" s="216">
        <f t="shared" ref="BE581:BE592" si="364">IF(N581="základní",J581,0)</f>
        <v>0</v>
      </c>
      <c r="BF581" s="216">
        <f t="shared" ref="BF581:BF592" si="365">IF(N581="snížená",J581,0)</f>
        <v>0</v>
      </c>
      <c r="BG581" s="216">
        <f t="shared" ref="BG581:BG592" si="366">IF(N581="zákl. přenesená",J581,0)</f>
        <v>0</v>
      </c>
      <c r="BH581" s="216">
        <f t="shared" ref="BH581:BH592" si="367">IF(N581="sníž. přenesená",J581,0)</f>
        <v>0</v>
      </c>
      <c r="BI581" s="216">
        <f t="shared" ref="BI581:BI592" si="368">IF(N581="nulová",J581,0)</f>
        <v>0</v>
      </c>
      <c r="BJ581" s="25" t="s">
        <v>24</v>
      </c>
      <c r="BK581" s="216">
        <f t="shared" ref="BK581:BK592" si="369">ROUND(I581*H581,2)</f>
        <v>0</v>
      </c>
      <c r="BL581" s="25" t="s">
        <v>588</v>
      </c>
      <c r="BM581" s="25" t="s">
        <v>7744</v>
      </c>
    </row>
    <row r="582" spans="2:65" s="1" customFormat="1" ht="22.5" customHeight="1">
      <c r="B582" s="42"/>
      <c r="C582" s="205" t="s">
        <v>1650</v>
      </c>
      <c r="D582" s="205" t="s">
        <v>230</v>
      </c>
      <c r="E582" s="206" t="s">
        <v>7745</v>
      </c>
      <c r="F582" s="207" t="s">
        <v>7746</v>
      </c>
      <c r="G582" s="208" t="s">
        <v>852</v>
      </c>
      <c r="H582" s="209">
        <v>1</v>
      </c>
      <c r="I582" s="210"/>
      <c r="J582" s="211">
        <f t="shared" si="360"/>
        <v>0</v>
      </c>
      <c r="K582" s="207" t="s">
        <v>3144</v>
      </c>
      <c r="L582" s="62"/>
      <c r="M582" s="212" t="s">
        <v>22</v>
      </c>
      <c r="N582" s="213" t="s">
        <v>50</v>
      </c>
      <c r="O582" s="43"/>
      <c r="P582" s="214">
        <f t="shared" si="361"/>
        <v>0</v>
      </c>
      <c r="Q582" s="214">
        <v>0</v>
      </c>
      <c r="R582" s="214">
        <f t="shared" si="362"/>
        <v>0</v>
      </c>
      <c r="S582" s="214">
        <v>0</v>
      </c>
      <c r="T582" s="215">
        <f t="shared" si="363"/>
        <v>0</v>
      </c>
      <c r="AR582" s="25" t="s">
        <v>588</v>
      </c>
      <c r="AT582" s="25" t="s">
        <v>230</v>
      </c>
      <c r="AU582" s="25" t="s">
        <v>87</v>
      </c>
      <c r="AY582" s="25" t="s">
        <v>228</v>
      </c>
      <c r="BE582" s="216">
        <f t="shared" si="364"/>
        <v>0</v>
      </c>
      <c r="BF582" s="216">
        <f t="shared" si="365"/>
        <v>0</v>
      </c>
      <c r="BG582" s="216">
        <f t="shared" si="366"/>
        <v>0</v>
      </c>
      <c r="BH582" s="216">
        <f t="shared" si="367"/>
        <v>0</v>
      </c>
      <c r="BI582" s="216">
        <f t="shared" si="368"/>
        <v>0</v>
      </c>
      <c r="BJ582" s="25" t="s">
        <v>24</v>
      </c>
      <c r="BK582" s="216">
        <f t="shared" si="369"/>
        <v>0</v>
      </c>
      <c r="BL582" s="25" t="s">
        <v>588</v>
      </c>
      <c r="BM582" s="25" t="s">
        <v>7747</v>
      </c>
    </row>
    <row r="583" spans="2:65" s="1" customFormat="1" ht="22.5" customHeight="1">
      <c r="B583" s="42"/>
      <c r="C583" s="205" t="s">
        <v>1655</v>
      </c>
      <c r="D583" s="205" t="s">
        <v>230</v>
      </c>
      <c r="E583" s="206" t="s">
        <v>7748</v>
      </c>
      <c r="F583" s="207" t="s">
        <v>7749</v>
      </c>
      <c r="G583" s="208" t="s">
        <v>852</v>
      </c>
      <c r="H583" s="209">
        <v>1</v>
      </c>
      <c r="I583" s="210"/>
      <c r="J583" s="211">
        <f t="shared" si="360"/>
        <v>0</v>
      </c>
      <c r="K583" s="207" t="s">
        <v>3144</v>
      </c>
      <c r="L583" s="62"/>
      <c r="M583" s="212" t="s">
        <v>22</v>
      </c>
      <c r="N583" s="213" t="s">
        <v>50</v>
      </c>
      <c r="O583" s="43"/>
      <c r="P583" s="214">
        <f t="shared" si="361"/>
        <v>0</v>
      </c>
      <c r="Q583" s="214">
        <v>0</v>
      </c>
      <c r="R583" s="214">
        <f t="shared" si="362"/>
        <v>0</v>
      </c>
      <c r="S583" s="214">
        <v>0</v>
      </c>
      <c r="T583" s="215">
        <f t="shared" si="363"/>
        <v>0</v>
      </c>
      <c r="AR583" s="25" t="s">
        <v>588</v>
      </c>
      <c r="AT583" s="25" t="s">
        <v>230</v>
      </c>
      <c r="AU583" s="25" t="s">
        <v>87</v>
      </c>
      <c r="AY583" s="25" t="s">
        <v>228</v>
      </c>
      <c r="BE583" s="216">
        <f t="shared" si="364"/>
        <v>0</v>
      </c>
      <c r="BF583" s="216">
        <f t="shared" si="365"/>
        <v>0</v>
      </c>
      <c r="BG583" s="216">
        <f t="shared" si="366"/>
        <v>0</v>
      </c>
      <c r="BH583" s="216">
        <f t="shared" si="367"/>
        <v>0</v>
      </c>
      <c r="BI583" s="216">
        <f t="shared" si="368"/>
        <v>0</v>
      </c>
      <c r="BJ583" s="25" t="s">
        <v>24</v>
      </c>
      <c r="BK583" s="216">
        <f t="shared" si="369"/>
        <v>0</v>
      </c>
      <c r="BL583" s="25" t="s">
        <v>588</v>
      </c>
      <c r="BM583" s="25" t="s">
        <v>7750</v>
      </c>
    </row>
    <row r="584" spans="2:65" s="1" customFormat="1" ht="22.5" customHeight="1">
      <c r="B584" s="42"/>
      <c r="C584" s="205" t="s">
        <v>1660</v>
      </c>
      <c r="D584" s="205" t="s">
        <v>230</v>
      </c>
      <c r="E584" s="206" t="s">
        <v>7751</v>
      </c>
      <c r="F584" s="207" t="s">
        <v>7752</v>
      </c>
      <c r="G584" s="208" t="s">
        <v>852</v>
      </c>
      <c r="H584" s="209">
        <v>1</v>
      </c>
      <c r="I584" s="210"/>
      <c r="J584" s="211">
        <f t="shared" si="360"/>
        <v>0</v>
      </c>
      <c r="K584" s="207" t="s">
        <v>3144</v>
      </c>
      <c r="L584" s="62"/>
      <c r="M584" s="212" t="s">
        <v>22</v>
      </c>
      <c r="N584" s="213" t="s">
        <v>50</v>
      </c>
      <c r="O584" s="43"/>
      <c r="P584" s="214">
        <f t="shared" si="361"/>
        <v>0</v>
      </c>
      <c r="Q584" s="214">
        <v>0</v>
      </c>
      <c r="R584" s="214">
        <f t="shared" si="362"/>
        <v>0</v>
      </c>
      <c r="S584" s="214">
        <v>0</v>
      </c>
      <c r="T584" s="215">
        <f t="shared" si="363"/>
        <v>0</v>
      </c>
      <c r="AR584" s="25" t="s">
        <v>588</v>
      </c>
      <c r="AT584" s="25" t="s">
        <v>230</v>
      </c>
      <c r="AU584" s="25" t="s">
        <v>87</v>
      </c>
      <c r="AY584" s="25" t="s">
        <v>228</v>
      </c>
      <c r="BE584" s="216">
        <f t="shared" si="364"/>
        <v>0</v>
      </c>
      <c r="BF584" s="216">
        <f t="shared" si="365"/>
        <v>0</v>
      </c>
      <c r="BG584" s="216">
        <f t="shared" si="366"/>
        <v>0</v>
      </c>
      <c r="BH584" s="216">
        <f t="shared" si="367"/>
        <v>0</v>
      </c>
      <c r="BI584" s="216">
        <f t="shared" si="368"/>
        <v>0</v>
      </c>
      <c r="BJ584" s="25" t="s">
        <v>24</v>
      </c>
      <c r="BK584" s="216">
        <f t="shared" si="369"/>
        <v>0</v>
      </c>
      <c r="BL584" s="25" t="s">
        <v>588</v>
      </c>
      <c r="BM584" s="25" t="s">
        <v>7753</v>
      </c>
    </row>
    <row r="585" spans="2:65" s="1" customFormat="1" ht="22.5" customHeight="1">
      <c r="B585" s="42"/>
      <c r="C585" s="205" t="s">
        <v>1665</v>
      </c>
      <c r="D585" s="205" t="s">
        <v>230</v>
      </c>
      <c r="E585" s="206" t="s">
        <v>7754</v>
      </c>
      <c r="F585" s="207" t="s">
        <v>7755</v>
      </c>
      <c r="G585" s="208" t="s">
        <v>852</v>
      </c>
      <c r="H585" s="209">
        <v>1</v>
      </c>
      <c r="I585" s="210"/>
      <c r="J585" s="211">
        <f t="shared" si="360"/>
        <v>0</v>
      </c>
      <c r="K585" s="207" t="s">
        <v>3144</v>
      </c>
      <c r="L585" s="62"/>
      <c r="M585" s="212" t="s">
        <v>22</v>
      </c>
      <c r="N585" s="213" t="s">
        <v>50</v>
      </c>
      <c r="O585" s="43"/>
      <c r="P585" s="214">
        <f t="shared" si="361"/>
        <v>0</v>
      </c>
      <c r="Q585" s="214">
        <v>0</v>
      </c>
      <c r="R585" s="214">
        <f t="shared" si="362"/>
        <v>0</v>
      </c>
      <c r="S585" s="214">
        <v>0</v>
      </c>
      <c r="T585" s="215">
        <f t="shared" si="363"/>
        <v>0</v>
      </c>
      <c r="AR585" s="25" t="s">
        <v>588</v>
      </c>
      <c r="AT585" s="25" t="s">
        <v>230</v>
      </c>
      <c r="AU585" s="25" t="s">
        <v>87</v>
      </c>
      <c r="AY585" s="25" t="s">
        <v>228</v>
      </c>
      <c r="BE585" s="216">
        <f t="shared" si="364"/>
        <v>0</v>
      </c>
      <c r="BF585" s="216">
        <f t="shared" si="365"/>
        <v>0</v>
      </c>
      <c r="BG585" s="216">
        <f t="shared" si="366"/>
        <v>0</v>
      </c>
      <c r="BH585" s="216">
        <f t="shared" si="367"/>
        <v>0</v>
      </c>
      <c r="BI585" s="216">
        <f t="shared" si="368"/>
        <v>0</v>
      </c>
      <c r="BJ585" s="25" t="s">
        <v>24</v>
      </c>
      <c r="BK585" s="216">
        <f t="shared" si="369"/>
        <v>0</v>
      </c>
      <c r="BL585" s="25" t="s">
        <v>588</v>
      </c>
      <c r="BM585" s="25" t="s">
        <v>7756</v>
      </c>
    </row>
    <row r="586" spans="2:65" s="1" customFormat="1" ht="22.5" customHeight="1">
      <c r="B586" s="42"/>
      <c r="C586" s="205" t="s">
        <v>1670</v>
      </c>
      <c r="D586" s="205" t="s">
        <v>230</v>
      </c>
      <c r="E586" s="206" t="s">
        <v>7757</v>
      </c>
      <c r="F586" s="207" t="s">
        <v>7758</v>
      </c>
      <c r="G586" s="208" t="s">
        <v>852</v>
      </c>
      <c r="H586" s="209">
        <v>1</v>
      </c>
      <c r="I586" s="210"/>
      <c r="J586" s="211">
        <f t="shared" si="360"/>
        <v>0</v>
      </c>
      <c r="K586" s="207" t="s">
        <v>3144</v>
      </c>
      <c r="L586" s="62"/>
      <c r="M586" s="212" t="s">
        <v>22</v>
      </c>
      <c r="N586" s="213" t="s">
        <v>50</v>
      </c>
      <c r="O586" s="43"/>
      <c r="P586" s="214">
        <f t="shared" si="361"/>
        <v>0</v>
      </c>
      <c r="Q586" s="214">
        <v>0</v>
      </c>
      <c r="R586" s="214">
        <f t="shared" si="362"/>
        <v>0</v>
      </c>
      <c r="S586" s="214">
        <v>0</v>
      </c>
      <c r="T586" s="215">
        <f t="shared" si="363"/>
        <v>0</v>
      </c>
      <c r="AR586" s="25" t="s">
        <v>588</v>
      </c>
      <c r="AT586" s="25" t="s">
        <v>230</v>
      </c>
      <c r="AU586" s="25" t="s">
        <v>87</v>
      </c>
      <c r="AY586" s="25" t="s">
        <v>228</v>
      </c>
      <c r="BE586" s="216">
        <f t="shared" si="364"/>
        <v>0</v>
      </c>
      <c r="BF586" s="216">
        <f t="shared" si="365"/>
        <v>0</v>
      </c>
      <c r="BG586" s="216">
        <f t="shared" si="366"/>
        <v>0</v>
      </c>
      <c r="BH586" s="216">
        <f t="shared" si="367"/>
        <v>0</v>
      </c>
      <c r="BI586" s="216">
        <f t="shared" si="368"/>
        <v>0</v>
      </c>
      <c r="BJ586" s="25" t="s">
        <v>24</v>
      </c>
      <c r="BK586" s="216">
        <f t="shared" si="369"/>
        <v>0</v>
      </c>
      <c r="BL586" s="25" t="s">
        <v>588</v>
      </c>
      <c r="BM586" s="25" t="s">
        <v>7759</v>
      </c>
    </row>
    <row r="587" spans="2:65" s="1" customFormat="1" ht="22.5" customHeight="1">
      <c r="B587" s="42"/>
      <c r="C587" s="205" t="s">
        <v>1675</v>
      </c>
      <c r="D587" s="205" t="s">
        <v>230</v>
      </c>
      <c r="E587" s="206" t="s">
        <v>7760</v>
      </c>
      <c r="F587" s="207" t="s">
        <v>7761</v>
      </c>
      <c r="G587" s="208" t="s">
        <v>852</v>
      </c>
      <c r="H587" s="209">
        <v>1</v>
      </c>
      <c r="I587" s="210"/>
      <c r="J587" s="211">
        <f t="shared" si="360"/>
        <v>0</v>
      </c>
      <c r="K587" s="207" t="s">
        <v>3144</v>
      </c>
      <c r="L587" s="62"/>
      <c r="M587" s="212" t="s">
        <v>22</v>
      </c>
      <c r="N587" s="213" t="s">
        <v>50</v>
      </c>
      <c r="O587" s="43"/>
      <c r="P587" s="214">
        <f t="shared" si="361"/>
        <v>0</v>
      </c>
      <c r="Q587" s="214">
        <v>0</v>
      </c>
      <c r="R587" s="214">
        <f t="shared" si="362"/>
        <v>0</v>
      </c>
      <c r="S587" s="214">
        <v>0</v>
      </c>
      <c r="T587" s="215">
        <f t="shared" si="363"/>
        <v>0</v>
      </c>
      <c r="AR587" s="25" t="s">
        <v>588</v>
      </c>
      <c r="AT587" s="25" t="s">
        <v>230</v>
      </c>
      <c r="AU587" s="25" t="s">
        <v>87</v>
      </c>
      <c r="AY587" s="25" t="s">
        <v>228</v>
      </c>
      <c r="BE587" s="216">
        <f t="shared" si="364"/>
        <v>0</v>
      </c>
      <c r="BF587" s="216">
        <f t="shared" si="365"/>
        <v>0</v>
      </c>
      <c r="BG587" s="216">
        <f t="shared" si="366"/>
        <v>0</v>
      </c>
      <c r="BH587" s="216">
        <f t="shared" si="367"/>
        <v>0</v>
      </c>
      <c r="BI587" s="216">
        <f t="shared" si="368"/>
        <v>0</v>
      </c>
      <c r="BJ587" s="25" t="s">
        <v>24</v>
      </c>
      <c r="BK587" s="216">
        <f t="shared" si="369"/>
        <v>0</v>
      </c>
      <c r="BL587" s="25" t="s">
        <v>588</v>
      </c>
      <c r="BM587" s="25" t="s">
        <v>7762</v>
      </c>
    </row>
    <row r="588" spans="2:65" s="1" customFormat="1" ht="22.5" customHeight="1">
      <c r="B588" s="42"/>
      <c r="C588" s="205" t="s">
        <v>1680</v>
      </c>
      <c r="D588" s="205" t="s">
        <v>230</v>
      </c>
      <c r="E588" s="206" t="s">
        <v>7763</v>
      </c>
      <c r="F588" s="207" t="s">
        <v>7764</v>
      </c>
      <c r="G588" s="208" t="s">
        <v>852</v>
      </c>
      <c r="H588" s="209">
        <v>1</v>
      </c>
      <c r="I588" s="210"/>
      <c r="J588" s="211">
        <f t="shared" si="360"/>
        <v>0</v>
      </c>
      <c r="K588" s="207" t="s">
        <v>3144</v>
      </c>
      <c r="L588" s="62"/>
      <c r="M588" s="212" t="s">
        <v>22</v>
      </c>
      <c r="N588" s="213" t="s">
        <v>50</v>
      </c>
      <c r="O588" s="43"/>
      <c r="P588" s="214">
        <f t="shared" si="361"/>
        <v>0</v>
      </c>
      <c r="Q588" s="214">
        <v>0</v>
      </c>
      <c r="R588" s="214">
        <f t="shared" si="362"/>
        <v>0</v>
      </c>
      <c r="S588" s="214">
        <v>0</v>
      </c>
      <c r="T588" s="215">
        <f t="shared" si="363"/>
        <v>0</v>
      </c>
      <c r="AR588" s="25" t="s">
        <v>588</v>
      </c>
      <c r="AT588" s="25" t="s">
        <v>230</v>
      </c>
      <c r="AU588" s="25" t="s">
        <v>87</v>
      </c>
      <c r="AY588" s="25" t="s">
        <v>228</v>
      </c>
      <c r="BE588" s="216">
        <f t="shared" si="364"/>
        <v>0</v>
      </c>
      <c r="BF588" s="216">
        <f t="shared" si="365"/>
        <v>0</v>
      </c>
      <c r="BG588" s="216">
        <f t="shared" si="366"/>
        <v>0</v>
      </c>
      <c r="BH588" s="216">
        <f t="shared" si="367"/>
        <v>0</v>
      </c>
      <c r="BI588" s="216">
        <f t="shared" si="368"/>
        <v>0</v>
      </c>
      <c r="BJ588" s="25" t="s">
        <v>24</v>
      </c>
      <c r="BK588" s="216">
        <f t="shared" si="369"/>
        <v>0</v>
      </c>
      <c r="BL588" s="25" t="s">
        <v>588</v>
      </c>
      <c r="BM588" s="25" t="s">
        <v>7765</v>
      </c>
    </row>
    <row r="589" spans="2:65" s="1" customFormat="1" ht="22.5" customHeight="1">
      <c r="B589" s="42"/>
      <c r="C589" s="205" t="s">
        <v>1685</v>
      </c>
      <c r="D589" s="205" t="s">
        <v>230</v>
      </c>
      <c r="E589" s="206" t="s">
        <v>7766</v>
      </c>
      <c r="F589" s="207" t="s">
        <v>7767</v>
      </c>
      <c r="G589" s="208" t="s">
        <v>852</v>
      </c>
      <c r="H589" s="209">
        <v>1</v>
      </c>
      <c r="I589" s="210"/>
      <c r="J589" s="211">
        <f t="shared" si="360"/>
        <v>0</v>
      </c>
      <c r="K589" s="207" t="s">
        <v>3144</v>
      </c>
      <c r="L589" s="62"/>
      <c r="M589" s="212" t="s">
        <v>22</v>
      </c>
      <c r="N589" s="213" t="s">
        <v>50</v>
      </c>
      <c r="O589" s="43"/>
      <c r="P589" s="214">
        <f t="shared" si="361"/>
        <v>0</v>
      </c>
      <c r="Q589" s="214">
        <v>0</v>
      </c>
      <c r="R589" s="214">
        <f t="shared" si="362"/>
        <v>0</v>
      </c>
      <c r="S589" s="214">
        <v>0</v>
      </c>
      <c r="T589" s="215">
        <f t="shared" si="363"/>
        <v>0</v>
      </c>
      <c r="AR589" s="25" t="s">
        <v>588</v>
      </c>
      <c r="AT589" s="25" t="s">
        <v>230</v>
      </c>
      <c r="AU589" s="25" t="s">
        <v>87</v>
      </c>
      <c r="AY589" s="25" t="s">
        <v>228</v>
      </c>
      <c r="BE589" s="216">
        <f t="shared" si="364"/>
        <v>0</v>
      </c>
      <c r="BF589" s="216">
        <f t="shared" si="365"/>
        <v>0</v>
      </c>
      <c r="BG589" s="216">
        <f t="shared" si="366"/>
        <v>0</v>
      </c>
      <c r="BH589" s="216">
        <f t="shared" si="367"/>
        <v>0</v>
      </c>
      <c r="BI589" s="216">
        <f t="shared" si="368"/>
        <v>0</v>
      </c>
      <c r="BJ589" s="25" t="s">
        <v>24</v>
      </c>
      <c r="BK589" s="216">
        <f t="shared" si="369"/>
        <v>0</v>
      </c>
      <c r="BL589" s="25" t="s">
        <v>588</v>
      </c>
      <c r="BM589" s="25" t="s">
        <v>7768</v>
      </c>
    </row>
    <row r="590" spans="2:65" s="1" customFormat="1" ht="22.5" customHeight="1">
      <c r="B590" s="42"/>
      <c r="C590" s="205" t="s">
        <v>1689</v>
      </c>
      <c r="D590" s="205" t="s">
        <v>230</v>
      </c>
      <c r="E590" s="206" t="s">
        <v>7769</v>
      </c>
      <c r="F590" s="207" t="s">
        <v>6927</v>
      </c>
      <c r="G590" s="208" t="s">
        <v>852</v>
      </c>
      <c r="H590" s="209">
        <v>1</v>
      </c>
      <c r="I590" s="210"/>
      <c r="J590" s="211">
        <f t="shared" si="360"/>
        <v>0</v>
      </c>
      <c r="K590" s="207" t="s">
        <v>3144</v>
      </c>
      <c r="L590" s="62"/>
      <c r="M590" s="212" t="s">
        <v>22</v>
      </c>
      <c r="N590" s="213" t="s">
        <v>50</v>
      </c>
      <c r="O590" s="43"/>
      <c r="P590" s="214">
        <f t="shared" si="361"/>
        <v>0</v>
      </c>
      <c r="Q590" s="214">
        <v>0</v>
      </c>
      <c r="R590" s="214">
        <f t="shared" si="362"/>
        <v>0</v>
      </c>
      <c r="S590" s="214">
        <v>0</v>
      </c>
      <c r="T590" s="215">
        <f t="shared" si="363"/>
        <v>0</v>
      </c>
      <c r="AR590" s="25" t="s">
        <v>588</v>
      </c>
      <c r="AT590" s="25" t="s">
        <v>230</v>
      </c>
      <c r="AU590" s="25" t="s">
        <v>87</v>
      </c>
      <c r="AY590" s="25" t="s">
        <v>228</v>
      </c>
      <c r="BE590" s="216">
        <f t="shared" si="364"/>
        <v>0</v>
      </c>
      <c r="BF590" s="216">
        <f t="shared" si="365"/>
        <v>0</v>
      </c>
      <c r="BG590" s="216">
        <f t="shared" si="366"/>
        <v>0</v>
      </c>
      <c r="BH590" s="216">
        <f t="shared" si="367"/>
        <v>0</v>
      </c>
      <c r="BI590" s="216">
        <f t="shared" si="368"/>
        <v>0</v>
      </c>
      <c r="BJ590" s="25" t="s">
        <v>24</v>
      </c>
      <c r="BK590" s="216">
        <f t="shared" si="369"/>
        <v>0</v>
      </c>
      <c r="BL590" s="25" t="s">
        <v>588</v>
      </c>
      <c r="BM590" s="25" t="s">
        <v>7770</v>
      </c>
    </row>
    <row r="591" spans="2:65" s="1" customFormat="1" ht="22.5" customHeight="1">
      <c r="B591" s="42"/>
      <c r="C591" s="205" t="s">
        <v>1694</v>
      </c>
      <c r="D591" s="205" t="s">
        <v>230</v>
      </c>
      <c r="E591" s="206" t="s">
        <v>7771</v>
      </c>
      <c r="F591" s="207" t="s">
        <v>7772</v>
      </c>
      <c r="G591" s="208" t="s">
        <v>852</v>
      </c>
      <c r="H591" s="209">
        <v>1</v>
      </c>
      <c r="I591" s="210"/>
      <c r="J591" s="211">
        <f t="shared" si="360"/>
        <v>0</v>
      </c>
      <c r="K591" s="207" t="s">
        <v>3144</v>
      </c>
      <c r="L591" s="62"/>
      <c r="M591" s="212" t="s">
        <v>22</v>
      </c>
      <c r="N591" s="213" t="s">
        <v>50</v>
      </c>
      <c r="O591" s="43"/>
      <c r="P591" s="214">
        <f t="shared" si="361"/>
        <v>0</v>
      </c>
      <c r="Q591" s="214">
        <v>0</v>
      </c>
      <c r="R591" s="214">
        <f t="shared" si="362"/>
        <v>0</v>
      </c>
      <c r="S591" s="214">
        <v>0</v>
      </c>
      <c r="T591" s="215">
        <f t="shared" si="363"/>
        <v>0</v>
      </c>
      <c r="AR591" s="25" t="s">
        <v>588</v>
      </c>
      <c r="AT591" s="25" t="s">
        <v>230</v>
      </c>
      <c r="AU591" s="25" t="s">
        <v>87</v>
      </c>
      <c r="AY591" s="25" t="s">
        <v>228</v>
      </c>
      <c r="BE591" s="216">
        <f t="shared" si="364"/>
        <v>0</v>
      </c>
      <c r="BF591" s="216">
        <f t="shared" si="365"/>
        <v>0</v>
      </c>
      <c r="BG591" s="216">
        <f t="shared" si="366"/>
        <v>0</v>
      </c>
      <c r="BH591" s="216">
        <f t="shared" si="367"/>
        <v>0</v>
      </c>
      <c r="BI591" s="216">
        <f t="shared" si="368"/>
        <v>0</v>
      </c>
      <c r="BJ591" s="25" t="s">
        <v>24</v>
      </c>
      <c r="BK591" s="216">
        <f t="shared" si="369"/>
        <v>0</v>
      </c>
      <c r="BL591" s="25" t="s">
        <v>588</v>
      </c>
      <c r="BM591" s="25" t="s">
        <v>7773</v>
      </c>
    </row>
    <row r="592" spans="2:65" s="1" customFormat="1" ht="31.5" customHeight="1">
      <c r="B592" s="42"/>
      <c r="C592" s="205" t="s">
        <v>1699</v>
      </c>
      <c r="D592" s="205" t="s">
        <v>230</v>
      </c>
      <c r="E592" s="206" t="s">
        <v>7774</v>
      </c>
      <c r="F592" s="207" t="s">
        <v>7775</v>
      </c>
      <c r="G592" s="208" t="s">
        <v>852</v>
      </c>
      <c r="H592" s="209">
        <v>1</v>
      </c>
      <c r="I592" s="210"/>
      <c r="J592" s="211">
        <f t="shared" si="360"/>
        <v>0</v>
      </c>
      <c r="K592" s="207" t="s">
        <v>3144</v>
      </c>
      <c r="L592" s="62"/>
      <c r="M592" s="212" t="s">
        <v>22</v>
      </c>
      <c r="N592" s="290" t="s">
        <v>50</v>
      </c>
      <c r="O592" s="291"/>
      <c r="P592" s="292">
        <f t="shared" si="361"/>
        <v>0</v>
      </c>
      <c r="Q592" s="292">
        <v>0</v>
      </c>
      <c r="R592" s="292">
        <f t="shared" si="362"/>
        <v>0</v>
      </c>
      <c r="S592" s="292">
        <v>0</v>
      </c>
      <c r="T592" s="293">
        <f t="shared" si="363"/>
        <v>0</v>
      </c>
      <c r="AR592" s="25" t="s">
        <v>588</v>
      </c>
      <c r="AT592" s="25" t="s">
        <v>230</v>
      </c>
      <c r="AU592" s="25" t="s">
        <v>87</v>
      </c>
      <c r="AY592" s="25" t="s">
        <v>228</v>
      </c>
      <c r="BE592" s="216">
        <f t="shared" si="364"/>
        <v>0</v>
      </c>
      <c r="BF592" s="216">
        <f t="shared" si="365"/>
        <v>0</v>
      </c>
      <c r="BG592" s="216">
        <f t="shared" si="366"/>
        <v>0</v>
      </c>
      <c r="BH592" s="216">
        <f t="shared" si="367"/>
        <v>0</v>
      </c>
      <c r="BI592" s="216">
        <f t="shared" si="368"/>
        <v>0</v>
      </c>
      <c r="BJ592" s="25" t="s">
        <v>24</v>
      </c>
      <c r="BK592" s="216">
        <f t="shared" si="369"/>
        <v>0</v>
      </c>
      <c r="BL592" s="25" t="s">
        <v>588</v>
      </c>
      <c r="BM592" s="25" t="s">
        <v>7776</v>
      </c>
    </row>
    <row r="593" spans="2:12" s="1" customFormat="1" ht="6.95" customHeight="1">
      <c r="B593" s="57"/>
      <c r="C593" s="58"/>
      <c r="D593" s="58"/>
      <c r="E593" s="58"/>
      <c r="F593" s="58"/>
      <c r="G593" s="58"/>
      <c r="H593" s="58"/>
      <c r="I593" s="149"/>
      <c r="J593" s="58"/>
      <c r="K593" s="58"/>
      <c r="L593" s="62"/>
    </row>
  </sheetData>
  <sheetProtection algorithmName="SHA-512" hashValue="z//6+w1gP4Ts4x6g0nFyXDDrk8CtCHi7Pg667LOoUQdIx6zVpyFqH3cuwlHURetTMBl05JiJboGDjhOEKkvPUg==" saltValue="PvAXuDr8Q/Vap2abJHhfLA==" spinCount="100000" sheet="1" objects="1" scenarios="1" formatCells="0" formatColumns="0" formatRows="0" sort="0" autoFilter="0"/>
  <autoFilter ref="C132:K592"/>
  <mergeCells count="12">
    <mergeCell ref="G1:H1"/>
    <mergeCell ref="L2:V2"/>
    <mergeCell ref="E49:H49"/>
    <mergeCell ref="E51:H51"/>
    <mergeCell ref="E121:H121"/>
    <mergeCell ref="E123:H123"/>
    <mergeCell ref="E125:H125"/>
    <mergeCell ref="E7:H7"/>
    <mergeCell ref="E9:H9"/>
    <mergeCell ref="E11:H11"/>
    <mergeCell ref="E26:H26"/>
    <mergeCell ref="E47:H47"/>
  </mergeCells>
  <hyperlinks>
    <hyperlink ref="F1:G1" location="C2" display="1) Krycí list soupisu"/>
    <hyperlink ref="G1:H1" location="C58" display="2) Rekapitulace"/>
    <hyperlink ref="J1" location="C13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129</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7777</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386" t="s">
        <v>7778</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ROUND(SUM(BE84:BE139), 2)</f>
        <v>0</v>
      </c>
      <c r="G30" s="43"/>
      <c r="H30" s="43"/>
      <c r="I30" s="141">
        <v>0.21</v>
      </c>
      <c r="J30" s="140">
        <f>ROUND(ROUND((SUM(BE84:BE139)), 2)*I30, 2)</f>
        <v>0</v>
      </c>
      <c r="K30" s="46"/>
    </row>
    <row r="31" spans="2:11" s="1" customFormat="1" ht="14.45" customHeight="1">
      <c r="B31" s="42"/>
      <c r="C31" s="43"/>
      <c r="D31" s="43"/>
      <c r="E31" s="50" t="s">
        <v>51</v>
      </c>
      <c r="F31" s="140">
        <f>ROUND(SUM(BF84:BF139), 2)</f>
        <v>0</v>
      </c>
      <c r="G31" s="43"/>
      <c r="H31" s="43"/>
      <c r="I31" s="141">
        <v>0.15</v>
      </c>
      <c r="J31" s="140">
        <f>ROUND(ROUND((SUM(BF84:BF139)), 2)*I31, 2)</f>
        <v>0</v>
      </c>
      <c r="K31" s="46"/>
    </row>
    <row r="32" spans="2:11" s="1" customFormat="1" ht="14.45" hidden="1" customHeight="1">
      <c r="B32" s="42"/>
      <c r="C32" s="43"/>
      <c r="D32" s="43"/>
      <c r="E32" s="50" t="s">
        <v>52</v>
      </c>
      <c r="F32" s="140">
        <f>ROUND(SUM(BG84:BG139), 2)</f>
        <v>0</v>
      </c>
      <c r="G32" s="43"/>
      <c r="H32" s="43"/>
      <c r="I32" s="141">
        <v>0.21</v>
      </c>
      <c r="J32" s="140">
        <v>0</v>
      </c>
      <c r="K32" s="46"/>
    </row>
    <row r="33" spans="2:11" s="1" customFormat="1" ht="14.45" hidden="1" customHeight="1">
      <c r="B33" s="42"/>
      <c r="C33" s="43"/>
      <c r="D33" s="43"/>
      <c r="E33" s="50" t="s">
        <v>53</v>
      </c>
      <c r="F33" s="140">
        <f>ROUND(SUM(BH84:BH139), 2)</f>
        <v>0</v>
      </c>
      <c r="G33" s="43"/>
      <c r="H33" s="43"/>
      <c r="I33" s="141">
        <v>0.15</v>
      </c>
      <c r="J33" s="140">
        <v>0</v>
      </c>
      <c r="K33" s="46"/>
    </row>
    <row r="34" spans="2:11" s="1" customFormat="1" ht="14.45" hidden="1" customHeight="1">
      <c r="B34" s="42"/>
      <c r="C34" s="43"/>
      <c r="D34" s="43"/>
      <c r="E34" s="50" t="s">
        <v>54</v>
      </c>
      <c r="F34" s="140">
        <f>ROUND(SUM(BI84:BI139),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SO02 - SO 02 - Areálové zpevněné plochy</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J84</f>
        <v>0</v>
      </c>
      <c r="K56" s="46"/>
      <c r="AU56" s="25" t="s">
        <v>184</v>
      </c>
    </row>
    <row r="57" spans="2:47" s="8" customFormat="1" ht="24.95" customHeight="1">
      <c r="B57" s="159"/>
      <c r="C57" s="160"/>
      <c r="D57" s="161" t="s">
        <v>185</v>
      </c>
      <c r="E57" s="162"/>
      <c r="F57" s="162"/>
      <c r="G57" s="162"/>
      <c r="H57" s="162"/>
      <c r="I57" s="163"/>
      <c r="J57" s="164">
        <f>J85</f>
        <v>0</v>
      </c>
      <c r="K57" s="165"/>
    </row>
    <row r="58" spans="2:47" s="9" customFormat="1" ht="19.899999999999999" customHeight="1">
      <c r="B58" s="166"/>
      <c r="C58" s="167"/>
      <c r="D58" s="168" t="s">
        <v>186</v>
      </c>
      <c r="E58" s="169"/>
      <c r="F58" s="169"/>
      <c r="G58" s="169"/>
      <c r="H58" s="169"/>
      <c r="I58" s="170"/>
      <c r="J58" s="171">
        <f>J86</f>
        <v>0</v>
      </c>
      <c r="K58" s="172"/>
    </row>
    <row r="59" spans="2:47" s="9" customFormat="1" ht="19.899999999999999" customHeight="1">
      <c r="B59" s="166"/>
      <c r="C59" s="167"/>
      <c r="D59" s="168" t="s">
        <v>188</v>
      </c>
      <c r="E59" s="169"/>
      <c r="F59" s="169"/>
      <c r="G59" s="169"/>
      <c r="H59" s="169"/>
      <c r="I59" s="170"/>
      <c r="J59" s="171">
        <f>J100</f>
        <v>0</v>
      </c>
      <c r="K59" s="172"/>
    </row>
    <row r="60" spans="2:47" s="9" customFormat="1" ht="19.899999999999999" customHeight="1">
      <c r="B60" s="166"/>
      <c r="C60" s="167"/>
      <c r="D60" s="168" t="s">
        <v>7779</v>
      </c>
      <c r="E60" s="169"/>
      <c r="F60" s="169"/>
      <c r="G60" s="169"/>
      <c r="H60" s="169"/>
      <c r="I60" s="170"/>
      <c r="J60" s="171">
        <f>J104</f>
        <v>0</v>
      </c>
      <c r="K60" s="172"/>
    </row>
    <row r="61" spans="2:47" s="9" customFormat="1" ht="19.899999999999999" customHeight="1">
      <c r="B61" s="166"/>
      <c r="C61" s="167"/>
      <c r="D61" s="168" t="s">
        <v>7780</v>
      </c>
      <c r="E61" s="169"/>
      <c r="F61" s="169"/>
      <c r="G61" s="169"/>
      <c r="H61" s="169"/>
      <c r="I61" s="170"/>
      <c r="J61" s="171">
        <f>J117</f>
        <v>0</v>
      </c>
      <c r="K61" s="172"/>
    </row>
    <row r="62" spans="2:47" s="9" customFormat="1" ht="19.899999999999999" customHeight="1">
      <c r="B62" s="166"/>
      <c r="C62" s="167"/>
      <c r="D62" s="168" t="s">
        <v>194</v>
      </c>
      <c r="E62" s="169"/>
      <c r="F62" s="169"/>
      <c r="G62" s="169"/>
      <c r="H62" s="169"/>
      <c r="I62" s="170"/>
      <c r="J62" s="171">
        <f>J135</f>
        <v>0</v>
      </c>
      <c r="K62" s="172"/>
    </row>
    <row r="63" spans="2:47" s="8" customFormat="1" ht="24.95" customHeight="1">
      <c r="B63" s="159"/>
      <c r="C63" s="160"/>
      <c r="D63" s="161" t="s">
        <v>7781</v>
      </c>
      <c r="E63" s="162"/>
      <c r="F63" s="162"/>
      <c r="G63" s="162"/>
      <c r="H63" s="162"/>
      <c r="I63" s="163"/>
      <c r="J63" s="164">
        <f>J137</f>
        <v>0</v>
      </c>
      <c r="K63" s="165"/>
    </row>
    <row r="64" spans="2:47" s="9" customFormat="1" ht="19.899999999999999" customHeight="1">
      <c r="B64" s="166"/>
      <c r="C64" s="167"/>
      <c r="D64" s="168" t="s">
        <v>7782</v>
      </c>
      <c r="E64" s="169"/>
      <c r="F64" s="169"/>
      <c r="G64" s="169"/>
      <c r="H64" s="169"/>
      <c r="I64" s="170"/>
      <c r="J64" s="171">
        <f>J138</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6" t="str">
        <f>E7</f>
        <v>NOVÁ PSYCHIATRIE - NEMOCNICE TÁBOR (staveniště A)</v>
      </c>
      <c r="F74" s="427"/>
      <c r="G74" s="427"/>
      <c r="H74" s="427"/>
      <c r="I74" s="173"/>
      <c r="J74" s="64"/>
      <c r="K74" s="64"/>
      <c r="L74" s="62"/>
    </row>
    <row r="75" spans="2:12" s="1" customFormat="1" ht="14.45" customHeight="1">
      <c r="B75" s="42"/>
      <c r="C75" s="66" t="s">
        <v>175</v>
      </c>
      <c r="D75" s="64"/>
      <c r="E75" s="64"/>
      <c r="F75" s="64"/>
      <c r="G75" s="64"/>
      <c r="H75" s="64"/>
      <c r="I75" s="173"/>
      <c r="J75" s="64"/>
      <c r="K75" s="64"/>
      <c r="L75" s="62"/>
    </row>
    <row r="76" spans="2:12" s="1" customFormat="1" ht="23.25" customHeight="1">
      <c r="B76" s="42"/>
      <c r="C76" s="64"/>
      <c r="D76" s="64"/>
      <c r="E76" s="397" t="str">
        <f>E9</f>
        <v>SO02 - SO 02 - Areálové zpevněné plochy</v>
      </c>
      <c r="F76" s="428"/>
      <c r="G76" s="428"/>
      <c r="H76" s="428"/>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213</v>
      </c>
      <c r="D83" s="180" t="s">
        <v>64</v>
      </c>
      <c r="E83" s="180" t="s">
        <v>60</v>
      </c>
      <c r="F83" s="180" t="s">
        <v>214</v>
      </c>
      <c r="G83" s="180" t="s">
        <v>215</v>
      </c>
      <c r="H83" s="180" t="s">
        <v>216</v>
      </c>
      <c r="I83" s="181" t="s">
        <v>217</v>
      </c>
      <c r="J83" s="180" t="s">
        <v>182</v>
      </c>
      <c r="K83" s="182" t="s">
        <v>218</v>
      </c>
      <c r="L83" s="183"/>
      <c r="M83" s="82" t="s">
        <v>219</v>
      </c>
      <c r="N83" s="83" t="s">
        <v>49</v>
      </c>
      <c r="O83" s="83" t="s">
        <v>220</v>
      </c>
      <c r="P83" s="83" t="s">
        <v>221</v>
      </c>
      <c r="Q83" s="83" t="s">
        <v>222</v>
      </c>
      <c r="R83" s="83" t="s">
        <v>223</v>
      </c>
      <c r="S83" s="83" t="s">
        <v>224</v>
      </c>
      <c r="T83" s="84" t="s">
        <v>225</v>
      </c>
    </row>
    <row r="84" spans="2:65" s="1" customFormat="1" ht="29.25" customHeight="1">
      <c r="B84" s="42"/>
      <c r="C84" s="88" t="s">
        <v>183</v>
      </c>
      <c r="D84" s="64"/>
      <c r="E84" s="64"/>
      <c r="F84" s="64"/>
      <c r="G84" s="64"/>
      <c r="H84" s="64"/>
      <c r="I84" s="173"/>
      <c r="J84" s="184">
        <f>BK84</f>
        <v>0</v>
      </c>
      <c r="K84" s="64"/>
      <c r="L84" s="62"/>
      <c r="M84" s="85"/>
      <c r="N84" s="86"/>
      <c r="O84" s="86"/>
      <c r="P84" s="185">
        <f>P85+P137</f>
        <v>0</v>
      </c>
      <c r="Q84" s="86"/>
      <c r="R84" s="185">
        <f>R85+R137</f>
        <v>0</v>
      </c>
      <c r="S84" s="86"/>
      <c r="T84" s="186">
        <f>T85+T137</f>
        <v>0</v>
      </c>
      <c r="AT84" s="25" t="s">
        <v>78</v>
      </c>
      <c r="AU84" s="25" t="s">
        <v>184</v>
      </c>
      <c r="BK84" s="187">
        <f>BK85+BK137</f>
        <v>0</v>
      </c>
    </row>
    <row r="85" spans="2:65" s="11" customFormat="1" ht="37.35" customHeight="1">
      <c r="B85" s="188"/>
      <c r="C85" s="189"/>
      <c r="D85" s="190" t="s">
        <v>78</v>
      </c>
      <c r="E85" s="191" t="s">
        <v>226</v>
      </c>
      <c r="F85" s="191" t="s">
        <v>227</v>
      </c>
      <c r="G85" s="189"/>
      <c r="H85" s="189"/>
      <c r="I85" s="192"/>
      <c r="J85" s="193">
        <f>BK85</f>
        <v>0</v>
      </c>
      <c r="K85" s="189"/>
      <c r="L85" s="194"/>
      <c r="M85" s="195"/>
      <c r="N85" s="196"/>
      <c r="O85" s="196"/>
      <c r="P85" s="197">
        <f>P86+P100+P104+P117+P135</f>
        <v>0</v>
      </c>
      <c r="Q85" s="196"/>
      <c r="R85" s="197">
        <f>R86+R100+R104+R117+R135</f>
        <v>0</v>
      </c>
      <c r="S85" s="196"/>
      <c r="T85" s="198">
        <f>T86+T100+T104+T117+T135</f>
        <v>0</v>
      </c>
      <c r="AR85" s="199" t="s">
        <v>24</v>
      </c>
      <c r="AT85" s="200" t="s">
        <v>78</v>
      </c>
      <c r="AU85" s="200" t="s">
        <v>79</v>
      </c>
      <c r="AY85" s="199" t="s">
        <v>228</v>
      </c>
      <c r="BK85" s="201">
        <f>BK86+BK100+BK104+BK117+BK135</f>
        <v>0</v>
      </c>
    </row>
    <row r="86" spans="2:65" s="11" customFormat="1" ht="19.899999999999999" customHeight="1">
      <c r="B86" s="188"/>
      <c r="C86" s="189"/>
      <c r="D86" s="202" t="s">
        <v>78</v>
      </c>
      <c r="E86" s="203" t="s">
        <v>24</v>
      </c>
      <c r="F86" s="203" t="s">
        <v>229</v>
      </c>
      <c r="G86" s="189"/>
      <c r="H86" s="189"/>
      <c r="I86" s="192"/>
      <c r="J86" s="204">
        <f>BK86</f>
        <v>0</v>
      </c>
      <c r="K86" s="189"/>
      <c r="L86" s="194"/>
      <c r="M86" s="195"/>
      <c r="N86" s="196"/>
      <c r="O86" s="196"/>
      <c r="P86" s="197">
        <f>SUM(P87:P99)</f>
        <v>0</v>
      </c>
      <c r="Q86" s="196"/>
      <c r="R86" s="197">
        <f>SUM(R87:R99)</f>
        <v>0</v>
      </c>
      <c r="S86" s="196"/>
      <c r="T86" s="198">
        <f>SUM(T87:T99)</f>
        <v>0</v>
      </c>
      <c r="AR86" s="199" t="s">
        <v>24</v>
      </c>
      <c r="AT86" s="200" t="s">
        <v>78</v>
      </c>
      <c r="AU86" s="200" t="s">
        <v>24</v>
      </c>
      <c r="AY86" s="199" t="s">
        <v>228</v>
      </c>
      <c r="BK86" s="201">
        <f>SUM(BK87:BK99)</f>
        <v>0</v>
      </c>
    </row>
    <row r="87" spans="2:65" s="1" customFormat="1" ht="22.5" customHeight="1">
      <c r="B87" s="42"/>
      <c r="C87" s="205" t="s">
        <v>101</v>
      </c>
      <c r="D87" s="205" t="s">
        <v>230</v>
      </c>
      <c r="E87" s="206" t="s">
        <v>7783</v>
      </c>
      <c r="F87" s="207" t="s">
        <v>7784</v>
      </c>
      <c r="G87" s="208" t="s">
        <v>263</v>
      </c>
      <c r="H87" s="209">
        <v>178</v>
      </c>
      <c r="I87" s="210"/>
      <c r="J87" s="211">
        <f t="shared" ref="J87:J94" si="0">ROUND(I87*H87,2)</f>
        <v>0</v>
      </c>
      <c r="K87" s="207" t="s">
        <v>234</v>
      </c>
      <c r="L87" s="62"/>
      <c r="M87" s="212" t="s">
        <v>22</v>
      </c>
      <c r="N87" s="213" t="s">
        <v>50</v>
      </c>
      <c r="O87" s="43"/>
      <c r="P87" s="214">
        <f t="shared" ref="P87:P94" si="1">O87*H87</f>
        <v>0</v>
      </c>
      <c r="Q87" s="214">
        <v>0</v>
      </c>
      <c r="R87" s="214">
        <f t="shared" ref="R87:R94" si="2">Q87*H87</f>
        <v>0</v>
      </c>
      <c r="S87" s="214">
        <v>0</v>
      </c>
      <c r="T87" s="215">
        <f t="shared" ref="T87:T94" si="3">S87*H87</f>
        <v>0</v>
      </c>
      <c r="AR87" s="25" t="s">
        <v>235</v>
      </c>
      <c r="AT87" s="25" t="s">
        <v>230</v>
      </c>
      <c r="AU87" s="25" t="s">
        <v>87</v>
      </c>
      <c r="AY87" s="25" t="s">
        <v>228</v>
      </c>
      <c r="BE87" s="216">
        <f t="shared" ref="BE87:BE94" si="4">IF(N87="základní",J87,0)</f>
        <v>0</v>
      </c>
      <c r="BF87" s="216">
        <f t="shared" ref="BF87:BF94" si="5">IF(N87="snížená",J87,0)</f>
        <v>0</v>
      </c>
      <c r="BG87" s="216">
        <f t="shared" ref="BG87:BG94" si="6">IF(N87="zákl. přenesená",J87,0)</f>
        <v>0</v>
      </c>
      <c r="BH87" s="216">
        <f t="shared" ref="BH87:BH94" si="7">IF(N87="sníž. přenesená",J87,0)</f>
        <v>0</v>
      </c>
      <c r="BI87" s="216">
        <f t="shared" ref="BI87:BI94" si="8">IF(N87="nulová",J87,0)</f>
        <v>0</v>
      </c>
      <c r="BJ87" s="25" t="s">
        <v>24</v>
      </c>
      <c r="BK87" s="216">
        <f t="shared" ref="BK87:BK94" si="9">ROUND(I87*H87,2)</f>
        <v>0</v>
      </c>
      <c r="BL87" s="25" t="s">
        <v>235</v>
      </c>
      <c r="BM87" s="25" t="s">
        <v>7785</v>
      </c>
    </row>
    <row r="88" spans="2:65" s="1" customFormat="1" ht="22.5" customHeight="1">
      <c r="B88" s="42"/>
      <c r="C88" s="205" t="s">
        <v>87</v>
      </c>
      <c r="D88" s="205" t="s">
        <v>230</v>
      </c>
      <c r="E88" s="206" t="s">
        <v>7786</v>
      </c>
      <c r="F88" s="207" t="s">
        <v>7787</v>
      </c>
      <c r="G88" s="208" t="s">
        <v>263</v>
      </c>
      <c r="H88" s="209">
        <v>178</v>
      </c>
      <c r="I88" s="210"/>
      <c r="J88" s="211">
        <f t="shared" si="0"/>
        <v>0</v>
      </c>
      <c r="K88" s="207" t="s">
        <v>234</v>
      </c>
      <c r="L88" s="62"/>
      <c r="M88" s="212" t="s">
        <v>22</v>
      </c>
      <c r="N88" s="213" t="s">
        <v>50</v>
      </c>
      <c r="O88" s="43"/>
      <c r="P88" s="214">
        <f t="shared" si="1"/>
        <v>0</v>
      </c>
      <c r="Q88" s="214">
        <v>0</v>
      </c>
      <c r="R88" s="214">
        <f t="shared" si="2"/>
        <v>0</v>
      </c>
      <c r="S88" s="214">
        <v>0</v>
      </c>
      <c r="T88" s="215">
        <f t="shared" si="3"/>
        <v>0</v>
      </c>
      <c r="AR88" s="25" t="s">
        <v>235</v>
      </c>
      <c r="AT88" s="25" t="s">
        <v>230</v>
      </c>
      <c r="AU88" s="25" t="s">
        <v>87</v>
      </c>
      <c r="AY88" s="25" t="s">
        <v>228</v>
      </c>
      <c r="BE88" s="216">
        <f t="shared" si="4"/>
        <v>0</v>
      </c>
      <c r="BF88" s="216">
        <f t="shared" si="5"/>
        <v>0</v>
      </c>
      <c r="BG88" s="216">
        <f t="shared" si="6"/>
        <v>0</v>
      </c>
      <c r="BH88" s="216">
        <f t="shared" si="7"/>
        <v>0</v>
      </c>
      <c r="BI88" s="216">
        <f t="shared" si="8"/>
        <v>0</v>
      </c>
      <c r="BJ88" s="25" t="s">
        <v>24</v>
      </c>
      <c r="BK88" s="216">
        <f t="shared" si="9"/>
        <v>0</v>
      </c>
      <c r="BL88" s="25" t="s">
        <v>235</v>
      </c>
      <c r="BM88" s="25" t="s">
        <v>7788</v>
      </c>
    </row>
    <row r="89" spans="2:65" s="1" customFormat="1" ht="22.5" customHeight="1">
      <c r="B89" s="42"/>
      <c r="C89" s="205" t="s">
        <v>235</v>
      </c>
      <c r="D89" s="205" t="s">
        <v>230</v>
      </c>
      <c r="E89" s="206" t="s">
        <v>7789</v>
      </c>
      <c r="F89" s="207" t="s">
        <v>7790</v>
      </c>
      <c r="G89" s="208" t="s">
        <v>233</v>
      </c>
      <c r="H89" s="209">
        <v>48</v>
      </c>
      <c r="I89" s="210"/>
      <c r="J89" s="211">
        <f t="shared" si="0"/>
        <v>0</v>
      </c>
      <c r="K89" s="207" t="s">
        <v>234</v>
      </c>
      <c r="L89" s="62"/>
      <c r="M89" s="212" t="s">
        <v>22</v>
      </c>
      <c r="N89" s="213" t="s">
        <v>50</v>
      </c>
      <c r="O89" s="43"/>
      <c r="P89" s="214">
        <f t="shared" si="1"/>
        <v>0</v>
      </c>
      <c r="Q89" s="214">
        <v>0</v>
      </c>
      <c r="R89" s="214">
        <f t="shared" si="2"/>
        <v>0</v>
      </c>
      <c r="S89" s="214">
        <v>0</v>
      </c>
      <c r="T89" s="215">
        <f t="shared" si="3"/>
        <v>0</v>
      </c>
      <c r="AR89" s="25" t="s">
        <v>235</v>
      </c>
      <c r="AT89" s="25" t="s">
        <v>230</v>
      </c>
      <c r="AU89" s="25" t="s">
        <v>87</v>
      </c>
      <c r="AY89" s="25" t="s">
        <v>228</v>
      </c>
      <c r="BE89" s="216">
        <f t="shared" si="4"/>
        <v>0</v>
      </c>
      <c r="BF89" s="216">
        <f t="shared" si="5"/>
        <v>0</v>
      </c>
      <c r="BG89" s="216">
        <f t="shared" si="6"/>
        <v>0</v>
      </c>
      <c r="BH89" s="216">
        <f t="shared" si="7"/>
        <v>0</v>
      </c>
      <c r="BI89" s="216">
        <f t="shared" si="8"/>
        <v>0</v>
      </c>
      <c r="BJ89" s="25" t="s">
        <v>24</v>
      </c>
      <c r="BK89" s="216">
        <f t="shared" si="9"/>
        <v>0</v>
      </c>
      <c r="BL89" s="25" t="s">
        <v>235</v>
      </c>
      <c r="BM89" s="25" t="s">
        <v>7791</v>
      </c>
    </row>
    <row r="90" spans="2:65" s="1" customFormat="1" ht="22.5" customHeight="1">
      <c r="B90" s="42"/>
      <c r="C90" s="205" t="s">
        <v>251</v>
      </c>
      <c r="D90" s="205" t="s">
        <v>230</v>
      </c>
      <c r="E90" s="206" t="s">
        <v>7792</v>
      </c>
      <c r="F90" s="207" t="s">
        <v>7793</v>
      </c>
      <c r="G90" s="208" t="s">
        <v>233</v>
      </c>
      <c r="H90" s="209">
        <v>529.9</v>
      </c>
      <c r="I90" s="210"/>
      <c r="J90" s="211">
        <f t="shared" si="0"/>
        <v>0</v>
      </c>
      <c r="K90" s="207" t="s">
        <v>234</v>
      </c>
      <c r="L90" s="62"/>
      <c r="M90" s="212" t="s">
        <v>22</v>
      </c>
      <c r="N90" s="213" t="s">
        <v>50</v>
      </c>
      <c r="O90" s="43"/>
      <c r="P90" s="214">
        <f t="shared" si="1"/>
        <v>0</v>
      </c>
      <c r="Q90" s="214">
        <v>0</v>
      </c>
      <c r="R90" s="214">
        <f t="shared" si="2"/>
        <v>0</v>
      </c>
      <c r="S90" s="214">
        <v>0</v>
      </c>
      <c r="T90" s="215">
        <f t="shared" si="3"/>
        <v>0</v>
      </c>
      <c r="AR90" s="25" t="s">
        <v>235</v>
      </c>
      <c r="AT90" s="25" t="s">
        <v>230</v>
      </c>
      <c r="AU90" s="25" t="s">
        <v>87</v>
      </c>
      <c r="AY90" s="25" t="s">
        <v>228</v>
      </c>
      <c r="BE90" s="216">
        <f t="shared" si="4"/>
        <v>0</v>
      </c>
      <c r="BF90" s="216">
        <f t="shared" si="5"/>
        <v>0</v>
      </c>
      <c r="BG90" s="216">
        <f t="shared" si="6"/>
        <v>0</v>
      </c>
      <c r="BH90" s="216">
        <f t="shared" si="7"/>
        <v>0</v>
      </c>
      <c r="BI90" s="216">
        <f t="shared" si="8"/>
        <v>0</v>
      </c>
      <c r="BJ90" s="25" t="s">
        <v>24</v>
      </c>
      <c r="BK90" s="216">
        <f t="shared" si="9"/>
        <v>0</v>
      </c>
      <c r="BL90" s="25" t="s">
        <v>235</v>
      </c>
      <c r="BM90" s="25" t="s">
        <v>7794</v>
      </c>
    </row>
    <row r="91" spans="2:65" s="1" customFormat="1" ht="22.5" customHeight="1">
      <c r="B91" s="42"/>
      <c r="C91" s="205" t="s">
        <v>255</v>
      </c>
      <c r="D91" s="205" t="s">
        <v>230</v>
      </c>
      <c r="E91" s="206" t="s">
        <v>7795</v>
      </c>
      <c r="F91" s="207" t="s">
        <v>7796</v>
      </c>
      <c r="G91" s="208" t="s">
        <v>233</v>
      </c>
      <c r="H91" s="209">
        <v>529.9</v>
      </c>
      <c r="I91" s="210"/>
      <c r="J91" s="211">
        <f t="shared" si="0"/>
        <v>0</v>
      </c>
      <c r="K91" s="207" t="s">
        <v>234</v>
      </c>
      <c r="L91" s="62"/>
      <c r="M91" s="212" t="s">
        <v>22</v>
      </c>
      <c r="N91" s="213" t="s">
        <v>50</v>
      </c>
      <c r="O91" s="43"/>
      <c r="P91" s="214">
        <f t="shared" si="1"/>
        <v>0</v>
      </c>
      <c r="Q91" s="214">
        <v>0</v>
      </c>
      <c r="R91" s="214">
        <f t="shared" si="2"/>
        <v>0</v>
      </c>
      <c r="S91" s="214">
        <v>0</v>
      </c>
      <c r="T91" s="215">
        <f t="shared" si="3"/>
        <v>0</v>
      </c>
      <c r="AR91" s="25" t="s">
        <v>235</v>
      </c>
      <c r="AT91" s="25" t="s">
        <v>230</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7797</v>
      </c>
    </row>
    <row r="92" spans="2:65" s="1" customFormat="1" ht="22.5" customHeight="1">
      <c r="B92" s="42"/>
      <c r="C92" s="205" t="s">
        <v>260</v>
      </c>
      <c r="D92" s="205" t="s">
        <v>230</v>
      </c>
      <c r="E92" s="206" t="s">
        <v>7798</v>
      </c>
      <c r="F92" s="207" t="s">
        <v>7799</v>
      </c>
      <c r="G92" s="208" t="s">
        <v>233</v>
      </c>
      <c r="H92" s="209">
        <v>52.99</v>
      </c>
      <c r="I92" s="210"/>
      <c r="J92" s="211">
        <f t="shared" si="0"/>
        <v>0</v>
      </c>
      <c r="K92" s="207" t="s">
        <v>234</v>
      </c>
      <c r="L92" s="62"/>
      <c r="M92" s="212" t="s">
        <v>22</v>
      </c>
      <c r="N92" s="213" t="s">
        <v>50</v>
      </c>
      <c r="O92" s="43"/>
      <c r="P92" s="214">
        <f t="shared" si="1"/>
        <v>0</v>
      </c>
      <c r="Q92" s="214">
        <v>0</v>
      </c>
      <c r="R92" s="214">
        <f t="shared" si="2"/>
        <v>0</v>
      </c>
      <c r="S92" s="214">
        <v>0</v>
      </c>
      <c r="T92" s="215">
        <f t="shared" si="3"/>
        <v>0</v>
      </c>
      <c r="AR92" s="25" t="s">
        <v>235</v>
      </c>
      <c r="AT92" s="25" t="s">
        <v>230</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7800</v>
      </c>
    </row>
    <row r="93" spans="2:65" s="1" customFormat="1" ht="22.5" customHeight="1">
      <c r="B93" s="42"/>
      <c r="C93" s="205" t="s">
        <v>267</v>
      </c>
      <c r="D93" s="205" t="s">
        <v>230</v>
      </c>
      <c r="E93" s="206" t="s">
        <v>2721</v>
      </c>
      <c r="F93" s="207" t="s">
        <v>2722</v>
      </c>
      <c r="G93" s="208" t="s">
        <v>233</v>
      </c>
      <c r="H93" s="209">
        <v>356.3</v>
      </c>
      <c r="I93" s="210"/>
      <c r="J93" s="211">
        <f t="shared" si="0"/>
        <v>0</v>
      </c>
      <c r="K93" s="207" t="s">
        <v>234</v>
      </c>
      <c r="L93" s="62"/>
      <c r="M93" s="212" t="s">
        <v>22</v>
      </c>
      <c r="N93" s="213" t="s">
        <v>50</v>
      </c>
      <c r="O93" s="43"/>
      <c r="P93" s="214">
        <f t="shared" si="1"/>
        <v>0</v>
      </c>
      <c r="Q93" s="214">
        <v>0</v>
      </c>
      <c r="R93" s="214">
        <f t="shared" si="2"/>
        <v>0</v>
      </c>
      <c r="S93" s="214">
        <v>0</v>
      </c>
      <c r="T93" s="215">
        <f t="shared" si="3"/>
        <v>0</v>
      </c>
      <c r="AR93" s="25" t="s">
        <v>235</v>
      </c>
      <c r="AT93" s="25" t="s">
        <v>230</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7801</v>
      </c>
    </row>
    <row r="94" spans="2:65" s="1" customFormat="1" ht="31.5" customHeight="1">
      <c r="B94" s="42"/>
      <c r="C94" s="205" t="s">
        <v>501</v>
      </c>
      <c r="D94" s="205" t="s">
        <v>230</v>
      </c>
      <c r="E94" s="206" t="s">
        <v>291</v>
      </c>
      <c r="F94" s="207" t="s">
        <v>292</v>
      </c>
      <c r="G94" s="208" t="s">
        <v>233</v>
      </c>
      <c r="H94" s="209">
        <v>1781.5</v>
      </c>
      <c r="I94" s="210"/>
      <c r="J94" s="211">
        <f t="shared" si="0"/>
        <v>0</v>
      </c>
      <c r="K94" s="207" t="s">
        <v>234</v>
      </c>
      <c r="L94" s="62"/>
      <c r="M94" s="212" t="s">
        <v>22</v>
      </c>
      <c r="N94" s="213" t="s">
        <v>50</v>
      </c>
      <c r="O94" s="43"/>
      <c r="P94" s="214">
        <f t="shared" si="1"/>
        <v>0</v>
      </c>
      <c r="Q94" s="214">
        <v>0</v>
      </c>
      <c r="R94" s="214">
        <f t="shared" si="2"/>
        <v>0</v>
      </c>
      <c r="S94" s="214">
        <v>0</v>
      </c>
      <c r="T94" s="215">
        <f t="shared" si="3"/>
        <v>0</v>
      </c>
      <c r="AR94" s="25" t="s">
        <v>235</v>
      </c>
      <c r="AT94" s="25" t="s">
        <v>230</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7802</v>
      </c>
    </row>
    <row r="95" spans="2:65" s="12" customFormat="1" ht="13.5">
      <c r="B95" s="217"/>
      <c r="C95" s="218"/>
      <c r="D95" s="219" t="s">
        <v>237</v>
      </c>
      <c r="E95" s="220" t="s">
        <v>22</v>
      </c>
      <c r="F95" s="221" t="s">
        <v>7803</v>
      </c>
      <c r="G95" s="218"/>
      <c r="H95" s="222">
        <v>1781.5</v>
      </c>
      <c r="I95" s="223"/>
      <c r="J95" s="218"/>
      <c r="K95" s="218"/>
      <c r="L95" s="224"/>
      <c r="M95" s="225"/>
      <c r="N95" s="226"/>
      <c r="O95" s="226"/>
      <c r="P95" s="226"/>
      <c r="Q95" s="226"/>
      <c r="R95" s="226"/>
      <c r="S95" s="226"/>
      <c r="T95" s="227"/>
      <c r="AT95" s="228" t="s">
        <v>237</v>
      </c>
      <c r="AU95" s="228" t="s">
        <v>87</v>
      </c>
      <c r="AV95" s="12" t="s">
        <v>87</v>
      </c>
      <c r="AW95" s="12" t="s">
        <v>42</v>
      </c>
      <c r="AX95" s="12" t="s">
        <v>24</v>
      </c>
      <c r="AY95" s="228" t="s">
        <v>228</v>
      </c>
    </row>
    <row r="96" spans="2:65" s="1" customFormat="1" ht="22.5" customHeight="1">
      <c r="B96" s="42"/>
      <c r="C96" s="205" t="s">
        <v>272</v>
      </c>
      <c r="D96" s="205" t="s">
        <v>230</v>
      </c>
      <c r="E96" s="206" t="s">
        <v>300</v>
      </c>
      <c r="F96" s="207" t="s">
        <v>301</v>
      </c>
      <c r="G96" s="208" t="s">
        <v>233</v>
      </c>
      <c r="H96" s="209">
        <v>356.3</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7804</v>
      </c>
    </row>
    <row r="97" spans="2:65" s="1" customFormat="1" ht="22.5" customHeight="1">
      <c r="B97" s="42"/>
      <c r="C97" s="205" t="s">
        <v>29</v>
      </c>
      <c r="D97" s="205" t="s">
        <v>230</v>
      </c>
      <c r="E97" s="206" t="s">
        <v>7805</v>
      </c>
      <c r="F97" s="207" t="s">
        <v>7806</v>
      </c>
      <c r="G97" s="208" t="s">
        <v>233</v>
      </c>
      <c r="H97" s="209">
        <v>2.9</v>
      </c>
      <c r="I97" s="210"/>
      <c r="J97" s="211">
        <f>ROUND(I97*H97,2)</f>
        <v>0</v>
      </c>
      <c r="K97" s="207" t="s">
        <v>234</v>
      </c>
      <c r="L97" s="62"/>
      <c r="M97" s="212" t="s">
        <v>22</v>
      </c>
      <c r="N97" s="213" t="s">
        <v>50</v>
      </c>
      <c r="O97" s="43"/>
      <c r="P97" s="214">
        <f>O97*H97</f>
        <v>0</v>
      </c>
      <c r="Q97" s="214">
        <v>0</v>
      </c>
      <c r="R97" s="214">
        <f>Q97*H97</f>
        <v>0</v>
      </c>
      <c r="S97" s="214">
        <v>0</v>
      </c>
      <c r="T97" s="215">
        <f>S97*H97</f>
        <v>0</v>
      </c>
      <c r="AR97" s="25" t="s">
        <v>235</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235</v>
      </c>
      <c r="BM97" s="25" t="s">
        <v>7807</v>
      </c>
    </row>
    <row r="98" spans="2:65" s="1" customFormat="1" ht="22.5" customHeight="1">
      <c r="B98" s="42"/>
      <c r="C98" s="205" t="s">
        <v>280</v>
      </c>
      <c r="D98" s="205" t="s">
        <v>230</v>
      </c>
      <c r="E98" s="206" t="s">
        <v>309</v>
      </c>
      <c r="F98" s="207" t="s">
        <v>310</v>
      </c>
      <c r="G98" s="208" t="s">
        <v>233</v>
      </c>
      <c r="H98" s="209">
        <v>356.3</v>
      </c>
      <c r="I98" s="210"/>
      <c r="J98" s="211">
        <f>ROUND(I98*H98,2)</f>
        <v>0</v>
      </c>
      <c r="K98" s="207" t="s">
        <v>234</v>
      </c>
      <c r="L98" s="62"/>
      <c r="M98" s="212" t="s">
        <v>22</v>
      </c>
      <c r="N98" s="213" t="s">
        <v>50</v>
      </c>
      <c r="O98" s="43"/>
      <c r="P98" s="214">
        <f>O98*H98</f>
        <v>0</v>
      </c>
      <c r="Q98" s="214">
        <v>0</v>
      </c>
      <c r="R98" s="214">
        <f>Q98*H98</f>
        <v>0</v>
      </c>
      <c r="S98" s="214">
        <v>0</v>
      </c>
      <c r="T98" s="215">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7808</v>
      </c>
    </row>
    <row r="99" spans="2:65" s="1" customFormat="1" ht="22.5" customHeight="1">
      <c r="B99" s="42"/>
      <c r="C99" s="205" t="s">
        <v>285</v>
      </c>
      <c r="D99" s="205" t="s">
        <v>230</v>
      </c>
      <c r="E99" s="206" t="s">
        <v>314</v>
      </c>
      <c r="F99" s="207" t="s">
        <v>315</v>
      </c>
      <c r="G99" s="208" t="s">
        <v>316</v>
      </c>
      <c r="H99" s="209">
        <v>641.34</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7809</v>
      </c>
    </row>
    <row r="100" spans="2:65" s="11" customFormat="1" ht="29.85" customHeight="1">
      <c r="B100" s="188"/>
      <c r="C100" s="189"/>
      <c r="D100" s="202" t="s">
        <v>78</v>
      </c>
      <c r="E100" s="203" t="s">
        <v>101</v>
      </c>
      <c r="F100" s="203" t="s">
        <v>428</v>
      </c>
      <c r="G100" s="189"/>
      <c r="H100" s="189"/>
      <c r="I100" s="192"/>
      <c r="J100" s="204">
        <f>BK100</f>
        <v>0</v>
      </c>
      <c r="K100" s="189"/>
      <c r="L100" s="194"/>
      <c r="M100" s="195"/>
      <c r="N100" s="196"/>
      <c r="O100" s="196"/>
      <c r="P100" s="197">
        <f>SUM(P101:P103)</f>
        <v>0</v>
      </c>
      <c r="Q100" s="196"/>
      <c r="R100" s="197">
        <f>SUM(R101:R103)</f>
        <v>0</v>
      </c>
      <c r="S100" s="196"/>
      <c r="T100" s="198">
        <f>SUM(T101:T103)</f>
        <v>0</v>
      </c>
      <c r="AR100" s="199" t="s">
        <v>24</v>
      </c>
      <c r="AT100" s="200" t="s">
        <v>78</v>
      </c>
      <c r="AU100" s="200" t="s">
        <v>24</v>
      </c>
      <c r="AY100" s="199" t="s">
        <v>228</v>
      </c>
      <c r="BK100" s="201">
        <f>SUM(BK101:BK103)</f>
        <v>0</v>
      </c>
    </row>
    <row r="101" spans="2:65" s="1" customFormat="1" ht="22.5" customHeight="1">
      <c r="B101" s="42"/>
      <c r="C101" s="205" t="s">
        <v>295</v>
      </c>
      <c r="D101" s="205" t="s">
        <v>230</v>
      </c>
      <c r="E101" s="206" t="s">
        <v>7810</v>
      </c>
      <c r="F101" s="207" t="s">
        <v>7811</v>
      </c>
      <c r="G101" s="208" t="s">
        <v>328</v>
      </c>
      <c r="H101" s="209">
        <v>14.2</v>
      </c>
      <c r="I101" s="210"/>
      <c r="J101" s="211">
        <f>ROUND(I101*H101,2)</f>
        <v>0</v>
      </c>
      <c r="K101" s="207" t="s">
        <v>234</v>
      </c>
      <c r="L101" s="62"/>
      <c r="M101" s="212" t="s">
        <v>22</v>
      </c>
      <c r="N101" s="213" t="s">
        <v>50</v>
      </c>
      <c r="O101" s="43"/>
      <c r="P101" s="214">
        <f>O101*H101</f>
        <v>0</v>
      </c>
      <c r="Q101" s="214">
        <v>0</v>
      </c>
      <c r="R101" s="214">
        <f>Q101*H101</f>
        <v>0</v>
      </c>
      <c r="S101" s="214">
        <v>0</v>
      </c>
      <c r="T101" s="215">
        <f>S101*H101</f>
        <v>0</v>
      </c>
      <c r="AR101" s="25" t="s">
        <v>235</v>
      </c>
      <c r="AT101" s="25" t="s">
        <v>230</v>
      </c>
      <c r="AU101" s="25" t="s">
        <v>87</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7812</v>
      </c>
    </row>
    <row r="102" spans="2:65" s="1" customFormat="1" ht="22.5" customHeight="1">
      <c r="B102" s="42"/>
      <c r="C102" s="233" t="s">
        <v>10</v>
      </c>
      <c r="D102" s="233" t="s">
        <v>349</v>
      </c>
      <c r="E102" s="234" t="s">
        <v>7813</v>
      </c>
      <c r="F102" s="235" t="s">
        <v>7814</v>
      </c>
      <c r="G102" s="236" t="s">
        <v>515</v>
      </c>
      <c r="H102" s="237">
        <v>91</v>
      </c>
      <c r="I102" s="238"/>
      <c r="J102" s="239">
        <f>ROUND(I102*H102,2)</f>
        <v>0</v>
      </c>
      <c r="K102" s="235" t="s">
        <v>264</v>
      </c>
      <c r="L102" s="240"/>
      <c r="M102" s="241" t="s">
        <v>22</v>
      </c>
      <c r="N102" s="242" t="s">
        <v>50</v>
      </c>
      <c r="O102" s="43"/>
      <c r="P102" s="214">
        <f>O102*H102</f>
        <v>0</v>
      </c>
      <c r="Q102" s="214">
        <v>0</v>
      </c>
      <c r="R102" s="214">
        <f>Q102*H102</f>
        <v>0</v>
      </c>
      <c r="S102" s="214">
        <v>0</v>
      </c>
      <c r="T102" s="215">
        <f>S102*H102</f>
        <v>0</v>
      </c>
      <c r="AR102" s="25" t="s">
        <v>267</v>
      </c>
      <c r="AT102" s="25" t="s">
        <v>349</v>
      </c>
      <c r="AU102" s="25" t="s">
        <v>87</v>
      </c>
      <c r="AY102" s="25" t="s">
        <v>228</v>
      </c>
      <c r="BE102" s="216">
        <f>IF(N102="základní",J102,0)</f>
        <v>0</v>
      </c>
      <c r="BF102" s="216">
        <f>IF(N102="snížená",J102,0)</f>
        <v>0</v>
      </c>
      <c r="BG102" s="216">
        <f>IF(N102="zákl. přenesená",J102,0)</f>
        <v>0</v>
      </c>
      <c r="BH102" s="216">
        <f>IF(N102="sníž. přenesená",J102,0)</f>
        <v>0</v>
      </c>
      <c r="BI102" s="216">
        <f>IF(N102="nulová",J102,0)</f>
        <v>0</v>
      </c>
      <c r="BJ102" s="25" t="s">
        <v>24</v>
      </c>
      <c r="BK102" s="216">
        <f>ROUND(I102*H102,2)</f>
        <v>0</v>
      </c>
      <c r="BL102" s="25" t="s">
        <v>235</v>
      </c>
      <c r="BM102" s="25" t="s">
        <v>7815</v>
      </c>
    </row>
    <row r="103" spans="2:65" s="1" customFormat="1" ht="22.5" customHeight="1">
      <c r="B103" s="42"/>
      <c r="C103" s="233" t="s">
        <v>304</v>
      </c>
      <c r="D103" s="233" t="s">
        <v>349</v>
      </c>
      <c r="E103" s="234" t="s">
        <v>7816</v>
      </c>
      <c r="F103" s="235" t="s">
        <v>7817</v>
      </c>
      <c r="G103" s="236" t="s">
        <v>515</v>
      </c>
      <c r="H103" s="237">
        <v>27</v>
      </c>
      <c r="I103" s="238"/>
      <c r="J103" s="239">
        <f>ROUND(I103*H103,2)</f>
        <v>0</v>
      </c>
      <c r="K103" s="235" t="s">
        <v>264</v>
      </c>
      <c r="L103" s="240"/>
      <c r="M103" s="241" t="s">
        <v>22</v>
      </c>
      <c r="N103" s="242" t="s">
        <v>50</v>
      </c>
      <c r="O103" s="43"/>
      <c r="P103" s="214">
        <f>O103*H103</f>
        <v>0</v>
      </c>
      <c r="Q103" s="214">
        <v>0</v>
      </c>
      <c r="R103" s="214">
        <f>Q103*H103</f>
        <v>0</v>
      </c>
      <c r="S103" s="214">
        <v>0</v>
      </c>
      <c r="T103" s="215">
        <f>S103*H103</f>
        <v>0</v>
      </c>
      <c r="AR103" s="25" t="s">
        <v>267</v>
      </c>
      <c r="AT103" s="25" t="s">
        <v>349</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7818</v>
      </c>
    </row>
    <row r="104" spans="2:65" s="11" customFormat="1" ht="29.85" customHeight="1">
      <c r="B104" s="188"/>
      <c r="C104" s="189"/>
      <c r="D104" s="202" t="s">
        <v>78</v>
      </c>
      <c r="E104" s="203" t="s">
        <v>251</v>
      </c>
      <c r="F104" s="203" t="s">
        <v>7819</v>
      </c>
      <c r="G104" s="189"/>
      <c r="H104" s="189"/>
      <c r="I104" s="192"/>
      <c r="J104" s="204">
        <f>BK104</f>
        <v>0</v>
      </c>
      <c r="K104" s="189"/>
      <c r="L104" s="194"/>
      <c r="M104" s="195"/>
      <c r="N104" s="196"/>
      <c r="O104" s="196"/>
      <c r="P104" s="197">
        <f>SUM(P105:P116)</f>
        <v>0</v>
      </c>
      <c r="Q104" s="196"/>
      <c r="R104" s="197">
        <f>SUM(R105:R116)</f>
        <v>0</v>
      </c>
      <c r="S104" s="196"/>
      <c r="T104" s="198">
        <f>SUM(T105:T116)</f>
        <v>0</v>
      </c>
      <c r="AR104" s="199" t="s">
        <v>24</v>
      </c>
      <c r="AT104" s="200" t="s">
        <v>78</v>
      </c>
      <c r="AU104" s="200" t="s">
        <v>24</v>
      </c>
      <c r="AY104" s="199" t="s">
        <v>228</v>
      </c>
      <c r="BK104" s="201">
        <f>SUM(BK105:BK116)</f>
        <v>0</v>
      </c>
    </row>
    <row r="105" spans="2:65" s="1" customFormat="1" ht="22.5" customHeight="1">
      <c r="B105" s="42"/>
      <c r="C105" s="205" t="s">
        <v>290</v>
      </c>
      <c r="D105" s="205" t="s">
        <v>230</v>
      </c>
      <c r="E105" s="206" t="s">
        <v>7820</v>
      </c>
      <c r="F105" s="207" t="s">
        <v>7821</v>
      </c>
      <c r="G105" s="208" t="s">
        <v>263</v>
      </c>
      <c r="H105" s="209">
        <v>1069.8</v>
      </c>
      <c r="I105" s="210"/>
      <c r="J105" s="211">
        <f t="shared" ref="J105:J116" si="10">ROUND(I105*H105,2)</f>
        <v>0</v>
      </c>
      <c r="K105" s="207" t="s">
        <v>234</v>
      </c>
      <c r="L105" s="62"/>
      <c r="M105" s="212" t="s">
        <v>22</v>
      </c>
      <c r="N105" s="213" t="s">
        <v>50</v>
      </c>
      <c r="O105" s="43"/>
      <c r="P105" s="214">
        <f t="shared" ref="P105:P116" si="11">O105*H105</f>
        <v>0</v>
      </c>
      <c r="Q105" s="214">
        <v>0</v>
      </c>
      <c r="R105" s="214">
        <f t="shared" ref="R105:R116" si="12">Q105*H105</f>
        <v>0</v>
      </c>
      <c r="S105" s="214">
        <v>0</v>
      </c>
      <c r="T105" s="215">
        <f t="shared" ref="T105:T116" si="13">S105*H105</f>
        <v>0</v>
      </c>
      <c r="AR105" s="25" t="s">
        <v>235</v>
      </c>
      <c r="AT105" s="25" t="s">
        <v>230</v>
      </c>
      <c r="AU105" s="25" t="s">
        <v>87</v>
      </c>
      <c r="AY105" s="25" t="s">
        <v>228</v>
      </c>
      <c r="BE105" s="216">
        <f t="shared" ref="BE105:BE116" si="14">IF(N105="základní",J105,0)</f>
        <v>0</v>
      </c>
      <c r="BF105" s="216">
        <f t="shared" ref="BF105:BF116" si="15">IF(N105="snížená",J105,0)</f>
        <v>0</v>
      </c>
      <c r="BG105" s="216">
        <f t="shared" ref="BG105:BG116" si="16">IF(N105="zákl. přenesená",J105,0)</f>
        <v>0</v>
      </c>
      <c r="BH105" s="216">
        <f t="shared" ref="BH105:BH116" si="17">IF(N105="sníž. přenesená",J105,0)</f>
        <v>0</v>
      </c>
      <c r="BI105" s="216">
        <f t="shared" ref="BI105:BI116" si="18">IF(N105="nulová",J105,0)</f>
        <v>0</v>
      </c>
      <c r="BJ105" s="25" t="s">
        <v>24</v>
      </c>
      <c r="BK105" s="216">
        <f t="shared" ref="BK105:BK116" si="19">ROUND(I105*H105,2)</f>
        <v>0</v>
      </c>
      <c r="BL105" s="25" t="s">
        <v>235</v>
      </c>
      <c r="BM105" s="25" t="s">
        <v>7822</v>
      </c>
    </row>
    <row r="106" spans="2:65" s="1" customFormat="1" ht="22.5" customHeight="1">
      <c r="B106" s="42"/>
      <c r="C106" s="205" t="s">
        <v>308</v>
      </c>
      <c r="D106" s="205" t="s">
        <v>230</v>
      </c>
      <c r="E106" s="206" t="s">
        <v>7823</v>
      </c>
      <c r="F106" s="207" t="s">
        <v>7824</v>
      </c>
      <c r="G106" s="208" t="s">
        <v>263</v>
      </c>
      <c r="H106" s="209">
        <v>439.9</v>
      </c>
      <c r="I106" s="210"/>
      <c r="J106" s="211">
        <f t="shared" si="10"/>
        <v>0</v>
      </c>
      <c r="K106" s="207" t="s">
        <v>264</v>
      </c>
      <c r="L106" s="62"/>
      <c r="M106" s="212" t="s">
        <v>22</v>
      </c>
      <c r="N106" s="213" t="s">
        <v>50</v>
      </c>
      <c r="O106" s="43"/>
      <c r="P106" s="214">
        <f t="shared" si="11"/>
        <v>0</v>
      </c>
      <c r="Q106" s="214">
        <v>0</v>
      </c>
      <c r="R106" s="214">
        <f t="shared" si="12"/>
        <v>0</v>
      </c>
      <c r="S106" s="214">
        <v>0</v>
      </c>
      <c r="T106" s="215">
        <f t="shared" si="13"/>
        <v>0</v>
      </c>
      <c r="AR106" s="25" t="s">
        <v>235</v>
      </c>
      <c r="AT106" s="25" t="s">
        <v>230</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7825</v>
      </c>
    </row>
    <row r="107" spans="2:65" s="1" customFormat="1" ht="22.5" customHeight="1">
      <c r="B107" s="42"/>
      <c r="C107" s="205" t="s">
        <v>313</v>
      </c>
      <c r="D107" s="205" t="s">
        <v>230</v>
      </c>
      <c r="E107" s="206" t="s">
        <v>7826</v>
      </c>
      <c r="F107" s="207" t="s">
        <v>7827</v>
      </c>
      <c r="G107" s="208" t="s">
        <v>263</v>
      </c>
      <c r="H107" s="209">
        <v>843.6</v>
      </c>
      <c r="I107" s="210"/>
      <c r="J107" s="211">
        <f t="shared" si="10"/>
        <v>0</v>
      </c>
      <c r="K107" s="207" t="s">
        <v>264</v>
      </c>
      <c r="L107" s="62"/>
      <c r="M107" s="212" t="s">
        <v>22</v>
      </c>
      <c r="N107" s="213" t="s">
        <v>50</v>
      </c>
      <c r="O107" s="43"/>
      <c r="P107" s="214">
        <f t="shared" si="11"/>
        <v>0</v>
      </c>
      <c r="Q107" s="214">
        <v>0</v>
      </c>
      <c r="R107" s="214">
        <f t="shared" si="12"/>
        <v>0</v>
      </c>
      <c r="S107" s="214">
        <v>0</v>
      </c>
      <c r="T107" s="215">
        <f t="shared" si="13"/>
        <v>0</v>
      </c>
      <c r="AR107" s="25" t="s">
        <v>235</v>
      </c>
      <c r="AT107" s="25" t="s">
        <v>230</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7828</v>
      </c>
    </row>
    <row r="108" spans="2:65" s="1" customFormat="1" ht="22.5" customHeight="1">
      <c r="B108" s="42"/>
      <c r="C108" s="205" t="s">
        <v>319</v>
      </c>
      <c r="D108" s="205" t="s">
        <v>230</v>
      </c>
      <c r="E108" s="206" t="s">
        <v>7829</v>
      </c>
      <c r="F108" s="207" t="s">
        <v>7830</v>
      </c>
      <c r="G108" s="208" t="s">
        <v>263</v>
      </c>
      <c r="H108" s="209">
        <v>226.2</v>
      </c>
      <c r="I108" s="210"/>
      <c r="J108" s="211">
        <f t="shared" si="10"/>
        <v>0</v>
      </c>
      <c r="K108" s="207" t="s">
        <v>234</v>
      </c>
      <c r="L108" s="62"/>
      <c r="M108" s="212" t="s">
        <v>22</v>
      </c>
      <c r="N108" s="213" t="s">
        <v>50</v>
      </c>
      <c r="O108" s="43"/>
      <c r="P108" s="214">
        <f t="shared" si="11"/>
        <v>0</v>
      </c>
      <c r="Q108" s="214">
        <v>0</v>
      </c>
      <c r="R108" s="214">
        <f t="shared" si="12"/>
        <v>0</v>
      </c>
      <c r="S108" s="214">
        <v>0</v>
      </c>
      <c r="T108" s="215">
        <f t="shared" si="13"/>
        <v>0</v>
      </c>
      <c r="AR108" s="25" t="s">
        <v>235</v>
      </c>
      <c r="AT108" s="25" t="s">
        <v>230</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7831</v>
      </c>
    </row>
    <row r="109" spans="2:65" s="1" customFormat="1" ht="22.5" customHeight="1">
      <c r="B109" s="42"/>
      <c r="C109" s="205" t="s">
        <v>325</v>
      </c>
      <c r="D109" s="205" t="s">
        <v>230</v>
      </c>
      <c r="E109" s="206" t="s">
        <v>7832</v>
      </c>
      <c r="F109" s="207" t="s">
        <v>7833</v>
      </c>
      <c r="G109" s="208" t="s">
        <v>263</v>
      </c>
      <c r="H109" s="209">
        <v>439.9</v>
      </c>
      <c r="I109" s="210"/>
      <c r="J109" s="211">
        <f t="shared" si="10"/>
        <v>0</v>
      </c>
      <c r="K109" s="207" t="s">
        <v>234</v>
      </c>
      <c r="L109" s="62"/>
      <c r="M109" s="212" t="s">
        <v>22</v>
      </c>
      <c r="N109" s="213" t="s">
        <v>50</v>
      </c>
      <c r="O109" s="43"/>
      <c r="P109" s="214">
        <f t="shared" si="11"/>
        <v>0</v>
      </c>
      <c r="Q109" s="214">
        <v>0</v>
      </c>
      <c r="R109" s="214">
        <f t="shared" si="12"/>
        <v>0</v>
      </c>
      <c r="S109" s="214">
        <v>0</v>
      </c>
      <c r="T109" s="215">
        <f t="shared" si="13"/>
        <v>0</v>
      </c>
      <c r="AR109" s="25" t="s">
        <v>235</v>
      </c>
      <c r="AT109" s="25" t="s">
        <v>230</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7834</v>
      </c>
    </row>
    <row r="110" spans="2:65" s="1" customFormat="1" ht="22.5" customHeight="1">
      <c r="B110" s="42"/>
      <c r="C110" s="205" t="s">
        <v>9</v>
      </c>
      <c r="D110" s="205" t="s">
        <v>230</v>
      </c>
      <c r="E110" s="206" t="s">
        <v>7835</v>
      </c>
      <c r="F110" s="207" t="s">
        <v>7836</v>
      </c>
      <c r="G110" s="208" t="s">
        <v>263</v>
      </c>
      <c r="H110" s="209">
        <v>25.7</v>
      </c>
      <c r="I110" s="210"/>
      <c r="J110" s="211">
        <f t="shared" si="10"/>
        <v>0</v>
      </c>
      <c r="K110" s="207" t="s">
        <v>234</v>
      </c>
      <c r="L110" s="62"/>
      <c r="M110" s="212" t="s">
        <v>22</v>
      </c>
      <c r="N110" s="213" t="s">
        <v>50</v>
      </c>
      <c r="O110" s="43"/>
      <c r="P110" s="214">
        <f t="shared" si="11"/>
        <v>0</v>
      </c>
      <c r="Q110" s="214">
        <v>0</v>
      </c>
      <c r="R110" s="214">
        <f t="shared" si="12"/>
        <v>0</v>
      </c>
      <c r="S110" s="214">
        <v>0</v>
      </c>
      <c r="T110" s="215">
        <f t="shared" si="13"/>
        <v>0</v>
      </c>
      <c r="AR110" s="25" t="s">
        <v>235</v>
      </c>
      <c r="AT110" s="25" t="s">
        <v>230</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7837</v>
      </c>
    </row>
    <row r="111" spans="2:65" s="1" customFormat="1" ht="31.5" customHeight="1">
      <c r="B111" s="42"/>
      <c r="C111" s="205" t="s">
        <v>335</v>
      </c>
      <c r="D111" s="205" t="s">
        <v>230</v>
      </c>
      <c r="E111" s="206" t="s">
        <v>7838</v>
      </c>
      <c r="F111" s="207" t="s">
        <v>7839</v>
      </c>
      <c r="G111" s="208" t="s">
        <v>263</v>
      </c>
      <c r="H111" s="209">
        <v>439.9</v>
      </c>
      <c r="I111" s="210"/>
      <c r="J111" s="211">
        <f t="shared" si="10"/>
        <v>0</v>
      </c>
      <c r="K111" s="207" t="s">
        <v>264</v>
      </c>
      <c r="L111" s="62"/>
      <c r="M111" s="212" t="s">
        <v>22</v>
      </c>
      <c r="N111" s="213" t="s">
        <v>50</v>
      </c>
      <c r="O111" s="43"/>
      <c r="P111" s="214">
        <f t="shared" si="11"/>
        <v>0</v>
      </c>
      <c r="Q111" s="214">
        <v>0</v>
      </c>
      <c r="R111" s="214">
        <f t="shared" si="12"/>
        <v>0</v>
      </c>
      <c r="S111" s="214">
        <v>0</v>
      </c>
      <c r="T111" s="215">
        <f t="shared" si="13"/>
        <v>0</v>
      </c>
      <c r="AR111" s="25" t="s">
        <v>235</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235</v>
      </c>
      <c r="BM111" s="25" t="s">
        <v>7840</v>
      </c>
    </row>
    <row r="112" spans="2:65" s="1" customFormat="1" ht="22.5" customHeight="1">
      <c r="B112" s="42"/>
      <c r="C112" s="205" t="s">
        <v>340</v>
      </c>
      <c r="D112" s="205" t="s">
        <v>230</v>
      </c>
      <c r="E112" s="206" t="s">
        <v>7841</v>
      </c>
      <c r="F112" s="207" t="s">
        <v>7842</v>
      </c>
      <c r="G112" s="208" t="s">
        <v>263</v>
      </c>
      <c r="H112" s="209">
        <v>403.7</v>
      </c>
      <c r="I112" s="210"/>
      <c r="J112" s="211">
        <f t="shared" si="10"/>
        <v>0</v>
      </c>
      <c r="K112" s="207" t="s">
        <v>234</v>
      </c>
      <c r="L112" s="62"/>
      <c r="M112" s="212" t="s">
        <v>22</v>
      </c>
      <c r="N112" s="213" t="s">
        <v>50</v>
      </c>
      <c r="O112" s="43"/>
      <c r="P112" s="214">
        <f t="shared" si="11"/>
        <v>0</v>
      </c>
      <c r="Q112" s="214">
        <v>0</v>
      </c>
      <c r="R112" s="214">
        <f t="shared" si="12"/>
        <v>0</v>
      </c>
      <c r="S112" s="214">
        <v>0</v>
      </c>
      <c r="T112" s="215">
        <f t="shared" si="13"/>
        <v>0</v>
      </c>
      <c r="AR112" s="25" t="s">
        <v>235</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235</v>
      </c>
      <c r="BM112" s="25" t="s">
        <v>7843</v>
      </c>
    </row>
    <row r="113" spans="2:65" s="1" customFormat="1" ht="22.5" customHeight="1">
      <c r="B113" s="42"/>
      <c r="C113" s="233" t="s">
        <v>344</v>
      </c>
      <c r="D113" s="233" t="s">
        <v>349</v>
      </c>
      <c r="E113" s="234" t="s">
        <v>7844</v>
      </c>
      <c r="F113" s="235" t="s">
        <v>7845</v>
      </c>
      <c r="G113" s="236" t="s">
        <v>263</v>
      </c>
      <c r="H113" s="237">
        <v>400.46499999999997</v>
      </c>
      <c r="I113" s="238"/>
      <c r="J113" s="239">
        <f t="shared" si="10"/>
        <v>0</v>
      </c>
      <c r="K113" s="235" t="s">
        <v>264</v>
      </c>
      <c r="L113" s="240"/>
      <c r="M113" s="241" t="s">
        <v>22</v>
      </c>
      <c r="N113" s="242" t="s">
        <v>50</v>
      </c>
      <c r="O113" s="43"/>
      <c r="P113" s="214">
        <f t="shared" si="11"/>
        <v>0</v>
      </c>
      <c r="Q113" s="214">
        <v>0</v>
      </c>
      <c r="R113" s="214">
        <f t="shared" si="12"/>
        <v>0</v>
      </c>
      <c r="S113" s="214">
        <v>0</v>
      </c>
      <c r="T113" s="215">
        <f t="shared" si="13"/>
        <v>0</v>
      </c>
      <c r="AR113" s="25" t="s">
        <v>267</v>
      </c>
      <c r="AT113" s="25" t="s">
        <v>349</v>
      </c>
      <c r="AU113" s="25" t="s">
        <v>87</v>
      </c>
      <c r="AY113" s="25" t="s">
        <v>228</v>
      </c>
      <c r="BE113" s="216">
        <f t="shared" si="14"/>
        <v>0</v>
      </c>
      <c r="BF113" s="216">
        <f t="shared" si="15"/>
        <v>0</v>
      </c>
      <c r="BG113" s="216">
        <f t="shared" si="16"/>
        <v>0</v>
      </c>
      <c r="BH113" s="216">
        <f t="shared" si="17"/>
        <v>0</v>
      </c>
      <c r="BI113" s="216">
        <f t="shared" si="18"/>
        <v>0</v>
      </c>
      <c r="BJ113" s="25" t="s">
        <v>24</v>
      </c>
      <c r="BK113" s="216">
        <f t="shared" si="19"/>
        <v>0</v>
      </c>
      <c r="BL113" s="25" t="s">
        <v>235</v>
      </c>
      <c r="BM113" s="25" t="s">
        <v>7846</v>
      </c>
    </row>
    <row r="114" spans="2:65" s="1" customFormat="1" ht="22.5" customHeight="1">
      <c r="B114" s="42"/>
      <c r="C114" s="233" t="s">
        <v>348</v>
      </c>
      <c r="D114" s="233" t="s">
        <v>349</v>
      </c>
      <c r="E114" s="234" t="s">
        <v>7847</v>
      </c>
      <c r="F114" s="235" t="s">
        <v>7848</v>
      </c>
      <c r="G114" s="236" t="s">
        <v>263</v>
      </c>
      <c r="H114" s="237">
        <v>7.4160000000000004</v>
      </c>
      <c r="I114" s="238"/>
      <c r="J114" s="239">
        <f t="shared" si="10"/>
        <v>0</v>
      </c>
      <c r="K114" s="235" t="s">
        <v>264</v>
      </c>
      <c r="L114" s="240"/>
      <c r="M114" s="241" t="s">
        <v>22</v>
      </c>
      <c r="N114" s="242" t="s">
        <v>50</v>
      </c>
      <c r="O114" s="43"/>
      <c r="P114" s="214">
        <f t="shared" si="11"/>
        <v>0</v>
      </c>
      <c r="Q114" s="214">
        <v>0</v>
      </c>
      <c r="R114" s="214">
        <f t="shared" si="12"/>
        <v>0</v>
      </c>
      <c r="S114" s="214">
        <v>0</v>
      </c>
      <c r="T114" s="215">
        <f t="shared" si="13"/>
        <v>0</v>
      </c>
      <c r="AR114" s="25" t="s">
        <v>267</v>
      </c>
      <c r="AT114" s="25" t="s">
        <v>349</v>
      </c>
      <c r="AU114" s="25" t="s">
        <v>87</v>
      </c>
      <c r="AY114" s="25" t="s">
        <v>228</v>
      </c>
      <c r="BE114" s="216">
        <f t="shared" si="14"/>
        <v>0</v>
      </c>
      <c r="BF114" s="216">
        <f t="shared" si="15"/>
        <v>0</v>
      </c>
      <c r="BG114" s="216">
        <f t="shared" si="16"/>
        <v>0</v>
      </c>
      <c r="BH114" s="216">
        <f t="shared" si="17"/>
        <v>0</v>
      </c>
      <c r="BI114" s="216">
        <f t="shared" si="18"/>
        <v>0</v>
      </c>
      <c r="BJ114" s="25" t="s">
        <v>24</v>
      </c>
      <c r="BK114" s="216">
        <f t="shared" si="19"/>
        <v>0</v>
      </c>
      <c r="BL114" s="25" t="s">
        <v>235</v>
      </c>
      <c r="BM114" s="25" t="s">
        <v>7849</v>
      </c>
    </row>
    <row r="115" spans="2:65" s="1" customFormat="1" ht="22.5" customHeight="1">
      <c r="B115" s="42"/>
      <c r="C115" s="205" t="s">
        <v>359</v>
      </c>
      <c r="D115" s="205" t="s">
        <v>230</v>
      </c>
      <c r="E115" s="206" t="s">
        <v>7850</v>
      </c>
      <c r="F115" s="207" t="s">
        <v>7851</v>
      </c>
      <c r="G115" s="208" t="s">
        <v>263</v>
      </c>
      <c r="H115" s="209">
        <v>226.2</v>
      </c>
      <c r="I115" s="210"/>
      <c r="J115" s="211">
        <f t="shared" si="10"/>
        <v>0</v>
      </c>
      <c r="K115" s="207" t="s">
        <v>234</v>
      </c>
      <c r="L115" s="62"/>
      <c r="M115" s="212" t="s">
        <v>22</v>
      </c>
      <c r="N115" s="213" t="s">
        <v>50</v>
      </c>
      <c r="O115" s="43"/>
      <c r="P115" s="214">
        <f t="shared" si="11"/>
        <v>0</v>
      </c>
      <c r="Q115" s="214">
        <v>0</v>
      </c>
      <c r="R115" s="214">
        <f t="shared" si="12"/>
        <v>0</v>
      </c>
      <c r="S115" s="214">
        <v>0</v>
      </c>
      <c r="T115" s="215">
        <f t="shared" si="13"/>
        <v>0</v>
      </c>
      <c r="AR115" s="25" t="s">
        <v>235</v>
      </c>
      <c r="AT115" s="25" t="s">
        <v>230</v>
      </c>
      <c r="AU115" s="25" t="s">
        <v>87</v>
      </c>
      <c r="AY115" s="25" t="s">
        <v>228</v>
      </c>
      <c r="BE115" s="216">
        <f t="shared" si="14"/>
        <v>0</v>
      </c>
      <c r="BF115" s="216">
        <f t="shared" si="15"/>
        <v>0</v>
      </c>
      <c r="BG115" s="216">
        <f t="shared" si="16"/>
        <v>0</v>
      </c>
      <c r="BH115" s="216">
        <f t="shared" si="17"/>
        <v>0</v>
      </c>
      <c r="BI115" s="216">
        <f t="shared" si="18"/>
        <v>0</v>
      </c>
      <c r="BJ115" s="25" t="s">
        <v>24</v>
      </c>
      <c r="BK115" s="216">
        <f t="shared" si="19"/>
        <v>0</v>
      </c>
      <c r="BL115" s="25" t="s">
        <v>235</v>
      </c>
      <c r="BM115" s="25" t="s">
        <v>7852</v>
      </c>
    </row>
    <row r="116" spans="2:65" s="1" customFormat="1" ht="22.5" customHeight="1">
      <c r="B116" s="42"/>
      <c r="C116" s="233" t="s">
        <v>364</v>
      </c>
      <c r="D116" s="233" t="s">
        <v>349</v>
      </c>
      <c r="E116" s="234" t="s">
        <v>7853</v>
      </c>
      <c r="F116" s="235" t="s">
        <v>7854</v>
      </c>
      <c r="G116" s="236" t="s">
        <v>263</v>
      </c>
      <c r="H116" s="237">
        <v>228.46199999999999</v>
      </c>
      <c r="I116" s="238"/>
      <c r="J116" s="239">
        <f t="shared" si="10"/>
        <v>0</v>
      </c>
      <c r="K116" s="235" t="s">
        <v>264</v>
      </c>
      <c r="L116" s="240"/>
      <c r="M116" s="241" t="s">
        <v>22</v>
      </c>
      <c r="N116" s="242" t="s">
        <v>50</v>
      </c>
      <c r="O116" s="43"/>
      <c r="P116" s="214">
        <f t="shared" si="11"/>
        <v>0</v>
      </c>
      <c r="Q116" s="214">
        <v>0</v>
      </c>
      <c r="R116" s="214">
        <f t="shared" si="12"/>
        <v>0</v>
      </c>
      <c r="S116" s="214">
        <v>0</v>
      </c>
      <c r="T116" s="215">
        <f t="shared" si="13"/>
        <v>0</v>
      </c>
      <c r="AR116" s="25" t="s">
        <v>267</v>
      </c>
      <c r="AT116" s="25" t="s">
        <v>349</v>
      </c>
      <c r="AU116" s="25" t="s">
        <v>87</v>
      </c>
      <c r="AY116" s="25" t="s">
        <v>228</v>
      </c>
      <c r="BE116" s="216">
        <f t="shared" si="14"/>
        <v>0</v>
      </c>
      <c r="BF116" s="216">
        <f t="shared" si="15"/>
        <v>0</v>
      </c>
      <c r="BG116" s="216">
        <f t="shared" si="16"/>
        <v>0</v>
      </c>
      <c r="BH116" s="216">
        <f t="shared" si="17"/>
        <v>0</v>
      </c>
      <c r="BI116" s="216">
        <f t="shared" si="18"/>
        <v>0</v>
      </c>
      <c r="BJ116" s="25" t="s">
        <v>24</v>
      </c>
      <c r="BK116" s="216">
        <f t="shared" si="19"/>
        <v>0</v>
      </c>
      <c r="BL116" s="25" t="s">
        <v>235</v>
      </c>
      <c r="BM116" s="25" t="s">
        <v>7855</v>
      </c>
    </row>
    <row r="117" spans="2:65" s="11" customFormat="1" ht="29.85" customHeight="1">
      <c r="B117" s="188"/>
      <c r="C117" s="189"/>
      <c r="D117" s="202" t="s">
        <v>78</v>
      </c>
      <c r="E117" s="203" t="s">
        <v>272</v>
      </c>
      <c r="F117" s="203" t="s">
        <v>7856</v>
      </c>
      <c r="G117" s="189"/>
      <c r="H117" s="189"/>
      <c r="I117" s="192"/>
      <c r="J117" s="204">
        <f>BK117</f>
        <v>0</v>
      </c>
      <c r="K117" s="189"/>
      <c r="L117" s="194"/>
      <c r="M117" s="195"/>
      <c r="N117" s="196"/>
      <c r="O117" s="196"/>
      <c r="P117" s="197">
        <f>SUM(P118:P134)</f>
        <v>0</v>
      </c>
      <c r="Q117" s="196"/>
      <c r="R117" s="197">
        <f>SUM(R118:R134)</f>
        <v>0</v>
      </c>
      <c r="S117" s="196"/>
      <c r="T117" s="198">
        <f>SUM(T118:T134)</f>
        <v>0</v>
      </c>
      <c r="AR117" s="199" t="s">
        <v>24</v>
      </c>
      <c r="AT117" s="200" t="s">
        <v>78</v>
      </c>
      <c r="AU117" s="200" t="s">
        <v>24</v>
      </c>
      <c r="AY117" s="199" t="s">
        <v>228</v>
      </c>
      <c r="BK117" s="201">
        <f>SUM(BK118:BK134)</f>
        <v>0</v>
      </c>
    </row>
    <row r="118" spans="2:65" s="1" customFormat="1" ht="22.5" customHeight="1">
      <c r="B118" s="42"/>
      <c r="C118" s="205" t="s">
        <v>381</v>
      </c>
      <c r="D118" s="205" t="s">
        <v>230</v>
      </c>
      <c r="E118" s="206" t="s">
        <v>7857</v>
      </c>
      <c r="F118" s="207" t="s">
        <v>7858</v>
      </c>
      <c r="G118" s="208" t="s">
        <v>515</v>
      </c>
      <c r="H118" s="209">
        <v>8</v>
      </c>
      <c r="I118" s="210"/>
      <c r="J118" s="211">
        <f t="shared" ref="J118:J134" si="20">ROUND(I118*H118,2)</f>
        <v>0</v>
      </c>
      <c r="K118" s="207" t="s">
        <v>234</v>
      </c>
      <c r="L118" s="62"/>
      <c r="M118" s="212" t="s">
        <v>22</v>
      </c>
      <c r="N118" s="213" t="s">
        <v>50</v>
      </c>
      <c r="O118" s="43"/>
      <c r="P118" s="214">
        <f t="shared" ref="P118:P134" si="21">O118*H118</f>
        <v>0</v>
      </c>
      <c r="Q118" s="214">
        <v>0</v>
      </c>
      <c r="R118" s="214">
        <f t="shared" ref="R118:R134" si="22">Q118*H118</f>
        <v>0</v>
      </c>
      <c r="S118" s="214">
        <v>0</v>
      </c>
      <c r="T118" s="215">
        <f t="shared" ref="T118:T134" si="23">S118*H118</f>
        <v>0</v>
      </c>
      <c r="AR118" s="25" t="s">
        <v>235</v>
      </c>
      <c r="AT118" s="25" t="s">
        <v>230</v>
      </c>
      <c r="AU118" s="25" t="s">
        <v>87</v>
      </c>
      <c r="AY118" s="25" t="s">
        <v>228</v>
      </c>
      <c r="BE118" s="216">
        <f t="shared" ref="BE118:BE134" si="24">IF(N118="základní",J118,0)</f>
        <v>0</v>
      </c>
      <c r="BF118" s="216">
        <f t="shared" ref="BF118:BF134" si="25">IF(N118="snížená",J118,0)</f>
        <v>0</v>
      </c>
      <c r="BG118" s="216">
        <f t="shared" ref="BG118:BG134" si="26">IF(N118="zákl. přenesená",J118,0)</f>
        <v>0</v>
      </c>
      <c r="BH118" s="216">
        <f t="shared" ref="BH118:BH134" si="27">IF(N118="sníž. přenesená",J118,0)</f>
        <v>0</v>
      </c>
      <c r="BI118" s="216">
        <f t="shared" ref="BI118:BI134" si="28">IF(N118="nulová",J118,0)</f>
        <v>0</v>
      </c>
      <c r="BJ118" s="25" t="s">
        <v>24</v>
      </c>
      <c r="BK118" s="216">
        <f t="shared" ref="BK118:BK134" si="29">ROUND(I118*H118,2)</f>
        <v>0</v>
      </c>
      <c r="BL118" s="25" t="s">
        <v>235</v>
      </c>
      <c r="BM118" s="25" t="s">
        <v>7859</v>
      </c>
    </row>
    <row r="119" spans="2:65" s="1" customFormat="1" ht="22.5" customHeight="1">
      <c r="B119" s="42"/>
      <c r="C119" s="233" t="s">
        <v>386</v>
      </c>
      <c r="D119" s="233" t="s">
        <v>349</v>
      </c>
      <c r="E119" s="234" t="s">
        <v>7860</v>
      </c>
      <c r="F119" s="235" t="s">
        <v>7861</v>
      </c>
      <c r="G119" s="236" t="s">
        <v>515</v>
      </c>
      <c r="H119" s="237">
        <v>8</v>
      </c>
      <c r="I119" s="238"/>
      <c r="J119" s="239">
        <f t="shared" si="20"/>
        <v>0</v>
      </c>
      <c r="K119" s="235" t="s">
        <v>264</v>
      </c>
      <c r="L119" s="240"/>
      <c r="M119" s="241" t="s">
        <v>22</v>
      </c>
      <c r="N119" s="242" t="s">
        <v>50</v>
      </c>
      <c r="O119" s="43"/>
      <c r="P119" s="214">
        <f t="shared" si="21"/>
        <v>0</v>
      </c>
      <c r="Q119" s="214">
        <v>0</v>
      </c>
      <c r="R119" s="214">
        <f t="shared" si="22"/>
        <v>0</v>
      </c>
      <c r="S119" s="214">
        <v>0</v>
      </c>
      <c r="T119" s="215">
        <f t="shared" si="23"/>
        <v>0</v>
      </c>
      <c r="AR119" s="25" t="s">
        <v>267</v>
      </c>
      <c r="AT119" s="25" t="s">
        <v>349</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7862</v>
      </c>
    </row>
    <row r="120" spans="2:65" s="1" customFormat="1" ht="22.5" customHeight="1">
      <c r="B120" s="42"/>
      <c r="C120" s="205" t="s">
        <v>395</v>
      </c>
      <c r="D120" s="205" t="s">
        <v>230</v>
      </c>
      <c r="E120" s="206" t="s">
        <v>7863</v>
      </c>
      <c r="F120" s="207" t="s">
        <v>7864</v>
      </c>
      <c r="G120" s="208" t="s">
        <v>515</v>
      </c>
      <c r="H120" s="209">
        <v>2</v>
      </c>
      <c r="I120" s="210"/>
      <c r="J120" s="211">
        <f t="shared" si="20"/>
        <v>0</v>
      </c>
      <c r="K120" s="207" t="s">
        <v>234</v>
      </c>
      <c r="L120" s="62"/>
      <c r="M120" s="212" t="s">
        <v>22</v>
      </c>
      <c r="N120" s="213" t="s">
        <v>50</v>
      </c>
      <c r="O120" s="43"/>
      <c r="P120" s="214">
        <f t="shared" si="21"/>
        <v>0</v>
      </c>
      <c r="Q120" s="214">
        <v>0</v>
      </c>
      <c r="R120" s="214">
        <f t="shared" si="22"/>
        <v>0</v>
      </c>
      <c r="S120" s="214">
        <v>0</v>
      </c>
      <c r="T120" s="215">
        <f t="shared" si="23"/>
        <v>0</v>
      </c>
      <c r="AR120" s="25" t="s">
        <v>235</v>
      </c>
      <c r="AT120" s="25" t="s">
        <v>230</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7865</v>
      </c>
    </row>
    <row r="121" spans="2:65" s="1" customFormat="1" ht="22.5" customHeight="1">
      <c r="B121" s="42"/>
      <c r="C121" s="233" t="s">
        <v>400</v>
      </c>
      <c r="D121" s="233" t="s">
        <v>349</v>
      </c>
      <c r="E121" s="234" t="s">
        <v>7866</v>
      </c>
      <c r="F121" s="235" t="s">
        <v>7867</v>
      </c>
      <c r="G121" s="236" t="s">
        <v>515</v>
      </c>
      <c r="H121" s="237">
        <v>1</v>
      </c>
      <c r="I121" s="238"/>
      <c r="J121" s="239">
        <f t="shared" si="20"/>
        <v>0</v>
      </c>
      <c r="K121" s="235" t="s">
        <v>234</v>
      </c>
      <c r="L121" s="240"/>
      <c r="M121" s="241" t="s">
        <v>22</v>
      </c>
      <c r="N121" s="242" t="s">
        <v>50</v>
      </c>
      <c r="O121" s="43"/>
      <c r="P121" s="214">
        <f t="shared" si="21"/>
        <v>0</v>
      </c>
      <c r="Q121" s="214">
        <v>0</v>
      </c>
      <c r="R121" s="214">
        <f t="shared" si="22"/>
        <v>0</v>
      </c>
      <c r="S121" s="214">
        <v>0</v>
      </c>
      <c r="T121" s="215">
        <f t="shared" si="23"/>
        <v>0</v>
      </c>
      <c r="AR121" s="25" t="s">
        <v>267</v>
      </c>
      <c r="AT121" s="25" t="s">
        <v>349</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7868</v>
      </c>
    </row>
    <row r="122" spans="2:65" s="1" customFormat="1" ht="22.5" customHeight="1">
      <c r="B122" s="42"/>
      <c r="C122" s="205" t="s">
        <v>404</v>
      </c>
      <c r="D122" s="205" t="s">
        <v>230</v>
      </c>
      <c r="E122" s="206" t="s">
        <v>7869</v>
      </c>
      <c r="F122" s="207" t="s">
        <v>7870</v>
      </c>
      <c r="G122" s="208" t="s">
        <v>515</v>
      </c>
      <c r="H122" s="209">
        <v>2</v>
      </c>
      <c r="I122" s="210"/>
      <c r="J122" s="211">
        <f t="shared" si="20"/>
        <v>0</v>
      </c>
      <c r="K122" s="207" t="s">
        <v>234</v>
      </c>
      <c r="L122" s="62"/>
      <c r="M122" s="212" t="s">
        <v>22</v>
      </c>
      <c r="N122" s="213" t="s">
        <v>50</v>
      </c>
      <c r="O122" s="43"/>
      <c r="P122" s="214">
        <f t="shared" si="21"/>
        <v>0</v>
      </c>
      <c r="Q122" s="214">
        <v>0</v>
      </c>
      <c r="R122" s="214">
        <f t="shared" si="22"/>
        <v>0</v>
      </c>
      <c r="S122" s="214">
        <v>0</v>
      </c>
      <c r="T122" s="215">
        <f t="shared" si="23"/>
        <v>0</v>
      </c>
      <c r="AR122" s="25" t="s">
        <v>235</v>
      </c>
      <c r="AT122" s="25" t="s">
        <v>230</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7871</v>
      </c>
    </row>
    <row r="123" spans="2:65" s="1" customFormat="1" ht="22.5" customHeight="1">
      <c r="B123" s="42"/>
      <c r="C123" s="233" t="s">
        <v>409</v>
      </c>
      <c r="D123" s="233" t="s">
        <v>349</v>
      </c>
      <c r="E123" s="234" t="s">
        <v>7872</v>
      </c>
      <c r="F123" s="235" t="s">
        <v>7873</v>
      </c>
      <c r="G123" s="236" t="s">
        <v>515</v>
      </c>
      <c r="H123" s="237">
        <v>1</v>
      </c>
      <c r="I123" s="238"/>
      <c r="J123" s="239">
        <f t="shared" si="20"/>
        <v>0</v>
      </c>
      <c r="K123" s="235" t="s">
        <v>234</v>
      </c>
      <c r="L123" s="240"/>
      <c r="M123" s="241" t="s">
        <v>22</v>
      </c>
      <c r="N123" s="242" t="s">
        <v>50</v>
      </c>
      <c r="O123" s="43"/>
      <c r="P123" s="214">
        <f t="shared" si="21"/>
        <v>0</v>
      </c>
      <c r="Q123" s="214">
        <v>0</v>
      </c>
      <c r="R123" s="214">
        <f t="shared" si="22"/>
        <v>0</v>
      </c>
      <c r="S123" s="214">
        <v>0</v>
      </c>
      <c r="T123" s="215">
        <f t="shared" si="23"/>
        <v>0</v>
      </c>
      <c r="AR123" s="25" t="s">
        <v>267</v>
      </c>
      <c r="AT123" s="25" t="s">
        <v>349</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7874</v>
      </c>
    </row>
    <row r="124" spans="2:65" s="1" customFormat="1" ht="22.5" customHeight="1">
      <c r="B124" s="42"/>
      <c r="C124" s="205" t="s">
        <v>414</v>
      </c>
      <c r="D124" s="205" t="s">
        <v>230</v>
      </c>
      <c r="E124" s="206" t="s">
        <v>7875</v>
      </c>
      <c r="F124" s="207" t="s">
        <v>7876</v>
      </c>
      <c r="G124" s="208" t="s">
        <v>328</v>
      </c>
      <c r="H124" s="209">
        <v>52.8</v>
      </c>
      <c r="I124" s="210"/>
      <c r="J124" s="211">
        <f t="shared" si="20"/>
        <v>0</v>
      </c>
      <c r="K124" s="207" t="s">
        <v>234</v>
      </c>
      <c r="L124" s="62"/>
      <c r="M124" s="212" t="s">
        <v>22</v>
      </c>
      <c r="N124" s="213" t="s">
        <v>50</v>
      </c>
      <c r="O124" s="43"/>
      <c r="P124" s="214">
        <f t="shared" si="21"/>
        <v>0</v>
      </c>
      <c r="Q124" s="214">
        <v>0</v>
      </c>
      <c r="R124" s="214">
        <f t="shared" si="22"/>
        <v>0</v>
      </c>
      <c r="S124" s="214">
        <v>0</v>
      </c>
      <c r="T124" s="215">
        <f t="shared" si="23"/>
        <v>0</v>
      </c>
      <c r="AR124" s="25" t="s">
        <v>235</v>
      </c>
      <c r="AT124" s="25" t="s">
        <v>230</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235</v>
      </c>
      <c r="BM124" s="25" t="s">
        <v>7877</v>
      </c>
    </row>
    <row r="125" spans="2:65" s="1" customFormat="1" ht="31.5" customHeight="1">
      <c r="B125" s="42"/>
      <c r="C125" s="205" t="s">
        <v>419</v>
      </c>
      <c r="D125" s="205" t="s">
        <v>230</v>
      </c>
      <c r="E125" s="206" t="s">
        <v>7878</v>
      </c>
      <c r="F125" s="207" t="s">
        <v>7879</v>
      </c>
      <c r="G125" s="208" t="s">
        <v>328</v>
      </c>
      <c r="H125" s="209">
        <v>111.4</v>
      </c>
      <c r="I125" s="210"/>
      <c r="J125" s="211">
        <f t="shared" si="20"/>
        <v>0</v>
      </c>
      <c r="K125" s="207" t="s">
        <v>234</v>
      </c>
      <c r="L125" s="62"/>
      <c r="M125" s="212" t="s">
        <v>22</v>
      </c>
      <c r="N125" s="213" t="s">
        <v>50</v>
      </c>
      <c r="O125" s="43"/>
      <c r="P125" s="214">
        <f t="shared" si="21"/>
        <v>0</v>
      </c>
      <c r="Q125" s="214">
        <v>0</v>
      </c>
      <c r="R125" s="214">
        <f t="shared" si="22"/>
        <v>0</v>
      </c>
      <c r="S125" s="214">
        <v>0</v>
      </c>
      <c r="T125" s="215">
        <f t="shared" si="23"/>
        <v>0</v>
      </c>
      <c r="AR125" s="25" t="s">
        <v>235</v>
      </c>
      <c r="AT125" s="25" t="s">
        <v>230</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235</v>
      </c>
      <c r="BM125" s="25" t="s">
        <v>7880</v>
      </c>
    </row>
    <row r="126" spans="2:65" s="1" customFormat="1" ht="22.5" customHeight="1">
      <c r="B126" s="42"/>
      <c r="C126" s="233" t="s">
        <v>423</v>
      </c>
      <c r="D126" s="233" t="s">
        <v>349</v>
      </c>
      <c r="E126" s="234" t="s">
        <v>7881</v>
      </c>
      <c r="F126" s="235" t="s">
        <v>7882</v>
      </c>
      <c r="G126" s="236" t="s">
        <v>515</v>
      </c>
      <c r="H126" s="237">
        <v>222.8</v>
      </c>
      <c r="I126" s="238"/>
      <c r="J126" s="239">
        <f t="shared" si="20"/>
        <v>0</v>
      </c>
      <c r="K126" s="235" t="s">
        <v>264</v>
      </c>
      <c r="L126" s="240"/>
      <c r="M126" s="241" t="s">
        <v>22</v>
      </c>
      <c r="N126" s="242" t="s">
        <v>50</v>
      </c>
      <c r="O126" s="43"/>
      <c r="P126" s="214">
        <f t="shared" si="21"/>
        <v>0</v>
      </c>
      <c r="Q126" s="214">
        <v>0</v>
      </c>
      <c r="R126" s="214">
        <f t="shared" si="22"/>
        <v>0</v>
      </c>
      <c r="S126" s="214">
        <v>0</v>
      </c>
      <c r="T126" s="215">
        <f t="shared" si="23"/>
        <v>0</v>
      </c>
      <c r="AR126" s="25" t="s">
        <v>267</v>
      </c>
      <c r="AT126" s="25" t="s">
        <v>349</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235</v>
      </c>
      <c r="BM126" s="25" t="s">
        <v>7883</v>
      </c>
    </row>
    <row r="127" spans="2:65" s="1" customFormat="1" ht="31.5" customHeight="1">
      <c r="B127" s="42"/>
      <c r="C127" s="205" t="s">
        <v>429</v>
      </c>
      <c r="D127" s="205" t="s">
        <v>230</v>
      </c>
      <c r="E127" s="206" t="s">
        <v>7884</v>
      </c>
      <c r="F127" s="207" t="s">
        <v>7885</v>
      </c>
      <c r="G127" s="208" t="s">
        <v>328</v>
      </c>
      <c r="H127" s="209">
        <v>89</v>
      </c>
      <c r="I127" s="210"/>
      <c r="J127" s="211">
        <f t="shared" si="20"/>
        <v>0</v>
      </c>
      <c r="K127" s="207" t="s">
        <v>234</v>
      </c>
      <c r="L127" s="62"/>
      <c r="M127" s="212" t="s">
        <v>22</v>
      </c>
      <c r="N127" s="213" t="s">
        <v>50</v>
      </c>
      <c r="O127" s="43"/>
      <c r="P127" s="214">
        <f t="shared" si="21"/>
        <v>0</v>
      </c>
      <c r="Q127" s="214">
        <v>0</v>
      </c>
      <c r="R127" s="214">
        <f t="shared" si="22"/>
        <v>0</v>
      </c>
      <c r="S127" s="214">
        <v>0</v>
      </c>
      <c r="T127" s="215">
        <f t="shared" si="23"/>
        <v>0</v>
      </c>
      <c r="AR127" s="25" t="s">
        <v>235</v>
      </c>
      <c r="AT127" s="25" t="s">
        <v>230</v>
      </c>
      <c r="AU127" s="25" t="s">
        <v>87</v>
      </c>
      <c r="AY127" s="25" t="s">
        <v>228</v>
      </c>
      <c r="BE127" s="216">
        <f t="shared" si="24"/>
        <v>0</v>
      </c>
      <c r="BF127" s="216">
        <f t="shared" si="25"/>
        <v>0</v>
      </c>
      <c r="BG127" s="216">
        <f t="shared" si="26"/>
        <v>0</v>
      </c>
      <c r="BH127" s="216">
        <f t="shared" si="27"/>
        <v>0</v>
      </c>
      <c r="BI127" s="216">
        <f t="shared" si="28"/>
        <v>0</v>
      </c>
      <c r="BJ127" s="25" t="s">
        <v>24</v>
      </c>
      <c r="BK127" s="216">
        <f t="shared" si="29"/>
        <v>0</v>
      </c>
      <c r="BL127" s="25" t="s">
        <v>235</v>
      </c>
      <c r="BM127" s="25" t="s">
        <v>7886</v>
      </c>
    </row>
    <row r="128" spans="2:65" s="1" customFormat="1" ht="22.5" customHeight="1">
      <c r="B128" s="42"/>
      <c r="C128" s="233" t="s">
        <v>437</v>
      </c>
      <c r="D128" s="233" t="s">
        <v>349</v>
      </c>
      <c r="E128" s="234" t="s">
        <v>7887</v>
      </c>
      <c r="F128" s="235" t="s">
        <v>7888</v>
      </c>
      <c r="G128" s="236" t="s">
        <v>515</v>
      </c>
      <c r="H128" s="237">
        <v>178</v>
      </c>
      <c r="I128" s="238"/>
      <c r="J128" s="239">
        <f t="shared" si="20"/>
        <v>0</v>
      </c>
      <c r="K128" s="235" t="s">
        <v>264</v>
      </c>
      <c r="L128" s="240"/>
      <c r="M128" s="241" t="s">
        <v>22</v>
      </c>
      <c r="N128" s="242" t="s">
        <v>50</v>
      </c>
      <c r="O128" s="43"/>
      <c r="P128" s="214">
        <f t="shared" si="21"/>
        <v>0</v>
      </c>
      <c r="Q128" s="214">
        <v>0</v>
      </c>
      <c r="R128" s="214">
        <f t="shared" si="22"/>
        <v>0</v>
      </c>
      <c r="S128" s="214">
        <v>0</v>
      </c>
      <c r="T128" s="215">
        <f t="shared" si="23"/>
        <v>0</v>
      </c>
      <c r="AR128" s="25" t="s">
        <v>267</v>
      </c>
      <c r="AT128" s="25" t="s">
        <v>349</v>
      </c>
      <c r="AU128" s="25" t="s">
        <v>87</v>
      </c>
      <c r="AY128" s="25" t="s">
        <v>228</v>
      </c>
      <c r="BE128" s="216">
        <f t="shared" si="24"/>
        <v>0</v>
      </c>
      <c r="BF128" s="216">
        <f t="shared" si="25"/>
        <v>0</v>
      </c>
      <c r="BG128" s="216">
        <f t="shared" si="26"/>
        <v>0</v>
      </c>
      <c r="BH128" s="216">
        <f t="shared" si="27"/>
        <v>0</v>
      </c>
      <c r="BI128" s="216">
        <f t="shared" si="28"/>
        <v>0</v>
      </c>
      <c r="BJ128" s="25" t="s">
        <v>24</v>
      </c>
      <c r="BK128" s="216">
        <f t="shared" si="29"/>
        <v>0</v>
      </c>
      <c r="BL128" s="25" t="s">
        <v>235</v>
      </c>
      <c r="BM128" s="25" t="s">
        <v>7889</v>
      </c>
    </row>
    <row r="129" spans="2:65" s="1" customFormat="1" ht="22.5" customHeight="1">
      <c r="B129" s="42"/>
      <c r="C129" s="205" t="s">
        <v>444</v>
      </c>
      <c r="D129" s="205" t="s">
        <v>230</v>
      </c>
      <c r="E129" s="206" t="s">
        <v>7890</v>
      </c>
      <c r="F129" s="207" t="s">
        <v>7891</v>
      </c>
      <c r="G129" s="208" t="s">
        <v>328</v>
      </c>
      <c r="H129" s="209">
        <v>39</v>
      </c>
      <c r="I129" s="210"/>
      <c r="J129" s="211">
        <f t="shared" si="20"/>
        <v>0</v>
      </c>
      <c r="K129" s="207" t="s">
        <v>234</v>
      </c>
      <c r="L129" s="62"/>
      <c r="M129" s="212" t="s">
        <v>22</v>
      </c>
      <c r="N129" s="213" t="s">
        <v>50</v>
      </c>
      <c r="O129" s="43"/>
      <c r="P129" s="214">
        <f t="shared" si="21"/>
        <v>0</v>
      </c>
      <c r="Q129" s="214">
        <v>0</v>
      </c>
      <c r="R129" s="214">
        <f t="shared" si="22"/>
        <v>0</v>
      </c>
      <c r="S129" s="214">
        <v>0</v>
      </c>
      <c r="T129" s="215">
        <f t="shared" si="23"/>
        <v>0</v>
      </c>
      <c r="AR129" s="25" t="s">
        <v>235</v>
      </c>
      <c r="AT129" s="25" t="s">
        <v>230</v>
      </c>
      <c r="AU129" s="25" t="s">
        <v>87</v>
      </c>
      <c r="AY129" s="25" t="s">
        <v>228</v>
      </c>
      <c r="BE129" s="216">
        <f t="shared" si="24"/>
        <v>0</v>
      </c>
      <c r="BF129" s="216">
        <f t="shared" si="25"/>
        <v>0</v>
      </c>
      <c r="BG129" s="216">
        <f t="shared" si="26"/>
        <v>0</v>
      </c>
      <c r="BH129" s="216">
        <f t="shared" si="27"/>
        <v>0</v>
      </c>
      <c r="BI129" s="216">
        <f t="shared" si="28"/>
        <v>0</v>
      </c>
      <c r="BJ129" s="25" t="s">
        <v>24</v>
      </c>
      <c r="BK129" s="216">
        <f t="shared" si="29"/>
        <v>0</v>
      </c>
      <c r="BL129" s="25" t="s">
        <v>235</v>
      </c>
      <c r="BM129" s="25" t="s">
        <v>7892</v>
      </c>
    </row>
    <row r="130" spans="2:65" s="1" customFormat="1" ht="31.5" customHeight="1">
      <c r="B130" s="42"/>
      <c r="C130" s="205" t="s">
        <v>449</v>
      </c>
      <c r="D130" s="205" t="s">
        <v>230</v>
      </c>
      <c r="E130" s="206" t="s">
        <v>7893</v>
      </c>
      <c r="F130" s="207" t="s">
        <v>7894</v>
      </c>
      <c r="G130" s="208" t="s">
        <v>263</v>
      </c>
      <c r="H130" s="209">
        <v>25.7</v>
      </c>
      <c r="I130" s="210"/>
      <c r="J130" s="211">
        <f t="shared" si="20"/>
        <v>0</v>
      </c>
      <c r="K130" s="207" t="s">
        <v>234</v>
      </c>
      <c r="L130" s="62"/>
      <c r="M130" s="212" t="s">
        <v>22</v>
      </c>
      <c r="N130" s="213" t="s">
        <v>50</v>
      </c>
      <c r="O130" s="43"/>
      <c r="P130" s="214">
        <f t="shared" si="21"/>
        <v>0</v>
      </c>
      <c r="Q130" s="214">
        <v>0</v>
      </c>
      <c r="R130" s="214">
        <f t="shared" si="22"/>
        <v>0</v>
      </c>
      <c r="S130" s="214">
        <v>0</v>
      </c>
      <c r="T130" s="215">
        <f t="shared" si="23"/>
        <v>0</v>
      </c>
      <c r="AR130" s="25" t="s">
        <v>235</v>
      </c>
      <c r="AT130" s="25" t="s">
        <v>230</v>
      </c>
      <c r="AU130" s="25" t="s">
        <v>87</v>
      </c>
      <c r="AY130" s="25" t="s">
        <v>228</v>
      </c>
      <c r="BE130" s="216">
        <f t="shared" si="24"/>
        <v>0</v>
      </c>
      <c r="BF130" s="216">
        <f t="shared" si="25"/>
        <v>0</v>
      </c>
      <c r="BG130" s="216">
        <f t="shared" si="26"/>
        <v>0</v>
      </c>
      <c r="BH130" s="216">
        <f t="shared" si="27"/>
        <v>0</v>
      </c>
      <c r="BI130" s="216">
        <f t="shared" si="28"/>
        <v>0</v>
      </c>
      <c r="BJ130" s="25" t="s">
        <v>24</v>
      </c>
      <c r="BK130" s="216">
        <f t="shared" si="29"/>
        <v>0</v>
      </c>
      <c r="BL130" s="25" t="s">
        <v>235</v>
      </c>
      <c r="BM130" s="25" t="s">
        <v>7895</v>
      </c>
    </row>
    <row r="131" spans="2:65" s="1" customFormat="1" ht="22.5" customHeight="1">
      <c r="B131" s="42"/>
      <c r="C131" s="205" t="s">
        <v>454</v>
      </c>
      <c r="D131" s="205" t="s">
        <v>230</v>
      </c>
      <c r="E131" s="206" t="s">
        <v>7896</v>
      </c>
      <c r="F131" s="207" t="s">
        <v>7897</v>
      </c>
      <c r="G131" s="208" t="s">
        <v>328</v>
      </c>
      <c r="H131" s="209">
        <v>39</v>
      </c>
      <c r="I131" s="210"/>
      <c r="J131" s="211">
        <f t="shared" si="20"/>
        <v>0</v>
      </c>
      <c r="K131" s="207" t="s">
        <v>234</v>
      </c>
      <c r="L131" s="62"/>
      <c r="M131" s="212" t="s">
        <v>22</v>
      </c>
      <c r="N131" s="213" t="s">
        <v>50</v>
      </c>
      <c r="O131" s="43"/>
      <c r="P131" s="214">
        <f t="shared" si="21"/>
        <v>0</v>
      </c>
      <c r="Q131" s="214">
        <v>0</v>
      </c>
      <c r="R131" s="214">
        <f t="shared" si="22"/>
        <v>0</v>
      </c>
      <c r="S131" s="214">
        <v>0</v>
      </c>
      <c r="T131" s="215">
        <f t="shared" si="23"/>
        <v>0</v>
      </c>
      <c r="AR131" s="25" t="s">
        <v>235</v>
      </c>
      <c r="AT131" s="25" t="s">
        <v>230</v>
      </c>
      <c r="AU131" s="25" t="s">
        <v>87</v>
      </c>
      <c r="AY131" s="25" t="s">
        <v>228</v>
      </c>
      <c r="BE131" s="216">
        <f t="shared" si="24"/>
        <v>0</v>
      </c>
      <c r="BF131" s="216">
        <f t="shared" si="25"/>
        <v>0</v>
      </c>
      <c r="BG131" s="216">
        <f t="shared" si="26"/>
        <v>0</v>
      </c>
      <c r="BH131" s="216">
        <f t="shared" si="27"/>
        <v>0</v>
      </c>
      <c r="BI131" s="216">
        <f t="shared" si="28"/>
        <v>0</v>
      </c>
      <c r="BJ131" s="25" t="s">
        <v>24</v>
      </c>
      <c r="BK131" s="216">
        <f t="shared" si="29"/>
        <v>0</v>
      </c>
      <c r="BL131" s="25" t="s">
        <v>235</v>
      </c>
      <c r="BM131" s="25" t="s">
        <v>7898</v>
      </c>
    </row>
    <row r="132" spans="2:65" s="1" customFormat="1" ht="22.5" customHeight="1">
      <c r="B132" s="42"/>
      <c r="C132" s="205" t="s">
        <v>459</v>
      </c>
      <c r="D132" s="205" t="s">
        <v>230</v>
      </c>
      <c r="E132" s="206" t="s">
        <v>7899</v>
      </c>
      <c r="F132" s="207" t="s">
        <v>7900</v>
      </c>
      <c r="G132" s="208" t="s">
        <v>328</v>
      </c>
      <c r="H132" s="209">
        <v>39</v>
      </c>
      <c r="I132" s="210"/>
      <c r="J132" s="211">
        <f t="shared" si="20"/>
        <v>0</v>
      </c>
      <c r="K132" s="207" t="s">
        <v>234</v>
      </c>
      <c r="L132" s="62"/>
      <c r="M132" s="212" t="s">
        <v>22</v>
      </c>
      <c r="N132" s="213" t="s">
        <v>50</v>
      </c>
      <c r="O132" s="43"/>
      <c r="P132" s="214">
        <f t="shared" si="21"/>
        <v>0</v>
      </c>
      <c r="Q132" s="214">
        <v>0</v>
      </c>
      <c r="R132" s="214">
        <f t="shared" si="22"/>
        <v>0</v>
      </c>
      <c r="S132" s="214">
        <v>0</v>
      </c>
      <c r="T132" s="215">
        <f t="shared" si="23"/>
        <v>0</v>
      </c>
      <c r="AR132" s="25" t="s">
        <v>235</v>
      </c>
      <c r="AT132" s="25" t="s">
        <v>230</v>
      </c>
      <c r="AU132" s="25" t="s">
        <v>87</v>
      </c>
      <c r="AY132" s="25" t="s">
        <v>228</v>
      </c>
      <c r="BE132" s="216">
        <f t="shared" si="24"/>
        <v>0</v>
      </c>
      <c r="BF132" s="216">
        <f t="shared" si="25"/>
        <v>0</v>
      </c>
      <c r="BG132" s="216">
        <f t="shared" si="26"/>
        <v>0</v>
      </c>
      <c r="BH132" s="216">
        <f t="shared" si="27"/>
        <v>0</v>
      </c>
      <c r="BI132" s="216">
        <f t="shared" si="28"/>
        <v>0</v>
      </c>
      <c r="BJ132" s="25" t="s">
        <v>24</v>
      </c>
      <c r="BK132" s="216">
        <f t="shared" si="29"/>
        <v>0</v>
      </c>
      <c r="BL132" s="25" t="s">
        <v>235</v>
      </c>
      <c r="BM132" s="25" t="s">
        <v>7901</v>
      </c>
    </row>
    <row r="133" spans="2:65" s="1" customFormat="1" ht="22.5" customHeight="1">
      <c r="B133" s="42"/>
      <c r="C133" s="205" t="s">
        <v>464</v>
      </c>
      <c r="D133" s="205" t="s">
        <v>230</v>
      </c>
      <c r="E133" s="206" t="s">
        <v>7902</v>
      </c>
      <c r="F133" s="207" t="s">
        <v>7903</v>
      </c>
      <c r="G133" s="208" t="s">
        <v>515</v>
      </c>
      <c r="H133" s="209">
        <v>1</v>
      </c>
      <c r="I133" s="210"/>
      <c r="J133" s="211">
        <f t="shared" si="20"/>
        <v>0</v>
      </c>
      <c r="K133" s="207" t="s">
        <v>234</v>
      </c>
      <c r="L133" s="62"/>
      <c r="M133" s="212" t="s">
        <v>22</v>
      </c>
      <c r="N133" s="213" t="s">
        <v>50</v>
      </c>
      <c r="O133" s="43"/>
      <c r="P133" s="214">
        <f t="shared" si="21"/>
        <v>0</v>
      </c>
      <c r="Q133" s="214">
        <v>0</v>
      </c>
      <c r="R133" s="214">
        <f t="shared" si="22"/>
        <v>0</v>
      </c>
      <c r="S133" s="214">
        <v>0</v>
      </c>
      <c r="T133" s="215">
        <f t="shared" si="23"/>
        <v>0</v>
      </c>
      <c r="AR133" s="25" t="s">
        <v>235</v>
      </c>
      <c r="AT133" s="25" t="s">
        <v>230</v>
      </c>
      <c r="AU133" s="25" t="s">
        <v>87</v>
      </c>
      <c r="AY133" s="25" t="s">
        <v>228</v>
      </c>
      <c r="BE133" s="216">
        <f t="shared" si="24"/>
        <v>0</v>
      </c>
      <c r="BF133" s="216">
        <f t="shared" si="25"/>
        <v>0</v>
      </c>
      <c r="BG133" s="216">
        <f t="shared" si="26"/>
        <v>0</v>
      </c>
      <c r="BH133" s="216">
        <f t="shared" si="27"/>
        <v>0</v>
      </c>
      <c r="BI133" s="216">
        <f t="shared" si="28"/>
        <v>0</v>
      </c>
      <c r="BJ133" s="25" t="s">
        <v>24</v>
      </c>
      <c r="BK133" s="216">
        <f t="shared" si="29"/>
        <v>0</v>
      </c>
      <c r="BL133" s="25" t="s">
        <v>235</v>
      </c>
      <c r="BM133" s="25" t="s">
        <v>7904</v>
      </c>
    </row>
    <row r="134" spans="2:65" s="1" customFormat="1" ht="22.5" customHeight="1">
      <c r="B134" s="42"/>
      <c r="C134" s="205" t="s">
        <v>471</v>
      </c>
      <c r="D134" s="205" t="s">
        <v>230</v>
      </c>
      <c r="E134" s="206" t="s">
        <v>7905</v>
      </c>
      <c r="F134" s="207" t="s">
        <v>7906</v>
      </c>
      <c r="G134" s="208" t="s">
        <v>515</v>
      </c>
      <c r="H134" s="209">
        <v>1</v>
      </c>
      <c r="I134" s="210"/>
      <c r="J134" s="211">
        <f t="shared" si="20"/>
        <v>0</v>
      </c>
      <c r="K134" s="207" t="s">
        <v>234</v>
      </c>
      <c r="L134" s="62"/>
      <c r="M134" s="212" t="s">
        <v>22</v>
      </c>
      <c r="N134" s="213" t="s">
        <v>50</v>
      </c>
      <c r="O134" s="43"/>
      <c r="P134" s="214">
        <f t="shared" si="21"/>
        <v>0</v>
      </c>
      <c r="Q134" s="214">
        <v>0</v>
      </c>
      <c r="R134" s="214">
        <f t="shared" si="22"/>
        <v>0</v>
      </c>
      <c r="S134" s="214">
        <v>0</v>
      </c>
      <c r="T134" s="215">
        <f t="shared" si="23"/>
        <v>0</v>
      </c>
      <c r="AR134" s="25" t="s">
        <v>235</v>
      </c>
      <c r="AT134" s="25" t="s">
        <v>230</v>
      </c>
      <c r="AU134" s="25" t="s">
        <v>87</v>
      </c>
      <c r="AY134" s="25" t="s">
        <v>228</v>
      </c>
      <c r="BE134" s="216">
        <f t="shared" si="24"/>
        <v>0</v>
      </c>
      <c r="BF134" s="216">
        <f t="shared" si="25"/>
        <v>0</v>
      </c>
      <c r="BG134" s="216">
        <f t="shared" si="26"/>
        <v>0</v>
      </c>
      <c r="BH134" s="216">
        <f t="shared" si="27"/>
        <v>0</v>
      </c>
      <c r="BI134" s="216">
        <f t="shared" si="28"/>
        <v>0</v>
      </c>
      <c r="BJ134" s="25" t="s">
        <v>24</v>
      </c>
      <c r="BK134" s="216">
        <f t="shared" si="29"/>
        <v>0</v>
      </c>
      <c r="BL134" s="25" t="s">
        <v>235</v>
      </c>
      <c r="BM134" s="25" t="s">
        <v>7907</v>
      </c>
    </row>
    <row r="135" spans="2:65" s="11" customFormat="1" ht="29.85" customHeight="1">
      <c r="B135" s="188"/>
      <c r="C135" s="189"/>
      <c r="D135" s="202" t="s">
        <v>78</v>
      </c>
      <c r="E135" s="203" t="s">
        <v>946</v>
      </c>
      <c r="F135" s="203" t="s">
        <v>947</v>
      </c>
      <c r="G135" s="189"/>
      <c r="H135" s="189"/>
      <c r="I135" s="192"/>
      <c r="J135" s="204">
        <f>BK135</f>
        <v>0</v>
      </c>
      <c r="K135" s="189"/>
      <c r="L135" s="194"/>
      <c r="M135" s="195"/>
      <c r="N135" s="196"/>
      <c r="O135" s="196"/>
      <c r="P135" s="197">
        <f>P136</f>
        <v>0</v>
      </c>
      <c r="Q135" s="196"/>
      <c r="R135" s="197">
        <f>R136</f>
        <v>0</v>
      </c>
      <c r="S135" s="196"/>
      <c r="T135" s="198">
        <f>T136</f>
        <v>0</v>
      </c>
      <c r="AR135" s="199" t="s">
        <v>24</v>
      </c>
      <c r="AT135" s="200" t="s">
        <v>78</v>
      </c>
      <c r="AU135" s="200" t="s">
        <v>24</v>
      </c>
      <c r="AY135" s="199" t="s">
        <v>228</v>
      </c>
      <c r="BK135" s="201">
        <f>BK136</f>
        <v>0</v>
      </c>
    </row>
    <row r="136" spans="2:65" s="1" customFormat="1" ht="22.5" customHeight="1">
      <c r="B136" s="42"/>
      <c r="C136" s="205" t="s">
        <v>491</v>
      </c>
      <c r="D136" s="205" t="s">
        <v>230</v>
      </c>
      <c r="E136" s="206" t="s">
        <v>7908</v>
      </c>
      <c r="F136" s="207" t="s">
        <v>7909</v>
      </c>
      <c r="G136" s="208" t="s">
        <v>316</v>
      </c>
      <c r="H136" s="209">
        <v>197.63200000000001</v>
      </c>
      <c r="I136" s="210"/>
      <c r="J136" s="211">
        <f>ROUND(I136*H136,2)</f>
        <v>0</v>
      </c>
      <c r="K136" s="207" t="s">
        <v>234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7910</v>
      </c>
    </row>
    <row r="137" spans="2:65" s="11" customFormat="1" ht="37.35" customHeight="1">
      <c r="B137" s="188"/>
      <c r="C137" s="189"/>
      <c r="D137" s="190" t="s">
        <v>78</v>
      </c>
      <c r="E137" s="191" t="s">
        <v>7911</v>
      </c>
      <c r="F137" s="191" t="s">
        <v>7912</v>
      </c>
      <c r="G137" s="189"/>
      <c r="H137" s="189"/>
      <c r="I137" s="192"/>
      <c r="J137" s="193">
        <f>BK137</f>
        <v>0</v>
      </c>
      <c r="K137" s="189"/>
      <c r="L137" s="194"/>
      <c r="M137" s="195"/>
      <c r="N137" s="196"/>
      <c r="O137" s="196"/>
      <c r="P137" s="197">
        <f>P138</f>
        <v>0</v>
      </c>
      <c r="Q137" s="196"/>
      <c r="R137" s="197">
        <f>R138</f>
        <v>0</v>
      </c>
      <c r="S137" s="196"/>
      <c r="T137" s="198">
        <f>T138</f>
        <v>0</v>
      </c>
      <c r="AR137" s="199" t="s">
        <v>235</v>
      </c>
      <c r="AT137" s="200" t="s">
        <v>78</v>
      </c>
      <c r="AU137" s="200" t="s">
        <v>79</v>
      </c>
      <c r="AY137" s="199" t="s">
        <v>228</v>
      </c>
      <c r="BK137" s="201">
        <f>BK138</f>
        <v>0</v>
      </c>
    </row>
    <row r="138" spans="2:65" s="11" customFormat="1" ht="19.899999999999999" customHeight="1">
      <c r="B138" s="188"/>
      <c r="C138" s="189"/>
      <c r="D138" s="202" t="s">
        <v>78</v>
      </c>
      <c r="E138" s="203" t="s">
        <v>7913</v>
      </c>
      <c r="F138" s="203" t="s">
        <v>5562</v>
      </c>
      <c r="G138" s="189"/>
      <c r="H138" s="189"/>
      <c r="I138" s="192"/>
      <c r="J138" s="204">
        <f>BK138</f>
        <v>0</v>
      </c>
      <c r="K138" s="189"/>
      <c r="L138" s="194"/>
      <c r="M138" s="195"/>
      <c r="N138" s="196"/>
      <c r="O138" s="196"/>
      <c r="P138" s="197">
        <f>P139</f>
        <v>0</v>
      </c>
      <c r="Q138" s="196"/>
      <c r="R138" s="197">
        <f>R139</f>
        <v>0</v>
      </c>
      <c r="S138" s="196"/>
      <c r="T138" s="198">
        <f>T139</f>
        <v>0</v>
      </c>
      <c r="AR138" s="199" t="s">
        <v>235</v>
      </c>
      <c r="AT138" s="200" t="s">
        <v>78</v>
      </c>
      <c r="AU138" s="200" t="s">
        <v>24</v>
      </c>
      <c r="AY138" s="199" t="s">
        <v>228</v>
      </c>
      <c r="BK138" s="201">
        <f>BK139</f>
        <v>0</v>
      </c>
    </row>
    <row r="139" spans="2:65" s="1" customFormat="1" ht="31.5" customHeight="1">
      <c r="B139" s="42"/>
      <c r="C139" s="205" t="s">
        <v>497</v>
      </c>
      <c r="D139" s="205" t="s">
        <v>230</v>
      </c>
      <c r="E139" s="206" t="s">
        <v>7914</v>
      </c>
      <c r="F139" s="207" t="s">
        <v>7915</v>
      </c>
      <c r="G139" s="208" t="s">
        <v>3542</v>
      </c>
      <c r="H139" s="209">
        <v>150</v>
      </c>
      <c r="I139" s="210"/>
      <c r="J139" s="211">
        <f>ROUND(I139*H139,2)</f>
        <v>0</v>
      </c>
      <c r="K139" s="207" t="s">
        <v>264</v>
      </c>
      <c r="L139" s="62"/>
      <c r="M139" s="212" t="s">
        <v>22</v>
      </c>
      <c r="N139" s="290" t="s">
        <v>50</v>
      </c>
      <c r="O139" s="291"/>
      <c r="P139" s="292">
        <f>O139*H139</f>
        <v>0</v>
      </c>
      <c r="Q139" s="292">
        <v>0</v>
      </c>
      <c r="R139" s="292">
        <f>Q139*H139</f>
        <v>0</v>
      </c>
      <c r="S139" s="292">
        <v>0</v>
      </c>
      <c r="T139" s="293">
        <f>S139*H139</f>
        <v>0</v>
      </c>
      <c r="AR139" s="25" t="s">
        <v>7916</v>
      </c>
      <c r="AT139" s="25" t="s">
        <v>230</v>
      </c>
      <c r="AU139" s="25" t="s">
        <v>87</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7916</v>
      </c>
      <c r="BM139" s="25" t="s">
        <v>7917</v>
      </c>
    </row>
    <row r="140" spans="2:65" s="1" customFormat="1" ht="6.95" customHeight="1">
      <c r="B140" s="57"/>
      <c r="C140" s="58"/>
      <c r="D140" s="58"/>
      <c r="E140" s="58"/>
      <c r="F140" s="58"/>
      <c r="G140" s="58"/>
      <c r="H140" s="58"/>
      <c r="I140" s="149"/>
      <c r="J140" s="58"/>
      <c r="K140" s="58"/>
      <c r="L140" s="62"/>
    </row>
  </sheetData>
  <sheetProtection algorithmName="SHA-512" hashValue="6l7BAWw6nwwEUUqw0LA5q6oOx2tE8ipHuDd1/CS0wxZNcYSSIoedue9l/KZefphm7O7+r0xLaCBGH5Yw17WNAg==" saltValue="iFY/TXi9TX1LTaFtFZIg+Q==" spinCount="100000" sheet="1" objects="1" scenarios="1" formatCells="0" formatColumns="0" formatRows="0" sort="0" autoFilter="0"/>
  <autoFilter ref="C83:K139"/>
  <mergeCells count="9">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135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7918</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7919</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6" t="s">
        <v>7778</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ROUND(SUM(BE87:BE128), 2)</f>
        <v>0</v>
      </c>
      <c r="G32" s="43"/>
      <c r="H32" s="43"/>
      <c r="I32" s="141">
        <v>0.21</v>
      </c>
      <c r="J32" s="140">
        <f>ROUND(ROUND((SUM(BE87:BE128)), 2)*I32, 2)</f>
        <v>0</v>
      </c>
      <c r="K32" s="46"/>
    </row>
    <row r="33" spans="2:11" s="1" customFormat="1" ht="14.45" customHeight="1">
      <c r="B33" s="42"/>
      <c r="C33" s="43"/>
      <c r="D33" s="43"/>
      <c r="E33" s="50" t="s">
        <v>51</v>
      </c>
      <c r="F33" s="140">
        <f>ROUND(SUM(BF87:BF128), 2)</f>
        <v>0</v>
      </c>
      <c r="G33" s="43"/>
      <c r="H33" s="43"/>
      <c r="I33" s="141">
        <v>0.15</v>
      </c>
      <c r="J33" s="140">
        <f>ROUND(ROUND((SUM(BF87:BF128)), 2)*I33, 2)</f>
        <v>0</v>
      </c>
      <c r="K33" s="46"/>
    </row>
    <row r="34" spans="2:11" s="1" customFormat="1" ht="14.45" hidden="1" customHeight="1">
      <c r="B34" s="42"/>
      <c r="C34" s="43"/>
      <c r="D34" s="43"/>
      <c r="E34" s="50" t="s">
        <v>52</v>
      </c>
      <c r="F34" s="140">
        <f>ROUND(SUM(BG87:BG128), 2)</f>
        <v>0</v>
      </c>
      <c r="G34" s="43"/>
      <c r="H34" s="43"/>
      <c r="I34" s="141">
        <v>0.21</v>
      </c>
      <c r="J34" s="140">
        <v>0</v>
      </c>
      <c r="K34" s="46"/>
    </row>
    <row r="35" spans="2:11" s="1" customFormat="1" ht="14.45" hidden="1" customHeight="1">
      <c r="B35" s="42"/>
      <c r="C35" s="43"/>
      <c r="D35" s="43"/>
      <c r="E35" s="50" t="s">
        <v>53</v>
      </c>
      <c r="F35" s="140">
        <f>ROUND(SUM(BH87:BH128), 2)</f>
        <v>0</v>
      </c>
      <c r="G35" s="43"/>
      <c r="H35" s="43"/>
      <c r="I35" s="141">
        <v>0.15</v>
      </c>
      <c r="J35" s="140">
        <v>0</v>
      </c>
      <c r="K35" s="46"/>
    </row>
    <row r="36" spans="2:11" s="1" customFormat="1" ht="14.45" hidden="1" customHeight="1">
      <c r="B36" s="42"/>
      <c r="C36" s="43"/>
      <c r="D36" s="43"/>
      <c r="E36" s="50" t="s">
        <v>54</v>
      </c>
      <c r="F36" s="140">
        <f>ROUND(SUM(BI87:BI128),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7918</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03.1 - Montáž</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J87</f>
        <v>0</v>
      </c>
      <c r="K60" s="46"/>
      <c r="AU60" s="25" t="s">
        <v>184</v>
      </c>
    </row>
    <row r="61" spans="2:47" s="8" customFormat="1" ht="24.95" customHeight="1">
      <c r="B61" s="159"/>
      <c r="C61" s="160"/>
      <c r="D61" s="161" t="s">
        <v>7920</v>
      </c>
      <c r="E61" s="162"/>
      <c r="F61" s="162"/>
      <c r="G61" s="162"/>
      <c r="H61" s="162"/>
      <c r="I61" s="163"/>
      <c r="J61" s="164">
        <f>J88</f>
        <v>0</v>
      </c>
      <c r="K61" s="165"/>
    </row>
    <row r="62" spans="2:47" s="9" customFormat="1" ht="19.899999999999999" customHeight="1">
      <c r="B62" s="166"/>
      <c r="C62" s="167"/>
      <c r="D62" s="168" t="s">
        <v>7921</v>
      </c>
      <c r="E62" s="169"/>
      <c r="F62" s="169"/>
      <c r="G62" s="169"/>
      <c r="H62" s="169"/>
      <c r="I62" s="170"/>
      <c r="J62" s="171">
        <f>J89</f>
        <v>0</v>
      </c>
      <c r="K62" s="172"/>
    </row>
    <row r="63" spans="2:47" s="9" customFormat="1" ht="19.899999999999999" customHeight="1">
      <c r="B63" s="166"/>
      <c r="C63" s="167"/>
      <c r="D63" s="168" t="s">
        <v>7922</v>
      </c>
      <c r="E63" s="169"/>
      <c r="F63" s="169"/>
      <c r="G63" s="169"/>
      <c r="H63" s="169"/>
      <c r="I63" s="170"/>
      <c r="J63" s="171">
        <f>J104</f>
        <v>0</v>
      </c>
      <c r="K63" s="172"/>
    </row>
    <row r="64" spans="2:47" s="9" customFormat="1" ht="19.899999999999999" customHeight="1">
      <c r="B64" s="166"/>
      <c r="C64" s="167"/>
      <c r="D64" s="168" t="s">
        <v>7923</v>
      </c>
      <c r="E64" s="169"/>
      <c r="F64" s="169"/>
      <c r="G64" s="169"/>
      <c r="H64" s="169"/>
      <c r="I64" s="170"/>
      <c r="J64" s="171">
        <f>J113</f>
        <v>0</v>
      </c>
      <c r="K64" s="172"/>
    </row>
    <row r="65" spans="2:12" s="9" customFormat="1" ht="19.899999999999999" customHeight="1">
      <c r="B65" s="166"/>
      <c r="C65" s="167"/>
      <c r="D65" s="168" t="s">
        <v>7924</v>
      </c>
      <c r="E65" s="169"/>
      <c r="F65" s="169"/>
      <c r="G65" s="169"/>
      <c r="H65" s="169"/>
      <c r="I65" s="170"/>
      <c r="J65" s="171">
        <f>J124</f>
        <v>0</v>
      </c>
      <c r="K65" s="172"/>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212</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22.5" customHeight="1">
      <c r="B75" s="42"/>
      <c r="C75" s="64"/>
      <c r="D75" s="64"/>
      <c r="E75" s="426" t="str">
        <f>E7</f>
        <v>NOVÁ PSYCHIATRIE - NEMOCNICE TÁBOR (staveniště A)</v>
      </c>
      <c r="F75" s="427"/>
      <c r="G75" s="427"/>
      <c r="H75" s="427"/>
      <c r="I75" s="173"/>
      <c r="J75" s="64"/>
      <c r="K75" s="64"/>
      <c r="L75" s="62"/>
    </row>
    <row r="76" spans="2:12">
      <c r="B76" s="29"/>
      <c r="C76" s="66" t="s">
        <v>175</v>
      </c>
      <c r="D76" s="174"/>
      <c r="E76" s="174"/>
      <c r="F76" s="174"/>
      <c r="G76" s="174"/>
      <c r="H76" s="174"/>
      <c r="J76" s="174"/>
      <c r="K76" s="174"/>
      <c r="L76" s="175"/>
    </row>
    <row r="77" spans="2:12" s="1" customFormat="1" ht="22.5" customHeight="1">
      <c r="B77" s="42"/>
      <c r="C77" s="64"/>
      <c r="D77" s="64"/>
      <c r="E77" s="426" t="s">
        <v>7918</v>
      </c>
      <c r="F77" s="428"/>
      <c r="G77" s="428"/>
      <c r="H77" s="428"/>
      <c r="I77" s="173"/>
      <c r="J77" s="64"/>
      <c r="K77" s="64"/>
      <c r="L77" s="62"/>
    </row>
    <row r="78" spans="2:12" s="1" customFormat="1" ht="14.45" customHeight="1">
      <c r="B78" s="42"/>
      <c r="C78" s="66" t="s">
        <v>177</v>
      </c>
      <c r="D78" s="64"/>
      <c r="E78" s="64"/>
      <c r="F78" s="64"/>
      <c r="G78" s="64"/>
      <c r="H78" s="64"/>
      <c r="I78" s="173"/>
      <c r="J78" s="64"/>
      <c r="K78" s="64"/>
      <c r="L78" s="62"/>
    </row>
    <row r="79" spans="2:12" s="1" customFormat="1" ht="23.25" customHeight="1">
      <c r="B79" s="42"/>
      <c r="C79" s="64"/>
      <c r="D79" s="64"/>
      <c r="E79" s="397" t="str">
        <f>E11</f>
        <v>03.1 - Montáž</v>
      </c>
      <c r="F79" s="428"/>
      <c r="G79" s="428"/>
      <c r="H79" s="428"/>
      <c r="I79" s="173"/>
      <c r="J79" s="64"/>
      <c r="K79" s="64"/>
      <c r="L79" s="62"/>
    </row>
    <row r="80" spans="2:12" s="1" customFormat="1" ht="6.95" customHeight="1">
      <c r="B80" s="42"/>
      <c r="C80" s="64"/>
      <c r="D80" s="64"/>
      <c r="E80" s="64"/>
      <c r="F80" s="64"/>
      <c r="G80" s="64"/>
      <c r="H80" s="64"/>
      <c r="I80" s="173"/>
      <c r="J80" s="64"/>
      <c r="K80" s="64"/>
      <c r="L80" s="62"/>
    </row>
    <row r="81" spans="2:65" s="1" customFormat="1" ht="18" customHeight="1">
      <c r="B81" s="42"/>
      <c r="C81" s="66" t="s">
        <v>25</v>
      </c>
      <c r="D81" s="64"/>
      <c r="E81" s="64"/>
      <c r="F81" s="176" t="str">
        <f>F14</f>
        <v>Tábor</v>
      </c>
      <c r="G81" s="64"/>
      <c r="H81" s="64"/>
      <c r="I81" s="177" t="s">
        <v>27</v>
      </c>
      <c r="J81" s="74" t="str">
        <f>IF(J14="","",J14)</f>
        <v>13. 9. 2017</v>
      </c>
      <c r="K81" s="64"/>
      <c r="L81" s="62"/>
    </row>
    <row r="82" spans="2:65" s="1" customFormat="1" ht="6.95" customHeight="1">
      <c r="B82" s="42"/>
      <c r="C82" s="64"/>
      <c r="D82" s="64"/>
      <c r="E82" s="64"/>
      <c r="F82" s="64"/>
      <c r="G82" s="64"/>
      <c r="H82" s="64"/>
      <c r="I82" s="173"/>
      <c r="J82" s="64"/>
      <c r="K82" s="64"/>
      <c r="L82" s="62"/>
    </row>
    <row r="83" spans="2:65" s="1" customFormat="1">
      <c r="B83" s="42"/>
      <c r="C83" s="66" t="s">
        <v>31</v>
      </c>
      <c r="D83" s="64"/>
      <c r="E83" s="64"/>
      <c r="F83" s="176" t="str">
        <f>E17</f>
        <v>Nemocnice Tábor,a.s.Kpt. Jaroše 2000 390 02 Tábor</v>
      </c>
      <c r="G83" s="64"/>
      <c r="H83" s="64"/>
      <c r="I83" s="177" t="s">
        <v>39</v>
      </c>
      <c r="J83" s="176" t="str">
        <f>E23</f>
        <v>Atelier H1 Ing.arch.J.Hochman, K Biřičce, HK</v>
      </c>
      <c r="K83" s="64"/>
      <c r="L83" s="62"/>
    </row>
    <row r="84" spans="2:65" s="1" customFormat="1" ht="14.45" customHeight="1">
      <c r="B84" s="42"/>
      <c r="C84" s="66" t="s">
        <v>37</v>
      </c>
      <c r="D84" s="64"/>
      <c r="E84" s="64"/>
      <c r="F84" s="176" t="str">
        <f>IF(E20="","",E20)</f>
        <v/>
      </c>
      <c r="G84" s="64"/>
      <c r="H84" s="64"/>
      <c r="I84" s="173"/>
      <c r="J84" s="64"/>
      <c r="K84" s="64"/>
      <c r="L84" s="62"/>
    </row>
    <row r="85" spans="2:65" s="1" customFormat="1" ht="10.35" customHeight="1">
      <c r="B85" s="42"/>
      <c r="C85" s="64"/>
      <c r="D85" s="64"/>
      <c r="E85" s="64"/>
      <c r="F85" s="64"/>
      <c r="G85" s="64"/>
      <c r="H85" s="64"/>
      <c r="I85" s="173"/>
      <c r="J85" s="64"/>
      <c r="K85" s="64"/>
      <c r="L85" s="62"/>
    </row>
    <row r="86" spans="2:65" s="10" customFormat="1" ht="29.25" customHeight="1">
      <c r="B86" s="178"/>
      <c r="C86" s="179" t="s">
        <v>213</v>
      </c>
      <c r="D86" s="180" t="s">
        <v>64</v>
      </c>
      <c r="E86" s="180" t="s">
        <v>60</v>
      </c>
      <c r="F86" s="180" t="s">
        <v>214</v>
      </c>
      <c r="G86" s="180" t="s">
        <v>215</v>
      </c>
      <c r="H86" s="180" t="s">
        <v>216</v>
      </c>
      <c r="I86" s="181" t="s">
        <v>217</v>
      </c>
      <c r="J86" s="180" t="s">
        <v>182</v>
      </c>
      <c r="K86" s="182" t="s">
        <v>218</v>
      </c>
      <c r="L86" s="183"/>
      <c r="M86" s="82" t="s">
        <v>219</v>
      </c>
      <c r="N86" s="83" t="s">
        <v>49</v>
      </c>
      <c r="O86" s="83" t="s">
        <v>220</v>
      </c>
      <c r="P86" s="83" t="s">
        <v>221</v>
      </c>
      <c r="Q86" s="83" t="s">
        <v>222</v>
      </c>
      <c r="R86" s="83" t="s">
        <v>223</v>
      </c>
      <c r="S86" s="83" t="s">
        <v>224</v>
      </c>
      <c r="T86" s="84" t="s">
        <v>225</v>
      </c>
    </row>
    <row r="87" spans="2:65" s="1" customFormat="1" ht="29.25" customHeight="1">
      <c r="B87" s="42"/>
      <c r="C87" s="88" t="s">
        <v>183</v>
      </c>
      <c r="D87" s="64"/>
      <c r="E87" s="64"/>
      <c r="F87" s="64"/>
      <c r="G87" s="64"/>
      <c r="H87" s="64"/>
      <c r="I87" s="173"/>
      <c r="J87" s="184">
        <f>BK87</f>
        <v>0</v>
      </c>
      <c r="K87" s="64"/>
      <c r="L87" s="62"/>
      <c r="M87" s="85"/>
      <c r="N87" s="86"/>
      <c r="O87" s="86"/>
      <c r="P87" s="185">
        <f>P88</f>
        <v>0</v>
      </c>
      <c r="Q87" s="86"/>
      <c r="R87" s="185">
        <f>R88</f>
        <v>0</v>
      </c>
      <c r="S87" s="86"/>
      <c r="T87" s="186">
        <f>T88</f>
        <v>0</v>
      </c>
      <c r="AT87" s="25" t="s">
        <v>78</v>
      </c>
      <c r="AU87" s="25" t="s">
        <v>184</v>
      </c>
      <c r="BK87" s="187">
        <f>BK88</f>
        <v>0</v>
      </c>
    </row>
    <row r="88" spans="2:65" s="11" customFormat="1" ht="37.35" customHeight="1">
      <c r="B88" s="188"/>
      <c r="C88" s="189"/>
      <c r="D88" s="190" t="s">
        <v>78</v>
      </c>
      <c r="E88" s="191" t="s">
        <v>7925</v>
      </c>
      <c r="F88" s="191" t="s">
        <v>7926</v>
      </c>
      <c r="G88" s="189"/>
      <c r="H88" s="189"/>
      <c r="I88" s="192"/>
      <c r="J88" s="193">
        <f>BK88</f>
        <v>0</v>
      </c>
      <c r="K88" s="189"/>
      <c r="L88" s="194"/>
      <c r="M88" s="195"/>
      <c r="N88" s="196"/>
      <c r="O88" s="196"/>
      <c r="P88" s="197">
        <f>P89+P104+P113+P124</f>
        <v>0</v>
      </c>
      <c r="Q88" s="196"/>
      <c r="R88" s="197">
        <f>R89+R104+R113+R124</f>
        <v>0</v>
      </c>
      <c r="S88" s="196"/>
      <c r="T88" s="198">
        <f>T89+T104+T113+T124</f>
        <v>0</v>
      </c>
      <c r="AR88" s="199" t="s">
        <v>24</v>
      </c>
      <c r="AT88" s="200" t="s">
        <v>78</v>
      </c>
      <c r="AU88" s="200" t="s">
        <v>79</v>
      </c>
      <c r="AY88" s="199" t="s">
        <v>228</v>
      </c>
      <c r="BK88" s="201">
        <f>BK89+BK104+BK113+BK124</f>
        <v>0</v>
      </c>
    </row>
    <row r="89" spans="2:65" s="11" customFormat="1" ht="19.899999999999999" customHeight="1">
      <c r="B89" s="188"/>
      <c r="C89" s="189"/>
      <c r="D89" s="202" t="s">
        <v>78</v>
      </c>
      <c r="E89" s="203" t="s">
        <v>3134</v>
      </c>
      <c r="F89" s="203" t="s">
        <v>7927</v>
      </c>
      <c r="G89" s="189"/>
      <c r="H89" s="189"/>
      <c r="I89" s="192"/>
      <c r="J89" s="204">
        <f>BK89</f>
        <v>0</v>
      </c>
      <c r="K89" s="189"/>
      <c r="L89" s="194"/>
      <c r="M89" s="195"/>
      <c r="N89" s="196"/>
      <c r="O89" s="196"/>
      <c r="P89" s="197">
        <f>SUM(P90:P103)</f>
        <v>0</v>
      </c>
      <c r="Q89" s="196"/>
      <c r="R89" s="197">
        <f>SUM(R90:R103)</f>
        <v>0</v>
      </c>
      <c r="S89" s="196"/>
      <c r="T89" s="198">
        <f>SUM(T90:T103)</f>
        <v>0</v>
      </c>
      <c r="AR89" s="199" t="s">
        <v>24</v>
      </c>
      <c r="AT89" s="200" t="s">
        <v>78</v>
      </c>
      <c r="AU89" s="200" t="s">
        <v>24</v>
      </c>
      <c r="AY89" s="199" t="s">
        <v>228</v>
      </c>
      <c r="BK89" s="201">
        <f>SUM(BK90:BK103)</f>
        <v>0</v>
      </c>
    </row>
    <row r="90" spans="2:65" s="1" customFormat="1" ht="31.5" customHeight="1">
      <c r="B90" s="42"/>
      <c r="C90" s="205" t="s">
        <v>24</v>
      </c>
      <c r="D90" s="205" t="s">
        <v>230</v>
      </c>
      <c r="E90" s="206" t="s">
        <v>7163</v>
      </c>
      <c r="F90" s="207" t="s">
        <v>7928</v>
      </c>
      <c r="G90" s="208" t="s">
        <v>233</v>
      </c>
      <c r="H90" s="209">
        <v>29.36</v>
      </c>
      <c r="I90" s="210"/>
      <c r="J90" s="211">
        <f t="shared" ref="J90:J103" si="0">ROUND(I90*H90,2)</f>
        <v>0</v>
      </c>
      <c r="K90" s="207" t="s">
        <v>264</v>
      </c>
      <c r="L90" s="62"/>
      <c r="M90" s="212" t="s">
        <v>22</v>
      </c>
      <c r="N90" s="213" t="s">
        <v>50</v>
      </c>
      <c r="O90" s="43"/>
      <c r="P90" s="214">
        <f t="shared" ref="P90:P103" si="1">O90*H90</f>
        <v>0</v>
      </c>
      <c r="Q90" s="214">
        <v>0</v>
      </c>
      <c r="R90" s="214">
        <f t="shared" ref="R90:R103" si="2">Q90*H90</f>
        <v>0</v>
      </c>
      <c r="S90" s="214">
        <v>0</v>
      </c>
      <c r="T90" s="215">
        <f t="shared" ref="T90:T103" si="3">S90*H90</f>
        <v>0</v>
      </c>
      <c r="AR90" s="25" t="s">
        <v>235</v>
      </c>
      <c r="AT90" s="25" t="s">
        <v>230</v>
      </c>
      <c r="AU90" s="25" t="s">
        <v>87</v>
      </c>
      <c r="AY90" s="25" t="s">
        <v>228</v>
      </c>
      <c r="BE90" s="216">
        <f t="shared" ref="BE90:BE103" si="4">IF(N90="základní",J90,0)</f>
        <v>0</v>
      </c>
      <c r="BF90" s="216">
        <f t="shared" ref="BF90:BF103" si="5">IF(N90="snížená",J90,0)</f>
        <v>0</v>
      </c>
      <c r="BG90" s="216">
        <f t="shared" ref="BG90:BG103" si="6">IF(N90="zákl. přenesená",J90,0)</f>
        <v>0</v>
      </c>
      <c r="BH90" s="216">
        <f t="shared" ref="BH90:BH103" si="7">IF(N90="sníž. přenesená",J90,0)</f>
        <v>0</v>
      </c>
      <c r="BI90" s="216">
        <f t="shared" ref="BI90:BI103" si="8">IF(N90="nulová",J90,0)</f>
        <v>0</v>
      </c>
      <c r="BJ90" s="25" t="s">
        <v>24</v>
      </c>
      <c r="BK90" s="216">
        <f t="shared" ref="BK90:BK103" si="9">ROUND(I90*H90,2)</f>
        <v>0</v>
      </c>
      <c r="BL90" s="25" t="s">
        <v>235</v>
      </c>
      <c r="BM90" s="25" t="s">
        <v>7929</v>
      </c>
    </row>
    <row r="91" spans="2:65" s="1" customFormat="1" ht="22.5" customHeight="1">
      <c r="B91" s="42"/>
      <c r="C91" s="205" t="s">
        <v>87</v>
      </c>
      <c r="D91" s="205" t="s">
        <v>230</v>
      </c>
      <c r="E91" s="206" t="s">
        <v>7166</v>
      </c>
      <c r="F91" s="207" t="s">
        <v>7930</v>
      </c>
      <c r="G91" s="208" t="s">
        <v>233</v>
      </c>
      <c r="H91" s="209">
        <v>29.36</v>
      </c>
      <c r="I91" s="210"/>
      <c r="J91" s="211">
        <f t="shared" si="0"/>
        <v>0</v>
      </c>
      <c r="K91" s="207" t="s">
        <v>264</v>
      </c>
      <c r="L91" s="62"/>
      <c r="M91" s="212" t="s">
        <v>22</v>
      </c>
      <c r="N91" s="213" t="s">
        <v>50</v>
      </c>
      <c r="O91" s="43"/>
      <c r="P91" s="214">
        <f t="shared" si="1"/>
        <v>0</v>
      </c>
      <c r="Q91" s="214">
        <v>0</v>
      </c>
      <c r="R91" s="214">
        <f t="shared" si="2"/>
        <v>0</v>
      </c>
      <c r="S91" s="214">
        <v>0</v>
      </c>
      <c r="T91" s="215">
        <f t="shared" si="3"/>
        <v>0</v>
      </c>
      <c r="AR91" s="25" t="s">
        <v>235</v>
      </c>
      <c r="AT91" s="25" t="s">
        <v>230</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7931</v>
      </c>
    </row>
    <row r="92" spans="2:65" s="1" customFormat="1" ht="22.5" customHeight="1">
      <c r="B92" s="42"/>
      <c r="C92" s="205" t="s">
        <v>101</v>
      </c>
      <c r="D92" s="205" t="s">
        <v>230</v>
      </c>
      <c r="E92" s="206" t="s">
        <v>7932</v>
      </c>
      <c r="F92" s="207" t="s">
        <v>7933</v>
      </c>
      <c r="G92" s="208" t="s">
        <v>852</v>
      </c>
      <c r="H92" s="209">
        <v>1</v>
      </c>
      <c r="I92" s="210"/>
      <c r="J92" s="211">
        <f t="shared" si="0"/>
        <v>0</v>
      </c>
      <c r="K92" s="207" t="s">
        <v>264</v>
      </c>
      <c r="L92" s="62"/>
      <c r="M92" s="212" t="s">
        <v>22</v>
      </c>
      <c r="N92" s="213" t="s">
        <v>50</v>
      </c>
      <c r="O92" s="43"/>
      <c r="P92" s="214">
        <f t="shared" si="1"/>
        <v>0</v>
      </c>
      <c r="Q92" s="214">
        <v>0</v>
      </c>
      <c r="R92" s="214">
        <f t="shared" si="2"/>
        <v>0</v>
      </c>
      <c r="S92" s="214">
        <v>0</v>
      </c>
      <c r="T92" s="215">
        <f t="shared" si="3"/>
        <v>0</v>
      </c>
      <c r="AR92" s="25" t="s">
        <v>235</v>
      </c>
      <c r="AT92" s="25" t="s">
        <v>230</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7934</v>
      </c>
    </row>
    <row r="93" spans="2:65" s="1" customFormat="1" ht="22.5" customHeight="1">
      <c r="B93" s="42"/>
      <c r="C93" s="205" t="s">
        <v>235</v>
      </c>
      <c r="D93" s="205" t="s">
        <v>230</v>
      </c>
      <c r="E93" s="206" t="s">
        <v>7935</v>
      </c>
      <c r="F93" s="207" t="s">
        <v>7936</v>
      </c>
      <c r="G93" s="208" t="s">
        <v>852</v>
      </c>
      <c r="H93" s="209">
        <v>6</v>
      </c>
      <c r="I93" s="210"/>
      <c r="J93" s="211">
        <f t="shared" si="0"/>
        <v>0</v>
      </c>
      <c r="K93" s="207" t="s">
        <v>264</v>
      </c>
      <c r="L93" s="62"/>
      <c r="M93" s="212" t="s">
        <v>22</v>
      </c>
      <c r="N93" s="213" t="s">
        <v>50</v>
      </c>
      <c r="O93" s="43"/>
      <c r="P93" s="214">
        <f t="shared" si="1"/>
        <v>0</v>
      </c>
      <c r="Q93" s="214">
        <v>0</v>
      </c>
      <c r="R93" s="214">
        <f t="shared" si="2"/>
        <v>0</v>
      </c>
      <c r="S93" s="214">
        <v>0</v>
      </c>
      <c r="T93" s="215">
        <f t="shared" si="3"/>
        <v>0</v>
      </c>
      <c r="AR93" s="25" t="s">
        <v>235</v>
      </c>
      <c r="AT93" s="25" t="s">
        <v>230</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7937</v>
      </c>
    </row>
    <row r="94" spans="2:65" s="1" customFormat="1" ht="22.5" customHeight="1">
      <c r="B94" s="42"/>
      <c r="C94" s="205" t="s">
        <v>251</v>
      </c>
      <c r="D94" s="205" t="s">
        <v>230</v>
      </c>
      <c r="E94" s="206" t="s">
        <v>7938</v>
      </c>
      <c r="F94" s="207" t="s">
        <v>7939</v>
      </c>
      <c r="G94" s="208" t="s">
        <v>852</v>
      </c>
      <c r="H94" s="209">
        <v>720</v>
      </c>
      <c r="I94" s="210"/>
      <c r="J94" s="211">
        <f t="shared" si="0"/>
        <v>0</v>
      </c>
      <c r="K94" s="207" t="s">
        <v>264</v>
      </c>
      <c r="L94" s="62"/>
      <c r="M94" s="212" t="s">
        <v>22</v>
      </c>
      <c r="N94" s="213" t="s">
        <v>50</v>
      </c>
      <c r="O94" s="43"/>
      <c r="P94" s="214">
        <f t="shared" si="1"/>
        <v>0</v>
      </c>
      <c r="Q94" s="214">
        <v>0</v>
      </c>
      <c r="R94" s="214">
        <f t="shared" si="2"/>
        <v>0</v>
      </c>
      <c r="S94" s="214">
        <v>0</v>
      </c>
      <c r="T94" s="215">
        <f t="shared" si="3"/>
        <v>0</v>
      </c>
      <c r="AR94" s="25" t="s">
        <v>235</v>
      </c>
      <c r="AT94" s="25" t="s">
        <v>230</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7940</v>
      </c>
    </row>
    <row r="95" spans="2:65" s="1" customFormat="1" ht="22.5" customHeight="1">
      <c r="B95" s="42"/>
      <c r="C95" s="205" t="s">
        <v>255</v>
      </c>
      <c r="D95" s="205" t="s">
        <v>230</v>
      </c>
      <c r="E95" s="206" t="s">
        <v>7941</v>
      </c>
      <c r="F95" s="207" t="s">
        <v>7942</v>
      </c>
      <c r="G95" s="208" t="s">
        <v>852</v>
      </c>
      <c r="H95" s="209">
        <v>1</v>
      </c>
      <c r="I95" s="210"/>
      <c r="J95" s="211">
        <f t="shared" si="0"/>
        <v>0</v>
      </c>
      <c r="K95" s="207" t="s">
        <v>264</v>
      </c>
      <c r="L95" s="62"/>
      <c r="M95" s="212" t="s">
        <v>22</v>
      </c>
      <c r="N95" s="213" t="s">
        <v>50</v>
      </c>
      <c r="O95" s="43"/>
      <c r="P95" s="214">
        <f t="shared" si="1"/>
        <v>0</v>
      </c>
      <c r="Q95" s="214">
        <v>0</v>
      </c>
      <c r="R95" s="214">
        <f t="shared" si="2"/>
        <v>0</v>
      </c>
      <c r="S95" s="214">
        <v>0</v>
      </c>
      <c r="T95" s="215">
        <f t="shared" si="3"/>
        <v>0</v>
      </c>
      <c r="AR95" s="25" t="s">
        <v>235</v>
      </c>
      <c r="AT95" s="25" t="s">
        <v>230</v>
      </c>
      <c r="AU95" s="25" t="s">
        <v>87</v>
      </c>
      <c r="AY95" s="25" t="s">
        <v>228</v>
      </c>
      <c r="BE95" s="216">
        <f t="shared" si="4"/>
        <v>0</v>
      </c>
      <c r="BF95" s="216">
        <f t="shared" si="5"/>
        <v>0</v>
      </c>
      <c r="BG95" s="216">
        <f t="shared" si="6"/>
        <v>0</v>
      </c>
      <c r="BH95" s="216">
        <f t="shared" si="7"/>
        <v>0</v>
      </c>
      <c r="BI95" s="216">
        <f t="shared" si="8"/>
        <v>0</v>
      </c>
      <c r="BJ95" s="25" t="s">
        <v>24</v>
      </c>
      <c r="BK95" s="216">
        <f t="shared" si="9"/>
        <v>0</v>
      </c>
      <c r="BL95" s="25" t="s">
        <v>235</v>
      </c>
      <c r="BM95" s="25" t="s">
        <v>7943</v>
      </c>
    </row>
    <row r="96" spans="2:65" s="1" customFormat="1" ht="22.5" customHeight="1">
      <c r="B96" s="42"/>
      <c r="C96" s="205" t="s">
        <v>260</v>
      </c>
      <c r="D96" s="205" t="s">
        <v>230</v>
      </c>
      <c r="E96" s="206" t="s">
        <v>7944</v>
      </c>
      <c r="F96" s="207" t="s">
        <v>7945</v>
      </c>
      <c r="G96" s="208" t="s">
        <v>852</v>
      </c>
      <c r="H96" s="209">
        <v>17</v>
      </c>
      <c r="I96" s="210"/>
      <c r="J96" s="211">
        <f t="shared" si="0"/>
        <v>0</v>
      </c>
      <c r="K96" s="207" t="s">
        <v>264</v>
      </c>
      <c r="L96" s="62"/>
      <c r="M96" s="212" t="s">
        <v>22</v>
      </c>
      <c r="N96" s="213" t="s">
        <v>50</v>
      </c>
      <c r="O96" s="43"/>
      <c r="P96" s="214">
        <f t="shared" si="1"/>
        <v>0</v>
      </c>
      <c r="Q96" s="214">
        <v>0</v>
      </c>
      <c r="R96" s="214">
        <f t="shared" si="2"/>
        <v>0</v>
      </c>
      <c r="S96" s="214">
        <v>0</v>
      </c>
      <c r="T96" s="215">
        <f t="shared" si="3"/>
        <v>0</v>
      </c>
      <c r="AR96" s="25" t="s">
        <v>235</v>
      </c>
      <c r="AT96" s="25" t="s">
        <v>230</v>
      </c>
      <c r="AU96" s="25" t="s">
        <v>87</v>
      </c>
      <c r="AY96" s="25" t="s">
        <v>228</v>
      </c>
      <c r="BE96" s="216">
        <f t="shared" si="4"/>
        <v>0</v>
      </c>
      <c r="BF96" s="216">
        <f t="shared" si="5"/>
        <v>0</v>
      </c>
      <c r="BG96" s="216">
        <f t="shared" si="6"/>
        <v>0</v>
      </c>
      <c r="BH96" s="216">
        <f t="shared" si="7"/>
        <v>0</v>
      </c>
      <c r="BI96" s="216">
        <f t="shared" si="8"/>
        <v>0</v>
      </c>
      <c r="BJ96" s="25" t="s">
        <v>24</v>
      </c>
      <c r="BK96" s="216">
        <f t="shared" si="9"/>
        <v>0</v>
      </c>
      <c r="BL96" s="25" t="s">
        <v>235</v>
      </c>
      <c r="BM96" s="25" t="s">
        <v>7946</v>
      </c>
    </row>
    <row r="97" spans="2:65" s="1" customFormat="1" ht="22.5" customHeight="1">
      <c r="B97" s="42"/>
      <c r="C97" s="205" t="s">
        <v>267</v>
      </c>
      <c r="D97" s="205" t="s">
        <v>230</v>
      </c>
      <c r="E97" s="206" t="s">
        <v>7947</v>
      </c>
      <c r="F97" s="207" t="s">
        <v>7948</v>
      </c>
      <c r="G97" s="208" t="s">
        <v>852</v>
      </c>
      <c r="H97" s="209">
        <v>720</v>
      </c>
      <c r="I97" s="210"/>
      <c r="J97" s="211">
        <f t="shared" si="0"/>
        <v>0</v>
      </c>
      <c r="K97" s="207" t="s">
        <v>264</v>
      </c>
      <c r="L97" s="62"/>
      <c r="M97" s="212" t="s">
        <v>22</v>
      </c>
      <c r="N97" s="213" t="s">
        <v>50</v>
      </c>
      <c r="O97" s="43"/>
      <c r="P97" s="214">
        <f t="shared" si="1"/>
        <v>0</v>
      </c>
      <c r="Q97" s="214">
        <v>0</v>
      </c>
      <c r="R97" s="214">
        <f t="shared" si="2"/>
        <v>0</v>
      </c>
      <c r="S97" s="214">
        <v>0</v>
      </c>
      <c r="T97" s="215">
        <f t="shared" si="3"/>
        <v>0</v>
      </c>
      <c r="AR97" s="25" t="s">
        <v>235</v>
      </c>
      <c r="AT97" s="25" t="s">
        <v>230</v>
      </c>
      <c r="AU97" s="25" t="s">
        <v>87</v>
      </c>
      <c r="AY97" s="25" t="s">
        <v>228</v>
      </c>
      <c r="BE97" s="216">
        <f t="shared" si="4"/>
        <v>0</v>
      </c>
      <c r="BF97" s="216">
        <f t="shared" si="5"/>
        <v>0</v>
      </c>
      <c r="BG97" s="216">
        <f t="shared" si="6"/>
        <v>0</v>
      </c>
      <c r="BH97" s="216">
        <f t="shared" si="7"/>
        <v>0</v>
      </c>
      <c r="BI97" s="216">
        <f t="shared" si="8"/>
        <v>0</v>
      </c>
      <c r="BJ97" s="25" t="s">
        <v>24</v>
      </c>
      <c r="BK97" s="216">
        <f t="shared" si="9"/>
        <v>0</v>
      </c>
      <c r="BL97" s="25" t="s">
        <v>235</v>
      </c>
      <c r="BM97" s="25" t="s">
        <v>7949</v>
      </c>
    </row>
    <row r="98" spans="2:65" s="1" customFormat="1" ht="22.5" customHeight="1">
      <c r="B98" s="42"/>
      <c r="C98" s="205" t="s">
        <v>272</v>
      </c>
      <c r="D98" s="205" t="s">
        <v>230</v>
      </c>
      <c r="E98" s="206" t="s">
        <v>7950</v>
      </c>
      <c r="F98" s="207" t="s">
        <v>7951</v>
      </c>
      <c r="G98" s="208" t="s">
        <v>852</v>
      </c>
      <c r="H98" s="209">
        <v>1170</v>
      </c>
      <c r="I98" s="210"/>
      <c r="J98" s="211">
        <f t="shared" si="0"/>
        <v>0</v>
      </c>
      <c r="K98" s="207" t="s">
        <v>264</v>
      </c>
      <c r="L98" s="62"/>
      <c r="M98" s="212" t="s">
        <v>22</v>
      </c>
      <c r="N98" s="213" t="s">
        <v>50</v>
      </c>
      <c r="O98" s="43"/>
      <c r="P98" s="214">
        <f t="shared" si="1"/>
        <v>0</v>
      </c>
      <c r="Q98" s="214">
        <v>0</v>
      </c>
      <c r="R98" s="214">
        <f t="shared" si="2"/>
        <v>0</v>
      </c>
      <c r="S98" s="214">
        <v>0</v>
      </c>
      <c r="T98" s="215">
        <f t="shared" si="3"/>
        <v>0</v>
      </c>
      <c r="AR98" s="25" t="s">
        <v>235</v>
      </c>
      <c r="AT98" s="25" t="s">
        <v>230</v>
      </c>
      <c r="AU98" s="25" t="s">
        <v>87</v>
      </c>
      <c r="AY98" s="25" t="s">
        <v>228</v>
      </c>
      <c r="BE98" s="216">
        <f t="shared" si="4"/>
        <v>0</v>
      </c>
      <c r="BF98" s="216">
        <f t="shared" si="5"/>
        <v>0</v>
      </c>
      <c r="BG98" s="216">
        <f t="shared" si="6"/>
        <v>0</v>
      </c>
      <c r="BH98" s="216">
        <f t="shared" si="7"/>
        <v>0</v>
      </c>
      <c r="BI98" s="216">
        <f t="shared" si="8"/>
        <v>0</v>
      </c>
      <c r="BJ98" s="25" t="s">
        <v>24</v>
      </c>
      <c r="BK98" s="216">
        <f t="shared" si="9"/>
        <v>0</v>
      </c>
      <c r="BL98" s="25" t="s">
        <v>235</v>
      </c>
      <c r="BM98" s="25" t="s">
        <v>7952</v>
      </c>
    </row>
    <row r="99" spans="2:65" s="1" customFormat="1" ht="22.5" customHeight="1">
      <c r="B99" s="42"/>
      <c r="C99" s="205" t="s">
        <v>29</v>
      </c>
      <c r="D99" s="205" t="s">
        <v>230</v>
      </c>
      <c r="E99" s="206" t="s">
        <v>7169</v>
      </c>
      <c r="F99" s="207" t="s">
        <v>7930</v>
      </c>
      <c r="G99" s="208" t="s">
        <v>233</v>
      </c>
      <c r="H99" s="209">
        <v>29.36</v>
      </c>
      <c r="I99" s="210"/>
      <c r="J99" s="211">
        <f t="shared" si="0"/>
        <v>0</v>
      </c>
      <c r="K99" s="207" t="s">
        <v>264</v>
      </c>
      <c r="L99" s="62"/>
      <c r="M99" s="212" t="s">
        <v>22</v>
      </c>
      <c r="N99" s="213" t="s">
        <v>50</v>
      </c>
      <c r="O99" s="43"/>
      <c r="P99" s="214">
        <f t="shared" si="1"/>
        <v>0</v>
      </c>
      <c r="Q99" s="214">
        <v>0</v>
      </c>
      <c r="R99" s="214">
        <f t="shared" si="2"/>
        <v>0</v>
      </c>
      <c r="S99" s="214">
        <v>0</v>
      </c>
      <c r="T99" s="215">
        <f t="shared" si="3"/>
        <v>0</v>
      </c>
      <c r="AR99" s="25" t="s">
        <v>235</v>
      </c>
      <c r="AT99" s="25" t="s">
        <v>230</v>
      </c>
      <c r="AU99" s="25" t="s">
        <v>87</v>
      </c>
      <c r="AY99" s="25" t="s">
        <v>228</v>
      </c>
      <c r="BE99" s="216">
        <f t="shared" si="4"/>
        <v>0</v>
      </c>
      <c r="BF99" s="216">
        <f t="shared" si="5"/>
        <v>0</v>
      </c>
      <c r="BG99" s="216">
        <f t="shared" si="6"/>
        <v>0</v>
      </c>
      <c r="BH99" s="216">
        <f t="shared" si="7"/>
        <v>0</v>
      </c>
      <c r="BI99" s="216">
        <f t="shared" si="8"/>
        <v>0</v>
      </c>
      <c r="BJ99" s="25" t="s">
        <v>24</v>
      </c>
      <c r="BK99" s="216">
        <f t="shared" si="9"/>
        <v>0</v>
      </c>
      <c r="BL99" s="25" t="s">
        <v>235</v>
      </c>
      <c r="BM99" s="25" t="s">
        <v>7953</v>
      </c>
    </row>
    <row r="100" spans="2:65" s="1" customFormat="1" ht="22.5" customHeight="1">
      <c r="B100" s="42"/>
      <c r="C100" s="205" t="s">
        <v>280</v>
      </c>
      <c r="D100" s="205" t="s">
        <v>230</v>
      </c>
      <c r="E100" s="206" t="s">
        <v>7172</v>
      </c>
      <c r="F100" s="207" t="s">
        <v>7954</v>
      </c>
      <c r="G100" s="208" t="s">
        <v>233</v>
      </c>
      <c r="H100" s="209">
        <v>175</v>
      </c>
      <c r="I100" s="210"/>
      <c r="J100" s="211">
        <f t="shared" si="0"/>
        <v>0</v>
      </c>
      <c r="K100" s="207" t="s">
        <v>264</v>
      </c>
      <c r="L100" s="62"/>
      <c r="M100" s="212" t="s">
        <v>22</v>
      </c>
      <c r="N100" s="213" t="s">
        <v>50</v>
      </c>
      <c r="O100" s="43"/>
      <c r="P100" s="214">
        <f t="shared" si="1"/>
        <v>0</v>
      </c>
      <c r="Q100" s="214">
        <v>0</v>
      </c>
      <c r="R100" s="214">
        <f t="shared" si="2"/>
        <v>0</v>
      </c>
      <c r="S100" s="214">
        <v>0</v>
      </c>
      <c r="T100" s="215">
        <f t="shared" si="3"/>
        <v>0</v>
      </c>
      <c r="AR100" s="25" t="s">
        <v>235</v>
      </c>
      <c r="AT100" s="25" t="s">
        <v>230</v>
      </c>
      <c r="AU100" s="25" t="s">
        <v>87</v>
      </c>
      <c r="AY100" s="25" t="s">
        <v>228</v>
      </c>
      <c r="BE100" s="216">
        <f t="shared" si="4"/>
        <v>0</v>
      </c>
      <c r="BF100" s="216">
        <f t="shared" si="5"/>
        <v>0</v>
      </c>
      <c r="BG100" s="216">
        <f t="shared" si="6"/>
        <v>0</v>
      </c>
      <c r="BH100" s="216">
        <f t="shared" si="7"/>
        <v>0</v>
      </c>
      <c r="BI100" s="216">
        <f t="shared" si="8"/>
        <v>0</v>
      </c>
      <c r="BJ100" s="25" t="s">
        <v>24</v>
      </c>
      <c r="BK100" s="216">
        <f t="shared" si="9"/>
        <v>0</v>
      </c>
      <c r="BL100" s="25" t="s">
        <v>235</v>
      </c>
      <c r="BM100" s="25" t="s">
        <v>7955</v>
      </c>
    </row>
    <row r="101" spans="2:65" s="1" customFormat="1" ht="22.5" customHeight="1">
      <c r="B101" s="42"/>
      <c r="C101" s="205" t="s">
        <v>285</v>
      </c>
      <c r="D101" s="205" t="s">
        <v>230</v>
      </c>
      <c r="E101" s="206" t="s">
        <v>7956</v>
      </c>
      <c r="F101" s="207" t="s">
        <v>7957</v>
      </c>
      <c r="G101" s="208" t="s">
        <v>263</v>
      </c>
      <c r="H101" s="209">
        <v>91.2</v>
      </c>
      <c r="I101" s="210"/>
      <c r="J101" s="211">
        <f t="shared" si="0"/>
        <v>0</v>
      </c>
      <c r="K101" s="207" t="s">
        <v>234</v>
      </c>
      <c r="L101" s="62"/>
      <c r="M101" s="212" t="s">
        <v>22</v>
      </c>
      <c r="N101" s="213" t="s">
        <v>50</v>
      </c>
      <c r="O101" s="43"/>
      <c r="P101" s="214">
        <f t="shared" si="1"/>
        <v>0</v>
      </c>
      <c r="Q101" s="214">
        <v>0</v>
      </c>
      <c r="R101" s="214">
        <f t="shared" si="2"/>
        <v>0</v>
      </c>
      <c r="S101" s="214">
        <v>0</v>
      </c>
      <c r="T101" s="215">
        <f t="shared" si="3"/>
        <v>0</v>
      </c>
      <c r="AR101" s="25" t="s">
        <v>235</v>
      </c>
      <c r="AT101" s="25" t="s">
        <v>230</v>
      </c>
      <c r="AU101" s="25" t="s">
        <v>87</v>
      </c>
      <c r="AY101" s="25" t="s">
        <v>228</v>
      </c>
      <c r="BE101" s="216">
        <f t="shared" si="4"/>
        <v>0</v>
      </c>
      <c r="BF101" s="216">
        <f t="shared" si="5"/>
        <v>0</v>
      </c>
      <c r="BG101" s="216">
        <f t="shared" si="6"/>
        <v>0</v>
      </c>
      <c r="BH101" s="216">
        <f t="shared" si="7"/>
        <v>0</v>
      </c>
      <c r="BI101" s="216">
        <f t="shared" si="8"/>
        <v>0</v>
      </c>
      <c r="BJ101" s="25" t="s">
        <v>24</v>
      </c>
      <c r="BK101" s="216">
        <f t="shared" si="9"/>
        <v>0</v>
      </c>
      <c r="BL101" s="25" t="s">
        <v>235</v>
      </c>
      <c r="BM101" s="25" t="s">
        <v>7958</v>
      </c>
    </row>
    <row r="102" spans="2:65" s="1" customFormat="1" ht="22.5" customHeight="1">
      <c r="B102" s="42"/>
      <c r="C102" s="205" t="s">
        <v>290</v>
      </c>
      <c r="D102" s="205" t="s">
        <v>230</v>
      </c>
      <c r="E102" s="206" t="s">
        <v>7176</v>
      </c>
      <c r="F102" s="207" t="s">
        <v>7959</v>
      </c>
      <c r="G102" s="208" t="s">
        <v>233</v>
      </c>
      <c r="H102" s="209">
        <v>4.5599999999999996</v>
      </c>
      <c r="I102" s="210"/>
      <c r="J102" s="211">
        <f t="shared" si="0"/>
        <v>0</v>
      </c>
      <c r="K102" s="207" t="s">
        <v>264</v>
      </c>
      <c r="L102" s="62"/>
      <c r="M102" s="212" t="s">
        <v>22</v>
      </c>
      <c r="N102" s="213" t="s">
        <v>50</v>
      </c>
      <c r="O102" s="43"/>
      <c r="P102" s="214">
        <f t="shared" si="1"/>
        <v>0</v>
      </c>
      <c r="Q102" s="214">
        <v>0</v>
      </c>
      <c r="R102" s="214">
        <f t="shared" si="2"/>
        <v>0</v>
      </c>
      <c r="S102" s="214">
        <v>0</v>
      </c>
      <c r="T102" s="215">
        <f t="shared" si="3"/>
        <v>0</v>
      </c>
      <c r="AR102" s="25" t="s">
        <v>235</v>
      </c>
      <c r="AT102" s="25" t="s">
        <v>230</v>
      </c>
      <c r="AU102" s="25" t="s">
        <v>87</v>
      </c>
      <c r="AY102" s="25" t="s">
        <v>228</v>
      </c>
      <c r="BE102" s="216">
        <f t="shared" si="4"/>
        <v>0</v>
      </c>
      <c r="BF102" s="216">
        <f t="shared" si="5"/>
        <v>0</v>
      </c>
      <c r="BG102" s="216">
        <f t="shared" si="6"/>
        <v>0</v>
      </c>
      <c r="BH102" s="216">
        <f t="shared" si="7"/>
        <v>0</v>
      </c>
      <c r="BI102" s="216">
        <f t="shared" si="8"/>
        <v>0</v>
      </c>
      <c r="BJ102" s="25" t="s">
        <v>24</v>
      </c>
      <c r="BK102" s="216">
        <f t="shared" si="9"/>
        <v>0</v>
      </c>
      <c r="BL102" s="25" t="s">
        <v>235</v>
      </c>
      <c r="BM102" s="25" t="s">
        <v>7960</v>
      </c>
    </row>
    <row r="103" spans="2:65" s="1" customFormat="1" ht="22.5" customHeight="1">
      <c r="B103" s="42"/>
      <c r="C103" s="205" t="s">
        <v>295</v>
      </c>
      <c r="D103" s="205" t="s">
        <v>230</v>
      </c>
      <c r="E103" s="206" t="s">
        <v>7961</v>
      </c>
      <c r="F103" s="207" t="s">
        <v>7962</v>
      </c>
      <c r="G103" s="208" t="s">
        <v>233</v>
      </c>
      <c r="H103" s="209">
        <v>15</v>
      </c>
      <c r="I103" s="210"/>
      <c r="J103" s="211">
        <f t="shared" si="0"/>
        <v>0</v>
      </c>
      <c r="K103" s="207" t="s">
        <v>234</v>
      </c>
      <c r="L103" s="62"/>
      <c r="M103" s="212" t="s">
        <v>22</v>
      </c>
      <c r="N103" s="213" t="s">
        <v>50</v>
      </c>
      <c r="O103" s="43"/>
      <c r="P103" s="214">
        <f t="shared" si="1"/>
        <v>0</v>
      </c>
      <c r="Q103" s="214">
        <v>0</v>
      </c>
      <c r="R103" s="214">
        <f t="shared" si="2"/>
        <v>0</v>
      </c>
      <c r="S103" s="214">
        <v>0</v>
      </c>
      <c r="T103" s="215">
        <f t="shared" si="3"/>
        <v>0</v>
      </c>
      <c r="AR103" s="25" t="s">
        <v>235</v>
      </c>
      <c r="AT103" s="25" t="s">
        <v>230</v>
      </c>
      <c r="AU103" s="25" t="s">
        <v>87</v>
      </c>
      <c r="AY103" s="25" t="s">
        <v>228</v>
      </c>
      <c r="BE103" s="216">
        <f t="shared" si="4"/>
        <v>0</v>
      </c>
      <c r="BF103" s="216">
        <f t="shared" si="5"/>
        <v>0</v>
      </c>
      <c r="BG103" s="216">
        <f t="shared" si="6"/>
        <v>0</v>
      </c>
      <c r="BH103" s="216">
        <f t="shared" si="7"/>
        <v>0</v>
      </c>
      <c r="BI103" s="216">
        <f t="shared" si="8"/>
        <v>0</v>
      </c>
      <c r="BJ103" s="25" t="s">
        <v>24</v>
      </c>
      <c r="BK103" s="216">
        <f t="shared" si="9"/>
        <v>0</v>
      </c>
      <c r="BL103" s="25" t="s">
        <v>235</v>
      </c>
      <c r="BM103" s="25" t="s">
        <v>7963</v>
      </c>
    </row>
    <row r="104" spans="2:65" s="11" customFormat="1" ht="29.85" customHeight="1">
      <c r="B104" s="188"/>
      <c r="C104" s="189"/>
      <c r="D104" s="202" t="s">
        <v>78</v>
      </c>
      <c r="E104" s="203" t="s">
        <v>3138</v>
      </c>
      <c r="F104" s="203" t="s">
        <v>7964</v>
      </c>
      <c r="G104" s="189"/>
      <c r="H104" s="189"/>
      <c r="I104" s="192"/>
      <c r="J104" s="204">
        <f>BK104</f>
        <v>0</v>
      </c>
      <c r="K104" s="189"/>
      <c r="L104" s="194"/>
      <c r="M104" s="195"/>
      <c r="N104" s="196"/>
      <c r="O104" s="196"/>
      <c r="P104" s="197">
        <f>SUM(P105:P112)</f>
        <v>0</v>
      </c>
      <c r="Q104" s="196"/>
      <c r="R104" s="197">
        <f>SUM(R105:R112)</f>
        <v>0</v>
      </c>
      <c r="S104" s="196"/>
      <c r="T104" s="198">
        <f>SUM(T105:T112)</f>
        <v>0</v>
      </c>
      <c r="AR104" s="199" t="s">
        <v>24</v>
      </c>
      <c r="AT104" s="200" t="s">
        <v>78</v>
      </c>
      <c r="AU104" s="200" t="s">
        <v>24</v>
      </c>
      <c r="AY104" s="199" t="s">
        <v>228</v>
      </c>
      <c r="BK104" s="201">
        <f>SUM(BK105:BK112)</f>
        <v>0</v>
      </c>
    </row>
    <row r="105" spans="2:65" s="1" customFormat="1" ht="44.25" customHeight="1">
      <c r="B105" s="42"/>
      <c r="C105" s="205" t="s">
        <v>10</v>
      </c>
      <c r="D105" s="205" t="s">
        <v>230</v>
      </c>
      <c r="E105" s="206" t="s">
        <v>7179</v>
      </c>
      <c r="F105" s="207" t="s">
        <v>7965</v>
      </c>
      <c r="G105" s="208" t="s">
        <v>263</v>
      </c>
      <c r="H105" s="209">
        <v>119</v>
      </c>
      <c r="I105" s="210"/>
      <c r="J105" s="211">
        <f t="shared" ref="J105:J112" si="10">ROUND(I105*H105,2)</f>
        <v>0</v>
      </c>
      <c r="K105" s="207" t="s">
        <v>264</v>
      </c>
      <c r="L105" s="62"/>
      <c r="M105" s="212" t="s">
        <v>22</v>
      </c>
      <c r="N105" s="213" t="s">
        <v>50</v>
      </c>
      <c r="O105" s="43"/>
      <c r="P105" s="214">
        <f t="shared" ref="P105:P112" si="11">O105*H105</f>
        <v>0</v>
      </c>
      <c r="Q105" s="214">
        <v>0</v>
      </c>
      <c r="R105" s="214">
        <f t="shared" ref="R105:R112" si="12">Q105*H105</f>
        <v>0</v>
      </c>
      <c r="S105" s="214">
        <v>0</v>
      </c>
      <c r="T105" s="215">
        <f t="shared" ref="T105:T112" si="13">S105*H105</f>
        <v>0</v>
      </c>
      <c r="AR105" s="25" t="s">
        <v>235</v>
      </c>
      <c r="AT105" s="25" t="s">
        <v>230</v>
      </c>
      <c r="AU105" s="25" t="s">
        <v>87</v>
      </c>
      <c r="AY105" s="25" t="s">
        <v>228</v>
      </c>
      <c r="BE105" s="216">
        <f t="shared" ref="BE105:BE112" si="14">IF(N105="základní",J105,0)</f>
        <v>0</v>
      </c>
      <c r="BF105" s="216">
        <f t="shared" ref="BF105:BF112" si="15">IF(N105="snížená",J105,0)</f>
        <v>0</v>
      </c>
      <c r="BG105" s="216">
        <f t="shared" ref="BG105:BG112" si="16">IF(N105="zákl. přenesená",J105,0)</f>
        <v>0</v>
      </c>
      <c r="BH105" s="216">
        <f t="shared" ref="BH105:BH112" si="17">IF(N105="sníž. přenesená",J105,0)</f>
        <v>0</v>
      </c>
      <c r="BI105" s="216">
        <f t="shared" ref="BI105:BI112" si="18">IF(N105="nulová",J105,0)</f>
        <v>0</v>
      </c>
      <c r="BJ105" s="25" t="s">
        <v>24</v>
      </c>
      <c r="BK105" s="216">
        <f t="shared" ref="BK105:BK112" si="19">ROUND(I105*H105,2)</f>
        <v>0</v>
      </c>
      <c r="BL105" s="25" t="s">
        <v>235</v>
      </c>
      <c r="BM105" s="25" t="s">
        <v>7966</v>
      </c>
    </row>
    <row r="106" spans="2:65" s="1" customFormat="1" ht="31.5" customHeight="1">
      <c r="B106" s="42"/>
      <c r="C106" s="205" t="s">
        <v>304</v>
      </c>
      <c r="D106" s="205" t="s">
        <v>230</v>
      </c>
      <c r="E106" s="206" t="s">
        <v>7182</v>
      </c>
      <c r="F106" s="207" t="s">
        <v>7967</v>
      </c>
      <c r="G106" s="208" t="s">
        <v>263</v>
      </c>
      <c r="H106" s="209">
        <v>130.9</v>
      </c>
      <c r="I106" s="210"/>
      <c r="J106" s="211">
        <f t="shared" si="10"/>
        <v>0</v>
      </c>
      <c r="K106" s="207" t="s">
        <v>264</v>
      </c>
      <c r="L106" s="62"/>
      <c r="M106" s="212" t="s">
        <v>22</v>
      </c>
      <c r="N106" s="213" t="s">
        <v>50</v>
      </c>
      <c r="O106" s="43"/>
      <c r="P106" s="214">
        <f t="shared" si="11"/>
        <v>0</v>
      </c>
      <c r="Q106" s="214">
        <v>0</v>
      </c>
      <c r="R106" s="214">
        <f t="shared" si="12"/>
        <v>0</v>
      </c>
      <c r="S106" s="214">
        <v>0</v>
      </c>
      <c r="T106" s="215">
        <f t="shared" si="13"/>
        <v>0</v>
      </c>
      <c r="AR106" s="25" t="s">
        <v>235</v>
      </c>
      <c r="AT106" s="25" t="s">
        <v>230</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7968</v>
      </c>
    </row>
    <row r="107" spans="2:65" s="1" customFormat="1" ht="22.5" customHeight="1">
      <c r="B107" s="42"/>
      <c r="C107" s="205" t="s">
        <v>308</v>
      </c>
      <c r="D107" s="205" t="s">
        <v>230</v>
      </c>
      <c r="E107" s="206" t="s">
        <v>7969</v>
      </c>
      <c r="F107" s="207" t="s">
        <v>7970</v>
      </c>
      <c r="G107" s="208" t="s">
        <v>852</v>
      </c>
      <c r="H107" s="209">
        <v>429</v>
      </c>
      <c r="I107" s="210"/>
      <c r="J107" s="211">
        <f t="shared" si="10"/>
        <v>0</v>
      </c>
      <c r="K107" s="207" t="s">
        <v>264</v>
      </c>
      <c r="L107" s="62"/>
      <c r="M107" s="212" t="s">
        <v>22</v>
      </c>
      <c r="N107" s="213" t="s">
        <v>50</v>
      </c>
      <c r="O107" s="43"/>
      <c r="P107" s="214">
        <f t="shared" si="11"/>
        <v>0</v>
      </c>
      <c r="Q107" s="214">
        <v>0</v>
      </c>
      <c r="R107" s="214">
        <f t="shared" si="12"/>
        <v>0</v>
      </c>
      <c r="S107" s="214">
        <v>0</v>
      </c>
      <c r="T107" s="215">
        <f t="shared" si="13"/>
        <v>0</v>
      </c>
      <c r="AR107" s="25" t="s">
        <v>235</v>
      </c>
      <c r="AT107" s="25" t="s">
        <v>230</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7971</v>
      </c>
    </row>
    <row r="108" spans="2:65" s="1" customFormat="1" ht="22.5" customHeight="1">
      <c r="B108" s="42"/>
      <c r="C108" s="205" t="s">
        <v>313</v>
      </c>
      <c r="D108" s="205" t="s">
        <v>230</v>
      </c>
      <c r="E108" s="206" t="s">
        <v>7972</v>
      </c>
      <c r="F108" s="207" t="s">
        <v>7973</v>
      </c>
      <c r="G108" s="208" t="s">
        <v>852</v>
      </c>
      <c r="H108" s="209">
        <v>1584</v>
      </c>
      <c r="I108" s="210"/>
      <c r="J108" s="211">
        <f t="shared" si="10"/>
        <v>0</v>
      </c>
      <c r="K108" s="207" t="s">
        <v>264</v>
      </c>
      <c r="L108" s="62"/>
      <c r="M108" s="212" t="s">
        <v>22</v>
      </c>
      <c r="N108" s="213" t="s">
        <v>50</v>
      </c>
      <c r="O108" s="43"/>
      <c r="P108" s="214">
        <f t="shared" si="11"/>
        <v>0</v>
      </c>
      <c r="Q108" s="214">
        <v>0</v>
      </c>
      <c r="R108" s="214">
        <f t="shared" si="12"/>
        <v>0</v>
      </c>
      <c r="S108" s="214">
        <v>0</v>
      </c>
      <c r="T108" s="215">
        <f t="shared" si="13"/>
        <v>0</v>
      </c>
      <c r="AR108" s="25" t="s">
        <v>235</v>
      </c>
      <c r="AT108" s="25" t="s">
        <v>230</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7974</v>
      </c>
    </row>
    <row r="109" spans="2:65" s="1" customFormat="1" ht="22.5" customHeight="1">
      <c r="B109" s="42"/>
      <c r="C109" s="205" t="s">
        <v>319</v>
      </c>
      <c r="D109" s="205" t="s">
        <v>230</v>
      </c>
      <c r="E109" s="206" t="s">
        <v>7185</v>
      </c>
      <c r="F109" s="207" t="s">
        <v>7975</v>
      </c>
      <c r="G109" s="208" t="s">
        <v>233</v>
      </c>
      <c r="H109" s="209">
        <v>11.9</v>
      </c>
      <c r="I109" s="210"/>
      <c r="J109" s="211">
        <f t="shared" si="10"/>
        <v>0</v>
      </c>
      <c r="K109" s="207" t="s">
        <v>264</v>
      </c>
      <c r="L109" s="62"/>
      <c r="M109" s="212" t="s">
        <v>22</v>
      </c>
      <c r="N109" s="213" t="s">
        <v>50</v>
      </c>
      <c r="O109" s="43"/>
      <c r="P109" s="214">
        <f t="shared" si="11"/>
        <v>0</v>
      </c>
      <c r="Q109" s="214">
        <v>0</v>
      </c>
      <c r="R109" s="214">
        <f t="shared" si="12"/>
        <v>0</v>
      </c>
      <c r="S109" s="214">
        <v>0</v>
      </c>
      <c r="T109" s="215">
        <f t="shared" si="13"/>
        <v>0</v>
      </c>
      <c r="AR109" s="25" t="s">
        <v>235</v>
      </c>
      <c r="AT109" s="25" t="s">
        <v>230</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7976</v>
      </c>
    </row>
    <row r="110" spans="2:65" s="1" customFormat="1" ht="31.5" customHeight="1">
      <c r="B110" s="42"/>
      <c r="C110" s="205" t="s">
        <v>325</v>
      </c>
      <c r="D110" s="205" t="s">
        <v>230</v>
      </c>
      <c r="E110" s="206" t="s">
        <v>7188</v>
      </c>
      <c r="F110" s="207" t="s">
        <v>7977</v>
      </c>
      <c r="G110" s="208" t="s">
        <v>233</v>
      </c>
      <c r="H110" s="209">
        <v>11.9</v>
      </c>
      <c r="I110" s="210"/>
      <c r="J110" s="211">
        <f t="shared" si="10"/>
        <v>0</v>
      </c>
      <c r="K110" s="207" t="s">
        <v>264</v>
      </c>
      <c r="L110" s="62"/>
      <c r="M110" s="212" t="s">
        <v>22</v>
      </c>
      <c r="N110" s="213" t="s">
        <v>50</v>
      </c>
      <c r="O110" s="43"/>
      <c r="P110" s="214">
        <f t="shared" si="11"/>
        <v>0</v>
      </c>
      <c r="Q110" s="214">
        <v>0</v>
      </c>
      <c r="R110" s="214">
        <f t="shared" si="12"/>
        <v>0</v>
      </c>
      <c r="S110" s="214">
        <v>0</v>
      </c>
      <c r="T110" s="215">
        <f t="shared" si="13"/>
        <v>0</v>
      </c>
      <c r="AR110" s="25" t="s">
        <v>235</v>
      </c>
      <c r="AT110" s="25" t="s">
        <v>230</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7978</v>
      </c>
    </row>
    <row r="111" spans="2:65" s="1" customFormat="1" ht="22.5" customHeight="1">
      <c r="B111" s="42"/>
      <c r="C111" s="205" t="s">
        <v>9</v>
      </c>
      <c r="D111" s="205" t="s">
        <v>230</v>
      </c>
      <c r="E111" s="206" t="s">
        <v>7956</v>
      </c>
      <c r="F111" s="207" t="s">
        <v>7957</v>
      </c>
      <c r="G111" s="208" t="s">
        <v>263</v>
      </c>
      <c r="H111" s="209">
        <v>119</v>
      </c>
      <c r="I111" s="210"/>
      <c r="J111" s="211">
        <f t="shared" si="10"/>
        <v>0</v>
      </c>
      <c r="K111" s="207" t="s">
        <v>234</v>
      </c>
      <c r="L111" s="62"/>
      <c r="M111" s="212" t="s">
        <v>22</v>
      </c>
      <c r="N111" s="213" t="s">
        <v>50</v>
      </c>
      <c r="O111" s="43"/>
      <c r="P111" s="214">
        <f t="shared" si="11"/>
        <v>0</v>
      </c>
      <c r="Q111" s="214">
        <v>0</v>
      </c>
      <c r="R111" s="214">
        <f t="shared" si="12"/>
        <v>0</v>
      </c>
      <c r="S111" s="214">
        <v>0</v>
      </c>
      <c r="T111" s="215">
        <f t="shared" si="13"/>
        <v>0</v>
      </c>
      <c r="AR111" s="25" t="s">
        <v>235</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235</v>
      </c>
      <c r="BM111" s="25" t="s">
        <v>7979</v>
      </c>
    </row>
    <row r="112" spans="2:65" s="1" customFormat="1" ht="22.5" customHeight="1">
      <c r="B112" s="42"/>
      <c r="C112" s="205" t="s">
        <v>335</v>
      </c>
      <c r="D112" s="205" t="s">
        <v>230</v>
      </c>
      <c r="E112" s="206" t="s">
        <v>7191</v>
      </c>
      <c r="F112" s="207" t="s">
        <v>7980</v>
      </c>
      <c r="G112" s="208" t="s">
        <v>233</v>
      </c>
      <c r="H112" s="209">
        <v>5.95</v>
      </c>
      <c r="I112" s="210"/>
      <c r="J112" s="211">
        <f t="shared" si="10"/>
        <v>0</v>
      </c>
      <c r="K112" s="207" t="s">
        <v>264</v>
      </c>
      <c r="L112" s="62"/>
      <c r="M112" s="212" t="s">
        <v>22</v>
      </c>
      <c r="N112" s="213" t="s">
        <v>50</v>
      </c>
      <c r="O112" s="43"/>
      <c r="P112" s="214">
        <f t="shared" si="11"/>
        <v>0</v>
      </c>
      <c r="Q112" s="214">
        <v>0</v>
      </c>
      <c r="R112" s="214">
        <f t="shared" si="12"/>
        <v>0</v>
      </c>
      <c r="S112" s="214">
        <v>0</v>
      </c>
      <c r="T112" s="215">
        <f t="shared" si="13"/>
        <v>0</v>
      </c>
      <c r="AR112" s="25" t="s">
        <v>235</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235</v>
      </c>
      <c r="BM112" s="25" t="s">
        <v>7981</v>
      </c>
    </row>
    <row r="113" spans="2:65" s="11" customFormat="1" ht="29.85" customHeight="1">
      <c r="B113" s="188"/>
      <c r="C113" s="189"/>
      <c r="D113" s="202" t="s">
        <v>78</v>
      </c>
      <c r="E113" s="203" t="s">
        <v>3140</v>
      </c>
      <c r="F113" s="203" t="s">
        <v>7982</v>
      </c>
      <c r="G113" s="189"/>
      <c r="H113" s="189"/>
      <c r="I113" s="192"/>
      <c r="J113" s="204">
        <f>BK113</f>
        <v>0</v>
      </c>
      <c r="K113" s="189"/>
      <c r="L113" s="194"/>
      <c r="M113" s="195"/>
      <c r="N113" s="196"/>
      <c r="O113" s="196"/>
      <c r="P113" s="197">
        <f>SUM(P114:P123)</f>
        <v>0</v>
      </c>
      <c r="Q113" s="196"/>
      <c r="R113" s="197">
        <f>SUM(R114:R123)</f>
        <v>0</v>
      </c>
      <c r="S113" s="196"/>
      <c r="T113" s="198">
        <f>SUM(T114:T123)</f>
        <v>0</v>
      </c>
      <c r="AR113" s="199" t="s">
        <v>24</v>
      </c>
      <c r="AT113" s="200" t="s">
        <v>78</v>
      </c>
      <c r="AU113" s="200" t="s">
        <v>24</v>
      </c>
      <c r="AY113" s="199" t="s">
        <v>228</v>
      </c>
      <c r="BK113" s="201">
        <f>SUM(BK114:BK123)</f>
        <v>0</v>
      </c>
    </row>
    <row r="114" spans="2:65" s="1" customFormat="1" ht="31.5" customHeight="1">
      <c r="B114" s="42"/>
      <c r="C114" s="205" t="s">
        <v>340</v>
      </c>
      <c r="D114" s="205" t="s">
        <v>230</v>
      </c>
      <c r="E114" s="206" t="s">
        <v>7197</v>
      </c>
      <c r="F114" s="207" t="s">
        <v>7983</v>
      </c>
      <c r="G114" s="208" t="s">
        <v>263</v>
      </c>
      <c r="H114" s="209">
        <v>43.5</v>
      </c>
      <c r="I114" s="210"/>
      <c r="J114" s="211">
        <f t="shared" ref="J114:J123" si="20">ROUND(I114*H114,2)</f>
        <v>0</v>
      </c>
      <c r="K114" s="207" t="s">
        <v>264</v>
      </c>
      <c r="L114" s="62"/>
      <c r="M114" s="212" t="s">
        <v>22</v>
      </c>
      <c r="N114" s="213" t="s">
        <v>50</v>
      </c>
      <c r="O114" s="43"/>
      <c r="P114" s="214">
        <f t="shared" ref="P114:P123" si="21">O114*H114</f>
        <v>0</v>
      </c>
      <c r="Q114" s="214">
        <v>0</v>
      </c>
      <c r="R114" s="214">
        <f t="shared" ref="R114:R123" si="22">Q114*H114</f>
        <v>0</v>
      </c>
      <c r="S114" s="214">
        <v>0</v>
      </c>
      <c r="T114" s="215">
        <f t="shared" ref="T114:T123" si="23">S114*H114</f>
        <v>0</v>
      </c>
      <c r="AR114" s="25" t="s">
        <v>235</v>
      </c>
      <c r="AT114" s="25" t="s">
        <v>230</v>
      </c>
      <c r="AU114" s="25" t="s">
        <v>87</v>
      </c>
      <c r="AY114" s="25" t="s">
        <v>228</v>
      </c>
      <c r="BE114" s="216">
        <f t="shared" ref="BE114:BE123" si="24">IF(N114="základní",J114,0)</f>
        <v>0</v>
      </c>
      <c r="BF114" s="216">
        <f t="shared" ref="BF114:BF123" si="25">IF(N114="snížená",J114,0)</f>
        <v>0</v>
      </c>
      <c r="BG114" s="216">
        <f t="shared" ref="BG114:BG123" si="26">IF(N114="zákl. přenesená",J114,0)</f>
        <v>0</v>
      </c>
      <c r="BH114" s="216">
        <f t="shared" ref="BH114:BH123" si="27">IF(N114="sníž. přenesená",J114,0)</f>
        <v>0</v>
      </c>
      <c r="BI114" s="216">
        <f t="shared" ref="BI114:BI123" si="28">IF(N114="nulová",J114,0)</f>
        <v>0</v>
      </c>
      <c r="BJ114" s="25" t="s">
        <v>24</v>
      </c>
      <c r="BK114" s="216">
        <f t="shared" ref="BK114:BK123" si="29">ROUND(I114*H114,2)</f>
        <v>0</v>
      </c>
      <c r="BL114" s="25" t="s">
        <v>235</v>
      </c>
      <c r="BM114" s="25" t="s">
        <v>7984</v>
      </c>
    </row>
    <row r="115" spans="2:65" s="1" customFormat="1" ht="31.5" customHeight="1">
      <c r="B115" s="42"/>
      <c r="C115" s="205" t="s">
        <v>344</v>
      </c>
      <c r="D115" s="205" t="s">
        <v>230</v>
      </c>
      <c r="E115" s="206" t="s">
        <v>7211</v>
      </c>
      <c r="F115" s="207" t="s">
        <v>7985</v>
      </c>
      <c r="G115" s="208" t="s">
        <v>263</v>
      </c>
      <c r="H115" s="209">
        <v>43.5</v>
      </c>
      <c r="I115" s="210"/>
      <c r="J115" s="211">
        <f t="shared" si="20"/>
        <v>0</v>
      </c>
      <c r="K115" s="207" t="s">
        <v>264</v>
      </c>
      <c r="L115" s="62"/>
      <c r="M115" s="212" t="s">
        <v>22</v>
      </c>
      <c r="N115" s="213" t="s">
        <v>50</v>
      </c>
      <c r="O115" s="43"/>
      <c r="P115" s="214">
        <f t="shared" si="21"/>
        <v>0</v>
      </c>
      <c r="Q115" s="214">
        <v>0</v>
      </c>
      <c r="R115" s="214">
        <f t="shared" si="22"/>
        <v>0</v>
      </c>
      <c r="S115" s="214">
        <v>0</v>
      </c>
      <c r="T115" s="215">
        <f t="shared" si="23"/>
        <v>0</v>
      </c>
      <c r="AR115" s="25" t="s">
        <v>235</v>
      </c>
      <c r="AT115" s="25" t="s">
        <v>230</v>
      </c>
      <c r="AU115" s="25" t="s">
        <v>87</v>
      </c>
      <c r="AY115" s="25" t="s">
        <v>228</v>
      </c>
      <c r="BE115" s="216">
        <f t="shared" si="24"/>
        <v>0</v>
      </c>
      <c r="BF115" s="216">
        <f t="shared" si="25"/>
        <v>0</v>
      </c>
      <c r="BG115" s="216">
        <f t="shared" si="26"/>
        <v>0</v>
      </c>
      <c r="BH115" s="216">
        <f t="shared" si="27"/>
        <v>0</v>
      </c>
      <c r="BI115" s="216">
        <f t="shared" si="28"/>
        <v>0</v>
      </c>
      <c r="BJ115" s="25" t="s">
        <v>24</v>
      </c>
      <c r="BK115" s="216">
        <f t="shared" si="29"/>
        <v>0</v>
      </c>
      <c r="BL115" s="25" t="s">
        <v>235</v>
      </c>
      <c r="BM115" s="25" t="s">
        <v>7986</v>
      </c>
    </row>
    <row r="116" spans="2:65" s="1" customFormat="1" ht="22.5" customHeight="1">
      <c r="B116" s="42"/>
      <c r="C116" s="205" t="s">
        <v>348</v>
      </c>
      <c r="D116" s="205" t="s">
        <v>230</v>
      </c>
      <c r="E116" s="206" t="s">
        <v>7987</v>
      </c>
      <c r="F116" s="207" t="s">
        <v>7988</v>
      </c>
      <c r="G116" s="208" t="s">
        <v>852</v>
      </c>
      <c r="H116" s="209">
        <v>15</v>
      </c>
      <c r="I116" s="210"/>
      <c r="J116" s="211">
        <f t="shared" si="20"/>
        <v>0</v>
      </c>
      <c r="K116" s="207" t="s">
        <v>264</v>
      </c>
      <c r="L116" s="62"/>
      <c r="M116" s="212" t="s">
        <v>22</v>
      </c>
      <c r="N116" s="213" t="s">
        <v>50</v>
      </c>
      <c r="O116" s="43"/>
      <c r="P116" s="214">
        <f t="shared" si="21"/>
        <v>0</v>
      </c>
      <c r="Q116" s="214">
        <v>0</v>
      </c>
      <c r="R116" s="214">
        <f t="shared" si="22"/>
        <v>0</v>
      </c>
      <c r="S116" s="214">
        <v>0</v>
      </c>
      <c r="T116" s="215">
        <f t="shared" si="23"/>
        <v>0</v>
      </c>
      <c r="AR116" s="25" t="s">
        <v>235</v>
      </c>
      <c r="AT116" s="25" t="s">
        <v>230</v>
      </c>
      <c r="AU116" s="25" t="s">
        <v>87</v>
      </c>
      <c r="AY116" s="25" t="s">
        <v>228</v>
      </c>
      <c r="BE116" s="216">
        <f t="shared" si="24"/>
        <v>0</v>
      </c>
      <c r="BF116" s="216">
        <f t="shared" si="25"/>
        <v>0</v>
      </c>
      <c r="BG116" s="216">
        <f t="shared" si="26"/>
        <v>0</v>
      </c>
      <c r="BH116" s="216">
        <f t="shared" si="27"/>
        <v>0</v>
      </c>
      <c r="BI116" s="216">
        <f t="shared" si="28"/>
        <v>0</v>
      </c>
      <c r="BJ116" s="25" t="s">
        <v>24</v>
      </c>
      <c r="BK116" s="216">
        <f t="shared" si="29"/>
        <v>0</v>
      </c>
      <c r="BL116" s="25" t="s">
        <v>235</v>
      </c>
      <c r="BM116" s="25" t="s">
        <v>7989</v>
      </c>
    </row>
    <row r="117" spans="2:65" s="1" customFormat="1" ht="22.5" customHeight="1">
      <c r="B117" s="42"/>
      <c r="C117" s="205" t="s">
        <v>359</v>
      </c>
      <c r="D117" s="205" t="s">
        <v>230</v>
      </c>
      <c r="E117" s="206" t="s">
        <v>7990</v>
      </c>
      <c r="F117" s="207" t="s">
        <v>7991</v>
      </c>
      <c r="G117" s="208" t="s">
        <v>852</v>
      </c>
      <c r="H117" s="209">
        <v>9</v>
      </c>
      <c r="I117" s="210"/>
      <c r="J117" s="211">
        <f t="shared" si="20"/>
        <v>0</v>
      </c>
      <c r="K117" s="207" t="s">
        <v>264</v>
      </c>
      <c r="L117" s="62"/>
      <c r="M117" s="212" t="s">
        <v>22</v>
      </c>
      <c r="N117" s="213" t="s">
        <v>50</v>
      </c>
      <c r="O117" s="43"/>
      <c r="P117" s="214">
        <f t="shared" si="21"/>
        <v>0</v>
      </c>
      <c r="Q117" s="214">
        <v>0</v>
      </c>
      <c r="R117" s="214">
        <f t="shared" si="22"/>
        <v>0</v>
      </c>
      <c r="S117" s="214">
        <v>0</v>
      </c>
      <c r="T117" s="215">
        <f t="shared" si="23"/>
        <v>0</v>
      </c>
      <c r="AR117" s="25" t="s">
        <v>235</v>
      </c>
      <c r="AT117" s="25" t="s">
        <v>230</v>
      </c>
      <c r="AU117" s="25" t="s">
        <v>87</v>
      </c>
      <c r="AY117" s="25" t="s">
        <v>228</v>
      </c>
      <c r="BE117" s="216">
        <f t="shared" si="24"/>
        <v>0</v>
      </c>
      <c r="BF117" s="216">
        <f t="shared" si="25"/>
        <v>0</v>
      </c>
      <c r="BG117" s="216">
        <f t="shared" si="26"/>
        <v>0</v>
      </c>
      <c r="BH117" s="216">
        <f t="shared" si="27"/>
        <v>0</v>
      </c>
      <c r="BI117" s="216">
        <f t="shared" si="28"/>
        <v>0</v>
      </c>
      <c r="BJ117" s="25" t="s">
        <v>24</v>
      </c>
      <c r="BK117" s="216">
        <f t="shared" si="29"/>
        <v>0</v>
      </c>
      <c r="BL117" s="25" t="s">
        <v>235</v>
      </c>
      <c r="BM117" s="25" t="s">
        <v>7992</v>
      </c>
    </row>
    <row r="118" spans="2:65" s="1" customFormat="1" ht="22.5" customHeight="1">
      <c r="B118" s="42"/>
      <c r="C118" s="205" t="s">
        <v>364</v>
      </c>
      <c r="D118" s="205" t="s">
        <v>230</v>
      </c>
      <c r="E118" s="206" t="s">
        <v>7969</v>
      </c>
      <c r="F118" s="207" t="s">
        <v>7970</v>
      </c>
      <c r="G118" s="208" t="s">
        <v>852</v>
      </c>
      <c r="H118" s="209">
        <v>90</v>
      </c>
      <c r="I118" s="210"/>
      <c r="J118" s="211">
        <f t="shared" si="20"/>
        <v>0</v>
      </c>
      <c r="K118" s="207" t="s">
        <v>264</v>
      </c>
      <c r="L118" s="62"/>
      <c r="M118" s="212" t="s">
        <v>22</v>
      </c>
      <c r="N118" s="213" t="s">
        <v>50</v>
      </c>
      <c r="O118" s="43"/>
      <c r="P118" s="214">
        <f t="shared" si="21"/>
        <v>0</v>
      </c>
      <c r="Q118" s="214">
        <v>0</v>
      </c>
      <c r="R118" s="214">
        <f t="shared" si="22"/>
        <v>0</v>
      </c>
      <c r="S118" s="214">
        <v>0</v>
      </c>
      <c r="T118" s="215">
        <f t="shared" si="23"/>
        <v>0</v>
      </c>
      <c r="AR118" s="25" t="s">
        <v>235</v>
      </c>
      <c r="AT118" s="25" t="s">
        <v>230</v>
      </c>
      <c r="AU118" s="25" t="s">
        <v>87</v>
      </c>
      <c r="AY118" s="25" t="s">
        <v>228</v>
      </c>
      <c r="BE118" s="216">
        <f t="shared" si="24"/>
        <v>0</v>
      </c>
      <c r="BF118" s="216">
        <f t="shared" si="25"/>
        <v>0</v>
      </c>
      <c r="BG118" s="216">
        <f t="shared" si="26"/>
        <v>0</v>
      </c>
      <c r="BH118" s="216">
        <f t="shared" si="27"/>
        <v>0</v>
      </c>
      <c r="BI118" s="216">
        <f t="shared" si="28"/>
        <v>0</v>
      </c>
      <c r="BJ118" s="25" t="s">
        <v>24</v>
      </c>
      <c r="BK118" s="216">
        <f t="shared" si="29"/>
        <v>0</v>
      </c>
      <c r="BL118" s="25" t="s">
        <v>235</v>
      </c>
      <c r="BM118" s="25" t="s">
        <v>7993</v>
      </c>
    </row>
    <row r="119" spans="2:65" s="1" customFormat="1" ht="22.5" customHeight="1">
      <c r="B119" s="42"/>
      <c r="C119" s="205" t="s">
        <v>381</v>
      </c>
      <c r="D119" s="205" t="s">
        <v>230</v>
      </c>
      <c r="E119" s="206" t="s">
        <v>7994</v>
      </c>
      <c r="F119" s="207" t="s">
        <v>7973</v>
      </c>
      <c r="G119" s="208" t="s">
        <v>852</v>
      </c>
      <c r="H119" s="209">
        <v>370</v>
      </c>
      <c r="I119" s="210"/>
      <c r="J119" s="211">
        <f t="shared" si="20"/>
        <v>0</v>
      </c>
      <c r="K119" s="207" t="s">
        <v>264</v>
      </c>
      <c r="L119" s="62"/>
      <c r="M119" s="212" t="s">
        <v>22</v>
      </c>
      <c r="N119" s="213" t="s">
        <v>50</v>
      </c>
      <c r="O119" s="43"/>
      <c r="P119" s="214">
        <f t="shared" si="21"/>
        <v>0</v>
      </c>
      <c r="Q119" s="214">
        <v>0</v>
      </c>
      <c r="R119" s="214">
        <f t="shared" si="22"/>
        <v>0</v>
      </c>
      <c r="S119" s="214">
        <v>0</v>
      </c>
      <c r="T119" s="215">
        <f t="shared" si="23"/>
        <v>0</v>
      </c>
      <c r="AR119" s="25" t="s">
        <v>235</v>
      </c>
      <c r="AT119" s="25" t="s">
        <v>230</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7995</v>
      </c>
    </row>
    <row r="120" spans="2:65" s="1" customFormat="1" ht="22.5" customHeight="1">
      <c r="B120" s="42"/>
      <c r="C120" s="205" t="s">
        <v>386</v>
      </c>
      <c r="D120" s="205" t="s">
        <v>230</v>
      </c>
      <c r="E120" s="206" t="s">
        <v>7223</v>
      </c>
      <c r="F120" s="207" t="s">
        <v>7996</v>
      </c>
      <c r="G120" s="208" t="s">
        <v>233</v>
      </c>
      <c r="H120" s="209">
        <v>17.399999999999999</v>
      </c>
      <c r="I120" s="210"/>
      <c r="J120" s="211">
        <f t="shared" si="20"/>
        <v>0</v>
      </c>
      <c r="K120" s="207" t="s">
        <v>264</v>
      </c>
      <c r="L120" s="62"/>
      <c r="M120" s="212" t="s">
        <v>22</v>
      </c>
      <c r="N120" s="213" t="s">
        <v>50</v>
      </c>
      <c r="O120" s="43"/>
      <c r="P120" s="214">
        <f t="shared" si="21"/>
        <v>0</v>
      </c>
      <c r="Q120" s="214">
        <v>0</v>
      </c>
      <c r="R120" s="214">
        <f t="shared" si="22"/>
        <v>0</v>
      </c>
      <c r="S120" s="214">
        <v>0</v>
      </c>
      <c r="T120" s="215">
        <f t="shared" si="23"/>
        <v>0</v>
      </c>
      <c r="AR120" s="25" t="s">
        <v>235</v>
      </c>
      <c r="AT120" s="25" t="s">
        <v>230</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7997</v>
      </c>
    </row>
    <row r="121" spans="2:65" s="1" customFormat="1" ht="31.5" customHeight="1">
      <c r="B121" s="42"/>
      <c r="C121" s="205" t="s">
        <v>395</v>
      </c>
      <c r="D121" s="205" t="s">
        <v>230</v>
      </c>
      <c r="E121" s="206" t="s">
        <v>7226</v>
      </c>
      <c r="F121" s="207" t="s">
        <v>7998</v>
      </c>
      <c r="G121" s="208" t="s">
        <v>233</v>
      </c>
      <c r="H121" s="209">
        <v>17.399999999999999</v>
      </c>
      <c r="I121" s="210"/>
      <c r="J121" s="211">
        <f t="shared" si="20"/>
        <v>0</v>
      </c>
      <c r="K121" s="207" t="s">
        <v>264</v>
      </c>
      <c r="L121" s="62"/>
      <c r="M121" s="212" t="s">
        <v>22</v>
      </c>
      <c r="N121" s="213" t="s">
        <v>50</v>
      </c>
      <c r="O121" s="43"/>
      <c r="P121" s="214">
        <f t="shared" si="21"/>
        <v>0</v>
      </c>
      <c r="Q121" s="214">
        <v>0</v>
      </c>
      <c r="R121" s="214">
        <f t="shared" si="22"/>
        <v>0</v>
      </c>
      <c r="S121" s="214">
        <v>0</v>
      </c>
      <c r="T121" s="215">
        <f t="shared" si="23"/>
        <v>0</v>
      </c>
      <c r="AR121" s="25" t="s">
        <v>235</v>
      </c>
      <c r="AT121" s="25" t="s">
        <v>230</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7999</v>
      </c>
    </row>
    <row r="122" spans="2:65" s="1" customFormat="1" ht="22.5" customHeight="1">
      <c r="B122" s="42"/>
      <c r="C122" s="205" t="s">
        <v>400</v>
      </c>
      <c r="D122" s="205" t="s">
        <v>230</v>
      </c>
      <c r="E122" s="206" t="s">
        <v>7956</v>
      </c>
      <c r="F122" s="207" t="s">
        <v>7957</v>
      </c>
      <c r="G122" s="208" t="s">
        <v>263</v>
      </c>
      <c r="H122" s="209">
        <v>43.5</v>
      </c>
      <c r="I122" s="210"/>
      <c r="J122" s="211">
        <f t="shared" si="20"/>
        <v>0</v>
      </c>
      <c r="K122" s="207" t="s">
        <v>234</v>
      </c>
      <c r="L122" s="62"/>
      <c r="M122" s="212" t="s">
        <v>22</v>
      </c>
      <c r="N122" s="213" t="s">
        <v>50</v>
      </c>
      <c r="O122" s="43"/>
      <c r="P122" s="214">
        <f t="shared" si="21"/>
        <v>0</v>
      </c>
      <c r="Q122" s="214">
        <v>0</v>
      </c>
      <c r="R122" s="214">
        <f t="shared" si="22"/>
        <v>0</v>
      </c>
      <c r="S122" s="214">
        <v>0</v>
      </c>
      <c r="T122" s="215">
        <f t="shared" si="23"/>
        <v>0</v>
      </c>
      <c r="AR122" s="25" t="s">
        <v>235</v>
      </c>
      <c r="AT122" s="25" t="s">
        <v>230</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8000</v>
      </c>
    </row>
    <row r="123" spans="2:65" s="1" customFormat="1" ht="22.5" customHeight="1">
      <c r="B123" s="42"/>
      <c r="C123" s="205" t="s">
        <v>404</v>
      </c>
      <c r="D123" s="205" t="s">
        <v>230</v>
      </c>
      <c r="E123" s="206" t="s">
        <v>7191</v>
      </c>
      <c r="F123" s="207" t="s">
        <v>7980</v>
      </c>
      <c r="G123" s="208" t="s">
        <v>233</v>
      </c>
      <c r="H123" s="209">
        <v>2.1749999999999998</v>
      </c>
      <c r="I123" s="210"/>
      <c r="J123" s="211">
        <f t="shared" si="20"/>
        <v>0</v>
      </c>
      <c r="K123" s="207" t="s">
        <v>264</v>
      </c>
      <c r="L123" s="62"/>
      <c r="M123" s="212" t="s">
        <v>22</v>
      </c>
      <c r="N123" s="213" t="s">
        <v>50</v>
      </c>
      <c r="O123" s="43"/>
      <c r="P123" s="214">
        <f t="shared" si="21"/>
        <v>0</v>
      </c>
      <c r="Q123" s="214">
        <v>0</v>
      </c>
      <c r="R123" s="214">
        <f t="shared" si="22"/>
        <v>0</v>
      </c>
      <c r="S123" s="214">
        <v>0</v>
      </c>
      <c r="T123" s="215">
        <f t="shared" si="23"/>
        <v>0</v>
      </c>
      <c r="AR123" s="25" t="s">
        <v>235</v>
      </c>
      <c r="AT123" s="25" t="s">
        <v>230</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8001</v>
      </c>
    </row>
    <row r="124" spans="2:65" s="11" customFormat="1" ht="29.85" customHeight="1">
      <c r="B124" s="188"/>
      <c r="C124" s="189"/>
      <c r="D124" s="202" t="s">
        <v>78</v>
      </c>
      <c r="E124" s="203" t="s">
        <v>3146</v>
      </c>
      <c r="F124" s="203" t="s">
        <v>8002</v>
      </c>
      <c r="G124" s="189"/>
      <c r="H124" s="189"/>
      <c r="I124" s="192"/>
      <c r="J124" s="204">
        <f>BK124</f>
        <v>0</v>
      </c>
      <c r="K124" s="189"/>
      <c r="L124" s="194"/>
      <c r="M124" s="195"/>
      <c r="N124" s="196"/>
      <c r="O124" s="196"/>
      <c r="P124" s="197">
        <f>SUM(P125:P128)</f>
        <v>0</v>
      </c>
      <c r="Q124" s="196"/>
      <c r="R124" s="197">
        <f>SUM(R125:R128)</f>
        <v>0</v>
      </c>
      <c r="S124" s="196"/>
      <c r="T124" s="198">
        <f>SUM(T125:T128)</f>
        <v>0</v>
      </c>
      <c r="AR124" s="199" t="s">
        <v>24</v>
      </c>
      <c r="AT124" s="200" t="s">
        <v>78</v>
      </c>
      <c r="AU124" s="200" t="s">
        <v>24</v>
      </c>
      <c r="AY124" s="199" t="s">
        <v>228</v>
      </c>
      <c r="BK124" s="201">
        <f>SUM(BK125:BK128)</f>
        <v>0</v>
      </c>
    </row>
    <row r="125" spans="2:65" s="1" customFormat="1" ht="22.5" customHeight="1">
      <c r="B125" s="42"/>
      <c r="C125" s="205" t="s">
        <v>409</v>
      </c>
      <c r="D125" s="205" t="s">
        <v>230</v>
      </c>
      <c r="E125" s="206" t="s">
        <v>8003</v>
      </c>
      <c r="F125" s="207" t="s">
        <v>8004</v>
      </c>
      <c r="G125" s="208" t="s">
        <v>263</v>
      </c>
      <c r="H125" s="209">
        <v>350</v>
      </c>
      <c r="I125" s="210"/>
      <c r="J125" s="211">
        <f>ROUND(I125*H125,2)</f>
        <v>0</v>
      </c>
      <c r="K125" s="207" t="s">
        <v>264</v>
      </c>
      <c r="L125" s="62"/>
      <c r="M125" s="212" t="s">
        <v>22</v>
      </c>
      <c r="N125" s="213" t="s">
        <v>50</v>
      </c>
      <c r="O125" s="43"/>
      <c r="P125" s="214">
        <f>O125*H125</f>
        <v>0</v>
      </c>
      <c r="Q125" s="214">
        <v>0</v>
      </c>
      <c r="R125" s="214">
        <f>Q125*H125</f>
        <v>0</v>
      </c>
      <c r="S125" s="214">
        <v>0</v>
      </c>
      <c r="T125" s="215">
        <f>S125*H125</f>
        <v>0</v>
      </c>
      <c r="AR125" s="25" t="s">
        <v>235</v>
      </c>
      <c r="AT125" s="25" t="s">
        <v>230</v>
      </c>
      <c r="AU125" s="25" t="s">
        <v>87</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8005</v>
      </c>
    </row>
    <row r="126" spans="2:65" s="1" customFormat="1" ht="22.5" customHeight="1">
      <c r="B126" s="42"/>
      <c r="C126" s="205" t="s">
        <v>414</v>
      </c>
      <c r="D126" s="205" t="s">
        <v>230</v>
      </c>
      <c r="E126" s="206" t="s">
        <v>8006</v>
      </c>
      <c r="F126" s="207" t="s">
        <v>8007</v>
      </c>
      <c r="G126" s="208" t="s">
        <v>263</v>
      </c>
      <c r="H126" s="209">
        <v>350</v>
      </c>
      <c r="I126" s="210"/>
      <c r="J126" s="211">
        <f>ROUND(I126*H126,2)</f>
        <v>0</v>
      </c>
      <c r="K126" s="207" t="s">
        <v>264</v>
      </c>
      <c r="L126" s="62"/>
      <c r="M126" s="212" t="s">
        <v>22</v>
      </c>
      <c r="N126" s="213" t="s">
        <v>50</v>
      </c>
      <c r="O126" s="43"/>
      <c r="P126" s="214">
        <f>O126*H126</f>
        <v>0</v>
      </c>
      <c r="Q126" s="214">
        <v>0</v>
      </c>
      <c r="R126" s="214">
        <f>Q126*H126</f>
        <v>0</v>
      </c>
      <c r="S126" s="214">
        <v>0</v>
      </c>
      <c r="T126" s="215">
        <f>S126*H126</f>
        <v>0</v>
      </c>
      <c r="AR126" s="25" t="s">
        <v>235</v>
      </c>
      <c r="AT126" s="25" t="s">
        <v>230</v>
      </c>
      <c r="AU126" s="25" t="s">
        <v>87</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235</v>
      </c>
      <c r="BM126" s="25" t="s">
        <v>8008</v>
      </c>
    </row>
    <row r="127" spans="2:65" s="1" customFormat="1" ht="22.5" customHeight="1">
      <c r="B127" s="42"/>
      <c r="C127" s="205" t="s">
        <v>419</v>
      </c>
      <c r="D127" s="205" t="s">
        <v>230</v>
      </c>
      <c r="E127" s="206" t="s">
        <v>7229</v>
      </c>
      <c r="F127" s="207" t="s">
        <v>8009</v>
      </c>
      <c r="G127" s="208" t="s">
        <v>362</v>
      </c>
      <c r="H127" s="209">
        <v>8.75</v>
      </c>
      <c r="I127" s="210"/>
      <c r="J127" s="211">
        <f>ROUND(I127*H127,2)</f>
        <v>0</v>
      </c>
      <c r="K127" s="207" t="s">
        <v>264</v>
      </c>
      <c r="L127" s="62"/>
      <c r="M127" s="212" t="s">
        <v>22</v>
      </c>
      <c r="N127" s="213" t="s">
        <v>50</v>
      </c>
      <c r="O127" s="43"/>
      <c r="P127" s="214">
        <f>O127*H127</f>
        <v>0</v>
      </c>
      <c r="Q127" s="214">
        <v>0</v>
      </c>
      <c r="R127" s="214">
        <f>Q127*H127</f>
        <v>0</v>
      </c>
      <c r="S127" s="214">
        <v>0</v>
      </c>
      <c r="T127" s="215">
        <f>S127*H127</f>
        <v>0</v>
      </c>
      <c r="AR127" s="25" t="s">
        <v>235</v>
      </c>
      <c r="AT127" s="25" t="s">
        <v>230</v>
      </c>
      <c r="AU127" s="25" t="s">
        <v>87</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8010</v>
      </c>
    </row>
    <row r="128" spans="2:65" s="1" customFormat="1" ht="22.5" customHeight="1">
      <c r="B128" s="42"/>
      <c r="C128" s="205" t="s">
        <v>423</v>
      </c>
      <c r="D128" s="205" t="s">
        <v>230</v>
      </c>
      <c r="E128" s="206" t="s">
        <v>8011</v>
      </c>
      <c r="F128" s="207" t="s">
        <v>8012</v>
      </c>
      <c r="G128" s="208" t="s">
        <v>852</v>
      </c>
      <c r="H128" s="209">
        <v>1490</v>
      </c>
      <c r="I128" s="210"/>
      <c r="J128" s="211">
        <f>ROUND(I128*H128,2)</f>
        <v>0</v>
      </c>
      <c r="K128" s="207" t="s">
        <v>264</v>
      </c>
      <c r="L128" s="62"/>
      <c r="M128" s="212" t="s">
        <v>22</v>
      </c>
      <c r="N128" s="290" t="s">
        <v>50</v>
      </c>
      <c r="O128" s="291"/>
      <c r="P128" s="292">
        <f>O128*H128</f>
        <v>0</v>
      </c>
      <c r="Q128" s="292">
        <v>0</v>
      </c>
      <c r="R128" s="292">
        <f>Q128*H128</f>
        <v>0</v>
      </c>
      <c r="S128" s="292">
        <v>0</v>
      </c>
      <c r="T128" s="293">
        <f>S128*H128</f>
        <v>0</v>
      </c>
      <c r="AR128" s="25" t="s">
        <v>235</v>
      </c>
      <c r="AT128" s="25" t="s">
        <v>230</v>
      </c>
      <c r="AU128" s="25" t="s">
        <v>87</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235</v>
      </c>
      <c r="BM128" s="25" t="s">
        <v>8013</v>
      </c>
    </row>
    <row r="129" spans="2:12" s="1" customFormat="1" ht="6.95" customHeight="1">
      <c r="B129" s="57"/>
      <c r="C129" s="58"/>
      <c r="D129" s="58"/>
      <c r="E129" s="58"/>
      <c r="F129" s="58"/>
      <c r="G129" s="58"/>
      <c r="H129" s="58"/>
      <c r="I129" s="149"/>
      <c r="J129" s="58"/>
      <c r="K129" s="58"/>
      <c r="L129" s="62"/>
    </row>
  </sheetData>
  <sheetProtection algorithmName="SHA-512" hashValue="53LjTwT5AWQ9UG2fw2q2fR4pXUxbgffA9kioycPBXg5GyyLtSw9Psx8yYg8GfY/7AxyKJ5yoUHLYa00vGpl5dQ==" saltValue="Jn7Inj7oKXxor811Q5CIYA==" spinCount="100000" sheet="1" objects="1" scenarios="1" formatCells="0" formatColumns="0" formatRows="0" sort="0" autoFilter="0"/>
  <autoFilter ref="C86:K128"/>
  <mergeCells count="12">
    <mergeCell ref="G1:H1"/>
    <mergeCell ref="L2:V2"/>
    <mergeCell ref="E49:H49"/>
    <mergeCell ref="E51:H51"/>
    <mergeCell ref="E75:H75"/>
    <mergeCell ref="E77:H77"/>
    <mergeCell ref="E79:H79"/>
    <mergeCell ref="E7:H7"/>
    <mergeCell ref="E9:H9"/>
    <mergeCell ref="E11:H11"/>
    <mergeCell ref="E26:H26"/>
    <mergeCell ref="E47:H47"/>
  </mergeCells>
  <hyperlinks>
    <hyperlink ref="F1:G1" location="C2" display="1) Krycí list soupisu"/>
    <hyperlink ref="G1:H1" location="C58"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138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7918</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8014</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6" t="s">
        <v>7778</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ROUND(SUM(BE86:BE126), 2)</f>
        <v>0</v>
      </c>
      <c r="G32" s="43"/>
      <c r="H32" s="43"/>
      <c r="I32" s="141">
        <v>0.21</v>
      </c>
      <c r="J32" s="140">
        <f>ROUND(ROUND((SUM(BE86:BE126)), 2)*I32, 2)</f>
        <v>0</v>
      </c>
      <c r="K32" s="46"/>
    </row>
    <row r="33" spans="2:11" s="1" customFormat="1" ht="14.45" customHeight="1">
      <c r="B33" s="42"/>
      <c r="C33" s="43"/>
      <c r="D33" s="43"/>
      <c r="E33" s="50" t="s">
        <v>51</v>
      </c>
      <c r="F33" s="140">
        <f>ROUND(SUM(BF86:BF126), 2)</f>
        <v>0</v>
      </c>
      <c r="G33" s="43"/>
      <c r="H33" s="43"/>
      <c r="I33" s="141">
        <v>0.15</v>
      </c>
      <c r="J33" s="140">
        <f>ROUND(ROUND((SUM(BF86:BF126)), 2)*I33, 2)</f>
        <v>0</v>
      </c>
      <c r="K33" s="46"/>
    </row>
    <row r="34" spans="2:11" s="1" customFormat="1" ht="14.45" hidden="1" customHeight="1">
      <c r="B34" s="42"/>
      <c r="C34" s="43"/>
      <c r="D34" s="43"/>
      <c r="E34" s="50" t="s">
        <v>52</v>
      </c>
      <c r="F34" s="140">
        <f>ROUND(SUM(BG86:BG126), 2)</f>
        <v>0</v>
      </c>
      <c r="G34" s="43"/>
      <c r="H34" s="43"/>
      <c r="I34" s="141">
        <v>0.21</v>
      </c>
      <c r="J34" s="140">
        <v>0</v>
      </c>
      <c r="K34" s="46"/>
    </row>
    <row r="35" spans="2:11" s="1" customFormat="1" ht="14.45" hidden="1" customHeight="1">
      <c r="B35" s="42"/>
      <c r="C35" s="43"/>
      <c r="D35" s="43"/>
      <c r="E35" s="50" t="s">
        <v>53</v>
      </c>
      <c r="F35" s="140">
        <f>ROUND(SUM(BH86:BH126), 2)</f>
        <v>0</v>
      </c>
      <c r="G35" s="43"/>
      <c r="H35" s="43"/>
      <c r="I35" s="141">
        <v>0.15</v>
      </c>
      <c r="J35" s="140">
        <v>0</v>
      </c>
      <c r="K35" s="46"/>
    </row>
    <row r="36" spans="2:11" s="1" customFormat="1" ht="14.45" hidden="1" customHeight="1">
      <c r="B36" s="42"/>
      <c r="C36" s="43"/>
      <c r="D36" s="43"/>
      <c r="E36" s="50" t="s">
        <v>54</v>
      </c>
      <c r="F36" s="140">
        <f>ROUND(SUM(BI86:BI126),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7918</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03.2 - Rostliny</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J86</f>
        <v>0</v>
      </c>
      <c r="K60" s="46"/>
      <c r="AU60" s="25" t="s">
        <v>184</v>
      </c>
    </row>
    <row r="61" spans="2:47" s="8" customFormat="1" ht="24.95" customHeight="1">
      <c r="B61" s="159"/>
      <c r="C61" s="160"/>
      <c r="D61" s="161" t="s">
        <v>8015</v>
      </c>
      <c r="E61" s="162"/>
      <c r="F61" s="162"/>
      <c r="G61" s="162"/>
      <c r="H61" s="162"/>
      <c r="I61" s="163"/>
      <c r="J61" s="164">
        <f>J87</f>
        <v>0</v>
      </c>
      <c r="K61" s="165"/>
    </row>
    <row r="62" spans="2:47" s="9" customFormat="1" ht="19.899999999999999" customHeight="1">
      <c r="B62" s="166"/>
      <c r="C62" s="167"/>
      <c r="D62" s="168" t="s">
        <v>8016</v>
      </c>
      <c r="E62" s="169"/>
      <c r="F62" s="169"/>
      <c r="G62" s="169"/>
      <c r="H62" s="169"/>
      <c r="I62" s="170"/>
      <c r="J62" s="171">
        <f>J88</f>
        <v>0</v>
      </c>
      <c r="K62" s="172"/>
    </row>
    <row r="63" spans="2:47" s="9" customFormat="1" ht="19.899999999999999" customHeight="1">
      <c r="B63" s="166"/>
      <c r="C63" s="167"/>
      <c r="D63" s="168" t="s">
        <v>8017</v>
      </c>
      <c r="E63" s="169"/>
      <c r="F63" s="169"/>
      <c r="G63" s="169"/>
      <c r="H63" s="169"/>
      <c r="I63" s="170"/>
      <c r="J63" s="171">
        <f>J95</f>
        <v>0</v>
      </c>
      <c r="K63" s="172"/>
    </row>
    <row r="64" spans="2:47" s="9" customFormat="1" ht="19.899999999999999" customHeight="1">
      <c r="B64" s="166"/>
      <c r="C64" s="167"/>
      <c r="D64" s="168" t="s">
        <v>8018</v>
      </c>
      <c r="E64" s="169"/>
      <c r="F64" s="169"/>
      <c r="G64" s="169"/>
      <c r="H64" s="169"/>
      <c r="I64" s="170"/>
      <c r="J64" s="171">
        <f>J111</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6" t="str">
        <f>E7</f>
        <v>NOVÁ PSYCHIATRIE - NEMOCNICE TÁBOR (staveniště A)</v>
      </c>
      <c r="F74" s="427"/>
      <c r="G74" s="427"/>
      <c r="H74" s="427"/>
      <c r="I74" s="173"/>
      <c r="J74" s="64"/>
      <c r="K74" s="64"/>
      <c r="L74" s="62"/>
    </row>
    <row r="75" spans="2:12">
      <c r="B75" s="29"/>
      <c r="C75" s="66" t="s">
        <v>175</v>
      </c>
      <c r="D75" s="174"/>
      <c r="E75" s="174"/>
      <c r="F75" s="174"/>
      <c r="G75" s="174"/>
      <c r="H75" s="174"/>
      <c r="J75" s="174"/>
      <c r="K75" s="174"/>
      <c r="L75" s="175"/>
    </row>
    <row r="76" spans="2:12" s="1" customFormat="1" ht="22.5" customHeight="1">
      <c r="B76" s="42"/>
      <c r="C76" s="64"/>
      <c r="D76" s="64"/>
      <c r="E76" s="426" t="s">
        <v>7918</v>
      </c>
      <c r="F76" s="428"/>
      <c r="G76" s="428"/>
      <c r="H76" s="428"/>
      <c r="I76" s="173"/>
      <c r="J76" s="64"/>
      <c r="K76" s="64"/>
      <c r="L76" s="62"/>
    </row>
    <row r="77" spans="2:12" s="1" customFormat="1" ht="14.45" customHeight="1">
      <c r="B77" s="42"/>
      <c r="C77" s="66" t="s">
        <v>177</v>
      </c>
      <c r="D77" s="64"/>
      <c r="E77" s="64"/>
      <c r="F77" s="64"/>
      <c r="G77" s="64"/>
      <c r="H77" s="64"/>
      <c r="I77" s="173"/>
      <c r="J77" s="64"/>
      <c r="K77" s="64"/>
      <c r="L77" s="62"/>
    </row>
    <row r="78" spans="2:12" s="1" customFormat="1" ht="23.25" customHeight="1">
      <c r="B78" s="42"/>
      <c r="C78" s="64"/>
      <c r="D78" s="64"/>
      <c r="E78" s="397" t="str">
        <f>E11</f>
        <v>03.2 - Rostliny</v>
      </c>
      <c r="F78" s="428"/>
      <c r="G78" s="428"/>
      <c r="H78" s="428"/>
      <c r="I78" s="173"/>
      <c r="J78" s="64"/>
      <c r="K78" s="64"/>
      <c r="L78" s="62"/>
    </row>
    <row r="79" spans="2:12" s="1" customFormat="1" ht="6.95" customHeight="1">
      <c r="B79" s="42"/>
      <c r="C79" s="64"/>
      <c r="D79" s="64"/>
      <c r="E79" s="64"/>
      <c r="F79" s="64"/>
      <c r="G79" s="64"/>
      <c r="H79" s="64"/>
      <c r="I79" s="173"/>
      <c r="J79" s="64"/>
      <c r="K79" s="64"/>
      <c r="L79" s="62"/>
    </row>
    <row r="80" spans="2:12" s="1" customFormat="1" ht="18" customHeight="1">
      <c r="B80" s="42"/>
      <c r="C80" s="66" t="s">
        <v>25</v>
      </c>
      <c r="D80" s="64"/>
      <c r="E80" s="64"/>
      <c r="F80" s="176" t="str">
        <f>F14</f>
        <v>Tábor</v>
      </c>
      <c r="G80" s="64"/>
      <c r="H80" s="64"/>
      <c r="I80" s="177" t="s">
        <v>27</v>
      </c>
      <c r="J80" s="74" t="str">
        <f>IF(J14="","",J14)</f>
        <v>13. 9. 2017</v>
      </c>
      <c r="K80" s="64"/>
      <c r="L80" s="62"/>
    </row>
    <row r="81" spans="2:65" s="1" customFormat="1" ht="6.95" customHeight="1">
      <c r="B81" s="42"/>
      <c r="C81" s="64"/>
      <c r="D81" s="64"/>
      <c r="E81" s="64"/>
      <c r="F81" s="64"/>
      <c r="G81" s="64"/>
      <c r="H81" s="64"/>
      <c r="I81" s="173"/>
      <c r="J81" s="64"/>
      <c r="K81" s="64"/>
      <c r="L81" s="62"/>
    </row>
    <row r="82" spans="2:65" s="1" customFormat="1">
      <c r="B82" s="42"/>
      <c r="C82" s="66" t="s">
        <v>31</v>
      </c>
      <c r="D82" s="64"/>
      <c r="E82" s="64"/>
      <c r="F82" s="176" t="str">
        <f>E17</f>
        <v>Nemocnice Tábor,a.s.Kpt. Jaroše 2000 390 02 Tábor</v>
      </c>
      <c r="G82" s="64"/>
      <c r="H82" s="64"/>
      <c r="I82" s="177" t="s">
        <v>39</v>
      </c>
      <c r="J82" s="176" t="str">
        <f>E23</f>
        <v>Atelier H1 Ing.arch.J.Hochman, K Biřičce, HK</v>
      </c>
      <c r="K82" s="64"/>
      <c r="L82" s="62"/>
    </row>
    <row r="83" spans="2:65" s="1" customFormat="1" ht="14.45" customHeight="1">
      <c r="B83" s="42"/>
      <c r="C83" s="66" t="s">
        <v>37</v>
      </c>
      <c r="D83" s="64"/>
      <c r="E83" s="64"/>
      <c r="F83" s="176" t="str">
        <f>IF(E20="","",E20)</f>
        <v/>
      </c>
      <c r="G83" s="64"/>
      <c r="H83" s="64"/>
      <c r="I83" s="173"/>
      <c r="J83" s="64"/>
      <c r="K83" s="64"/>
      <c r="L83" s="62"/>
    </row>
    <row r="84" spans="2:65" s="1" customFormat="1" ht="10.35" customHeight="1">
      <c r="B84" s="42"/>
      <c r="C84" s="64"/>
      <c r="D84" s="64"/>
      <c r="E84" s="64"/>
      <c r="F84" s="64"/>
      <c r="G84" s="64"/>
      <c r="H84" s="64"/>
      <c r="I84" s="173"/>
      <c r="J84" s="64"/>
      <c r="K84" s="64"/>
      <c r="L84" s="62"/>
    </row>
    <row r="85" spans="2:65" s="10" customFormat="1" ht="29.25" customHeight="1">
      <c r="B85" s="178"/>
      <c r="C85" s="179" t="s">
        <v>213</v>
      </c>
      <c r="D85" s="180" t="s">
        <v>64</v>
      </c>
      <c r="E85" s="180" t="s">
        <v>60</v>
      </c>
      <c r="F85" s="180" t="s">
        <v>214</v>
      </c>
      <c r="G85" s="180" t="s">
        <v>215</v>
      </c>
      <c r="H85" s="180" t="s">
        <v>216</v>
      </c>
      <c r="I85" s="181" t="s">
        <v>217</v>
      </c>
      <c r="J85" s="180" t="s">
        <v>182</v>
      </c>
      <c r="K85" s="182" t="s">
        <v>218</v>
      </c>
      <c r="L85" s="183"/>
      <c r="M85" s="82" t="s">
        <v>219</v>
      </c>
      <c r="N85" s="83" t="s">
        <v>49</v>
      </c>
      <c r="O85" s="83" t="s">
        <v>220</v>
      </c>
      <c r="P85" s="83" t="s">
        <v>221</v>
      </c>
      <c r="Q85" s="83" t="s">
        <v>222</v>
      </c>
      <c r="R85" s="83" t="s">
        <v>223</v>
      </c>
      <c r="S85" s="83" t="s">
        <v>224</v>
      </c>
      <c r="T85" s="84" t="s">
        <v>225</v>
      </c>
    </row>
    <row r="86" spans="2:65" s="1" customFormat="1" ht="29.25" customHeight="1">
      <c r="B86" s="42"/>
      <c r="C86" s="88" t="s">
        <v>183</v>
      </c>
      <c r="D86" s="64"/>
      <c r="E86" s="64"/>
      <c r="F86" s="64"/>
      <c r="G86" s="64"/>
      <c r="H86" s="64"/>
      <c r="I86" s="173"/>
      <c r="J86" s="184">
        <f>BK86</f>
        <v>0</v>
      </c>
      <c r="K86" s="64"/>
      <c r="L86" s="62"/>
      <c r="M86" s="85"/>
      <c r="N86" s="86"/>
      <c r="O86" s="86"/>
      <c r="P86" s="185">
        <f>P87</f>
        <v>0</v>
      </c>
      <c r="Q86" s="86"/>
      <c r="R86" s="185">
        <f>R87</f>
        <v>0</v>
      </c>
      <c r="S86" s="86"/>
      <c r="T86" s="186">
        <f>T87</f>
        <v>0</v>
      </c>
      <c r="AT86" s="25" t="s">
        <v>78</v>
      </c>
      <c r="AU86" s="25" t="s">
        <v>184</v>
      </c>
      <c r="BK86" s="187">
        <f>BK87</f>
        <v>0</v>
      </c>
    </row>
    <row r="87" spans="2:65" s="11" customFormat="1" ht="37.35" customHeight="1">
      <c r="B87" s="188"/>
      <c r="C87" s="189"/>
      <c r="D87" s="190" t="s">
        <v>78</v>
      </c>
      <c r="E87" s="191" t="s">
        <v>3134</v>
      </c>
      <c r="F87" s="191" t="s">
        <v>8019</v>
      </c>
      <c r="G87" s="189"/>
      <c r="H87" s="189"/>
      <c r="I87" s="192"/>
      <c r="J87" s="193">
        <f>BK87</f>
        <v>0</v>
      </c>
      <c r="K87" s="189"/>
      <c r="L87" s="194"/>
      <c r="M87" s="195"/>
      <c r="N87" s="196"/>
      <c r="O87" s="196"/>
      <c r="P87" s="197">
        <f>P88+P95+P111</f>
        <v>0</v>
      </c>
      <c r="Q87" s="196"/>
      <c r="R87" s="197">
        <f>R88+R95+R111</f>
        <v>0</v>
      </c>
      <c r="S87" s="196"/>
      <c r="T87" s="198">
        <f>T88+T95+T111</f>
        <v>0</v>
      </c>
      <c r="AR87" s="199" t="s">
        <v>24</v>
      </c>
      <c r="AT87" s="200" t="s">
        <v>78</v>
      </c>
      <c r="AU87" s="200" t="s">
        <v>79</v>
      </c>
      <c r="AY87" s="199" t="s">
        <v>228</v>
      </c>
      <c r="BK87" s="201">
        <f>BK88+BK95+BK111</f>
        <v>0</v>
      </c>
    </row>
    <row r="88" spans="2:65" s="11" customFormat="1" ht="19.899999999999999" customHeight="1">
      <c r="B88" s="188"/>
      <c r="C88" s="189"/>
      <c r="D88" s="202" t="s">
        <v>78</v>
      </c>
      <c r="E88" s="203" t="s">
        <v>8020</v>
      </c>
      <c r="F88" s="203" t="s">
        <v>8021</v>
      </c>
      <c r="G88" s="189"/>
      <c r="H88" s="189"/>
      <c r="I88" s="192"/>
      <c r="J88" s="204">
        <f>BK88</f>
        <v>0</v>
      </c>
      <c r="K88" s="189"/>
      <c r="L88" s="194"/>
      <c r="M88" s="195"/>
      <c r="N88" s="196"/>
      <c r="O88" s="196"/>
      <c r="P88" s="197">
        <f>SUM(P89:P94)</f>
        <v>0</v>
      </c>
      <c r="Q88" s="196"/>
      <c r="R88" s="197">
        <f>SUM(R89:R94)</f>
        <v>0</v>
      </c>
      <c r="S88" s="196"/>
      <c r="T88" s="198">
        <f>SUM(T89:T94)</f>
        <v>0</v>
      </c>
      <c r="AR88" s="199" t="s">
        <v>24</v>
      </c>
      <c r="AT88" s="200" t="s">
        <v>78</v>
      </c>
      <c r="AU88" s="200" t="s">
        <v>24</v>
      </c>
      <c r="AY88" s="199" t="s">
        <v>228</v>
      </c>
      <c r="BK88" s="201">
        <f>SUM(BK89:BK94)</f>
        <v>0</v>
      </c>
    </row>
    <row r="89" spans="2:65" s="1" customFormat="1" ht="22.5" customHeight="1">
      <c r="B89" s="42"/>
      <c r="C89" s="233" t="s">
        <v>24</v>
      </c>
      <c r="D89" s="233" t="s">
        <v>349</v>
      </c>
      <c r="E89" s="234" t="s">
        <v>8022</v>
      </c>
      <c r="F89" s="235" t="s">
        <v>8023</v>
      </c>
      <c r="G89" s="236" t="s">
        <v>852</v>
      </c>
      <c r="H89" s="237">
        <v>1</v>
      </c>
      <c r="I89" s="238"/>
      <c r="J89" s="239">
        <f t="shared" ref="J89:J94" si="0">ROUND(I89*H89,2)</f>
        <v>0</v>
      </c>
      <c r="K89" s="235" t="s">
        <v>264</v>
      </c>
      <c r="L89" s="240"/>
      <c r="M89" s="241" t="s">
        <v>22</v>
      </c>
      <c r="N89" s="242" t="s">
        <v>50</v>
      </c>
      <c r="O89" s="43"/>
      <c r="P89" s="214">
        <f t="shared" ref="P89:P94" si="1">O89*H89</f>
        <v>0</v>
      </c>
      <c r="Q89" s="214">
        <v>0</v>
      </c>
      <c r="R89" s="214">
        <f t="shared" ref="R89:R94" si="2">Q89*H89</f>
        <v>0</v>
      </c>
      <c r="S89" s="214">
        <v>0</v>
      </c>
      <c r="T89" s="215">
        <f t="shared" ref="T89:T94" si="3">S89*H89</f>
        <v>0</v>
      </c>
      <c r="AR89" s="25" t="s">
        <v>267</v>
      </c>
      <c r="AT89" s="25" t="s">
        <v>349</v>
      </c>
      <c r="AU89" s="25" t="s">
        <v>87</v>
      </c>
      <c r="AY89" s="25" t="s">
        <v>228</v>
      </c>
      <c r="BE89" s="216">
        <f t="shared" ref="BE89:BE94" si="4">IF(N89="základní",J89,0)</f>
        <v>0</v>
      </c>
      <c r="BF89" s="216">
        <f t="shared" ref="BF89:BF94" si="5">IF(N89="snížená",J89,0)</f>
        <v>0</v>
      </c>
      <c r="BG89" s="216">
        <f t="shared" ref="BG89:BG94" si="6">IF(N89="zákl. přenesená",J89,0)</f>
        <v>0</v>
      </c>
      <c r="BH89" s="216">
        <f t="shared" ref="BH89:BH94" si="7">IF(N89="sníž. přenesená",J89,0)</f>
        <v>0</v>
      </c>
      <c r="BI89" s="216">
        <f t="shared" ref="BI89:BI94" si="8">IF(N89="nulová",J89,0)</f>
        <v>0</v>
      </c>
      <c r="BJ89" s="25" t="s">
        <v>24</v>
      </c>
      <c r="BK89" s="216">
        <f t="shared" ref="BK89:BK94" si="9">ROUND(I89*H89,2)</f>
        <v>0</v>
      </c>
      <c r="BL89" s="25" t="s">
        <v>235</v>
      </c>
      <c r="BM89" s="25" t="s">
        <v>8024</v>
      </c>
    </row>
    <row r="90" spans="2:65" s="1" customFormat="1" ht="22.5" customHeight="1">
      <c r="B90" s="42"/>
      <c r="C90" s="233" t="s">
        <v>87</v>
      </c>
      <c r="D90" s="233" t="s">
        <v>349</v>
      </c>
      <c r="E90" s="234" t="s">
        <v>8025</v>
      </c>
      <c r="F90" s="235" t="s">
        <v>8026</v>
      </c>
      <c r="G90" s="236" t="s">
        <v>852</v>
      </c>
      <c r="H90" s="237">
        <v>17</v>
      </c>
      <c r="I90" s="238"/>
      <c r="J90" s="239">
        <f t="shared" si="0"/>
        <v>0</v>
      </c>
      <c r="K90" s="235" t="s">
        <v>264</v>
      </c>
      <c r="L90" s="240"/>
      <c r="M90" s="241" t="s">
        <v>22</v>
      </c>
      <c r="N90" s="242" t="s">
        <v>50</v>
      </c>
      <c r="O90" s="43"/>
      <c r="P90" s="214">
        <f t="shared" si="1"/>
        <v>0</v>
      </c>
      <c r="Q90" s="214">
        <v>0</v>
      </c>
      <c r="R90" s="214">
        <f t="shared" si="2"/>
        <v>0</v>
      </c>
      <c r="S90" s="214">
        <v>0</v>
      </c>
      <c r="T90" s="215">
        <f t="shared" si="3"/>
        <v>0</v>
      </c>
      <c r="AR90" s="25" t="s">
        <v>267</v>
      </c>
      <c r="AT90" s="25" t="s">
        <v>349</v>
      </c>
      <c r="AU90" s="25" t="s">
        <v>87</v>
      </c>
      <c r="AY90" s="25" t="s">
        <v>228</v>
      </c>
      <c r="BE90" s="216">
        <f t="shared" si="4"/>
        <v>0</v>
      </c>
      <c r="BF90" s="216">
        <f t="shared" si="5"/>
        <v>0</v>
      </c>
      <c r="BG90" s="216">
        <f t="shared" si="6"/>
        <v>0</v>
      </c>
      <c r="BH90" s="216">
        <f t="shared" si="7"/>
        <v>0</v>
      </c>
      <c r="BI90" s="216">
        <f t="shared" si="8"/>
        <v>0</v>
      </c>
      <c r="BJ90" s="25" t="s">
        <v>24</v>
      </c>
      <c r="BK90" s="216">
        <f t="shared" si="9"/>
        <v>0</v>
      </c>
      <c r="BL90" s="25" t="s">
        <v>235</v>
      </c>
      <c r="BM90" s="25" t="s">
        <v>8027</v>
      </c>
    </row>
    <row r="91" spans="2:65" s="1" customFormat="1" ht="22.5" customHeight="1">
      <c r="B91" s="42"/>
      <c r="C91" s="233" t="s">
        <v>101</v>
      </c>
      <c r="D91" s="233" t="s">
        <v>349</v>
      </c>
      <c r="E91" s="234" t="s">
        <v>8028</v>
      </c>
      <c r="F91" s="235" t="s">
        <v>8029</v>
      </c>
      <c r="G91" s="236" t="s">
        <v>852</v>
      </c>
      <c r="H91" s="237">
        <v>720</v>
      </c>
      <c r="I91" s="238"/>
      <c r="J91" s="239">
        <f t="shared" si="0"/>
        <v>0</v>
      </c>
      <c r="K91" s="235" t="s">
        <v>264</v>
      </c>
      <c r="L91" s="240"/>
      <c r="M91" s="241" t="s">
        <v>22</v>
      </c>
      <c r="N91" s="242" t="s">
        <v>50</v>
      </c>
      <c r="O91" s="43"/>
      <c r="P91" s="214">
        <f t="shared" si="1"/>
        <v>0</v>
      </c>
      <c r="Q91" s="214">
        <v>0</v>
      </c>
      <c r="R91" s="214">
        <f t="shared" si="2"/>
        <v>0</v>
      </c>
      <c r="S91" s="214">
        <v>0</v>
      </c>
      <c r="T91" s="215">
        <f t="shared" si="3"/>
        <v>0</v>
      </c>
      <c r="AR91" s="25" t="s">
        <v>267</v>
      </c>
      <c r="AT91" s="25" t="s">
        <v>349</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8030</v>
      </c>
    </row>
    <row r="92" spans="2:65" s="1" customFormat="1" ht="22.5" customHeight="1">
      <c r="B92" s="42"/>
      <c r="C92" s="233" t="s">
        <v>235</v>
      </c>
      <c r="D92" s="233" t="s">
        <v>349</v>
      </c>
      <c r="E92" s="234" t="s">
        <v>8031</v>
      </c>
      <c r="F92" s="235" t="s">
        <v>8032</v>
      </c>
      <c r="G92" s="236" t="s">
        <v>852</v>
      </c>
      <c r="H92" s="237">
        <v>270</v>
      </c>
      <c r="I92" s="238"/>
      <c r="J92" s="239">
        <f t="shared" si="0"/>
        <v>0</v>
      </c>
      <c r="K92" s="235" t="s">
        <v>264</v>
      </c>
      <c r="L92" s="240"/>
      <c r="M92" s="241" t="s">
        <v>22</v>
      </c>
      <c r="N92" s="242" t="s">
        <v>50</v>
      </c>
      <c r="O92" s="43"/>
      <c r="P92" s="214">
        <f t="shared" si="1"/>
        <v>0</v>
      </c>
      <c r="Q92" s="214">
        <v>0</v>
      </c>
      <c r="R92" s="214">
        <f t="shared" si="2"/>
        <v>0</v>
      </c>
      <c r="S92" s="214">
        <v>0</v>
      </c>
      <c r="T92" s="215">
        <f t="shared" si="3"/>
        <v>0</v>
      </c>
      <c r="AR92" s="25" t="s">
        <v>267</v>
      </c>
      <c r="AT92" s="25" t="s">
        <v>349</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8033</v>
      </c>
    </row>
    <row r="93" spans="2:65" s="1" customFormat="1" ht="22.5" customHeight="1">
      <c r="B93" s="42"/>
      <c r="C93" s="233" t="s">
        <v>251</v>
      </c>
      <c r="D93" s="233" t="s">
        <v>349</v>
      </c>
      <c r="E93" s="234" t="s">
        <v>8034</v>
      </c>
      <c r="F93" s="235" t="s">
        <v>8035</v>
      </c>
      <c r="G93" s="236" t="s">
        <v>852</v>
      </c>
      <c r="H93" s="237">
        <v>270</v>
      </c>
      <c r="I93" s="238"/>
      <c r="J93" s="239">
        <f t="shared" si="0"/>
        <v>0</v>
      </c>
      <c r="K93" s="235" t="s">
        <v>264</v>
      </c>
      <c r="L93" s="240"/>
      <c r="M93" s="241" t="s">
        <v>22</v>
      </c>
      <c r="N93" s="242" t="s">
        <v>50</v>
      </c>
      <c r="O93" s="43"/>
      <c r="P93" s="214">
        <f t="shared" si="1"/>
        <v>0</v>
      </c>
      <c r="Q93" s="214">
        <v>0</v>
      </c>
      <c r="R93" s="214">
        <f t="shared" si="2"/>
        <v>0</v>
      </c>
      <c r="S93" s="214">
        <v>0</v>
      </c>
      <c r="T93" s="215">
        <f t="shared" si="3"/>
        <v>0</v>
      </c>
      <c r="AR93" s="25" t="s">
        <v>267</v>
      </c>
      <c r="AT93" s="25" t="s">
        <v>349</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8036</v>
      </c>
    </row>
    <row r="94" spans="2:65" s="1" customFormat="1" ht="22.5" customHeight="1">
      <c r="B94" s="42"/>
      <c r="C94" s="233" t="s">
        <v>255</v>
      </c>
      <c r="D94" s="233" t="s">
        <v>349</v>
      </c>
      <c r="E94" s="234" t="s">
        <v>8037</v>
      </c>
      <c r="F94" s="235" t="s">
        <v>8038</v>
      </c>
      <c r="G94" s="236" t="s">
        <v>852</v>
      </c>
      <c r="H94" s="237">
        <v>630</v>
      </c>
      <c r="I94" s="238"/>
      <c r="J94" s="239">
        <f t="shared" si="0"/>
        <v>0</v>
      </c>
      <c r="K94" s="235" t="s">
        <v>264</v>
      </c>
      <c r="L94" s="240"/>
      <c r="M94" s="241" t="s">
        <v>22</v>
      </c>
      <c r="N94" s="242" t="s">
        <v>50</v>
      </c>
      <c r="O94" s="43"/>
      <c r="P94" s="214">
        <f t="shared" si="1"/>
        <v>0</v>
      </c>
      <c r="Q94" s="214">
        <v>0</v>
      </c>
      <c r="R94" s="214">
        <f t="shared" si="2"/>
        <v>0</v>
      </c>
      <c r="S94" s="214">
        <v>0</v>
      </c>
      <c r="T94" s="215">
        <f t="shared" si="3"/>
        <v>0</v>
      </c>
      <c r="AR94" s="25" t="s">
        <v>267</v>
      </c>
      <c r="AT94" s="25" t="s">
        <v>349</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8039</v>
      </c>
    </row>
    <row r="95" spans="2:65" s="11" customFormat="1" ht="29.85" customHeight="1">
      <c r="B95" s="188"/>
      <c r="C95" s="189"/>
      <c r="D95" s="202" t="s">
        <v>78</v>
      </c>
      <c r="E95" s="203" t="s">
        <v>8040</v>
      </c>
      <c r="F95" s="203" t="s">
        <v>8041</v>
      </c>
      <c r="G95" s="189"/>
      <c r="H95" s="189"/>
      <c r="I95" s="192"/>
      <c r="J95" s="204">
        <f>BK95</f>
        <v>0</v>
      </c>
      <c r="K95" s="189"/>
      <c r="L95" s="194"/>
      <c r="M95" s="195"/>
      <c r="N95" s="196"/>
      <c r="O95" s="196"/>
      <c r="P95" s="197">
        <f>SUM(P96:P110)</f>
        <v>0</v>
      </c>
      <c r="Q95" s="196"/>
      <c r="R95" s="197">
        <f>SUM(R96:R110)</f>
        <v>0</v>
      </c>
      <c r="S95" s="196"/>
      <c r="T95" s="198">
        <f>SUM(T96:T110)</f>
        <v>0</v>
      </c>
      <c r="AR95" s="199" t="s">
        <v>24</v>
      </c>
      <c r="AT95" s="200" t="s">
        <v>78</v>
      </c>
      <c r="AU95" s="200" t="s">
        <v>24</v>
      </c>
      <c r="AY95" s="199" t="s">
        <v>228</v>
      </c>
      <c r="BK95" s="201">
        <f>SUM(BK96:BK110)</f>
        <v>0</v>
      </c>
    </row>
    <row r="96" spans="2:65" s="1" customFormat="1" ht="22.5" customHeight="1">
      <c r="B96" s="42"/>
      <c r="C96" s="233" t="s">
        <v>260</v>
      </c>
      <c r="D96" s="233" t="s">
        <v>349</v>
      </c>
      <c r="E96" s="234" t="s">
        <v>8042</v>
      </c>
      <c r="F96" s="235" t="s">
        <v>8043</v>
      </c>
      <c r="G96" s="236" t="s">
        <v>852</v>
      </c>
      <c r="H96" s="237">
        <v>11</v>
      </c>
      <c r="I96" s="238"/>
      <c r="J96" s="239">
        <f t="shared" ref="J96:J110" si="10">ROUND(I96*H96,2)</f>
        <v>0</v>
      </c>
      <c r="K96" s="235" t="s">
        <v>264</v>
      </c>
      <c r="L96" s="240"/>
      <c r="M96" s="241" t="s">
        <v>22</v>
      </c>
      <c r="N96" s="242" t="s">
        <v>50</v>
      </c>
      <c r="O96" s="43"/>
      <c r="P96" s="214">
        <f t="shared" ref="P96:P110" si="11">O96*H96</f>
        <v>0</v>
      </c>
      <c r="Q96" s="214">
        <v>0</v>
      </c>
      <c r="R96" s="214">
        <f t="shared" ref="R96:R110" si="12">Q96*H96</f>
        <v>0</v>
      </c>
      <c r="S96" s="214">
        <v>0</v>
      </c>
      <c r="T96" s="215">
        <f t="shared" ref="T96:T110" si="13">S96*H96</f>
        <v>0</v>
      </c>
      <c r="AR96" s="25" t="s">
        <v>267</v>
      </c>
      <c r="AT96" s="25" t="s">
        <v>349</v>
      </c>
      <c r="AU96" s="25" t="s">
        <v>87</v>
      </c>
      <c r="AY96" s="25" t="s">
        <v>228</v>
      </c>
      <c r="BE96" s="216">
        <f t="shared" ref="BE96:BE110" si="14">IF(N96="základní",J96,0)</f>
        <v>0</v>
      </c>
      <c r="BF96" s="216">
        <f t="shared" ref="BF96:BF110" si="15">IF(N96="snížená",J96,0)</f>
        <v>0</v>
      </c>
      <c r="BG96" s="216">
        <f t="shared" ref="BG96:BG110" si="16">IF(N96="zákl. přenesená",J96,0)</f>
        <v>0</v>
      </c>
      <c r="BH96" s="216">
        <f t="shared" ref="BH96:BH110" si="17">IF(N96="sníž. přenesená",J96,0)</f>
        <v>0</v>
      </c>
      <c r="BI96" s="216">
        <f t="shared" ref="BI96:BI110" si="18">IF(N96="nulová",J96,0)</f>
        <v>0</v>
      </c>
      <c r="BJ96" s="25" t="s">
        <v>24</v>
      </c>
      <c r="BK96" s="216">
        <f t="shared" ref="BK96:BK110" si="19">ROUND(I96*H96,2)</f>
        <v>0</v>
      </c>
      <c r="BL96" s="25" t="s">
        <v>235</v>
      </c>
      <c r="BM96" s="25" t="s">
        <v>8044</v>
      </c>
    </row>
    <row r="97" spans="2:65" s="1" customFormat="1" ht="22.5" customHeight="1">
      <c r="B97" s="42"/>
      <c r="C97" s="233" t="s">
        <v>267</v>
      </c>
      <c r="D97" s="233" t="s">
        <v>349</v>
      </c>
      <c r="E97" s="234" t="s">
        <v>7232</v>
      </c>
      <c r="F97" s="235" t="s">
        <v>8045</v>
      </c>
      <c r="G97" s="236" t="s">
        <v>852</v>
      </c>
      <c r="H97" s="237">
        <v>33</v>
      </c>
      <c r="I97" s="238"/>
      <c r="J97" s="239">
        <f t="shared" si="10"/>
        <v>0</v>
      </c>
      <c r="K97" s="235" t="s">
        <v>264</v>
      </c>
      <c r="L97" s="240"/>
      <c r="M97" s="241" t="s">
        <v>22</v>
      </c>
      <c r="N97" s="242" t="s">
        <v>50</v>
      </c>
      <c r="O97" s="43"/>
      <c r="P97" s="214">
        <f t="shared" si="11"/>
        <v>0</v>
      </c>
      <c r="Q97" s="214">
        <v>0</v>
      </c>
      <c r="R97" s="214">
        <f t="shared" si="12"/>
        <v>0</v>
      </c>
      <c r="S97" s="214">
        <v>0</v>
      </c>
      <c r="T97" s="215">
        <f t="shared" si="13"/>
        <v>0</v>
      </c>
      <c r="AR97" s="25" t="s">
        <v>267</v>
      </c>
      <c r="AT97" s="25" t="s">
        <v>349</v>
      </c>
      <c r="AU97" s="25" t="s">
        <v>87</v>
      </c>
      <c r="AY97" s="25" t="s">
        <v>228</v>
      </c>
      <c r="BE97" s="216">
        <f t="shared" si="14"/>
        <v>0</v>
      </c>
      <c r="BF97" s="216">
        <f t="shared" si="15"/>
        <v>0</v>
      </c>
      <c r="BG97" s="216">
        <f t="shared" si="16"/>
        <v>0</v>
      </c>
      <c r="BH97" s="216">
        <f t="shared" si="17"/>
        <v>0</v>
      </c>
      <c r="BI97" s="216">
        <f t="shared" si="18"/>
        <v>0</v>
      </c>
      <c r="BJ97" s="25" t="s">
        <v>24</v>
      </c>
      <c r="BK97" s="216">
        <f t="shared" si="19"/>
        <v>0</v>
      </c>
      <c r="BL97" s="25" t="s">
        <v>235</v>
      </c>
      <c r="BM97" s="25" t="s">
        <v>8046</v>
      </c>
    </row>
    <row r="98" spans="2:65" s="1" customFormat="1" ht="22.5" customHeight="1">
      <c r="B98" s="42"/>
      <c r="C98" s="233" t="s">
        <v>272</v>
      </c>
      <c r="D98" s="233" t="s">
        <v>349</v>
      </c>
      <c r="E98" s="234" t="s">
        <v>7235</v>
      </c>
      <c r="F98" s="235" t="s">
        <v>8047</v>
      </c>
      <c r="G98" s="236" t="s">
        <v>852</v>
      </c>
      <c r="H98" s="237">
        <v>11</v>
      </c>
      <c r="I98" s="238"/>
      <c r="J98" s="239">
        <f t="shared" si="10"/>
        <v>0</v>
      </c>
      <c r="K98" s="235" t="s">
        <v>264</v>
      </c>
      <c r="L98" s="240"/>
      <c r="M98" s="241" t="s">
        <v>22</v>
      </c>
      <c r="N98" s="242" t="s">
        <v>50</v>
      </c>
      <c r="O98" s="43"/>
      <c r="P98" s="214">
        <f t="shared" si="11"/>
        <v>0</v>
      </c>
      <c r="Q98" s="214">
        <v>0</v>
      </c>
      <c r="R98" s="214">
        <f t="shared" si="12"/>
        <v>0</v>
      </c>
      <c r="S98" s="214">
        <v>0</v>
      </c>
      <c r="T98" s="215">
        <f t="shared" si="13"/>
        <v>0</v>
      </c>
      <c r="AR98" s="25" t="s">
        <v>267</v>
      </c>
      <c r="AT98" s="25" t="s">
        <v>349</v>
      </c>
      <c r="AU98" s="25" t="s">
        <v>87</v>
      </c>
      <c r="AY98" s="25" t="s">
        <v>228</v>
      </c>
      <c r="BE98" s="216">
        <f t="shared" si="14"/>
        <v>0</v>
      </c>
      <c r="BF98" s="216">
        <f t="shared" si="15"/>
        <v>0</v>
      </c>
      <c r="BG98" s="216">
        <f t="shared" si="16"/>
        <v>0</v>
      </c>
      <c r="BH98" s="216">
        <f t="shared" si="17"/>
        <v>0</v>
      </c>
      <c r="BI98" s="216">
        <f t="shared" si="18"/>
        <v>0</v>
      </c>
      <c r="BJ98" s="25" t="s">
        <v>24</v>
      </c>
      <c r="BK98" s="216">
        <f t="shared" si="19"/>
        <v>0</v>
      </c>
      <c r="BL98" s="25" t="s">
        <v>235</v>
      </c>
      <c r="BM98" s="25" t="s">
        <v>8048</v>
      </c>
    </row>
    <row r="99" spans="2:65" s="1" customFormat="1" ht="22.5" customHeight="1">
      <c r="B99" s="42"/>
      <c r="C99" s="233" t="s">
        <v>29</v>
      </c>
      <c r="D99" s="233" t="s">
        <v>349</v>
      </c>
      <c r="E99" s="234" t="s">
        <v>8049</v>
      </c>
      <c r="F99" s="235" t="s">
        <v>8050</v>
      </c>
      <c r="G99" s="236" t="s">
        <v>852</v>
      </c>
      <c r="H99" s="237">
        <v>22</v>
      </c>
      <c r="I99" s="238"/>
      <c r="J99" s="239">
        <f t="shared" si="10"/>
        <v>0</v>
      </c>
      <c r="K99" s="235" t="s">
        <v>264</v>
      </c>
      <c r="L99" s="240"/>
      <c r="M99" s="241" t="s">
        <v>22</v>
      </c>
      <c r="N99" s="242" t="s">
        <v>50</v>
      </c>
      <c r="O99" s="43"/>
      <c r="P99" s="214">
        <f t="shared" si="11"/>
        <v>0</v>
      </c>
      <c r="Q99" s="214">
        <v>0</v>
      </c>
      <c r="R99" s="214">
        <f t="shared" si="12"/>
        <v>0</v>
      </c>
      <c r="S99" s="214">
        <v>0</v>
      </c>
      <c r="T99" s="215">
        <f t="shared" si="13"/>
        <v>0</v>
      </c>
      <c r="AR99" s="25" t="s">
        <v>267</v>
      </c>
      <c r="AT99" s="25" t="s">
        <v>349</v>
      </c>
      <c r="AU99" s="25" t="s">
        <v>87</v>
      </c>
      <c r="AY99" s="25" t="s">
        <v>228</v>
      </c>
      <c r="BE99" s="216">
        <f t="shared" si="14"/>
        <v>0</v>
      </c>
      <c r="BF99" s="216">
        <f t="shared" si="15"/>
        <v>0</v>
      </c>
      <c r="BG99" s="216">
        <f t="shared" si="16"/>
        <v>0</v>
      </c>
      <c r="BH99" s="216">
        <f t="shared" si="17"/>
        <v>0</v>
      </c>
      <c r="BI99" s="216">
        <f t="shared" si="18"/>
        <v>0</v>
      </c>
      <c r="BJ99" s="25" t="s">
        <v>24</v>
      </c>
      <c r="BK99" s="216">
        <f t="shared" si="19"/>
        <v>0</v>
      </c>
      <c r="BL99" s="25" t="s">
        <v>235</v>
      </c>
      <c r="BM99" s="25" t="s">
        <v>8051</v>
      </c>
    </row>
    <row r="100" spans="2:65" s="1" customFormat="1" ht="22.5" customHeight="1">
      <c r="B100" s="42"/>
      <c r="C100" s="233" t="s">
        <v>280</v>
      </c>
      <c r="D100" s="233" t="s">
        <v>349</v>
      </c>
      <c r="E100" s="234" t="s">
        <v>7241</v>
      </c>
      <c r="F100" s="235" t="s">
        <v>8052</v>
      </c>
      <c r="G100" s="236" t="s">
        <v>852</v>
      </c>
      <c r="H100" s="237">
        <v>22</v>
      </c>
      <c r="I100" s="238"/>
      <c r="J100" s="239">
        <f t="shared" si="10"/>
        <v>0</v>
      </c>
      <c r="K100" s="235" t="s">
        <v>264</v>
      </c>
      <c r="L100" s="240"/>
      <c r="M100" s="241" t="s">
        <v>22</v>
      </c>
      <c r="N100" s="242" t="s">
        <v>50</v>
      </c>
      <c r="O100" s="43"/>
      <c r="P100" s="214">
        <f t="shared" si="11"/>
        <v>0</v>
      </c>
      <c r="Q100" s="214">
        <v>0</v>
      </c>
      <c r="R100" s="214">
        <f t="shared" si="12"/>
        <v>0</v>
      </c>
      <c r="S100" s="214">
        <v>0</v>
      </c>
      <c r="T100" s="215">
        <f t="shared" si="13"/>
        <v>0</v>
      </c>
      <c r="AR100" s="25" t="s">
        <v>267</v>
      </c>
      <c r="AT100" s="25" t="s">
        <v>349</v>
      </c>
      <c r="AU100" s="25" t="s">
        <v>87</v>
      </c>
      <c r="AY100" s="25" t="s">
        <v>228</v>
      </c>
      <c r="BE100" s="216">
        <f t="shared" si="14"/>
        <v>0</v>
      </c>
      <c r="BF100" s="216">
        <f t="shared" si="15"/>
        <v>0</v>
      </c>
      <c r="BG100" s="216">
        <f t="shared" si="16"/>
        <v>0</v>
      </c>
      <c r="BH100" s="216">
        <f t="shared" si="17"/>
        <v>0</v>
      </c>
      <c r="BI100" s="216">
        <f t="shared" si="18"/>
        <v>0</v>
      </c>
      <c r="BJ100" s="25" t="s">
        <v>24</v>
      </c>
      <c r="BK100" s="216">
        <f t="shared" si="19"/>
        <v>0</v>
      </c>
      <c r="BL100" s="25" t="s">
        <v>235</v>
      </c>
      <c r="BM100" s="25" t="s">
        <v>8053</v>
      </c>
    </row>
    <row r="101" spans="2:65" s="1" customFormat="1" ht="22.5" customHeight="1">
      <c r="B101" s="42"/>
      <c r="C101" s="233" t="s">
        <v>285</v>
      </c>
      <c r="D101" s="233" t="s">
        <v>349</v>
      </c>
      <c r="E101" s="234" t="s">
        <v>7244</v>
      </c>
      <c r="F101" s="235" t="s">
        <v>8054</v>
      </c>
      <c r="G101" s="236" t="s">
        <v>852</v>
      </c>
      <c r="H101" s="237">
        <v>22</v>
      </c>
      <c r="I101" s="238"/>
      <c r="J101" s="239">
        <f t="shared" si="10"/>
        <v>0</v>
      </c>
      <c r="K101" s="235" t="s">
        <v>264</v>
      </c>
      <c r="L101" s="240"/>
      <c r="M101" s="241" t="s">
        <v>22</v>
      </c>
      <c r="N101" s="242" t="s">
        <v>50</v>
      </c>
      <c r="O101" s="43"/>
      <c r="P101" s="214">
        <f t="shared" si="11"/>
        <v>0</v>
      </c>
      <c r="Q101" s="214">
        <v>0</v>
      </c>
      <c r="R101" s="214">
        <f t="shared" si="12"/>
        <v>0</v>
      </c>
      <c r="S101" s="214">
        <v>0</v>
      </c>
      <c r="T101" s="215">
        <f t="shared" si="13"/>
        <v>0</v>
      </c>
      <c r="AR101" s="25" t="s">
        <v>267</v>
      </c>
      <c r="AT101" s="25" t="s">
        <v>349</v>
      </c>
      <c r="AU101" s="25" t="s">
        <v>87</v>
      </c>
      <c r="AY101" s="25" t="s">
        <v>228</v>
      </c>
      <c r="BE101" s="216">
        <f t="shared" si="14"/>
        <v>0</v>
      </c>
      <c r="BF101" s="216">
        <f t="shared" si="15"/>
        <v>0</v>
      </c>
      <c r="BG101" s="216">
        <f t="shared" si="16"/>
        <v>0</v>
      </c>
      <c r="BH101" s="216">
        <f t="shared" si="17"/>
        <v>0</v>
      </c>
      <c r="BI101" s="216">
        <f t="shared" si="18"/>
        <v>0</v>
      </c>
      <c r="BJ101" s="25" t="s">
        <v>24</v>
      </c>
      <c r="BK101" s="216">
        <f t="shared" si="19"/>
        <v>0</v>
      </c>
      <c r="BL101" s="25" t="s">
        <v>235</v>
      </c>
      <c r="BM101" s="25" t="s">
        <v>8055</v>
      </c>
    </row>
    <row r="102" spans="2:65" s="1" customFormat="1" ht="22.5" customHeight="1">
      <c r="B102" s="42"/>
      <c r="C102" s="233" t="s">
        <v>290</v>
      </c>
      <c r="D102" s="233" t="s">
        <v>349</v>
      </c>
      <c r="E102" s="234" t="s">
        <v>7247</v>
      </c>
      <c r="F102" s="235" t="s">
        <v>8056</v>
      </c>
      <c r="G102" s="236" t="s">
        <v>852</v>
      </c>
      <c r="H102" s="237">
        <v>33</v>
      </c>
      <c r="I102" s="238"/>
      <c r="J102" s="239">
        <f t="shared" si="10"/>
        <v>0</v>
      </c>
      <c r="K102" s="235" t="s">
        <v>264</v>
      </c>
      <c r="L102" s="240"/>
      <c r="M102" s="241" t="s">
        <v>22</v>
      </c>
      <c r="N102" s="242" t="s">
        <v>50</v>
      </c>
      <c r="O102" s="43"/>
      <c r="P102" s="214">
        <f t="shared" si="11"/>
        <v>0</v>
      </c>
      <c r="Q102" s="214">
        <v>0</v>
      </c>
      <c r="R102" s="214">
        <f t="shared" si="12"/>
        <v>0</v>
      </c>
      <c r="S102" s="214">
        <v>0</v>
      </c>
      <c r="T102" s="215">
        <f t="shared" si="13"/>
        <v>0</v>
      </c>
      <c r="AR102" s="25" t="s">
        <v>267</v>
      </c>
      <c r="AT102" s="25" t="s">
        <v>349</v>
      </c>
      <c r="AU102" s="25" t="s">
        <v>87</v>
      </c>
      <c r="AY102" s="25" t="s">
        <v>228</v>
      </c>
      <c r="BE102" s="216">
        <f t="shared" si="14"/>
        <v>0</v>
      </c>
      <c r="BF102" s="216">
        <f t="shared" si="15"/>
        <v>0</v>
      </c>
      <c r="BG102" s="216">
        <f t="shared" si="16"/>
        <v>0</v>
      </c>
      <c r="BH102" s="216">
        <f t="shared" si="17"/>
        <v>0</v>
      </c>
      <c r="BI102" s="216">
        <f t="shared" si="18"/>
        <v>0</v>
      </c>
      <c r="BJ102" s="25" t="s">
        <v>24</v>
      </c>
      <c r="BK102" s="216">
        <f t="shared" si="19"/>
        <v>0</v>
      </c>
      <c r="BL102" s="25" t="s">
        <v>235</v>
      </c>
      <c r="BM102" s="25" t="s">
        <v>8057</v>
      </c>
    </row>
    <row r="103" spans="2:65" s="1" customFormat="1" ht="22.5" customHeight="1">
      <c r="B103" s="42"/>
      <c r="C103" s="233" t="s">
        <v>295</v>
      </c>
      <c r="D103" s="233" t="s">
        <v>349</v>
      </c>
      <c r="E103" s="234" t="s">
        <v>7337</v>
      </c>
      <c r="F103" s="235" t="s">
        <v>8058</v>
      </c>
      <c r="G103" s="236" t="s">
        <v>852</v>
      </c>
      <c r="H103" s="237">
        <v>33</v>
      </c>
      <c r="I103" s="238"/>
      <c r="J103" s="239">
        <f t="shared" si="10"/>
        <v>0</v>
      </c>
      <c r="K103" s="235" t="s">
        <v>264</v>
      </c>
      <c r="L103" s="240"/>
      <c r="M103" s="241" t="s">
        <v>22</v>
      </c>
      <c r="N103" s="242" t="s">
        <v>50</v>
      </c>
      <c r="O103" s="43"/>
      <c r="P103" s="214">
        <f t="shared" si="11"/>
        <v>0</v>
      </c>
      <c r="Q103" s="214">
        <v>0</v>
      </c>
      <c r="R103" s="214">
        <f t="shared" si="12"/>
        <v>0</v>
      </c>
      <c r="S103" s="214">
        <v>0</v>
      </c>
      <c r="T103" s="215">
        <f t="shared" si="13"/>
        <v>0</v>
      </c>
      <c r="AR103" s="25" t="s">
        <v>267</v>
      </c>
      <c r="AT103" s="25" t="s">
        <v>349</v>
      </c>
      <c r="AU103" s="25" t="s">
        <v>87</v>
      </c>
      <c r="AY103" s="25" t="s">
        <v>228</v>
      </c>
      <c r="BE103" s="216">
        <f t="shared" si="14"/>
        <v>0</v>
      </c>
      <c r="BF103" s="216">
        <f t="shared" si="15"/>
        <v>0</v>
      </c>
      <c r="BG103" s="216">
        <f t="shared" si="16"/>
        <v>0</v>
      </c>
      <c r="BH103" s="216">
        <f t="shared" si="17"/>
        <v>0</v>
      </c>
      <c r="BI103" s="216">
        <f t="shared" si="18"/>
        <v>0</v>
      </c>
      <c r="BJ103" s="25" t="s">
        <v>24</v>
      </c>
      <c r="BK103" s="216">
        <f t="shared" si="19"/>
        <v>0</v>
      </c>
      <c r="BL103" s="25" t="s">
        <v>235</v>
      </c>
      <c r="BM103" s="25" t="s">
        <v>8059</v>
      </c>
    </row>
    <row r="104" spans="2:65" s="1" customFormat="1" ht="22.5" customHeight="1">
      <c r="B104" s="42"/>
      <c r="C104" s="233" t="s">
        <v>10</v>
      </c>
      <c r="D104" s="233" t="s">
        <v>349</v>
      </c>
      <c r="E104" s="234" t="s">
        <v>8060</v>
      </c>
      <c r="F104" s="235" t="s">
        <v>8061</v>
      </c>
      <c r="G104" s="236" t="s">
        <v>852</v>
      </c>
      <c r="H104" s="237">
        <v>77</v>
      </c>
      <c r="I104" s="238"/>
      <c r="J104" s="239">
        <f t="shared" si="10"/>
        <v>0</v>
      </c>
      <c r="K104" s="235" t="s">
        <v>264</v>
      </c>
      <c r="L104" s="240"/>
      <c r="M104" s="241" t="s">
        <v>22</v>
      </c>
      <c r="N104" s="242" t="s">
        <v>50</v>
      </c>
      <c r="O104" s="43"/>
      <c r="P104" s="214">
        <f t="shared" si="11"/>
        <v>0</v>
      </c>
      <c r="Q104" s="214">
        <v>0</v>
      </c>
      <c r="R104" s="214">
        <f t="shared" si="12"/>
        <v>0</v>
      </c>
      <c r="S104" s="214">
        <v>0</v>
      </c>
      <c r="T104" s="215">
        <f t="shared" si="13"/>
        <v>0</v>
      </c>
      <c r="AR104" s="25" t="s">
        <v>267</v>
      </c>
      <c r="AT104" s="25" t="s">
        <v>349</v>
      </c>
      <c r="AU104" s="25" t="s">
        <v>87</v>
      </c>
      <c r="AY104" s="25" t="s">
        <v>228</v>
      </c>
      <c r="BE104" s="216">
        <f t="shared" si="14"/>
        <v>0</v>
      </c>
      <c r="BF104" s="216">
        <f t="shared" si="15"/>
        <v>0</v>
      </c>
      <c r="BG104" s="216">
        <f t="shared" si="16"/>
        <v>0</v>
      </c>
      <c r="BH104" s="216">
        <f t="shared" si="17"/>
        <v>0</v>
      </c>
      <c r="BI104" s="216">
        <f t="shared" si="18"/>
        <v>0</v>
      </c>
      <c r="BJ104" s="25" t="s">
        <v>24</v>
      </c>
      <c r="BK104" s="216">
        <f t="shared" si="19"/>
        <v>0</v>
      </c>
      <c r="BL104" s="25" t="s">
        <v>235</v>
      </c>
      <c r="BM104" s="25" t="s">
        <v>8062</v>
      </c>
    </row>
    <row r="105" spans="2:65" s="1" customFormat="1" ht="22.5" customHeight="1">
      <c r="B105" s="42"/>
      <c r="C105" s="233" t="s">
        <v>304</v>
      </c>
      <c r="D105" s="233" t="s">
        <v>349</v>
      </c>
      <c r="E105" s="234" t="s">
        <v>7340</v>
      </c>
      <c r="F105" s="235" t="s">
        <v>8063</v>
      </c>
      <c r="G105" s="236" t="s">
        <v>852</v>
      </c>
      <c r="H105" s="237">
        <v>88</v>
      </c>
      <c r="I105" s="238"/>
      <c r="J105" s="239">
        <f t="shared" si="10"/>
        <v>0</v>
      </c>
      <c r="K105" s="235" t="s">
        <v>264</v>
      </c>
      <c r="L105" s="240"/>
      <c r="M105" s="241" t="s">
        <v>22</v>
      </c>
      <c r="N105" s="242" t="s">
        <v>50</v>
      </c>
      <c r="O105" s="43"/>
      <c r="P105" s="214">
        <f t="shared" si="11"/>
        <v>0</v>
      </c>
      <c r="Q105" s="214">
        <v>0</v>
      </c>
      <c r="R105" s="214">
        <f t="shared" si="12"/>
        <v>0</v>
      </c>
      <c r="S105" s="214">
        <v>0</v>
      </c>
      <c r="T105" s="215">
        <f t="shared" si="13"/>
        <v>0</v>
      </c>
      <c r="AR105" s="25" t="s">
        <v>267</v>
      </c>
      <c r="AT105" s="25" t="s">
        <v>349</v>
      </c>
      <c r="AU105" s="25" t="s">
        <v>87</v>
      </c>
      <c r="AY105" s="25" t="s">
        <v>228</v>
      </c>
      <c r="BE105" s="216">
        <f t="shared" si="14"/>
        <v>0</v>
      </c>
      <c r="BF105" s="216">
        <f t="shared" si="15"/>
        <v>0</v>
      </c>
      <c r="BG105" s="216">
        <f t="shared" si="16"/>
        <v>0</v>
      </c>
      <c r="BH105" s="216">
        <f t="shared" si="17"/>
        <v>0</v>
      </c>
      <c r="BI105" s="216">
        <f t="shared" si="18"/>
        <v>0</v>
      </c>
      <c r="BJ105" s="25" t="s">
        <v>24</v>
      </c>
      <c r="BK105" s="216">
        <f t="shared" si="19"/>
        <v>0</v>
      </c>
      <c r="BL105" s="25" t="s">
        <v>235</v>
      </c>
      <c r="BM105" s="25" t="s">
        <v>8064</v>
      </c>
    </row>
    <row r="106" spans="2:65" s="1" customFormat="1" ht="22.5" customHeight="1">
      <c r="B106" s="42"/>
      <c r="C106" s="233" t="s">
        <v>308</v>
      </c>
      <c r="D106" s="233" t="s">
        <v>349</v>
      </c>
      <c r="E106" s="234" t="s">
        <v>7343</v>
      </c>
      <c r="F106" s="235" t="s">
        <v>8065</v>
      </c>
      <c r="G106" s="236" t="s">
        <v>852</v>
      </c>
      <c r="H106" s="237">
        <v>77</v>
      </c>
      <c r="I106" s="238"/>
      <c r="J106" s="239">
        <f t="shared" si="10"/>
        <v>0</v>
      </c>
      <c r="K106" s="235" t="s">
        <v>264</v>
      </c>
      <c r="L106" s="240"/>
      <c r="M106" s="241" t="s">
        <v>22</v>
      </c>
      <c r="N106" s="242" t="s">
        <v>50</v>
      </c>
      <c r="O106" s="43"/>
      <c r="P106" s="214">
        <f t="shared" si="11"/>
        <v>0</v>
      </c>
      <c r="Q106" s="214">
        <v>0</v>
      </c>
      <c r="R106" s="214">
        <f t="shared" si="12"/>
        <v>0</v>
      </c>
      <c r="S106" s="214">
        <v>0</v>
      </c>
      <c r="T106" s="215">
        <f t="shared" si="13"/>
        <v>0</v>
      </c>
      <c r="AR106" s="25" t="s">
        <v>267</v>
      </c>
      <c r="AT106" s="25" t="s">
        <v>349</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8066</v>
      </c>
    </row>
    <row r="107" spans="2:65" s="1" customFormat="1" ht="22.5" customHeight="1">
      <c r="B107" s="42"/>
      <c r="C107" s="233" t="s">
        <v>313</v>
      </c>
      <c r="D107" s="233" t="s">
        <v>349</v>
      </c>
      <c r="E107" s="234" t="s">
        <v>8067</v>
      </c>
      <c r="F107" s="235" t="s">
        <v>8068</v>
      </c>
      <c r="G107" s="236" t="s">
        <v>852</v>
      </c>
      <c r="H107" s="237">
        <v>264</v>
      </c>
      <c r="I107" s="238"/>
      <c r="J107" s="239">
        <f t="shared" si="10"/>
        <v>0</v>
      </c>
      <c r="K107" s="235" t="s">
        <v>264</v>
      </c>
      <c r="L107" s="240"/>
      <c r="M107" s="241" t="s">
        <v>22</v>
      </c>
      <c r="N107" s="242" t="s">
        <v>50</v>
      </c>
      <c r="O107" s="43"/>
      <c r="P107" s="214">
        <f t="shared" si="11"/>
        <v>0</v>
      </c>
      <c r="Q107" s="214">
        <v>0</v>
      </c>
      <c r="R107" s="214">
        <f t="shared" si="12"/>
        <v>0</v>
      </c>
      <c r="S107" s="214">
        <v>0</v>
      </c>
      <c r="T107" s="215">
        <f t="shared" si="13"/>
        <v>0</v>
      </c>
      <c r="AR107" s="25" t="s">
        <v>267</v>
      </c>
      <c r="AT107" s="25" t="s">
        <v>349</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8069</v>
      </c>
    </row>
    <row r="108" spans="2:65" s="1" customFormat="1" ht="22.5" customHeight="1">
      <c r="B108" s="42"/>
      <c r="C108" s="233" t="s">
        <v>319</v>
      </c>
      <c r="D108" s="233" t="s">
        <v>349</v>
      </c>
      <c r="E108" s="234" t="s">
        <v>7346</v>
      </c>
      <c r="F108" s="235" t="s">
        <v>8070</v>
      </c>
      <c r="G108" s="236" t="s">
        <v>852</v>
      </c>
      <c r="H108" s="237">
        <v>264</v>
      </c>
      <c r="I108" s="238"/>
      <c r="J108" s="239">
        <f t="shared" si="10"/>
        <v>0</v>
      </c>
      <c r="K108" s="235" t="s">
        <v>264</v>
      </c>
      <c r="L108" s="240"/>
      <c r="M108" s="241" t="s">
        <v>22</v>
      </c>
      <c r="N108" s="242" t="s">
        <v>50</v>
      </c>
      <c r="O108" s="43"/>
      <c r="P108" s="214">
        <f t="shared" si="11"/>
        <v>0</v>
      </c>
      <c r="Q108" s="214">
        <v>0</v>
      </c>
      <c r="R108" s="214">
        <f t="shared" si="12"/>
        <v>0</v>
      </c>
      <c r="S108" s="214">
        <v>0</v>
      </c>
      <c r="T108" s="215">
        <f t="shared" si="13"/>
        <v>0</v>
      </c>
      <c r="AR108" s="25" t="s">
        <v>267</v>
      </c>
      <c r="AT108" s="25" t="s">
        <v>349</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8071</v>
      </c>
    </row>
    <row r="109" spans="2:65" s="1" customFormat="1" ht="22.5" customHeight="1">
      <c r="B109" s="42"/>
      <c r="C109" s="233" t="s">
        <v>325</v>
      </c>
      <c r="D109" s="233" t="s">
        <v>349</v>
      </c>
      <c r="E109" s="234" t="s">
        <v>7349</v>
      </c>
      <c r="F109" s="235" t="s">
        <v>8072</v>
      </c>
      <c r="G109" s="236" t="s">
        <v>852</v>
      </c>
      <c r="H109" s="237">
        <v>264</v>
      </c>
      <c r="I109" s="238"/>
      <c r="J109" s="239">
        <f t="shared" si="10"/>
        <v>0</v>
      </c>
      <c r="K109" s="235" t="s">
        <v>264</v>
      </c>
      <c r="L109" s="240"/>
      <c r="M109" s="241" t="s">
        <v>22</v>
      </c>
      <c r="N109" s="242" t="s">
        <v>50</v>
      </c>
      <c r="O109" s="43"/>
      <c r="P109" s="214">
        <f t="shared" si="11"/>
        <v>0</v>
      </c>
      <c r="Q109" s="214">
        <v>0</v>
      </c>
      <c r="R109" s="214">
        <f t="shared" si="12"/>
        <v>0</v>
      </c>
      <c r="S109" s="214">
        <v>0</v>
      </c>
      <c r="T109" s="215">
        <f t="shared" si="13"/>
        <v>0</v>
      </c>
      <c r="AR109" s="25" t="s">
        <v>267</v>
      </c>
      <c r="AT109" s="25" t="s">
        <v>349</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8073</v>
      </c>
    </row>
    <row r="110" spans="2:65" s="1" customFormat="1" ht="22.5" customHeight="1">
      <c r="B110" s="42"/>
      <c r="C110" s="233" t="s">
        <v>9</v>
      </c>
      <c r="D110" s="233" t="s">
        <v>349</v>
      </c>
      <c r="E110" s="234" t="s">
        <v>7353</v>
      </c>
      <c r="F110" s="235" t="s">
        <v>8038</v>
      </c>
      <c r="G110" s="236" t="s">
        <v>852</v>
      </c>
      <c r="H110" s="237">
        <v>264</v>
      </c>
      <c r="I110" s="238"/>
      <c r="J110" s="239">
        <f t="shared" si="10"/>
        <v>0</v>
      </c>
      <c r="K110" s="235" t="s">
        <v>264</v>
      </c>
      <c r="L110" s="240"/>
      <c r="M110" s="241" t="s">
        <v>22</v>
      </c>
      <c r="N110" s="242" t="s">
        <v>50</v>
      </c>
      <c r="O110" s="43"/>
      <c r="P110" s="214">
        <f t="shared" si="11"/>
        <v>0</v>
      </c>
      <c r="Q110" s="214">
        <v>0</v>
      </c>
      <c r="R110" s="214">
        <f t="shared" si="12"/>
        <v>0</v>
      </c>
      <c r="S110" s="214">
        <v>0</v>
      </c>
      <c r="T110" s="215">
        <f t="shared" si="13"/>
        <v>0</v>
      </c>
      <c r="AR110" s="25" t="s">
        <v>267</v>
      </c>
      <c r="AT110" s="25" t="s">
        <v>349</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8074</v>
      </c>
    </row>
    <row r="111" spans="2:65" s="11" customFormat="1" ht="29.85" customHeight="1">
      <c r="B111" s="188"/>
      <c r="C111" s="189"/>
      <c r="D111" s="202" t="s">
        <v>78</v>
      </c>
      <c r="E111" s="203" t="s">
        <v>8075</v>
      </c>
      <c r="F111" s="203" t="s">
        <v>8076</v>
      </c>
      <c r="G111" s="189"/>
      <c r="H111" s="189"/>
      <c r="I111" s="192"/>
      <c r="J111" s="204">
        <f>BK111</f>
        <v>0</v>
      </c>
      <c r="K111" s="189"/>
      <c r="L111" s="194"/>
      <c r="M111" s="195"/>
      <c r="N111" s="196"/>
      <c r="O111" s="196"/>
      <c r="P111" s="197">
        <f>SUM(P112:P126)</f>
        <v>0</v>
      </c>
      <c r="Q111" s="196"/>
      <c r="R111" s="197">
        <f>SUM(R112:R126)</f>
        <v>0</v>
      </c>
      <c r="S111" s="196"/>
      <c r="T111" s="198">
        <f>SUM(T112:T126)</f>
        <v>0</v>
      </c>
      <c r="AR111" s="199" t="s">
        <v>24</v>
      </c>
      <c r="AT111" s="200" t="s">
        <v>78</v>
      </c>
      <c r="AU111" s="200" t="s">
        <v>24</v>
      </c>
      <c r="AY111" s="199" t="s">
        <v>228</v>
      </c>
      <c r="BK111" s="201">
        <f>SUM(BK112:BK126)</f>
        <v>0</v>
      </c>
    </row>
    <row r="112" spans="2:65" s="1" customFormat="1" ht="22.5" customHeight="1">
      <c r="B112" s="42"/>
      <c r="C112" s="233" t="s">
        <v>335</v>
      </c>
      <c r="D112" s="233" t="s">
        <v>349</v>
      </c>
      <c r="E112" s="234" t="s">
        <v>8077</v>
      </c>
      <c r="F112" s="235" t="s">
        <v>8078</v>
      </c>
      <c r="G112" s="236" t="s">
        <v>852</v>
      </c>
      <c r="H112" s="237">
        <v>5</v>
      </c>
      <c r="I112" s="238"/>
      <c r="J112" s="239">
        <f t="shared" ref="J112:J126" si="20">ROUND(I112*H112,2)</f>
        <v>0</v>
      </c>
      <c r="K112" s="235" t="s">
        <v>264</v>
      </c>
      <c r="L112" s="240"/>
      <c r="M112" s="241" t="s">
        <v>22</v>
      </c>
      <c r="N112" s="242" t="s">
        <v>50</v>
      </c>
      <c r="O112" s="43"/>
      <c r="P112" s="214">
        <f t="shared" ref="P112:P126" si="21">O112*H112</f>
        <v>0</v>
      </c>
      <c r="Q112" s="214">
        <v>0</v>
      </c>
      <c r="R112" s="214">
        <f t="shared" ref="R112:R126" si="22">Q112*H112</f>
        <v>0</v>
      </c>
      <c r="S112" s="214">
        <v>0</v>
      </c>
      <c r="T112" s="215">
        <f t="shared" ref="T112:T126" si="23">S112*H112</f>
        <v>0</v>
      </c>
      <c r="AR112" s="25" t="s">
        <v>267</v>
      </c>
      <c r="AT112" s="25" t="s">
        <v>349</v>
      </c>
      <c r="AU112" s="25" t="s">
        <v>87</v>
      </c>
      <c r="AY112" s="25" t="s">
        <v>228</v>
      </c>
      <c r="BE112" s="216">
        <f t="shared" ref="BE112:BE126" si="24">IF(N112="základní",J112,0)</f>
        <v>0</v>
      </c>
      <c r="BF112" s="216">
        <f t="shared" ref="BF112:BF126" si="25">IF(N112="snížená",J112,0)</f>
        <v>0</v>
      </c>
      <c r="BG112" s="216">
        <f t="shared" ref="BG112:BG126" si="26">IF(N112="zákl. přenesená",J112,0)</f>
        <v>0</v>
      </c>
      <c r="BH112" s="216">
        <f t="shared" ref="BH112:BH126" si="27">IF(N112="sníž. přenesená",J112,0)</f>
        <v>0</v>
      </c>
      <c r="BI112" s="216">
        <f t="shared" ref="BI112:BI126" si="28">IF(N112="nulová",J112,0)</f>
        <v>0</v>
      </c>
      <c r="BJ112" s="25" t="s">
        <v>24</v>
      </c>
      <c r="BK112" s="216">
        <f t="shared" ref="BK112:BK126" si="29">ROUND(I112*H112,2)</f>
        <v>0</v>
      </c>
      <c r="BL112" s="25" t="s">
        <v>235</v>
      </c>
      <c r="BM112" s="25" t="s">
        <v>8079</v>
      </c>
    </row>
    <row r="113" spans="2:65" s="1" customFormat="1" ht="22.5" customHeight="1">
      <c r="B113" s="42"/>
      <c r="C113" s="233" t="s">
        <v>340</v>
      </c>
      <c r="D113" s="233" t="s">
        <v>349</v>
      </c>
      <c r="E113" s="234" t="s">
        <v>8080</v>
      </c>
      <c r="F113" s="235" t="s">
        <v>8081</v>
      </c>
      <c r="G113" s="236" t="s">
        <v>852</v>
      </c>
      <c r="H113" s="237">
        <v>3</v>
      </c>
      <c r="I113" s="238"/>
      <c r="J113" s="239">
        <f t="shared" si="20"/>
        <v>0</v>
      </c>
      <c r="K113" s="235" t="s">
        <v>264</v>
      </c>
      <c r="L113" s="240"/>
      <c r="M113" s="241" t="s">
        <v>22</v>
      </c>
      <c r="N113" s="242" t="s">
        <v>50</v>
      </c>
      <c r="O113" s="43"/>
      <c r="P113" s="214">
        <f t="shared" si="21"/>
        <v>0</v>
      </c>
      <c r="Q113" s="214">
        <v>0</v>
      </c>
      <c r="R113" s="214">
        <f t="shared" si="22"/>
        <v>0</v>
      </c>
      <c r="S113" s="214">
        <v>0</v>
      </c>
      <c r="T113" s="215">
        <f t="shared" si="23"/>
        <v>0</v>
      </c>
      <c r="AR113" s="25" t="s">
        <v>267</v>
      </c>
      <c r="AT113" s="25" t="s">
        <v>349</v>
      </c>
      <c r="AU113" s="25" t="s">
        <v>87</v>
      </c>
      <c r="AY113" s="25" t="s">
        <v>228</v>
      </c>
      <c r="BE113" s="216">
        <f t="shared" si="24"/>
        <v>0</v>
      </c>
      <c r="BF113" s="216">
        <f t="shared" si="25"/>
        <v>0</v>
      </c>
      <c r="BG113" s="216">
        <f t="shared" si="26"/>
        <v>0</v>
      </c>
      <c r="BH113" s="216">
        <f t="shared" si="27"/>
        <v>0</v>
      </c>
      <c r="BI113" s="216">
        <f t="shared" si="28"/>
        <v>0</v>
      </c>
      <c r="BJ113" s="25" t="s">
        <v>24</v>
      </c>
      <c r="BK113" s="216">
        <f t="shared" si="29"/>
        <v>0</v>
      </c>
      <c r="BL113" s="25" t="s">
        <v>235</v>
      </c>
      <c r="BM113" s="25" t="s">
        <v>8082</v>
      </c>
    </row>
    <row r="114" spans="2:65" s="1" customFormat="1" ht="22.5" customHeight="1">
      <c r="B114" s="42"/>
      <c r="C114" s="233" t="s">
        <v>344</v>
      </c>
      <c r="D114" s="233" t="s">
        <v>349</v>
      </c>
      <c r="E114" s="234" t="s">
        <v>8083</v>
      </c>
      <c r="F114" s="235" t="s">
        <v>8084</v>
      </c>
      <c r="G114" s="236" t="s">
        <v>852</v>
      </c>
      <c r="H114" s="237">
        <v>3</v>
      </c>
      <c r="I114" s="238"/>
      <c r="J114" s="239">
        <f t="shared" si="20"/>
        <v>0</v>
      </c>
      <c r="K114" s="235" t="s">
        <v>264</v>
      </c>
      <c r="L114" s="240"/>
      <c r="M114" s="241" t="s">
        <v>22</v>
      </c>
      <c r="N114" s="242" t="s">
        <v>50</v>
      </c>
      <c r="O114" s="43"/>
      <c r="P114" s="214">
        <f t="shared" si="21"/>
        <v>0</v>
      </c>
      <c r="Q114" s="214">
        <v>0</v>
      </c>
      <c r="R114" s="214">
        <f t="shared" si="22"/>
        <v>0</v>
      </c>
      <c r="S114" s="214">
        <v>0</v>
      </c>
      <c r="T114" s="215">
        <f t="shared" si="23"/>
        <v>0</v>
      </c>
      <c r="AR114" s="25" t="s">
        <v>267</v>
      </c>
      <c r="AT114" s="25" t="s">
        <v>349</v>
      </c>
      <c r="AU114" s="25" t="s">
        <v>87</v>
      </c>
      <c r="AY114" s="25" t="s">
        <v>228</v>
      </c>
      <c r="BE114" s="216">
        <f t="shared" si="24"/>
        <v>0</v>
      </c>
      <c r="BF114" s="216">
        <f t="shared" si="25"/>
        <v>0</v>
      </c>
      <c r="BG114" s="216">
        <f t="shared" si="26"/>
        <v>0</v>
      </c>
      <c r="BH114" s="216">
        <f t="shared" si="27"/>
        <v>0</v>
      </c>
      <c r="BI114" s="216">
        <f t="shared" si="28"/>
        <v>0</v>
      </c>
      <c r="BJ114" s="25" t="s">
        <v>24</v>
      </c>
      <c r="BK114" s="216">
        <f t="shared" si="29"/>
        <v>0</v>
      </c>
      <c r="BL114" s="25" t="s">
        <v>235</v>
      </c>
      <c r="BM114" s="25" t="s">
        <v>8085</v>
      </c>
    </row>
    <row r="115" spans="2:65" s="1" customFormat="1" ht="22.5" customHeight="1">
      <c r="B115" s="42"/>
      <c r="C115" s="233" t="s">
        <v>348</v>
      </c>
      <c r="D115" s="233" t="s">
        <v>349</v>
      </c>
      <c r="E115" s="234" t="s">
        <v>8086</v>
      </c>
      <c r="F115" s="235" t="s">
        <v>8087</v>
      </c>
      <c r="G115" s="236" t="s">
        <v>852</v>
      </c>
      <c r="H115" s="237">
        <v>3</v>
      </c>
      <c r="I115" s="238"/>
      <c r="J115" s="239">
        <f t="shared" si="20"/>
        <v>0</v>
      </c>
      <c r="K115" s="235" t="s">
        <v>264</v>
      </c>
      <c r="L115" s="240"/>
      <c r="M115" s="241" t="s">
        <v>22</v>
      </c>
      <c r="N115" s="242" t="s">
        <v>50</v>
      </c>
      <c r="O115" s="43"/>
      <c r="P115" s="214">
        <f t="shared" si="21"/>
        <v>0</v>
      </c>
      <c r="Q115" s="214">
        <v>0</v>
      </c>
      <c r="R115" s="214">
        <f t="shared" si="22"/>
        <v>0</v>
      </c>
      <c r="S115" s="214">
        <v>0</v>
      </c>
      <c r="T115" s="215">
        <f t="shared" si="23"/>
        <v>0</v>
      </c>
      <c r="AR115" s="25" t="s">
        <v>267</v>
      </c>
      <c r="AT115" s="25" t="s">
        <v>349</v>
      </c>
      <c r="AU115" s="25" t="s">
        <v>87</v>
      </c>
      <c r="AY115" s="25" t="s">
        <v>228</v>
      </c>
      <c r="BE115" s="216">
        <f t="shared" si="24"/>
        <v>0</v>
      </c>
      <c r="BF115" s="216">
        <f t="shared" si="25"/>
        <v>0</v>
      </c>
      <c r="BG115" s="216">
        <f t="shared" si="26"/>
        <v>0</v>
      </c>
      <c r="BH115" s="216">
        <f t="shared" si="27"/>
        <v>0</v>
      </c>
      <c r="BI115" s="216">
        <f t="shared" si="28"/>
        <v>0</v>
      </c>
      <c r="BJ115" s="25" t="s">
        <v>24</v>
      </c>
      <c r="BK115" s="216">
        <f t="shared" si="29"/>
        <v>0</v>
      </c>
      <c r="BL115" s="25" t="s">
        <v>235</v>
      </c>
      <c r="BM115" s="25" t="s">
        <v>8088</v>
      </c>
    </row>
    <row r="116" spans="2:65" s="1" customFormat="1" ht="22.5" customHeight="1">
      <c r="B116" s="42"/>
      <c r="C116" s="233" t="s">
        <v>359</v>
      </c>
      <c r="D116" s="233" t="s">
        <v>349</v>
      </c>
      <c r="E116" s="234" t="s">
        <v>8089</v>
      </c>
      <c r="F116" s="235" t="s">
        <v>8090</v>
      </c>
      <c r="G116" s="236" t="s">
        <v>852</v>
      </c>
      <c r="H116" s="237">
        <v>1</v>
      </c>
      <c r="I116" s="238"/>
      <c r="J116" s="239">
        <f t="shared" si="20"/>
        <v>0</v>
      </c>
      <c r="K116" s="235" t="s">
        <v>264</v>
      </c>
      <c r="L116" s="240"/>
      <c r="M116" s="241" t="s">
        <v>22</v>
      </c>
      <c r="N116" s="242" t="s">
        <v>50</v>
      </c>
      <c r="O116" s="43"/>
      <c r="P116" s="214">
        <f t="shared" si="21"/>
        <v>0</v>
      </c>
      <c r="Q116" s="214">
        <v>0</v>
      </c>
      <c r="R116" s="214">
        <f t="shared" si="22"/>
        <v>0</v>
      </c>
      <c r="S116" s="214">
        <v>0</v>
      </c>
      <c r="T116" s="215">
        <f t="shared" si="23"/>
        <v>0</v>
      </c>
      <c r="AR116" s="25" t="s">
        <v>267</v>
      </c>
      <c r="AT116" s="25" t="s">
        <v>349</v>
      </c>
      <c r="AU116" s="25" t="s">
        <v>87</v>
      </c>
      <c r="AY116" s="25" t="s">
        <v>228</v>
      </c>
      <c r="BE116" s="216">
        <f t="shared" si="24"/>
        <v>0</v>
      </c>
      <c r="BF116" s="216">
        <f t="shared" si="25"/>
        <v>0</v>
      </c>
      <c r="BG116" s="216">
        <f t="shared" si="26"/>
        <v>0</v>
      </c>
      <c r="BH116" s="216">
        <f t="shared" si="27"/>
        <v>0</v>
      </c>
      <c r="BI116" s="216">
        <f t="shared" si="28"/>
        <v>0</v>
      </c>
      <c r="BJ116" s="25" t="s">
        <v>24</v>
      </c>
      <c r="BK116" s="216">
        <f t="shared" si="29"/>
        <v>0</v>
      </c>
      <c r="BL116" s="25" t="s">
        <v>235</v>
      </c>
      <c r="BM116" s="25" t="s">
        <v>8091</v>
      </c>
    </row>
    <row r="117" spans="2:65" s="1" customFormat="1" ht="22.5" customHeight="1">
      <c r="B117" s="42"/>
      <c r="C117" s="233" t="s">
        <v>364</v>
      </c>
      <c r="D117" s="233" t="s">
        <v>349</v>
      </c>
      <c r="E117" s="234" t="s">
        <v>8092</v>
      </c>
      <c r="F117" s="235" t="s">
        <v>8093</v>
      </c>
      <c r="G117" s="236" t="s">
        <v>852</v>
      </c>
      <c r="H117" s="237">
        <v>6</v>
      </c>
      <c r="I117" s="238"/>
      <c r="J117" s="239">
        <f t="shared" si="20"/>
        <v>0</v>
      </c>
      <c r="K117" s="235" t="s">
        <v>264</v>
      </c>
      <c r="L117" s="240"/>
      <c r="M117" s="241" t="s">
        <v>22</v>
      </c>
      <c r="N117" s="242" t="s">
        <v>50</v>
      </c>
      <c r="O117" s="43"/>
      <c r="P117" s="214">
        <f t="shared" si="21"/>
        <v>0</v>
      </c>
      <c r="Q117" s="214">
        <v>0</v>
      </c>
      <c r="R117" s="214">
        <f t="shared" si="22"/>
        <v>0</v>
      </c>
      <c r="S117" s="214">
        <v>0</v>
      </c>
      <c r="T117" s="215">
        <f t="shared" si="23"/>
        <v>0</v>
      </c>
      <c r="AR117" s="25" t="s">
        <v>267</v>
      </c>
      <c r="AT117" s="25" t="s">
        <v>349</v>
      </c>
      <c r="AU117" s="25" t="s">
        <v>87</v>
      </c>
      <c r="AY117" s="25" t="s">
        <v>228</v>
      </c>
      <c r="BE117" s="216">
        <f t="shared" si="24"/>
        <v>0</v>
      </c>
      <c r="BF117" s="216">
        <f t="shared" si="25"/>
        <v>0</v>
      </c>
      <c r="BG117" s="216">
        <f t="shared" si="26"/>
        <v>0</v>
      </c>
      <c r="BH117" s="216">
        <f t="shared" si="27"/>
        <v>0</v>
      </c>
      <c r="BI117" s="216">
        <f t="shared" si="28"/>
        <v>0</v>
      </c>
      <c r="BJ117" s="25" t="s">
        <v>24</v>
      </c>
      <c r="BK117" s="216">
        <f t="shared" si="29"/>
        <v>0</v>
      </c>
      <c r="BL117" s="25" t="s">
        <v>235</v>
      </c>
      <c r="BM117" s="25" t="s">
        <v>8094</v>
      </c>
    </row>
    <row r="118" spans="2:65" s="1" customFormat="1" ht="22.5" customHeight="1">
      <c r="B118" s="42"/>
      <c r="C118" s="233" t="s">
        <v>381</v>
      </c>
      <c r="D118" s="233" t="s">
        <v>349</v>
      </c>
      <c r="E118" s="234" t="s">
        <v>8095</v>
      </c>
      <c r="F118" s="235" t="s">
        <v>8096</v>
      </c>
      <c r="G118" s="236" t="s">
        <v>852</v>
      </c>
      <c r="H118" s="237">
        <v>3</v>
      </c>
      <c r="I118" s="238"/>
      <c r="J118" s="239">
        <f t="shared" si="20"/>
        <v>0</v>
      </c>
      <c r="K118" s="235" t="s">
        <v>264</v>
      </c>
      <c r="L118" s="240"/>
      <c r="M118" s="241" t="s">
        <v>22</v>
      </c>
      <c r="N118" s="242" t="s">
        <v>50</v>
      </c>
      <c r="O118" s="43"/>
      <c r="P118" s="214">
        <f t="shared" si="21"/>
        <v>0</v>
      </c>
      <c r="Q118" s="214">
        <v>0</v>
      </c>
      <c r="R118" s="214">
        <f t="shared" si="22"/>
        <v>0</v>
      </c>
      <c r="S118" s="214">
        <v>0</v>
      </c>
      <c r="T118" s="215">
        <f t="shared" si="23"/>
        <v>0</v>
      </c>
      <c r="AR118" s="25" t="s">
        <v>267</v>
      </c>
      <c r="AT118" s="25" t="s">
        <v>349</v>
      </c>
      <c r="AU118" s="25" t="s">
        <v>87</v>
      </c>
      <c r="AY118" s="25" t="s">
        <v>228</v>
      </c>
      <c r="BE118" s="216">
        <f t="shared" si="24"/>
        <v>0</v>
      </c>
      <c r="BF118" s="216">
        <f t="shared" si="25"/>
        <v>0</v>
      </c>
      <c r="BG118" s="216">
        <f t="shared" si="26"/>
        <v>0</v>
      </c>
      <c r="BH118" s="216">
        <f t="shared" si="27"/>
        <v>0</v>
      </c>
      <c r="BI118" s="216">
        <f t="shared" si="28"/>
        <v>0</v>
      </c>
      <c r="BJ118" s="25" t="s">
        <v>24</v>
      </c>
      <c r="BK118" s="216">
        <f t="shared" si="29"/>
        <v>0</v>
      </c>
      <c r="BL118" s="25" t="s">
        <v>235</v>
      </c>
      <c r="BM118" s="25" t="s">
        <v>8097</v>
      </c>
    </row>
    <row r="119" spans="2:65" s="1" customFormat="1" ht="22.5" customHeight="1">
      <c r="B119" s="42"/>
      <c r="C119" s="233" t="s">
        <v>386</v>
      </c>
      <c r="D119" s="233" t="s">
        <v>349</v>
      </c>
      <c r="E119" s="234" t="s">
        <v>8098</v>
      </c>
      <c r="F119" s="235" t="s">
        <v>8099</v>
      </c>
      <c r="G119" s="236" t="s">
        <v>852</v>
      </c>
      <c r="H119" s="237">
        <v>5</v>
      </c>
      <c r="I119" s="238"/>
      <c r="J119" s="239">
        <f t="shared" si="20"/>
        <v>0</v>
      </c>
      <c r="K119" s="235" t="s">
        <v>264</v>
      </c>
      <c r="L119" s="240"/>
      <c r="M119" s="241" t="s">
        <v>22</v>
      </c>
      <c r="N119" s="242" t="s">
        <v>50</v>
      </c>
      <c r="O119" s="43"/>
      <c r="P119" s="214">
        <f t="shared" si="21"/>
        <v>0</v>
      </c>
      <c r="Q119" s="214">
        <v>0</v>
      </c>
      <c r="R119" s="214">
        <f t="shared" si="22"/>
        <v>0</v>
      </c>
      <c r="S119" s="214">
        <v>0</v>
      </c>
      <c r="T119" s="215">
        <f t="shared" si="23"/>
        <v>0</v>
      </c>
      <c r="AR119" s="25" t="s">
        <v>267</v>
      </c>
      <c r="AT119" s="25" t="s">
        <v>349</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8100</v>
      </c>
    </row>
    <row r="120" spans="2:65" s="1" customFormat="1" ht="22.5" customHeight="1">
      <c r="B120" s="42"/>
      <c r="C120" s="233" t="s">
        <v>395</v>
      </c>
      <c r="D120" s="233" t="s">
        <v>349</v>
      </c>
      <c r="E120" s="234" t="s">
        <v>8101</v>
      </c>
      <c r="F120" s="235" t="s">
        <v>8102</v>
      </c>
      <c r="G120" s="236" t="s">
        <v>852</v>
      </c>
      <c r="H120" s="237">
        <v>12</v>
      </c>
      <c r="I120" s="238"/>
      <c r="J120" s="239">
        <f t="shared" si="20"/>
        <v>0</v>
      </c>
      <c r="K120" s="235" t="s">
        <v>264</v>
      </c>
      <c r="L120" s="240"/>
      <c r="M120" s="241" t="s">
        <v>22</v>
      </c>
      <c r="N120" s="242" t="s">
        <v>50</v>
      </c>
      <c r="O120" s="43"/>
      <c r="P120" s="214">
        <f t="shared" si="21"/>
        <v>0</v>
      </c>
      <c r="Q120" s="214">
        <v>0</v>
      </c>
      <c r="R120" s="214">
        <f t="shared" si="22"/>
        <v>0</v>
      </c>
      <c r="S120" s="214">
        <v>0</v>
      </c>
      <c r="T120" s="215">
        <f t="shared" si="23"/>
        <v>0</v>
      </c>
      <c r="AR120" s="25" t="s">
        <v>267</v>
      </c>
      <c r="AT120" s="25" t="s">
        <v>349</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8103</v>
      </c>
    </row>
    <row r="121" spans="2:65" s="1" customFormat="1" ht="22.5" customHeight="1">
      <c r="B121" s="42"/>
      <c r="C121" s="233" t="s">
        <v>400</v>
      </c>
      <c r="D121" s="233" t="s">
        <v>349</v>
      </c>
      <c r="E121" s="234" t="s">
        <v>8104</v>
      </c>
      <c r="F121" s="235" t="s">
        <v>8105</v>
      </c>
      <c r="G121" s="236" t="s">
        <v>852</v>
      </c>
      <c r="H121" s="237">
        <v>15</v>
      </c>
      <c r="I121" s="238"/>
      <c r="J121" s="239">
        <f t="shared" si="20"/>
        <v>0</v>
      </c>
      <c r="K121" s="235" t="s">
        <v>264</v>
      </c>
      <c r="L121" s="240"/>
      <c r="M121" s="241" t="s">
        <v>22</v>
      </c>
      <c r="N121" s="242" t="s">
        <v>50</v>
      </c>
      <c r="O121" s="43"/>
      <c r="P121" s="214">
        <f t="shared" si="21"/>
        <v>0</v>
      </c>
      <c r="Q121" s="214">
        <v>0</v>
      </c>
      <c r="R121" s="214">
        <f t="shared" si="22"/>
        <v>0</v>
      </c>
      <c r="S121" s="214">
        <v>0</v>
      </c>
      <c r="T121" s="215">
        <f t="shared" si="23"/>
        <v>0</v>
      </c>
      <c r="AR121" s="25" t="s">
        <v>267</v>
      </c>
      <c r="AT121" s="25" t="s">
        <v>349</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8106</v>
      </c>
    </row>
    <row r="122" spans="2:65" s="1" customFormat="1" ht="22.5" customHeight="1">
      <c r="B122" s="42"/>
      <c r="C122" s="233" t="s">
        <v>404</v>
      </c>
      <c r="D122" s="233" t="s">
        <v>349</v>
      </c>
      <c r="E122" s="234" t="s">
        <v>8107</v>
      </c>
      <c r="F122" s="235" t="s">
        <v>8108</v>
      </c>
      <c r="G122" s="236" t="s">
        <v>852</v>
      </c>
      <c r="H122" s="237">
        <v>32</v>
      </c>
      <c r="I122" s="238"/>
      <c r="J122" s="239">
        <f t="shared" si="20"/>
        <v>0</v>
      </c>
      <c r="K122" s="235" t="s">
        <v>264</v>
      </c>
      <c r="L122" s="240"/>
      <c r="M122" s="241" t="s">
        <v>22</v>
      </c>
      <c r="N122" s="242" t="s">
        <v>50</v>
      </c>
      <c r="O122" s="43"/>
      <c r="P122" s="214">
        <f t="shared" si="21"/>
        <v>0</v>
      </c>
      <c r="Q122" s="214">
        <v>0</v>
      </c>
      <c r="R122" s="214">
        <f t="shared" si="22"/>
        <v>0</v>
      </c>
      <c r="S122" s="214">
        <v>0</v>
      </c>
      <c r="T122" s="215">
        <f t="shared" si="23"/>
        <v>0</v>
      </c>
      <c r="AR122" s="25" t="s">
        <v>267</v>
      </c>
      <c r="AT122" s="25" t="s">
        <v>349</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8109</v>
      </c>
    </row>
    <row r="123" spans="2:65" s="1" customFormat="1" ht="22.5" customHeight="1">
      <c r="B123" s="42"/>
      <c r="C123" s="233" t="s">
        <v>409</v>
      </c>
      <c r="D123" s="233" t="s">
        <v>349</v>
      </c>
      <c r="E123" s="234" t="s">
        <v>8110</v>
      </c>
      <c r="F123" s="235" t="s">
        <v>8111</v>
      </c>
      <c r="G123" s="236" t="s">
        <v>852</v>
      </c>
      <c r="H123" s="237">
        <v>21</v>
      </c>
      <c r="I123" s="238"/>
      <c r="J123" s="239">
        <f t="shared" si="20"/>
        <v>0</v>
      </c>
      <c r="K123" s="235" t="s">
        <v>264</v>
      </c>
      <c r="L123" s="240"/>
      <c r="M123" s="241" t="s">
        <v>22</v>
      </c>
      <c r="N123" s="242" t="s">
        <v>50</v>
      </c>
      <c r="O123" s="43"/>
      <c r="P123" s="214">
        <f t="shared" si="21"/>
        <v>0</v>
      </c>
      <c r="Q123" s="214">
        <v>0</v>
      </c>
      <c r="R123" s="214">
        <f t="shared" si="22"/>
        <v>0</v>
      </c>
      <c r="S123" s="214">
        <v>0</v>
      </c>
      <c r="T123" s="215">
        <f t="shared" si="23"/>
        <v>0</v>
      </c>
      <c r="AR123" s="25" t="s">
        <v>267</v>
      </c>
      <c r="AT123" s="25" t="s">
        <v>349</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8112</v>
      </c>
    </row>
    <row r="124" spans="2:65" s="1" customFormat="1" ht="22.5" customHeight="1">
      <c r="B124" s="42"/>
      <c r="C124" s="233" t="s">
        <v>414</v>
      </c>
      <c r="D124" s="233" t="s">
        <v>349</v>
      </c>
      <c r="E124" s="234" t="s">
        <v>8113</v>
      </c>
      <c r="F124" s="235" t="s">
        <v>8114</v>
      </c>
      <c r="G124" s="236" t="s">
        <v>852</v>
      </c>
      <c r="H124" s="237">
        <v>17</v>
      </c>
      <c r="I124" s="238"/>
      <c r="J124" s="239">
        <f t="shared" si="20"/>
        <v>0</v>
      </c>
      <c r="K124" s="235" t="s">
        <v>264</v>
      </c>
      <c r="L124" s="240"/>
      <c r="M124" s="241" t="s">
        <v>22</v>
      </c>
      <c r="N124" s="242" t="s">
        <v>50</v>
      </c>
      <c r="O124" s="43"/>
      <c r="P124" s="214">
        <f t="shared" si="21"/>
        <v>0</v>
      </c>
      <c r="Q124" s="214">
        <v>0</v>
      </c>
      <c r="R124" s="214">
        <f t="shared" si="22"/>
        <v>0</v>
      </c>
      <c r="S124" s="214">
        <v>0</v>
      </c>
      <c r="T124" s="215">
        <f t="shared" si="23"/>
        <v>0</v>
      </c>
      <c r="AR124" s="25" t="s">
        <v>267</v>
      </c>
      <c r="AT124" s="25" t="s">
        <v>349</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235</v>
      </c>
      <c r="BM124" s="25" t="s">
        <v>8115</v>
      </c>
    </row>
    <row r="125" spans="2:65" s="1" customFormat="1" ht="22.5" customHeight="1">
      <c r="B125" s="42"/>
      <c r="C125" s="233" t="s">
        <v>419</v>
      </c>
      <c r="D125" s="233" t="s">
        <v>349</v>
      </c>
      <c r="E125" s="234" t="s">
        <v>8116</v>
      </c>
      <c r="F125" s="235" t="s">
        <v>8117</v>
      </c>
      <c r="G125" s="236" t="s">
        <v>852</v>
      </c>
      <c r="H125" s="237">
        <v>120</v>
      </c>
      <c r="I125" s="238"/>
      <c r="J125" s="239">
        <f t="shared" si="20"/>
        <v>0</v>
      </c>
      <c r="K125" s="235" t="s">
        <v>264</v>
      </c>
      <c r="L125" s="240"/>
      <c r="M125" s="241" t="s">
        <v>22</v>
      </c>
      <c r="N125" s="242" t="s">
        <v>50</v>
      </c>
      <c r="O125" s="43"/>
      <c r="P125" s="214">
        <f t="shared" si="21"/>
        <v>0</v>
      </c>
      <c r="Q125" s="214">
        <v>0</v>
      </c>
      <c r="R125" s="214">
        <f t="shared" si="22"/>
        <v>0</v>
      </c>
      <c r="S125" s="214">
        <v>0</v>
      </c>
      <c r="T125" s="215">
        <f t="shared" si="23"/>
        <v>0</v>
      </c>
      <c r="AR125" s="25" t="s">
        <v>267</v>
      </c>
      <c r="AT125" s="25" t="s">
        <v>349</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235</v>
      </c>
      <c r="BM125" s="25" t="s">
        <v>8118</v>
      </c>
    </row>
    <row r="126" spans="2:65" s="1" customFormat="1" ht="22.5" customHeight="1">
      <c r="B126" s="42"/>
      <c r="C126" s="233" t="s">
        <v>423</v>
      </c>
      <c r="D126" s="233" t="s">
        <v>349</v>
      </c>
      <c r="E126" s="234" t="s">
        <v>8119</v>
      </c>
      <c r="F126" s="235" t="s">
        <v>8038</v>
      </c>
      <c r="G126" s="236" t="s">
        <v>852</v>
      </c>
      <c r="H126" s="237">
        <v>250</v>
      </c>
      <c r="I126" s="238"/>
      <c r="J126" s="239">
        <f t="shared" si="20"/>
        <v>0</v>
      </c>
      <c r="K126" s="235" t="s">
        <v>264</v>
      </c>
      <c r="L126" s="240"/>
      <c r="M126" s="241" t="s">
        <v>22</v>
      </c>
      <c r="N126" s="300" t="s">
        <v>50</v>
      </c>
      <c r="O126" s="291"/>
      <c r="P126" s="292">
        <f t="shared" si="21"/>
        <v>0</v>
      </c>
      <c r="Q126" s="292">
        <v>0</v>
      </c>
      <c r="R126" s="292">
        <f t="shared" si="22"/>
        <v>0</v>
      </c>
      <c r="S126" s="292">
        <v>0</v>
      </c>
      <c r="T126" s="293">
        <f t="shared" si="23"/>
        <v>0</v>
      </c>
      <c r="AR126" s="25" t="s">
        <v>267</v>
      </c>
      <c r="AT126" s="25" t="s">
        <v>349</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235</v>
      </c>
      <c r="BM126" s="25" t="s">
        <v>8120</v>
      </c>
    </row>
    <row r="127" spans="2:65" s="1" customFormat="1" ht="6.95" customHeight="1">
      <c r="B127" s="57"/>
      <c r="C127" s="58"/>
      <c r="D127" s="58"/>
      <c r="E127" s="58"/>
      <c r="F127" s="58"/>
      <c r="G127" s="58"/>
      <c r="H127" s="58"/>
      <c r="I127" s="149"/>
      <c r="J127" s="58"/>
      <c r="K127" s="58"/>
      <c r="L127" s="62"/>
    </row>
  </sheetData>
  <sheetProtection algorithmName="SHA-512" hashValue="lj5cDBCsfYZu+zQtKEC0wltZ+lgtvvYgJOrPq2r/tX8GkrarlDOB+ouUWP5LS9BPEjXy7KCyenfS0tLS3UaJ0w==" saltValue="VRmKtnZogquDvit/WIDq1A==" spinCount="100000" sheet="1" objects="1" scenarios="1" formatCells="0" formatColumns="0" formatRows="0" sort="0" autoFilter="0"/>
  <autoFilter ref="C85:K126"/>
  <mergeCells count="12">
    <mergeCell ref="G1:H1"/>
    <mergeCell ref="L2:V2"/>
    <mergeCell ref="E49:H49"/>
    <mergeCell ref="E51:H51"/>
    <mergeCell ref="E74:H74"/>
    <mergeCell ref="E76:H76"/>
    <mergeCell ref="E78:H78"/>
    <mergeCell ref="E7:H7"/>
    <mergeCell ref="E9:H9"/>
    <mergeCell ref="E11:H11"/>
    <mergeCell ref="E26:H26"/>
    <mergeCell ref="E47:H47"/>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141</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7918</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8121</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6" t="s">
        <v>7778</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ROUND(J92,2)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ROUND(SUM(BE92:BE154), 2)</f>
        <v>0</v>
      </c>
      <c r="G32" s="43"/>
      <c r="H32" s="43"/>
      <c r="I32" s="141">
        <v>0.21</v>
      </c>
      <c r="J32" s="140">
        <f>ROUND(ROUND((SUM(BE92:BE154)), 2)*I32, 2)</f>
        <v>0</v>
      </c>
      <c r="K32" s="46"/>
    </row>
    <row r="33" spans="2:11" s="1" customFormat="1" ht="14.45" customHeight="1">
      <c r="B33" s="42"/>
      <c r="C33" s="43"/>
      <c r="D33" s="43"/>
      <c r="E33" s="50" t="s">
        <v>51</v>
      </c>
      <c r="F33" s="140">
        <f>ROUND(SUM(BF92:BF154), 2)</f>
        <v>0</v>
      </c>
      <c r="G33" s="43"/>
      <c r="H33" s="43"/>
      <c r="I33" s="141">
        <v>0.15</v>
      </c>
      <c r="J33" s="140">
        <f>ROUND(ROUND((SUM(BF92:BF154)), 2)*I33, 2)</f>
        <v>0</v>
      </c>
      <c r="K33" s="46"/>
    </row>
    <row r="34" spans="2:11" s="1" customFormat="1" ht="14.45" hidden="1" customHeight="1">
      <c r="B34" s="42"/>
      <c r="C34" s="43"/>
      <c r="D34" s="43"/>
      <c r="E34" s="50" t="s">
        <v>52</v>
      </c>
      <c r="F34" s="140">
        <f>ROUND(SUM(BG92:BG154), 2)</f>
        <v>0</v>
      </c>
      <c r="G34" s="43"/>
      <c r="H34" s="43"/>
      <c r="I34" s="141">
        <v>0.21</v>
      </c>
      <c r="J34" s="140">
        <v>0</v>
      </c>
      <c r="K34" s="46"/>
    </row>
    <row r="35" spans="2:11" s="1" customFormat="1" ht="14.45" hidden="1" customHeight="1">
      <c r="B35" s="42"/>
      <c r="C35" s="43"/>
      <c r="D35" s="43"/>
      <c r="E35" s="50" t="s">
        <v>53</v>
      </c>
      <c r="F35" s="140">
        <f>ROUND(SUM(BH92:BH154), 2)</f>
        <v>0</v>
      </c>
      <c r="G35" s="43"/>
      <c r="H35" s="43"/>
      <c r="I35" s="141">
        <v>0.15</v>
      </c>
      <c r="J35" s="140">
        <v>0</v>
      </c>
      <c r="K35" s="46"/>
    </row>
    <row r="36" spans="2:11" s="1" customFormat="1" ht="14.45" hidden="1" customHeight="1">
      <c r="B36" s="42"/>
      <c r="C36" s="43"/>
      <c r="D36" s="43"/>
      <c r="E36" s="50" t="s">
        <v>54</v>
      </c>
      <c r="F36" s="140">
        <f>ROUND(SUM(BI92:BI154),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7918</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03.3 - Závlahy</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J92</f>
        <v>0</v>
      </c>
      <c r="K60" s="46"/>
      <c r="AU60" s="25" t="s">
        <v>184</v>
      </c>
    </row>
    <row r="61" spans="2:47" s="8" customFormat="1" ht="24.95" customHeight="1">
      <c r="B61" s="159"/>
      <c r="C61" s="160"/>
      <c r="D61" s="161" t="s">
        <v>8122</v>
      </c>
      <c r="E61" s="162"/>
      <c r="F61" s="162"/>
      <c r="G61" s="162"/>
      <c r="H61" s="162"/>
      <c r="I61" s="163"/>
      <c r="J61" s="164">
        <f>J93</f>
        <v>0</v>
      </c>
      <c r="K61" s="165"/>
    </row>
    <row r="62" spans="2:47" s="9" customFormat="1" ht="19.899999999999999" customHeight="1">
      <c r="B62" s="166"/>
      <c r="C62" s="167"/>
      <c r="D62" s="168" t="s">
        <v>8123</v>
      </c>
      <c r="E62" s="169"/>
      <c r="F62" s="169"/>
      <c r="G62" s="169"/>
      <c r="H62" s="169"/>
      <c r="I62" s="170"/>
      <c r="J62" s="171">
        <f>J94</f>
        <v>0</v>
      </c>
      <c r="K62" s="172"/>
    </row>
    <row r="63" spans="2:47" s="9" customFormat="1" ht="19.899999999999999" customHeight="1">
      <c r="B63" s="166"/>
      <c r="C63" s="167"/>
      <c r="D63" s="168" t="s">
        <v>8124</v>
      </c>
      <c r="E63" s="169"/>
      <c r="F63" s="169"/>
      <c r="G63" s="169"/>
      <c r="H63" s="169"/>
      <c r="I63" s="170"/>
      <c r="J63" s="171">
        <f>J105</f>
        <v>0</v>
      </c>
      <c r="K63" s="172"/>
    </row>
    <row r="64" spans="2:47" s="9" customFormat="1" ht="14.85" customHeight="1">
      <c r="B64" s="166"/>
      <c r="C64" s="167"/>
      <c r="D64" s="168" t="s">
        <v>8125</v>
      </c>
      <c r="E64" s="169"/>
      <c r="F64" s="169"/>
      <c r="G64" s="169"/>
      <c r="H64" s="169"/>
      <c r="I64" s="170"/>
      <c r="J64" s="171">
        <f>J106</f>
        <v>0</v>
      </c>
      <c r="K64" s="172"/>
    </row>
    <row r="65" spans="2:12" s="9" customFormat="1" ht="14.85" customHeight="1">
      <c r="B65" s="166"/>
      <c r="C65" s="167"/>
      <c r="D65" s="168" t="s">
        <v>8126</v>
      </c>
      <c r="E65" s="169"/>
      <c r="F65" s="169"/>
      <c r="G65" s="169"/>
      <c r="H65" s="169"/>
      <c r="I65" s="170"/>
      <c r="J65" s="171">
        <f>J112</f>
        <v>0</v>
      </c>
      <c r="K65" s="172"/>
    </row>
    <row r="66" spans="2:12" s="9" customFormat="1" ht="19.899999999999999" customHeight="1">
      <c r="B66" s="166"/>
      <c r="C66" s="167"/>
      <c r="D66" s="168" t="s">
        <v>8127</v>
      </c>
      <c r="E66" s="169"/>
      <c r="F66" s="169"/>
      <c r="G66" s="169"/>
      <c r="H66" s="169"/>
      <c r="I66" s="170"/>
      <c r="J66" s="171">
        <f>J117</f>
        <v>0</v>
      </c>
      <c r="K66" s="172"/>
    </row>
    <row r="67" spans="2:12" s="9" customFormat="1" ht="14.85" customHeight="1">
      <c r="B67" s="166"/>
      <c r="C67" s="167"/>
      <c r="D67" s="168" t="s">
        <v>8126</v>
      </c>
      <c r="E67" s="169"/>
      <c r="F67" s="169"/>
      <c r="G67" s="169"/>
      <c r="H67" s="169"/>
      <c r="I67" s="170"/>
      <c r="J67" s="171">
        <f>J118</f>
        <v>0</v>
      </c>
      <c r="K67" s="172"/>
    </row>
    <row r="68" spans="2:12" s="9" customFormat="1" ht="19.899999999999999" customHeight="1">
      <c r="B68" s="166"/>
      <c r="C68" s="167"/>
      <c r="D68" s="168" t="s">
        <v>8128</v>
      </c>
      <c r="E68" s="169"/>
      <c r="F68" s="169"/>
      <c r="G68" s="169"/>
      <c r="H68" s="169"/>
      <c r="I68" s="170"/>
      <c r="J68" s="171">
        <f>J128</f>
        <v>0</v>
      </c>
      <c r="K68" s="172"/>
    </row>
    <row r="69" spans="2:12" s="9" customFormat="1" ht="19.899999999999999" customHeight="1">
      <c r="B69" s="166"/>
      <c r="C69" s="167"/>
      <c r="D69" s="168" t="s">
        <v>8129</v>
      </c>
      <c r="E69" s="169"/>
      <c r="F69" s="169"/>
      <c r="G69" s="169"/>
      <c r="H69" s="169"/>
      <c r="I69" s="170"/>
      <c r="J69" s="171">
        <f>J139</f>
        <v>0</v>
      </c>
      <c r="K69" s="172"/>
    </row>
    <row r="70" spans="2:12" s="9" customFormat="1" ht="19.899999999999999" customHeight="1">
      <c r="B70" s="166"/>
      <c r="C70" s="167"/>
      <c r="D70" s="168" t="s">
        <v>8130</v>
      </c>
      <c r="E70" s="169"/>
      <c r="F70" s="169"/>
      <c r="G70" s="169"/>
      <c r="H70" s="169"/>
      <c r="I70" s="170"/>
      <c r="J70" s="171">
        <f>J151</f>
        <v>0</v>
      </c>
      <c r="K70" s="172"/>
    </row>
    <row r="71" spans="2:12" s="1" customFormat="1" ht="21.75" customHeight="1">
      <c r="B71" s="42"/>
      <c r="C71" s="43"/>
      <c r="D71" s="43"/>
      <c r="E71" s="43"/>
      <c r="F71" s="43"/>
      <c r="G71" s="43"/>
      <c r="H71" s="43"/>
      <c r="I71" s="128"/>
      <c r="J71" s="43"/>
      <c r="K71" s="46"/>
    </row>
    <row r="72" spans="2:12" s="1" customFormat="1" ht="6.95" customHeight="1">
      <c r="B72" s="57"/>
      <c r="C72" s="58"/>
      <c r="D72" s="58"/>
      <c r="E72" s="58"/>
      <c r="F72" s="58"/>
      <c r="G72" s="58"/>
      <c r="H72" s="58"/>
      <c r="I72" s="149"/>
      <c r="J72" s="58"/>
      <c r="K72" s="59"/>
    </row>
    <row r="76" spans="2:12" s="1" customFormat="1" ht="6.95" customHeight="1">
      <c r="B76" s="60"/>
      <c r="C76" s="61"/>
      <c r="D76" s="61"/>
      <c r="E76" s="61"/>
      <c r="F76" s="61"/>
      <c r="G76" s="61"/>
      <c r="H76" s="61"/>
      <c r="I76" s="152"/>
      <c r="J76" s="61"/>
      <c r="K76" s="61"/>
      <c r="L76" s="62"/>
    </row>
    <row r="77" spans="2:12" s="1" customFormat="1" ht="36.950000000000003" customHeight="1">
      <c r="B77" s="42"/>
      <c r="C77" s="63" t="s">
        <v>212</v>
      </c>
      <c r="D77" s="64"/>
      <c r="E77" s="64"/>
      <c r="F77" s="64"/>
      <c r="G77" s="64"/>
      <c r="H77" s="64"/>
      <c r="I77" s="173"/>
      <c r="J77" s="64"/>
      <c r="K77" s="64"/>
      <c r="L77" s="62"/>
    </row>
    <row r="78" spans="2:12" s="1" customFormat="1" ht="6.95" customHeight="1">
      <c r="B78" s="42"/>
      <c r="C78" s="64"/>
      <c r="D78" s="64"/>
      <c r="E78" s="64"/>
      <c r="F78" s="64"/>
      <c r="G78" s="64"/>
      <c r="H78" s="64"/>
      <c r="I78" s="173"/>
      <c r="J78" s="64"/>
      <c r="K78" s="64"/>
      <c r="L78" s="62"/>
    </row>
    <row r="79" spans="2:12" s="1" customFormat="1" ht="14.45" customHeight="1">
      <c r="B79" s="42"/>
      <c r="C79" s="66" t="s">
        <v>18</v>
      </c>
      <c r="D79" s="64"/>
      <c r="E79" s="64"/>
      <c r="F79" s="64"/>
      <c r="G79" s="64"/>
      <c r="H79" s="64"/>
      <c r="I79" s="173"/>
      <c r="J79" s="64"/>
      <c r="K79" s="64"/>
      <c r="L79" s="62"/>
    </row>
    <row r="80" spans="2:12" s="1" customFormat="1" ht="22.5" customHeight="1">
      <c r="B80" s="42"/>
      <c r="C80" s="64"/>
      <c r="D80" s="64"/>
      <c r="E80" s="426" t="str">
        <f>E7</f>
        <v>NOVÁ PSYCHIATRIE - NEMOCNICE TÁBOR (staveniště A)</v>
      </c>
      <c r="F80" s="427"/>
      <c r="G80" s="427"/>
      <c r="H80" s="427"/>
      <c r="I80" s="173"/>
      <c r="J80" s="64"/>
      <c r="K80" s="64"/>
      <c r="L80" s="62"/>
    </row>
    <row r="81" spans="2:65">
      <c r="B81" s="29"/>
      <c r="C81" s="66" t="s">
        <v>175</v>
      </c>
      <c r="D81" s="174"/>
      <c r="E81" s="174"/>
      <c r="F81" s="174"/>
      <c r="G81" s="174"/>
      <c r="H81" s="174"/>
      <c r="J81" s="174"/>
      <c r="K81" s="174"/>
      <c r="L81" s="175"/>
    </row>
    <row r="82" spans="2:65" s="1" customFormat="1" ht="22.5" customHeight="1">
      <c r="B82" s="42"/>
      <c r="C82" s="64"/>
      <c r="D82" s="64"/>
      <c r="E82" s="426" t="s">
        <v>7918</v>
      </c>
      <c r="F82" s="428"/>
      <c r="G82" s="428"/>
      <c r="H82" s="428"/>
      <c r="I82" s="173"/>
      <c r="J82" s="64"/>
      <c r="K82" s="64"/>
      <c r="L82" s="62"/>
    </row>
    <row r="83" spans="2:65" s="1" customFormat="1" ht="14.45" customHeight="1">
      <c r="B83" s="42"/>
      <c r="C83" s="66" t="s">
        <v>177</v>
      </c>
      <c r="D83" s="64"/>
      <c r="E83" s="64"/>
      <c r="F83" s="64"/>
      <c r="G83" s="64"/>
      <c r="H83" s="64"/>
      <c r="I83" s="173"/>
      <c r="J83" s="64"/>
      <c r="K83" s="64"/>
      <c r="L83" s="62"/>
    </row>
    <row r="84" spans="2:65" s="1" customFormat="1" ht="23.25" customHeight="1">
      <c r="B84" s="42"/>
      <c r="C84" s="64"/>
      <c r="D84" s="64"/>
      <c r="E84" s="397" t="str">
        <f>E11</f>
        <v>03.3 - Závlahy</v>
      </c>
      <c r="F84" s="428"/>
      <c r="G84" s="428"/>
      <c r="H84" s="428"/>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25</v>
      </c>
      <c r="D86" s="64"/>
      <c r="E86" s="64"/>
      <c r="F86" s="176" t="str">
        <f>F14</f>
        <v>Tábor</v>
      </c>
      <c r="G86" s="64"/>
      <c r="H86" s="64"/>
      <c r="I86" s="177" t="s">
        <v>27</v>
      </c>
      <c r="J86" s="74" t="str">
        <f>IF(J14="","",J14)</f>
        <v>13. 9. 2017</v>
      </c>
      <c r="K86" s="64"/>
      <c r="L86" s="62"/>
    </row>
    <row r="87" spans="2:65" s="1" customFormat="1" ht="6.95" customHeight="1">
      <c r="B87" s="42"/>
      <c r="C87" s="64"/>
      <c r="D87" s="64"/>
      <c r="E87" s="64"/>
      <c r="F87" s="64"/>
      <c r="G87" s="64"/>
      <c r="H87" s="64"/>
      <c r="I87" s="173"/>
      <c r="J87" s="64"/>
      <c r="K87" s="64"/>
      <c r="L87" s="62"/>
    </row>
    <row r="88" spans="2:65" s="1" customFormat="1">
      <c r="B88" s="42"/>
      <c r="C88" s="66" t="s">
        <v>31</v>
      </c>
      <c r="D88" s="64"/>
      <c r="E88" s="64"/>
      <c r="F88" s="176" t="str">
        <f>E17</f>
        <v>Nemocnice Tábor,a.s.Kpt. Jaroše 2000 390 02 Tábor</v>
      </c>
      <c r="G88" s="64"/>
      <c r="H88" s="64"/>
      <c r="I88" s="177" t="s">
        <v>39</v>
      </c>
      <c r="J88" s="176" t="str">
        <f>E23</f>
        <v>Atelier H1 Ing.arch.J.Hochman, K Biřičce, HK</v>
      </c>
      <c r="K88" s="64"/>
      <c r="L88" s="62"/>
    </row>
    <row r="89" spans="2:65" s="1" customFormat="1" ht="14.45" customHeight="1">
      <c r="B89" s="42"/>
      <c r="C89" s="66" t="s">
        <v>37</v>
      </c>
      <c r="D89" s="64"/>
      <c r="E89" s="64"/>
      <c r="F89" s="176" t="str">
        <f>IF(E20="","",E20)</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8"/>
      <c r="C91" s="179" t="s">
        <v>213</v>
      </c>
      <c r="D91" s="180" t="s">
        <v>64</v>
      </c>
      <c r="E91" s="180" t="s">
        <v>60</v>
      </c>
      <c r="F91" s="180" t="s">
        <v>214</v>
      </c>
      <c r="G91" s="180" t="s">
        <v>215</v>
      </c>
      <c r="H91" s="180" t="s">
        <v>216</v>
      </c>
      <c r="I91" s="181" t="s">
        <v>217</v>
      </c>
      <c r="J91" s="180" t="s">
        <v>182</v>
      </c>
      <c r="K91" s="182" t="s">
        <v>218</v>
      </c>
      <c r="L91" s="183"/>
      <c r="M91" s="82" t="s">
        <v>219</v>
      </c>
      <c r="N91" s="83" t="s">
        <v>49</v>
      </c>
      <c r="O91" s="83" t="s">
        <v>220</v>
      </c>
      <c r="P91" s="83" t="s">
        <v>221</v>
      </c>
      <c r="Q91" s="83" t="s">
        <v>222</v>
      </c>
      <c r="R91" s="83" t="s">
        <v>223</v>
      </c>
      <c r="S91" s="83" t="s">
        <v>224</v>
      </c>
      <c r="T91" s="84" t="s">
        <v>225</v>
      </c>
    </row>
    <row r="92" spans="2:65" s="1" customFormat="1" ht="29.25" customHeight="1">
      <c r="B92" s="42"/>
      <c r="C92" s="88" t="s">
        <v>183</v>
      </c>
      <c r="D92" s="64"/>
      <c r="E92" s="64"/>
      <c r="F92" s="64"/>
      <c r="G92" s="64"/>
      <c r="H92" s="64"/>
      <c r="I92" s="173"/>
      <c r="J92" s="184">
        <f>BK92</f>
        <v>0</v>
      </c>
      <c r="K92" s="64"/>
      <c r="L92" s="62"/>
      <c r="M92" s="85"/>
      <c r="N92" s="86"/>
      <c r="O92" s="86"/>
      <c r="P92" s="185">
        <f>P93</f>
        <v>0</v>
      </c>
      <c r="Q92" s="86"/>
      <c r="R92" s="185">
        <f>R93</f>
        <v>0</v>
      </c>
      <c r="S92" s="86"/>
      <c r="T92" s="186">
        <f>T93</f>
        <v>0</v>
      </c>
      <c r="AT92" s="25" t="s">
        <v>78</v>
      </c>
      <c r="AU92" s="25" t="s">
        <v>184</v>
      </c>
      <c r="BK92" s="187">
        <f>BK93</f>
        <v>0</v>
      </c>
    </row>
    <row r="93" spans="2:65" s="11" customFormat="1" ht="37.35" customHeight="1">
      <c r="B93" s="188"/>
      <c r="C93" s="189"/>
      <c r="D93" s="190" t="s">
        <v>78</v>
      </c>
      <c r="E93" s="191" t="s">
        <v>226</v>
      </c>
      <c r="F93" s="191" t="s">
        <v>226</v>
      </c>
      <c r="G93" s="189"/>
      <c r="H93" s="189"/>
      <c r="I93" s="192"/>
      <c r="J93" s="193">
        <f>BK93</f>
        <v>0</v>
      </c>
      <c r="K93" s="189"/>
      <c r="L93" s="194"/>
      <c r="M93" s="195"/>
      <c r="N93" s="196"/>
      <c r="O93" s="196"/>
      <c r="P93" s="197">
        <f>P94+P105+P117+P128+P139+P151</f>
        <v>0</v>
      </c>
      <c r="Q93" s="196"/>
      <c r="R93" s="197">
        <f>R94+R105+R117+R128+R139+R151</f>
        <v>0</v>
      </c>
      <c r="S93" s="196"/>
      <c r="T93" s="198">
        <f>T94+T105+T117+T128+T139+T151</f>
        <v>0</v>
      </c>
      <c r="AR93" s="199" t="s">
        <v>24</v>
      </c>
      <c r="AT93" s="200" t="s">
        <v>78</v>
      </c>
      <c r="AU93" s="200" t="s">
        <v>79</v>
      </c>
      <c r="AY93" s="199" t="s">
        <v>228</v>
      </c>
      <c r="BK93" s="201">
        <f>BK94+BK105+BK117+BK128+BK139+BK151</f>
        <v>0</v>
      </c>
    </row>
    <row r="94" spans="2:65" s="11" customFormat="1" ht="19.899999999999999" customHeight="1">
      <c r="B94" s="188"/>
      <c r="C94" s="189"/>
      <c r="D94" s="202" t="s">
        <v>78</v>
      </c>
      <c r="E94" s="203" t="s">
        <v>8131</v>
      </c>
      <c r="F94" s="203" t="s">
        <v>8132</v>
      </c>
      <c r="G94" s="189"/>
      <c r="H94" s="189"/>
      <c r="I94" s="192"/>
      <c r="J94" s="204">
        <f>BK94</f>
        <v>0</v>
      </c>
      <c r="K94" s="189"/>
      <c r="L94" s="194"/>
      <c r="M94" s="195"/>
      <c r="N94" s="196"/>
      <c r="O94" s="196"/>
      <c r="P94" s="197">
        <f>SUM(P95:P104)</f>
        <v>0</v>
      </c>
      <c r="Q94" s="196"/>
      <c r="R94" s="197">
        <f>SUM(R95:R104)</f>
        <v>0</v>
      </c>
      <c r="S94" s="196"/>
      <c r="T94" s="198">
        <f>SUM(T95:T104)</f>
        <v>0</v>
      </c>
      <c r="AR94" s="199" t="s">
        <v>24</v>
      </c>
      <c r="AT94" s="200" t="s">
        <v>78</v>
      </c>
      <c r="AU94" s="200" t="s">
        <v>24</v>
      </c>
      <c r="AY94" s="199" t="s">
        <v>228</v>
      </c>
      <c r="BK94" s="201">
        <f>SUM(BK95:BK104)</f>
        <v>0</v>
      </c>
    </row>
    <row r="95" spans="2:65" s="1" customFormat="1" ht="22.5" customHeight="1">
      <c r="B95" s="42"/>
      <c r="C95" s="205" t="s">
        <v>24</v>
      </c>
      <c r="D95" s="205" t="s">
        <v>230</v>
      </c>
      <c r="E95" s="206" t="s">
        <v>7357</v>
      </c>
      <c r="F95" s="207" t="s">
        <v>8133</v>
      </c>
      <c r="G95" s="208" t="s">
        <v>852</v>
      </c>
      <c r="H95" s="209">
        <v>1</v>
      </c>
      <c r="I95" s="210"/>
      <c r="J95" s="211">
        <f>ROUND(I95*H95,2)</f>
        <v>0</v>
      </c>
      <c r="K95" s="207" t="s">
        <v>264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8134</v>
      </c>
    </row>
    <row r="96" spans="2:65" s="1" customFormat="1" ht="22.5" customHeight="1">
      <c r="B96" s="42"/>
      <c r="C96" s="205" t="s">
        <v>87</v>
      </c>
      <c r="D96" s="205" t="s">
        <v>230</v>
      </c>
      <c r="E96" s="206" t="s">
        <v>7360</v>
      </c>
      <c r="F96" s="207" t="s">
        <v>8135</v>
      </c>
      <c r="G96" s="208" t="s">
        <v>852</v>
      </c>
      <c r="H96" s="209">
        <v>1</v>
      </c>
      <c r="I96" s="210"/>
      <c r="J96" s="211">
        <f>ROUND(I96*H96,2)</f>
        <v>0</v>
      </c>
      <c r="K96" s="207" t="s">
        <v>264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8136</v>
      </c>
    </row>
    <row r="97" spans="2:65" s="1" customFormat="1" ht="40.5">
      <c r="B97" s="42"/>
      <c r="C97" s="64"/>
      <c r="D97" s="219" t="s">
        <v>640</v>
      </c>
      <c r="E97" s="64"/>
      <c r="F97" s="280" t="s">
        <v>8137</v>
      </c>
      <c r="G97" s="64"/>
      <c r="H97" s="64"/>
      <c r="I97" s="173"/>
      <c r="J97" s="64"/>
      <c r="K97" s="64"/>
      <c r="L97" s="62"/>
      <c r="M97" s="255"/>
      <c r="N97" s="43"/>
      <c r="O97" s="43"/>
      <c r="P97" s="43"/>
      <c r="Q97" s="43"/>
      <c r="R97" s="43"/>
      <c r="S97" s="43"/>
      <c r="T97" s="79"/>
      <c r="AT97" s="25" t="s">
        <v>640</v>
      </c>
      <c r="AU97" s="25" t="s">
        <v>87</v>
      </c>
    </row>
    <row r="98" spans="2:65" s="1" customFormat="1" ht="22.5" customHeight="1">
      <c r="B98" s="42"/>
      <c r="C98" s="205" t="s">
        <v>101</v>
      </c>
      <c r="D98" s="205" t="s">
        <v>230</v>
      </c>
      <c r="E98" s="206" t="s">
        <v>7363</v>
      </c>
      <c r="F98" s="207" t="s">
        <v>8138</v>
      </c>
      <c r="G98" s="208" t="s">
        <v>852</v>
      </c>
      <c r="H98" s="209">
        <v>3</v>
      </c>
      <c r="I98" s="210"/>
      <c r="J98" s="211">
        <f>ROUND(I98*H98,2)</f>
        <v>0</v>
      </c>
      <c r="K98" s="207" t="s">
        <v>264</v>
      </c>
      <c r="L98" s="62"/>
      <c r="M98" s="212" t="s">
        <v>22</v>
      </c>
      <c r="N98" s="213" t="s">
        <v>50</v>
      </c>
      <c r="O98" s="43"/>
      <c r="P98" s="214">
        <f>O98*H98</f>
        <v>0</v>
      </c>
      <c r="Q98" s="214">
        <v>0</v>
      </c>
      <c r="R98" s="214">
        <f>Q98*H98</f>
        <v>0</v>
      </c>
      <c r="S98" s="214">
        <v>0</v>
      </c>
      <c r="T98" s="215">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8139</v>
      </c>
    </row>
    <row r="99" spans="2:65" s="1" customFormat="1" ht="27">
      <c r="B99" s="42"/>
      <c r="C99" s="64"/>
      <c r="D99" s="219" t="s">
        <v>640</v>
      </c>
      <c r="E99" s="64"/>
      <c r="F99" s="280" t="s">
        <v>8140</v>
      </c>
      <c r="G99" s="64"/>
      <c r="H99" s="64"/>
      <c r="I99" s="173"/>
      <c r="J99" s="64"/>
      <c r="K99" s="64"/>
      <c r="L99" s="62"/>
      <c r="M99" s="255"/>
      <c r="N99" s="43"/>
      <c r="O99" s="43"/>
      <c r="P99" s="43"/>
      <c r="Q99" s="43"/>
      <c r="R99" s="43"/>
      <c r="S99" s="43"/>
      <c r="T99" s="79"/>
      <c r="AT99" s="25" t="s">
        <v>640</v>
      </c>
      <c r="AU99" s="25" t="s">
        <v>87</v>
      </c>
    </row>
    <row r="100" spans="2:65" s="1" customFormat="1" ht="22.5" customHeight="1">
      <c r="B100" s="42"/>
      <c r="C100" s="205" t="s">
        <v>235</v>
      </c>
      <c r="D100" s="205" t="s">
        <v>230</v>
      </c>
      <c r="E100" s="206" t="s">
        <v>7368</v>
      </c>
      <c r="F100" s="207" t="s">
        <v>8141</v>
      </c>
      <c r="G100" s="208" t="s">
        <v>852</v>
      </c>
      <c r="H100" s="209">
        <v>3</v>
      </c>
      <c r="I100" s="210"/>
      <c r="J100" s="211">
        <f>ROUND(I100*H100,2)</f>
        <v>0</v>
      </c>
      <c r="K100" s="207" t="s">
        <v>264</v>
      </c>
      <c r="L100" s="62"/>
      <c r="M100" s="212" t="s">
        <v>22</v>
      </c>
      <c r="N100" s="213" t="s">
        <v>50</v>
      </c>
      <c r="O100" s="43"/>
      <c r="P100" s="214">
        <f>O100*H100</f>
        <v>0</v>
      </c>
      <c r="Q100" s="214">
        <v>0</v>
      </c>
      <c r="R100" s="214">
        <f>Q100*H100</f>
        <v>0</v>
      </c>
      <c r="S100" s="214">
        <v>0</v>
      </c>
      <c r="T100" s="215">
        <f>S100*H100</f>
        <v>0</v>
      </c>
      <c r="AR100" s="25" t="s">
        <v>235</v>
      </c>
      <c r="AT100" s="25" t="s">
        <v>230</v>
      </c>
      <c r="AU100" s="25" t="s">
        <v>87</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235</v>
      </c>
      <c r="BM100" s="25" t="s">
        <v>8142</v>
      </c>
    </row>
    <row r="101" spans="2:65" s="1" customFormat="1" ht="22.5" customHeight="1">
      <c r="B101" s="42"/>
      <c r="C101" s="205" t="s">
        <v>251</v>
      </c>
      <c r="D101" s="205" t="s">
        <v>230</v>
      </c>
      <c r="E101" s="206" t="s">
        <v>7371</v>
      </c>
      <c r="F101" s="207" t="s">
        <v>8143</v>
      </c>
      <c r="G101" s="208" t="s">
        <v>852</v>
      </c>
      <c r="H101" s="209">
        <v>3</v>
      </c>
      <c r="I101" s="210"/>
      <c r="J101" s="211">
        <f>ROUND(I101*H101,2)</f>
        <v>0</v>
      </c>
      <c r="K101" s="207" t="s">
        <v>264</v>
      </c>
      <c r="L101" s="62"/>
      <c r="M101" s="212" t="s">
        <v>22</v>
      </c>
      <c r="N101" s="213" t="s">
        <v>50</v>
      </c>
      <c r="O101" s="43"/>
      <c r="P101" s="214">
        <f>O101*H101</f>
        <v>0</v>
      </c>
      <c r="Q101" s="214">
        <v>0</v>
      </c>
      <c r="R101" s="214">
        <f>Q101*H101</f>
        <v>0</v>
      </c>
      <c r="S101" s="214">
        <v>0</v>
      </c>
      <c r="T101" s="215">
        <f>S101*H101</f>
        <v>0</v>
      </c>
      <c r="AR101" s="25" t="s">
        <v>235</v>
      </c>
      <c r="AT101" s="25" t="s">
        <v>230</v>
      </c>
      <c r="AU101" s="25" t="s">
        <v>87</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8144</v>
      </c>
    </row>
    <row r="102" spans="2:65" s="1" customFormat="1" ht="27">
      <c r="B102" s="42"/>
      <c r="C102" s="64"/>
      <c r="D102" s="219" t="s">
        <v>640</v>
      </c>
      <c r="E102" s="64"/>
      <c r="F102" s="280" t="s">
        <v>8145</v>
      </c>
      <c r="G102" s="64"/>
      <c r="H102" s="64"/>
      <c r="I102" s="173"/>
      <c r="J102" s="64"/>
      <c r="K102" s="64"/>
      <c r="L102" s="62"/>
      <c r="M102" s="255"/>
      <c r="N102" s="43"/>
      <c r="O102" s="43"/>
      <c r="P102" s="43"/>
      <c r="Q102" s="43"/>
      <c r="R102" s="43"/>
      <c r="S102" s="43"/>
      <c r="T102" s="79"/>
      <c r="AT102" s="25" t="s">
        <v>640</v>
      </c>
      <c r="AU102" s="25" t="s">
        <v>87</v>
      </c>
    </row>
    <row r="103" spans="2:65" s="1" customFormat="1" ht="22.5" customHeight="1">
      <c r="B103" s="42"/>
      <c r="C103" s="205" t="s">
        <v>260</v>
      </c>
      <c r="D103" s="205" t="s">
        <v>230</v>
      </c>
      <c r="E103" s="206" t="s">
        <v>8146</v>
      </c>
      <c r="F103" s="207" t="s">
        <v>8147</v>
      </c>
      <c r="G103" s="208" t="s">
        <v>852</v>
      </c>
      <c r="H103" s="209">
        <v>6</v>
      </c>
      <c r="I103" s="210"/>
      <c r="J103" s="211">
        <f>ROUND(I103*H103,2)</f>
        <v>0</v>
      </c>
      <c r="K103" s="207" t="s">
        <v>264</v>
      </c>
      <c r="L103" s="62"/>
      <c r="M103" s="212" t="s">
        <v>22</v>
      </c>
      <c r="N103" s="213" t="s">
        <v>50</v>
      </c>
      <c r="O103" s="43"/>
      <c r="P103" s="214">
        <f>O103*H103</f>
        <v>0</v>
      </c>
      <c r="Q103" s="214">
        <v>0</v>
      </c>
      <c r="R103" s="214">
        <f>Q103*H103</f>
        <v>0</v>
      </c>
      <c r="S103" s="214">
        <v>0</v>
      </c>
      <c r="T103" s="215">
        <f>S103*H103</f>
        <v>0</v>
      </c>
      <c r="AR103" s="25" t="s">
        <v>235</v>
      </c>
      <c r="AT103" s="25" t="s">
        <v>230</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8148</v>
      </c>
    </row>
    <row r="104" spans="2:65" s="1" customFormat="1" ht="27">
      <c r="B104" s="42"/>
      <c r="C104" s="64"/>
      <c r="D104" s="229" t="s">
        <v>640</v>
      </c>
      <c r="E104" s="64"/>
      <c r="F104" s="254" t="s">
        <v>8149</v>
      </c>
      <c r="G104" s="64"/>
      <c r="H104" s="64"/>
      <c r="I104" s="173"/>
      <c r="J104" s="64"/>
      <c r="K104" s="64"/>
      <c r="L104" s="62"/>
      <c r="M104" s="255"/>
      <c r="N104" s="43"/>
      <c r="O104" s="43"/>
      <c r="P104" s="43"/>
      <c r="Q104" s="43"/>
      <c r="R104" s="43"/>
      <c r="S104" s="43"/>
      <c r="T104" s="79"/>
      <c r="AT104" s="25" t="s">
        <v>640</v>
      </c>
      <c r="AU104" s="25" t="s">
        <v>87</v>
      </c>
    </row>
    <row r="105" spans="2:65" s="11" customFormat="1" ht="29.85" customHeight="1">
      <c r="B105" s="188"/>
      <c r="C105" s="189"/>
      <c r="D105" s="190" t="s">
        <v>78</v>
      </c>
      <c r="E105" s="294" t="s">
        <v>8150</v>
      </c>
      <c r="F105" s="294" t="s">
        <v>8151</v>
      </c>
      <c r="G105" s="189"/>
      <c r="H105" s="189"/>
      <c r="I105" s="192"/>
      <c r="J105" s="295">
        <f>BK105</f>
        <v>0</v>
      </c>
      <c r="K105" s="189"/>
      <c r="L105" s="194"/>
      <c r="M105" s="195"/>
      <c r="N105" s="196"/>
      <c r="O105" s="196"/>
      <c r="P105" s="197">
        <f>P106+P112</f>
        <v>0</v>
      </c>
      <c r="Q105" s="196"/>
      <c r="R105" s="197">
        <f>R106+R112</f>
        <v>0</v>
      </c>
      <c r="S105" s="196"/>
      <c r="T105" s="198">
        <f>T106+T112</f>
        <v>0</v>
      </c>
      <c r="AR105" s="199" t="s">
        <v>24</v>
      </c>
      <c r="AT105" s="200" t="s">
        <v>78</v>
      </c>
      <c r="AU105" s="200" t="s">
        <v>24</v>
      </c>
      <c r="AY105" s="199" t="s">
        <v>228</v>
      </c>
      <c r="BK105" s="201">
        <f>BK106+BK112</f>
        <v>0</v>
      </c>
    </row>
    <row r="106" spans="2:65" s="11" customFormat="1" ht="14.85" customHeight="1">
      <c r="B106" s="188"/>
      <c r="C106" s="189"/>
      <c r="D106" s="202" t="s">
        <v>78</v>
      </c>
      <c r="E106" s="203" t="s">
        <v>3134</v>
      </c>
      <c r="F106" s="203" t="s">
        <v>8152</v>
      </c>
      <c r="G106" s="189"/>
      <c r="H106" s="189"/>
      <c r="I106" s="192"/>
      <c r="J106" s="204">
        <f>BK106</f>
        <v>0</v>
      </c>
      <c r="K106" s="189"/>
      <c r="L106" s="194"/>
      <c r="M106" s="195"/>
      <c r="N106" s="196"/>
      <c r="O106" s="196"/>
      <c r="P106" s="197">
        <f>SUM(P107:P111)</f>
        <v>0</v>
      </c>
      <c r="Q106" s="196"/>
      <c r="R106" s="197">
        <f>SUM(R107:R111)</f>
        <v>0</v>
      </c>
      <c r="S106" s="196"/>
      <c r="T106" s="198">
        <f>SUM(T107:T111)</f>
        <v>0</v>
      </c>
      <c r="AR106" s="199" t="s">
        <v>24</v>
      </c>
      <c r="AT106" s="200" t="s">
        <v>78</v>
      </c>
      <c r="AU106" s="200" t="s">
        <v>87</v>
      </c>
      <c r="AY106" s="199" t="s">
        <v>228</v>
      </c>
      <c r="BK106" s="201">
        <f>SUM(BK107:BK111)</f>
        <v>0</v>
      </c>
    </row>
    <row r="107" spans="2:65" s="1" customFormat="1" ht="22.5" customHeight="1">
      <c r="B107" s="42"/>
      <c r="C107" s="205" t="s">
        <v>29</v>
      </c>
      <c r="D107" s="205" t="s">
        <v>230</v>
      </c>
      <c r="E107" s="206" t="s">
        <v>7375</v>
      </c>
      <c r="F107" s="207" t="s">
        <v>8153</v>
      </c>
      <c r="G107" s="208" t="s">
        <v>675</v>
      </c>
      <c r="H107" s="209">
        <v>68</v>
      </c>
      <c r="I107" s="210"/>
      <c r="J107" s="211">
        <f>ROUND(I107*H107,2)</f>
        <v>0</v>
      </c>
      <c r="K107" s="207" t="s">
        <v>264</v>
      </c>
      <c r="L107" s="62"/>
      <c r="M107" s="212" t="s">
        <v>22</v>
      </c>
      <c r="N107" s="213" t="s">
        <v>50</v>
      </c>
      <c r="O107" s="43"/>
      <c r="P107" s="214">
        <f>O107*H107</f>
        <v>0</v>
      </c>
      <c r="Q107" s="214">
        <v>0</v>
      </c>
      <c r="R107" s="214">
        <f>Q107*H107</f>
        <v>0</v>
      </c>
      <c r="S107" s="214">
        <v>0</v>
      </c>
      <c r="T107" s="215">
        <f>S107*H107</f>
        <v>0</v>
      </c>
      <c r="AR107" s="25" t="s">
        <v>235</v>
      </c>
      <c r="AT107" s="25" t="s">
        <v>230</v>
      </c>
      <c r="AU107" s="25" t="s">
        <v>101</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8154</v>
      </c>
    </row>
    <row r="108" spans="2:65" s="1" customFormat="1" ht="27">
      <c r="B108" s="42"/>
      <c r="C108" s="64"/>
      <c r="D108" s="219" t="s">
        <v>640</v>
      </c>
      <c r="E108" s="64"/>
      <c r="F108" s="280" t="s">
        <v>8155</v>
      </c>
      <c r="G108" s="64"/>
      <c r="H108" s="64"/>
      <c r="I108" s="173"/>
      <c r="J108" s="64"/>
      <c r="K108" s="64"/>
      <c r="L108" s="62"/>
      <c r="M108" s="255"/>
      <c r="N108" s="43"/>
      <c r="O108" s="43"/>
      <c r="P108" s="43"/>
      <c r="Q108" s="43"/>
      <c r="R108" s="43"/>
      <c r="S108" s="43"/>
      <c r="T108" s="79"/>
      <c r="AT108" s="25" t="s">
        <v>640</v>
      </c>
      <c r="AU108" s="25" t="s">
        <v>101</v>
      </c>
    </row>
    <row r="109" spans="2:65" s="1" customFormat="1" ht="22.5" customHeight="1">
      <c r="B109" s="42"/>
      <c r="C109" s="205" t="s">
        <v>280</v>
      </c>
      <c r="D109" s="205" t="s">
        <v>230</v>
      </c>
      <c r="E109" s="206" t="s">
        <v>8156</v>
      </c>
      <c r="F109" s="207" t="s">
        <v>8157</v>
      </c>
      <c r="G109" s="208" t="s">
        <v>1724</v>
      </c>
      <c r="H109" s="209">
        <v>1</v>
      </c>
      <c r="I109" s="210"/>
      <c r="J109" s="211">
        <f>ROUND(I109*H109,2)</f>
        <v>0</v>
      </c>
      <c r="K109" s="207" t="s">
        <v>264</v>
      </c>
      <c r="L109" s="62"/>
      <c r="M109" s="212" t="s">
        <v>22</v>
      </c>
      <c r="N109" s="213" t="s">
        <v>50</v>
      </c>
      <c r="O109" s="43"/>
      <c r="P109" s="214">
        <f>O109*H109</f>
        <v>0</v>
      </c>
      <c r="Q109" s="214">
        <v>0</v>
      </c>
      <c r="R109" s="214">
        <f>Q109*H109</f>
        <v>0</v>
      </c>
      <c r="S109" s="214">
        <v>0</v>
      </c>
      <c r="T109" s="215">
        <f>S109*H109</f>
        <v>0</v>
      </c>
      <c r="AR109" s="25" t="s">
        <v>235</v>
      </c>
      <c r="AT109" s="25" t="s">
        <v>230</v>
      </c>
      <c r="AU109" s="25" t="s">
        <v>101</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235</v>
      </c>
      <c r="BM109" s="25" t="s">
        <v>8158</v>
      </c>
    </row>
    <row r="110" spans="2:65" s="1" customFormat="1" ht="27">
      <c r="B110" s="42"/>
      <c r="C110" s="64"/>
      <c r="D110" s="219" t="s">
        <v>640</v>
      </c>
      <c r="E110" s="64"/>
      <c r="F110" s="280" t="s">
        <v>8155</v>
      </c>
      <c r="G110" s="64"/>
      <c r="H110" s="64"/>
      <c r="I110" s="173"/>
      <c r="J110" s="64"/>
      <c r="K110" s="64"/>
      <c r="L110" s="62"/>
      <c r="M110" s="255"/>
      <c r="N110" s="43"/>
      <c r="O110" s="43"/>
      <c r="P110" s="43"/>
      <c r="Q110" s="43"/>
      <c r="R110" s="43"/>
      <c r="S110" s="43"/>
      <c r="T110" s="79"/>
      <c r="AT110" s="25" t="s">
        <v>640</v>
      </c>
      <c r="AU110" s="25" t="s">
        <v>101</v>
      </c>
    </row>
    <row r="111" spans="2:65" s="1" customFormat="1" ht="22.5" customHeight="1">
      <c r="B111" s="42"/>
      <c r="C111" s="205" t="s">
        <v>285</v>
      </c>
      <c r="D111" s="205" t="s">
        <v>230</v>
      </c>
      <c r="E111" s="206" t="s">
        <v>7426</v>
      </c>
      <c r="F111" s="207" t="s">
        <v>8159</v>
      </c>
      <c r="G111" s="208" t="s">
        <v>852</v>
      </c>
      <c r="H111" s="209">
        <v>2</v>
      </c>
      <c r="I111" s="210"/>
      <c r="J111" s="211">
        <f>ROUND(I111*H111,2)</f>
        <v>0</v>
      </c>
      <c r="K111" s="207" t="s">
        <v>264</v>
      </c>
      <c r="L111" s="62"/>
      <c r="M111" s="212" t="s">
        <v>22</v>
      </c>
      <c r="N111" s="213" t="s">
        <v>50</v>
      </c>
      <c r="O111" s="43"/>
      <c r="P111" s="214">
        <f>O111*H111</f>
        <v>0</v>
      </c>
      <c r="Q111" s="214">
        <v>0</v>
      </c>
      <c r="R111" s="214">
        <f>Q111*H111</f>
        <v>0</v>
      </c>
      <c r="S111" s="214">
        <v>0</v>
      </c>
      <c r="T111" s="215">
        <f>S111*H111</f>
        <v>0</v>
      </c>
      <c r="AR111" s="25" t="s">
        <v>235</v>
      </c>
      <c r="AT111" s="25" t="s">
        <v>230</v>
      </c>
      <c r="AU111" s="25" t="s">
        <v>101</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235</v>
      </c>
      <c r="BM111" s="25" t="s">
        <v>8160</v>
      </c>
    </row>
    <row r="112" spans="2:65" s="11" customFormat="1" ht="22.35" customHeight="1">
      <c r="B112" s="188"/>
      <c r="C112" s="189"/>
      <c r="D112" s="202" t="s">
        <v>78</v>
      </c>
      <c r="E112" s="203" t="s">
        <v>3138</v>
      </c>
      <c r="F112" s="203" t="s">
        <v>8161</v>
      </c>
      <c r="G112" s="189"/>
      <c r="H112" s="189"/>
      <c r="I112" s="192"/>
      <c r="J112" s="204">
        <f>BK112</f>
        <v>0</v>
      </c>
      <c r="K112" s="189"/>
      <c r="L112" s="194"/>
      <c r="M112" s="195"/>
      <c r="N112" s="196"/>
      <c r="O112" s="196"/>
      <c r="P112" s="197">
        <f>SUM(P113:P116)</f>
        <v>0</v>
      </c>
      <c r="Q112" s="196"/>
      <c r="R112" s="197">
        <f>SUM(R113:R116)</f>
        <v>0</v>
      </c>
      <c r="S112" s="196"/>
      <c r="T112" s="198">
        <f>SUM(T113:T116)</f>
        <v>0</v>
      </c>
      <c r="AR112" s="199" t="s">
        <v>24</v>
      </c>
      <c r="AT112" s="200" t="s">
        <v>78</v>
      </c>
      <c r="AU112" s="200" t="s">
        <v>87</v>
      </c>
      <c r="AY112" s="199" t="s">
        <v>228</v>
      </c>
      <c r="BK112" s="201">
        <f>SUM(BK113:BK116)</f>
        <v>0</v>
      </c>
    </row>
    <row r="113" spans="2:65" s="1" customFormat="1" ht="22.5" customHeight="1">
      <c r="B113" s="42"/>
      <c r="C113" s="205" t="s">
        <v>290</v>
      </c>
      <c r="D113" s="205" t="s">
        <v>230</v>
      </c>
      <c r="E113" s="206" t="s">
        <v>7375</v>
      </c>
      <c r="F113" s="207" t="s">
        <v>8153</v>
      </c>
      <c r="G113" s="208" t="s">
        <v>675</v>
      </c>
      <c r="H113" s="209">
        <v>30</v>
      </c>
      <c r="I113" s="210"/>
      <c r="J113" s="211">
        <f>ROUND(I113*H113,2)</f>
        <v>0</v>
      </c>
      <c r="K113" s="207" t="s">
        <v>264</v>
      </c>
      <c r="L113" s="62"/>
      <c r="M113" s="212" t="s">
        <v>22</v>
      </c>
      <c r="N113" s="213" t="s">
        <v>50</v>
      </c>
      <c r="O113" s="43"/>
      <c r="P113" s="214">
        <f>O113*H113</f>
        <v>0</v>
      </c>
      <c r="Q113" s="214">
        <v>0</v>
      </c>
      <c r="R113" s="214">
        <f>Q113*H113</f>
        <v>0</v>
      </c>
      <c r="S113" s="214">
        <v>0</v>
      </c>
      <c r="T113" s="215">
        <f>S113*H113</f>
        <v>0</v>
      </c>
      <c r="AR113" s="25" t="s">
        <v>235</v>
      </c>
      <c r="AT113" s="25" t="s">
        <v>230</v>
      </c>
      <c r="AU113" s="25" t="s">
        <v>101</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235</v>
      </c>
      <c r="BM113" s="25" t="s">
        <v>8162</v>
      </c>
    </row>
    <row r="114" spans="2:65" s="1" customFormat="1" ht="27">
      <c r="B114" s="42"/>
      <c r="C114" s="64"/>
      <c r="D114" s="219" t="s">
        <v>640</v>
      </c>
      <c r="E114" s="64"/>
      <c r="F114" s="280" t="s">
        <v>8155</v>
      </c>
      <c r="G114" s="64"/>
      <c r="H114" s="64"/>
      <c r="I114" s="173"/>
      <c r="J114" s="64"/>
      <c r="K114" s="64"/>
      <c r="L114" s="62"/>
      <c r="M114" s="255"/>
      <c r="N114" s="43"/>
      <c r="O114" s="43"/>
      <c r="P114" s="43"/>
      <c r="Q114" s="43"/>
      <c r="R114" s="43"/>
      <c r="S114" s="43"/>
      <c r="T114" s="79"/>
      <c r="AT114" s="25" t="s">
        <v>640</v>
      </c>
      <c r="AU114" s="25" t="s">
        <v>101</v>
      </c>
    </row>
    <row r="115" spans="2:65" s="1" customFormat="1" ht="22.5" customHeight="1">
      <c r="B115" s="42"/>
      <c r="C115" s="205" t="s">
        <v>295</v>
      </c>
      <c r="D115" s="205" t="s">
        <v>230</v>
      </c>
      <c r="E115" s="206" t="s">
        <v>8163</v>
      </c>
      <c r="F115" s="207" t="s">
        <v>8157</v>
      </c>
      <c r="G115" s="208" t="s">
        <v>1724</v>
      </c>
      <c r="H115" s="209">
        <v>1</v>
      </c>
      <c r="I115" s="210"/>
      <c r="J115" s="211">
        <f>ROUND(I115*H115,2)</f>
        <v>0</v>
      </c>
      <c r="K115" s="207" t="s">
        <v>264</v>
      </c>
      <c r="L115" s="62"/>
      <c r="M115" s="212" t="s">
        <v>22</v>
      </c>
      <c r="N115" s="213" t="s">
        <v>50</v>
      </c>
      <c r="O115" s="43"/>
      <c r="P115" s="214">
        <f>O115*H115</f>
        <v>0</v>
      </c>
      <c r="Q115" s="214">
        <v>0</v>
      </c>
      <c r="R115" s="214">
        <f>Q115*H115</f>
        <v>0</v>
      </c>
      <c r="S115" s="214">
        <v>0</v>
      </c>
      <c r="T115" s="215">
        <f>S115*H115</f>
        <v>0</v>
      </c>
      <c r="AR115" s="25" t="s">
        <v>235</v>
      </c>
      <c r="AT115" s="25" t="s">
        <v>230</v>
      </c>
      <c r="AU115" s="25" t="s">
        <v>101</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235</v>
      </c>
      <c r="BM115" s="25" t="s">
        <v>8164</v>
      </c>
    </row>
    <row r="116" spans="2:65" s="1" customFormat="1" ht="27">
      <c r="B116" s="42"/>
      <c r="C116" s="64"/>
      <c r="D116" s="229" t="s">
        <v>640</v>
      </c>
      <c r="E116" s="64"/>
      <c r="F116" s="254" t="s">
        <v>8155</v>
      </c>
      <c r="G116" s="64"/>
      <c r="H116" s="64"/>
      <c r="I116" s="173"/>
      <c r="J116" s="64"/>
      <c r="K116" s="64"/>
      <c r="L116" s="62"/>
      <c r="M116" s="255"/>
      <c r="N116" s="43"/>
      <c r="O116" s="43"/>
      <c r="P116" s="43"/>
      <c r="Q116" s="43"/>
      <c r="R116" s="43"/>
      <c r="S116" s="43"/>
      <c r="T116" s="79"/>
      <c r="AT116" s="25" t="s">
        <v>640</v>
      </c>
      <c r="AU116" s="25" t="s">
        <v>101</v>
      </c>
    </row>
    <row r="117" spans="2:65" s="11" customFormat="1" ht="29.85" customHeight="1">
      <c r="B117" s="188"/>
      <c r="C117" s="189"/>
      <c r="D117" s="190" t="s">
        <v>78</v>
      </c>
      <c r="E117" s="294" t="s">
        <v>8165</v>
      </c>
      <c r="F117" s="294" t="s">
        <v>8166</v>
      </c>
      <c r="G117" s="189"/>
      <c r="H117" s="189"/>
      <c r="I117" s="192"/>
      <c r="J117" s="295">
        <f>BK117</f>
        <v>0</v>
      </c>
      <c r="K117" s="189"/>
      <c r="L117" s="194"/>
      <c r="M117" s="195"/>
      <c r="N117" s="196"/>
      <c r="O117" s="196"/>
      <c r="P117" s="197">
        <f>P118</f>
        <v>0</v>
      </c>
      <c r="Q117" s="196"/>
      <c r="R117" s="197">
        <f>R118</f>
        <v>0</v>
      </c>
      <c r="S117" s="196"/>
      <c r="T117" s="198">
        <f>T118</f>
        <v>0</v>
      </c>
      <c r="AR117" s="199" t="s">
        <v>24</v>
      </c>
      <c r="AT117" s="200" t="s">
        <v>78</v>
      </c>
      <c r="AU117" s="200" t="s">
        <v>24</v>
      </c>
      <c r="AY117" s="199" t="s">
        <v>228</v>
      </c>
      <c r="BK117" s="201">
        <f>BK118</f>
        <v>0</v>
      </c>
    </row>
    <row r="118" spans="2:65" s="11" customFormat="1" ht="14.85" customHeight="1">
      <c r="B118" s="188"/>
      <c r="C118" s="189"/>
      <c r="D118" s="202" t="s">
        <v>78</v>
      </c>
      <c r="E118" s="203" t="s">
        <v>3138</v>
      </c>
      <c r="F118" s="203" t="s">
        <v>8161</v>
      </c>
      <c r="G118" s="189"/>
      <c r="H118" s="189"/>
      <c r="I118" s="192"/>
      <c r="J118" s="204">
        <f>BK118</f>
        <v>0</v>
      </c>
      <c r="K118" s="189"/>
      <c r="L118" s="194"/>
      <c r="M118" s="195"/>
      <c r="N118" s="196"/>
      <c r="O118" s="196"/>
      <c r="P118" s="197">
        <f>SUM(P119:P127)</f>
        <v>0</v>
      </c>
      <c r="Q118" s="196"/>
      <c r="R118" s="197">
        <f>SUM(R119:R127)</f>
        <v>0</v>
      </c>
      <c r="S118" s="196"/>
      <c r="T118" s="198">
        <f>SUM(T119:T127)</f>
        <v>0</v>
      </c>
      <c r="AR118" s="199" t="s">
        <v>24</v>
      </c>
      <c r="AT118" s="200" t="s">
        <v>78</v>
      </c>
      <c r="AU118" s="200" t="s">
        <v>87</v>
      </c>
      <c r="AY118" s="199" t="s">
        <v>228</v>
      </c>
      <c r="BK118" s="201">
        <f>SUM(BK119:BK127)</f>
        <v>0</v>
      </c>
    </row>
    <row r="119" spans="2:65" s="1" customFormat="1" ht="22.5" customHeight="1">
      <c r="B119" s="42"/>
      <c r="C119" s="205" t="s">
        <v>10</v>
      </c>
      <c r="D119" s="205" t="s">
        <v>230</v>
      </c>
      <c r="E119" s="206" t="s">
        <v>7550</v>
      </c>
      <c r="F119" s="207" t="s">
        <v>8167</v>
      </c>
      <c r="G119" s="208" t="s">
        <v>852</v>
      </c>
      <c r="H119" s="209">
        <v>3</v>
      </c>
      <c r="I119" s="210"/>
      <c r="J119" s="211">
        <f>ROUND(I119*H119,2)</f>
        <v>0</v>
      </c>
      <c r="K119" s="207" t="s">
        <v>264</v>
      </c>
      <c r="L119" s="62"/>
      <c r="M119" s="212" t="s">
        <v>22</v>
      </c>
      <c r="N119" s="213" t="s">
        <v>50</v>
      </c>
      <c r="O119" s="43"/>
      <c r="P119" s="214">
        <f>O119*H119</f>
        <v>0</v>
      </c>
      <c r="Q119" s="214">
        <v>0</v>
      </c>
      <c r="R119" s="214">
        <f>Q119*H119</f>
        <v>0</v>
      </c>
      <c r="S119" s="214">
        <v>0</v>
      </c>
      <c r="T119" s="215">
        <f>S119*H119</f>
        <v>0</v>
      </c>
      <c r="AR119" s="25" t="s">
        <v>235</v>
      </c>
      <c r="AT119" s="25" t="s">
        <v>230</v>
      </c>
      <c r="AU119" s="25" t="s">
        <v>101</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235</v>
      </c>
      <c r="BM119" s="25" t="s">
        <v>8168</v>
      </c>
    </row>
    <row r="120" spans="2:65" s="1" customFormat="1" ht="27">
      <c r="B120" s="42"/>
      <c r="C120" s="64"/>
      <c r="D120" s="219" t="s">
        <v>640</v>
      </c>
      <c r="E120" s="64"/>
      <c r="F120" s="280" t="s">
        <v>8169</v>
      </c>
      <c r="G120" s="64"/>
      <c r="H120" s="64"/>
      <c r="I120" s="173"/>
      <c r="J120" s="64"/>
      <c r="K120" s="64"/>
      <c r="L120" s="62"/>
      <c r="M120" s="255"/>
      <c r="N120" s="43"/>
      <c r="O120" s="43"/>
      <c r="P120" s="43"/>
      <c r="Q120" s="43"/>
      <c r="R120" s="43"/>
      <c r="S120" s="43"/>
      <c r="T120" s="79"/>
      <c r="AT120" s="25" t="s">
        <v>640</v>
      </c>
      <c r="AU120" s="25" t="s">
        <v>101</v>
      </c>
    </row>
    <row r="121" spans="2:65" s="1" customFormat="1" ht="22.5" customHeight="1">
      <c r="B121" s="42"/>
      <c r="C121" s="205" t="s">
        <v>304</v>
      </c>
      <c r="D121" s="205" t="s">
        <v>230</v>
      </c>
      <c r="E121" s="206" t="s">
        <v>7567</v>
      </c>
      <c r="F121" s="207" t="s">
        <v>8170</v>
      </c>
      <c r="G121" s="208" t="s">
        <v>852</v>
      </c>
      <c r="H121" s="209">
        <v>3</v>
      </c>
      <c r="I121" s="210"/>
      <c r="J121" s="211">
        <f>ROUND(I121*H121,2)</f>
        <v>0</v>
      </c>
      <c r="K121" s="207" t="s">
        <v>264</v>
      </c>
      <c r="L121" s="62"/>
      <c r="M121" s="212" t="s">
        <v>22</v>
      </c>
      <c r="N121" s="213" t="s">
        <v>50</v>
      </c>
      <c r="O121" s="43"/>
      <c r="P121" s="214">
        <f>O121*H121</f>
        <v>0</v>
      </c>
      <c r="Q121" s="214">
        <v>0</v>
      </c>
      <c r="R121" s="214">
        <f>Q121*H121</f>
        <v>0</v>
      </c>
      <c r="S121" s="214">
        <v>0</v>
      </c>
      <c r="T121" s="215">
        <f>S121*H121</f>
        <v>0</v>
      </c>
      <c r="AR121" s="25" t="s">
        <v>235</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235</v>
      </c>
      <c r="BM121" s="25" t="s">
        <v>8171</v>
      </c>
    </row>
    <row r="122" spans="2:65" s="1" customFormat="1" ht="27">
      <c r="B122" s="42"/>
      <c r="C122" s="64"/>
      <c r="D122" s="219" t="s">
        <v>640</v>
      </c>
      <c r="E122" s="64"/>
      <c r="F122" s="280" t="s">
        <v>8172</v>
      </c>
      <c r="G122" s="64"/>
      <c r="H122" s="64"/>
      <c r="I122" s="173"/>
      <c r="J122" s="64"/>
      <c r="K122" s="64"/>
      <c r="L122" s="62"/>
      <c r="M122" s="255"/>
      <c r="N122" s="43"/>
      <c r="O122" s="43"/>
      <c r="P122" s="43"/>
      <c r="Q122" s="43"/>
      <c r="R122" s="43"/>
      <c r="S122" s="43"/>
      <c r="T122" s="79"/>
      <c r="AT122" s="25" t="s">
        <v>640</v>
      </c>
      <c r="AU122" s="25" t="s">
        <v>101</v>
      </c>
    </row>
    <row r="123" spans="2:65" s="1" customFormat="1" ht="22.5" customHeight="1">
      <c r="B123" s="42"/>
      <c r="C123" s="205" t="s">
        <v>308</v>
      </c>
      <c r="D123" s="205" t="s">
        <v>230</v>
      </c>
      <c r="E123" s="206" t="s">
        <v>8173</v>
      </c>
      <c r="F123" s="207" t="s">
        <v>8174</v>
      </c>
      <c r="G123" s="208" t="s">
        <v>852</v>
      </c>
      <c r="H123" s="209">
        <v>6</v>
      </c>
      <c r="I123" s="210"/>
      <c r="J123" s="211">
        <f>ROUND(I123*H123,2)</f>
        <v>0</v>
      </c>
      <c r="K123" s="207" t="s">
        <v>264</v>
      </c>
      <c r="L123" s="62"/>
      <c r="M123" s="212" t="s">
        <v>22</v>
      </c>
      <c r="N123" s="213" t="s">
        <v>50</v>
      </c>
      <c r="O123" s="43"/>
      <c r="P123" s="214">
        <f>O123*H123</f>
        <v>0</v>
      </c>
      <c r="Q123" s="214">
        <v>0</v>
      </c>
      <c r="R123" s="214">
        <f>Q123*H123</f>
        <v>0</v>
      </c>
      <c r="S123" s="214">
        <v>0</v>
      </c>
      <c r="T123" s="215">
        <f>S123*H123</f>
        <v>0</v>
      </c>
      <c r="AR123" s="25" t="s">
        <v>235</v>
      </c>
      <c r="AT123" s="25" t="s">
        <v>230</v>
      </c>
      <c r="AU123" s="25" t="s">
        <v>101</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235</v>
      </c>
      <c r="BM123" s="25" t="s">
        <v>8175</v>
      </c>
    </row>
    <row r="124" spans="2:65" s="1" customFormat="1" ht="27">
      <c r="B124" s="42"/>
      <c r="C124" s="64"/>
      <c r="D124" s="219" t="s">
        <v>640</v>
      </c>
      <c r="E124" s="64"/>
      <c r="F124" s="280" t="s">
        <v>8176</v>
      </c>
      <c r="G124" s="64"/>
      <c r="H124" s="64"/>
      <c r="I124" s="173"/>
      <c r="J124" s="64"/>
      <c r="K124" s="64"/>
      <c r="L124" s="62"/>
      <c r="M124" s="255"/>
      <c r="N124" s="43"/>
      <c r="O124" s="43"/>
      <c r="P124" s="43"/>
      <c r="Q124" s="43"/>
      <c r="R124" s="43"/>
      <c r="S124" s="43"/>
      <c r="T124" s="79"/>
      <c r="AT124" s="25" t="s">
        <v>640</v>
      </c>
      <c r="AU124" s="25" t="s">
        <v>101</v>
      </c>
    </row>
    <row r="125" spans="2:65" s="1" customFormat="1" ht="22.5" customHeight="1">
      <c r="B125" s="42"/>
      <c r="C125" s="205" t="s">
        <v>313</v>
      </c>
      <c r="D125" s="205" t="s">
        <v>230</v>
      </c>
      <c r="E125" s="206" t="s">
        <v>8177</v>
      </c>
      <c r="F125" s="207" t="s">
        <v>8178</v>
      </c>
      <c r="G125" s="208" t="s">
        <v>852</v>
      </c>
      <c r="H125" s="209">
        <v>6</v>
      </c>
      <c r="I125" s="210"/>
      <c r="J125" s="211">
        <f>ROUND(I125*H125,2)</f>
        <v>0</v>
      </c>
      <c r="K125" s="207" t="s">
        <v>264</v>
      </c>
      <c r="L125" s="62"/>
      <c r="M125" s="212" t="s">
        <v>22</v>
      </c>
      <c r="N125" s="213" t="s">
        <v>50</v>
      </c>
      <c r="O125" s="43"/>
      <c r="P125" s="214">
        <f>O125*H125</f>
        <v>0</v>
      </c>
      <c r="Q125" s="214">
        <v>0</v>
      </c>
      <c r="R125" s="214">
        <f>Q125*H125</f>
        <v>0</v>
      </c>
      <c r="S125" s="214">
        <v>0</v>
      </c>
      <c r="T125" s="215">
        <f>S125*H125</f>
        <v>0</v>
      </c>
      <c r="AR125" s="25" t="s">
        <v>235</v>
      </c>
      <c r="AT125" s="25" t="s">
        <v>230</v>
      </c>
      <c r="AU125" s="25" t="s">
        <v>101</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8179</v>
      </c>
    </row>
    <row r="126" spans="2:65" s="1" customFormat="1" ht="27">
      <c r="B126" s="42"/>
      <c r="C126" s="64"/>
      <c r="D126" s="219" t="s">
        <v>640</v>
      </c>
      <c r="E126" s="64"/>
      <c r="F126" s="280" t="s">
        <v>8149</v>
      </c>
      <c r="G126" s="64"/>
      <c r="H126" s="64"/>
      <c r="I126" s="173"/>
      <c r="J126" s="64"/>
      <c r="K126" s="64"/>
      <c r="L126" s="62"/>
      <c r="M126" s="255"/>
      <c r="N126" s="43"/>
      <c r="O126" s="43"/>
      <c r="P126" s="43"/>
      <c r="Q126" s="43"/>
      <c r="R126" s="43"/>
      <c r="S126" s="43"/>
      <c r="T126" s="79"/>
      <c r="AT126" s="25" t="s">
        <v>640</v>
      </c>
      <c r="AU126" s="25" t="s">
        <v>101</v>
      </c>
    </row>
    <row r="127" spans="2:65" s="1" customFormat="1" ht="22.5" customHeight="1">
      <c r="B127" s="42"/>
      <c r="C127" s="205" t="s">
        <v>319</v>
      </c>
      <c r="D127" s="205" t="s">
        <v>230</v>
      </c>
      <c r="E127" s="206" t="s">
        <v>7570</v>
      </c>
      <c r="F127" s="207" t="s">
        <v>8180</v>
      </c>
      <c r="G127" s="208" t="s">
        <v>852</v>
      </c>
      <c r="H127" s="209">
        <v>3</v>
      </c>
      <c r="I127" s="210"/>
      <c r="J127" s="211">
        <f>ROUND(I127*H127,2)</f>
        <v>0</v>
      </c>
      <c r="K127" s="207" t="s">
        <v>264</v>
      </c>
      <c r="L127" s="62"/>
      <c r="M127" s="212" t="s">
        <v>22</v>
      </c>
      <c r="N127" s="213" t="s">
        <v>50</v>
      </c>
      <c r="O127" s="43"/>
      <c r="P127" s="214">
        <f>O127*H127</f>
        <v>0</v>
      </c>
      <c r="Q127" s="214">
        <v>0</v>
      </c>
      <c r="R127" s="214">
        <f>Q127*H127</f>
        <v>0</v>
      </c>
      <c r="S127" s="214">
        <v>0</v>
      </c>
      <c r="T127" s="215">
        <f>S127*H127</f>
        <v>0</v>
      </c>
      <c r="AR127" s="25" t="s">
        <v>235</v>
      </c>
      <c r="AT127" s="25" t="s">
        <v>230</v>
      </c>
      <c r="AU127" s="25" t="s">
        <v>101</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8181</v>
      </c>
    </row>
    <row r="128" spans="2:65" s="11" customFormat="1" ht="29.85" customHeight="1">
      <c r="B128" s="188"/>
      <c r="C128" s="189"/>
      <c r="D128" s="202" t="s">
        <v>78</v>
      </c>
      <c r="E128" s="203" t="s">
        <v>8182</v>
      </c>
      <c r="F128" s="203" t="s">
        <v>8183</v>
      </c>
      <c r="G128" s="189"/>
      <c r="H128" s="189"/>
      <c r="I128" s="192"/>
      <c r="J128" s="204">
        <f>BK128</f>
        <v>0</v>
      </c>
      <c r="K128" s="189"/>
      <c r="L128" s="194"/>
      <c r="M128" s="195"/>
      <c r="N128" s="196"/>
      <c r="O128" s="196"/>
      <c r="P128" s="197">
        <f>SUM(P129:P138)</f>
        <v>0</v>
      </c>
      <c r="Q128" s="196"/>
      <c r="R128" s="197">
        <f>SUM(R129:R138)</f>
        <v>0</v>
      </c>
      <c r="S128" s="196"/>
      <c r="T128" s="198">
        <f>SUM(T129:T138)</f>
        <v>0</v>
      </c>
      <c r="AR128" s="199" t="s">
        <v>24</v>
      </c>
      <c r="AT128" s="200" t="s">
        <v>78</v>
      </c>
      <c r="AU128" s="200" t="s">
        <v>24</v>
      </c>
      <c r="AY128" s="199" t="s">
        <v>228</v>
      </c>
      <c r="BK128" s="201">
        <f>SUM(BK129:BK138)</f>
        <v>0</v>
      </c>
    </row>
    <row r="129" spans="2:65" s="1" customFormat="1" ht="22.5" customHeight="1">
      <c r="B129" s="42"/>
      <c r="C129" s="205" t="s">
        <v>325</v>
      </c>
      <c r="D129" s="205" t="s">
        <v>230</v>
      </c>
      <c r="E129" s="206" t="s">
        <v>8184</v>
      </c>
      <c r="F129" s="207" t="s">
        <v>8185</v>
      </c>
      <c r="G129" s="208" t="s">
        <v>852</v>
      </c>
      <c r="H129" s="209">
        <v>9</v>
      </c>
      <c r="I129" s="210"/>
      <c r="J129" s="211">
        <f>ROUND(I129*H129,2)</f>
        <v>0</v>
      </c>
      <c r="K129" s="207" t="s">
        <v>264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8186</v>
      </c>
    </row>
    <row r="130" spans="2:65" s="1" customFormat="1" ht="22.5" customHeight="1">
      <c r="B130" s="42"/>
      <c r="C130" s="205" t="s">
        <v>9</v>
      </c>
      <c r="D130" s="205" t="s">
        <v>230</v>
      </c>
      <c r="E130" s="206" t="s">
        <v>8187</v>
      </c>
      <c r="F130" s="207" t="s">
        <v>8188</v>
      </c>
      <c r="G130" s="208" t="s">
        <v>852</v>
      </c>
      <c r="H130" s="209">
        <v>863</v>
      </c>
      <c r="I130" s="210"/>
      <c r="J130" s="211">
        <f>ROUND(I130*H130,2)</f>
        <v>0</v>
      </c>
      <c r="K130" s="207" t="s">
        <v>264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8189</v>
      </c>
    </row>
    <row r="131" spans="2:65" s="1" customFormat="1" ht="27">
      <c r="B131" s="42"/>
      <c r="C131" s="64"/>
      <c r="D131" s="219" t="s">
        <v>640</v>
      </c>
      <c r="E131" s="64"/>
      <c r="F131" s="280" t="s">
        <v>8190</v>
      </c>
      <c r="G131" s="64"/>
      <c r="H131" s="64"/>
      <c r="I131" s="173"/>
      <c r="J131" s="64"/>
      <c r="K131" s="64"/>
      <c r="L131" s="62"/>
      <c r="M131" s="255"/>
      <c r="N131" s="43"/>
      <c r="O131" s="43"/>
      <c r="P131" s="43"/>
      <c r="Q131" s="43"/>
      <c r="R131" s="43"/>
      <c r="S131" s="43"/>
      <c r="T131" s="79"/>
      <c r="AT131" s="25" t="s">
        <v>640</v>
      </c>
      <c r="AU131" s="25" t="s">
        <v>87</v>
      </c>
    </row>
    <row r="132" spans="2:65" s="1" customFormat="1" ht="22.5" customHeight="1">
      <c r="B132" s="42"/>
      <c r="C132" s="205" t="s">
        <v>335</v>
      </c>
      <c r="D132" s="205" t="s">
        <v>230</v>
      </c>
      <c r="E132" s="206" t="s">
        <v>8191</v>
      </c>
      <c r="F132" s="207" t="s">
        <v>8192</v>
      </c>
      <c r="G132" s="208" t="s">
        <v>852</v>
      </c>
      <c r="H132" s="209">
        <v>42</v>
      </c>
      <c r="I132" s="210"/>
      <c r="J132" s="211">
        <f>ROUND(I132*H132,2)</f>
        <v>0</v>
      </c>
      <c r="K132" s="207" t="s">
        <v>264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8193</v>
      </c>
    </row>
    <row r="133" spans="2:65" s="1" customFormat="1" ht="22.5" customHeight="1">
      <c r="B133" s="42"/>
      <c r="C133" s="205" t="s">
        <v>340</v>
      </c>
      <c r="D133" s="205" t="s">
        <v>230</v>
      </c>
      <c r="E133" s="206" t="s">
        <v>7573</v>
      </c>
      <c r="F133" s="207" t="s">
        <v>8194</v>
      </c>
      <c r="G133" s="208" t="s">
        <v>852</v>
      </c>
      <c r="H133" s="209">
        <v>905</v>
      </c>
      <c r="I133" s="210"/>
      <c r="J133" s="211">
        <f>ROUND(I133*H133,2)</f>
        <v>0</v>
      </c>
      <c r="K133" s="207" t="s">
        <v>264</v>
      </c>
      <c r="L133" s="62"/>
      <c r="M133" s="212" t="s">
        <v>22</v>
      </c>
      <c r="N133" s="213" t="s">
        <v>50</v>
      </c>
      <c r="O133" s="43"/>
      <c r="P133" s="214">
        <f>O133*H133</f>
        <v>0</v>
      </c>
      <c r="Q133" s="214">
        <v>0</v>
      </c>
      <c r="R133" s="214">
        <f>Q133*H133</f>
        <v>0</v>
      </c>
      <c r="S133" s="214">
        <v>0</v>
      </c>
      <c r="T133" s="215">
        <f>S133*H133</f>
        <v>0</v>
      </c>
      <c r="AR133" s="25" t="s">
        <v>235</v>
      </c>
      <c r="AT133" s="25" t="s">
        <v>230</v>
      </c>
      <c r="AU133" s="25" t="s">
        <v>87</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235</v>
      </c>
      <c r="BM133" s="25" t="s">
        <v>8195</v>
      </c>
    </row>
    <row r="134" spans="2:65" s="1" customFormat="1" ht="22.5" customHeight="1">
      <c r="B134" s="42"/>
      <c r="C134" s="205" t="s">
        <v>344</v>
      </c>
      <c r="D134" s="205" t="s">
        <v>230</v>
      </c>
      <c r="E134" s="206" t="s">
        <v>8196</v>
      </c>
      <c r="F134" s="207" t="s">
        <v>8197</v>
      </c>
      <c r="G134" s="208" t="s">
        <v>852</v>
      </c>
      <c r="H134" s="209">
        <v>450</v>
      </c>
      <c r="I134" s="210"/>
      <c r="J134" s="211">
        <f>ROUND(I134*H134,2)</f>
        <v>0</v>
      </c>
      <c r="K134" s="207" t="s">
        <v>264</v>
      </c>
      <c r="L134" s="62"/>
      <c r="M134" s="212" t="s">
        <v>22</v>
      </c>
      <c r="N134" s="213" t="s">
        <v>50</v>
      </c>
      <c r="O134" s="43"/>
      <c r="P134" s="214">
        <f>O134*H134</f>
        <v>0</v>
      </c>
      <c r="Q134" s="214">
        <v>0</v>
      </c>
      <c r="R134" s="214">
        <f>Q134*H134</f>
        <v>0</v>
      </c>
      <c r="S134" s="214">
        <v>0</v>
      </c>
      <c r="T134" s="215">
        <f>S134*H134</f>
        <v>0</v>
      </c>
      <c r="AR134" s="25" t="s">
        <v>235</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8198</v>
      </c>
    </row>
    <row r="135" spans="2:65" s="1" customFormat="1" ht="22.5" customHeight="1">
      <c r="B135" s="42"/>
      <c r="C135" s="205" t="s">
        <v>348</v>
      </c>
      <c r="D135" s="205" t="s">
        <v>230</v>
      </c>
      <c r="E135" s="206" t="s">
        <v>8199</v>
      </c>
      <c r="F135" s="207" t="s">
        <v>8200</v>
      </c>
      <c r="G135" s="208" t="s">
        <v>852</v>
      </c>
      <c r="H135" s="209">
        <v>150</v>
      </c>
      <c r="I135" s="210"/>
      <c r="J135" s="211">
        <f>ROUND(I135*H135,2)</f>
        <v>0</v>
      </c>
      <c r="K135" s="207" t="s">
        <v>264</v>
      </c>
      <c r="L135" s="62"/>
      <c r="M135" s="212" t="s">
        <v>22</v>
      </c>
      <c r="N135" s="213" t="s">
        <v>50</v>
      </c>
      <c r="O135" s="43"/>
      <c r="P135" s="214">
        <f>O135*H135</f>
        <v>0</v>
      </c>
      <c r="Q135" s="214">
        <v>0</v>
      </c>
      <c r="R135" s="214">
        <f>Q135*H135</f>
        <v>0</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8201</v>
      </c>
    </row>
    <row r="136" spans="2:65" s="1" customFormat="1" ht="22.5" customHeight="1">
      <c r="B136" s="42"/>
      <c r="C136" s="205" t="s">
        <v>359</v>
      </c>
      <c r="D136" s="205" t="s">
        <v>230</v>
      </c>
      <c r="E136" s="206" t="s">
        <v>8202</v>
      </c>
      <c r="F136" s="207" t="s">
        <v>8203</v>
      </c>
      <c r="G136" s="208" t="s">
        <v>852</v>
      </c>
      <c r="H136" s="209">
        <v>3</v>
      </c>
      <c r="I136" s="210"/>
      <c r="J136" s="211">
        <f>ROUND(I136*H136,2)</f>
        <v>0</v>
      </c>
      <c r="K136" s="207" t="s">
        <v>264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8204</v>
      </c>
    </row>
    <row r="137" spans="2:65" s="1" customFormat="1" ht="27">
      <c r="B137" s="42"/>
      <c r="C137" s="64"/>
      <c r="D137" s="219" t="s">
        <v>640</v>
      </c>
      <c r="E137" s="64"/>
      <c r="F137" s="280" t="s">
        <v>8149</v>
      </c>
      <c r="G137" s="64"/>
      <c r="H137" s="64"/>
      <c r="I137" s="173"/>
      <c r="J137" s="64"/>
      <c r="K137" s="64"/>
      <c r="L137" s="62"/>
      <c r="M137" s="255"/>
      <c r="N137" s="43"/>
      <c r="O137" s="43"/>
      <c r="P137" s="43"/>
      <c r="Q137" s="43"/>
      <c r="R137" s="43"/>
      <c r="S137" s="43"/>
      <c r="T137" s="79"/>
      <c r="AT137" s="25" t="s">
        <v>640</v>
      </c>
      <c r="AU137" s="25" t="s">
        <v>87</v>
      </c>
    </row>
    <row r="138" spans="2:65" s="1" customFormat="1" ht="22.5" customHeight="1">
      <c r="B138" s="42"/>
      <c r="C138" s="205" t="s">
        <v>364</v>
      </c>
      <c r="D138" s="205" t="s">
        <v>230</v>
      </c>
      <c r="E138" s="206" t="s">
        <v>7577</v>
      </c>
      <c r="F138" s="207" t="s">
        <v>8205</v>
      </c>
      <c r="G138" s="208" t="s">
        <v>852</v>
      </c>
      <c r="H138" s="209">
        <v>3</v>
      </c>
      <c r="I138" s="210"/>
      <c r="J138" s="211">
        <f>ROUND(I138*H138,2)</f>
        <v>0</v>
      </c>
      <c r="K138" s="207" t="s">
        <v>264</v>
      </c>
      <c r="L138" s="62"/>
      <c r="M138" s="212" t="s">
        <v>22</v>
      </c>
      <c r="N138" s="213" t="s">
        <v>50</v>
      </c>
      <c r="O138" s="43"/>
      <c r="P138" s="214">
        <f>O138*H138</f>
        <v>0</v>
      </c>
      <c r="Q138" s="214">
        <v>0</v>
      </c>
      <c r="R138" s="214">
        <f>Q138*H138</f>
        <v>0</v>
      </c>
      <c r="S138" s="214">
        <v>0</v>
      </c>
      <c r="T138" s="215">
        <f>S138*H138</f>
        <v>0</v>
      </c>
      <c r="AR138" s="25" t="s">
        <v>235</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235</v>
      </c>
      <c r="BM138" s="25" t="s">
        <v>8206</v>
      </c>
    </row>
    <row r="139" spans="2:65" s="11" customFormat="1" ht="29.85" customHeight="1">
      <c r="B139" s="188"/>
      <c r="C139" s="189"/>
      <c r="D139" s="202" t="s">
        <v>78</v>
      </c>
      <c r="E139" s="203" t="s">
        <v>8207</v>
      </c>
      <c r="F139" s="203" t="s">
        <v>8208</v>
      </c>
      <c r="G139" s="189"/>
      <c r="H139" s="189"/>
      <c r="I139" s="192"/>
      <c r="J139" s="204">
        <f>BK139</f>
        <v>0</v>
      </c>
      <c r="K139" s="189"/>
      <c r="L139" s="194"/>
      <c r="M139" s="195"/>
      <c r="N139" s="196"/>
      <c r="O139" s="196"/>
      <c r="P139" s="197">
        <f>SUM(P140:P150)</f>
        <v>0</v>
      </c>
      <c r="Q139" s="196"/>
      <c r="R139" s="197">
        <f>SUM(R140:R150)</f>
        <v>0</v>
      </c>
      <c r="S139" s="196"/>
      <c r="T139" s="198">
        <f>SUM(T140:T150)</f>
        <v>0</v>
      </c>
      <c r="AR139" s="199" t="s">
        <v>24</v>
      </c>
      <c r="AT139" s="200" t="s">
        <v>78</v>
      </c>
      <c r="AU139" s="200" t="s">
        <v>24</v>
      </c>
      <c r="AY139" s="199" t="s">
        <v>228</v>
      </c>
      <c r="BK139" s="201">
        <f>SUM(BK140:BK150)</f>
        <v>0</v>
      </c>
    </row>
    <row r="140" spans="2:65" s="1" customFormat="1" ht="22.5" customHeight="1">
      <c r="B140" s="42"/>
      <c r="C140" s="205" t="s">
        <v>381</v>
      </c>
      <c r="D140" s="205" t="s">
        <v>230</v>
      </c>
      <c r="E140" s="206" t="s">
        <v>7594</v>
      </c>
      <c r="F140" s="207" t="s">
        <v>8209</v>
      </c>
      <c r="G140" s="208" t="s">
        <v>675</v>
      </c>
      <c r="H140" s="209">
        <v>30</v>
      </c>
      <c r="I140" s="210"/>
      <c r="J140" s="211">
        <f t="shared" ref="J140:J145" si="0">ROUND(I140*H140,2)</f>
        <v>0</v>
      </c>
      <c r="K140" s="207" t="s">
        <v>264</v>
      </c>
      <c r="L140" s="62"/>
      <c r="M140" s="212" t="s">
        <v>22</v>
      </c>
      <c r="N140" s="213" t="s">
        <v>50</v>
      </c>
      <c r="O140" s="43"/>
      <c r="P140" s="214">
        <f t="shared" ref="P140:P145" si="1">O140*H140</f>
        <v>0</v>
      </c>
      <c r="Q140" s="214">
        <v>0</v>
      </c>
      <c r="R140" s="214">
        <f t="shared" ref="R140:R145" si="2">Q140*H140</f>
        <v>0</v>
      </c>
      <c r="S140" s="214">
        <v>0</v>
      </c>
      <c r="T140" s="215">
        <f t="shared" ref="T140:T145" si="3">S140*H140</f>
        <v>0</v>
      </c>
      <c r="AR140" s="25" t="s">
        <v>235</v>
      </c>
      <c r="AT140" s="25" t="s">
        <v>230</v>
      </c>
      <c r="AU140" s="25" t="s">
        <v>87</v>
      </c>
      <c r="AY140" s="25" t="s">
        <v>228</v>
      </c>
      <c r="BE140" s="216">
        <f t="shared" ref="BE140:BE145" si="4">IF(N140="základní",J140,0)</f>
        <v>0</v>
      </c>
      <c r="BF140" s="216">
        <f t="shared" ref="BF140:BF145" si="5">IF(N140="snížená",J140,0)</f>
        <v>0</v>
      </c>
      <c r="BG140" s="216">
        <f t="shared" ref="BG140:BG145" si="6">IF(N140="zákl. přenesená",J140,0)</f>
        <v>0</v>
      </c>
      <c r="BH140" s="216">
        <f t="shared" ref="BH140:BH145" si="7">IF(N140="sníž. přenesená",J140,0)</f>
        <v>0</v>
      </c>
      <c r="BI140" s="216">
        <f t="shared" ref="BI140:BI145" si="8">IF(N140="nulová",J140,0)</f>
        <v>0</v>
      </c>
      <c r="BJ140" s="25" t="s">
        <v>24</v>
      </c>
      <c r="BK140" s="216">
        <f t="shared" ref="BK140:BK145" si="9">ROUND(I140*H140,2)</f>
        <v>0</v>
      </c>
      <c r="BL140" s="25" t="s">
        <v>235</v>
      </c>
      <c r="BM140" s="25" t="s">
        <v>8210</v>
      </c>
    </row>
    <row r="141" spans="2:65" s="1" customFormat="1" ht="22.5" customHeight="1">
      <c r="B141" s="42"/>
      <c r="C141" s="205" t="s">
        <v>386</v>
      </c>
      <c r="D141" s="205" t="s">
        <v>230</v>
      </c>
      <c r="E141" s="206" t="s">
        <v>7625</v>
      </c>
      <c r="F141" s="207" t="s">
        <v>8211</v>
      </c>
      <c r="G141" s="208" t="s">
        <v>675</v>
      </c>
      <c r="H141" s="209">
        <v>30</v>
      </c>
      <c r="I141" s="210"/>
      <c r="J141" s="211">
        <f t="shared" si="0"/>
        <v>0</v>
      </c>
      <c r="K141" s="207" t="s">
        <v>264</v>
      </c>
      <c r="L141" s="62"/>
      <c r="M141" s="212" t="s">
        <v>22</v>
      </c>
      <c r="N141" s="213" t="s">
        <v>50</v>
      </c>
      <c r="O141" s="43"/>
      <c r="P141" s="214">
        <f t="shared" si="1"/>
        <v>0</v>
      </c>
      <c r="Q141" s="214">
        <v>0</v>
      </c>
      <c r="R141" s="214">
        <f t="shared" si="2"/>
        <v>0</v>
      </c>
      <c r="S141" s="214">
        <v>0</v>
      </c>
      <c r="T141" s="215">
        <f t="shared" si="3"/>
        <v>0</v>
      </c>
      <c r="AR141" s="25" t="s">
        <v>235</v>
      </c>
      <c r="AT141" s="25" t="s">
        <v>230</v>
      </c>
      <c r="AU141" s="25" t="s">
        <v>87</v>
      </c>
      <c r="AY141" s="25" t="s">
        <v>228</v>
      </c>
      <c r="BE141" s="216">
        <f t="shared" si="4"/>
        <v>0</v>
      </c>
      <c r="BF141" s="216">
        <f t="shared" si="5"/>
        <v>0</v>
      </c>
      <c r="BG141" s="216">
        <f t="shared" si="6"/>
        <v>0</v>
      </c>
      <c r="BH141" s="216">
        <f t="shared" si="7"/>
        <v>0</v>
      </c>
      <c r="BI141" s="216">
        <f t="shared" si="8"/>
        <v>0</v>
      </c>
      <c r="BJ141" s="25" t="s">
        <v>24</v>
      </c>
      <c r="BK141" s="216">
        <f t="shared" si="9"/>
        <v>0</v>
      </c>
      <c r="BL141" s="25" t="s">
        <v>235</v>
      </c>
      <c r="BM141" s="25" t="s">
        <v>8212</v>
      </c>
    </row>
    <row r="142" spans="2:65" s="1" customFormat="1" ht="22.5" customHeight="1">
      <c r="B142" s="42"/>
      <c r="C142" s="205" t="s">
        <v>395</v>
      </c>
      <c r="D142" s="205" t="s">
        <v>230</v>
      </c>
      <c r="E142" s="206" t="s">
        <v>7628</v>
      </c>
      <c r="F142" s="207" t="s">
        <v>8213</v>
      </c>
      <c r="G142" s="208" t="s">
        <v>675</v>
      </c>
      <c r="H142" s="209">
        <v>47</v>
      </c>
      <c r="I142" s="210"/>
      <c r="J142" s="211">
        <f t="shared" si="0"/>
        <v>0</v>
      </c>
      <c r="K142" s="207" t="s">
        <v>264</v>
      </c>
      <c r="L142" s="62"/>
      <c r="M142" s="212" t="s">
        <v>22</v>
      </c>
      <c r="N142" s="213" t="s">
        <v>50</v>
      </c>
      <c r="O142" s="43"/>
      <c r="P142" s="214">
        <f t="shared" si="1"/>
        <v>0</v>
      </c>
      <c r="Q142" s="214">
        <v>0</v>
      </c>
      <c r="R142" s="214">
        <f t="shared" si="2"/>
        <v>0</v>
      </c>
      <c r="S142" s="214">
        <v>0</v>
      </c>
      <c r="T142" s="215">
        <f t="shared" si="3"/>
        <v>0</v>
      </c>
      <c r="AR142" s="25" t="s">
        <v>235</v>
      </c>
      <c r="AT142" s="25" t="s">
        <v>230</v>
      </c>
      <c r="AU142" s="25" t="s">
        <v>87</v>
      </c>
      <c r="AY142" s="25" t="s">
        <v>228</v>
      </c>
      <c r="BE142" s="216">
        <f t="shared" si="4"/>
        <v>0</v>
      </c>
      <c r="BF142" s="216">
        <f t="shared" si="5"/>
        <v>0</v>
      </c>
      <c r="BG142" s="216">
        <f t="shared" si="6"/>
        <v>0</v>
      </c>
      <c r="BH142" s="216">
        <f t="shared" si="7"/>
        <v>0</v>
      </c>
      <c r="BI142" s="216">
        <f t="shared" si="8"/>
        <v>0</v>
      </c>
      <c r="BJ142" s="25" t="s">
        <v>24</v>
      </c>
      <c r="BK142" s="216">
        <f t="shared" si="9"/>
        <v>0</v>
      </c>
      <c r="BL142" s="25" t="s">
        <v>235</v>
      </c>
      <c r="BM142" s="25" t="s">
        <v>8214</v>
      </c>
    </row>
    <row r="143" spans="2:65" s="1" customFormat="1" ht="22.5" customHeight="1">
      <c r="B143" s="42"/>
      <c r="C143" s="205" t="s">
        <v>400</v>
      </c>
      <c r="D143" s="205" t="s">
        <v>230</v>
      </c>
      <c r="E143" s="206" t="s">
        <v>7631</v>
      </c>
      <c r="F143" s="207" t="s">
        <v>8215</v>
      </c>
      <c r="G143" s="208" t="s">
        <v>675</v>
      </c>
      <c r="H143" s="209">
        <v>47</v>
      </c>
      <c r="I143" s="210"/>
      <c r="J143" s="211">
        <f t="shared" si="0"/>
        <v>0</v>
      </c>
      <c r="K143" s="207" t="s">
        <v>264</v>
      </c>
      <c r="L143" s="62"/>
      <c r="M143" s="212" t="s">
        <v>22</v>
      </c>
      <c r="N143" s="213" t="s">
        <v>50</v>
      </c>
      <c r="O143" s="43"/>
      <c r="P143" s="214">
        <f t="shared" si="1"/>
        <v>0</v>
      </c>
      <c r="Q143" s="214">
        <v>0</v>
      </c>
      <c r="R143" s="214">
        <f t="shared" si="2"/>
        <v>0</v>
      </c>
      <c r="S143" s="214">
        <v>0</v>
      </c>
      <c r="T143" s="215">
        <f t="shared" si="3"/>
        <v>0</v>
      </c>
      <c r="AR143" s="25" t="s">
        <v>235</v>
      </c>
      <c r="AT143" s="25" t="s">
        <v>230</v>
      </c>
      <c r="AU143" s="25" t="s">
        <v>87</v>
      </c>
      <c r="AY143" s="25" t="s">
        <v>228</v>
      </c>
      <c r="BE143" s="216">
        <f t="shared" si="4"/>
        <v>0</v>
      </c>
      <c r="BF143" s="216">
        <f t="shared" si="5"/>
        <v>0</v>
      </c>
      <c r="BG143" s="216">
        <f t="shared" si="6"/>
        <v>0</v>
      </c>
      <c r="BH143" s="216">
        <f t="shared" si="7"/>
        <v>0</v>
      </c>
      <c r="BI143" s="216">
        <f t="shared" si="8"/>
        <v>0</v>
      </c>
      <c r="BJ143" s="25" t="s">
        <v>24</v>
      </c>
      <c r="BK143" s="216">
        <f t="shared" si="9"/>
        <v>0</v>
      </c>
      <c r="BL143" s="25" t="s">
        <v>235</v>
      </c>
      <c r="BM143" s="25" t="s">
        <v>8216</v>
      </c>
    </row>
    <row r="144" spans="2:65" s="1" customFormat="1" ht="22.5" customHeight="1">
      <c r="B144" s="42"/>
      <c r="C144" s="205" t="s">
        <v>404</v>
      </c>
      <c r="D144" s="205" t="s">
        <v>230</v>
      </c>
      <c r="E144" s="206" t="s">
        <v>8217</v>
      </c>
      <c r="F144" s="207" t="s">
        <v>8218</v>
      </c>
      <c r="G144" s="208" t="s">
        <v>852</v>
      </c>
      <c r="H144" s="209">
        <v>1</v>
      </c>
      <c r="I144" s="210"/>
      <c r="J144" s="211">
        <f t="shared" si="0"/>
        <v>0</v>
      </c>
      <c r="K144" s="207" t="s">
        <v>22</v>
      </c>
      <c r="L144" s="62"/>
      <c r="M144" s="212" t="s">
        <v>22</v>
      </c>
      <c r="N144" s="213" t="s">
        <v>50</v>
      </c>
      <c r="O144" s="43"/>
      <c r="P144" s="214">
        <f t="shared" si="1"/>
        <v>0</v>
      </c>
      <c r="Q144" s="214">
        <v>0</v>
      </c>
      <c r="R144" s="214">
        <f t="shared" si="2"/>
        <v>0</v>
      </c>
      <c r="S144" s="214">
        <v>0</v>
      </c>
      <c r="T144" s="215">
        <f t="shared" si="3"/>
        <v>0</v>
      </c>
      <c r="AR144" s="25" t="s">
        <v>235</v>
      </c>
      <c r="AT144" s="25" t="s">
        <v>230</v>
      </c>
      <c r="AU144" s="25" t="s">
        <v>87</v>
      </c>
      <c r="AY144" s="25" t="s">
        <v>228</v>
      </c>
      <c r="BE144" s="216">
        <f t="shared" si="4"/>
        <v>0</v>
      </c>
      <c r="BF144" s="216">
        <f t="shared" si="5"/>
        <v>0</v>
      </c>
      <c r="BG144" s="216">
        <f t="shared" si="6"/>
        <v>0</v>
      </c>
      <c r="BH144" s="216">
        <f t="shared" si="7"/>
        <v>0</v>
      </c>
      <c r="BI144" s="216">
        <f t="shared" si="8"/>
        <v>0</v>
      </c>
      <c r="BJ144" s="25" t="s">
        <v>24</v>
      </c>
      <c r="BK144" s="216">
        <f t="shared" si="9"/>
        <v>0</v>
      </c>
      <c r="BL144" s="25" t="s">
        <v>235</v>
      </c>
      <c r="BM144" s="25" t="s">
        <v>8219</v>
      </c>
    </row>
    <row r="145" spans="2:65" s="1" customFormat="1" ht="22.5" customHeight="1">
      <c r="B145" s="42"/>
      <c r="C145" s="205" t="s">
        <v>409</v>
      </c>
      <c r="D145" s="205" t="s">
        <v>230</v>
      </c>
      <c r="E145" s="206" t="s">
        <v>8220</v>
      </c>
      <c r="F145" s="207" t="s">
        <v>8221</v>
      </c>
      <c r="G145" s="208" t="s">
        <v>852</v>
      </c>
      <c r="H145" s="209">
        <v>2</v>
      </c>
      <c r="I145" s="210"/>
      <c r="J145" s="211">
        <f t="shared" si="0"/>
        <v>0</v>
      </c>
      <c r="K145" s="207" t="s">
        <v>264</v>
      </c>
      <c r="L145" s="62"/>
      <c r="M145" s="212" t="s">
        <v>22</v>
      </c>
      <c r="N145" s="213" t="s">
        <v>50</v>
      </c>
      <c r="O145" s="43"/>
      <c r="P145" s="214">
        <f t="shared" si="1"/>
        <v>0</v>
      </c>
      <c r="Q145" s="214">
        <v>0</v>
      </c>
      <c r="R145" s="214">
        <f t="shared" si="2"/>
        <v>0</v>
      </c>
      <c r="S145" s="214">
        <v>0</v>
      </c>
      <c r="T145" s="215">
        <f t="shared" si="3"/>
        <v>0</v>
      </c>
      <c r="AR145" s="25" t="s">
        <v>235</v>
      </c>
      <c r="AT145" s="25" t="s">
        <v>230</v>
      </c>
      <c r="AU145" s="25" t="s">
        <v>87</v>
      </c>
      <c r="AY145" s="25" t="s">
        <v>228</v>
      </c>
      <c r="BE145" s="216">
        <f t="shared" si="4"/>
        <v>0</v>
      </c>
      <c r="BF145" s="216">
        <f t="shared" si="5"/>
        <v>0</v>
      </c>
      <c r="BG145" s="216">
        <f t="shared" si="6"/>
        <v>0</v>
      </c>
      <c r="BH145" s="216">
        <f t="shared" si="7"/>
        <v>0</v>
      </c>
      <c r="BI145" s="216">
        <f t="shared" si="8"/>
        <v>0</v>
      </c>
      <c r="BJ145" s="25" t="s">
        <v>24</v>
      </c>
      <c r="BK145" s="216">
        <f t="shared" si="9"/>
        <v>0</v>
      </c>
      <c r="BL145" s="25" t="s">
        <v>235</v>
      </c>
      <c r="BM145" s="25" t="s">
        <v>8222</v>
      </c>
    </row>
    <row r="146" spans="2:65" s="1" customFormat="1" ht="27">
      <c r="B146" s="42"/>
      <c r="C146" s="64"/>
      <c r="D146" s="219" t="s">
        <v>640</v>
      </c>
      <c r="E146" s="64"/>
      <c r="F146" s="280" t="s">
        <v>8149</v>
      </c>
      <c r="G146" s="64"/>
      <c r="H146" s="64"/>
      <c r="I146" s="173"/>
      <c r="J146" s="64"/>
      <c r="K146" s="64"/>
      <c r="L146" s="62"/>
      <c r="M146" s="255"/>
      <c r="N146" s="43"/>
      <c r="O146" s="43"/>
      <c r="P146" s="43"/>
      <c r="Q146" s="43"/>
      <c r="R146" s="43"/>
      <c r="S146" s="43"/>
      <c r="T146" s="79"/>
      <c r="AT146" s="25" t="s">
        <v>640</v>
      </c>
      <c r="AU146" s="25" t="s">
        <v>87</v>
      </c>
    </row>
    <row r="147" spans="2:65" s="1" customFormat="1" ht="22.5" customHeight="1">
      <c r="B147" s="42"/>
      <c r="C147" s="205" t="s">
        <v>414</v>
      </c>
      <c r="D147" s="205" t="s">
        <v>230</v>
      </c>
      <c r="E147" s="206" t="s">
        <v>7634</v>
      </c>
      <c r="F147" s="207" t="s">
        <v>8223</v>
      </c>
      <c r="G147" s="208" t="s">
        <v>852</v>
      </c>
      <c r="H147" s="209">
        <v>3</v>
      </c>
      <c r="I147" s="210"/>
      <c r="J147" s="211">
        <f>ROUND(I147*H147,2)</f>
        <v>0</v>
      </c>
      <c r="K147" s="207" t="s">
        <v>264</v>
      </c>
      <c r="L147" s="62"/>
      <c r="M147" s="212" t="s">
        <v>22</v>
      </c>
      <c r="N147" s="213" t="s">
        <v>50</v>
      </c>
      <c r="O147" s="43"/>
      <c r="P147" s="214">
        <f>O147*H147</f>
        <v>0</v>
      </c>
      <c r="Q147" s="214">
        <v>0</v>
      </c>
      <c r="R147" s="214">
        <f>Q147*H147</f>
        <v>0</v>
      </c>
      <c r="S147" s="214">
        <v>0</v>
      </c>
      <c r="T147" s="215">
        <f>S147*H147</f>
        <v>0</v>
      </c>
      <c r="AR147" s="25" t="s">
        <v>235</v>
      </c>
      <c r="AT147" s="25" t="s">
        <v>230</v>
      </c>
      <c r="AU147" s="25" t="s">
        <v>87</v>
      </c>
      <c r="AY147" s="25" t="s">
        <v>228</v>
      </c>
      <c r="BE147" s="216">
        <f>IF(N147="základní",J147,0)</f>
        <v>0</v>
      </c>
      <c r="BF147" s="216">
        <f>IF(N147="snížená",J147,0)</f>
        <v>0</v>
      </c>
      <c r="BG147" s="216">
        <f>IF(N147="zákl. přenesená",J147,0)</f>
        <v>0</v>
      </c>
      <c r="BH147" s="216">
        <f>IF(N147="sníž. přenesená",J147,0)</f>
        <v>0</v>
      </c>
      <c r="BI147" s="216">
        <f>IF(N147="nulová",J147,0)</f>
        <v>0</v>
      </c>
      <c r="BJ147" s="25" t="s">
        <v>24</v>
      </c>
      <c r="BK147" s="216">
        <f>ROUND(I147*H147,2)</f>
        <v>0</v>
      </c>
      <c r="BL147" s="25" t="s">
        <v>235</v>
      </c>
      <c r="BM147" s="25" t="s">
        <v>8224</v>
      </c>
    </row>
    <row r="148" spans="2:65" s="1" customFormat="1" ht="22.5" customHeight="1">
      <c r="B148" s="42"/>
      <c r="C148" s="205" t="s">
        <v>419</v>
      </c>
      <c r="D148" s="205" t="s">
        <v>230</v>
      </c>
      <c r="E148" s="206" t="s">
        <v>7637</v>
      </c>
      <c r="F148" s="207" t="s">
        <v>8225</v>
      </c>
      <c r="G148" s="208" t="s">
        <v>852</v>
      </c>
      <c r="H148" s="209">
        <v>3</v>
      </c>
      <c r="I148" s="210"/>
      <c r="J148" s="211">
        <f>ROUND(I148*H148,2)</f>
        <v>0</v>
      </c>
      <c r="K148" s="207" t="s">
        <v>264</v>
      </c>
      <c r="L148" s="62"/>
      <c r="M148" s="212" t="s">
        <v>22</v>
      </c>
      <c r="N148" s="213" t="s">
        <v>50</v>
      </c>
      <c r="O148" s="43"/>
      <c r="P148" s="214">
        <f>O148*H148</f>
        <v>0</v>
      </c>
      <c r="Q148" s="214">
        <v>0</v>
      </c>
      <c r="R148" s="214">
        <f>Q148*H148</f>
        <v>0</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8226</v>
      </c>
    </row>
    <row r="149" spans="2:65" s="1" customFormat="1" ht="27">
      <c r="B149" s="42"/>
      <c r="C149" s="64"/>
      <c r="D149" s="219" t="s">
        <v>640</v>
      </c>
      <c r="E149" s="64"/>
      <c r="F149" s="280" t="s">
        <v>8227</v>
      </c>
      <c r="G149" s="64"/>
      <c r="H149" s="64"/>
      <c r="I149" s="173"/>
      <c r="J149" s="64"/>
      <c r="K149" s="64"/>
      <c r="L149" s="62"/>
      <c r="M149" s="255"/>
      <c r="N149" s="43"/>
      <c r="O149" s="43"/>
      <c r="P149" s="43"/>
      <c r="Q149" s="43"/>
      <c r="R149" s="43"/>
      <c r="S149" s="43"/>
      <c r="T149" s="79"/>
      <c r="AT149" s="25" t="s">
        <v>640</v>
      </c>
      <c r="AU149" s="25" t="s">
        <v>87</v>
      </c>
    </row>
    <row r="150" spans="2:65" s="1" customFormat="1" ht="22.5" customHeight="1">
      <c r="B150" s="42"/>
      <c r="C150" s="205" t="s">
        <v>423</v>
      </c>
      <c r="D150" s="205" t="s">
        <v>230</v>
      </c>
      <c r="E150" s="206" t="s">
        <v>7640</v>
      </c>
      <c r="F150" s="207" t="s">
        <v>8228</v>
      </c>
      <c r="G150" s="208" t="s">
        <v>852</v>
      </c>
      <c r="H150" s="209">
        <v>1</v>
      </c>
      <c r="I150" s="210"/>
      <c r="J150" s="211">
        <f>ROUND(I150*H150,2)</f>
        <v>0</v>
      </c>
      <c r="K150" s="207" t="s">
        <v>264</v>
      </c>
      <c r="L150" s="62"/>
      <c r="M150" s="212" t="s">
        <v>22</v>
      </c>
      <c r="N150" s="213" t="s">
        <v>50</v>
      </c>
      <c r="O150" s="43"/>
      <c r="P150" s="214">
        <f>O150*H150</f>
        <v>0</v>
      </c>
      <c r="Q150" s="214">
        <v>0</v>
      </c>
      <c r="R150" s="214">
        <f>Q150*H150</f>
        <v>0</v>
      </c>
      <c r="S150" s="214">
        <v>0</v>
      </c>
      <c r="T150" s="215">
        <f>S150*H150</f>
        <v>0</v>
      </c>
      <c r="AR150" s="25" t="s">
        <v>235</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8229</v>
      </c>
    </row>
    <row r="151" spans="2:65" s="11" customFormat="1" ht="29.85" customHeight="1">
      <c r="B151" s="188"/>
      <c r="C151" s="189"/>
      <c r="D151" s="202" t="s">
        <v>78</v>
      </c>
      <c r="E151" s="203" t="s">
        <v>8230</v>
      </c>
      <c r="F151" s="203" t="s">
        <v>8231</v>
      </c>
      <c r="G151" s="189"/>
      <c r="H151" s="189"/>
      <c r="I151" s="192"/>
      <c r="J151" s="204">
        <f>BK151</f>
        <v>0</v>
      </c>
      <c r="K151" s="189"/>
      <c r="L151" s="194"/>
      <c r="M151" s="195"/>
      <c r="N151" s="196"/>
      <c r="O151" s="196"/>
      <c r="P151" s="197">
        <f>SUM(P152:P154)</f>
        <v>0</v>
      </c>
      <c r="Q151" s="196"/>
      <c r="R151" s="197">
        <f>SUM(R152:R154)</f>
        <v>0</v>
      </c>
      <c r="S151" s="196"/>
      <c r="T151" s="198">
        <f>SUM(T152:T154)</f>
        <v>0</v>
      </c>
      <c r="AR151" s="199" t="s">
        <v>24</v>
      </c>
      <c r="AT151" s="200" t="s">
        <v>78</v>
      </c>
      <c r="AU151" s="200" t="s">
        <v>24</v>
      </c>
      <c r="AY151" s="199" t="s">
        <v>228</v>
      </c>
      <c r="BK151" s="201">
        <f>SUM(BK152:BK154)</f>
        <v>0</v>
      </c>
    </row>
    <row r="152" spans="2:65" s="1" customFormat="1" ht="22.5" customHeight="1">
      <c r="B152" s="42"/>
      <c r="C152" s="205" t="s">
        <v>429</v>
      </c>
      <c r="D152" s="205" t="s">
        <v>230</v>
      </c>
      <c r="E152" s="206" t="s">
        <v>7643</v>
      </c>
      <c r="F152" s="207" t="s">
        <v>8232</v>
      </c>
      <c r="G152" s="208" t="s">
        <v>852</v>
      </c>
      <c r="H152" s="209">
        <v>3</v>
      </c>
      <c r="I152" s="210"/>
      <c r="J152" s="211">
        <f>ROUND(I152*H152,2)</f>
        <v>0</v>
      </c>
      <c r="K152" s="207" t="s">
        <v>264</v>
      </c>
      <c r="L152" s="62"/>
      <c r="M152" s="212" t="s">
        <v>22</v>
      </c>
      <c r="N152" s="213" t="s">
        <v>50</v>
      </c>
      <c r="O152" s="43"/>
      <c r="P152" s="214">
        <f>O152*H152</f>
        <v>0</v>
      </c>
      <c r="Q152" s="214">
        <v>0</v>
      </c>
      <c r="R152" s="214">
        <f>Q152*H152</f>
        <v>0</v>
      </c>
      <c r="S152" s="214">
        <v>0</v>
      </c>
      <c r="T152" s="215">
        <f>S152*H152</f>
        <v>0</v>
      </c>
      <c r="AR152" s="25" t="s">
        <v>235</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8233</v>
      </c>
    </row>
    <row r="153" spans="2:65" s="1" customFormat="1" ht="22.5" customHeight="1">
      <c r="B153" s="42"/>
      <c r="C153" s="205" t="s">
        <v>437</v>
      </c>
      <c r="D153" s="205" t="s">
        <v>230</v>
      </c>
      <c r="E153" s="206" t="s">
        <v>7648</v>
      </c>
      <c r="F153" s="207" t="s">
        <v>8234</v>
      </c>
      <c r="G153" s="208" t="s">
        <v>852</v>
      </c>
      <c r="H153" s="209">
        <v>1</v>
      </c>
      <c r="I153" s="210"/>
      <c r="J153" s="211">
        <f>ROUND(I153*H153,2)</f>
        <v>0</v>
      </c>
      <c r="K153" s="207" t="s">
        <v>264</v>
      </c>
      <c r="L153" s="62"/>
      <c r="M153" s="212" t="s">
        <v>22</v>
      </c>
      <c r="N153" s="213" t="s">
        <v>50</v>
      </c>
      <c r="O153" s="43"/>
      <c r="P153" s="214">
        <f>O153*H153</f>
        <v>0</v>
      </c>
      <c r="Q153" s="214">
        <v>0</v>
      </c>
      <c r="R153" s="214">
        <f>Q153*H153</f>
        <v>0</v>
      </c>
      <c r="S153" s="214">
        <v>0</v>
      </c>
      <c r="T153" s="215">
        <f>S153*H153</f>
        <v>0</v>
      </c>
      <c r="AR153" s="25" t="s">
        <v>235</v>
      </c>
      <c r="AT153" s="25" t="s">
        <v>230</v>
      </c>
      <c r="AU153" s="25" t="s">
        <v>87</v>
      </c>
      <c r="AY153" s="25" t="s">
        <v>228</v>
      </c>
      <c r="BE153" s="216">
        <f>IF(N153="základní",J153,0)</f>
        <v>0</v>
      </c>
      <c r="BF153" s="216">
        <f>IF(N153="snížená",J153,0)</f>
        <v>0</v>
      </c>
      <c r="BG153" s="216">
        <f>IF(N153="zákl. přenesená",J153,0)</f>
        <v>0</v>
      </c>
      <c r="BH153" s="216">
        <f>IF(N153="sníž. přenesená",J153,0)</f>
        <v>0</v>
      </c>
      <c r="BI153" s="216">
        <f>IF(N153="nulová",J153,0)</f>
        <v>0</v>
      </c>
      <c r="BJ153" s="25" t="s">
        <v>24</v>
      </c>
      <c r="BK153" s="216">
        <f>ROUND(I153*H153,2)</f>
        <v>0</v>
      </c>
      <c r="BL153" s="25" t="s">
        <v>235</v>
      </c>
      <c r="BM153" s="25" t="s">
        <v>8235</v>
      </c>
    </row>
    <row r="154" spans="2:65" s="1" customFormat="1" ht="22.5" customHeight="1">
      <c r="B154" s="42"/>
      <c r="C154" s="205" t="s">
        <v>444</v>
      </c>
      <c r="D154" s="205" t="s">
        <v>230</v>
      </c>
      <c r="E154" s="206" t="s">
        <v>7660</v>
      </c>
      <c r="F154" s="207" t="s">
        <v>8236</v>
      </c>
      <c r="G154" s="208" t="s">
        <v>852</v>
      </c>
      <c r="H154" s="209">
        <v>1</v>
      </c>
      <c r="I154" s="210"/>
      <c r="J154" s="211">
        <f>ROUND(I154*H154,2)</f>
        <v>0</v>
      </c>
      <c r="K154" s="207" t="s">
        <v>264</v>
      </c>
      <c r="L154" s="62"/>
      <c r="M154" s="212" t="s">
        <v>22</v>
      </c>
      <c r="N154" s="290" t="s">
        <v>50</v>
      </c>
      <c r="O154" s="291"/>
      <c r="P154" s="292">
        <f>O154*H154</f>
        <v>0</v>
      </c>
      <c r="Q154" s="292">
        <v>0</v>
      </c>
      <c r="R154" s="292">
        <f>Q154*H154</f>
        <v>0</v>
      </c>
      <c r="S154" s="292">
        <v>0</v>
      </c>
      <c r="T154" s="293">
        <f>S154*H154</f>
        <v>0</v>
      </c>
      <c r="AR154" s="25" t="s">
        <v>235</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8237</v>
      </c>
    </row>
    <row r="155" spans="2:65" s="1" customFormat="1" ht="6.95" customHeight="1">
      <c r="B155" s="57"/>
      <c r="C155" s="58"/>
      <c r="D155" s="58"/>
      <c r="E155" s="58"/>
      <c r="F155" s="58"/>
      <c r="G155" s="58"/>
      <c r="H155" s="58"/>
      <c r="I155" s="149"/>
      <c r="J155" s="58"/>
      <c r="K155" s="58"/>
      <c r="L155" s="62"/>
    </row>
  </sheetData>
  <sheetProtection algorithmName="SHA-512" hashValue="Fe27zbSbkHsb6EA1yFsFQLUQNtqfYkRGbgNSLAAugaI2+Bd9tXWnZ7Umamv/7Be0G0287Kdqhd3vUgxBZ2fjNw==" saltValue="/GlNgB+eFbUivG/WpnEWMA==" spinCount="100000" sheet="1" objects="1" scenarios="1" formatCells="0" formatColumns="0" formatRows="0" sort="0" autoFilter="0"/>
  <autoFilter ref="C91:K154"/>
  <mergeCells count="12">
    <mergeCell ref="G1:H1"/>
    <mergeCell ref="L2:V2"/>
    <mergeCell ref="E49:H49"/>
    <mergeCell ref="E51:H51"/>
    <mergeCell ref="E80:H80"/>
    <mergeCell ref="E82:H82"/>
    <mergeCell ref="E84:H84"/>
    <mergeCell ref="E7:H7"/>
    <mergeCell ref="E9:H9"/>
    <mergeCell ref="E11:H11"/>
    <mergeCell ref="E26:H26"/>
    <mergeCell ref="E47:H47"/>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0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144</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8238</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386" t="s">
        <v>7778</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ROUND(J79,2)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ROUND(SUM(BE79:BE205), 2)</f>
        <v>0</v>
      </c>
      <c r="G30" s="43"/>
      <c r="H30" s="43"/>
      <c r="I30" s="141">
        <v>0.21</v>
      </c>
      <c r="J30" s="140">
        <f>ROUND(ROUND((SUM(BE79:BE205)), 2)*I30, 2)</f>
        <v>0</v>
      </c>
      <c r="K30" s="46"/>
    </row>
    <row r="31" spans="2:11" s="1" customFormat="1" ht="14.45" customHeight="1">
      <c r="B31" s="42"/>
      <c r="C31" s="43"/>
      <c r="D31" s="43"/>
      <c r="E31" s="50" t="s">
        <v>51</v>
      </c>
      <c r="F31" s="140">
        <f>ROUND(SUM(BF79:BF205), 2)</f>
        <v>0</v>
      </c>
      <c r="G31" s="43"/>
      <c r="H31" s="43"/>
      <c r="I31" s="141">
        <v>0.15</v>
      </c>
      <c r="J31" s="140">
        <f>ROUND(ROUND((SUM(BF79:BF205)), 2)*I31, 2)</f>
        <v>0</v>
      </c>
      <c r="K31" s="46"/>
    </row>
    <row r="32" spans="2:11" s="1" customFormat="1" ht="14.45" hidden="1" customHeight="1">
      <c r="B32" s="42"/>
      <c r="C32" s="43"/>
      <c r="D32" s="43"/>
      <c r="E32" s="50" t="s">
        <v>52</v>
      </c>
      <c r="F32" s="140">
        <f>ROUND(SUM(BG79:BG205), 2)</f>
        <v>0</v>
      </c>
      <c r="G32" s="43"/>
      <c r="H32" s="43"/>
      <c r="I32" s="141">
        <v>0.21</v>
      </c>
      <c r="J32" s="140">
        <v>0</v>
      </c>
      <c r="K32" s="46"/>
    </row>
    <row r="33" spans="2:11" s="1" customFormat="1" ht="14.45" hidden="1" customHeight="1">
      <c r="B33" s="42"/>
      <c r="C33" s="43"/>
      <c r="D33" s="43"/>
      <c r="E33" s="50" t="s">
        <v>53</v>
      </c>
      <c r="F33" s="140">
        <f>ROUND(SUM(BH79:BH205), 2)</f>
        <v>0</v>
      </c>
      <c r="G33" s="43"/>
      <c r="H33" s="43"/>
      <c r="I33" s="141">
        <v>0.15</v>
      </c>
      <c r="J33" s="140">
        <v>0</v>
      </c>
      <c r="K33" s="46"/>
    </row>
    <row r="34" spans="2:11" s="1" customFormat="1" ht="14.45" hidden="1" customHeight="1">
      <c r="B34" s="42"/>
      <c r="C34" s="43"/>
      <c r="D34" s="43"/>
      <c r="E34" s="50" t="s">
        <v>54</v>
      </c>
      <c r="F34" s="140">
        <f>ROUND(SUM(BI79:BI205),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SO04 - SO 04 - Areálový rozvod vody</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J79</f>
        <v>0</v>
      </c>
      <c r="K56" s="46"/>
      <c r="AU56" s="25" t="s">
        <v>184</v>
      </c>
    </row>
    <row r="57" spans="2:47" s="8" customFormat="1" ht="24.95" customHeight="1">
      <c r="B57" s="159"/>
      <c r="C57" s="160"/>
      <c r="D57" s="161" t="s">
        <v>8239</v>
      </c>
      <c r="E57" s="162"/>
      <c r="F57" s="162"/>
      <c r="G57" s="162"/>
      <c r="H57" s="162"/>
      <c r="I57" s="163"/>
      <c r="J57" s="164">
        <f>J80</f>
        <v>0</v>
      </c>
      <c r="K57" s="165"/>
    </row>
    <row r="58" spans="2:47" s="8" customFormat="1" ht="24.95" customHeight="1">
      <c r="B58" s="159"/>
      <c r="C58" s="160"/>
      <c r="D58" s="161" t="s">
        <v>8122</v>
      </c>
      <c r="E58" s="162"/>
      <c r="F58" s="162"/>
      <c r="G58" s="162"/>
      <c r="H58" s="162"/>
      <c r="I58" s="163"/>
      <c r="J58" s="164">
        <f>J111</f>
        <v>0</v>
      </c>
      <c r="K58" s="165"/>
    </row>
    <row r="59" spans="2:47" s="8" customFormat="1" ht="24.95" customHeight="1">
      <c r="B59" s="159"/>
      <c r="C59" s="160"/>
      <c r="D59" s="161" t="s">
        <v>8240</v>
      </c>
      <c r="E59" s="162"/>
      <c r="F59" s="162"/>
      <c r="G59" s="162"/>
      <c r="H59" s="162"/>
      <c r="I59" s="163"/>
      <c r="J59" s="164">
        <f>J160</f>
        <v>0</v>
      </c>
      <c r="K59" s="165"/>
    </row>
    <row r="60" spans="2:47" s="1" customFormat="1" ht="21.75" customHeight="1">
      <c r="B60" s="42"/>
      <c r="C60" s="43"/>
      <c r="D60" s="43"/>
      <c r="E60" s="43"/>
      <c r="F60" s="43"/>
      <c r="G60" s="43"/>
      <c r="H60" s="43"/>
      <c r="I60" s="128"/>
      <c r="J60" s="43"/>
      <c r="K60" s="46"/>
    </row>
    <row r="61" spans="2:47" s="1" customFormat="1" ht="6.95" customHeight="1">
      <c r="B61" s="57"/>
      <c r="C61" s="58"/>
      <c r="D61" s="58"/>
      <c r="E61" s="58"/>
      <c r="F61" s="58"/>
      <c r="G61" s="58"/>
      <c r="H61" s="58"/>
      <c r="I61" s="149"/>
      <c r="J61" s="58"/>
      <c r="K61" s="59"/>
    </row>
    <row r="65" spans="2:63" s="1" customFormat="1" ht="6.95" customHeight="1">
      <c r="B65" s="60"/>
      <c r="C65" s="61"/>
      <c r="D65" s="61"/>
      <c r="E65" s="61"/>
      <c r="F65" s="61"/>
      <c r="G65" s="61"/>
      <c r="H65" s="61"/>
      <c r="I65" s="152"/>
      <c r="J65" s="61"/>
      <c r="K65" s="61"/>
      <c r="L65" s="62"/>
    </row>
    <row r="66" spans="2:63" s="1" customFormat="1" ht="36.950000000000003" customHeight="1">
      <c r="B66" s="42"/>
      <c r="C66" s="63" t="s">
        <v>212</v>
      </c>
      <c r="D66" s="64"/>
      <c r="E66" s="64"/>
      <c r="F66" s="64"/>
      <c r="G66" s="64"/>
      <c r="H66" s="64"/>
      <c r="I66" s="173"/>
      <c r="J66" s="64"/>
      <c r="K66" s="64"/>
      <c r="L66" s="62"/>
    </row>
    <row r="67" spans="2:63" s="1" customFormat="1" ht="6.95" customHeight="1">
      <c r="B67" s="42"/>
      <c r="C67" s="64"/>
      <c r="D67" s="64"/>
      <c r="E67" s="64"/>
      <c r="F67" s="64"/>
      <c r="G67" s="64"/>
      <c r="H67" s="64"/>
      <c r="I67" s="173"/>
      <c r="J67" s="64"/>
      <c r="K67" s="64"/>
      <c r="L67" s="62"/>
    </row>
    <row r="68" spans="2:63" s="1" customFormat="1" ht="14.45" customHeight="1">
      <c r="B68" s="42"/>
      <c r="C68" s="66" t="s">
        <v>18</v>
      </c>
      <c r="D68" s="64"/>
      <c r="E68" s="64"/>
      <c r="F68" s="64"/>
      <c r="G68" s="64"/>
      <c r="H68" s="64"/>
      <c r="I68" s="173"/>
      <c r="J68" s="64"/>
      <c r="K68" s="64"/>
      <c r="L68" s="62"/>
    </row>
    <row r="69" spans="2:63" s="1" customFormat="1" ht="22.5" customHeight="1">
      <c r="B69" s="42"/>
      <c r="C69" s="64"/>
      <c r="D69" s="64"/>
      <c r="E69" s="426" t="str">
        <f>E7</f>
        <v>NOVÁ PSYCHIATRIE - NEMOCNICE TÁBOR (staveniště A)</v>
      </c>
      <c r="F69" s="427"/>
      <c r="G69" s="427"/>
      <c r="H69" s="427"/>
      <c r="I69" s="173"/>
      <c r="J69" s="64"/>
      <c r="K69" s="64"/>
      <c r="L69" s="62"/>
    </row>
    <row r="70" spans="2:63" s="1" customFormat="1" ht="14.45" customHeight="1">
      <c r="B70" s="42"/>
      <c r="C70" s="66" t="s">
        <v>175</v>
      </c>
      <c r="D70" s="64"/>
      <c r="E70" s="64"/>
      <c r="F70" s="64"/>
      <c r="G70" s="64"/>
      <c r="H70" s="64"/>
      <c r="I70" s="173"/>
      <c r="J70" s="64"/>
      <c r="K70" s="64"/>
      <c r="L70" s="62"/>
    </row>
    <row r="71" spans="2:63" s="1" customFormat="1" ht="23.25" customHeight="1">
      <c r="B71" s="42"/>
      <c r="C71" s="64"/>
      <c r="D71" s="64"/>
      <c r="E71" s="397" t="str">
        <f>E9</f>
        <v>SO04 - SO 04 - Areálový rozvod vody</v>
      </c>
      <c r="F71" s="428"/>
      <c r="G71" s="428"/>
      <c r="H71" s="428"/>
      <c r="I71" s="173"/>
      <c r="J71" s="64"/>
      <c r="K71" s="64"/>
      <c r="L71" s="62"/>
    </row>
    <row r="72" spans="2:63" s="1" customFormat="1" ht="6.95" customHeight="1">
      <c r="B72" s="42"/>
      <c r="C72" s="64"/>
      <c r="D72" s="64"/>
      <c r="E72" s="64"/>
      <c r="F72" s="64"/>
      <c r="G72" s="64"/>
      <c r="H72" s="64"/>
      <c r="I72" s="173"/>
      <c r="J72" s="64"/>
      <c r="K72" s="64"/>
      <c r="L72" s="62"/>
    </row>
    <row r="73" spans="2:63" s="1" customFormat="1" ht="18" customHeight="1">
      <c r="B73" s="42"/>
      <c r="C73" s="66" t="s">
        <v>25</v>
      </c>
      <c r="D73" s="64"/>
      <c r="E73" s="64"/>
      <c r="F73" s="176" t="str">
        <f>F12</f>
        <v>Tábor</v>
      </c>
      <c r="G73" s="64"/>
      <c r="H73" s="64"/>
      <c r="I73" s="177" t="s">
        <v>27</v>
      </c>
      <c r="J73" s="74" t="str">
        <f>IF(J12="","",J12)</f>
        <v>13. 9. 2017</v>
      </c>
      <c r="K73" s="64"/>
      <c r="L73" s="62"/>
    </row>
    <row r="74" spans="2:63" s="1" customFormat="1" ht="6.95" customHeight="1">
      <c r="B74" s="42"/>
      <c r="C74" s="64"/>
      <c r="D74" s="64"/>
      <c r="E74" s="64"/>
      <c r="F74" s="64"/>
      <c r="G74" s="64"/>
      <c r="H74" s="64"/>
      <c r="I74" s="173"/>
      <c r="J74" s="64"/>
      <c r="K74" s="64"/>
      <c r="L74" s="62"/>
    </row>
    <row r="75" spans="2:63" s="1" customFormat="1">
      <c r="B75" s="42"/>
      <c r="C75" s="66" t="s">
        <v>31</v>
      </c>
      <c r="D75" s="64"/>
      <c r="E75" s="64"/>
      <c r="F75" s="176" t="str">
        <f>E15</f>
        <v>Nemocnice Tábor,a.s.Kpt. Jaroše 2000 390 02 Tábor</v>
      </c>
      <c r="G75" s="64"/>
      <c r="H75" s="64"/>
      <c r="I75" s="177" t="s">
        <v>39</v>
      </c>
      <c r="J75" s="176" t="str">
        <f>E21</f>
        <v>Atelier H1 Ing.arch.J.Hochman, K Biřičce, HK</v>
      </c>
      <c r="K75" s="64"/>
      <c r="L75" s="62"/>
    </row>
    <row r="76" spans="2:63" s="1" customFormat="1" ht="14.45" customHeight="1">
      <c r="B76" s="42"/>
      <c r="C76" s="66" t="s">
        <v>37</v>
      </c>
      <c r="D76" s="64"/>
      <c r="E76" s="64"/>
      <c r="F76" s="176" t="str">
        <f>IF(E18="","",E18)</f>
        <v/>
      </c>
      <c r="G76" s="64"/>
      <c r="H76" s="64"/>
      <c r="I76" s="173"/>
      <c r="J76" s="64"/>
      <c r="K76" s="64"/>
      <c r="L76" s="62"/>
    </row>
    <row r="77" spans="2:63" s="1" customFormat="1" ht="10.35" customHeight="1">
      <c r="B77" s="42"/>
      <c r="C77" s="64"/>
      <c r="D77" s="64"/>
      <c r="E77" s="64"/>
      <c r="F77" s="64"/>
      <c r="G77" s="64"/>
      <c r="H77" s="64"/>
      <c r="I77" s="173"/>
      <c r="J77" s="64"/>
      <c r="K77" s="64"/>
      <c r="L77" s="62"/>
    </row>
    <row r="78" spans="2:63" s="10" customFormat="1" ht="29.25" customHeight="1">
      <c r="B78" s="178"/>
      <c r="C78" s="179" t="s">
        <v>213</v>
      </c>
      <c r="D78" s="180" t="s">
        <v>64</v>
      </c>
      <c r="E78" s="180" t="s">
        <v>60</v>
      </c>
      <c r="F78" s="180" t="s">
        <v>214</v>
      </c>
      <c r="G78" s="180" t="s">
        <v>215</v>
      </c>
      <c r="H78" s="180" t="s">
        <v>216</v>
      </c>
      <c r="I78" s="181" t="s">
        <v>217</v>
      </c>
      <c r="J78" s="180" t="s">
        <v>182</v>
      </c>
      <c r="K78" s="182" t="s">
        <v>218</v>
      </c>
      <c r="L78" s="183"/>
      <c r="M78" s="82" t="s">
        <v>219</v>
      </c>
      <c r="N78" s="83" t="s">
        <v>49</v>
      </c>
      <c r="O78" s="83" t="s">
        <v>220</v>
      </c>
      <c r="P78" s="83" t="s">
        <v>221</v>
      </c>
      <c r="Q78" s="83" t="s">
        <v>222</v>
      </c>
      <c r="R78" s="83" t="s">
        <v>223</v>
      </c>
      <c r="S78" s="83" t="s">
        <v>224</v>
      </c>
      <c r="T78" s="84" t="s">
        <v>225</v>
      </c>
    </row>
    <row r="79" spans="2:63" s="1" customFormat="1" ht="29.25" customHeight="1">
      <c r="B79" s="42"/>
      <c r="C79" s="88" t="s">
        <v>183</v>
      </c>
      <c r="D79" s="64"/>
      <c r="E79" s="64"/>
      <c r="F79" s="64"/>
      <c r="G79" s="64"/>
      <c r="H79" s="64"/>
      <c r="I79" s="173"/>
      <c r="J79" s="184">
        <f>BK79</f>
        <v>0</v>
      </c>
      <c r="K79" s="64"/>
      <c r="L79" s="62"/>
      <c r="M79" s="85"/>
      <c r="N79" s="86"/>
      <c r="O79" s="86"/>
      <c r="P79" s="185">
        <f>P80+P111+P160</f>
        <v>0</v>
      </c>
      <c r="Q79" s="86"/>
      <c r="R79" s="185">
        <f>R80+R111+R160</f>
        <v>1.8755299999999999</v>
      </c>
      <c r="S79" s="86"/>
      <c r="T79" s="186">
        <f>T80+T111+T160</f>
        <v>0</v>
      </c>
      <c r="AT79" s="25" t="s">
        <v>78</v>
      </c>
      <c r="AU79" s="25" t="s">
        <v>184</v>
      </c>
      <c r="BK79" s="187">
        <f>BK80+BK111+BK160</f>
        <v>0</v>
      </c>
    </row>
    <row r="80" spans="2:63" s="11" customFormat="1" ht="37.35" customHeight="1">
      <c r="B80" s="188"/>
      <c r="C80" s="189"/>
      <c r="D80" s="202" t="s">
        <v>78</v>
      </c>
      <c r="E80" s="296" t="s">
        <v>267</v>
      </c>
      <c r="F80" s="296" t="s">
        <v>864</v>
      </c>
      <c r="G80" s="189"/>
      <c r="H80" s="189"/>
      <c r="I80" s="192"/>
      <c r="J80" s="297">
        <f>BK80</f>
        <v>0</v>
      </c>
      <c r="K80" s="189"/>
      <c r="L80" s="194"/>
      <c r="M80" s="195"/>
      <c r="N80" s="196"/>
      <c r="O80" s="196"/>
      <c r="P80" s="197">
        <f>SUM(P81:P110)</f>
        <v>0</v>
      </c>
      <c r="Q80" s="196"/>
      <c r="R80" s="197">
        <f>SUM(R81:R110)</f>
        <v>9.8799999999999999E-3</v>
      </c>
      <c r="S80" s="196"/>
      <c r="T80" s="198">
        <f>SUM(T81:T110)</f>
        <v>0</v>
      </c>
      <c r="AR80" s="199" t="s">
        <v>24</v>
      </c>
      <c r="AT80" s="200" t="s">
        <v>78</v>
      </c>
      <c r="AU80" s="200" t="s">
        <v>79</v>
      </c>
      <c r="AY80" s="199" t="s">
        <v>228</v>
      </c>
      <c r="BK80" s="201">
        <f>SUM(BK81:BK110)</f>
        <v>0</v>
      </c>
    </row>
    <row r="81" spans="2:65" s="1" customFormat="1" ht="22.5" customHeight="1">
      <c r="B81" s="42"/>
      <c r="C81" s="205" t="s">
        <v>87</v>
      </c>
      <c r="D81" s="205" t="s">
        <v>230</v>
      </c>
      <c r="E81" s="206" t="s">
        <v>8241</v>
      </c>
      <c r="F81" s="207" t="s">
        <v>8242</v>
      </c>
      <c r="G81" s="208" t="s">
        <v>515</v>
      </c>
      <c r="H81" s="209">
        <v>7</v>
      </c>
      <c r="I81" s="210"/>
      <c r="J81" s="211">
        <f>ROUND(I81*H81,2)</f>
        <v>0</v>
      </c>
      <c r="K81" s="207" t="s">
        <v>264</v>
      </c>
      <c r="L81" s="62"/>
      <c r="M81" s="212" t="s">
        <v>22</v>
      </c>
      <c r="N81" s="213" t="s">
        <v>50</v>
      </c>
      <c r="O81" s="43"/>
      <c r="P81" s="214">
        <f>O81*H81</f>
        <v>0</v>
      </c>
      <c r="Q81" s="214">
        <v>8.0000000000000004E-4</v>
      </c>
      <c r="R81" s="214">
        <f>Q81*H81</f>
        <v>5.5999999999999999E-3</v>
      </c>
      <c r="S81" s="214">
        <v>0</v>
      </c>
      <c r="T81" s="215">
        <f>S81*H81</f>
        <v>0</v>
      </c>
      <c r="AR81" s="25" t="s">
        <v>235</v>
      </c>
      <c r="AT81" s="25" t="s">
        <v>230</v>
      </c>
      <c r="AU81" s="25" t="s">
        <v>24</v>
      </c>
      <c r="AY81" s="25" t="s">
        <v>228</v>
      </c>
      <c r="BE81" s="216">
        <f>IF(N81="základní",J81,0)</f>
        <v>0</v>
      </c>
      <c r="BF81" s="216">
        <f>IF(N81="snížená",J81,0)</f>
        <v>0</v>
      </c>
      <c r="BG81" s="216">
        <f>IF(N81="zákl. přenesená",J81,0)</f>
        <v>0</v>
      </c>
      <c r="BH81" s="216">
        <f>IF(N81="sníž. přenesená",J81,0)</f>
        <v>0</v>
      </c>
      <c r="BI81" s="216">
        <f>IF(N81="nulová",J81,0)</f>
        <v>0</v>
      </c>
      <c r="BJ81" s="25" t="s">
        <v>24</v>
      </c>
      <c r="BK81" s="216">
        <f>ROUND(I81*H81,2)</f>
        <v>0</v>
      </c>
      <c r="BL81" s="25" t="s">
        <v>235</v>
      </c>
      <c r="BM81" s="25" t="s">
        <v>8243</v>
      </c>
    </row>
    <row r="82" spans="2:65" s="1" customFormat="1" ht="27">
      <c r="B82" s="42"/>
      <c r="C82" s="64"/>
      <c r="D82" s="229" t="s">
        <v>640</v>
      </c>
      <c r="E82" s="64"/>
      <c r="F82" s="254" t="s">
        <v>8244</v>
      </c>
      <c r="G82" s="64"/>
      <c r="H82" s="64"/>
      <c r="I82" s="173"/>
      <c r="J82" s="64"/>
      <c r="K82" s="64"/>
      <c r="L82" s="62"/>
      <c r="M82" s="255"/>
      <c r="N82" s="43"/>
      <c r="O82" s="43"/>
      <c r="P82" s="43"/>
      <c r="Q82" s="43"/>
      <c r="R82" s="43"/>
      <c r="S82" s="43"/>
      <c r="T82" s="79"/>
      <c r="AT82" s="25" t="s">
        <v>640</v>
      </c>
      <c r="AU82" s="25" t="s">
        <v>24</v>
      </c>
    </row>
    <row r="83" spans="2:65" s="12" customFormat="1" ht="13.5">
      <c r="B83" s="217"/>
      <c r="C83" s="218"/>
      <c r="D83" s="229" t="s">
        <v>237</v>
      </c>
      <c r="E83" s="230" t="s">
        <v>22</v>
      </c>
      <c r="F83" s="231" t="s">
        <v>8245</v>
      </c>
      <c r="G83" s="218"/>
      <c r="H83" s="232">
        <v>7</v>
      </c>
      <c r="I83" s="223"/>
      <c r="J83" s="218"/>
      <c r="K83" s="218"/>
      <c r="L83" s="224"/>
      <c r="M83" s="225"/>
      <c r="N83" s="226"/>
      <c r="O83" s="226"/>
      <c r="P83" s="226"/>
      <c r="Q83" s="226"/>
      <c r="R83" s="226"/>
      <c r="S83" s="226"/>
      <c r="T83" s="227"/>
      <c r="AT83" s="228" t="s">
        <v>237</v>
      </c>
      <c r="AU83" s="228" t="s">
        <v>24</v>
      </c>
      <c r="AV83" s="12" t="s">
        <v>87</v>
      </c>
      <c r="AW83" s="12" t="s">
        <v>42</v>
      </c>
      <c r="AX83" s="12" t="s">
        <v>79</v>
      </c>
      <c r="AY83" s="228" t="s">
        <v>228</v>
      </c>
    </row>
    <row r="84" spans="2:65" s="13" customFormat="1" ht="13.5">
      <c r="B84" s="243"/>
      <c r="C84" s="244"/>
      <c r="D84" s="219" t="s">
        <v>237</v>
      </c>
      <c r="E84" s="245" t="s">
        <v>22</v>
      </c>
      <c r="F84" s="246" t="s">
        <v>358</v>
      </c>
      <c r="G84" s="244"/>
      <c r="H84" s="247">
        <v>7</v>
      </c>
      <c r="I84" s="248"/>
      <c r="J84" s="244"/>
      <c r="K84" s="244"/>
      <c r="L84" s="249"/>
      <c r="M84" s="250"/>
      <c r="N84" s="251"/>
      <c r="O84" s="251"/>
      <c r="P84" s="251"/>
      <c r="Q84" s="251"/>
      <c r="R84" s="251"/>
      <c r="S84" s="251"/>
      <c r="T84" s="252"/>
      <c r="AT84" s="253" t="s">
        <v>237</v>
      </c>
      <c r="AU84" s="253" t="s">
        <v>24</v>
      </c>
      <c r="AV84" s="13" t="s">
        <v>235</v>
      </c>
      <c r="AW84" s="13" t="s">
        <v>42</v>
      </c>
      <c r="AX84" s="13" t="s">
        <v>24</v>
      </c>
      <c r="AY84" s="253" t="s">
        <v>228</v>
      </c>
    </row>
    <row r="85" spans="2:65" s="1" customFormat="1" ht="31.5" customHeight="1">
      <c r="B85" s="42"/>
      <c r="C85" s="205" t="s">
        <v>101</v>
      </c>
      <c r="D85" s="205" t="s">
        <v>230</v>
      </c>
      <c r="E85" s="206" t="s">
        <v>8246</v>
      </c>
      <c r="F85" s="207" t="s">
        <v>8247</v>
      </c>
      <c r="G85" s="208" t="s">
        <v>515</v>
      </c>
      <c r="H85" s="209">
        <v>7</v>
      </c>
      <c r="I85" s="210"/>
      <c r="J85" s="211">
        <f>ROUND(I85*H85,2)</f>
        <v>0</v>
      </c>
      <c r="K85" s="207" t="s">
        <v>234</v>
      </c>
      <c r="L85" s="62"/>
      <c r="M85" s="212" t="s">
        <v>22</v>
      </c>
      <c r="N85" s="213" t="s">
        <v>50</v>
      </c>
      <c r="O85" s="43"/>
      <c r="P85" s="214">
        <f>O85*H85</f>
        <v>0</v>
      </c>
      <c r="Q85" s="214">
        <v>0</v>
      </c>
      <c r="R85" s="214">
        <f>Q85*H85</f>
        <v>0</v>
      </c>
      <c r="S85" s="214">
        <v>0</v>
      </c>
      <c r="T85" s="215">
        <f>S85*H85</f>
        <v>0</v>
      </c>
      <c r="AR85" s="25" t="s">
        <v>235</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235</v>
      </c>
      <c r="BM85" s="25" t="s">
        <v>8248</v>
      </c>
    </row>
    <row r="86" spans="2:65" s="12" customFormat="1" ht="13.5">
      <c r="B86" s="217"/>
      <c r="C86" s="218"/>
      <c r="D86" s="219" t="s">
        <v>237</v>
      </c>
      <c r="E86" s="220" t="s">
        <v>22</v>
      </c>
      <c r="F86" s="221" t="s">
        <v>260</v>
      </c>
      <c r="G86" s="218"/>
      <c r="H86" s="222">
        <v>7</v>
      </c>
      <c r="I86" s="223"/>
      <c r="J86" s="218"/>
      <c r="K86" s="218"/>
      <c r="L86" s="224"/>
      <c r="M86" s="225"/>
      <c r="N86" s="226"/>
      <c r="O86" s="226"/>
      <c r="P86" s="226"/>
      <c r="Q86" s="226"/>
      <c r="R86" s="226"/>
      <c r="S86" s="226"/>
      <c r="T86" s="227"/>
      <c r="AT86" s="228" t="s">
        <v>237</v>
      </c>
      <c r="AU86" s="228" t="s">
        <v>24</v>
      </c>
      <c r="AV86" s="12" t="s">
        <v>87</v>
      </c>
      <c r="AW86" s="12" t="s">
        <v>42</v>
      </c>
      <c r="AX86" s="12" t="s">
        <v>24</v>
      </c>
      <c r="AY86" s="228" t="s">
        <v>228</v>
      </c>
    </row>
    <row r="87" spans="2:65" s="1" customFormat="1" ht="22.5" customHeight="1">
      <c r="B87" s="42"/>
      <c r="C87" s="205" t="s">
        <v>235</v>
      </c>
      <c r="D87" s="205" t="s">
        <v>230</v>
      </c>
      <c r="E87" s="206" t="s">
        <v>8249</v>
      </c>
      <c r="F87" s="207" t="s">
        <v>8250</v>
      </c>
      <c r="G87" s="208" t="s">
        <v>515</v>
      </c>
      <c r="H87" s="209">
        <v>1</v>
      </c>
      <c r="I87" s="210"/>
      <c r="J87" s="211">
        <f>ROUND(I87*H87,2)</f>
        <v>0</v>
      </c>
      <c r="K87" s="207" t="s">
        <v>264</v>
      </c>
      <c r="L87" s="62"/>
      <c r="M87" s="212" t="s">
        <v>22</v>
      </c>
      <c r="N87" s="213" t="s">
        <v>50</v>
      </c>
      <c r="O87" s="43"/>
      <c r="P87" s="214">
        <f>O87*H87</f>
        <v>0</v>
      </c>
      <c r="Q87" s="214">
        <v>1.1999999999999999E-3</v>
      </c>
      <c r="R87" s="214">
        <f>Q87*H87</f>
        <v>1.1999999999999999E-3</v>
      </c>
      <c r="S87" s="214">
        <v>0</v>
      </c>
      <c r="T87" s="215">
        <f>S87*H87</f>
        <v>0</v>
      </c>
      <c r="AR87" s="25" t="s">
        <v>235</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235</v>
      </c>
      <c r="BM87" s="25" t="s">
        <v>8251</v>
      </c>
    </row>
    <row r="88" spans="2:65" s="1" customFormat="1" ht="27">
      <c r="B88" s="42"/>
      <c r="C88" s="64"/>
      <c r="D88" s="229" t="s">
        <v>640</v>
      </c>
      <c r="E88" s="64"/>
      <c r="F88" s="254" t="s">
        <v>8244</v>
      </c>
      <c r="G88" s="64"/>
      <c r="H88" s="64"/>
      <c r="I88" s="173"/>
      <c r="J88" s="64"/>
      <c r="K88" s="64"/>
      <c r="L88" s="62"/>
      <c r="M88" s="255"/>
      <c r="N88" s="43"/>
      <c r="O88" s="43"/>
      <c r="P88" s="43"/>
      <c r="Q88" s="43"/>
      <c r="R88" s="43"/>
      <c r="S88" s="43"/>
      <c r="T88" s="79"/>
      <c r="AT88" s="25" t="s">
        <v>640</v>
      </c>
      <c r="AU88" s="25" t="s">
        <v>24</v>
      </c>
    </row>
    <row r="89" spans="2:65" s="12" customFormat="1" ht="13.5">
      <c r="B89" s="217"/>
      <c r="C89" s="218"/>
      <c r="D89" s="229" t="s">
        <v>237</v>
      </c>
      <c r="E89" s="230" t="s">
        <v>22</v>
      </c>
      <c r="F89" s="231" t="s">
        <v>8252</v>
      </c>
      <c r="G89" s="218"/>
      <c r="H89" s="232">
        <v>1</v>
      </c>
      <c r="I89" s="223"/>
      <c r="J89" s="218"/>
      <c r="K89" s="218"/>
      <c r="L89" s="224"/>
      <c r="M89" s="225"/>
      <c r="N89" s="226"/>
      <c r="O89" s="226"/>
      <c r="P89" s="226"/>
      <c r="Q89" s="226"/>
      <c r="R89" s="226"/>
      <c r="S89" s="226"/>
      <c r="T89" s="227"/>
      <c r="AT89" s="228" t="s">
        <v>237</v>
      </c>
      <c r="AU89" s="228" t="s">
        <v>24</v>
      </c>
      <c r="AV89" s="12" t="s">
        <v>87</v>
      </c>
      <c r="AW89" s="12" t="s">
        <v>42</v>
      </c>
      <c r="AX89" s="12" t="s">
        <v>79</v>
      </c>
      <c r="AY89" s="228" t="s">
        <v>228</v>
      </c>
    </row>
    <row r="90" spans="2:65" s="13" customFormat="1" ht="13.5">
      <c r="B90" s="243"/>
      <c r="C90" s="244"/>
      <c r="D90" s="219" t="s">
        <v>237</v>
      </c>
      <c r="E90" s="245" t="s">
        <v>22</v>
      </c>
      <c r="F90" s="246" t="s">
        <v>358</v>
      </c>
      <c r="G90" s="244"/>
      <c r="H90" s="247">
        <v>1</v>
      </c>
      <c r="I90" s="248"/>
      <c r="J90" s="244"/>
      <c r="K90" s="244"/>
      <c r="L90" s="249"/>
      <c r="M90" s="250"/>
      <c r="N90" s="251"/>
      <c r="O90" s="251"/>
      <c r="P90" s="251"/>
      <c r="Q90" s="251"/>
      <c r="R90" s="251"/>
      <c r="S90" s="251"/>
      <c r="T90" s="252"/>
      <c r="AT90" s="253" t="s">
        <v>237</v>
      </c>
      <c r="AU90" s="253" t="s">
        <v>24</v>
      </c>
      <c r="AV90" s="13" t="s">
        <v>235</v>
      </c>
      <c r="AW90" s="13" t="s">
        <v>42</v>
      </c>
      <c r="AX90" s="13" t="s">
        <v>24</v>
      </c>
      <c r="AY90" s="253" t="s">
        <v>228</v>
      </c>
    </row>
    <row r="91" spans="2:65" s="1" customFormat="1" ht="31.5" customHeight="1">
      <c r="B91" s="42"/>
      <c r="C91" s="205" t="s">
        <v>251</v>
      </c>
      <c r="D91" s="205" t="s">
        <v>230</v>
      </c>
      <c r="E91" s="206" t="s">
        <v>8253</v>
      </c>
      <c r="F91" s="207" t="s">
        <v>8254</v>
      </c>
      <c r="G91" s="208" t="s">
        <v>515</v>
      </c>
      <c r="H91" s="209">
        <v>1</v>
      </c>
      <c r="I91" s="210"/>
      <c r="J91" s="211">
        <f>ROUND(I91*H91,2)</f>
        <v>0</v>
      </c>
      <c r="K91" s="207" t="s">
        <v>234</v>
      </c>
      <c r="L91" s="62"/>
      <c r="M91" s="212" t="s">
        <v>22</v>
      </c>
      <c r="N91" s="213" t="s">
        <v>50</v>
      </c>
      <c r="O91" s="43"/>
      <c r="P91" s="214">
        <f>O91*H91</f>
        <v>0</v>
      </c>
      <c r="Q91" s="214">
        <v>0</v>
      </c>
      <c r="R91" s="214">
        <f>Q91*H91</f>
        <v>0</v>
      </c>
      <c r="S91" s="214">
        <v>0</v>
      </c>
      <c r="T91" s="215">
        <f>S91*H91</f>
        <v>0</v>
      </c>
      <c r="AR91" s="25" t="s">
        <v>235</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235</v>
      </c>
      <c r="BM91" s="25" t="s">
        <v>8255</v>
      </c>
    </row>
    <row r="92" spans="2:65" s="12" customFormat="1" ht="13.5">
      <c r="B92" s="217"/>
      <c r="C92" s="218"/>
      <c r="D92" s="219" t="s">
        <v>237</v>
      </c>
      <c r="E92" s="220" t="s">
        <v>22</v>
      </c>
      <c r="F92" s="221" t="s">
        <v>24</v>
      </c>
      <c r="G92" s="218"/>
      <c r="H92" s="222">
        <v>1</v>
      </c>
      <c r="I92" s="223"/>
      <c r="J92" s="218"/>
      <c r="K92" s="218"/>
      <c r="L92" s="224"/>
      <c r="M92" s="225"/>
      <c r="N92" s="226"/>
      <c r="O92" s="226"/>
      <c r="P92" s="226"/>
      <c r="Q92" s="226"/>
      <c r="R92" s="226"/>
      <c r="S92" s="226"/>
      <c r="T92" s="227"/>
      <c r="AT92" s="228" t="s">
        <v>237</v>
      </c>
      <c r="AU92" s="228" t="s">
        <v>24</v>
      </c>
      <c r="AV92" s="12" t="s">
        <v>87</v>
      </c>
      <c r="AW92" s="12" t="s">
        <v>42</v>
      </c>
      <c r="AX92" s="12" t="s">
        <v>24</v>
      </c>
      <c r="AY92" s="228" t="s">
        <v>228</v>
      </c>
    </row>
    <row r="93" spans="2:65" s="1" customFormat="1" ht="22.5" customHeight="1">
      <c r="B93" s="42"/>
      <c r="C93" s="205" t="s">
        <v>255</v>
      </c>
      <c r="D93" s="205" t="s">
        <v>230</v>
      </c>
      <c r="E93" s="206" t="s">
        <v>8256</v>
      </c>
      <c r="F93" s="207" t="s">
        <v>8257</v>
      </c>
      <c r="G93" s="208" t="s">
        <v>515</v>
      </c>
      <c r="H93" s="209">
        <v>2</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8258</v>
      </c>
    </row>
    <row r="94" spans="2:65" s="12" customFormat="1" ht="13.5">
      <c r="B94" s="217"/>
      <c r="C94" s="218"/>
      <c r="D94" s="219" t="s">
        <v>237</v>
      </c>
      <c r="E94" s="220" t="s">
        <v>22</v>
      </c>
      <c r="F94" s="221" t="s">
        <v>87</v>
      </c>
      <c r="G94" s="218"/>
      <c r="H94" s="222">
        <v>2</v>
      </c>
      <c r="I94" s="223"/>
      <c r="J94" s="218"/>
      <c r="K94" s="218"/>
      <c r="L94" s="224"/>
      <c r="M94" s="225"/>
      <c r="N94" s="226"/>
      <c r="O94" s="226"/>
      <c r="P94" s="226"/>
      <c r="Q94" s="226"/>
      <c r="R94" s="226"/>
      <c r="S94" s="226"/>
      <c r="T94" s="227"/>
      <c r="AT94" s="228" t="s">
        <v>237</v>
      </c>
      <c r="AU94" s="228" t="s">
        <v>24</v>
      </c>
      <c r="AV94" s="12" t="s">
        <v>87</v>
      </c>
      <c r="AW94" s="12" t="s">
        <v>42</v>
      </c>
      <c r="AX94" s="12" t="s">
        <v>24</v>
      </c>
      <c r="AY94" s="228" t="s">
        <v>228</v>
      </c>
    </row>
    <row r="95" spans="2:65" s="1" customFormat="1" ht="22.5" customHeight="1">
      <c r="B95" s="42"/>
      <c r="C95" s="205" t="s">
        <v>260</v>
      </c>
      <c r="D95" s="205" t="s">
        <v>230</v>
      </c>
      <c r="E95" s="206" t="s">
        <v>8259</v>
      </c>
      <c r="F95" s="207" t="s">
        <v>8260</v>
      </c>
      <c r="G95" s="208" t="s">
        <v>515</v>
      </c>
      <c r="H95" s="209">
        <v>1</v>
      </c>
      <c r="I95" s="210"/>
      <c r="J95" s="211">
        <f>ROUND(I95*H95,2)</f>
        <v>0</v>
      </c>
      <c r="K95" s="207" t="s">
        <v>234</v>
      </c>
      <c r="L95" s="62"/>
      <c r="M95" s="212" t="s">
        <v>22</v>
      </c>
      <c r="N95" s="213" t="s">
        <v>50</v>
      </c>
      <c r="O95" s="43"/>
      <c r="P95" s="214">
        <f>O95*H95</f>
        <v>0</v>
      </c>
      <c r="Q95" s="214">
        <v>6.8000000000000005E-4</v>
      </c>
      <c r="R95" s="214">
        <f>Q95*H95</f>
        <v>6.8000000000000005E-4</v>
      </c>
      <c r="S95" s="214">
        <v>0</v>
      </c>
      <c r="T95" s="215">
        <f>S95*H95</f>
        <v>0</v>
      </c>
      <c r="AR95" s="25" t="s">
        <v>235</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8261</v>
      </c>
    </row>
    <row r="96" spans="2:65" s="1" customFormat="1" ht="27">
      <c r="B96" s="42"/>
      <c r="C96" s="64"/>
      <c r="D96" s="229" t="s">
        <v>640</v>
      </c>
      <c r="E96" s="64"/>
      <c r="F96" s="254" t="s">
        <v>8244</v>
      </c>
      <c r="G96" s="64"/>
      <c r="H96" s="64"/>
      <c r="I96" s="173"/>
      <c r="J96" s="64"/>
      <c r="K96" s="64"/>
      <c r="L96" s="62"/>
      <c r="M96" s="255"/>
      <c r="N96" s="43"/>
      <c r="O96" s="43"/>
      <c r="P96" s="43"/>
      <c r="Q96" s="43"/>
      <c r="R96" s="43"/>
      <c r="S96" s="43"/>
      <c r="T96" s="79"/>
      <c r="AT96" s="25" t="s">
        <v>640</v>
      </c>
      <c r="AU96" s="25" t="s">
        <v>24</v>
      </c>
    </row>
    <row r="97" spans="2:65" s="12" customFormat="1" ht="13.5">
      <c r="B97" s="217"/>
      <c r="C97" s="218"/>
      <c r="D97" s="229" t="s">
        <v>237</v>
      </c>
      <c r="E97" s="230" t="s">
        <v>22</v>
      </c>
      <c r="F97" s="231" t="s">
        <v>8252</v>
      </c>
      <c r="G97" s="218"/>
      <c r="H97" s="232">
        <v>1</v>
      </c>
      <c r="I97" s="223"/>
      <c r="J97" s="218"/>
      <c r="K97" s="218"/>
      <c r="L97" s="224"/>
      <c r="M97" s="225"/>
      <c r="N97" s="226"/>
      <c r="O97" s="226"/>
      <c r="P97" s="226"/>
      <c r="Q97" s="226"/>
      <c r="R97" s="226"/>
      <c r="S97" s="226"/>
      <c r="T97" s="227"/>
      <c r="AT97" s="228" t="s">
        <v>237</v>
      </c>
      <c r="AU97" s="228" t="s">
        <v>24</v>
      </c>
      <c r="AV97" s="12" t="s">
        <v>87</v>
      </c>
      <c r="AW97" s="12" t="s">
        <v>42</v>
      </c>
      <c r="AX97" s="12" t="s">
        <v>79</v>
      </c>
      <c r="AY97" s="228" t="s">
        <v>228</v>
      </c>
    </row>
    <row r="98" spans="2:65" s="13" customFormat="1" ht="13.5">
      <c r="B98" s="243"/>
      <c r="C98" s="244"/>
      <c r="D98" s="219" t="s">
        <v>237</v>
      </c>
      <c r="E98" s="245" t="s">
        <v>22</v>
      </c>
      <c r="F98" s="246" t="s">
        <v>358</v>
      </c>
      <c r="G98" s="244"/>
      <c r="H98" s="247">
        <v>1</v>
      </c>
      <c r="I98" s="248"/>
      <c r="J98" s="244"/>
      <c r="K98" s="244"/>
      <c r="L98" s="249"/>
      <c r="M98" s="250"/>
      <c r="N98" s="251"/>
      <c r="O98" s="251"/>
      <c r="P98" s="251"/>
      <c r="Q98" s="251"/>
      <c r="R98" s="251"/>
      <c r="S98" s="251"/>
      <c r="T98" s="252"/>
      <c r="AT98" s="253" t="s">
        <v>237</v>
      </c>
      <c r="AU98" s="253" t="s">
        <v>24</v>
      </c>
      <c r="AV98" s="13" t="s">
        <v>235</v>
      </c>
      <c r="AW98" s="13" t="s">
        <v>42</v>
      </c>
      <c r="AX98" s="13" t="s">
        <v>24</v>
      </c>
      <c r="AY98" s="253" t="s">
        <v>228</v>
      </c>
    </row>
    <row r="99" spans="2:65" s="1" customFormat="1" ht="22.5" customHeight="1">
      <c r="B99" s="42"/>
      <c r="C99" s="205" t="s">
        <v>267</v>
      </c>
      <c r="D99" s="205" t="s">
        <v>230</v>
      </c>
      <c r="E99" s="206" t="s">
        <v>8262</v>
      </c>
      <c r="F99" s="207" t="s">
        <v>8263</v>
      </c>
      <c r="G99" s="208" t="s">
        <v>515</v>
      </c>
      <c r="H99" s="209">
        <v>1</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8264</v>
      </c>
    </row>
    <row r="100" spans="2:65" s="12" customFormat="1" ht="13.5">
      <c r="B100" s="217"/>
      <c r="C100" s="218"/>
      <c r="D100" s="219" t="s">
        <v>237</v>
      </c>
      <c r="E100" s="220" t="s">
        <v>22</v>
      </c>
      <c r="F100" s="221" t="s">
        <v>24</v>
      </c>
      <c r="G100" s="218"/>
      <c r="H100" s="222">
        <v>1</v>
      </c>
      <c r="I100" s="223"/>
      <c r="J100" s="218"/>
      <c r="K100" s="218"/>
      <c r="L100" s="224"/>
      <c r="M100" s="225"/>
      <c r="N100" s="226"/>
      <c r="O100" s="226"/>
      <c r="P100" s="226"/>
      <c r="Q100" s="226"/>
      <c r="R100" s="226"/>
      <c r="S100" s="226"/>
      <c r="T100" s="227"/>
      <c r="AT100" s="228" t="s">
        <v>237</v>
      </c>
      <c r="AU100" s="228" t="s">
        <v>24</v>
      </c>
      <c r="AV100" s="12" t="s">
        <v>87</v>
      </c>
      <c r="AW100" s="12" t="s">
        <v>42</v>
      </c>
      <c r="AX100" s="12" t="s">
        <v>24</v>
      </c>
      <c r="AY100" s="228" t="s">
        <v>228</v>
      </c>
    </row>
    <row r="101" spans="2:65" s="1" customFormat="1" ht="22.5" customHeight="1">
      <c r="B101" s="42"/>
      <c r="C101" s="205" t="s">
        <v>272</v>
      </c>
      <c r="D101" s="205" t="s">
        <v>230</v>
      </c>
      <c r="E101" s="206" t="s">
        <v>8265</v>
      </c>
      <c r="F101" s="207" t="s">
        <v>8266</v>
      </c>
      <c r="G101" s="208" t="s">
        <v>515</v>
      </c>
      <c r="H101" s="209">
        <v>1</v>
      </c>
      <c r="I101" s="210"/>
      <c r="J101" s="211">
        <f>ROUND(I101*H101,2)</f>
        <v>0</v>
      </c>
      <c r="K101" s="207" t="s">
        <v>234</v>
      </c>
      <c r="L101" s="62"/>
      <c r="M101" s="212" t="s">
        <v>22</v>
      </c>
      <c r="N101" s="213" t="s">
        <v>50</v>
      </c>
      <c r="O101" s="43"/>
      <c r="P101" s="214">
        <f>O101*H101</f>
        <v>0</v>
      </c>
      <c r="Q101" s="214">
        <v>0</v>
      </c>
      <c r="R101" s="214">
        <f>Q101*H101</f>
        <v>0</v>
      </c>
      <c r="S101" s="214">
        <v>0</v>
      </c>
      <c r="T101" s="215">
        <f>S101*H101</f>
        <v>0</v>
      </c>
      <c r="AR101" s="25" t="s">
        <v>235</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8267</v>
      </c>
    </row>
    <row r="102" spans="2:65" s="12" customFormat="1" ht="13.5">
      <c r="B102" s="217"/>
      <c r="C102" s="218"/>
      <c r="D102" s="219" t="s">
        <v>237</v>
      </c>
      <c r="E102" s="220" t="s">
        <v>22</v>
      </c>
      <c r="F102" s="221" t="s">
        <v>24</v>
      </c>
      <c r="G102" s="218"/>
      <c r="H102" s="222">
        <v>1</v>
      </c>
      <c r="I102" s="223"/>
      <c r="J102" s="218"/>
      <c r="K102" s="218"/>
      <c r="L102" s="224"/>
      <c r="M102" s="225"/>
      <c r="N102" s="226"/>
      <c r="O102" s="226"/>
      <c r="P102" s="226"/>
      <c r="Q102" s="226"/>
      <c r="R102" s="226"/>
      <c r="S102" s="226"/>
      <c r="T102" s="227"/>
      <c r="AT102" s="228" t="s">
        <v>237</v>
      </c>
      <c r="AU102" s="228" t="s">
        <v>24</v>
      </c>
      <c r="AV102" s="12" t="s">
        <v>87</v>
      </c>
      <c r="AW102" s="12" t="s">
        <v>42</v>
      </c>
      <c r="AX102" s="12" t="s">
        <v>24</v>
      </c>
      <c r="AY102" s="228" t="s">
        <v>228</v>
      </c>
    </row>
    <row r="103" spans="2:65" s="1" customFormat="1" ht="22.5" customHeight="1">
      <c r="B103" s="42"/>
      <c r="C103" s="205" t="s">
        <v>29</v>
      </c>
      <c r="D103" s="205" t="s">
        <v>230</v>
      </c>
      <c r="E103" s="206" t="s">
        <v>8268</v>
      </c>
      <c r="F103" s="207" t="s">
        <v>8269</v>
      </c>
      <c r="G103" s="208" t="s">
        <v>515</v>
      </c>
      <c r="H103" s="209">
        <v>2</v>
      </c>
      <c r="I103" s="210"/>
      <c r="J103" s="211">
        <f>ROUND(I103*H103,2)</f>
        <v>0</v>
      </c>
      <c r="K103" s="207" t="s">
        <v>264</v>
      </c>
      <c r="L103" s="62"/>
      <c r="M103" s="212" t="s">
        <v>22</v>
      </c>
      <c r="N103" s="213" t="s">
        <v>50</v>
      </c>
      <c r="O103" s="43"/>
      <c r="P103" s="214">
        <f>O103*H103</f>
        <v>0</v>
      </c>
      <c r="Q103" s="214">
        <v>8.0000000000000004E-4</v>
      </c>
      <c r="R103" s="214">
        <f>Q103*H103</f>
        <v>1.6000000000000001E-3</v>
      </c>
      <c r="S103" s="214">
        <v>0</v>
      </c>
      <c r="T103" s="215">
        <f>S103*H103</f>
        <v>0</v>
      </c>
      <c r="AR103" s="25" t="s">
        <v>235</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8270</v>
      </c>
    </row>
    <row r="104" spans="2:65" s="1" customFormat="1" ht="27">
      <c r="B104" s="42"/>
      <c r="C104" s="64"/>
      <c r="D104" s="229" t="s">
        <v>640</v>
      </c>
      <c r="E104" s="64"/>
      <c r="F104" s="254" t="s">
        <v>8244</v>
      </c>
      <c r="G104" s="64"/>
      <c r="H104" s="64"/>
      <c r="I104" s="173"/>
      <c r="J104" s="64"/>
      <c r="K104" s="64"/>
      <c r="L104" s="62"/>
      <c r="M104" s="255"/>
      <c r="N104" s="43"/>
      <c r="O104" s="43"/>
      <c r="P104" s="43"/>
      <c r="Q104" s="43"/>
      <c r="R104" s="43"/>
      <c r="S104" s="43"/>
      <c r="T104" s="79"/>
      <c r="AT104" s="25" t="s">
        <v>640</v>
      </c>
      <c r="AU104" s="25" t="s">
        <v>24</v>
      </c>
    </row>
    <row r="105" spans="2:65" s="12" customFormat="1" ht="13.5">
      <c r="B105" s="217"/>
      <c r="C105" s="218"/>
      <c r="D105" s="229" t="s">
        <v>237</v>
      </c>
      <c r="E105" s="230" t="s">
        <v>22</v>
      </c>
      <c r="F105" s="231" t="s">
        <v>8271</v>
      </c>
      <c r="G105" s="218"/>
      <c r="H105" s="232">
        <v>2</v>
      </c>
      <c r="I105" s="223"/>
      <c r="J105" s="218"/>
      <c r="K105" s="218"/>
      <c r="L105" s="224"/>
      <c r="M105" s="225"/>
      <c r="N105" s="226"/>
      <c r="O105" s="226"/>
      <c r="P105" s="226"/>
      <c r="Q105" s="226"/>
      <c r="R105" s="226"/>
      <c r="S105" s="226"/>
      <c r="T105" s="227"/>
      <c r="AT105" s="228" t="s">
        <v>237</v>
      </c>
      <c r="AU105" s="228" t="s">
        <v>24</v>
      </c>
      <c r="AV105" s="12" t="s">
        <v>87</v>
      </c>
      <c r="AW105" s="12" t="s">
        <v>42</v>
      </c>
      <c r="AX105" s="12" t="s">
        <v>79</v>
      </c>
      <c r="AY105" s="228" t="s">
        <v>228</v>
      </c>
    </row>
    <row r="106" spans="2:65" s="13" customFormat="1" ht="13.5">
      <c r="B106" s="243"/>
      <c r="C106" s="244"/>
      <c r="D106" s="219" t="s">
        <v>237</v>
      </c>
      <c r="E106" s="245" t="s">
        <v>22</v>
      </c>
      <c r="F106" s="246" t="s">
        <v>358</v>
      </c>
      <c r="G106" s="244"/>
      <c r="H106" s="247">
        <v>2</v>
      </c>
      <c r="I106" s="248"/>
      <c r="J106" s="244"/>
      <c r="K106" s="244"/>
      <c r="L106" s="249"/>
      <c r="M106" s="250"/>
      <c r="N106" s="251"/>
      <c r="O106" s="251"/>
      <c r="P106" s="251"/>
      <c r="Q106" s="251"/>
      <c r="R106" s="251"/>
      <c r="S106" s="251"/>
      <c r="T106" s="252"/>
      <c r="AT106" s="253" t="s">
        <v>237</v>
      </c>
      <c r="AU106" s="253" t="s">
        <v>24</v>
      </c>
      <c r="AV106" s="13" t="s">
        <v>235</v>
      </c>
      <c r="AW106" s="13" t="s">
        <v>42</v>
      </c>
      <c r="AX106" s="13" t="s">
        <v>24</v>
      </c>
      <c r="AY106" s="253" t="s">
        <v>228</v>
      </c>
    </row>
    <row r="107" spans="2:65" s="1" customFormat="1" ht="22.5" customHeight="1">
      <c r="B107" s="42"/>
      <c r="C107" s="205" t="s">
        <v>280</v>
      </c>
      <c r="D107" s="205" t="s">
        <v>230</v>
      </c>
      <c r="E107" s="206" t="s">
        <v>8272</v>
      </c>
      <c r="F107" s="207" t="s">
        <v>8273</v>
      </c>
      <c r="G107" s="208" t="s">
        <v>515</v>
      </c>
      <c r="H107" s="209">
        <v>1</v>
      </c>
      <c r="I107" s="210"/>
      <c r="J107" s="211">
        <f>ROUND(I107*H107,2)</f>
        <v>0</v>
      </c>
      <c r="K107" s="207" t="s">
        <v>234</v>
      </c>
      <c r="L107" s="62"/>
      <c r="M107" s="212" t="s">
        <v>22</v>
      </c>
      <c r="N107" s="213" t="s">
        <v>50</v>
      </c>
      <c r="O107" s="43"/>
      <c r="P107" s="214">
        <f>O107*H107</f>
        <v>0</v>
      </c>
      <c r="Q107" s="214">
        <v>8.0000000000000004E-4</v>
      </c>
      <c r="R107" s="214">
        <f>Q107*H107</f>
        <v>8.0000000000000004E-4</v>
      </c>
      <c r="S107" s="214">
        <v>0</v>
      </c>
      <c r="T107" s="215">
        <f>S107*H107</f>
        <v>0</v>
      </c>
      <c r="AR107" s="25" t="s">
        <v>235</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8274</v>
      </c>
    </row>
    <row r="108" spans="2:65" s="1" customFormat="1" ht="27">
      <c r="B108" s="42"/>
      <c r="C108" s="64"/>
      <c r="D108" s="229" t="s">
        <v>640</v>
      </c>
      <c r="E108" s="64"/>
      <c r="F108" s="254" t="s">
        <v>8244</v>
      </c>
      <c r="G108" s="64"/>
      <c r="H108" s="64"/>
      <c r="I108" s="173"/>
      <c r="J108" s="64"/>
      <c r="K108" s="64"/>
      <c r="L108" s="62"/>
      <c r="M108" s="255"/>
      <c r="N108" s="43"/>
      <c r="O108" s="43"/>
      <c r="P108" s="43"/>
      <c r="Q108" s="43"/>
      <c r="R108" s="43"/>
      <c r="S108" s="43"/>
      <c r="T108" s="79"/>
      <c r="AT108" s="25" t="s">
        <v>640</v>
      </c>
      <c r="AU108" s="25" t="s">
        <v>24</v>
      </c>
    </row>
    <row r="109" spans="2:65" s="12" customFormat="1" ht="13.5">
      <c r="B109" s="217"/>
      <c r="C109" s="218"/>
      <c r="D109" s="229" t="s">
        <v>237</v>
      </c>
      <c r="E109" s="230" t="s">
        <v>22</v>
      </c>
      <c r="F109" s="231" t="s">
        <v>8252</v>
      </c>
      <c r="G109" s="218"/>
      <c r="H109" s="232">
        <v>1</v>
      </c>
      <c r="I109" s="223"/>
      <c r="J109" s="218"/>
      <c r="K109" s="218"/>
      <c r="L109" s="224"/>
      <c r="M109" s="225"/>
      <c r="N109" s="226"/>
      <c r="O109" s="226"/>
      <c r="P109" s="226"/>
      <c r="Q109" s="226"/>
      <c r="R109" s="226"/>
      <c r="S109" s="226"/>
      <c r="T109" s="227"/>
      <c r="AT109" s="228" t="s">
        <v>237</v>
      </c>
      <c r="AU109" s="228" t="s">
        <v>24</v>
      </c>
      <c r="AV109" s="12" t="s">
        <v>87</v>
      </c>
      <c r="AW109" s="12" t="s">
        <v>42</v>
      </c>
      <c r="AX109" s="12" t="s">
        <v>79</v>
      </c>
      <c r="AY109" s="228" t="s">
        <v>228</v>
      </c>
    </row>
    <row r="110" spans="2:65" s="13" customFormat="1" ht="13.5">
      <c r="B110" s="243"/>
      <c r="C110" s="244"/>
      <c r="D110" s="229" t="s">
        <v>237</v>
      </c>
      <c r="E110" s="284" t="s">
        <v>22</v>
      </c>
      <c r="F110" s="285" t="s">
        <v>358</v>
      </c>
      <c r="G110" s="244"/>
      <c r="H110" s="286">
        <v>1</v>
      </c>
      <c r="I110" s="248"/>
      <c r="J110" s="244"/>
      <c r="K110" s="244"/>
      <c r="L110" s="249"/>
      <c r="M110" s="250"/>
      <c r="N110" s="251"/>
      <c r="O110" s="251"/>
      <c r="P110" s="251"/>
      <c r="Q110" s="251"/>
      <c r="R110" s="251"/>
      <c r="S110" s="251"/>
      <c r="T110" s="252"/>
      <c r="AT110" s="253" t="s">
        <v>237</v>
      </c>
      <c r="AU110" s="253" t="s">
        <v>24</v>
      </c>
      <c r="AV110" s="13" t="s">
        <v>235</v>
      </c>
      <c r="AW110" s="13" t="s">
        <v>42</v>
      </c>
      <c r="AX110" s="13" t="s">
        <v>24</v>
      </c>
      <c r="AY110" s="253" t="s">
        <v>228</v>
      </c>
    </row>
    <row r="111" spans="2:65" s="11" customFormat="1" ht="37.35" customHeight="1">
      <c r="B111" s="188"/>
      <c r="C111" s="189"/>
      <c r="D111" s="202" t="s">
        <v>78</v>
      </c>
      <c r="E111" s="296" t="s">
        <v>226</v>
      </c>
      <c r="F111" s="296" t="s">
        <v>226</v>
      </c>
      <c r="G111" s="189"/>
      <c r="H111" s="189"/>
      <c r="I111" s="192"/>
      <c r="J111" s="297">
        <f>BK111</f>
        <v>0</v>
      </c>
      <c r="K111" s="189"/>
      <c r="L111" s="194"/>
      <c r="M111" s="195"/>
      <c r="N111" s="196"/>
      <c r="O111" s="196"/>
      <c r="P111" s="197">
        <f>SUM(P112:P159)</f>
        <v>0</v>
      </c>
      <c r="Q111" s="196"/>
      <c r="R111" s="197">
        <f>SUM(R112:R159)</f>
        <v>0.12230000000000001</v>
      </c>
      <c r="S111" s="196"/>
      <c r="T111" s="198">
        <f>SUM(T112:T159)</f>
        <v>0</v>
      </c>
      <c r="AR111" s="199" t="s">
        <v>24</v>
      </c>
      <c r="AT111" s="200" t="s">
        <v>78</v>
      </c>
      <c r="AU111" s="200" t="s">
        <v>79</v>
      </c>
      <c r="AY111" s="199" t="s">
        <v>228</v>
      </c>
      <c r="BK111" s="201">
        <f>SUM(BK112:BK159)</f>
        <v>0</v>
      </c>
    </row>
    <row r="112" spans="2:65" s="1" customFormat="1" ht="22.5" customHeight="1">
      <c r="B112" s="42"/>
      <c r="C112" s="205" t="s">
        <v>285</v>
      </c>
      <c r="D112" s="205" t="s">
        <v>230</v>
      </c>
      <c r="E112" s="206" t="s">
        <v>8275</v>
      </c>
      <c r="F112" s="207" t="s">
        <v>8276</v>
      </c>
      <c r="G112" s="208" t="s">
        <v>515</v>
      </c>
      <c r="H112" s="209">
        <v>1</v>
      </c>
      <c r="I112" s="210"/>
      <c r="J112" s="211">
        <f>ROUND(I112*H112,2)</f>
        <v>0</v>
      </c>
      <c r="K112" s="207" t="s">
        <v>264</v>
      </c>
      <c r="L112" s="62"/>
      <c r="M112" s="212" t="s">
        <v>22</v>
      </c>
      <c r="N112" s="213" t="s">
        <v>50</v>
      </c>
      <c r="O112" s="43"/>
      <c r="P112" s="214">
        <f>O112*H112</f>
        <v>0</v>
      </c>
      <c r="Q112" s="214">
        <v>0</v>
      </c>
      <c r="R112" s="214">
        <f>Q112*H112</f>
        <v>0</v>
      </c>
      <c r="S112" s="214">
        <v>0</v>
      </c>
      <c r="T112" s="215">
        <f>S112*H112</f>
        <v>0</v>
      </c>
      <c r="AR112" s="25" t="s">
        <v>235</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235</v>
      </c>
      <c r="BM112" s="25" t="s">
        <v>8277</v>
      </c>
    </row>
    <row r="113" spans="2:65" s="1" customFormat="1" ht="27">
      <c r="B113" s="42"/>
      <c r="C113" s="64"/>
      <c r="D113" s="229" t="s">
        <v>640</v>
      </c>
      <c r="E113" s="64"/>
      <c r="F113" s="254" t="s">
        <v>8244</v>
      </c>
      <c r="G113" s="64"/>
      <c r="H113" s="64"/>
      <c r="I113" s="173"/>
      <c r="J113" s="64"/>
      <c r="K113" s="64"/>
      <c r="L113" s="62"/>
      <c r="M113" s="255"/>
      <c r="N113" s="43"/>
      <c r="O113" s="43"/>
      <c r="P113" s="43"/>
      <c r="Q113" s="43"/>
      <c r="R113" s="43"/>
      <c r="S113" s="43"/>
      <c r="T113" s="79"/>
      <c r="AT113" s="25" t="s">
        <v>640</v>
      </c>
      <c r="AU113" s="25" t="s">
        <v>24</v>
      </c>
    </row>
    <row r="114" spans="2:65" s="12" customFormat="1" ht="13.5">
      <c r="B114" s="217"/>
      <c r="C114" s="218"/>
      <c r="D114" s="229" t="s">
        <v>237</v>
      </c>
      <c r="E114" s="230" t="s">
        <v>22</v>
      </c>
      <c r="F114" s="231" t="s">
        <v>8252</v>
      </c>
      <c r="G114" s="218"/>
      <c r="H114" s="232">
        <v>1</v>
      </c>
      <c r="I114" s="223"/>
      <c r="J114" s="218"/>
      <c r="K114" s="218"/>
      <c r="L114" s="224"/>
      <c r="M114" s="225"/>
      <c r="N114" s="226"/>
      <c r="O114" s="226"/>
      <c r="P114" s="226"/>
      <c r="Q114" s="226"/>
      <c r="R114" s="226"/>
      <c r="S114" s="226"/>
      <c r="T114" s="227"/>
      <c r="AT114" s="228" t="s">
        <v>237</v>
      </c>
      <c r="AU114" s="228" t="s">
        <v>24</v>
      </c>
      <c r="AV114" s="12" t="s">
        <v>87</v>
      </c>
      <c r="AW114" s="12" t="s">
        <v>42</v>
      </c>
      <c r="AX114" s="12" t="s">
        <v>79</v>
      </c>
      <c r="AY114" s="228" t="s">
        <v>228</v>
      </c>
    </row>
    <row r="115" spans="2:65" s="13" customFormat="1" ht="13.5">
      <c r="B115" s="243"/>
      <c r="C115" s="244"/>
      <c r="D115" s="219" t="s">
        <v>237</v>
      </c>
      <c r="E115" s="245" t="s">
        <v>22</v>
      </c>
      <c r="F115" s="246" t="s">
        <v>358</v>
      </c>
      <c r="G115" s="244"/>
      <c r="H115" s="247">
        <v>1</v>
      </c>
      <c r="I115" s="248"/>
      <c r="J115" s="244"/>
      <c r="K115" s="244"/>
      <c r="L115" s="249"/>
      <c r="M115" s="250"/>
      <c r="N115" s="251"/>
      <c r="O115" s="251"/>
      <c r="P115" s="251"/>
      <c r="Q115" s="251"/>
      <c r="R115" s="251"/>
      <c r="S115" s="251"/>
      <c r="T115" s="252"/>
      <c r="AT115" s="253" t="s">
        <v>237</v>
      </c>
      <c r="AU115" s="253" t="s">
        <v>24</v>
      </c>
      <c r="AV115" s="13" t="s">
        <v>235</v>
      </c>
      <c r="AW115" s="13" t="s">
        <v>42</v>
      </c>
      <c r="AX115" s="13" t="s">
        <v>24</v>
      </c>
      <c r="AY115" s="253" t="s">
        <v>228</v>
      </c>
    </row>
    <row r="116" spans="2:65" s="1" customFormat="1" ht="22.5" customHeight="1">
      <c r="B116" s="42"/>
      <c r="C116" s="233" t="s">
        <v>290</v>
      </c>
      <c r="D116" s="233" t="s">
        <v>349</v>
      </c>
      <c r="E116" s="234" t="s">
        <v>8278</v>
      </c>
      <c r="F116" s="235" t="s">
        <v>8279</v>
      </c>
      <c r="G116" s="236" t="s">
        <v>515</v>
      </c>
      <c r="H116" s="237">
        <v>2</v>
      </c>
      <c r="I116" s="238"/>
      <c r="J116" s="239">
        <f>ROUND(I116*H116,2)</f>
        <v>0</v>
      </c>
      <c r="K116" s="235" t="s">
        <v>234</v>
      </c>
      <c r="L116" s="240"/>
      <c r="M116" s="241" t="s">
        <v>22</v>
      </c>
      <c r="N116" s="242" t="s">
        <v>50</v>
      </c>
      <c r="O116" s="43"/>
      <c r="P116" s="214">
        <f>O116*H116</f>
        <v>0</v>
      </c>
      <c r="Q116" s="214">
        <v>6.0000000000000001E-3</v>
      </c>
      <c r="R116" s="214">
        <f>Q116*H116</f>
        <v>1.2E-2</v>
      </c>
      <c r="S116" s="214">
        <v>0</v>
      </c>
      <c r="T116" s="215">
        <f>S116*H116</f>
        <v>0</v>
      </c>
      <c r="AR116" s="25" t="s">
        <v>267</v>
      </c>
      <c r="AT116" s="25" t="s">
        <v>349</v>
      </c>
      <c r="AU116" s="25" t="s">
        <v>24</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235</v>
      </c>
      <c r="BM116" s="25" t="s">
        <v>8280</v>
      </c>
    </row>
    <row r="117" spans="2:65" s="1" customFormat="1" ht="27">
      <c r="B117" s="42"/>
      <c r="C117" s="64"/>
      <c r="D117" s="229" t="s">
        <v>640</v>
      </c>
      <c r="E117" s="64"/>
      <c r="F117" s="254" t="s">
        <v>8244</v>
      </c>
      <c r="G117" s="64"/>
      <c r="H117" s="64"/>
      <c r="I117" s="173"/>
      <c r="J117" s="64"/>
      <c r="K117" s="64"/>
      <c r="L117" s="62"/>
      <c r="M117" s="255"/>
      <c r="N117" s="43"/>
      <c r="O117" s="43"/>
      <c r="P117" s="43"/>
      <c r="Q117" s="43"/>
      <c r="R117" s="43"/>
      <c r="S117" s="43"/>
      <c r="T117" s="79"/>
      <c r="AT117" s="25" t="s">
        <v>640</v>
      </c>
      <c r="AU117" s="25" t="s">
        <v>24</v>
      </c>
    </row>
    <row r="118" spans="2:65" s="12" customFormat="1" ht="13.5">
      <c r="B118" s="217"/>
      <c r="C118" s="218"/>
      <c r="D118" s="229" t="s">
        <v>237</v>
      </c>
      <c r="E118" s="230" t="s">
        <v>22</v>
      </c>
      <c r="F118" s="231" t="s">
        <v>8271</v>
      </c>
      <c r="G118" s="218"/>
      <c r="H118" s="232">
        <v>2</v>
      </c>
      <c r="I118" s="223"/>
      <c r="J118" s="218"/>
      <c r="K118" s="218"/>
      <c r="L118" s="224"/>
      <c r="M118" s="225"/>
      <c r="N118" s="226"/>
      <c r="O118" s="226"/>
      <c r="P118" s="226"/>
      <c r="Q118" s="226"/>
      <c r="R118" s="226"/>
      <c r="S118" s="226"/>
      <c r="T118" s="227"/>
      <c r="AT118" s="228" t="s">
        <v>237</v>
      </c>
      <c r="AU118" s="228" t="s">
        <v>24</v>
      </c>
      <c r="AV118" s="12" t="s">
        <v>87</v>
      </c>
      <c r="AW118" s="12" t="s">
        <v>42</v>
      </c>
      <c r="AX118" s="12" t="s">
        <v>79</v>
      </c>
      <c r="AY118" s="228" t="s">
        <v>228</v>
      </c>
    </row>
    <row r="119" spans="2:65" s="13" customFormat="1" ht="13.5">
      <c r="B119" s="243"/>
      <c r="C119" s="244"/>
      <c r="D119" s="219" t="s">
        <v>237</v>
      </c>
      <c r="E119" s="245" t="s">
        <v>22</v>
      </c>
      <c r="F119" s="246" t="s">
        <v>358</v>
      </c>
      <c r="G119" s="244"/>
      <c r="H119" s="247">
        <v>2</v>
      </c>
      <c r="I119" s="248"/>
      <c r="J119" s="244"/>
      <c r="K119" s="244"/>
      <c r="L119" s="249"/>
      <c r="M119" s="250"/>
      <c r="N119" s="251"/>
      <c r="O119" s="251"/>
      <c r="P119" s="251"/>
      <c r="Q119" s="251"/>
      <c r="R119" s="251"/>
      <c r="S119" s="251"/>
      <c r="T119" s="252"/>
      <c r="AT119" s="253" t="s">
        <v>237</v>
      </c>
      <c r="AU119" s="253" t="s">
        <v>24</v>
      </c>
      <c r="AV119" s="13" t="s">
        <v>235</v>
      </c>
      <c r="AW119" s="13" t="s">
        <v>42</v>
      </c>
      <c r="AX119" s="13" t="s">
        <v>24</v>
      </c>
      <c r="AY119" s="253" t="s">
        <v>228</v>
      </c>
    </row>
    <row r="120" spans="2:65" s="1" customFormat="1" ht="31.5" customHeight="1">
      <c r="B120" s="42"/>
      <c r="C120" s="233" t="s">
        <v>295</v>
      </c>
      <c r="D120" s="233" t="s">
        <v>349</v>
      </c>
      <c r="E120" s="234" t="s">
        <v>8281</v>
      </c>
      <c r="F120" s="235" t="s">
        <v>8282</v>
      </c>
      <c r="G120" s="236" t="s">
        <v>515</v>
      </c>
      <c r="H120" s="237">
        <v>1</v>
      </c>
      <c r="I120" s="238"/>
      <c r="J120" s="239">
        <f>ROUND(I120*H120,2)</f>
        <v>0</v>
      </c>
      <c r="K120" s="235" t="s">
        <v>234</v>
      </c>
      <c r="L120" s="240"/>
      <c r="M120" s="241" t="s">
        <v>22</v>
      </c>
      <c r="N120" s="242" t="s">
        <v>50</v>
      </c>
      <c r="O120" s="43"/>
      <c r="P120" s="214">
        <f>O120*H120</f>
        <v>0</v>
      </c>
      <c r="Q120" s="214">
        <v>1.4E-2</v>
      </c>
      <c r="R120" s="214">
        <f>Q120*H120</f>
        <v>1.4E-2</v>
      </c>
      <c r="S120" s="214">
        <v>0</v>
      </c>
      <c r="T120" s="215">
        <f>S120*H120</f>
        <v>0</v>
      </c>
      <c r="AR120" s="25" t="s">
        <v>267</v>
      </c>
      <c r="AT120" s="25" t="s">
        <v>349</v>
      </c>
      <c r="AU120" s="25" t="s">
        <v>24</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235</v>
      </c>
      <c r="BM120" s="25" t="s">
        <v>8283</v>
      </c>
    </row>
    <row r="121" spans="2:65" s="1" customFormat="1" ht="27">
      <c r="B121" s="42"/>
      <c r="C121" s="64"/>
      <c r="D121" s="229" t="s">
        <v>640</v>
      </c>
      <c r="E121" s="64"/>
      <c r="F121" s="254" t="s">
        <v>8244</v>
      </c>
      <c r="G121" s="64"/>
      <c r="H121" s="64"/>
      <c r="I121" s="173"/>
      <c r="J121" s="64"/>
      <c r="K121" s="64"/>
      <c r="L121" s="62"/>
      <c r="M121" s="255"/>
      <c r="N121" s="43"/>
      <c r="O121" s="43"/>
      <c r="P121" s="43"/>
      <c r="Q121" s="43"/>
      <c r="R121" s="43"/>
      <c r="S121" s="43"/>
      <c r="T121" s="79"/>
      <c r="AT121" s="25" t="s">
        <v>640</v>
      </c>
      <c r="AU121" s="25" t="s">
        <v>24</v>
      </c>
    </row>
    <row r="122" spans="2:65" s="12" customFormat="1" ht="13.5">
      <c r="B122" s="217"/>
      <c r="C122" s="218"/>
      <c r="D122" s="229" t="s">
        <v>237</v>
      </c>
      <c r="E122" s="230" t="s">
        <v>22</v>
      </c>
      <c r="F122" s="231" t="s">
        <v>8252</v>
      </c>
      <c r="G122" s="218"/>
      <c r="H122" s="232">
        <v>1</v>
      </c>
      <c r="I122" s="223"/>
      <c r="J122" s="218"/>
      <c r="K122" s="218"/>
      <c r="L122" s="224"/>
      <c r="M122" s="225"/>
      <c r="N122" s="226"/>
      <c r="O122" s="226"/>
      <c r="P122" s="226"/>
      <c r="Q122" s="226"/>
      <c r="R122" s="226"/>
      <c r="S122" s="226"/>
      <c r="T122" s="227"/>
      <c r="AT122" s="228" t="s">
        <v>237</v>
      </c>
      <c r="AU122" s="228" t="s">
        <v>24</v>
      </c>
      <c r="AV122" s="12" t="s">
        <v>87</v>
      </c>
      <c r="AW122" s="12" t="s">
        <v>42</v>
      </c>
      <c r="AX122" s="12" t="s">
        <v>79</v>
      </c>
      <c r="AY122" s="228" t="s">
        <v>228</v>
      </c>
    </row>
    <row r="123" spans="2:65" s="13" customFormat="1" ht="13.5">
      <c r="B123" s="243"/>
      <c r="C123" s="244"/>
      <c r="D123" s="219" t="s">
        <v>237</v>
      </c>
      <c r="E123" s="245" t="s">
        <v>22</v>
      </c>
      <c r="F123" s="246" t="s">
        <v>358</v>
      </c>
      <c r="G123" s="244"/>
      <c r="H123" s="247">
        <v>1</v>
      </c>
      <c r="I123" s="248"/>
      <c r="J123" s="244"/>
      <c r="K123" s="244"/>
      <c r="L123" s="249"/>
      <c r="M123" s="250"/>
      <c r="N123" s="251"/>
      <c r="O123" s="251"/>
      <c r="P123" s="251"/>
      <c r="Q123" s="251"/>
      <c r="R123" s="251"/>
      <c r="S123" s="251"/>
      <c r="T123" s="252"/>
      <c r="AT123" s="253" t="s">
        <v>237</v>
      </c>
      <c r="AU123" s="253" t="s">
        <v>24</v>
      </c>
      <c r="AV123" s="13" t="s">
        <v>235</v>
      </c>
      <c r="AW123" s="13" t="s">
        <v>42</v>
      </c>
      <c r="AX123" s="13" t="s">
        <v>24</v>
      </c>
      <c r="AY123" s="253" t="s">
        <v>228</v>
      </c>
    </row>
    <row r="124" spans="2:65" s="1" customFormat="1" ht="31.5" customHeight="1">
      <c r="B124" s="42"/>
      <c r="C124" s="233" t="s">
        <v>10</v>
      </c>
      <c r="D124" s="233" t="s">
        <v>349</v>
      </c>
      <c r="E124" s="234" t="s">
        <v>8284</v>
      </c>
      <c r="F124" s="235" t="s">
        <v>8285</v>
      </c>
      <c r="G124" s="236" t="s">
        <v>515</v>
      </c>
      <c r="H124" s="237">
        <v>2</v>
      </c>
      <c r="I124" s="238"/>
      <c r="J124" s="239">
        <f>ROUND(I124*H124,2)</f>
        <v>0</v>
      </c>
      <c r="K124" s="235" t="s">
        <v>234</v>
      </c>
      <c r="L124" s="240"/>
      <c r="M124" s="241" t="s">
        <v>22</v>
      </c>
      <c r="N124" s="242" t="s">
        <v>50</v>
      </c>
      <c r="O124" s="43"/>
      <c r="P124" s="214">
        <f>O124*H124</f>
        <v>0</v>
      </c>
      <c r="Q124" s="214">
        <v>6.6E-3</v>
      </c>
      <c r="R124" s="214">
        <f>Q124*H124</f>
        <v>1.32E-2</v>
      </c>
      <c r="S124" s="214">
        <v>0</v>
      </c>
      <c r="T124" s="215">
        <f>S124*H124</f>
        <v>0</v>
      </c>
      <c r="AR124" s="25" t="s">
        <v>267</v>
      </c>
      <c r="AT124" s="25" t="s">
        <v>349</v>
      </c>
      <c r="AU124" s="25" t="s">
        <v>24</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235</v>
      </c>
      <c r="BM124" s="25" t="s">
        <v>8286</v>
      </c>
    </row>
    <row r="125" spans="2:65" s="1" customFormat="1" ht="27">
      <c r="B125" s="42"/>
      <c r="C125" s="64"/>
      <c r="D125" s="229" t="s">
        <v>640</v>
      </c>
      <c r="E125" s="64"/>
      <c r="F125" s="254" t="s">
        <v>8244</v>
      </c>
      <c r="G125" s="64"/>
      <c r="H125" s="64"/>
      <c r="I125" s="173"/>
      <c r="J125" s="64"/>
      <c r="K125" s="64"/>
      <c r="L125" s="62"/>
      <c r="M125" s="255"/>
      <c r="N125" s="43"/>
      <c r="O125" s="43"/>
      <c r="P125" s="43"/>
      <c r="Q125" s="43"/>
      <c r="R125" s="43"/>
      <c r="S125" s="43"/>
      <c r="T125" s="79"/>
      <c r="AT125" s="25" t="s">
        <v>640</v>
      </c>
      <c r="AU125" s="25" t="s">
        <v>24</v>
      </c>
    </row>
    <row r="126" spans="2:65" s="12" customFormat="1" ht="13.5">
      <c r="B126" s="217"/>
      <c r="C126" s="218"/>
      <c r="D126" s="229" t="s">
        <v>237</v>
      </c>
      <c r="E126" s="230" t="s">
        <v>22</v>
      </c>
      <c r="F126" s="231" t="s">
        <v>8271</v>
      </c>
      <c r="G126" s="218"/>
      <c r="H126" s="232">
        <v>2</v>
      </c>
      <c r="I126" s="223"/>
      <c r="J126" s="218"/>
      <c r="K126" s="218"/>
      <c r="L126" s="224"/>
      <c r="M126" s="225"/>
      <c r="N126" s="226"/>
      <c r="O126" s="226"/>
      <c r="P126" s="226"/>
      <c r="Q126" s="226"/>
      <c r="R126" s="226"/>
      <c r="S126" s="226"/>
      <c r="T126" s="227"/>
      <c r="AT126" s="228" t="s">
        <v>237</v>
      </c>
      <c r="AU126" s="228" t="s">
        <v>24</v>
      </c>
      <c r="AV126" s="12" t="s">
        <v>87</v>
      </c>
      <c r="AW126" s="12" t="s">
        <v>42</v>
      </c>
      <c r="AX126" s="12" t="s">
        <v>79</v>
      </c>
      <c r="AY126" s="228" t="s">
        <v>228</v>
      </c>
    </row>
    <row r="127" spans="2:65" s="13" customFormat="1" ht="13.5">
      <c r="B127" s="243"/>
      <c r="C127" s="244"/>
      <c r="D127" s="219" t="s">
        <v>237</v>
      </c>
      <c r="E127" s="245" t="s">
        <v>22</v>
      </c>
      <c r="F127" s="246" t="s">
        <v>358</v>
      </c>
      <c r="G127" s="244"/>
      <c r="H127" s="247">
        <v>2</v>
      </c>
      <c r="I127" s="248"/>
      <c r="J127" s="244"/>
      <c r="K127" s="244"/>
      <c r="L127" s="249"/>
      <c r="M127" s="250"/>
      <c r="N127" s="251"/>
      <c r="O127" s="251"/>
      <c r="P127" s="251"/>
      <c r="Q127" s="251"/>
      <c r="R127" s="251"/>
      <c r="S127" s="251"/>
      <c r="T127" s="252"/>
      <c r="AT127" s="253" t="s">
        <v>237</v>
      </c>
      <c r="AU127" s="253" t="s">
        <v>24</v>
      </c>
      <c r="AV127" s="13" t="s">
        <v>235</v>
      </c>
      <c r="AW127" s="13" t="s">
        <v>42</v>
      </c>
      <c r="AX127" s="13" t="s">
        <v>24</v>
      </c>
      <c r="AY127" s="253" t="s">
        <v>228</v>
      </c>
    </row>
    <row r="128" spans="2:65" s="1" customFormat="1" ht="22.5" customHeight="1">
      <c r="B128" s="42"/>
      <c r="C128" s="233" t="s">
        <v>304</v>
      </c>
      <c r="D128" s="233" t="s">
        <v>349</v>
      </c>
      <c r="E128" s="234" t="s">
        <v>8287</v>
      </c>
      <c r="F128" s="235" t="s">
        <v>8288</v>
      </c>
      <c r="G128" s="236" t="s">
        <v>515</v>
      </c>
      <c r="H128" s="237">
        <v>1</v>
      </c>
      <c r="I128" s="238"/>
      <c r="J128" s="239">
        <f>ROUND(I128*H128,2)</f>
        <v>0</v>
      </c>
      <c r="K128" s="235" t="s">
        <v>234</v>
      </c>
      <c r="L128" s="240"/>
      <c r="M128" s="241" t="s">
        <v>22</v>
      </c>
      <c r="N128" s="242" t="s">
        <v>50</v>
      </c>
      <c r="O128" s="43"/>
      <c r="P128" s="214">
        <f>O128*H128</f>
        <v>0</v>
      </c>
      <c r="Q128" s="214">
        <v>2.3999999999999998E-3</v>
      </c>
      <c r="R128" s="214">
        <f>Q128*H128</f>
        <v>2.3999999999999998E-3</v>
      </c>
      <c r="S128" s="214">
        <v>0</v>
      </c>
      <c r="T128" s="215">
        <f>S128*H128</f>
        <v>0</v>
      </c>
      <c r="AR128" s="25" t="s">
        <v>267</v>
      </c>
      <c r="AT128" s="25" t="s">
        <v>349</v>
      </c>
      <c r="AU128" s="25" t="s">
        <v>24</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235</v>
      </c>
      <c r="BM128" s="25" t="s">
        <v>8289</v>
      </c>
    </row>
    <row r="129" spans="2:65" s="1" customFormat="1" ht="27">
      <c r="B129" s="42"/>
      <c r="C129" s="64"/>
      <c r="D129" s="229" t="s">
        <v>640</v>
      </c>
      <c r="E129" s="64"/>
      <c r="F129" s="254" t="s">
        <v>8244</v>
      </c>
      <c r="G129" s="64"/>
      <c r="H129" s="64"/>
      <c r="I129" s="173"/>
      <c r="J129" s="64"/>
      <c r="K129" s="64"/>
      <c r="L129" s="62"/>
      <c r="M129" s="255"/>
      <c r="N129" s="43"/>
      <c r="O129" s="43"/>
      <c r="P129" s="43"/>
      <c r="Q129" s="43"/>
      <c r="R129" s="43"/>
      <c r="S129" s="43"/>
      <c r="T129" s="79"/>
      <c r="AT129" s="25" t="s">
        <v>640</v>
      </c>
      <c r="AU129" s="25" t="s">
        <v>24</v>
      </c>
    </row>
    <row r="130" spans="2:65" s="12" customFormat="1" ht="13.5">
      <c r="B130" s="217"/>
      <c r="C130" s="218"/>
      <c r="D130" s="229" t="s">
        <v>237</v>
      </c>
      <c r="E130" s="230" t="s">
        <v>22</v>
      </c>
      <c r="F130" s="231" t="s">
        <v>8252</v>
      </c>
      <c r="G130" s="218"/>
      <c r="H130" s="232">
        <v>1</v>
      </c>
      <c r="I130" s="223"/>
      <c r="J130" s="218"/>
      <c r="K130" s="218"/>
      <c r="L130" s="224"/>
      <c r="M130" s="225"/>
      <c r="N130" s="226"/>
      <c r="O130" s="226"/>
      <c r="P130" s="226"/>
      <c r="Q130" s="226"/>
      <c r="R130" s="226"/>
      <c r="S130" s="226"/>
      <c r="T130" s="227"/>
      <c r="AT130" s="228" t="s">
        <v>237</v>
      </c>
      <c r="AU130" s="228" t="s">
        <v>24</v>
      </c>
      <c r="AV130" s="12" t="s">
        <v>87</v>
      </c>
      <c r="AW130" s="12" t="s">
        <v>42</v>
      </c>
      <c r="AX130" s="12" t="s">
        <v>79</v>
      </c>
      <c r="AY130" s="228" t="s">
        <v>228</v>
      </c>
    </row>
    <row r="131" spans="2:65" s="13" customFormat="1" ht="13.5">
      <c r="B131" s="243"/>
      <c r="C131" s="244"/>
      <c r="D131" s="219" t="s">
        <v>237</v>
      </c>
      <c r="E131" s="245" t="s">
        <v>22</v>
      </c>
      <c r="F131" s="246" t="s">
        <v>358</v>
      </c>
      <c r="G131" s="244"/>
      <c r="H131" s="247">
        <v>1</v>
      </c>
      <c r="I131" s="248"/>
      <c r="J131" s="244"/>
      <c r="K131" s="244"/>
      <c r="L131" s="249"/>
      <c r="M131" s="250"/>
      <c r="N131" s="251"/>
      <c r="O131" s="251"/>
      <c r="P131" s="251"/>
      <c r="Q131" s="251"/>
      <c r="R131" s="251"/>
      <c r="S131" s="251"/>
      <c r="T131" s="252"/>
      <c r="AT131" s="253" t="s">
        <v>237</v>
      </c>
      <c r="AU131" s="253" t="s">
        <v>24</v>
      </c>
      <c r="AV131" s="13" t="s">
        <v>235</v>
      </c>
      <c r="AW131" s="13" t="s">
        <v>42</v>
      </c>
      <c r="AX131" s="13" t="s">
        <v>24</v>
      </c>
      <c r="AY131" s="253" t="s">
        <v>228</v>
      </c>
    </row>
    <row r="132" spans="2:65" s="1" customFormat="1" ht="22.5" customHeight="1">
      <c r="B132" s="42"/>
      <c r="C132" s="233" t="s">
        <v>308</v>
      </c>
      <c r="D132" s="233" t="s">
        <v>349</v>
      </c>
      <c r="E132" s="234" t="s">
        <v>8290</v>
      </c>
      <c r="F132" s="235" t="s">
        <v>8291</v>
      </c>
      <c r="G132" s="236" t="s">
        <v>515</v>
      </c>
      <c r="H132" s="237">
        <v>1</v>
      </c>
      <c r="I132" s="238"/>
      <c r="J132" s="239">
        <f>ROUND(I132*H132,2)</f>
        <v>0</v>
      </c>
      <c r="K132" s="235" t="s">
        <v>234</v>
      </c>
      <c r="L132" s="240"/>
      <c r="M132" s="241" t="s">
        <v>22</v>
      </c>
      <c r="N132" s="242" t="s">
        <v>50</v>
      </c>
      <c r="O132" s="43"/>
      <c r="P132" s="214">
        <f>O132*H132</f>
        <v>0</v>
      </c>
      <c r="Q132" s="214">
        <v>7.6E-3</v>
      </c>
      <c r="R132" s="214">
        <f>Q132*H132</f>
        <v>7.6E-3</v>
      </c>
      <c r="S132" s="214">
        <v>0</v>
      </c>
      <c r="T132" s="215">
        <f>S132*H132</f>
        <v>0</v>
      </c>
      <c r="AR132" s="25" t="s">
        <v>267</v>
      </c>
      <c r="AT132" s="25" t="s">
        <v>349</v>
      </c>
      <c r="AU132" s="25" t="s">
        <v>24</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8292</v>
      </c>
    </row>
    <row r="133" spans="2:65" s="1" customFormat="1" ht="27">
      <c r="B133" s="42"/>
      <c r="C133" s="64"/>
      <c r="D133" s="229" t="s">
        <v>640</v>
      </c>
      <c r="E133" s="64"/>
      <c r="F133" s="254" t="s">
        <v>8244</v>
      </c>
      <c r="G133" s="64"/>
      <c r="H133" s="64"/>
      <c r="I133" s="173"/>
      <c r="J133" s="64"/>
      <c r="K133" s="64"/>
      <c r="L133" s="62"/>
      <c r="M133" s="255"/>
      <c r="N133" s="43"/>
      <c r="O133" s="43"/>
      <c r="P133" s="43"/>
      <c r="Q133" s="43"/>
      <c r="R133" s="43"/>
      <c r="S133" s="43"/>
      <c r="T133" s="79"/>
      <c r="AT133" s="25" t="s">
        <v>640</v>
      </c>
      <c r="AU133" s="25" t="s">
        <v>24</v>
      </c>
    </row>
    <row r="134" spans="2:65" s="12" customFormat="1" ht="13.5">
      <c r="B134" s="217"/>
      <c r="C134" s="218"/>
      <c r="D134" s="229" t="s">
        <v>237</v>
      </c>
      <c r="E134" s="230" t="s">
        <v>22</v>
      </c>
      <c r="F134" s="231" t="s">
        <v>8252</v>
      </c>
      <c r="G134" s="218"/>
      <c r="H134" s="232">
        <v>1</v>
      </c>
      <c r="I134" s="223"/>
      <c r="J134" s="218"/>
      <c r="K134" s="218"/>
      <c r="L134" s="224"/>
      <c r="M134" s="225"/>
      <c r="N134" s="226"/>
      <c r="O134" s="226"/>
      <c r="P134" s="226"/>
      <c r="Q134" s="226"/>
      <c r="R134" s="226"/>
      <c r="S134" s="226"/>
      <c r="T134" s="227"/>
      <c r="AT134" s="228" t="s">
        <v>237</v>
      </c>
      <c r="AU134" s="228" t="s">
        <v>24</v>
      </c>
      <c r="AV134" s="12" t="s">
        <v>87</v>
      </c>
      <c r="AW134" s="12" t="s">
        <v>42</v>
      </c>
      <c r="AX134" s="12" t="s">
        <v>79</v>
      </c>
      <c r="AY134" s="228" t="s">
        <v>228</v>
      </c>
    </row>
    <row r="135" spans="2:65" s="13" customFormat="1" ht="13.5">
      <c r="B135" s="243"/>
      <c r="C135" s="244"/>
      <c r="D135" s="219" t="s">
        <v>237</v>
      </c>
      <c r="E135" s="245" t="s">
        <v>22</v>
      </c>
      <c r="F135" s="246" t="s">
        <v>358</v>
      </c>
      <c r="G135" s="244"/>
      <c r="H135" s="247">
        <v>1</v>
      </c>
      <c r="I135" s="248"/>
      <c r="J135" s="244"/>
      <c r="K135" s="244"/>
      <c r="L135" s="249"/>
      <c r="M135" s="250"/>
      <c r="N135" s="251"/>
      <c r="O135" s="251"/>
      <c r="P135" s="251"/>
      <c r="Q135" s="251"/>
      <c r="R135" s="251"/>
      <c r="S135" s="251"/>
      <c r="T135" s="252"/>
      <c r="AT135" s="253" t="s">
        <v>237</v>
      </c>
      <c r="AU135" s="253" t="s">
        <v>24</v>
      </c>
      <c r="AV135" s="13" t="s">
        <v>235</v>
      </c>
      <c r="AW135" s="13" t="s">
        <v>42</v>
      </c>
      <c r="AX135" s="13" t="s">
        <v>24</v>
      </c>
      <c r="AY135" s="253" t="s">
        <v>228</v>
      </c>
    </row>
    <row r="136" spans="2:65" s="1" customFormat="1" ht="22.5" customHeight="1">
      <c r="B136" s="42"/>
      <c r="C136" s="233" t="s">
        <v>313</v>
      </c>
      <c r="D136" s="233" t="s">
        <v>349</v>
      </c>
      <c r="E136" s="234" t="s">
        <v>8293</v>
      </c>
      <c r="F136" s="235" t="s">
        <v>8294</v>
      </c>
      <c r="G136" s="236" t="s">
        <v>515</v>
      </c>
      <c r="H136" s="237">
        <v>1</v>
      </c>
      <c r="I136" s="238"/>
      <c r="J136" s="239">
        <f>ROUND(I136*H136,2)</f>
        <v>0</v>
      </c>
      <c r="K136" s="235" t="s">
        <v>234</v>
      </c>
      <c r="L136" s="240"/>
      <c r="M136" s="241" t="s">
        <v>22</v>
      </c>
      <c r="N136" s="242" t="s">
        <v>50</v>
      </c>
      <c r="O136" s="43"/>
      <c r="P136" s="214">
        <f>O136*H136</f>
        <v>0</v>
      </c>
      <c r="Q136" s="214">
        <v>3.3E-3</v>
      </c>
      <c r="R136" s="214">
        <f>Q136*H136</f>
        <v>3.3E-3</v>
      </c>
      <c r="S136" s="214">
        <v>0</v>
      </c>
      <c r="T136" s="215">
        <f>S136*H136</f>
        <v>0</v>
      </c>
      <c r="AR136" s="25" t="s">
        <v>267</v>
      </c>
      <c r="AT136" s="25" t="s">
        <v>349</v>
      </c>
      <c r="AU136" s="25" t="s">
        <v>24</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8295</v>
      </c>
    </row>
    <row r="137" spans="2:65" s="1" customFormat="1" ht="27">
      <c r="B137" s="42"/>
      <c r="C137" s="64"/>
      <c r="D137" s="229" t="s">
        <v>640</v>
      </c>
      <c r="E137" s="64"/>
      <c r="F137" s="254" t="s">
        <v>8244</v>
      </c>
      <c r="G137" s="64"/>
      <c r="H137" s="64"/>
      <c r="I137" s="173"/>
      <c r="J137" s="64"/>
      <c r="K137" s="64"/>
      <c r="L137" s="62"/>
      <c r="M137" s="255"/>
      <c r="N137" s="43"/>
      <c r="O137" s="43"/>
      <c r="P137" s="43"/>
      <c r="Q137" s="43"/>
      <c r="R137" s="43"/>
      <c r="S137" s="43"/>
      <c r="T137" s="79"/>
      <c r="AT137" s="25" t="s">
        <v>640</v>
      </c>
      <c r="AU137" s="25" t="s">
        <v>24</v>
      </c>
    </row>
    <row r="138" spans="2:65" s="12" customFormat="1" ht="13.5">
      <c r="B138" s="217"/>
      <c r="C138" s="218"/>
      <c r="D138" s="229" t="s">
        <v>237</v>
      </c>
      <c r="E138" s="230" t="s">
        <v>22</v>
      </c>
      <c r="F138" s="231" t="s">
        <v>8252</v>
      </c>
      <c r="G138" s="218"/>
      <c r="H138" s="232">
        <v>1</v>
      </c>
      <c r="I138" s="223"/>
      <c r="J138" s="218"/>
      <c r="K138" s="218"/>
      <c r="L138" s="224"/>
      <c r="M138" s="225"/>
      <c r="N138" s="226"/>
      <c r="O138" s="226"/>
      <c r="P138" s="226"/>
      <c r="Q138" s="226"/>
      <c r="R138" s="226"/>
      <c r="S138" s="226"/>
      <c r="T138" s="227"/>
      <c r="AT138" s="228" t="s">
        <v>237</v>
      </c>
      <c r="AU138" s="228" t="s">
        <v>24</v>
      </c>
      <c r="AV138" s="12" t="s">
        <v>87</v>
      </c>
      <c r="AW138" s="12" t="s">
        <v>42</v>
      </c>
      <c r="AX138" s="12" t="s">
        <v>79</v>
      </c>
      <c r="AY138" s="228" t="s">
        <v>228</v>
      </c>
    </row>
    <row r="139" spans="2:65" s="13" customFormat="1" ht="13.5">
      <c r="B139" s="243"/>
      <c r="C139" s="244"/>
      <c r="D139" s="219" t="s">
        <v>237</v>
      </c>
      <c r="E139" s="245" t="s">
        <v>22</v>
      </c>
      <c r="F139" s="246" t="s">
        <v>358</v>
      </c>
      <c r="G139" s="244"/>
      <c r="H139" s="247">
        <v>1</v>
      </c>
      <c r="I139" s="248"/>
      <c r="J139" s="244"/>
      <c r="K139" s="244"/>
      <c r="L139" s="249"/>
      <c r="M139" s="250"/>
      <c r="N139" s="251"/>
      <c r="O139" s="251"/>
      <c r="P139" s="251"/>
      <c r="Q139" s="251"/>
      <c r="R139" s="251"/>
      <c r="S139" s="251"/>
      <c r="T139" s="252"/>
      <c r="AT139" s="253" t="s">
        <v>237</v>
      </c>
      <c r="AU139" s="253" t="s">
        <v>24</v>
      </c>
      <c r="AV139" s="13" t="s">
        <v>235</v>
      </c>
      <c r="AW139" s="13" t="s">
        <v>42</v>
      </c>
      <c r="AX139" s="13" t="s">
        <v>24</v>
      </c>
      <c r="AY139" s="253" t="s">
        <v>228</v>
      </c>
    </row>
    <row r="140" spans="2:65" s="1" customFormat="1" ht="22.5" customHeight="1">
      <c r="B140" s="42"/>
      <c r="C140" s="233" t="s">
        <v>319</v>
      </c>
      <c r="D140" s="233" t="s">
        <v>349</v>
      </c>
      <c r="E140" s="234" t="s">
        <v>8296</v>
      </c>
      <c r="F140" s="235" t="s">
        <v>8297</v>
      </c>
      <c r="G140" s="236" t="s">
        <v>515</v>
      </c>
      <c r="H140" s="237">
        <v>1</v>
      </c>
      <c r="I140" s="238"/>
      <c r="J140" s="239">
        <f>ROUND(I140*H140,2)</f>
        <v>0</v>
      </c>
      <c r="K140" s="235" t="s">
        <v>234</v>
      </c>
      <c r="L140" s="240"/>
      <c r="M140" s="241" t="s">
        <v>22</v>
      </c>
      <c r="N140" s="242" t="s">
        <v>50</v>
      </c>
      <c r="O140" s="43"/>
      <c r="P140" s="214">
        <f>O140*H140</f>
        <v>0</v>
      </c>
      <c r="Q140" s="214">
        <v>9.7999999999999997E-3</v>
      </c>
      <c r="R140" s="214">
        <f>Q140*H140</f>
        <v>9.7999999999999997E-3</v>
      </c>
      <c r="S140" s="214">
        <v>0</v>
      </c>
      <c r="T140" s="215">
        <f>S140*H140</f>
        <v>0</v>
      </c>
      <c r="AR140" s="25" t="s">
        <v>267</v>
      </c>
      <c r="AT140" s="25" t="s">
        <v>349</v>
      </c>
      <c r="AU140" s="25" t="s">
        <v>24</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8298</v>
      </c>
    </row>
    <row r="141" spans="2:65" s="1" customFormat="1" ht="27">
      <c r="B141" s="42"/>
      <c r="C141" s="64"/>
      <c r="D141" s="229" t="s">
        <v>640</v>
      </c>
      <c r="E141" s="64"/>
      <c r="F141" s="254" t="s">
        <v>8244</v>
      </c>
      <c r="G141" s="64"/>
      <c r="H141" s="64"/>
      <c r="I141" s="173"/>
      <c r="J141" s="64"/>
      <c r="K141" s="64"/>
      <c r="L141" s="62"/>
      <c r="M141" s="255"/>
      <c r="N141" s="43"/>
      <c r="O141" s="43"/>
      <c r="P141" s="43"/>
      <c r="Q141" s="43"/>
      <c r="R141" s="43"/>
      <c r="S141" s="43"/>
      <c r="T141" s="79"/>
      <c r="AT141" s="25" t="s">
        <v>640</v>
      </c>
      <c r="AU141" s="25" t="s">
        <v>24</v>
      </c>
    </row>
    <row r="142" spans="2:65" s="12" customFormat="1" ht="13.5">
      <c r="B142" s="217"/>
      <c r="C142" s="218"/>
      <c r="D142" s="229" t="s">
        <v>237</v>
      </c>
      <c r="E142" s="230" t="s">
        <v>22</v>
      </c>
      <c r="F142" s="231" t="s">
        <v>8252</v>
      </c>
      <c r="G142" s="218"/>
      <c r="H142" s="232">
        <v>1</v>
      </c>
      <c r="I142" s="223"/>
      <c r="J142" s="218"/>
      <c r="K142" s="218"/>
      <c r="L142" s="224"/>
      <c r="M142" s="225"/>
      <c r="N142" s="226"/>
      <c r="O142" s="226"/>
      <c r="P142" s="226"/>
      <c r="Q142" s="226"/>
      <c r="R142" s="226"/>
      <c r="S142" s="226"/>
      <c r="T142" s="227"/>
      <c r="AT142" s="228" t="s">
        <v>237</v>
      </c>
      <c r="AU142" s="228" t="s">
        <v>24</v>
      </c>
      <c r="AV142" s="12" t="s">
        <v>87</v>
      </c>
      <c r="AW142" s="12" t="s">
        <v>42</v>
      </c>
      <c r="AX142" s="12" t="s">
        <v>79</v>
      </c>
      <c r="AY142" s="228" t="s">
        <v>228</v>
      </c>
    </row>
    <row r="143" spans="2:65" s="13" customFormat="1" ht="13.5">
      <c r="B143" s="243"/>
      <c r="C143" s="244"/>
      <c r="D143" s="219" t="s">
        <v>237</v>
      </c>
      <c r="E143" s="245" t="s">
        <v>22</v>
      </c>
      <c r="F143" s="246" t="s">
        <v>358</v>
      </c>
      <c r="G143" s="244"/>
      <c r="H143" s="247">
        <v>1</v>
      </c>
      <c r="I143" s="248"/>
      <c r="J143" s="244"/>
      <c r="K143" s="244"/>
      <c r="L143" s="249"/>
      <c r="M143" s="250"/>
      <c r="N143" s="251"/>
      <c r="O143" s="251"/>
      <c r="P143" s="251"/>
      <c r="Q143" s="251"/>
      <c r="R143" s="251"/>
      <c r="S143" s="251"/>
      <c r="T143" s="252"/>
      <c r="AT143" s="253" t="s">
        <v>237</v>
      </c>
      <c r="AU143" s="253" t="s">
        <v>24</v>
      </c>
      <c r="AV143" s="13" t="s">
        <v>235</v>
      </c>
      <c r="AW143" s="13" t="s">
        <v>42</v>
      </c>
      <c r="AX143" s="13" t="s">
        <v>24</v>
      </c>
      <c r="AY143" s="253" t="s">
        <v>228</v>
      </c>
    </row>
    <row r="144" spans="2:65" s="1" customFormat="1" ht="22.5" customHeight="1">
      <c r="B144" s="42"/>
      <c r="C144" s="233" t="s">
        <v>325</v>
      </c>
      <c r="D144" s="233" t="s">
        <v>349</v>
      </c>
      <c r="E144" s="234" t="s">
        <v>8299</v>
      </c>
      <c r="F144" s="235" t="s">
        <v>8300</v>
      </c>
      <c r="G144" s="236" t="s">
        <v>515</v>
      </c>
      <c r="H144" s="237">
        <v>2</v>
      </c>
      <c r="I144" s="238"/>
      <c r="J144" s="239">
        <f>ROUND(I144*H144,2)</f>
        <v>0</v>
      </c>
      <c r="K144" s="235" t="s">
        <v>264</v>
      </c>
      <c r="L144" s="240"/>
      <c r="M144" s="241" t="s">
        <v>22</v>
      </c>
      <c r="N144" s="242" t="s">
        <v>50</v>
      </c>
      <c r="O144" s="43"/>
      <c r="P144" s="214">
        <f>O144*H144</f>
        <v>0</v>
      </c>
      <c r="Q144" s="214">
        <v>2.1000000000000001E-2</v>
      </c>
      <c r="R144" s="214">
        <f>Q144*H144</f>
        <v>4.2000000000000003E-2</v>
      </c>
      <c r="S144" s="214">
        <v>0</v>
      </c>
      <c r="T144" s="215">
        <f>S144*H144</f>
        <v>0</v>
      </c>
      <c r="AR144" s="25" t="s">
        <v>267</v>
      </c>
      <c r="AT144" s="25" t="s">
        <v>349</v>
      </c>
      <c r="AU144" s="25" t="s">
        <v>24</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235</v>
      </c>
      <c r="BM144" s="25" t="s">
        <v>8301</v>
      </c>
    </row>
    <row r="145" spans="2:65" s="1" customFormat="1" ht="27">
      <c r="B145" s="42"/>
      <c r="C145" s="64"/>
      <c r="D145" s="229" t="s">
        <v>640</v>
      </c>
      <c r="E145" s="64"/>
      <c r="F145" s="254" t="s">
        <v>8244</v>
      </c>
      <c r="G145" s="64"/>
      <c r="H145" s="64"/>
      <c r="I145" s="173"/>
      <c r="J145" s="64"/>
      <c r="K145" s="64"/>
      <c r="L145" s="62"/>
      <c r="M145" s="255"/>
      <c r="N145" s="43"/>
      <c r="O145" s="43"/>
      <c r="P145" s="43"/>
      <c r="Q145" s="43"/>
      <c r="R145" s="43"/>
      <c r="S145" s="43"/>
      <c r="T145" s="79"/>
      <c r="AT145" s="25" t="s">
        <v>640</v>
      </c>
      <c r="AU145" s="25" t="s">
        <v>24</v>
      </c>
    </row>
    <row r="146" spans="2:65" s="12" customFormat="1" ht="13.5">
      <c r="B146" s="217"/>
      <c r="C146" s="218"/>
      <c r="D146" s="229" t="s">
        <v>237</v>
      </c>
      <c r="E146" s="230" t="s">
        <v>22</v>
      </c>
      <c r="F146" s="231" t="s">
        <v>8271</v>
      </c>
      <c r="G146" s="218"/>
      <c r="H146" s="232">
        <v>2</v>
      </c>
      <c r="I146" s="223"/>
      <c r="J146" s="218"/>
      <c r="K146" s="218"/>
      <c r="L146" s="224"/>
      <c r="M146" s="225"/>
      <c r="N146" s="226"/>
      <c r="O146" s="226"/>
      <c r="P146" s="226"/>
      <c r="Q146" s="226"/>
      <c r="R146" s="226"/>
      <c r="S146" s="226"/>
      <c r="T146" s="227"/>
      <c r="AT146" s="228" t="s">
        <v>237</v>
      </c>
      <c r="AU146" s="228" t="s">
        <v>24</v>
      </c>
      <c r="AV146" s="12" t="s">
        <v>87</v>
      </c>
      <c r="AW146" s="12" t="s">
        <v>42</v>
      </c>
      <c r="AX146" s="12" t="s">
        <v>79</v>
      </c>
      <c r="AY146" s="228" t="s">
        <v>228</v>
      </c>
    </row>
    <row r="147" spans="2:65" s="13" customFormat="1" ht="13.5">
      <c r="B147" s="243"/>
      <c r="C147" s="244"/>
      <c r="D147" s="219" t="s">
        <v>237</v>
      </c>
      <c r="E147" s="245" t="s">
        <v>22</v>
      </c>
      <c r="F147" s="246" t="s">
        <v>358</v>
      </c>
      <c r="G147" s="244"/>
      <c r="H147" s="247">
        <v>2</v>
      </c>
      <c r="I147" s="248"/>
      <c r="J147" s="244"/>
      <c r="K147" s="244"/>
      <c r="L147" s="249"/>
      <c r="M147" s="250"/>
      <c r="N147" s="251"/>
      <c r="O147" s="251"/>
      <c r="P147" s="251"/>
      <c r="Q147" s="251"/>
      <c r="R147" s="251"/>
      <c r="S147" s="251"/>
      <c r="T147" s="252"/>
      <c r="AT147" s="253" t="s">
        <v>237</v>
      </c>
      <c r="AU147" s="253" t="s">
        <v>24</v>
      </c>
      <c r="AV147" s="13" t="s">
        <v>235</v>
      </c>
      <c r="AW147" s="13" t="s">
        <v>42</v>
      </c>
      <c r="AX147" s="13" t="s">
        <v>24</v>
      </c>
      <c r="AY147" s="253" t="s">
        <v>228</v>
      </c>
    </row>
    <row r="148" spans="2:65" s="1" customFormat="1" ht="22.5" customHeight="1">
      <c r="B148" s="42"/>
      <c r="C148" s="233" t="s">
        <v>9</v>
      </c>
      <c r="D148" s="233" t="s">
        <v>349</v>
      </c>
      <c r="E148" s="234" t="s">
        <v>8302</v>
      </c>
      <c r="F148" s="235" t="s">
        <v>8303</v>
      </c>
      <c r="G148" s="236" t="s">
        <v>515</v>
      </c>
      <c r="H148" s="237">
        <v>2</v>
      </c>
      <c r="I148" s="238"/>
      <c r="J148" s="239">
        <f>ROUND(I148*H148,2)</f>
        <v>0</v>
      </c>
      <c r="K148" s="235" t="s">
        <v>264</v>
      </c>
      <c r="L148" s="240"/>
      <c r="M148" s="241" t="s">
        <v>22</v>
      </c>
      <c r="N148" s="242" t="s">
        <v>50</v>
      </c>
      <c r="O148" s="43"/>
      <c r="P148" s="214">
        <f>O148*H148</f>
        <v>0</v>
      </c>
      <c r="Q148" s="214">
        <v>6.0000000000000001E-3</v>
      </c>
      <c r="R148" s="214">
        <f>Q148*H148</f>
        <v>1.2E-2</v>
      </c>
      <c r="S148" s="214">
        <v>0</v>
      </c>
      <c r="T148" s="215">
        <f>S148*H148</f>
        <v>0</v>
      </c>
      <c r="AR148" s="25" t="s">
        <v>267</v>
      </c>
      <c r="AT148" s="25" t="s">
        <v>349</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8304</v>
      </c>
    </row>
    <row r="149" spans="2:65" s="1" customFormat="1" ht="27">
      <c r="B149" s="42"/>
      <c r="C149" s="64"/>
      <c r="D149" s="229" t="s">
        <v>640</v>
      </c>
      <c r="E149" s="64"/>
      <c r="F149" s="254" t="s">
        <v>8244</v>
      </c>
      <c r="G149" s="64"/>
      <c r="H149" s="64"/>
      <c r="I149" s="173"/>
      <c r="J149" s="64"/>
      <c r="K149" s="64"/>
      <c r="L149" s="62"/>
      <c r="M149" s="255"/>
      <c r="N149" s="43"/>
      <c r="O149" s="43"/>
      <c r="P149" s="43"/>
      <c r="Q149" s="43"/>
      <c r="R149" s="43"/>
      <c r="S149" s="43"/>
      <c r="T149" s="79"/>
      <c r="AT149" s="25" t="s">
        <v>640</v>
      </c>
      <c r="AU149" s="25" t="s">
        <v>24</v>
      </c>
    </row>
    <row r="150" spans="2:65" s="12" customFormat="1" ht="13.5">
      <c r="B150" s="217"/>
      <c r="C150" s="218"/>
      <c r="D150" s="229" t="s">
        <v>237</v>
      </c>
      <c r="E150" s="230" t="s">
        <v>22</v>
      </c>
      <c r="F150" s="231" t="s">
        <v>8271</v>
      </c>
      <c r="G150" s="218"/>
      <c r="H150" s="232">
        <v>2</v>
      </c>
      <c r="I150" s="223"/>
      <c r="J150" s="218"/>
      <c r="K150" s="218"/>
      <c r="L150" s="224"/>
      <c r="M150" s="225"/>
      <c r="N150" s="226"/>
      <c r="O150" s="226"/>
      <c r="P150" s="226"/>
      <c r="Q150" s="226"/>
      <c r="R150" s="226"/>
      <c r="S150" s="226"/>
      <c r="T150" s="227"/>
      <c r="AT150" s="228" t="s">
        <v>237</v>
      </c>
      <c r="AU150" s="228" t="s">
        <v>24</v>
      </c>
      <c r="AV150" s="12" t="s">
        <v>87</v>
      </c>
      <c r="AW150" s="12" t="s">
        <v>42</v>
      </c>
      <c r="AX150" s="12" t="s">
        <v>79</v>
      </c>
      <c r="AY150" s="228" t="s">
        <v>228</v>
      </c>
    </row>
    <row r="151" spans="2:65" s="13" customFormat="1" ht="13.5">
      <c r="B151" s="243"/>
      <c r="C151" s="244"/>
      <c r="D151" s="219" t="s">
        <v>237</v>
      </c>
      <c r="E151" s="245" t="s">
        <v>22</v>
      </c>
      <c r="F151" s="246" t="s">
        <v>358</v>
      </c>
      <c r="G151" s="244"/>
      <c r="H151" s="247">
        <v>2</v>
      </c>
      <c r="I151" s="248"/>
      <c r="J151" s="244"/>
      <c r="K151" s="244"/>
      <c r="L151" s="249"/>
      <c r="M151" s="250"/>
      <c r="N151" s="251"/>
      <c r="O151" s="251"/>
      <c r="P151" s="251"/>
      <c r="Q151" s="251"/>
      <c r="R151" s="251"/>
      <c r="S151" s="251"/>
      <c r="T151" s="252"/>
      <c r="AT151" s="253" t="s">
        <v>237</v>
      </c>
      <c r="AU151" s="253" t="s">
        <v>24</v>
      </c>
      <c r="AV151" s="13" t="s">
        <v>235</v>
      </c>
      <c r="AW151" s="13" t="s">
        <v>42</v>
      </c>
      <c r="AX151" s="13" t="s">
        <v>24</v>
      </c>
      <c r="AY151" s="253" t="s">
        <v>228</v>
      </c>
    </row>
    <row r="152" spans="2:65" s="1" customFormat="1" ht="22.5" customHeight="1">
      <c r="B152" s="42"/>
      <c r="C152" s="233" t="s">
        <v>335</v>
      </c>
      <c r="D152" s="233" t="s">
        <v>349</v>
      </c>
      <c r="E152" s="234" t="s">
        <v>8305</v>
      </c>
      <c r="F152" s="235" t="s">
        <v>8306</v>
      </c>
      <c r="G152" s="236" t="s">
        <v>515</v>
      </c>
      <c r="H152" s="237">
        <v>2</v>
      </c>
      <c r="I152" s="238"/>
      <c r="J152" s="239">
        <f>ROUND(I152*H152,2)</f>
        <v>0</v>
      </c>
      <c r="K152" s="235" t="s">
        <v>264</v>
      </c>
      <c r="L152" s="240"/>
      <c r="M152" s="241" t="s">
        <v>22</v>
      </c>
      <c r="N152" s="242" t="s">
        <v>50</v>
      </c>
      <c r="O152" s="43"/>
      <c r="P152" s="214">
        <f>O152*H152</f>
        <v>0</v>
      </c>
      <c r="Q152" s="214">
        <v>2E-3</v>
      </c>
      <c r="R152" s="214">
        <f>Q152*H152</f>
        <v>4.0000000000000001E-3</v>
      </c>
      <c r="S152" s="214">
        <v>0</v>
      </c>
      <c r="T152" s="215">
        <f>S152*H152</f>
        <v>0</v>
      </c>
      <c r="AR152" s="25" t="s">
        <v>267</v>
      </c>
      <c r="AT152" s="25" t="s">
        <v>349</v>
      </c>
      <c r="AU152" s="25" t="s">
        <v>24</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8307</v>
      </c>
    </row>
    <row r="153" spans="2:65" s="1" customFormat="1" ht="27">
      <c r="B153" s="42"/>
      <c r="C153" s="64"/>
      <c r="D153" s="229" t="s">
        <v>640</v>
      </c>
      <c r="E153" s="64"/>
      <c r="F153" s="254" t="s">
        <v>8244</v>
      </c>
      <c r="G153" s="64"/>
      <c r="H153" s="64"/>
      <c r="I153" s="173"/>
      <c r="J153" s="64"/>
      <c r="K153" s="64"/>
      <c r="L153" s="62"/>
      <c r="M153" s="255"/>
      <c r="N153" s="43"/>
      <c r="O153" s="43"/>
      <c r="P153" s="43"/>
      <c r="Q153" s="43"/>
      <c r="R153" s="43"/>
      <c r="S153" s="43"/>
      <c r="T153" s="79"/>
      <c r="AT153" s="25" t="s">
        <v>640</v>
      </c>
      <c r="AU153" s="25" t="s">
        <v>24</v>
      </c>
    </row>
    <row r="154" spans="2:65" s="12" customFormat="1" ht="13.5">
      <c r="B154" s="217"/>
      <c r="C154" s="218"/>
      <c r="D154" s="229" t="s">
        <v>237</v>
      </c>
      <c r="E154" s="230" t="s">
        <v>22</v>
      </c>
      <c r="F154" s="231" t="s">
        <v>8271</v>
      </c>
      <c r="G154" s="218"/>
      <c r="H154" s="232">
        <v>2</v>
      </c>
      <c r="I154" s="223"/>
      <c r="J154" s="218"/>
      <c r="K154" s="218"/>
      <c r="L154" s="224"/>
      <c r="M154" s="225"/>
      <c r="N154" s="226"/>
      <c r="O154" s="226"/>
      <c r="P154" s="226"/>
      <c r="Q154" s="226"/>
      <c r="R154" s="226"/>
      <c r="S154" s="226"/>
      <c r="T154" s="227"/>
      <c r="AT154" s="228" t="s">
        <v>237</v>
      </c>
      <c r="AU154" s="228" t="s">
        <v>24</v>
      </c>
      <c r="AV154" s="12" t="s">
        <v>87</v>
      </c>
      <c r="AW154" s="12" t="s">
        <v>42</v>
      </c>
      <c r="AX154" s="12" t="s">
        <v>79</v>
      </c>
      <c r="AY154" s="228" t="s">
        <v>228</v>
      </c>
    </row>
    <row r="155" spans="2:65" s="13" customFormat="1" ht="13.5">
      <c r="B155" s="243"/>
      <c r="C155" s="244"/>
      <c r="D155" s="219" t="s">
        <v>237</v>
      </c>
      <c r="E155" s="245" t="s">
        <v>22</v>
      </c>
      <c r="F155" s="246" t="s">
        <v>358</v>
      </c>
      <c r="G155" s="244"/>
      <c r="H155" s="247">
        <v>2</v>
      </c>
      <c r="I155" s="248"/>
      <c r="J155" s="244"/>
      <c r="K155" s="244"/>
      <c r="L155" s="249"/>
      <c r="M155" s="250"/>
      <c r="N155" s="251"/>
      <c r="O155" s="251"/>
      <c r="P155" s="251"/>
      <c r="Q155" s="251"/>
      <c r="R155" s="251"/>
      <c r="S155" s="251"/>
      <c r="T155" s="252"/>
      <c r="AT155" s="253" t="s">
        <v>237</v>
      </c>
      <c r="AU155" s="253" t="s">
        <v>24</v>
      </c>
      <c r="AV155" s="13" t="s">
        <v>235</v>
      </c>
      <c r="AW155" s="13" t="s">
        <v>42</v>
      </c>
      <c r="AX155" s="13" t="s">
        <v>24</v>
      </c>
      <c r="AY155" s="253" t="s">
        <v>228</v>
      </c>
    </row>
    <row r="156" spans="2:65" s="1" customFormat="1" ht="22.5" customHeight="1">
      <c r="B156" s="42"/>
      <c r="C156" s="233" t="s">
        <v>340</v>
      </c>
      <c r="D156" s="233" t="s">
        <v>349</v>
      </c>
      <c r="E156" s="234" t="s">
        <v>8308</v>
      </c>
      <c r="F156" s="235" t="s">
        <v>8309</v>
      </c>
      <c r="G156" s="236" t="s">
        <v>515</v>
      </c>
      <c r="H156" s="237">
        <v>1</v>
      </c>
      <c r="I156" s="238"/>
      <c r="J156" s="239">
        <f>ROUND(I156*H156,2)</f>
        <v>0</v>
      </c>
      <c r="K156" s="235" t="s">
        <v>264</v>
      </c>
      <c r="L156" s="240"/>
      <c r="M156" s="241" t="s">
        <v>22</v>
      </c>
      <c r="N156" s="242" t="s">
        <v>50</v>
      </c>
      <c r="O156" s="43"/>
      <c r="P156" s="214">
        <f>O156*H156</f>
        <v>0</v>
      </c>
      <c r="Q156" s="214">
        <v>2E-3</v>
      </c>
      <c r="R156" s="214">
        <f>Q156*H156</f>
        <v>2E-3</v>
      </c>
      <c r="S156" s="214">
        <v>0</v>
      </c>
      <c r="T156" s="215">
        <f>S156*H156</f>
        <v>0</v>
      </c>
      <c r="AR156" s="25" t="s">
        <v>267</v>
      </c>
      <c r="AT156" s="25" t="s">
        <v>349</v>
      </c>
      <c r="AU156" s="25" t="s">
        <v>24</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8310</v>
      </c>
    </row>
    <row r="157" spans="2:65" s="1" customFormat="1" ht="27">
      <c r="B157" s="42"/>
      <c r="C157" s="64"/>
      <c r="D157" s="229" t="s">
        <v>640</v>
      </c>
      <c r="E157" s="64"/>
      <c r="F157" s="254" t="s">
        <v>8244</v>
      </c>
      <c r="G157" s="64"/>
      <c r="H157" s="64"/>
      <c r="I157" s="173"/>
      <c r="J157" s="64"/>
      <c r="K157" s="64"/>
      <c r="L157" s="62"/>
      <c r="M157" s="255"/>
      <c r="N157" s="43"/>
      <c r="O157" s="43"/>
      <c r="P157" s="43"/>
      <c r="Q157" s="43"/>
      <c r="R157" s="43"/>
      <c r="S157" s="43"/>
      <c r="T157" s="79"/>
      <c r="AT157" s="25" t="s">
        <v>640</v>
      </c>
      <c r="AU157" s="25" t="s">
        <v>24</v>
      </c>
    </row>
    <row r="158" spans="2:65" s="12" customFormat="1" ht="13.5">
      <c r="B158" s="217"/>
      <c r="C158" s="218"/>
      <c r="D158" s="229" t="s">
        <v>237</v>
      </c>
      <c r="E158" s="230" t="s">
        <v>22</v>
      </c>
      <c r="F158" s="231" t="s">
        <v>8252</v>
      </c>
      <c r="G158" s="218"/>
      <c r="H158" s="232">
        <v>1</v>
      </c>
      <c r="I158" s="223"/>
      <c r="J158" s="218"/>
      <c r="K158" s="218"/>
      <c r="L158" s="224"/>
      <c r="M158" s="225"/>
      <c r="N158" s="226"/>
      <c r="O158" s="226"/>
      <c r="P158" s="226"/>
      <c r="Q158" s="226"/>
      <c r="R158" s="226"/>
      <c r="S158" s="226"/>
      <c r="T158" s="227"/>
      <c r="AT158" s="228" t="s">
        <v>237</v>
      </c>
      <c r="AU158" s="228" t="s">
        <v>24</v>
      </c>
      <c r="AV158" s="12" t="s">
        <v>87</v>
      </c>
      <c r="AW158" s="12" t="s">
        <v>42</v>
      </c>
      <c r="AX158" s="12" t="s">
        <v>79</v>
      </c>
      <c r="AY158" s="228" t="s">
        <v>228</v>
      </c>
    </row>
    <row r="159" spans="2:65" s="13" customFormat="1" ht="13.5">
      <c r="B159" s="243"/>
      <c r="C159" s="244"/>
      <c r="D159" s="229" t="s">
        <v>237</v>
      </c>
      <c r="E159" s="284" t="s">
        <v>22</v>
      </c>
      <c r="F159" s="285" t="s">
        <v>358</v>
      </c>
      <c r="G159" s="244"/>
      <c r="H159" s="286">
        <v>1</v>
      </c>
      <c r="I159" s="248"/>
      <c r="J159" s="244"/>
      <c r="K159" s="244"/>
      <c r="L159" s="249"/>
      <c r="M159" s="250"/>
      <c r="N159" s="251"/>
      <c r="O159" s="251"/>
      <c r="P159" s="251"/>
      <c r="Q159" s="251"/>
      <c r="R159" s="251"/>
      <c r="S159" s="251"/>
      <c r="T159" s="252"/>
      <c r="AT159" s="253" t="s">
        <v>237</v>
      </c>
      <c r="AU159" s="253" t="s">
        <v>24</v>
      </c>
      <c r="AV159" s="13" t="s">
        <v>235</v>
      </c>
      <c r="AW159" s="13" t="s">
        <v>42</v>
      </c>
      <c r="AX159" s="13" t="s">
        <v>24</v>
      </c>
      <c r="AY159" s="253" t="s">
        <v>228</v>
      </c>
    </row>
    <row r="160" spans="2:65" s="11" customFormat="1" ht="37.35" customHeight="1">
      <c r="B160" s="188"/>
      <c r="C160" s="189"/>
      <c r="D160" s="202" t="s">
        <v>78</v>
      </c>
      <c r="E160" s="296" t="s">
        <v>2849</v>
      </c>
      <c r="F160" s="296" t="s">
        <v>2850</v>
      </c>
      <c r="G160" s="189"/>
      <c r="H160" s="189"/>
      <c r="I160" s="192"/>
      <c r="J160" s="297">
        <f>BK160</f>
        <v>0</v>
      </c>
      <c r="K160" s="189"/>
      <c r="L160" s="194"/>
      <c r="M160" s="195"/>
      <c r="N160" s="196"/>
      <c r="O160" s="196"/>
      <c r="P160" s="197">
        <f>SUM(P161:P205)</f>
        <v>0</v>
      </c>
      <c r="Q160" s="196"/>
      <c r="R160" s="197">
        <f>SUM(R161:R205)</f>
        <v>1.74335</v>
      </c>
      <c r="S160" s="196"/>
      <c r="T160" s="198">
        <f>SUM(T161:T205)</f>
        <v>0</v>
      </c>
      <c r="AR160" s="199" t="s">
        <v>87</v>
      </c>
      <c r="AT160" s="200" t="s">
        <v>78</v>
      </c>
      <c r="AU160" s="200" t="s">
        <v>79</v>
      </c>
      <c r="AY160" s="199" t="s">
        <v>228</v>
      </c>
      <c r="BK160" s="201">
        <f>SUM(BK161:BK205)</f>
        <v>0</v>
      </c>
    </row>
    <row r="161" spans="2:65" s="1" customFormat="1" ht="22.5" customHeight="1">
      <c r="B161" s="42"/>
      <c r="C161" s="205" t="s">
        <v>344</v>
      </c>
      <c r="D161" s="205" t="s">
        <v>230</v>
      </c>
      <c r="E161" s="206" t="s">
        <v>2866</v>
      </c>
      <c r="F161" s="207" t="s">
        <v>2867</v>
      </c>
      <c r="G161" s="208" t="s">
        <v>328</v>
      </c>
      <c r="H161" s="209">
        <v>33</v>
      </c>
      <c r="I161" s="210"/>
      <c r="J161" s="211">
        <f>ROUND(I161*H161,2)</f>
        <v>0</v>
      </c>
      <c r="K161" s="207" t="s">
        <v>234</v>
      </c>
      <c r="L161" s="62"/>
      <c r="M161" s="212" t="s">
        <v>22</v>
      </c>
      <c r="N161" s="213" t="s">
        <v>50</v>
      </c>
      <c r="O161" s="43"/>
      <c r="P161" s="214">
        <f>O161*H161</f>
        <v>0</v>
      </c>
      <c r="Q161" s="214">
        <v>6.1000000000000004E-3</v>
      </c>
      <c r="R161" s="214">
        <f>Q161*H161</f>
        <v>0.20130000000000001</v>
      </c>
      <c r="S161" s="214">
        <v>0</v>
      </c>
      <c r="T161" s="215">
        <f>S161*H161</f>
        <v>0</v>
      </c>
      <c r="AR161" s="25" t="s">
        <v>304</v>
      </c>
      <c r="AT161" s="25" t="s">
        <v>230</v>
      </c>
      <c r="AU161" s="25" t="s">
        <v>24</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304</v>
      </c>
      <c r="BM161" s="25" t="s">
        <v>8311</v>
      </c>
    </row>
    <row r="162" spans="2:65" s="1" customFormat="1" ht="27">
      <c r="B162" s="42"/>
      <c r="C162" s="64"/>
      <c r="D162" s="229" t="s">
        <v>640</v>
      </c>
      <c r="E162" s="64"/>
      <c r="F162" s="254" t="s">
        <v>8312</v>
      </c>
      <c r="G162" s="64"/>
      <c r="H162" s="64"/>
      <c r="I162" s="173"/>
      <c r="J162" s="64"/>
      <c r="K162" s="64"/>
      <c r="L162" s="62"/>
      <c r="M162" s="255"/>
      <c r="N162" s="43"/>
      <c r="O162" s="43"/>
      <c r="P162" s="43"/>
      <c r="Q162" s="43"/>
      <c r="R162" s="43"/>
      <c r="S162" s="43"/>
      <c r="T162" s="79"/>
      <c r="AT162" s="25" t="s">
        <v>640</v>
      </c>
      <c r="AU162" s="25" t="s">
        <v>24</v>
      </c>
    </row>
    <row r="163" spans="2:65" s="12" customFormat="1" ht="13.5">
      <c r="B163" s="217"/>
      <c r="C163" s="218"/>
      <c r="D163" s="229" t="s">
        <v>237</v>
      </c>
      <c r="E163" s="230" t="s">
        <v>22</v>
      </c>
      <c r="F163" s="231" t="s">
        <v>8313</v>
      </c>
      <c r="G163" s="218"/>
      <c r="H163" s="232">
        <v>33</v>
      </c>
      <c r="I163" s="223"/>
      <c r="J163" s="218"/>
      <c r="K163" s="218"/>
      <c r="L163" s="224"/>
      <c r="M163" s="225"/>
      <c r="N163" s="226"/>
      <c r="O163" s="226"/>
      <c r="P163" s="226"/>
      <c r="Q163" s="226"/>
      <c r="R163" s="226"/>
      <c r="S163" s="226"/>
      <c r="T163" s="227"/>
      <c r="AT163" s="228" t="s">
        <v>237</v>
      </c>
      <c r="AU163" s="228" t="s">
        <v>24</v>
      </c>
      <c r="AV163" s="12" t="s">
        <v>87</v>
      </c>
      <c r="AW163" s="12" t="s">
        <v>42</v>
      </c>
      <c r="AX163" s="12" t="s">
        <v>79</v>
      </c>
      <c r="AY163" s="228" t="s">
        <v>228</v>
      </c>
    </row>
    <row r="164" spans="2:65" s="13" customFormat="1" ht="13.5">
      <c r="B164" s="243"/>
      <c r="C164" s="244"/>
      <c r="D164" s="219" t="s">
        <v>237</v>
      </c>
      <c r="E164" s="245" t="s">
        <v>22</v>
      </c>
      <c r="F164" s="246" t="s">
        <v>358</v>
      </c>
      <c r="G164" s="244"/>
      <c r="H164" s="247">
        <v>33</v>
      </c>
      <c r="I164" s="248"/>
      <c r="J164" s="244"/>
      <c r="K164" s="244"/>
      <c r="L164" s="249"/>
      <c r="M164" s="250"/>
      <c r="N164" s="251"/>
      <c r="O164" s="251"/>
      <c r="P164" s="251"/>
      <c r="Q164" s="251"/>
      <c r="R164" s="251"/>
      <c r="S164" s="251"/>
      <c r="T164" s="252"/>
      <c r="AT164" s="253" t="s">
        <v>237</v>
      </c>
      <c r="AU164" s="253" t="s">
        <v>24</v>
      </c>
      <c r="AV164" s="13" t="s">
        <v>235</v>
      </c>
      <c r="AW164" s="13" t="s">
        <v>42</v>
      </c>
      <c r="AX164" s="13" t="s">
        <v>24</v>
      </c>
      <c r="AY164" s="253" t="s">
        <v>228</v>
      </c>
    </row>
    <row r="165" spans="2:65" s="1" customFormat="1" ht="22.5" customHeight="1">
      <c r="B165" s="42"/>
      <c r="C165" s="205" t="s">
        <v>348</v>
      </c>
      <c r="D165" s="205" t="s">
        <v>230</v>
      </c>
      <c r="E165" s="206" t="s">
        <v>2869</v>
      </c>
      <c r="F165" s="207" t="s">
        <v>2870</v>
      </c>
      <c r="G165" s="208" t="s">
        <v>328</v>
      </c>
      <c r="H165" s="209">
        <v>66</v>
      </c>
      <c r="I165" s="210"/>
      <c r="J165" s="211">
        <f>ROUND(I165*H165,2)</f>
        <v>0</v>
      </c>
      <c r="K165" s="207" t="s">
        <v>234</v>
      </c>
      <c r="L165" s="62"/>
      <c r="M165" s="212" t="s">
        <v>22</v>
      </c>
      <c r="N165" s="213" t="s">
        <v>50</v>
      </c>
      <c r="O165" s="43"/>
      <c r="P165" s="214">
        <f>O165*H165</f>
        <v>0</v>
      </c>
      <c r="Q165" s="214">
        <v>2.29E-2</v>
      </c>
      <c r="R165" s="214">
        <f>Q165*H165</f>
        <v>1.5114000000000001</v>
      </c>
      <c r="S165" s="214">
        <v>0</v>
      </c>
      <c r="T165" s="215">
        <f>S165*H165</f>
        <v>0</v>
      </c>
      <c r="AR165" s="25" t="s">
        <v>304</v>
      </c>
      <c r="AT165" s="25" t="s">
        <v>230</v>
      </c>
      <c r="AU165" s="25" t="s">
        <v>24</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304</v>
      </c>
      <c r="BM165" s="25" t="s">
        <v>8314</v>
      </c>
    </row>
    <row r="166" spans="2:65" s="1" customFormat="1" ht="27">
      <c r="B166" s="42"/>
      <c r="C166" s="64"/>
      <c r="D166" s="229" t="s">
        <v>640</v>
      </c>
      <c r="E166" s="64"/>
      <c r="F166" s="254" t="s">
        <v>8312</v>
      </c>
      <c r="G166" s="64"/>
      <c r="H166" s="64"/>
      <c r="I166" s="173"/>
      <c r="J166" s="64"/>
      <c r="K166" s="64"/>
      <c r="L166" s="62"/>
      <c r="M166" s="255"/>
      <c r="N166" s="43"/>
      <c r="O166" s="43"/>
      <c r="P166" s="43"/>
      <c r="Q166" s="43"/>
      <c r="R166" s="43"/>
      <c r="S166" s="43"/>
      <c r="T166" s="79"/>
      <c r="AT166" s="25" t="s">
        <v>640</v>
      </c>
      <c r="AU166" s="25" t="s">
        <v>24</v>
      </c>
    </row>
    <row r="167" spans="2:65" s="12" customFormat="1" ht="13.5">
      <c r="B167" s="217"/>
      <c r="C167" s="218"/>
      <c r="D167" s="229" t="s">
        <v>237</v>
      </c>
      <c r="E167" s="230" t="s">
        <v>22</v>
      </c>
      <c r="F167" s="231" t="s">
        <v>8315</v>
      </c>
      <c r="G167" s="218"/>
      <c r="H167" s="232">
        <v>66</v>
      </c>
      <c r="I167" s="223"/>
      <c r="J167" s="218"/>
      <c r="K167" s="218"/>
      <c r="L167" s="224"/>
      <c r="M167" s="225"/>
      <c r="N167" s="226"/>
      <c r="O167" s="226"/>
      <c r="P167" s="226"/>
      <c r="Q167" s="226"/>
      <c r="R167" s="226"/>
      <c r="S167" s="226"/>
      <c r="T167" s="227"/>
      <c r="AT167" s="228" t="s">
        <v>237</v>
      </c>
      <c r="AU167" s="228" t="s">
        <v>24</v>
      </c>
      <c r="AV167" s="12" t="s">
        <v>87</v>
      </c>
      <c r="AW167" s="12" t="s">
        <v>42</v>
      </c>
      <c r="AX167" s="12" t="s">
        <v>79</v>
      </c>
      <c r="AY167" s="228" t="s">
        <v>228</v>
      </c>
    </row>
    <row r="168" spans="2:65" s="13" customFormat="1" ht="13.5">
      <c r="B168" s="243"/>
      <c r="C168" s="244"/>
      <c r="D168" s="219" t="s">
        <v>237</v>
      </c>
      <c r="E168" s="245" t="s">
        <v>22</v>
      </c>
      <c r="F168" s="246" t="s">
        <v>358</v>
      </c>
      <c r="G168" s="244"/>
      <c r="H168" s="247">
        <v>66</v>
      </c>
      <c r="I168" s="248"/>
      <c r="J168" s="244"/>
      <c r="K168" s="244"/>
      <c r="L168" s="249"/>
      <c r="M168" s="250"/>
      <c r="N168" s="251"/>
      <c r="O168" s="251"/>
      <c r="P168" s="251"/>
      <c r="Q168" s="251"/>
      <c r="R168" s="251"/>
      <c r="S168" s="251"/>
      <c r="T168" s="252"/>
      <c r="AT168" s="253" t="s">
        <v>237</v>
      </c>
      <c r="AU168" s="253" t="s">
        <v>24</v>
      </c>
      <c r="AV168" s="13" t="s">
        <v>235</v>
      </c>
      <c r="AW168" s="13" t="s">
        <v>42</v>
      </c>
      <c r="AX168" s="13" t="s">
        <v>24</v>
      </c>
      <c r="AY168" s="253" t="s">
        <v>228</v>
      </c>
    </row>
    <row r="169" spans="2:65" s="1" customFormat="1" ht="22.5" customHeight="1">
      <c r="B169" s="42"/>
      <c r="C169" s="205" t="s">
        <v>359</v>
      </c>
      <c r="D169" s="205" t="s">
        <v>230</v>
      </c>
      <c r="E169" s="206" t="s">
        <v>8316</v>
      </c>
      <c r="F169" s="207" t="s">
        <v>8317</v>
      </c>
      <c r="G169" s="208" t="s">
        <v>515</v>
      </c>
      <c r="H169" s="209">
        <v>1</v>
      </c>
      <c r="I169" s="210"/>
      <c r="J169" s="211">
        <f>ROUND(I169*H169,2)</f>
        <v>0</v>
      </c>
      <c r="K169" s="207" t="s">
        <v>234</v>
      </c>
      <c r="L169" s="62"/>
      <c r="M169" s="212" t="s">
        <v>22</v>
      </c>
      <c r="N169" s="213" t="s">
        <v>50</v>
      </c>
      <c r="O169" s="43"/>
      <c r="P169" s="214">
        <f>O169*H169</f>
        <v>0</v>
      </c>
      <c r="Q169" s="214">
        <v>2.7E-4</v>
      </c>
      <c r="R169" s="214">
        <f>Q169*H169</f>
        <v>2.7E-4</v>
      </c>
      <c r="S169" s="214">
        <v>0</v>
      </c>
      <c r="T169" s="215">
        <f>S169*H169</f>
        <v>0</v>
      </c>
      <c r="AR169" s="25" t="s">
        <v>304</v>
      </c>
      <c r="AT169" s="25" t="s">
        <v>230</v>
      </c>
      <c r="AU169" s="25" t="s">
        <v>24</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304</v>
      </c>
      <c r="BM169" s="25" t="s">
        <v>8318</v>
      </c>
    </row>
    <row r="170" spans="2:65" s="1" customFormat="1" ht="27">
      <c r="B170" s="42"/>
      <c r="C170" s="64"/>
      <c r="D170" s="229" t="s">
        <v>640</v>
      </c>
      <c r="E170" s="64"/>
      <c r="F170" s="254" t="s">
        <v>8319</v>
      </c>
      <c r="G170" s="64"/>
      <c r="H170" s="64"/>
      <c r="I170" s="173"/>
      <c r="J170" s="64"/>
      <c r="K170" s="64"/>
      <c r="L170" s="62"/>
      <c r="M170" s="255"/>
      <c r="N170" s="43"/>
      <c r="O170" s="43"/>
      <c r="P170" s="43"/>
      <c r="Q170" s="43"/>
      <c r="R170" s="43"/>
      <c r="S170" s="43"/>
      <c r="T170" s="79"/>
      <c r="AT170" s="25" t="s">
        <v>640</v>
      </c>
      <c r="AU170" s="25" t="s">
        <v>24</v>
      </c>
    </row>
    <row r="171" spans="2:65" s="12" customFormat="1" ht="13.5">
      <c r="B171" s="217"/>
      <c r="C171" s="218"/>
      <c r="D171" s="229" t="s">
        <v>237</v>
      </c>
      <c r="E171" s="230" t="s">
        <v>22</v>
      </c>
      <c r="F171" s="231" t="s">
        <v>8252</v>
      </c>
      <c r="G171" s="218"/>
      <c r="H171" s="232">
        <v>1</v>
      </c>
      <c r="I171" s="223"/>
      <c r="J171" s="218"/>
      <c r="K171" s="218"/>
      <c r="L171" s="224"/>
      <c r="M171" s="225"/>
      <c r="N171" s="226"/>
      <c r="O171" s="226"/>
      <c r="P171" s="226"/>
      <c r="Q171" s="226"/>
      <c r="R171" s="226"/>
      <c r="S171" s="226"/>
      <c r="T171" s="227"/>
      <c r="AT171" s="228" t="s">
        <v>237</v>
      </c>
      <c r="AU171" s="228" t="s">
        <v>24</v>
      </c>
      <c r="AV171" s="12" t="s">
        <v>87</v>
      </c>
      <c r="AW171" s="12" t="s">
        <v>42</v>
      </c>
      <c r="AX171" s="12" t="s">
        <v>79</v>
      </c>
      <c r="AY171" s="228" t="s">
        <v>228</v>
      </c>
    </row>
    <row r="172" spans="2:65" s="13" customFormat="1" ht="13.5">
      <c r="B172" s="243"/>
      <c r="C172" s="244"/>
      <c r="D172" s="219" t="s">
        <v>237</v>
      </c>
      <c r="E172" s="245" t="s">
        <v>22</v>
      </c>
      <c r="F172" s="246" t="s">
        <v>358</v>
      </c>
      <c r="G172" s="244"/>
      <c r="H172" s="247">
        <v>1</v>
      </c>
      <c r="I172" s="248"/>
      <c r="J172" s="244"/>
      <c r="K172" s="244"/>
      <c r="L172" s="249"/>
      <c r="M172" s="250"/>
      <c r="N172" s="251"/>
      <c r="O172" s="251"/>
      <c r="P172" s="251"/>
      <c r="Q172" s="251"/>
      <c r="R172" s="251"/>
      <c r="S172" s="251"/>
      <c r="T172" s="252"/>
      <c r="AT172" s="253" t="s">
        <v>237</v>
      </c>
      <c r="AU172" s="253" t="s">
        <v>24</v>
      </c>
      <c r="AV172" s="13" t="s">
        <v>235</v>
      </c>
      <c r="AW172" s="13" t="s">
        <v>42</v>
      </c>
      <c r="AX172" s="13" t="s">
        <v>24</v>
      </c>
      <c r="AY172" s="253" t="s">
        <v>228</v>
      </c>
    </row>
    <row r="173" spans="2:65" s="1" customFormat="1" ht="22.5" customHeight="1">
      <c r="B173" s="42"/>
      <c r="C173" s="205" t="s">
        <v>364</v>
      </c>
      <c r="D173" s="205" t="s">
        <v>230</v>
      </c>
      <c r="E173" s="206" t="s">
        <v>8320</v>
      </c>
      <c r="F173" s="207" t="s">
        <v>8321</v>
      </c>
      <c r="G173" s="208" t="s">
        <v>515</v>
      </c>
      <c r="H173" s="209">
        <v>1</v>
      </c>
      <c r="I173" s="210"/>
      <c r="J173" s="211">
        <f>ROUND(I173*H173,2)</f>
        <v>0</v>
      </c>
      <c r="K173" s="207" t="s">
        <v>234</v>
      </c>
      <c r="L173" s="62"/>
      <c r="M173" s="212" t="s">
        <v>22</v>
      </c>
      <c r="N173" s="213" t="s">
        <v>50</v>
      </c>
      <c r="O173" s="43"/>
      <c r="P173" s="214">
        <f>O173*H173</f>
        <v>0</v>
      </c>
      <c r="Q173" s="214">
        <v>2.0000000000000002E-5</v>
      </c>
      <c r="R173" s="214">
        <f>Q173*H173</f>
        <v>2.0000000000000002E-5</v>
      </c>
      <c r="S173" s="214">
        <v>0</v>
      </c>
      <c r="T173" s="215">
        <f>S173*H173</f>
        <v>0</v>
      </c>
      <c r="AR173" s="25" t="s">
        <v>304</v>
      </c>
      <c r="AT173" s="25" t="s">
        <v>230</v>
      </c>
      <c r="AU173" s="25" t="s">
        <v>24</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304</v>
      </c>
      <c r="BM173" s="25" t="s">
        <v>8322</v>
      </c>
    </row>
    <row r="174" spans="2:65" s="1" customFormat="1" ht="27">
      <c r="B174" s="42"/>
      <c r="C174" s="64"/>
      <c r="D174" s="229" t="s">
        <v>640</v>
      </c>
      <c r="E174" s="64"/>
      <c r="F174" s="254" t="s">
        <v>8323</v>
      </c>
      <c r="G174" s="64"/>
      <c r="H174" s="64"/>
      <c r="I174" s="173"/>
      <c r="J174" s="64"/>
      <c r="K174" s="64"/>
      <c r="L174" s="62"/>
      <c r="M174" s="255"/>
      <c r="N174" s="43"/>
      <c r="O174" s="43"/>
      <c r="P174" s="43"/>
      <c r="Q174" s="43"/>
      <c r="R174" s="43"/>
      <c r="S174" s="43"/>
      <c r="T174" s="79"/>
      <c r="AT174" s="25" t="s">
        <v>640</v>
      </c>
      <c r="AU174" s="25" t="s">
        <v>24</v>
      </c>
    </row>
    <row r="175" spans="2:65" s="12" customFormat="1" ht="13.5">
      <c r="B175" s="217"/>
      <c r="C175" s="218"/>
      <c r="D175" s="229" t="s">
        <v>237</v>
      </c>
      <c r="E175" s="230" t="s">
        <v>22</v>
      </c>
      <c r="F175" s="231" t="s">
        <v>8252</v>
      </c>
      <c r="G175" s="218"/>
      <c r="H175" s="232">
        <v>1</v>
      </c>
      <c r="I175" s="223"/>
      <c r="J175" s="218"/>
      <c r="K175" s="218"/>
      <c r="L175" s="224"/>
      <c r="M175" s="225"/>
      <c r="N175" s="226"/>
      <c r="O175" s="226"/>
      <c r="P175" s="226"/>
      <c r="Q175" s="226"/>
      <c r="R175" s="226"/>
      <c r="S175" s="226"/>
      <c r="T175" s="227"/>
      <c r="AT175" s="228" t="s">
        <v>237</v>
      </c>
      <c r="AU175" s="228" t="s">
        <v>24</v>
      </c>
      <c r="AV175" s="12" t="s">
        <v>87</v>
      </c>
      <c r="AW175" s="12" t="s">
        <v>42</v>
      </c>
      <c r="AX175" s="12" t="s">
        <v>79</v>
      </c>
      <c r="AY175" s="228" t="s">
        <v>228</v>
      </c>
    </row>
    <row r="176" spans="2:65" s="13" customFormat="1" ht="13.5">
      <c r="B176" s="243"/>
      <c r="C176" s="244"/>
      <c r="D176" s="219" t="s">
        <v>237</v>
      </c>
      <c r="E176" s="245" t="s">
        <v>22</v>
      </c>
      <c r="F176" s="246" t="s">
        <v>358</v>
      </c>
      <c r="G176" s="244"/>
      <c r="H176" s="247">
        <v>1</v>
      </c>
      <c r="I176" s="248"/>
      <c r="J176" s="244"/>
      <c r="K176" s="244"/>
      <c r="L176" s="249"/>
      <c r="M176" s="250"/>
      <c r="N176" s="251"/>
      <c r="O176" s="251"/>
      <c r="P176" s="251"/>
      <c r="Q176" s="251"/>
      <c r="R176" s="251"/>
      <c r="S176" s="251"/>
      <c r="T176" s="252"/>
      <c r="AT176" s="253" t="s">
        <v>237</v>
      </c>
      <c r="AU176" s="253" t="s">
        <v>24</v>
      </c>
      <c r="AV176" s="13" t="s">
        <v>235</v>
      </c>
      <c r="AW176" s="13" t="s">
        <v>42</v>
      </c>
      <c r="AX176" s="13" t="s">
        <v>24</v>
      </c>
      <c r="AY176" s="253" t="s">
        <v>228</v>
      </c>
    </row>
    <row r="177" spans="2:65" s="1" customFormat="1" ht="22.5" customHeight="1">
      <c r="B177" s="42"/>
      <c r="C177" s="205" t="s">
        <v>381</v>
      </c>
      <c r="D177" s="205" t="s">
        <v>230</v>
      </c>
      <c r="E177" s="206" t="s">
        <v>2951</v>
      </c>
      <c r="F177" s="207" t="s">
        <v>8324</v>
      </c>
      <c r="G177" s="208" t="s">
        <v>328</v>
      </c>
      <c r="H177" s="209">
        <v>33</v>
      </c>
      <c r="I177" s="210"/>
      <c r="J177" s="211">
        <f>ROUND(I177*H177,2)</f>
        <v>0</v>
      </c>
      <c r="K177" s="207" t="s">
        <v>234</v>
      </c>
      <c r="L177" s="62"/>
      <c r="M177" s="212" t="s">
        <v>22</v>
      </c>
      <c r="N177" s="213" t="s">
        <v>50</v>
      </c>
      <c r="O177" s="43"/>
      <c r="P177" s="214">
        <f>O177*H177</f>
        <v>0</v>
      </c>
      <c r="Q177" s="214">
        <v>1.9000000000000001E-4</v>
      </c>
      <c r="R177" s="214">
        <f>Q177*H177</f>
        <v>6.2700000000000004E-3</v>
      </c>
      <c r="S177" s="214">
        <v>0</v>
      </c>
      <c r="T177" s="215">
        <f>S177*H177</f>
        <v>0</v>
      </c>
      <c r="AR177" s="25" t="s">
        <v>304</v>
      </c>
      <c r="AT177" s="25" t="s">
        <v>230</v>
      </c>
      <c r="AU177" s="25" t="s">
        <v>24</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304</v>
      </c>
      <c r="BM177" s="25" t="s">
        <v>8325</v>
      </c>
    </row>
    <row r="178" spans="2:65" s="1" customFormat="1" ht="27">
      <c r="B178" s="42"/>
      <c r="C178" s="64"/>
      <c r="D178" s="229" t="s">
        <v>640</v>
      </c>
      <c r="E178" s="64"/>
      <c r="F178" s="254" t="s">
        <v>8326</v>
      </c>
      <c r="G178" s="64"/>
      <c r="H178" s="64"/>
      <c r="I178" s="173"/>
      <c r="J178" s="64"/>
      <c r="K178" s="64"/>
      <c r="L178" s="62"/>
      <c r="M178" s="255"/>
      <c r="N178" s="43"/>
      <c r="O178" s="43"/>
      <c r="P178" s="43"/>
      <c r="Q178" s="43"/>
      <c r="R178" s="43"/>
      <c r="S178" s="43"/>
      <c r="T178" s="79"/>
      <c r="AT178" s="25" t="s">
        <v>640</v>
      </c>
      <c r="AU178" s="25" t="s">
        <v>24</v>
      </c>
    </row>
    <row r="179" spans="2:65" s="12" customFormat="1" ht="13.5">
      <c r="B179" s="217"/>
      <c r="C179" s="218"/>
      <c r="D179" s="229" t="s">
        <v>237</v>
      </c>
      <c r="E179" s="230" t="s">
        <v>22</v>
      </c>
      <c r="F179" s="231" t="s">
        <v>8313</v>
      </c>
      <c r="G179" s="218"/>
      <c r="H179" s="232">
        <v>33</v>
      </c>
      <c r="I179" s="223"/>
      <c r="J179" s="218"/>
      <c r="K179" s="218"/>
      <c r="L179" s="224"/>
      <c r="M179" s="225"/>
      <c r="N179" s="226"/>
      <c r="O179" s="226"/>
      <c r="P179" s="226"/>
      <c r="Q179" s="226"/>
      <c r="R179" s="226"/>
      <c r="S179" s="226"/>
      <c r="T179" s="227"/>
      <c r="AT179" s="228" t="s">
        <v>237</v>
      </c>
      <c r="AU179" s="228" t="s">
        <v>24</v>
      </c>
      <c r="AV179" s="12" t="s">
        <v>87</v>
      </c>
      <c r="AW179" s="12" t="s">
        <v>42</v>
      </c>
      <c r="AX179" s="12" t="s">
        <v>79</v>
      </c>
      <c r="AY179" s="228" t="s">
        <v>228</v>
      </c>
    </row>
    <row r="180" spans="2:65" s="13" customFormat="1" ht="13.5">
      <c r="B180" s="243"/>
      <c r="C180" s="244"/>
      <c r="D180" s="219" t="s">
        <v>237</v>
      </c>
      <c r="E180" s="245" t="s">
        <v>22</v>
      </c>
      <c r="F180" s="246" t="s">
        <v>358</v>
      </c>
      <c r="G180" s="244"/>
      <c r="H180" s="247">
        <v>33</v>
      </c>
      <c r="I180" s="248"/>
      <c r="J180" s="244"/>
      <c r="K180" s="244"/>
      <c r="L180" s="249"/>
      <c r="M180" s="250"/>
      <c r="N180" s="251"/>
      <c r="O180" s="251"/>
      <c r="P180" s="251"/>
      <c r="Q180" s="251"/>
      <c r="R180" s="251"/>
      <c r="S180" s="251"/>
      <c r="T180" s="252"/>
      <c r="AT180" s="253" t="s">
        <v>237</v>
      </c>
      <c r="AU180" s="253" t="s">
        <v>24</v>
      </c>
      <c r="AV180" s="13" t="s">
        <v>235</v>
      </c>
      <c r="AW180" s="13" t="s">
        <v>42</v>
      </c>
      <c r="AX180" s="13" t="s">
        <v>24</v>
      </c>
      <c r="AY180" s="253" t="s">
        <v>228</v>
      </c>
    </row>
    <row r="181" spans="2:65" s="1" customFormat="1" ht="22.5" customHeight="1">
      <c r="B181" s="42"/>
      <c r="C181" s="205" t="s">
        <v>386</v>
      </c>
      <c r="D181" s="205" t="s">
        <v>230</v>
      </c>
      <c r="E181" s="206" t="s">
        <v>2954</v>
      </c>
      <c r="F181" s="207" t="s">
        <v>8327</v>
      </c>
      <c r="G181" s="208" t="s">
        <v>328</v>
      </c>
      <c r="H181" s="209">
        <v>66</v>
      </c>
      <c r="I181" s="210"/>
      <c r="J181" s="211">
        <f>ROUND(I181*H181,2)</f>
        <v>0</v>
      </c>
      <c r="K181" s="207" t="s">
        <v>234</v>
      </c>
      <c r="L181" s="62"/>
      <c r="M181" s="212" t="s">
        <v>22</v>
      </c>
      <c r="N181" s="213" t="s">
        <v>50</v>
      </c>
      <c r="O181" s="43"/>
      <c r="P181" s="214">
        <f>O181*H181</f>
        <v>0</v>
      </c>
      <c r="Q181" s="214">
        <v>3.5E-4</v>
      </c>
      <c r="R181" s="214">
        <f>Q181*H181</f>
        <v>2.3099999999999999E-2</v>
      </c>
      <c r="S181" s="214">
        <v>0</v>
      </c>
      <c r="T181" s="215">
        <f>S181*H181</f>
        <v>0</v>
      </c>
      <c r="AR181" s="25" t="s">
        <v>304</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304</v>
      </c>
      <c r="BM181" s="25" t="s">
        <v>8328</v>
      </c>
    </row>
    <row r="182" spans="2:65" s="1" customFormat="1" ht="27">
      <c r="B182" s="42"/>
      <c r="C182" s="64"/>
      <c r="D182" s="229" t="s">
        <v>640</v>
      </c>
      <c r="E182" s="64"/>
      <c r="F182" s="254" t="s">
        <v>8329</v>
      </c>
      <c r="G182" s="64"/>
      <c r="H182" s="64"/>
      <c r="I182" s="173"/>
      <c r="J182" s="64"/>
      <c r="K182" s="64"/>
      <c r="L182" s="62"/>
      <c r="M182" s="255"/>
      <c r="N182" s="43"/>
      <c r="O182" s="43"/>
      <c r="P182" s="43"/>
      <c r="Q182" s="43"/>
      <c r="R182" s="43"/>
      <c r="S182" s="43"/>
      <c r="T182" s="79"/>
      <c r="AT182" s="25" t="s">
        <v>640</v>
      </c>
      <c r="AU182" s="25" t="s">
        <v>24</v>
      </c>
    </row>
    <row r="183" spans="2:65" s="12" customFormat="1" ht="13.5">
      <c r="B183" s="217"/>
      <c r="C183" s="218"/>
      <c r="D183" s="229" t="s">
        <v>237</v>
      </c>
      <c r="E183" s="230" t="s">
        <v>22</v>
      </c>
      <c r="F183" s="231" t="s">
        <v>8315</v>
      </c>
      <c r="G183" s="218"/>
      <c r="H183" s="232">
        <v>66</v>
      </c>
      <c r="I183" s="223"/>
      <c r="J183" s="218"/>
      <c r="K183" s="218"/>
      <c r="L183" s="224"/>
      <c r="M183" s="225"/>
      <c r="N183" s="226"/>
      <c r="O183" s="226"/>
      <c r="P183" s="226"/>
      <c r="Q183" s="226"/>
      <c r="R183" s="226"/>
      <c r="S183" s="226"/>
      <c r="T183" s="227"/>
      <c r="AT183" s="228" t="s">
        <v>237</v>
      </c>
      <c r="AU183" s="228" t="s">
        <v>24</v>
      </c>
      <c r="AV183" s="12" t="s">
        <v>87</v>
      </c>
      <c r="AW183" s="12" t="s">
        <v>42</v>
      </c>
      <c r="AX183" s="12" t="s">
        <v>79</v>
      </c>
      <c r="AY183" s="228" t="s">
        <v>228</v>
      </c>
    </row>
    <row r="184" spans="2:65" s="13" customFormat="1" ht="13.5">
      <c r="B184" s="243"/>
      <c r="C184" s="244"/>
      <c r="D184" s="219" t="s">
        <v>237</v>
      </c>
      <c r="E184" s="245" t="s">
        <v>22</v>
      </c>
      <c r="F184" s="246" t="s">
        <v>358</v>
      </c>
      <c r="G184" s="244"/>
      <c r="H184" s="247">
        <v>66</v>
      </c>
      <c r="I184" s="248"/>
      <c r="J184" s="244"/>
      <c r="K184" s="244"/>
      <c r="L184" s="249"/>
      <c r="M184" s="250"/>
      <c r="N184" s="251"/>
      <c r="O184" s="251"/>
      <c r="P184" s="251"/>
      <c r="Q184" s="251"/>
      <c r="R184" s="251"/>
      <c r="S184" s="251"/>
      <c r="T184" s="252"/>
      <c r="AT184" s="253" t="s">
        <v>237</v>
      </c>
      <c r="AU184" s="253" t="s">
        <v>24</v>
      </c>
      <c r="AV184" s="13" t="s">
        <v>235</v>
      </c>
      <c r="AW184" s="13" t="s">
        <v>42</v>
      </c>
      <c r="AX184" s="13" t="s">
        <v>24</v>
      </c>
      <c r="AY184" s="253" t="s">
        <v>228</v>
      </c>
    </row>
    <row r="185" spans="2:65" s="1" customFormat="1" ht="22.5" customHeight="1">
      <c r="B185" s="42"/>
      <c r="C185" s="205" t="s">
        <v>395</v>
      </c>
      <c r="D185" s="205" t="s">
        <v>230</v>
      </c>
      <c r="E185" s="206" t="s">
        <v>2957</v>
      </c>
      <c r="F185" s="207" t="s">
        <v>2958</v>
      </c>
      <c r="G185" s="208" t="s">
        <v>328</v>
      </c>
      <c r="H185" s="209">
        <v>99</v>
      </c>
      <c r="I185" s="210"/>
      <c r="J185" s="211">
        <f>ROUND(I185*H185,2)</f>
        <v>0</v>
      </c>
      <c r="K185" s="207" t="s">
        <v>234</v>
      </c>
      <c r="L185" s="62"/>
      <c r="M185" s="212" t="s">
        <v>22</v>
      </c>
      <c r="N185" s="213" t="s">
        <v>50</v>
      </c>
      <c r="O185" s="43"/>
      <c r="P185" s="214">
        <f>O185*H185</f>
        <v>0</v>
      </c>
      <c r="Q185" s="214">
        <v>1.0000000000000001E-5</v>
      </c>
      <c r="R185" s="214">
        <f>Q185*H185</f>
        <v>9.8999999999999999E-4</v>
      </c>
      <c r="S185" s="214">
        <v>0</v>
      </c>
      <c r="T185" s="215">
        <f>S185*H185</f>
        <v>0</v>
      </c>
      <c r="AR185" s="25" t="s">
        <v>304</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304</v>
      </c>
      <c r="BM185" s="25" t="s">
        <v>8330</v>
      </c>
    </row>
    <row r="186" spans="2:65" s="1" customFormat="1" ht="27">
      <c r="B186" s="42"/>
      <c r="C186" s="64"/>
      <c r="D186" s="229" t="s">
        <v>640</v>
      </c>
      <c r="E186" s="64"/>
      <c r="F186" s="254" t="s">
        <v>8331</v>
      </c>
      <c r="G186" s="64"/>
      <c r="H186" s="64"/>
      <c r="I186" s="173"/>
      <c r="J186" s="64"/>
      <c r="K186" s="64"/>
      <c r="L186" s="62"/>
      <c r="M186" s="255"/>
      <c r="N186" s="43"/>
      <c r="O186" s="43"/>
      <c r="P186" s="43"/>
      <c r="Q186" s="43"/>
      <c r="R186" s="43"/>
      <c r="S186" s="43"/>
      <c r="T186" s="79"/>
      <c r="AT186" s="25" t="s">
        <v>640</v>
      </c>
      <c r="AU186" s="25" t="s">
        <v>24</v>
      </c>
    </row>
    <row r="187" spans="2:65" s="12" customFormat="1" ht="13.5">
      <c r="B187" s="217"/>
      <c r="C187" s="218"/>
      <c r="D187" s="229" t="s">
        <v>237</v>
      </c>
      <c r="E187" s="230" t="s">
        <v>22</v>
      </c>
      <c r="F187" s="231" t="s">
        <v>8332</v>
      </c>
      <c r="G187" s="218"/>
      <c r="H187" s="232">
        <v>99</v>
      </c>
      <c r="I187" s="223"/>
      <c r="J187" s="218"/>
      <c r="K187" s="218"/>
      <c r="L187" s="224"/>
      <c r="M187" s="225"/>
      <c r="N187" s="226"/>
      <c r="O187" s="226"/>
      <c r="P187" s="226"/>
      <c r="Q187" s="226"/>
      <c r="R187" s="226"/>
      <c r="S187" s="226"/>
      <c r="T187" s="227"/>
      <c r="AT187" s="228" t="s">
        <v>237</v>
      </c>
      <c r="AU187" s="228" t="s">
        <v>24</v>
      </c>
      <c r="AV187" s="12" t="s">
        <v>87</v>
      </c>
      <c r="AW187" s="12" t="s">
        <v>42</v>
      </c>
      <c r="AX187" s="12" t="s">
        <v>79</v>
      </c>
      <c r="AY187" s="228" t="s">
        <v>228</v>
      </c>
    </row>
    <row r="188" spans="2:65" s="13" customFormat="1" ht="13.5">
      <c r="B188" s="243"/>
      <c r="C188" s="244"/>
      <c r="D188" s="219" t="s">
        <v>237</v>
      </c>
      <c r="E188" s="245" t="s">
        <v>22</v>
      </c>
      <c r="F188" s="246" t="s">
        <v>358</v>
      </c>
      <c r="G188" s="244"/>
      <c r="H188" s="247">
        <v>99</v>
      </c>
      <c r="I188" s="248"/>
      <c r="J188" s="244"/>
      <c r="K188" s="244"/>
      <c r="L188" s="249"/>
      <c r="M188" s="250"/>
      <c r="N188" s="251"/>
      <c r="O188" s="251"/>
      <c r="P188" s="251"/>
      <c r="Q188" s="251"/>
      <c r="R188" s="251"/>
      <c r="S188" s="251"/>
      <c r="T188" s="252"/>
      <c r="AT188" s="253" t="s">
        <v>237</v>
      </c>
      <c r="AU188" s="253" t="s">
        <v>24</v>
      </c>
      <c r="AV188" s="13" t="s">
        <v>235</v>
      </c>
      <c r="AW188" s="13" t="s">
        <v>42</v>
      </c>
      <c r="AX188" s="13" t="s">
        <v>24</v>
      </c>
      <c r="AY188" s="253" t="s">
        <v>228</v>
      </c>
    </row>
    <row r="189" spans="2:65" s="1" customFormat="1" ht="22.5" customHeight="1">
      <c r="B189" s="42"/>
      <c r="C189" s="205" t="s">
        <v>400</v>
      </c>
      <c r="D189" s="205" t="s">
        <v>230</v>
      </c>
      <c r="E189" s="206" t="s">
        <v>8333</v>
      </c>
      <c r="F189" s="207" t="s">
        <v>8334</v>
      </c>
      <c r="G189" s="208" t="s">
        <v>328</v>
      </c>
      <c r="H189" s="209">
        <v>33</v>
      </c>
      <c r="I189" s="210"/>
      <c r="J189" s="211">
        <f>ROUND(I189*H189,2)</f>
        <v>0</v>
      </c>
      <c r="K189" s="207" t="s">
        <v>264</v>
      </c>
      <c r="L189" s="62"/>
      <c r="M189" s="212" t="s">
        <v>22</v>
      </c>
      <c r="N189" s="213" t="s">
        <v>50</v>
      </c>
      <c r="O189" s="43"/>
      <c r="P189" s="214">
        <f>O189*H189</f>
        <v>0</v>
      </c>
      <c r="Q189" s="214">
        <v>0</v>
      </c>
      <c r="R189" s="214">
        <f>Q189*H189</f>
        <v>0</v>
      </c>
      <c r="S189" s="214">
        <v>0</v>
      </c>
      <c r="T189" s="215">
        <f>S189*H189</f>
        <v>0</v>
      </c>
      <c r="AR189" s="25" t="s">
        <v>304</v>
      </c>
      <c r="AT189" s="25" t="s">
        <v>230</v>
      </c>
      <c r="AU189" s="25" t="s">
        <v>24</v>
      </c>
      <c r="AY189" s="25" t="s">
        <v>228</v>
      </c>
      <c r="BE189" s="216">
        <f>IF(N189="základní",J189,0)</f>
        <v>0</v>
      </c>
      <c r="BF189" s="216">
        <f>IF(N189="snížená",J189,0)</f>
        <v>0</v>
      </c>
      <c r="BG189" s="216">
        <f>IF(N189="zákl. přenesená",J189,0)</f>
        <v>0</v>
      </c>
      <c r="BH189" s="216">
        <f>IF(N189="sníž. přenesená",J189,0)</f>
        <v>0</v>
      </c>
      <c r="BI189" s="216">
        <f>IF(N189="nulová",J189,0)</f>
        <v>0</v>
      </c>
      <c r="BJ189" s="25" t="s">
        <v>24</v>
      </c>
      <c r="BK189" s="216">
        <f>ROUND(I189*H189,2)</f>
        <v>0</v>
      </c>
      <c r="BL189" s="25" t="s">
        <v>304</v>
      </c>
      <c r="BM189" s="25" t="s">
        <v>8335</v>
      </c>
    </row>
    <row r="190" spans="2:65" s="1" customFormat="1" ht="27">
      <c r="B190" s="42"/>
      <c r="C190" s="64"/>
      <c r="D190" s="229" t="s">
        <v>640</v>
      </c>
      <c r="E190" s="64"/>
      <c r="F190" s="254" t="s">
        <v>8326</v>
      </c>
      <c r="G190" s="64"/>
      <c r="H190" s="64"/>
      <c r="I190" s="173"/>
      <c r="J190" s="64"/>
      <c r="K190" s="64"/>
      <c r="L190" s="62"/>
      <c r="M190" s="255"/>
      <c r="N190" s="43"/>
      <c r="O190" s="43"/>
      <c r="P190" s="43"/>
      <c r="Q190" s="43"/>
      <c r="R190" s="43"/>
      <c r="S190" s="43"/>
      <c r="T190" s="79"/>
      <c r="AT190" s="25" t="s">
        <v>640</v>
      </c>
      <c r="AU190" s="25" t="s">
        <v>24</v>
      </c>
    </row>
    <row r="191" spans="2:65" s="12" customFormat="1" ht="13.5">
      <c r="B191" s="217"/>
      <c r="C191" s="218"/>
      <c r="D191" s="229" t="s">
        <v>237</v>
      </c>
      <c r="E191" s="230" t="s">
        <v>22</v>
      </c>
      <c r="F191" s="231" t="s">
        <v>8313</v>
      </c>
      <c r="G191" s="218"/>
      <c r="H191" s="232">
        <v>33</v>
      </c>
      <c r="I191" s="223"/>
      <c r="J191" s="218"/>
      <c r="K191" s="218"/>
      <c r="L191" s="224"/>
      <c r="M191" s="225"/>
      <c r="N191" s="226"/>
      <c r="O191" s="226"/>
      <c r="P191" s="226"/>
      <c r="Q191" s="226"/>
      <c r="R191" s="226"/>
      <c r="S191" s="226"/>
      <c r="T191" s="227"/>
      <c r="AT191" s="228" t="s">
        <v>237</v>
      </c>
      <c r="AU191" s="228" t="s">
        <v>24</v>
      </c>
      <c r="AV191" s="12" t="s">
        <v>87</v>
      </c>
      <c r="AW191" s="12" t="s">
        <v>42</v>
      </c>
      <c r="AX191" s="12" t="s">
        <v>79</v>
      </c>
      <c r="AY191" s="228" t="s">
        <v>228</v>
      </c>
    </row>
    <row r="192" spans="2:65" s="13" customFormat="1" ht="13.5">
      <c r="B192" s="243"/>
      <c r="C192" s="244"/>
      <c r="D192" s="219" t="s">
        <v>237</v>
      </c>
      <c r="E192" s="245" t="s">
        <v>22</v>
      </c>
      <c r="F192" s="246" t="s">
        <v>358</v>
      </c>
      <c r="G192" s="244"/>
      <c r="H192" s="247">
        <v>33</v>
      </c>
      <c r="I192" s="248"/>
      <c r="J192" s="244"/>
      <c r="K192" s="244"/>
      <c r="L192" s="249"/>
      <c r="M192" s="250"/>
      <c r="N192" s="251"/>
      <c r="O192" s="251"/>
      <c r="P192" s="251"/>
      <c r="Q192" s="251"/>
      <c r="R192" s="251"/>
      <c r="S192" s="251"/>
      <c r="T192" s="252"/>
      <c r="AT192" s="253" t="s">
        <v>237</v>
      </c>
      <c r="AU192" s="253" t="s">
        <v>24</v>
      </c>
      <c r="AV192" s="13" t="s">
        <v>235</v>
      </c>
      <c r="AW192" s="13" t="s">
        <v>42</v>
      </c>
      <c r="AX192" s="13" t="s">
        <v>24</v>
      </c>
      <c r="AY192" s="253" t="s">
        <v>228</v>
      </c>
    </row>
    <row r="193" spans="2:65" s="1" customFormat="1" ht="22.5" customHeight="1">
      <c r="B193" s="42"/>
      <c r="C193" s="205" t="s">
        <v>404</v>
      </c>
      <c r="D193" s="205" t="s">
        <v>230</v>
      </c>
      <c r="E193" s="206" t="s">
        <v>8336</v>
      </c>
      <c r="F193" s="207" t="s">
        <v>8337</v>
      </c>
      <c r="G193" s="208" t="s">
        <v>328</v>
      </c>
      <c r="H193" s="209">
        <v>33</v>
      </c>
      <c r="I193" s="210"/>
      <c r="J193" s="211">
        <f>ROUND(I193*H193,2)</f>
        <v>0</v>
      </c>
      <c r="K193" s="207" t="s">
        <v>264</v>
      </c>
      <c r="L193" s="62"/>
      <c r="M193" s="212" t="s">
        <v>22</v>
      </c>
      <c r="N193" s="213" t="s">
        <v>50</v>
      </c>
      <c r="O193" s="43"/>
      <c r="P193" s="214">
        <f>O193*H193</f>
        <v>0</v>
      </c>
      <c r="Q193" s="214">
        <v>0</v>
      </c>
      <c r="R193" s="214">
        <f>Q193*H193</f>
        <v>0</v>
      </c>
      <c r="S193" s="214">
        <v>0</v>
      </c>
      <c r="T193" s="215">
        <f>S193*H193</f>
        <v>0</v>
      </c>
      <c r="AR193" s="25" t="s">
        <v>304</v>
      </c>
      <c r="AT193" s="25" t="s">
        <v>230</v>
      </c>
      <c r="AU193" s="25" t="s">
        <v>24</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304</v>
      </c>
      <c r="BM193" s="25" t="s">
        <v>8338</v>
      </c>
    </row>
    <row r="194" spans="2:65" s="1" customFormat="1" ht="27">
      <c r="B194" s="42"/>
      <c r="C194" s="64"/>
      <c r="D194" s="229" t="s">
        <v>640</v>
      </c>
      <c r="E194" s="64"/>
      <c r="F194" s="254" t="s">
        <v>8339</v>
      </c>
      <c r="G194" s="64"/>
      <c r="H194" s="64"/>
      <c r="I194" s="173"/>
      <c r="J194" s="64"/>
      <c r="K194" s="64"/>
      <c r="L194" s="62"/>
      <c r="M194" s="255"/>
      <c r="N194" s="43"/>
      <c r="O194" s="43"/>
      <c r="P194" s="43"/>
      <c r="Q194" s="43"/>
      <c r="R194" s="43"/>
      <c r="S194" s="43"/>
      <c r="T194" s="79"/>
      <c r="AT194" s="25" t="s">
        <v>640</v>
      </c>
      <c r="AU194" s="25" t="s">
        <v>24</v>
      </c>
    </row>
    <row r="195" spans="2:65" s="12" customFormat="1" ht="13.5">
      <c r="B195" s="217"/>
      <c r="C195" s="218"/>
      <c r="D195" s="229" t="s">
        <v>237</v>
      </c>
      <c r="E195" s="230" t="s">
        <v>22</v>
      </c>
      <c r="F195" s="231" t="s">
        <v>8313</v>
      </c>
      <c r="G195" s="218"/>
      <c r="H195" s="232">
        <v>33</v>
      </c>
      <c r="I195" s="223"/>
      <c r="J195" s="218"/>
      <c r="K195" s="218"/>
      <c r="L195" s="224"/>
      <c r="M195" s="225"/>
      <c r="N195" s="226"/>
      <c r="O195" s="226"/>
      <c r="P195" s="226"/>
      <c r="Q195" s="226"/>
      <c r="R195" s="226"/>
      <c r="S195" s="226"/>
      <c r="T195" s="227"/>
      <c r="AT195" s="228" t="s">
        <v>237</v>
      </c>
      <c r="AU195" s="228" t="s">
        <v>24</v>
      </c>
      <c r="AV195" s="12" t="s">
        <v>87</v>
      </c>
      <c r="AW195" s="12" t="s">
        <v>42</v>
      </c>
      <c r="AX195" s="12" t="s">
        <v>79</v>
      </c>
      <c r="AY195" s="228" t="s">
        <v>228</v>
      </c>
    </row>
    <row r="196" spans="2:65" s="13" customFormat="1" ht="13.5">
      <c r="B196" s="243"/>
      <c r="C196" s="244"/>
      <c r="D196" s="219" t="s">
        <v>237</v>
      </c>
      <c r="E196" s="245" t="s">
        <v>22</v>
      </c>
      <c r="F196" s="246" t="s">
        <v>358</v>
      </c>
      <c r="G196" s="244"/>
      <c r="H196" s="247">
        <v>33</v>
      </c>
      <c r="I196" s="248"/>
      <c r="J196" s="244"/>
      <c r="K196" s="244"/>
      <c r="L196" s="249"/>
      <c r="M196" s="250"/>
      <c r="N196" s="251"/>
      <c r="O196" s="251"/>
      <c r="P196" s="251"/>
      <c r="Q196" s="251"/>
      <c r="R196" s="251"/>
      <c r="S196" s="251"/>
      <c r="T196" s="252"/>
      <c r="AT196" s="253" t="s">
        <v>237</v>
      </c>
      <c r="AU196" s="253" t="s">
        <v>24</v>
      </c>
      <c r="AV196" s="13" t="s">
        <v>235</v>
      </c>
      <c r="AW196" s="13" t="s">
        <v>42</v>
      </c>
      <c r="AX196" s="13" t="s">
        <v>24</v>
      </c>
      <c r="AY196" s="253" t="s">
        <v>228</v>
      </c>
    </row>
    <row r="197" spans="2:65" s="1" customFormat="1" ht="22.5" customHeight="1">
      <c r="B197" s="42"/>
      <c r="C197" s="205" t="s">
        <v>409</v>
      </c>
      <c r="D197" s="205" t="s">
        <v>230</v>
      </c>
      <c r="E197" s="206" t="s">
        <v>8340</v>
      </c>
      <c r="F197" s="207" t="s">
        <v>8341</v>
      </c>
      <c r="G197" s="208" t="s">
        <v>328</v>
      </c>
      <c r="H197" s="209">
        <v>33</v>
      </c>
      <c r="I197" s="210"/>
      <c r="J197" s="211">
        <f>ROUND(I197*H197,2)</f>
        <v>0</v>
      </c>
      <c r="K197" s="207" t="s">
        <v>264</v>
      </c>
      <c r="L197" s="62"/>
      <c r="M197" s="212" t="s">
        <v>22</v>
      </c>
      <c r="N197" s="213" t="s">
        <v>50</v>
      </c>
      <c r="O197" s="43"/>
      <c r="P197" s="214">
        <f>O197*H197</f>
        <v>0</v>
      </c>
      <c r="Q197" s="214">
        <v>0</v>
      </c>
      <c r="R197" s="214">
        <f>Q197*H197</f>
        <v>0</v>
      </c>
      <c r="S197" s="214">
        <v>0</v>
      </c>
      <c r="T197" s="215">
        <f>S197*H197</f>
        <v>0</v>
      </c>
      <c r="AR197" s="25" t="s">
        <v>304</v>
      </c>
      <c r="AT197" s="25" t="s">
        <v>230</v>
      </c>
      <c r="AU197" s="25" t="s">
        <v>24</v>
      </c>
      <c r="AY197" s="25" t="s">
        <v>228</v>
      </c>
      <c r="BE197" s="216">
        <f>IF(N197="základní",J197,0)</f>
        <v>0</v>
      </c>
      <c r="BF197" s="216">
        <f>IF(N197="snížená",J197,0)</f>
        <v>0</v>
      </c>
      <c r="BG197" s="216">
        <f>IF(N197="zákl. přenesená",J197,0)</f>
        <v>0</v>
      </c>
      <c r="BH197" s="216">
        <f>IF(N197="sníž. přenesená",J197,0)</f>
        <v>0</v>
      </c>
      <c r="BI197" s="216">
        <f>IF(N197="nulová",J197,0)</f>
        <v>0</v>
      </c>
      <c r="BJ197" s="25" t="s">
        <v>24</v>
      </c>
      <c r="BK197" s="216">
        <f>ROUND(I197*H197,2)</f>
        <v>0</v>
      </c>
      <c r="BL197" s="25" t="s">
        <v>304</v>
      </c>
      <c r="BM197" s="25" t="s">
        <v>8342</v>
      </c>
    </row>
    <row r="198" spans="2:65" s="1" customFormat="1" ht="27">
      <c r="B198" s="42"/>
      <c r="C198" s="64"/>
      <c r="D198" s="229" t="s">
        <v>640</v>
      </c>
      <c r="E198" s="64"/>
      <c r="F198" s="254" t="s">
        <v>8339</v>
      </c>
      <c r="G198" s="64"/>
      <c r="H198" s="64"/>
      <c r="I198" s="173"/>
      <c r="J198" s="64"/>
      <c r="K198" s="64"/>
      <c r="L198" s="62"/>
      <c r="M198" s="255"/>
      <c r="N198" s="43"/>
      <c r="O198" s="43"/>
      <c r="P198" s="43"/>
      <c r="Q198" s="43"/>
      <c r="R198" s="43"/>
      <c r="S198" s="43"/>
      <c r="T198" s="79"/>
      <c r="AT198" s="25" t="s">
        <v>640</v>
      </c>
      <c r="AU198" s="25" t="s">
        <v>24</v>
      </c>
    </row>
    <row r="199" spans="2:65" s="12" customFormat="1" ht="13.5">
      <c r="B199" s="217"/>
      <c r="C199" s="218"/>
      <c r="D199" s="229" t="s">
        <v>237</v>
      </c>
      <c r="E199" s="230" t="s">
        <v>22</v>
      </c>
      <c r="F199" s="231" t="s">
        <v>8313</v>
      </c>
      <c r="G199" s="218"/>
      <c r="H199" s="232">
        <v>33</v>
      </c>
      <c r="I199" s="223"/>
      <c r="J199" s="218"/>
      <c r="K199" s="218"/>
      <c r="L199" s="224"/>
      <c r="M199" s="225"/>
      <c r="N199" s="226"/>
      <c r="O199" s="226"/>
      <c r="P199" s="226"/>
      <c r="Q199" s="226"/>
      <c r="R199" s="226"/>
      <c r="S199" s="226"/>
      <c r="T199" s="227"/>
      <c r="AT199" s="228" t="s">
        <v>237</v>
      </c>
      <c r="AU199" s="228" t="s">
        <v>24</v>
      </c>
      <c r="AV199" s="12" t="s">
        <v>87</v>
      </c>
      <c r="AW199" s="12" t="s">
        <v>42</v>
      </c>
      <c r="AX199" s="12" t="s">
        <v>79</v>
      </c>
      <c r="AY199" s="228" t="s">
        <v>228</v>
      </c>
    </row>
    <row r="200" spans="2:65" s="13" customFormat="1" ht="13.5">
      <c r="B200" s="243"/>
      <c r="C200" s="244"/>
      <c r="D200" s="219" t="s">
        <v>237</v>
      </c>
      <c r="E200" s="245" t="s">
        <v>22</v>
      </c>
      <c r="F200" s="246" t="s">
        <v>358</v>
      </c>
      <c r="G200" s="244"/>
      <c r="H200" s="247">
        <v>33</v>
      </c>
      <c r="I200" s="248"/>
      <c r="J200" s="244"/>
      <c r="K200" s="244"/>
      <c r="L200" s="249"/>
      <c r="M200" s="250"/>
      <c r="N200" s="251"/>
      <c r="O200" s="251"/>
      <c r="P200" s="251"/>
      <c r="Q200" s="251"/>
      <c r="R200" s="251"/>
      <c r="S200" s="251"/>
      <c r="T200" s="252"/>
      <c r="AT200" s="253" t="s">
        <v>237</v>
      </c>
      <c r="AU200" s="253" t="s">
        <v>24</v>
      </c>
      <c r="AV200" s="13" t="s">
        <v>235</v>
      </c>
      <c r="AW200" s="13" t="s">
        <v>42</v>
      </c>
      <c r="AX200" s="13" t="s">
        <v>24</v>
      </c>
      <c r="AY200" s="253" t="s">
        <v>228</v>
      </c>
    </row>
    <row r="201" spans="2:65" s="1" customFormat="1" ht="22.5" customHeight="1">
      <c r="B201" s="42"/>
      <c r="C201" s="205" t="s">
        <v>414</v>
      </c>
      <c r="D201" s="205" t="s">
        <v>230</v>
      </c>
      <c r="E201" s="206" t="s">
        <v>8343</v>
      </c>
      <c r="F201" s="207" t="s">
        <v>8344</v>
      </c>
      <c r="G201" s="208" t="s">
        <v>515</v>
      </c>
      <c r="H201" s="209">
        <v>66</v>
      </c>
      <c r="I201" s="210"/>
      <c r="J201" s="211">
        <f>ROUND(I201*H201,2)</f>
        <v>0</v>
      </c>
      <c r="K201" s="207" t="s">
        <v>264</v>
      </c>
      <c r="L201" s="62"/>
      <c r="M201" s="212" t="s">
        <v>22</v>
      </c>
      <c r="N201" s="213" t="s">
        <v>50</v>
      </c>
      <c r="O201" s="43"/>
      <c r="P201" s="214">
        <f>O201*H201</f>
        <v>0</v>
      </c>
      <c r="Q201" s="214">
        <v>0</v>
      </c>
      <c r="R201" s="214">
        <f>Q201*H201</f>
        <v>0</v>
      </c>
      <c r="S201" s="214">
        <v>0</v>
      </c>
      <c r="T201" s="215">
        <f>S201*H201</f>
        <v>0</v>
      </c>
      <c r="AR201" s="25" t="s">
        <v>304</v>
      </c>
      <c r="AT201" s="25" t="s">
        <v>230</v>
      </c>
      <c r="AU201" s="25" t="s">
        <v>24</v>
      </c>
      <c r="AY201" s="25" t="s">
        <v>228</v>
      </c>
      <c r="BE201" s="216">
        <f>IF(N201="základní",J201,0)</f>
        <v>0</v>
      </c>
      <c r="BF201" s="216">
        <f>IF(N201="snížená",J201,0)</f>
        <v>0</v>
      </c>
      <c r="BG201" s="216">
        <f>IF(N201="zákl. přenesená",J201,0)</f>
        <v>0</v>
      </c>
      <c r="BH201" s="216">
        <f>IF(N201="sníž. přenesená",J201,0)</f>
        <v>0</v>
      </c>
      <c r="BI201" s="216">
        <f>IF(N201="nulová",J201,0)</f>
        <v>0</v>
      </c>
      <c r="BJ201" s="25" t="s">
        <v>24</v>
      </c>
      <c r="BK201" s="216">
        <f>ROUND(I201*H201,2)</f>
        <v>0</v>
      </c>
      <c r="BL201" s="25" t="s">
        <v>304</v>
      </c>
      <c r="BM201" s="25" t="s">
        <v>8345</v>
      </c>
    </row>
    <row r="202" spans="2:65" s="1" customFormat="1" ht="27">
      <c r="B202" s="42"/>
      <c r="C202" s="64"/>
      <c r="D202" s="229" t="s">
        <v>640</v>
      </c>
      <c r="E202" s="64"/>
      <c r="F202" s="254" t="s">
        <v>8244</v>
      </c>
      <c r="G202" s="64"/>
      <c r="H202" s="64"/>
      <c r="I202" s="173"/>
      <c r="J202" s="64"/>
      <c r="K202" s="64"/>
      <c r="L202" s="62"/>
      <c r="M202" s="255"/>
      <c r="N202" s="43"/>
      <c r="O202" s="43"/>
      <c r="P202" s="43"/>
      <c r="Q202" s="43"/>
      <c r="R202" s="43"/>
      <c r="S202" s="43"/>
      <c r="T202" s="79"/>
      <c r="AT202" s="25" t="s">
        <v>640</v>
      </c>
      <c r="AU202" s="25" t="s">
        <v>24</v>
      </c>
    </row>
    <row r="203" spans="2:65" s="12" customFormat="1" ht="13.5">
      <c r="B203" s="217"/>
      <c r="C203" s="218"/>
      <c r="D203" s="229" t="s">
        <v>237</v>
      </c>
      <c r="E203" s="230" t="s">
        <v>22</v>
      </c>
      <c r="F203" s="231" t="s">
        <v>8346</v>
      </c>
      <c r="G203" s="218"/>
      <c r="H203" s="232">
        <v>66</v>
      </c>
      <c r="I203" s="223"/>
      <c r="J203" s="218"/>
      <c r="K203" s="218"/>
      <c r="L203" s="224"/>
      <c r="M203" s="225"/>
      <c r="N203" s="226"/>
      <c r="O203" s="226"/>
      <c r="P203" s="226"/>
      <c r="Q203" s="226"/>
      <c r="R203" s="226"/>
      <c r="S203" s="226"/>
      <c r="T203" s="227"/>
      <c r="AT203" s="228" t="s">
        <v>237</v>
      </c>
      <c r="AU203" s="228" t="s">
        <v>24</v>
      </c>
      <c r="AV203" s="12" t="s">
        <v>87</v>
      </c>
      <c r="AW203" s="12" t="s">
        <v>42</v>
      </c>
      <c r="AX203" s="12" t="s">
        <v>79</v>
      </c>
      <c r="AY203" s="228" t="s">
        <v>228</v>
      </c>
    </row>
    <row r="204" spans="2:65" s="13" customFormat="1" ht="13.5">
      <c r="B204" s="243"/>
      <c r="C204" s="244"/>
      <c r="D204" s="219" t="s">
        <v>237</v>
      </c>
      <c r="E204" s="245" t="s">
        <v>22</v>
      </c>
      <c r="F204" s="246" t="s">
        <v>358</v>
      </c>
      <c r="G204" s="244"/>
      <c r="H204" s="247">
        <v>66</v>
      </c>
      <c r="I204" s="248"/>
      <c r="J204" s="244"/>
      <c r="K204" s="244"/>
      <c r="L204" s="249"/>
      <c r="M204" s="250"/>
      <c r="N204" s="251"/>
      <c r="O204" s="251"/>
      <c r="P204" s="251"/>
      <c r="Q204" s="251"/>
      <c r="R204" s="251"/>
      <c r="S204" s="251"/>
      <c r="T204" s="252"/>
      <c r="AT204" s="253" t="s">
        <v>237</v>
      </c>
      <c r="AU204" s="253" t="s">
        <v>24</v>
      </c>
      <c r="AV204" s="13" t="s">
        <v>235</v>
      </c>
      <c r="AW204" s="13" t="s">
        <v>42</v>
      </c>
      <c r="AX204" s="13" t="s">
        <v>24</v>
      </c>
      <c r="AY204" s="253" t="s">
        <v>228</v>
      </c>
    </row>
    <row r="205" spans="2:65" s="1" customFormat="1" ht="22.5" customHeight="1">
      <c r="B205" s="42"/>
      <c r="C205" s="205" t="s">
        <v>419</v>
      </c>
      <c r="D205" s="205" t="s">
        <v>230</v>
      </c>
      <c r="E205" s="206" t="s">
        <v>2960</v>
      </c>
      <c r="F205" s="207" t="s">
        <v>2961</v>
      </c>
      <c r="G205" s="208" t="s">
        <v>1024</v>
      </c>
      <c r="H205" s="279"/>
      <c r="I205" s="210"/>
      <c r="J205" s="211">
        <f>ROUND(I205*H205,2)</f>
        <v>0</v>
      </c>
      <c r="K205" s="207" t="s">
        <v>234</v>
      </c>
      <c r="L205" s="62"/>
      <c r="M205" s="212" t="s">
        <v>22</v>
      </c>
      <c r="N205" s="290" t="s">
        <v>50</v>
      </c>
      <c r="O205" s="291"/>
      <c r="P205" s="292">
        <f>O205*H205</f>
        <v>0</v>
      </c>
      <c r="Q205" s="292">
        <v>0</v>
      </c>
      <c r="R205" s="292">
        <f>Q205*H205</f>
        <v>0</v>
      </c>
      <c r="S205" s="292">
        <v>0</v>
      </c>
      <c r="T205" s="293">
        <f>S205*H205</f>
        <v>0</v>
      </c>
      <c r="AR205" s="25" t="s">
        <v>304</v>
      </c>
      <c r="AT205" s="25" t="s">
        <v>230</v>
      </c>
      <c r="AU205" s="25" t="s">
        <v>24</v>
      </c>
      <c r="AY205" s="25" t="s">
        <v>228</v>
      </c>
      <c r="BE205" s="216">
        <f>IF(N205="základní",J205,0)</f>
        <v>0</v>
      </c>
      <c r="BF205" s="216">
        <f>IF(N205="snížená",J205,0)</f>
        <v>0</v>
      </c>
      <c r="BG205" s="216">
        <f>IF(N205="zákl. přenesená",J205,0)</f>
        <v>0</v>
      </c>
      <c r="BH205" s="216">
        <f>IF(N205="sníž. přenesená",J205,0)</f>
        <v>0</v>
      </c>
      <c r="BI205" s="216">
        <f>IF(N205="nulová",J205,0)</f>
        <v>0</v>
      </c>
      <c r="BJ205" s="25" t="s">
        <v>24</v>
      </c>
      <c r="BK205" s="216">
        <f>ROUND(I205*H205,2)</f>
        <v>0</v>
      </c>
      <c r="BL205" s="25" t="s">
        <v>304</v>
      </c>
      <c r="BM205" s="25" t="s">
        <v>8347</v>
      </c>
    </row>
    <row r="206" spans="2:65" s="1" customFormat="1" ht="6.95" customHeight="1">
      <c r="B206" s="57"/>
      <c r="C206" s="58"/>
      <c r="D206" s="58"/>
      <c r="E206" s="58"/>
      <c r="F206" s="58"/>
      <c r="G206" s="58"/>
      <c r="H206" s="58"/>
      <c r="I206" s="149"/>
      <c r="J206" s="58"/>
      <c r="K206" s="58"/>
      <c r="L206" s="62"/>
    </row>
  </sheetData>
  <sheetProtection algorithmName="SHA-512" hashValue="EmIfBL2nleH+Hw5QSQgTFyC/UXwZc9Aiyfq4IOuQ8CwYYI8InyaJ+rl55WfiuzJ8Z35X+x9ON2Ij1o1Z81H2rw==" saltValue="LiUJj8eMSjd3iy1gZnHYzg==" spinCount="100000" sheet="1" objects="1" scenarios="1" formatCells="0" formatColumns="0" formatRows="0" sort="0" autoFilter="0"/>
  <autoFilter ref="C78:K205"/>
  <mergeCells count="9">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147</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8348</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386" t="s">
        <v>7778</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ROUND(SUM(BE84:BE424), 2)</f>
        <v>0</v>
      </c>
      <c r="G30" s="43"/>
      <c r="H30" s="43"/>
      <c r="I30" s="141">
        <v>0.21</v>
      </c>
      <c r="J30" s="140">
        <f>ROUND(ROUND((SUM(BE84:BE424)), 2)*I30, 2)</f>
        <v>0</v>
      </c>
      <c r="K30" s="46"/>
    </row>
    <row r="31" spans="2:11" s="1" customFormat="1" ht="14.45" customHeight="1">
      <c r="B31" s="42"/>
      <c r="C31" s="43"/>
      <c r="D31" s="43"/>
      <c r="E31" s="50" t="s">
        <v>51</v>
      </c>
      <c r="F31" s="140">
        <f>ROUND(SUM(BF84:BF424), 2)</f>
        <v>0</v>
      </c>
      <c r="G31" s="43"/>
      <c r="H31" s="43"/>
      <c r="I31" s="141">
        <v>0.15</v>
      </c>
      <c r="J31" s="140">
        <f>ROUND(ROUND((SUM(BF84:BF424)), 2)*I31, 2)</f>
        <v>0</v>
      </c>
      <c r="K31" s="46"/>
    </row>
    <row r="32" spans="2:11" s="1" customFormat="1" ht="14.45" hidden="1" customHeight="1">
      <c r="B32" s="42"/>
      <c r="C32" s="43"/>
      <c r="D32" s="43"/>
      <c r="E32" s="50" t="s">
        <v>52</v>
      </c>
      <c r="F32" s="140">
        <f>ROUND(SUM(BG84:BG424), 2)</f>
        <v>0</v>
      </c>
      <c r="G32" s="43"/>
      <c r="H32" s="43"/>
      <c r="I32" s="141">
        <v>0.21</v>
      </c>
      <c r="J32" s="140">
        <v>0</v>
      </c>
      <c r="K32" s="46"/>
    </row>
    <row r="33" spans="2:11" s="1" customFormat="1" ht="14.45" hidden="1" customHeight="1">
      <c r="B33" s="42"/>
      <c r="C33" s="43"/>
      <c r="D33" s="43"/>
      <c r="E33" s="50" t="s">
        <v>53</v>
      </c>
      <c r="F33" s="140">
        <f>ROUND(SUM(BH84:BH424), 2)</f>
        <v>0</v>
      </c>
      <c r="G33" s="43"/>
      <c r="H33" s="43"/>
      <c r="I33" s="141">
        <v>0.15</v>
      </c>
      <c r="J33" s="140">
        <v>0</v>
      </c>
      <c r="K33" s="46"/>
    </row>
    <row r="34" spans="2:11" s="1" customFormat="1" ht="14.45" hidden="1" customHeight="1">
      <c r="B34" s="42"/>
      <c r="C34" s="43"/>
      <c r="D34" s="43"/>
      <c r="E34" s="50" t="s">
        <v>54</v>
      </c>
      <c r="F34" s="140">
        <f>ROUND(SUM(BI84:BI424),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 xml:space="preserve">SO05 - SO 05 - Areálový rozvod kanalizace </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J84</f>
        <v>0</v>
      </c>
      <c r="K56" s="46"/>
      <c r="AU56" s="25" t="s">
        <v>184</v>
      </c>
    </row>
    <row r="57" spans="2:47" s="8" customFormat="1" ht="24.95" customHeight="1">
      <c r="B57" s="159"/>
      <c r="C57" s="160"/>
      <c r="D57" s="161" t="s">
        <v>185</v>
      </c>
      <c r="E57" s="162"/>
      <c r="F57" s="162"/>
      <c r="G57" s="162"/>
      <c r="H57" s="162"/>
      <c r="I57" s="163"/>
      <c r="J57" s="164">
        <f>J85</f>
        <v>0</v>
      </c>
      <c r="K57" s="165"/>
    </row>
    <row r="58" spans="2:47" s="9" customFormat="1" ht="19.899999999999999" customHeight="1">
      <c r="B58" s="166"/>
      <c r="C58" s="167"/>
      <c r="D58" s="168" t="s">
        <v>186</v>
      </c>
      <c r="E58" s="169"/>
      <c r="F58" s="169"/>
      <c r="G58" s="169"/>
      <c r="H58" s="169"/>
      <c r="I58" s="170"/>
      <c r="J58" s="171">
        <f>J86</f>
        <v>0</v>
      </c>
      <c r="K58" s="172"/>
    </row>
    <row r="59" spans="2:47" s="9" customFormat="1" ht="19.899999999999999" customHeight="1">
      <c r="B59" s="166"/>
      <c r="C59" s="167"/>
      <c r="D59" s="168" t="s">
        <v>189</v>
      </c>
      <c r="E59" s="169"/>
      <c r="F59" s="169"/>
      <c r="G59" s="169"/>
      <c r="H59" s="169"/>
      <c r="I59" s="170"/>
      <c r="J59" s="171">
        <f>J228</f>
        <v>0</v>
      </c>
      <c r="K59" s="172"/>
    </row>
    <row r="60" spans="2:47" s="9" customFormat="1" ht="19.899999999999999" customHeight="1">
      <c r="B60" s="166"/>
      <c r="C60" s="167"/>
      <c r="D60" s="168" t="s">
        <v>8349</v>
      </c>
      <c r="E60" s="169"/>
      <c r="F60" s="169"/>
      <c r="G60" s="169"/>
      <c r="H60" s="169"/>
      <c r="I60" s="170"/>
      <c r="J60" s="171">
        <f>J254</f>
        <v>0</v>
      </c>
      <c r="K60" s="172"/>
    </row>
    <row r="61" spans="2:47" s="9" customFormat="1" ht="19.899999999999999" customHeight="1">
      <c r="B61" s="166"/>
      <c r="C61" s="167"/>
      <c r="D61" s="168" t="s">
        <v>191</v>
      </c>
      <c r="E61" s="169"/>
      <c r="F61" s="169"/>
      <c r="G61" s="169"/>
      <c r="H61" s="169"/>
      <c r="I61" s="170"/>
      <c r="J61" s="171">
        <f>J281</f>
        <v>0</v>
      </c>
      <c r="K61" s="172"/>
    </row>
    <row r="62" spans="2:47" s="9" customFormat="1" ht="19.899999999999999" customHeight="1">
      <c r="B62" s="166"/>
      <c r="C62" s="167"/>
      <c r="D62" s="168" t="s">
        <v>192</v>
      </c>
      <c r="E62" s="169"/>
      <c r="F62" s="169"/>
      <c r="G62" s="169"/>
      <c r="H62" s="169"/>
      <c r="I62" s="170"/>
      <c r="J62" s="171">
        <f>J402</f>
        <v>0</v>
      </c>
      <c r="K62" s="172"/>
    </row>
    <row r="63" spans="2:47" s="9" customFormat="1" ht="19.899999999999999" customHeight="1">
      <c r="B63" s="166"/>
      <c r="C63" s="167"/>
      <c r="D63" s="168" t="s">
        <v>193</v>
      </c>
      <c r="E63" s="169"/>
      <c r="F63" s="169"/>
      <c r="G63" s="169"/>
      <c r="H63" s="169"/>
      <c r="I63" s="170"/>
      <c r="J63" s="171">
        <f>J411</f>
        <v>0</v>
      </c>
      <c r="K63" s="172"/>
    </row>
    <row r="64" spans="2:47" s="9" customFormat="1" ht="19.899999999999999" customHeight="1">
      <c r="B64" s="166"/>
      <c r="C64" s="167"/>
      <c r="D64" s="168" t="s">
        <v>194</v>
      </c>
      <c r="E64" s="169"/>
      <c r="F64" s="169"/>
      <c r="G64" s="169"/>
      <c r="H64" s="169"/>
      <c r="I64" s="170"/>
      <c r="J64" s="171">
        <f>J423</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6" t="str">
        <f>E7</f>
        <v>NOVÁ PSYCHIATRIE - NEMOCNICE TÁBOR (staveniště A)</v>
      </c>
      <c r="F74" s="427"/>
      <c r="G74" s="427"/>
      <c r="H74" s="427"/>
      <c r="I74" s="173"/>
      <c r="J74" s="64"/>
      <c r="K74" s="64"/>
      <c r="L74" s="62"/>
    </row>
    <row r="75" spans="2:12" s="1" customFormat="1" ht="14.45" customHeight="1">
      <c r="B75" s="42"/>
      <c r="C75" s="66" t="s">
        <v>175</v>
      </c>
      <c r="D75" s="64"/>
      <c r="E75" s="64"/>
      <c r="F75" s="64"/>
      <c r="G75" s="64"/>
      <c r="H75" s="64"/>
      <c r="I75" s="173"/>
      <c r="J75" s="64"/>
      <c r="K75" s="64"/>
      <c r="L75" s="62"/>
    </row>
    <row r="76" spans="2:12" s="1" customFormat="1" ht="23.25" customHeight="1">
      <c r="B76" s="42"/>
      <c r="C76" s="64"/>
      <c r="D76" s="64"/>
      <c r="E76" s="397" t="str">
        <f>E9</f>
        <v xml:space="preserve">SO05 - SO 05 - Areálový rozvod kanalizace </v>
      </c>
      <c r="F76" s="428"/>
      <c r="G76" s="428"/>
      <c r="H76" s="428"/>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213</v>
      </c>
      <c r="D83" s="180" t="s">
        <v>64</v>
      </c>
      <c r="E83" s="180" t="s">
        <v>60</v>
      </c>
      <c r="F83" s="180" t="s">
        <v>214</v>
      </c>
      <c r="G83" s="180" t="s">
        <v>215</v>
      </c>
      <c r="H83" s="180" t="s">
        <v>216</v>
      </c>
      <c r="I83" s="181" t="s">
        <v>217</v>
      </c>
      <c r="J83" s="180" t="s">
        <v>182</v>
      </c>
      <c r="K83" s="182" t="s">
        <v>218</v>
      </c>
      <c r="L83" s="183"/>
      <c r="M83" s="82" t="s">
        <v>219</v>
      </c>
      <c r="N83" s="83" t="s">
        <v>49</v>
      </c>
      <c r="O83" s="83" t="s">
        <v>220</v>
      </c>
      <c r="P83" s="83" t="s">
        <v>221</v>
      </c>
      <c r="Q83" s="83" t="s">
        <v>222</v>
      </c>
      <c r="R83" s="83" t="s">
        <v>223</v>
      </c>
      <c r="S83" s="83" t="s">
        <v>224</v>
      </c>
      <c r="T83" s="84" t="s">
        <v>225</v>
      </c>
    </row>
    <row r="84" spans="2:65" s="1" customFormat="1" ht="29.25" customHeight="1">
      <c r="B84" s="42"/>
      <c r="C84" s="88" t="s">
        <v>183</v>
      </c>
      <c r="D84" s="64"/>
      <c r="E84" s="64"/>
      <c r="F84" s="64"/>
      <c r="G84" s="64"/>
      <c r="H84" s="64"/>
      <c r="I84" s="173"/>
      <c r="J84" s="184">
        <f>BK84</f>
        <v>0</v>
      </c>
      <c r="K84" s="64"/>
      <c r="L84" s="62"/>
      <c r="M84" s="85"/>
      <c r="N84" s="86"/>
      <c r="O84" s="86"/>
      <c r="P84" s="185">
        <f>P85</f>
        <v>0</v>
      </c>
      <c r="Q84" s="86"/>
      <c r="R84" s="185">
        <f>R85</f>
        <v>131.70969425999999</v>
      </c>
      <c r="S84" s="86"/>
      <c r="T84" s="186">
        <f>T85</f>
        <v>0</v>
      </c>
      <c r="AT84" s="25" t="s">
        <v>78</v>
      </c>
      <c r="AU84" s="25" t="s">
        <v>184</v>
      </c>
      <c r="BK84" s="187">
        <f>BK85</f>
        <v>0</v>
      </c>
    </row>
    <row r="85" spans="2:65" s="11" customFormat="1" ht="37.35" customHeight="1">
      <c r="B85" s="188"/>
      <c r="C85" s="189"/>
      <c r="D85" s="190" t="s">
        <v>78</v>
      </c>
      <c r="E85" s="191" t="s">
        <v>226</v>
      </c>
      <c r="F85" s="191" t="s">
        <v>227</v>
      </c>
      <c r="G85" s="189"/>
      <c r="H85" s="189"/>
      <c r="I85" s="192"/>
      <c r="J85" s="193">
        <f>BK85</f>
        <v>0</v>
      </c>
      <c r="K85" s="189"/>
      <c r="L85" s="194"/>
      <c r="M85" s="195"/>
      <c r="N85" s="196"/>
      <c r="O85" s="196"/>
      <c r="P85" s="197">
        <f>P86+P228+P254+P281+P402+P411+P423</f>
        <v>0</v>
      </c>
      <c r="Q85" s="196"/>
      <c r="R85" s="197">
        <f>R86+R228+R254+R281+R402+R411+R423</f>
        <v>131.70969425999999</v>
      </c>
      <c r="S85" s="196"/>
      <c r="T85" s="198">
        <f>T86+T228+T254+T281+T402+T411+T423</f>
        <v>0</v>
      </c>
      <c r="AR85" s="199" t="s">
        <v>24</v>
      </c>
      <c r="AT85" s="200" t="s">
        <v>78</v>
      </c>
      <c r="AU85" s="200" t="s">
        <v>79</v>
      </c>
      <c r="AY85" s="199" t="s">
        <v>228</v>
      </c>
      <c r="BK85" s="201">
        <f>BK86+BK228+BK254+BK281+BK402+BK411+BK423</f>
        <v>0</v>
      </c>
    </row>
    <row r="86" spans="2:65" s="11" customFormat="1" ht="19.899999999999999" customHeight="1">
      <c r="B86" s="188"/>
      <c r="C86" s="189"/>
      <c r="D86" s="202" t="s">
        <v>78</v>
      </c>
      <c r="E86" s="203" t="s">
        <v>24</v>
      </c>
      <c r="F86" s="203" t="s">
        <v>229</v>
      </c>
      <c r="G86" s="189"/>
      <c r="H86" s="189"/>
      <c r="I86" s="192"/>
      <c r="J86" s="204">
        <f>BK86</f>
        <v>0</v>
      </c>
      <c r="K86" s="189"/>
      <c r="L86" s="194"/>
      <c r="M86" s="195"/>
      <c r="N86" s="196"/>
      <c r="O86" s="196"/>
      <c r="P86" s="197">
        <f>SUM(P87:P227)</f>
        <v>0</v>
      </c>
      <c r="Q86" s="196"/>
      <c r="R86" s="197">
        <f>SUM(R87:R227)</f>
        <v>69.071162759999993</v>
      </c>
      <c r="S86" s="196"/>
      <c r="T86" s="198">
        <f>SUM(T87:T227)</f>
        <v>0</v>
      </c>
      <c r="AR86" s="199" t="s">
        <v>24</v>
      </c>
      <c r="AT86" s="200" t="s">
        <v>78</v>
      </c>
      <c r="AU86" s="200" t="s">
        <v>24</v>
      </c>
      <c r="AY86" s="199" t="s">
        <v>228</v>
      </c>
      <c r="BK86" s="201">
        <f>SUM(BK87:BK227)</f>
        <v>0</v>
      </c>
    </row>
    <row r="87" spans="2:65" s="1" customFormat="1" ht="31.5" customHeight="1">
      <c r="B87" s="42"/>
      <c r="C87" s="205" t="s">
        <v>24</v>
      </c>
      <c r="D87" s="205" t="s">
        <v>230</v>
      </c>
      <c r="E87" s="206" t="s">
        <v>8350</v>
      </c>
      <c r="F87" s="207" t="s">
        <v>8351</v>
      </c>
      <c r="G87" s="208" t="s">
        <v>263</v>
      </c>
      <c r="H87" s="209">
        <v>15.75</v>
      </c>
      <c r="I87" s="210"/>
      <c r="J87" s="211">
        <f>ROUND(I87*H87,2)</f>
        <v>0</v>
      </c>
      <c r="K87" s="207" t="s">
        <v>234</v>
      </c>
      <c r="L87" s="62"/>
      <c r="M87" s="212" t="s">
        <v>22</v>
      </c>
      <c r="N87" s="213" t="s">
        <v>50</v>
      </c>
      <c r="O87" s="43"/>
      <c r="P87" s="214">
        <f>O87*H87</f>
        <v>0</v>
      </c>
      <c r="Q87" s="214">
        <v>0</v>
      </c>
      <c r="R87" s="214">
        <f>Q87*H87</f>
        <v>0</v>
      </c>
      <c r="S87" s="214">
        <v>0</v>
      </c>
      <c r="T87" s="215">
        <f>S87*H87</f>
        <v>0</v>
      </c>
      <c r="AR87" s="25" t="s">
        <v>235</v>
      </c>
      <c r="AT87" s="25" t="s">
        <v>230</v>
      </c>
      <c r="AU87" s="25" t="s">
        <v>87</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235</v>
      </c>
      <c r="BM87" s="25" t="s">
        <v>8352</v>
      </c>
    </row>
    <row r="88" spans="2:65" s="1" customFormat="1" ht="27">
      <c r="B88" s="42"/>
      <c r="C88" s="64"/>
      <c r="D88" s="229" t="s">
        <v>640</v>
      </c>
      <c r="E88" s="64"/>
      <c r="F88" s="254" t="s">
        <v>8353</v>
      </c>
      <c r="G88" s="64"/>
      <c r="H88" s="64"/>
      <c r="I88" s="173"/>
      <c r="J88" s="64"/>
      <c r="K88" s="64"/>
      <c r="L88" s="62"/>
      <c r="M88" s="255"/>
      <c r="N88" s="43"/>
      <c r="O88" s="43"/>
      <c r="P88" s="43"/>
      <c r="Q88" s="43"/>
      <c r="R88" s="43"/>
      <c r="S88" s="43"/>
      <c r="T88" s="79"/>
      <c r="AT88" s="25" t="s">
        <v>640</v>
      </c>
      <c r="AU88" s="25" t="s">
        <v>87</v>
      </c>
    </row>
    <row r="89" spans="2:65" s="12" customFormat="1" ht="13.5">
      <c r="B89" s="217"/>
      <c r="C89" s="218"/>
      <c r="D89" s="219" t="s">
        <v>237</v>
      </c>
      <c r="E89" s="220" t="s">
        <v>22</v>
      </c>
      <c r="F89" s="221" t="s">
        <v>8354</v>
      </c>
      <c r="G89" s="218"/>
      <c r="H89" s="222">
        <v>15.75</v>
      </c>
      <c r="I89" s="223"/>
      <c r="J89" s="218"/>
      <c r="K89" s="218"/>
      <c r="L89" s="224"/>
      <c r="M89" s="225"/>
      <c r="N89" s="226"/>
      <c r="O89" s="226"/>
      <c r="P89" s="226"/>
      <c r="Q89" s="226"/>
      <c r="R89" s="226"/>
      <c r="S89" s="226"/>
      <c r="T89" s="227"/>
      <c r="AT89" s="228" t="s">
        <v>237</v>
      </c>
      <c r="AU89" s="228" t="s">
        <v>87</v>
      </c>
      <c r="AV89" s="12" t="s">
        <v>87</v>
      </c>
      <c r="AW89" s="12" t="s">
        <v>42</v>
      </c>
      <c r="AX89" s="12" t="s">
        <v>24</v>
      </c>
      <c r="AY89" s="228" t="s">
        <v>228</v>
      </c>
    </row>
    <row r="90" spans="2:65" s="1" customFormat="1" ht="31.5" customHeight="1">
      <c r="B90" s="42"/>
      <c r="C90" s="205" t="s">
        <v>87</v>
      </c>
      <c r="D90" s="205" t="s">
        <v>230</v>
      </c>
      <c r="E90" s="206" t="s">
        <v>8355</v>
      </c>
      <c r="F90" s="207" t="s">
        <v>8356</v>
      </c>
      <c r="G90" s="208" t="s">
        <v>263</v>
      </c>
      <c r="H90" s="209">
        <v>6.75</v>
      </c>
      <c r="I90" s="210"/>
      <c r="J90" s="211">
        <f>ROUND(I90*H90,2)</f>
        <v>0</v>
      </c>
      <c r="K90" s="207" t="s">
        <v>234</v>
      </c>
      <c r="L90" s="62"/>
      <c r="M90" s="212" t="s">
        <v>22</v>
      </c>
      <c r="N90" s="213" t="s">
        <v>50</v>
      </c>
      <c r="O90" s="43"/>
      <c r="P90" s="214">
        <f>O90*H90</f>
        <v>0</v>
      </c>
      <c r="Q90" s="214">
        <v>0</v>
      </c>
      <c r="R90" s="214">
        <f>Q90*H90</f>
        <v>0</v>
      </c>
      <c r="S90" s="214">
        <v>0</v>
      </c>
      <c r="T90" s="215">
        <f>S90*H90</f>
        <v>0</v>
      </c>
      <c r="AR90" s="25" t="s">
        <v>235</v>
      </c>
      <c r="AT90" s="25" t="s">
        <v>230</v>
      </c>
      <c r="AU90" s="25" t="s">
        <v>87</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235</v>
      </c>
      <c r="BM90" s="25" t="s">
        <v>8357</v>
      </c>
    </row>
    <row r="91" spans="2:65" s="1" customFormat="1" ht="27">
      <c r="B91" s="42"/>
      <c r="C91" s="64"/>
      <c r="D91" s="229" t="s">
        <v>640</v>
      </c>
      <c r="E91" s="64"/>
      <c r="F91" s="254" t="s">
        <v>8358</v>
      </c>
      <c r="G91" s="64"/>
      <c r="H91" s="64"/>
      <c r="I91" s="173"/>
      <c r="J91" s="64"/>
      <c r="K91" s="64"/>
      <c r="L91" s="62"/>
      <c r="M91" s="255"/>
      <c r="N91" s="43"/>
      <c r="O91" s="43"/>
      <c r="P91" s="43"/>
      <c r="Q91" s="43"/>
      <c r="R91" s="43"/>
      <c r="S91" s="43"/>
      <c r="T91" s="79"/>
      <c r="AT91" s="25" t="s">
        <v>640</v>
      </c>
      <c r="AU91" s="25" t="s">
        <v>87</v>
      </c>
    </row>
    <row r="92" spans="2:65" s="12" customFormat="1" ht="13.5">
      <c r="B92" s="217"/>
      <c r="C92" s="218"/>
      <c r="D92" s="229" t="s">
        <v>237</v>
      </c>
      <c r="E92" s="230" t="s">
        <v>22</v>
      </c>
      <c r="F92" s="231" t="s">
        <v>8359</v>
      </c>
      <c r="G92" s="218"/>
      <c r="H92" s="232">
        <v>6.75</v>
      </c>
      <c r="I92" s="223"/>
      <c r="J92" s="218"/>
      <c r="K92" s="218"/>
      <c r="L92" s="224"/>
      <c r="M92" s="225"/>
      <c r="N92" s="226"/>
      <c r="O92" s="226"/>
      <c r="P92" s="226"/>
      <c r="Q92" s="226"/>
      <c r="R92" s="226"/>
      <c r="S92" s="226"/>
      <c r="T92" s="227"/>
      <c r="AT92" s="228" t="s">
        <v>237</v>
      </c>
      <c r="AU92" s="228" t="s">
        <v>87</v>
      </c>
      <c r="AV92" s="12" t="s">
        <v>87</v>
      </c>
      <c r="AW92" s="12" t="s">
        <v>42</v>
      </c>
      <c r="AX92" s="12" t="s">
        <v>24</v>
      </c>
      <c r="AY92" s="228" t="s">
        <v>228</v>
      </c>
    </row>
    <row r="93" spans="2:65" s="12" customFormat="1" ht="13.5">
      <c r="B93" s="217"/>
      <c r="C93" s="218"/>
      <c r="D93" s="219" t="s">
        <v>237</v>
      </c>
      <c r="E93" s="220" t="s">
        <v>22</v>
      </c>
      <c r="F93" s="221" t="s">
        <v>8354</v>
      </c>
      <c r="G93" s="218"/>
      <c r="H93" s="222">
        <v>15.75</v>
      </c>
      <c r="I93" s="223"/>
      <c r="J93" s="218"/>
      <c r="K93" s="218"/>
      <c r="L93" s="224"/>
      <c r="M93" s="225"/>
      <c r="N93" s="226"/>
      <c r="O93" s="226"/>
      <c r="P93" s="226"/>
      <c r="Q93" s="226"/>
      <c r="R93" s="226"/>
      <c r="S93" s="226"/>
      <c r="T93" s="227"/>
      <c r="AT93" s="228" t="s">
        <v>237</v>
      </c>
      <c r="AU93" s="228" t="s">
        <v>87</v>
      </c>
      <c r="AV93" s="12" t="s">
        <v>87</v>
      </c>
      <c r="AW93" s="12" t="s">
        <v>42</v>
      </c>
      <c r="AX93" s="12" t="s">
        <v>79</v>
      </c>
      <c r="AY93" s="228" t="s">
        <v>228</v>
      </c>
    </row>
    <row r="94" spans="2:65" s="1" customFormat="1" ht="22.5" customHeight="1">
      <c r="B94" s="42"/>
      <c r="C94" s="205" t="s">
        <v>101</v>
      </c>
      <c r="D94" s="205" t="s">
        <v>230</v>
      </c>
      <c r="E94" s="206" t="s">
        <v>8360</v>
      </c>
      <c r="F94" s="207" t="s">
        <v>8361</v>
      </c>
      <c r="G94" s="208" t="s">
        <v>263</v>
      </c>
      <c r="H94" s="209">
        <v>6.75</v>
      </c>
      <c r="I94" s="210"/>
      <c r="J94" s="211">
        <f>ROUND(I94*H94,2)</f>
        <v>0</v>
      </c>
      <c r="K94" s="207" t="s">
        <v>234</v>
      </c>
      <c r="L94" s="62"/>
      <c r="M94" s="212" t="s">
        <v>22</v>
      </c>
      <c r="N94" s="213" t="s">
        <v>50</v>
      </c>
      <c r="O94" s="43"/>
      <c r="P94" s="214">
        <f>O94*H94</f>
        <v>0</v>
      </c>
      <c r="Q94" s="214">
        <v>0</v>
      </c>
      <c r="R94" s="214">
        <f>Q94*H94</f>
        <v>0</v>
      </c>
      <c r="S94" s="214">
        <v>0</v>
      </c>
      <c r="T94" s="215">
        <f>S94*H94</f>
        <v>0</v>
      </c>
      <c r="AR94" s="25" t="s">
        <v>235</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235</v>
      </c>
      <c r="BM94" s="25" t="s">
        <v>8362</v>
      </c>
    </row>
    <row r="95" spans="2:65" s="1" customFormat="1" ht="27">
      <c r="B95" s="42"/>
      <c r="C95" s="64"/>
      <c r="D95" s="229" t="s">
        <v>640</v>
      </c>
      <c r="E95" s="64"/>
      <c r="F95" s="254" t="s">
        <v>8353</v>
      </c>
      <c r="G95" s="64"/>
      <c r="H95" s="64"/>
      <c r="I95" s="173"/>
      <c r="J95" s="64"/>
      <c r="K95" s="64"/>
      <c r="L95" s="62"/>
      <c r="M95" s="255"/>
      <c r="N95" s="43"/>
      <c r="O95" s="43"/>
      <c r="P95" s="43"/>
      <c r="Q95" s="43"/>
      <c r="R95" s="43"/>
      <c r="S95" s="43"/>
      <c r="T95" s="79"/>
      <c r="AT95" s="25" t="s">
        <v>640</v>
      </c>
      <c r="AU95" s="25" t="s">
        <v>87</v>
      </c>
    </row>
    <row r="96" spans="2:65" s="12" customFormat="1" ht="13.5">
      <c r="B96" s="217"/>
      <c r="C96" s="218"/>
      <c r="D96" s="219" t="s">
        <v>237</v>
      </c>
      <c r="E96" s="220" t="s">
        <v>22</v>
      </c>
      <c r="F96" s="221" t="s">
        <v>8359</v>
      </c>
      <c r="G96" s="218"/>
      <c r="H96" s="222">
        <v>6.75</v>
      </c>
      <c r="I96" s="223"/>
      <c r="J96" s="218"/>
      <c r="K96" s="218"/>
      <c r="L96" s="224"/>
      <c r="M96" s="225"/>
      <c r="N96" s="226"/>
      <c r="O96" s="226"/>
      <c r="P96" s="226"/>
      <c r="Q96" s="226"/>
      <c r="R96" s="226"/>
      <c r="S96" s="226"/>
      <c r="T96" s="227"/>
      <c r="AT96" s="228" t="s">
        <v>237</v>
      </c>
      <c r="AU96" s="228" t="s">
        <v>87</v>
      </c>
      <c r="AV96" s="12" t="s">
        <v>87</v>
      </c>
      <c r="AW96" s="12" t="s">
        <v>42</v>
      </c>
      <c r="AX96" s="12" t="s">
        <v>24</v>
      </c>
      <c r="AY96" s="228" t="s">
        <v>228</v>
      </c>
    </row>
    <row r="97" spans="2:65" s="1" customFormat="1" ht="22.5" customHeight="1">
      <c r="B97" s="42"/>
      <c r="C97" s="205" t="s">
        <v>235</v>
      </c>
      <c r="D97" s="205" t="s">
        <v>230</v>
      </c>
      <c r="E97" s="206" t="s">
        <v>8363</v>
      </c>
      <c r="F97" s="207" t="s">
        <v>8364</v>
      </c>
      <c r="G97" s="208" t="s">
        <v>263</v>
      </c>
      <c r="H97" s="209">
        <v>15.75</v>
      </c>
      <c r="I97" s="210"/>
      <c r="J97" s="211">
        <f>ROUND(I97*H97,2)</f>
        <v>0</v>
      </c>
      <c r="K97" s="207" t="s">
        <v>234</v>
      </c>
      <c r="L97" s="62"/>
      <c r="M97" s="212" t="s">
        <v>22</v>
      </c>
      <c r="N97" s="213" t="s">
        <v>50</v>
      </c>
      <c r="O97" s="43"/>
      <c r="P97" s="214">
        <f>O97*H97</f>
        <v>0</v>
      </c>
      <c r="Q97" s="214">
        <v>0</v>
      </c>
      <c r="R97" s="214">
        <f>Q97*H97</f>
        <v>0</v>
      </c>
      <c r="S97" s="214">
        <v>0</v>
      </c>
      <c r="T97" s="215">
        <f>S97*H97</f>
        <v>0</v>
      </c>
      <c r="AR97" s="25" t="s">
        <v>235</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235</v>
      </c>
      <c r="BM97" s="25" t="s">
        <v>8365</v>
      </c>
    </row>
    <row r="98" spans="2:65" s="1" customFormat="1" ht="27">
      <c r="B98" s="42"/>
      <c r="C98" s="64"/>
      <c r="D98" s="229" t="s">
        <v>640</v>
      </c>
      <c r="E98" s="64"/>
      <c r="F98" s="254" t="s">
        <v>8366</v>
      </c>
      <c r="G98" s="64"/>
      <c r="H98" s="64"/>
      <c r="I98" s="173"/>
      <c r="J98" s="64"/>
      <c r="K98" s="64"/>
      <c r="L98" s="62"/>
      <c r="M98" s="255"/>
      <c r="N98" s="43"/>
      <c r="O98" s="43"/>
      <c r="P98" s="43"/>
      <c r="Q98" s="43"/>
      <c r="R98" s="43"/>
      <c r="S98" s="43"/>
      <c r="T98" s="79"/>
      <c r="AT98" s="25" t="s">
        <v>640</v>
      </c>
      <c r="AU98" s="25" t="s">
        <v>87</v>
      </c>
    </row>
    <row r="99" spans="2:65" s="12" customFormat="1" ht="13.5">
      <c r="B99" s="217"/>
      <c r="C99" s="218"/>
      <c r="D99" s="219" t="s">
        <v>237</v>
      </c>
      <c r="E99" s="220" t="s">
        <v>22</v>
      </c>
      <c r="F99" s="221" t="s">
        <v>8354</v>
      </c>
      <c r="G99" s="218"/>
      <c r="H99" s="222">
        <v>15.75</v>
      </c>
      <c r="I99" s="223"/>
      <c r="J99" s="218"/>
      <c r="K99" s="218"/>
      <c r="L99" s="224"/>
      <c r="M99" s="225"/>
      <c r="N99" s="226"/>
      <c r="O99" s="226"/>
      <c r="P99" s="226"/>
      <c r="Q99" s="226"/>
      <c r="R99" s="226"/>
      <c r="S99" s="226"/>
      <c r="T99" s="227"/>
      <c r="AT99" s="228" t="s">
        <v>237</v>
      </c>
      <c r="AU99" s="228" t="s">
        <v>87</v>
      </c>
      <c r="AV99" s="12" t="s">
        <v>87</v>
      </c>
      <c r="AW99" s="12" t="s">
        <v>42</v>
      </c>
      <c r="AX99" s="12" t="s">
        <v>24</v>
      </c>
      <c r="AY99" s="228" t="s">
        <v>228</v>
      </c>
    </row>
    <row r="100" spans="2:65" s="1" customFormat="1" ht="22.5" customHeight="1">
      <c r="B100" s="42"/>
      <c r="C100" s="205" t="s">
        <v>251</v>
      </c>
      <c r="D100" s="205" t="s">
        <v>230</v>
      </c>
      <c r="E100" s="206" t="s">
        <v>8367</v>
      </c>
      <c r="F100" s="207" t="s">
        <v>8368</v>
      </c>
      <c r="G100" s="208" t="s">
        <v>328</v>
      </c>
      <c r="H100" s="209">
        <v>2</v>
      </c>
      <c r="I100" s="210"/>
      <c r="J100" s="211">
        <f>ROUND(I100*H100,2)</f>
        <v>0</v>
      </c>
      <c r="K100" s="207" t="s">
        <v>234</v>
      </c>
      <c r="L100" s="62"/>
      <c r="M100" s="212" t="s">
        <v>22</v>
      </c>
      <c r="N100" s="213" t="s">
        <v>50</v>
      </c>
      <c r="O100" s="43"/>
      <c r="P100" s="214">
        <f>O100*H100</f>
        <v>0</v>
      </c>
      <c r="Q100" s="214">
        <v>8.6800000000000002E-3</v>
      </c>
      <c r="R100" s="214">
        <f>Q100*H100</f>
        <v>1.736E-2</v>
      </c>
      <c r="S100" s="214">
        <v>0</v>
      </c>
      <c r="T100" s="215">
        <f>S100*H100</f>
        <v>0</v>
      </c>
      <c r="AR100" s="25" t="s">
        <v>235</v>
      </c>
      <c r="AT100" s="25" t="s">
        <v>230</v>
      </c>
      <c r="AU100" s="25" t="s">
        <v>87</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235</v>
      </c>
      <c r="BM100" s="25" t="s">
        <v>8369</v>
      </c>
    </row>
    <row r="101" spans="2:65" s="1" customFormat="1" ht="27">
      <c r="B101" s="42"/>
      <c r="C101" s="64"/>
      <c r="D101" s="229" t="s">
        <v>640</v>
      </c>
      <c r="E101" s="64"/>
      <c r="F101" s="254" t="s">
        <v>8370</v>
      </c>
      <c r="G101" s="64"/>
      <c r="H101" s="64"/>
      <c r="I101" s="173"/>
      <c r="J101" s="64"/>
      <c r="K101" s="64"/>
      <c r="L101" s="62"/>
      <c r="M101" s="255"/>
      <c r="N101" s="43"/>
      <c r="O101" s="43"/>
      <c r="P101" s="43"/>
      <c r="Q101" s="43"/>
      <c r="R101" s="43"/>
      <c r="S101" s="43"/>
      <c r="T101" s="79"/>
      <c r="AT101" s="25" t="s">
        <v>640</v>
      </c>
      <c r="AU101" s="25" t="s">
        <v>87</v>
      </c>
    </row>
    <row r="102" spans="2:65" s="12" customFormat="1" ht="13.5">
      <c r="B102" s="217"/>
      <c r="C102" s="218"/>
      <c r="D102" s="229" t="s">
        <v>237</v>
      </c>
      <c r="E102" s="230" t="s">
        <v>22</v>
      </c>
      <c r="F102" s="231" t="s">
        <v>8371</v>
      </c>
      <c r="G102" s="218"/>
      <c r="H102" s="232">
        <v>2</v>
      </c>
      <c r="I102" s="223"/>
      <c r="J102" s="218"/>
      <c r="K102" s="218"/>
      <c r="L102" s="224"/>
      <c r="M102" s="225"/>
      <c r="N102" s="226"/>
      <c r="O102" s="226"/>
      <c r="P102" s="226"/>
      <c r="Q102" s="226"/>
      <c r="R102" s="226"/>
      <c r="S102" s="226"/>
      <c r="T102" s="227"/>
      <c r="AT102" s="228" t="s">
        <v>237</v>
      </c>
      <c r="AU102" s="228" t="s">
        <v>87</v>
      </c>
      <c r="AV102" s="12" t="s">
        <v>87</v>
      </c>
      <c r="AW102" s="12" t="s">
        <v>42</v>
      </c>
      <c r="AX102" s="12" t="s">
        <v>79</v>
      </c>
      <c r="AY102" s="228" t="s">
        <v>228</v>
      </c>
    </row>
    <row r="103" spans="2:65" s="13" customFormat="1" ht="13.5">
      <c r="B103" s="243"/>
      <c r="C103" s="244"/>
      <c r="D103" s="219" t="s">
        <v>237</v>
      </c>
      <c r="E103" s="245" t="s">
        <v>22</v>
      </c>
      <c r="F103" s="246" t="s">
        <v>358</v>
      </c>
      <c r="G103" s="244"/>
      <c r="H103" s="247">
        <v>2</v>
      </c>
      <c r="I103" s="248"/>
      <c r="J103" s="244"/>
      <c r="K103" s="244"/>
      <c r="L103" s="249"/>
      <c r="M103" s="250"/>
      <c r="N103" s="251"/>
      <c r="O103" s="251"/>
      <c r="P103" s="251"/>
      <c r="Q103" s="251"/>
      <c r="R103" s="251"/>
      <c r="S103" s="251"/>
      <c r="T103" s="252"/>
      <c r="AT103" s="253" t="s">
        <v>237</v>
      </c>
      <c r="AU103" s="253" t="s">
        <v>87</v>
      </c>
      <c r="AV103" s="13" t="s">
        <v>235</v>
      </c>
      <c r="AW103" s="13" t="s">
        <v>42</v>
      </c>
      <c r="AX103" s="13" t="s">
        <v>24</v>
      </c>
      <c r="AY103" s="253" t="s">
        <v>228</v>
      </c>
    </row>
    <row r="104" spans="2:65" s="1" customFormat="1" ht="22.5" customHeight="1">
      <c r="B104" s="42"/>
      <c r="C104" s="205" t="s">
        <v>255</v>
      </c>
      <c r="D104" s="205" t="s">
        <v>230</v>
      </c>
      <c r="E104" s="206" t="s">
        <v>8372</v>
      </c>
      <c r="F104" s="207" t="s">
        <v>8373</v>
      </c>
      <c r="G104" s="208" t="s">
        <v>328</v>
      </c>
      <c r="H104" s="209">
        <v>3</v>
      </c>
      <c r="I104" s="210"/>
      <c r="J104" s="211">
        <f>ROUND(I104*H104,2)</f>
        <v>0</v>
      </c>
      <c r="K104" s="207" t="s">
        <v>234</v>
      </c>
      <c r="L104" s="62"/>
      <c r="M104" s="212" t="s">
        <v>22</v>
      </c>
      <c r="N104" s="213" t="s">
        <v>50</v>
      </c>
      <c r="O104" s="43"/>
      <c r="P104" s="214">
        <f>O104*H104</f>
        <v>0</v>
      </c>
      <c r="Q104" s="214">
        <v>3.6900000000000002E-2</v>
      </c>
      <c r="R104" s="214">
        <f>Q104*H104</f>
        <v>0.11070000000000001</v>
      </c>
      <c r="S104" s="214">
        <v>0</v>
      </c>
      <c r="T104" s="215">
        <f>S104*H104</f>
        <v>0</v>
      </c>
      <c r="AR104" s="25" t="s">
        <v>235</v>
      </c>
      <c r="AT104" s="25" t="s">
        <v>230</v>
      </c>
      <c r="AU104" s="25" t="s">
        <v>87</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235</v>
      </c>
      <c r="BM104" s="25" t="s">
        <v>8374</v>
      </c>
    </row>
    <row r="105" spans="2:65" s="1" customFormat="1" ht="27">
      <c r="B105" s="42"/>
      <c r="C105" s="64"/>
      <c r="D105" s="229" t="s">
        <v>640</v>
      </c>
      <c r="E105" s="64"/>
      <c r="F105" s="254" t="s">
        <v>8375</v>
      </c>
      <c r="G105" s="64"/>
      <c r="H105" s="64"/>
      <c r="I105" s="173"/>
      <c r="J105" s="64"/>
      <c r="K105" s="64"/>
      <c r="L105" s="62"/>
      <c r="M105" s="255"/>
      <c r="N105" s="43"/>
      <c r="O105" s="43"/>
      <c r="P105" s="43"/>
      <c r="Q105" s="43"/>
      <c r="R105" s="43"/>
      <c r="S105" s="43"/>
      <c r="T105" s="79"/>
      <c r="AT105" s="25" t="s">
        <v>640</v>
      </c>
      <c r="AU105" s="25" t="s">
        <v>87</v>
      </c>
    </row>
    <row r="106" spans="2:65" s="12" customFormat="1" ht="13.5">
      <c r="B106" s="217"/>
      <c r="C106" s="218"/>
      <c r="D106" s="229" t="s">
        <v>237</v>
      </c>
      <c r="E106" s="230" t="s">
        <v>22</v>
      </c>
      <c r="F106" s="231" t="s">
        <v>8376</v>
      </c>
      <c r="G106" s="218"/>
      <c r="H106" s="232">
        <v>3</v>
      </c>
      <c r="I106" s="223"/>
      <c r="J106" s="218"/>
      <c r="K106" s="218"/>
      <c r="L106" s="224"/>
      <c r="M106" s="225"/>
      <c r="N106" s="226"/>
      <c r="O106" s="226"/>
      <c r="P106" s="226"/>
      <c r="Q106" s="226"/>
      <c r="R106" s="226"/>
      <c r="S106" s="226"/>
      <c r="T106" s="227"/>
      <c r="AT106" s="228" t="s">
        <v>237</v>
      </c>
      <c r="AU106" s="228" t="s">
        <v>87</v>
      </c>
      <c r="AV106" s="12" t="s">
        <v>87</v>
      </c>
      <c r="AW106" s="12" t="s">
        <v>42</v>
      </c>
      <c r="AX106" s="12" t="s">
        <v>79</v>
      </c>
      <c r="AY106" s="228" t="s">
        <v>228</v>
      </c>
    </row>
    <row r="107" spans="2:65" s="13" customFormat="1" ht="13.5">
      <c r="B107" s="243"/>
      <c r="C107" s="244"/>
      <c r="D107" s="219" t="s">
        <v>237</v>
      </c>
      <c r="E107" s="245" t="s">
        <v>22</v>
      </c>
      <c r="F107" s="246" t="s">
        <v>358</v>
      </c>
      <c r="G107" s="244"/>
      <c r="H107" s="247">
        <v>3</v>
      </c>
      <c r="I107" s="248"/>
      <c r="J107" s="244"/>
      <c r="K107" s="244"/>
      <c r="L107" s="249"/>
      <c r="M107" s="250"/>
      <c r="N107" s="251"/>
      <c r="O107" s="251"/>
      <c r="P107" s="251"/>
      <c r="Q107" s="251"/>
      <c r="R107" s="251"/>
      <c r="S107" s="251"/>
      <c r="T107" s="252"/>
      <c r="AT107" s="253" t="s">
        <v>237</v>
      </c>
      <c r="AU107" s="253" t="s">
        <v>87</v>
      </c>
      <c r="AV107" s="13" t="s">
        <v>235</v>
      </c>
      <c r="AW107" s="13" t="s">
        <v>42</v>
      </c>
      <c r="AX107" s="13" t="s">
        <v>24</v>
      </c>
      <c r="AY107" s="253" t="s">
        <v>228</v>
      </c>
    </row>
    <row r="108" spans="2:65" s="1" customFormat="1" ht="22.5" customHeight="1">
      <c r="B108" s="42"/>
      <c r="C108" s="205" t="s">
        <v>260</v>
      </c>
      <c r="D108" s="205" t="s">
        <v>230</v>
      </c>
      <c r="E108" s="206" t="s">
        <v>7798</v>
      </c>
      <c r="F108" s="207" t="s">
        <v>7799</v>
      </c>
      <c r="G108" s="208" t="s">
        <v>233</v>
      </c>
      <c r="H108" s="209">
        <v>12.581</v>
      </c>
      <c r="I108" s="210"/>
      <c r="J108" s="211">
        <f>ROUND(I108*H108,2)</f>
        <v>0</v>
      </c>
      <c r="K108" s="207" t="s">
        <v>234</v>
      </c>
      <c r="L108" s="62"/>
      <c r="M108" s="212" t="s">
        <v>22</v>
      </c>
      <c r="N108" s="213" t="s">
        <v>50</v>
      </c>
      <c r="O108" s="43"/>
      <c r="P108" s="214">
        <f>O108*H108</f>
        <v>0</v>
      </c>
      <c r="Q108" s="214">
        <v>0</v>
      </c>
      <c r="R108" s="214">
        <f>Q108*H108</f>
        <v>0</v>
      </c>
      <c r="S108" s="214">
        <v>0</v>
      </c>
      <c r="T108" s="215">
        <f>S108*H108</f>
        <v>0</v>
      </c>
      <c r="AR108" s="25" t="s">
        <v>235</v>
      </c>
      <c r="AT108" s="25" t="s">
        <v>230</v>
      </c>
      <c r="AU108" s="25" t="s">
        <v>87</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235</v>
      </c>
      <c r="BM108" s="25" t="s">
        <v>8377</v>
      </c>
    </row>
    <row r="109" spans="2:65" s="1" customFormat="1" ht="27">
      <c r="B109" s="42"/>
      <c r="C109" s="64"/>
      <c r="D109" s="229" t="s">
        <v>640</v>
      </c>
      <c r="E109" s="64"/>
      <c r="F109" s="254" t="s">
        <v>8375</v>
      </c>
      <c r="G109" s="64"/>
      <c r="H109" s="64"/>
      <c r="I109" s="173"/>
      <c r="J109" s="64"/>
      <c r="K109" s="64"/>
      <c r="L109" s="62"/>
      <c r="M109" s="255"/>
      <c r="N109" s="43"/>
      <c r="O109" s="43"/>
      <c r="P109" s="43"/>
      <c r="Q109" s="43"/>
      <c r="R109" s="43"/>
      <c r="S109" s="43"/>
      <c r="T109" s="79"/>
      <c r="AT109" s="25" t="s">
        <v>640</v>
      </c>
      <c r="AU109" s="25" t="s">
        <v>87</v>
      </c>
    </row>
    <row r="110" spans="2:65" s="12" customFormat="1" ht="13.5">
      <c r="B110" s="217"/>
      <c r="C110" s="218"/>
      <c r="D110" s="229" t="s">
        <v>237</v>
      </c>
      <c r="E110" s="230" t="s">
        <v>22</v>
      </c>
      <c r="F110" s="231" t="s">
        <v>8378</v>
      </c>
      <c r="G110" s="218"/>
      <c r="H110" s="232">
        <v>8.8000000000000007</v>
      </c>
      <c r="I110" s="223"/>
      <c r="J110" s="218"/>
      <c r="K110" s="218"/>
      <c r="L110" s="224"/>
      <c r="M110" s="225"/>
      <c r="N110" s="226"/>
      <c r="O110" s="226"/>
      <c r="P110" s="226"/>
      <c r="Q110" s="226"/>
      <c r="R110" s="226"/>
      <c r="S110" s="226"/>
      <c r="T110" s="227"/>
      <c r="AT110" s="228" t="s">
        <v>237</v>
      </c>
      <c r="AU110" s="228" t="s">
        <v>87</v>
      </c>
      <c r="AV110" s="12" t="s">
        <v>87</v>
      </c>
      <c r="AW110" s="12" t="s">
        <v>42</v>
      </c>
      <c r="AX110" s="12" t="s">
        <v>79</v>
      </c>
      <c r="AY110" s="228" t="s">
        <v>228</v>
      </c>
    </row>
    <row r="111" spans="2:65" s="12" customFormat="1" ht="13.5">
      <c r="B111" s="217"/>
      <c r="C111" s="218"/>
      <c r="D111" s="229" t="s">
        <v>237</v>
      </c>
      <c r="E111" s="230" t="s">
        <v>22</v>
      </c>
      <c r="F111" s="231" t="s">
        <v>8379</v>
      </c>
      <c r="G111" s="218"/>
      <c r="H111" s="232">
        <v>1.35</v>
      </c>
      <c r="I111" s="223"/>
      <c r="J111" s="218"/>
      <c r="K111" s="218"/>
      <c r="L111" s="224"/>
      <c r="M111" s="225"/>
      <c r="N111" s="226"/>
      <c r="O111" s="226"/>
      <c r="P111" s="226"/>
      <c r="Q111" s="226"/>
      <c r="R111" s="226"/>
      <c r="S111" s="226"/>
      <c r="T111" s="227"/>
      <c r="AT111" s="228" t="s">
        <v>237</v>
      </c>
      <c r="AU111" s="228" t="s">
        <v>87</v>
      </c>
      <c r="AV111" s="12" t="s">
        <v>87</v>
      </c>
      <c r="AW111" s="12" t="s">
        <v>42</v>
      </c>
      <c r="AX111" s="12" t="s">
        <v>79</v>
      </c>
      <c r="AY111" s="228" t="s">
        <v>228</v>
      </c>
    </row>
    <row r="112" spans="2:65" s="12" customFormat="1" ht="13.5">
      <c r="B112" s="217"/>
      <c r="C112" s="218"/>
      <c r="D112" s="229" t="s">
        <v>237</v>
      </c>
      <c r="E112" s="230" t="s">
        <v>22</v>
      </c>
      <c r="F112" s="231" t="s">
        <v>8380</v>
      </c>
      <c r="G112" s="218"/>
      <c r="H112" s="232">
        <v>2.431</v>
      </c>
      <c r="I112" s="223"/>
      <c r="J112" s="218"/>
      <c r="K112" s="218"/>
      <c r="L112" s="224"/>
      <c r="M112" s="225"/>
      <c r="N112" s="226"/>
      <c r="O112" s="226"/>
      <c r="P112" s="226"/>
      <c r="Q112" s="226"/>
      <c r="R112" s="226"/>
      <c r="S112" s="226"/>
      <c r="T112" s="227"/>
      <c r="AT112" s="228" t="s">
        <v>237</v>
      </c>
      <c r="AU112" s="228" t="s">
        <v>87</v>
      </c>
      <c r="AV112" s="12" t="s">
        <v>87</v>
      </c>
      <c r="AW112" s="12" t="s">
        <v>42</v>
      </c>
      <c r="AX112" s="12" t="s">
        <v>79</v>
      </c>
      <c r="AY112" s="228" t="s">
        <v>228</v>
      </c>
    </row>
    <row r="113" spans="2:65" s="13" customFormat="1" ht="13.5">
      <c r="B113" s="243"/>
      <c r="C113" s="244"/>
      <c r="D113" s="219" t="s">
        <v>237</v>
      </c>
      <c r="E113" s="245" t="s">
        <v>22</v>
      </c>
      <c r="F113" s="246" t="s">
        <v>358</v>
      </c>
      <c r="G113" s="244"/>
      <c r="H113" s="247">
        <v>12.581</v>
      </c>
      <c r="I113" s="248"/>
      <c r="J113" s="244"/>
      <c r="K113" s="244"/>
      <c r="L113" s="249"/>
      <c r="M113" s="250"/>
      <c r="N113" s="251"/>
      <c r="O113" s="251"/>
      <c r="P113" s="251"/>
      <c r="Q113" s="251"/>
      <c r="R113" s="251"/>
      <c r="S113" s="251"/>
      <c r="T113" s="252"/>
      <c r="AT113" s="253" t="s">
        <v>237</v>
      </c>
      <c r="AU113" s="253" t="s">
        <v>87</v>
      </c>
      <c r="AV113" s="13" t="s">
        <v>235</v>
      </c>
      <c r="AW113" s="13" t="s">
        <v>42</v>
      </c>
      <c r="AX113" s="13" t="s">
        <v>24</v>
      </c>
      <c r="AY113" s="253" t="s">
        <v>228</v>
      </c>
    </row>
    <row r="114" spans="2:65" s="1" customFormat="1" ht="22.5" customHeight="1">
      <c r="B114" s="42"/>
      <c r="C114" s="205" t="s">
        <v>267</v>
      </c>
      <c r="D114" s="205" t="s">
        <v>230</v>
      </c>
      <c r="E114" s="206" t="s">
        <v>2704</v>
      </c>
      <c r="F114" s="207" t="s">
        <v>2705</v>
      </c>
      <c r="G114" s="208" t="s">
        <v>233</v>
      </c>
      <c r="H114" s="209">
        <v>1</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8381</v>
      </c>
    </row>
    <row r="115" spans="2:65" s="1" customFormat="1" ht="27">
      <c r="B115" s="42"/>
      <c r="C115" s="64"/>
      <c r="D115" s="229" t="s">
        <v>640</v>
      </c>
      <c r="E115" s="64"/>
      <c r="F115" s="254" t="s">
        <v>8375</v>
      </c>
      <c r="G115" s="64"/>
      <c r="H115" s="64"/>
      <c r="I115" s="173"/>
      <c r="J115" s="64"/>
      <c r="K115" s="64"/>
      <c r="L115" s="62"/>
      <c r="M115" s="255"/>
      <c r="N115" s="43"/>
      <c r="O115" s="43"/>
      <c r="P115" s="43"/>
      <c r="Q115" s="43"/>
      <c r="R115" s="43"/>
      <c r="S115" s="43"/>
      <c r="T115" s="79"/>
      <c r="AT115" s="25" t="s">
        <v>640</v>
      </c>
      <c r="AU115" s="25" t="s">
        <v>87</v>
      </c>
    </row>
    <row r="116" spans="2:65" s="12" customFormat="1" ht="13.5">
      <c r="B116" s="217"/>
      <c r="C116" s="218"/>
      <c r="D116" s="229" t="s">
        <v>237</v>
      </c>
      <c r="E116" s="230" t="s">
        <v>22</v>
      </c>
      <c r="F116" s="231" t="s">
        <v>8382</v>
      </c>
      <c r="G116" s="218"/>
      <c r="H116" s="232">
        <v>1</v>
      </c>
      <c r="I116" s="223"/>
      <c r="J116" s="218"/>
      <c r="K116" s="218"/>
      <c r="L116" s="224"/>
      <c r="M116" s="225"/>
      <c r="N116" s="226"/>
      <c r="O116" s="226"/>
      <c r="P116" s="226"/>
      <c r="Q116" s="226"/>
      <c r="R116" s="226"/>
      <c r="S116" s="226"/>
      <c r="T116" s="227"/>
      <c r="AT116" s="228" t="s">
        <v>237</v>
      </c>
      <c r="AU116" s="228" t="s">
        <v>87</v>
      </c>
      <c r="AV116" s="12" t="s">
        <v>87</v>
      </c>
      <c r="AW116" s="12" t="s">
        <v>42</v>
      </c>
      <c r="AX116" s="12" t="s">
        <v>79</v>
      </c>
      <c r="AY116" s="228" t="s">
        <v>228</v>
      </c>
    </row>
    <row r="117" spans="2:65" s="13" customFormat="1" ht="13.5">
      <c r="B117" s="243"/>
      <c r="C117" s="244"/>
      <c r="D117" s="219" t="s">
        <v>237</v>
      </c>
      <c r="E117" s="245" t="s">
        <v>22</v>
      </c>
      <c r="F117" s="246" t="s">
        <v>358</v>
      </c>
      <c r="G117" s="244"/>
      <c r="H117" s="247">
        <v>1</v>
      </c>
      <c r="I117" s="248"/>
      <c r="J117" s="244"/>
      <c r="K117" s="244"/>
      <c r="L117" s="249"/>
      <c r="M117" s="250"/>
      <c r="N117" s="251"/>
      <c r="O117" s="251"/>
      <c r="P117" s="251"/>
      <c r="Q117" s="251"/>
      <c r="R117" s="251"/>
      <c r="S117" s="251"/>
      <c r="T117" s="252"/>
      <c r="AT117" s="253" t="s">
        <v>237</v>
      </c>
      <c r="AU117" s="253" t="s">
        <v>87</v>
      </c>
      <c r="AV117" s="13" t="s">
        <v>235</v>
      </c>
      <c r="AW117" s="13" t="s">
        <v>42</v>
      </c>
      <c r="AX117" s="13" t="s">
        <v>24</v>
      </c>
      <c r="AY117" s="253" t="s">
        <v>228</v>
      </c>
    </row>
    <row r="118" spans="2:65" s="1" customFormat="1" ht="22.5" customHeight="1">
      <c r="B118" s="42"/>
      <c r="C118" s="205" t="s">
        <v>272</v>
      </c>
      <c r="D118" s="205" t="s">
        <v>230</v>
      </c>
      <c r="E118" s="206" t="s">
        <v>8383</v>
      </c>
      <c r="F118" s="207" t="s">
        <v>8384</v>
      </c>
      <c r="G118" s="208" t="s">
        <v>233</v>
      </c>
      <c r="H118" s="209">
        <v>125.41200000000001</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8385</v>
      </c>
    </row>
    <row r="119" spans="2:65" s="1" customFormat="1" ht="27">
      <c r="B119" s="42"/>
      <c r="C119" s="64"/>
      <c r="D119" s="229" t="s">
        <v>640</v>
      </c>
      <c r="E119" s="64"/>
      <c r="F119" s="254" t="s">
        <v>8386</v>
      </c>
      <c r="G119" s="64"/>
      <c r="H119" s="64"/>
      <c r="I119" s="173"/>
      <c r="J119" s="64"/>
      <c r="K119" s="64"/>
      <c r="L119" s="62"/>
      <c r="M119" s="255"/>
      <c r="N119" s="43"/>
      <c r="O119" s="43"/>
      <c r="P119" s="43"/>
      <c r="Q119" s="43"/>
      <c r="R119" s="43"/>
      <c r="S119" s="43"/>
      <c r="T119" s="79"/>
      <c r="AT119" s="25" t="s">
        <v>640</v>
      </c>
      <c r="AU119" s="25" t="s">
        <v>87</v>
      </c>
    </row>
    <row r="120" spans="2:65" s="12" customFormat="1" ht="13.5">
      <c r="B120" s="217"/>
      <c r="C120" s="218"/>
      <c r="D120" s="229" t="s">
        <v>237</v>
      </c>
      <c r="E120" s="230" t="s">
        <v>22</v>
      </c>
      <c r="F120" s="231" t="s">
        <v>8387</v>
      </c>
      <c r="G120" s="218"/>
      <c r="H120" s="232">
        <v>33.825000000000003</v>
      </c>
      <c r="I120" s="223"/>
      <c r="J120" s="218"/>
      <c r="K120" s="218"/>
      <c r="L120" s="224"/>
      <c r="M120" s="225"/>
      <c r="N120" s="226"/>
      <c r="O120" s="226"/>
      <c r="P120" s="226"/>
      <c r="Q120" s="226"/>
      <c r="R120" s="226"/>
      <c r="S120" s="226"/>
      <c r="T120" s="227"/>
      <c r="AT120" s="228" t="s">
        <v>237</v>
      </c>
      <c r="AU120" s="228" t="s">
        <v>87</v>
      </c>
      <c r="AV120" s="12" t="s">
        <v>87</v>
      </c>
      <c r="AW120" s="12" t="s">
        <v>42</v>
      </c>
      <c r="AX120" s="12" t="s">
        <v>79</v>
      </c>
      <c r="AY120" s="228" t="s">
        <v>228</v>
      </c>
    </row>
    <row r="121" spans="2:65" s="12" customFormat="1" ht="13.5">
      <c r="B121" s="217"/>
      <c r="C121" s="218"/>
      <c r="D121" s="229" t="s">
        <v>237</v>
      </c>
      <c r="E121" s="230" t="s">
        <v>22</v>
      </c>
      <c r="F121" s="231" t="s">
        <v>8388</v>
      </c>
      <c r="G121" s="218"/>
      <c r="H121" s="232">
        <v>21.725000000000001</v>
      </c>
      <c r="I121" s="223"/>
      <c r="J121" s="218"/>
      <c r="K121" s="218"/>
      <c r="L121" s="224"/>
      <c r="M121" s="225"/>
      <c r="N121" s="226"/>
      <c r="O121" s="226"/>
      <c r="P121" s="226"/>
      <c r="Q121" s="226"/>
      <c r="R121" s="226"/>
      <c r="S121" s="226"/>
      <c r="T121" s="227"/>
      <c r="AT121" s="228" t="s">
        <v>237</v>
      </c>
      <c r="AU121" s="228" t="s">
        <v>87</v>
      </c>
      <c r="AV121" s="12" t="s">
        <v>87</v>
      </c>
      <c r="AW121" s="12" t="s">
        <v>42</v>
      </c>
      <c r="AX121" s="12" t="s">
        <v>79</v>
      </c>
      <c r="AY121" s="228" t="s">
        <v>228</v>
      </c>
    </row>
    <row r="122" spans="2:65" s="12" customFormat="1" ht="13.5">
      <c r="B122" s="217"/>
      <c r="C122" s="218"/>
      <c r="D122" s="229" t="s">
        <v>237</v>
      </c>
      <c r="E122" s="230" t="s">
        <v>22</v>
      </c>
      <c r="F122" s="231" t="s">
        <v>8389</v>
      </c>
      <c r="G122" s="218"/>
      <c r="H122" s="232">
        <v>7.8540000000000001</v>
      </c>
      <c r="I122" s="223"/>
      <c r="J122" s="218"/>
      <c r="K122" s="218"/>
      <c r="L122" s="224"/>
      <c r="M122" s="225"/>
      <c r="N122" s="226"/>
      <c r="O122" s="226"/>
      <c r="P122" s="226"/>
      <c r="Q122" s="226"/>
      <c r="R122" s="226"/>
      <c r="S122" s="226"/>
      <c r="T122" s="227"/>
      <c r="AT122" s="228" t="s">
        <v>237</v>
      </c>
      <c r="AU122" s="228" t="s">
        <v>87</v>
      </c>
      <c r="AV122" s="12" t="s">
        <v>87</v>
      </c>
      <c r="AW122" s="12" t="s">
        <v>42</v>
      </c>
      <c r="AX122" s="12" t="s">
        <v>79</v>
      </c>
      <c r="AY122" s="228" t="s">
        <v>228</v>
      </c>
    </row>
    <row r="123" spans="2:65" s="12" customFormat="1" ht="13.5">
      <c r="B123" s="217"/>
      <c r="C123" s="218"/>
      <c r="D123" s="229" t="s">
        <v>237</v>
      </c>
      <c r="E123" s="230" t="s">
        <v>22</v>
      </c>
      <c r="F123" s="231" t="s">
        <v>8390</v>
      </c>
      <c r="G123" s="218"/>
      <c r="H123" s="232">
        <v>35.997999999999998</v>
      </c>
      <c r="I123" s="223"/>
      <c r="J123" s="218"/>
      <c r="K123" s="218"/>
      <c r="L123" s="224"/>
      <c r="M123" s="225"/>
      <c r="N123" s="226"/>
      <c r="O123" s="226"/>
      <c r="P123" s="226"/>
      <c r="Q123" s="226"/>
      <c r="R123" s="226"/>
      <c r="S123" s="226"/>
      <c r="T123" s="227"/>
      <c r="AT123" s="228" t="s">
        <v>237</v>
      </c>
      <c r="AU123" s="228" t="s">
        <v>87</v>
      </c>
      <c r="AV123" s="12" t="s">
        <v>87</v>
      </c>
      <c r="AW123" s="12" t="s">
        <v>42</v>
      </c>
      <c r="AX123" s="12" t="s">
        <v>79</v>
      </c>
      <c r="AY123" s="228" t="s">
        <v>228</v>
      </c>
    </row>
    <row r="124" spans="2:65" s="12" customFormat="1" ht="13.5">
      <c r="B124" s="217"/>
      <c r="C124" s="218"/>
      <c r="D124" s="229" t="s">
        <v>237</v>
      </c>
      <c r="E124" s="230" t="s">
        <v>22</v>
      </c>
      <c r="F124" s="231" t="s">
        <v>8391</v>
      </c>
      <c r="G124" s="218"/>
      <c r="H124" s="232">
        <v>10.872</v>
      </c>
      <c r="I124" s="223"/>
      <c r="J124" s="218"/>
      <c r="K124" s="218"/>
      <c r="L124" s="224"/>
      <c r="M124" s="225"/>
      <c r="N124" s="226"/>
      <c r="O124" s="226"/>
      <c r="P124" s="226"/>
      <c r="Q124" s="226"/>
      <c r="R124" s="226"/>
      <c r="S124" s="226"/>
      <c r="T124" s="227"/>
      <c r="AT124" s="228" t="s">
        <v>237</v>
      </c>
      <c r="AU124" s="228" t="s">
        <v>87</v>
      </c>
      <c r="AV124" s="12" t="s">
        <v>87</v>
      </c>
      <c r="AW124" s="12" t="s">
        <v>42</v>
      </c>
      <c r="AX124" s="12" t="s">
        <v>79</v>
      </c>
      <c r="AY124" s="228" t="s">
        <v>228</v>
      </c>
    </row>
    <row r="125" spans="2:65" s="12" customFormat="1" ht="13.5">
      <c r="B125" s="217"/>
      <c r="C125" s="218"/>
      <c r="D125" s="229" t="s">
        <v>237</v>
      </c>
      <c r="E125" s="230" t="s">
        <v>22</v>
      </c>
      <c r="F125" s="231" t="s">
        <v>8392</v>
      </c>
      <c r="G125" s="218"/>
      <c r="H125" s="232">
        <v>8.1539999999999999</v>
      </c>
      <c r="I125" s="223"/>
      <c r="J125" s="218"/>
      <c r="K125" s="218"/>
      <c r="L125" s="224"/>
      <c r="M125" s="225"/>
      <c r="N125" s="226"/>
      <c r="O125" s="226"/>
      <c r="P125" s="226"/>
      <c r="Q125" s="226"/>
      <c r="R125" s="226"/>
      <c r="S125" s="226"/>
      <c r="T125" s="227"/>
      <c r="AT125" s="228" t="s">
        <v>237</v>
      </c>
      <c r="AU125" s="228" t="s">
        <v>87</v>
      </c>
      <c r="AV125" s="12" t="s">
        <v>87</v>
      </c>
      <c r="AW125" s="12" t="s">
        <v>42</v>
      </c>
      <c r="AX125" s="12" t="s">
        <v>79</v>
      </c>
      <c r="AY125" s="228" t="s">
        <v>228</v>
      </c>
    </row>
    <row r="126" spans="2:65" s="12" customFormat="1" ht="13.5">
      <c r="B126" s="217"/>
      <c r="C126" s="218"/>
      <c r="D126" s="229" t="s">
        <v>237</v>
      </c>
      <c r="E126" s="230" t="s">
        <v>22</v>
      </c>
      <c r="F126" s="231" t="s">
        <v>8393</v>
      </c>
      <c r="G126" s="218"/>
      <c r="H126" s="232">
        <v>5.94</v>
      </c>
      <c r="I126" s="223"/>
      <c r="J126" s="218"/>
      <c r="K126" s="218"/>
      <c r="L126" s="224"/>
      <c r="M126" s="225"/>
      <c r="N126" s="226"/>
      <c r="O126" s="226"/>
      <c r="P126" s="226"/>
      <c r="Q126" s="226"/>
      <c r="R126" s="226"/>
      <c r="S126" s="226"/>
      <c r="T126" s="227"/>
      <c r="AT126" s="228" t="s">
        <v>237</v>
      </c>
      <c r="AU126" s="228" t="s">
        <v>87</v>
      </c>
      <c r="AV126" s="12" t="s">
        <v>87</v>
      </c>
      <c r="AW126" s="12" t="s">
        <v>42</v>
      </c>
      <c r="AX126" s="12" t="s">
        <v>79</v>
      </c>
      <c r="AY126" s="228" t="s">
        <v>228</v>
      </c>
    </row>
    <row r="127" spans="2:65" s="12" customFormat="1" ht="13.5">
      <c r="B127" s="217"/>
      <c r="C127" s="218"/>
      <c r="D127" s="229" t="s">
        <v>237</v>
      </c>
      <c r="E127" s="230" t="s">
        <v>22</v>
      </c>
      <c r="F127" s="231" t="s">
        <v>8394</v>
      </c>
      <c r="G127" s="218"/>
      <c r="H127" s="232">
        <v>1.044</v>
      </c>
      <c r="I127" s="223"/>
      <c r="J127" s="218"/>
      <c r="K127" s="218"/>
      <c r="L127" s="224"/>
      <c r="M127" s="225"/>
      <c r="N127" s="226"/>
      <c r="O127" s="226"/>
      <c r="P127" s="226"/>
      <c r="Q127" s="226"/>
      <c r="R127" s="226"/>
      <c r="S127" s="226"/>
      <c r="T127" s="227"/>
      <c r="AT127" s="228" t="s">
        <v>237</v>
      </c>
      <c r="AU127" s="228" t="s">
        <v>87</v>
      </c>
      <c r="AV127" s="12" t="s">
        <v>87</v>
      </c>
      <c r="AW127" s="12" t="s">
        <v>42</v>
      </c>
      <c r="AX127" s="12" t="s">
        <v>79</v>
      </c>
      <c r="AY127" s="228" t="s">
        <v>228</v>
      </c>
    </row>
    <row r="128" spans="2:65" s="13" customFormat="1" ht="13.5">
      <c r="B128" s="243"/>
      <c r="C128" s="244"/>
      <c r="D128" s="219" t="s">
        <v>237</v>
      </c>
      <c r="E128" s="245" t="s">
        <v>22</v>
      </c>
      <c r="F128" s="246" t="s">
        <v>358</v>
      </c>
      <c r="G128" s="244"/>
      <c r="H128" s="247">
        <v>125.41200000000001</v>
      </c>
      <c r="I128" s="248"/>
      <c r="J128" s="244"/>
      <c r="K128" s="244"/>
      <c r="L128" s="249"/>
      <c r="M128" s="250"/>
      <c r="N128" s="251"/>
      <c r="O128" s="251"/>
      <c r="P128" s="251"/>
      <c r="Q128" s="251"/>
      <c r="R128" s="251"/>
      <c r="S128" s="251"/>
      <c r="T128" s="252"/>
      <c r="AT128" s="253" t="s">
        <v>237</v>
      </c>
      <c r="AU128" s="253" t="s">
        <v>87</v>
      </c>
      <c r="AV128" s="13" t="s">
        <v>235</v>
      </c>
      <c r="AW128" s="13" t="s">
        <v>42</v>
      </c>
      <c r="AX128" s="13" t="s">
        <v>24</v>
      </c>
      <c r="AY128" s="253" t="s">
        <v>228</v>
      </c>
    </row>
    <row r="129" spans="2:65" s="1" customFormat="1" ht="22.5" customHeight="1">
      <c r="B129" s="42"/>
      <c r="C129" s="205" t="s">
        <v>29</v>
      </c>
      <c r="D129" s="205" t="s">
        <v>230</v>
      </c>
      <c r="E129" s="206" t="s">
        <v>8395</v>
      </c>
      <c r="F129" s="207" t="s">
        <v>8396</v>
      </c>
      <c r="G129" s="208" t="s">
        <v>233</v>
      </c>
      <c r="H129" s="209">
        <v>21.792999999999999</v>
      </c>
      <c r="I129" s="210"/>
      <c r="J129" s="211">
        <f>ROUND(I129*H129,2)</f>
        <v>0</v>
      </c>
      <c r="K129" s="207" t="s">
        <v>234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8397</v>
      </c>
    </row>
    <row r="130" spans="2:65" s="1" customFormat="1" ht="27">
      <c r="B130" s="42"/>
      <c r="C130" s="64"/>
      <c r="D130" s="229" t="s">
        <v>640</v>
      </c>
      <c r="E130" s="64"/>
      <c r="F130" s="254" t="s">
        <v>8398</v>
      </c>
      <c r="G130" s="64"/>
      <c r="H130" s="64"/>
      <c r="I130" s="173"/>
      <c r="J130" s="64"/>
      <c r="K130" s="64"/>
      <c r="L130" s="62"/>
      <c r="M130" s="255"/>
      <c r="N130" s="43"/>
      <c r="O130" s="43"/>
      <c r="P130" s="43"/>
      <c r="Q130" s="43"/>
      <c r="R130" s="43"/>
      <c r="S130" s="43"/>
      <c r="T130" s="79"/>
      <c r="AT130" s="25" t="s">
        <v>640</v>
      </c>
      <c r="AU130" s="25" t="s">
        <v>87</v>
      </c>
    </row>
    <row r="131" spans="2:65" s="12" customFormat="1" ht="13.5">
      <c r="B131" s="217"/>
      <c r="C131" s="218"/>
      <c r="D131" s="229" t="s">
        <v>237</v>
      </c>
      <c r="E131" s="230" t="s">
        <v>22</v>
      </c>
      <c r="F131" s="231" t="s">
        <v>8399</v>
      </c>
      <c r="G131" s="218"/>
      <c r="H131" s="232">
        <v>2.976</v>
      </c>
      <c r="I131" s="223"/>
      <c r="J131" s="218"/>
      <c r="K131" s="218"/>
      <c r="L131" s="224"/>
      <c r="M131" s="225"/>
      <c r="N131" s="226"/>
      <c r="O131" s="226"/>
      <c r="P131" s="226"/>
      <c r="Q131" s="226"/>
      <c r="R131" s="226"/>
      <c r="S131" s="226"/>
      <c r="T131" s="227"/>
      <c r="AT131" s="228" t="s">
        <v>237</v>
      </c>
      <c r="AU131" s="228" t="s">
        <v>87</v>
      </c>
      <c r="AV131" s="12" t="s">
        <v>87</v>
      </c>
      <c r="AW131" s="12" t="s">
        <v>42</v>
      </c>
      <c r="AX131" s="12" t="s">
        <v>79</v>
      </c>
      <c r="AY131" s="228" t="s">
        <v>228</v>
      </c>
    </row>
    <row r="132" spans="2:65" s="12" customFormat="1" ht="13.5">
      <c r="B132" s="217"/>
      <c r="C132" s="218"/>
      <c r="D132" s="229" t="s">
        <v>237</v>
      </c>
      <c r="E132" s="230" t="s">
        <v>22</v>
      </c>
      <c r="F132" s="231" t="s">
        <v>8400</v>
      </c>
      <c r="G132" s="218"/>
      <c r="H132" s="232">
        <v>3.4409999999999998</v>
      </c>
      <c r="I132" s="223"/>
      <c r="J132" s="218"/>
      <c r="K132" s="218"/>
      <c r="L132" s="224"/>
      <c r="M132" s="225"/>
      <c r="N132" s="226"/>
      <c r="O132" s="226"/>
      <c r="P132" s="226"/>
      <c r="Q132" s="226"/>
      <c r="R132" s="226"/>
      <c r="S132" s="226"/>
      <c r="T132" s="227"/>
      <c r="AT132" s="228" t="s">
        <v>237</v>
      </c>
      <c r="AU132" s="228" t="s">
        <v>87</v>
      </c>
      <c r="AV132" s="12" t="s">
        <v>87</v>
      </c>
      <c r="AW132" s="12" t="s">
        <v>42</v>
      </c>
      <c r="AX132" s="12" t="s">
        <v>79</v>
      </c>
      <c r="AY132" s="228" t="s">
        <v>228</v>
      </c>
    </row>
    <row r="133" spans="2:65" s="12" customFormat="1" ht="13.5">
      <c r="B133" s="217"/>
      <c r="C133" s="218"/>
      <c r="D133" s="229" t="s">
        <v>237</v>
      </c>
      <c r="E133" s="230" t="s">
        <v>22</v>
      </c>
      <c r="F133" s="231" t="s">
        <v>8401</v>
      </c>
      <c r="G133" s="218"/>
      <c r="H133" s="232">
        <v>15.375999999999999</v>
      </c>
      <c r="I133" s="223"/>
      <c r="J133" s="218"/>
      <c r="K133" s="218"/>
      <c r="L133" s="224"/>
      <c r="M133" s="225"/>
      <c r="N133" s="226"/>
      <c r="O133" s="226"/>
      <c r="P133" s="226"/>
      <c r="Q133" s="226"/>
      <c r="R133" s="226"/>
      <c r="S133" s="226"/>
      <c r="T133" s="227"/>
      <c r="AT133" s="228" t="s">
        <v>237</v>
      </c>
      <c r="AU133" s="228" t="s">
        <v>87</v>
      </c>
      <c r="AV133" s="12" t="s">
        <v>87</v>
      </c>
      <c r="AW133" s="12" t="s">
        <v>42</v>
      </c>
      <c r="AX133" s="12" t="s">
        <v>79</v>
      </c>
      <c r="AY133" s="228" t="s">
        <v>228</v>
      </c>
    </row>
    <row r="134" spans="2:65" s="13" customFormat="1" ht="13.5">
      <c r="B134" s="243"/>
      <c r="C134" s="244"/>
      <c r="D134" s="219" t="s">
        <v>237</v>
      </c>
      <c r="E134" s="245" t="s">
        <v>22</v>
      </c>
      <c r="F134" s="246" t="s">
        <v>358</v>
      </c>
      <c r="G134" s="244"/>
      <c r="H134" s="247">
        <v>21.792999999999999</v>
      </c>
      <c r="I134" s="248"/>
      <c r="J134" s="244"/>
      <c r="K134" s="244"/>
      <c r="L134" s="249"/>
      <c r="M134" s="250"/>
      <c r="N134" s="251"/>
      <c r="O134" s="251"/>
      <c r="P134" s="251"/>
      <c r="Q134" s="251"/>
      <c r="R134" s="251"/>
      <c r="S134" s="251"/>
      <c r="T134" s="252"/>
      <c r="AT134" s="253" t="s">
        <v>237</v>
      </c>
      <c r="AU134" s="253" t="s">
        <v>87</v>
      </c>
      <c r="AV134" s="13" t="s">
        <v>235</v>
      </c>
      <c r="AW134" s="13" t="s">
        <v>42</v>
      </c>
      <c r="AX134" s="13" t="s">
        <v>24</v>
      </c>
      <c r="AY134" s="253" t="s">
        <v>228</v>
      </c>
    </row>
    <row r="135" spans="2:65" s="1" customFormat="1" ht="22.5" customHeight="1">
      <c r="B135" s="42"/>
      <c r="C135" s="205" t="s">
        <v>280</v>
      </c>
      <c r="D135" s="205" t="s">
        <v>230</v>
      </c>
      <c r="E135" s="206" t="s">
        <v>8402</v>
      </c>
      <c r="F135" s="207" t="s">
        <v>8403</v>
      </c>
      <c r="G135" s="208" t="s">
        <v>263</v>
      </c>
      <c r="H135" s="209">
        <v>222.41399999999999</v>
      </c>
      <c r="I135" s="210"/>
      <c r="J135" s="211">
        <f>ROUND(I135*H135,2)</f>
        <v>0</v>
      </c>
      <c r="K135" s="207" t="s">
        <v>234</v>
      </c>
      <c r="L135" s="62"/>
      <c r="M135" s="212" t="s">
        <v>22</v>
      </c>
      <c r="N135" s="213" t="s">
        <v>50</v>
      </c>
      <c r="O135" s="43"/>
      <c r="P135" s="214">
        <f>O135*H135</f>
        <v>0</v>
      </c>
      <c r="Q135" s="214">
        <v>8.4000000000000003E-4</v>
      </c>
      <c r="R135" s="214">
        <f>Q135*H135</f>
        <v>0.18682776000000001</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8404</v>
      </c>
    </row>
    <row r="136" spans="2:65" s="1" customFormat="1" ht="27">
      <c r="B136" s="42"/>
      <c r="C136" s="64"/>
      <c r="D136" s="229" t="s">
        <v>640</v>
      </c>
      <c r="E136" s="64"/>
      <c r="F136" s="254" t="s">
        <v>8405</v>
      </c>
      <c r="G136" s="64"/>
      <c r="H136" s="64"/>
      <c r="I136" s="173"/>
      <c r="J136" s="64"/>
      <c r="K136" s="64"/>
      <c r="L136" s="62"/>
      <c r="M136" s="255"/>
      <c r="N136" s="43"/>
      <c r="O136" s="43"/>
      <c r="P136" s="43"/>
      <c r="Q136" s="43"/>
      <c r="R136" s="43"/>
      <c r="S136" s="43"/>
      <c r="T136" s="79"/>
      <c r="AT136" s="25" t="s">
        <v>640</v>
      </c>
      <c r="AU136" s="25" t="s">
        <v>87</v>
      </c>
    </row>
    <row r="137" spans="2:65" s="12" customFormat="1" ht="13.5">
      <c r="B137" s="217"/>
      <c r="C137" s="218"/>
      <c r="D137" s="229" t="s">
        <v>237</v>
      </c>
      <c r="E137" s="230" t="s">
        <v>22</v>
      </c>
      <c r="F137" s="231" t="s">
        <v>8406</v>
      </c>
      <c r="G137" s="218"/>
      <c r="H137" s="232">
        <v>39.5</v>
      </c>
      <c r="I137" s="223"/>
      <c r="J137" s="218"/>
      <c r="K137" s="218"/>
      <c r="L137" s="224"/>
      <c r="M137" s="225"/>
      <c r="N137" s="226"/>
      <c r="O137" s="226"/>
      <c r="P137" s="226"/>
      <c r="Q137" s="226"/>
      <c r="R137" s="226"/>
      <c r="S137" s="226"/>
      <c r="T137" s="227"/>
      <c r="AT137" s="228" t="s">
        <v>237</v>
      </c>
      <c r="AU137" s="228" t="s">
        <v>87</v>
      </c>
      <c r="AV137" s="12" t="s">
        <v>87</v>
      </c>
      <c r="AW137" s="12" t="s">
        <v>42</v>
      </c>
      <c r="AX137" s="12" t="s">
        <v>79</v>
      </c>
      <c r="AY137" s="228" t="s">
        <v>228</v>
      </c>
    </row>
    <row r="138" spans="2:65" s="12" customFormat="1" ht="13.5">
      <c r="B138" s="217"/>
      <c r="C138" s="218"/>
      <c r="D138" s="229" t="s">
        <v>237</v>
      </c>
      <c r="E138" s="230" t="s">
        <v>22</v>
      </c>
      <c r="F138" s="231" t="s">
        <v>8407</v>
      </c>
      <c r="G138" s="218"/>
      <c r="H138" s="232">
        <v>14.28</v>
      </c>
      <c r="I138" s="223"/>
      <c r="J138" s="218"/>
      <c r="K138" s="218"/>
      <c r="L138" s="224"/>
      <c r="M138" s="225"/>
      <c r="N138" s="226"/>
      <c r="O138" s="226"/>
      <c r="P138" s="226"/>
      <c r="Q138" s="226"/>
      <c r="R138" s="226"/>
      <c r="S138" s="226"/>
      <c r="T138" s="227"/>
      <c r="AT138" s="228" t="s">
        <v>237</v>
      </c>
      <c r="AU138" s="228" t="s">
        <v>87</v>
      </c>
      <c r="AV138" s="12" t="s">
        <v>87</v>
      </c>
      <c r="AW138" s="12" t="s">
        <v>42</v>
      </c>
      <c r="AX138" s="12" t="s">
        <v>79</v>
      </c>
      <c r="AY138" s="228" t="s">
        <v>228</v>
      </c>
    </row>
    <row r="139" spans="2:65" s="12" customFormat="1" ht="13.5">
      <c r="B139" s="217"/>
      <c r="C139" s="218"/>
      <c r="D139" s="229" t="s">
        <v>237</v>
      </c>
      <c r="E139" s="230" t="s">
        <v>22</v>
      </c>
      <c r="F139" s="231" t="s">
        <v>8408</v>
      </c>
      <c r="G139" s="218"/>
      <c r="H139" s="232">
        <v>65.45</v>
      </c>
      <c r="I139" s="223"/>
      <c r="J139" s="218"/>
      <c r="K139" s="218"/>
      <c r="L139" s="224"/>
      <c r="M139" s="225"/>
      <c r="N139" s="226"/>
      <c r="O139" s="226"/>
      <c r="P139" s="226"/>
      <c r="Q139" s="226"/>
      <c r="R139" s="226"/>
      <c r="S139" s="226"/>
      <c r="T139" s="227"/>
      <c r="AT139" s="228" t="s">
        <v>237</v>
      </c>
      <c r="AU139" s="228" t="s">
        <v>87</v>
      </c>
      <c r="AV139" s="12" t="s">
        <v>87</v>
      </c>
      <c r="AW139" s="12" t="s">
        <v>42</v>
      </c>
      <c r="AX139" s="12" t="s">
        <v>79</v>
      </c>
      <c r="AY139" s="228" t="s">
        <v>228</v>
      </c>
    </row>
    <row r="140" spans="2:65" s="12" customFormat="1" ht="13.5">
      <c r="B140" s="217"/>
      <c r="C140" s="218"/>
      <c r="D140" s="229" t="s">
        <v>237</v>
      </c>
      <c r="E140" s="230" t="s">
        <v>22</v>
      </c>
      <c r="F140" s="231" t="s">
        <v>8409</v>
      </c>
      <c r="G140" s="218"/>
      <c r="H140" s="232">
        <v>2.645</v>
      </c>
      <c r="I140" s="223"/>
      <c r="J140" s="218"/>
      <c r="K140" s="218"/>
      <c r="L140" s="224"/>
      <c r="M140" s="225"/>
      <c r="N140" s="226"/>
      <c r="O140" s="226"/>
      <c r="P140" s="226"/>
      <c r="Q140" s="226"/>
      <c r="R140" s="226"/>
      <c r="S140" s="226"/>
      <c r="T140" s="227"/>
      <c r="AT140" s="228" t="s">
        <v>237</v>
      </c>
      <c r="AU140" s="228" t="s">
        <v>87</v>
      </c>
      <c r="AV140" s="12" t="s">
        <v>87</v>
      </c>
      <c r="AW140" s="12" t="s">
        <v>42</v>
      </c>
      <c r="AX140" s="12" t="s">
        <v>79</v>
      </c>
      <c r="AY140" s="228" t="s">
        <v>228</v>
      </c>
    </row>
    <row r="141" spans="2:65" s="12" customFormat="1" ht="13.5">
      <c r="B141" s="217"/>
      <c r="C141" s="218"/>
      <c r="D141" s="229" t="s">
        <v>237</v>
      </c>
      <c r="E141" s="230" t="s">
        <v>22</v>
      </c>
      <c r="F141" s="231" t="s">
        <v>8410</v>
      </c>
      <c r="G141" s="218"/>
      <c r="H141" s="232">
        <v>3.0590000000000002</v>
      </c>
      <c r="I141" s="223"/>
      <c r="J141" s="218"/>
      <c r="K141" s="218"/>
      <c r="L141" s="224"/>
      <c r="M141" s="225"/>
      <c r="N141" s="226"/>
      <c r="O141" s="226"/>
      <c r="P141" s="226"/>
      <c r="Q141" s="226"/>
      <c r="R141" s="226"/>
      <c r="S141" s="226"/>
      <c r="T141" s="227"/>
      <c r="AT141" s="228" t="s">
        <v>237</v>
      </c>
      <c r="AU141" s="228" t="s">
        <v>87</v>
      </c>
      <c r="AV141" s="12" t="s">
        <v>87</v>
      </c>
      <c r="AW141" s="12" t="s">
        <v>42</v>
      </c>
      <c r="AX141" s="12" t="s">
        <v>79</v>
      </c>
      <c r="AY141" s="228" t="s">
        <v>228</v>
      </c>
    </row>
    <row r="142" spans="2:65" s="12" customFormat="1" ht="13.5">
      <c r="B142" s="217"/>
      <c r="C142" s="218"/>
      <c r="D142" s="229" t="s">
        <v>237</v>
      </c>
      <c r="E142" s="230" t="s">
        <v>22</v>
      </c>
      <c r="F142" s="231" t="s">
        <v>8411</v>
      </c>
      <c r="G142" s="218"/>
      <c r="H142" s="232">
        <v>39.68</v>
      </c>
      <c r="I142" s="223"/>
      <c r="J142" s="218"/>
      <c r="K142" s="218"/>
      <c r="L142" s="224"/>
      <c r="M142" s="225"/>
      <c r="N142" s="226"/>
      <c r="O142" s="226"/>
      <c r="P142" s="226"/>
      <c r="Q142" s="226"/>
      <c r="R142" s="226"/>
      <c r="S142" s="226"/>
      <c r="T142" s="227"/>
      <c r="AT142" s="228" t="s">
        <v>237</v>
      </c>
      <c r="AU142" s="228" t="s">
        <v>87</v>
      </c>
      <c r="AV142" s="12" t="s">
        <v>87</v>
      </c>
      <c r="AW142" s="12" t="s">
        <v>42</v>
      </c>
      <c r="AX142" s="12" t="s">
        <v>79</v>
      </c>
      <c r="AY142" s="228" t="s">
        <v>228</v>
      </c>
    </row>
    <row r="143" spans="2:65" s="12" customFormat="1" ht="13.5">
      <c r="B143" s="217"/>
      <c r="C143" s="218"/>
      <c r="D143" s="229" t="s">
        <v>237</v>
      </c>
      <c r="E143" s="230" t="s">
        <v>22</v>
      </c>
      <c r="F143" s="231" t="s">
        <v>8412</v>
      </c>
      <c r="G143" s="218"/>
      <c r="H143" s="232">
        <v>24.16</v>
      </c>
      <c r="I143" s="223"/>
      <c r="J143" s="218"/>
      <c r="K143" s="218"/>
      <c r="L143" s="224"/>
      <c r="M143" s="225"/>
      <c r="N143" s="226"/>
      <c r="O143" s="226"/>
      <c r="P143" s="226"/>
      <c r="Q143" s="226"/>
      <c r="R143" s="226"/>
      <c r="S143" s="226"/>
      <c r="T143" s="227"/>
      <c r="AT143" s="228" t="s">
        <v>237</v>
      </c>
      <c r="AU143" s="228" t="s">
        <v>87</v>
      </c>
      <c r="AV143" s="12" t="s">
        <v>87</v>
      </c>
      <c r="AW143" s="12" t="s">
        <v>42</v>
      </c>
      <c r="AX143" s="12" t="s">
        <v>79</v>
      </c>
      <c r="AY143" s="228" t="s">
        <v>228</v>
      </c>
    </row>
    <row r="144" spans="2:65" s="12" customFormat="1" ht="13.5">
      <c r="B144" s="217"/>
      <c r="C144" s="218"/>
      <c r="D144" s="229" t="s">
        <v>237</v>
      </c>
      <c r="E144" s="230" t="s">
        <v>22</v>
      </c>
      <c r="F144" s="231" t="s">
        <v>8413</v>
      </c>
      <c r="G144" s="218"/>
      <c r="H144" s="232">
        <v>18.12</v>
      </c>
      <c r="I144" s="223"/>
      <c r="J144" s="218"/>
      <c r="K144" s="218"/>
      <c r="L144" s="224"/>
      <c r="M144" s="225"/>
      <c r="N144" s="226"/>
      <c r="O144" s="226"/>
      <c r="P144" s="226"/>
      <c r="Q144" s="226"/>
      <c r="R144" s="226"/>
      <c r="S144" s="226"/>
      <c r="T144" s="227"/>
      <c r="AT144" s="228" t="s">
        <v>237</v>
      </c>
      <c r="AU144" s="228" t="s">
        <v>87</v>
      </c>
      <c r="AV144" s="12" t="s">
        <v>87</v>
      </c>
      <c r="AW144" s="12" t="s">
        <v>42</v>
      </c>
      <c r="AX144" s="12" t="s">
        <v>79</v>
      </c>
      <c r="AY144" s="228" t="s">
        <v>228</v>
      </c>
    </row>
    <row r="145" spans="2:65" s="12" customFormat="1" ht="13.5">
      <c r="B145" s="217"/>
      <c r="C145" s="218"/>
      <c r="D145" s="229" t="s">
        <v>237</v>
      </c>
      <c r="E145" s="230" t="s">
        <v>22</v>
      </c>
      <c r="F145" s="231" t="s">
        <v>8414</v>
      </c>
      <c r="G145" s="218"/>
      <c r="H145" s="232">
        <v>13.2</v>
      </c>
      <c r="I145" s="223"/>
      <c r="J145" s="218"/>
      <c r="K145" s="218"/>
      <c r="L145" s="224"/>
      <c r="M145" s="225"/>
      <c r="N145" s="226"/>
      <c r="O145" s="226"/>
      <c r="P145" s="226"/>
      <c r="Q145" s="226"/>
      <c r="R145" s="226"/>
      <c r="S145" s="226"/>
      <c r="T145" s="227"/>
      <c r="AT145" s="228" t="s">
        <v>237</v>
      </c>
      <c r="AU145" s="228" t="s">
        <v>87</v>
      </c>
      <c r="AV145" s="12" t="s">
        <v>87</v>
      </c>
      <c r="AW145" s="12" t="s">
        <v>42</v>
      </c>
      <c r="AX145" s="12" t="s">
        <v>79</v>
      </c>
      <c r="AY145" s="228" t="s">
        <v>228</v>
      </c>
    </row>
    <row r="146" spans="2:65" s="12" customFormat="1" ht="13.5">
      <c r="B146" s="217"/>
      <c r="C146" s="218"/>
      <c r="D146" s="229" t="s">
        <v>237</v>
      </c>
      <c r="E146" s="230" t="s">
        <v>22</v>
      </c>
      <c r="F146" s="231" t="s">
        <v>8415</v>
      </c>
      <c r="G146" s="218"/>
      <c r="H146" s="232">
        <v>2.3199999999999998</v>
      </c>
      <c r="I146" s="223"/>
      <c r="J146" s="218"/>
      <c r="K146" s="218"/>
      <c r="L146" s="224"/>
      <c r="M146" s="225"/>
      <c r="N146" s="226"/>
      <c r="O146" s="226"/>
      <c r="P146" s="226"/>
      <c r="Q146" s="226"/>
      <c r="R146" s="226"/>
      <c r="S146" s="226"/>
      <c r="T146" s="227"/>
      <c r="AT146" s="228" t="s">
        <v>237</v>
      </c>
      <c r="AU146" s="228" t="s">
        <v>87</v>
      </c>
      <c r="AV146" s="12" t="s">
        <v>87</v>
      </c>
      <c r="AW146" s="12" t="s">
        <v>42</v>
      </c>
      <c r="AX146" s="12" t="s">
        <v>79</v>
      </c>
      <c r="AY146" s="228" t="s">
        <v>228</v>
      </c>
    </row>
    <row r="147" spans="2:65" s="13" customFormat="1" ht="13.5">
      <c r="B147" s="243"/>
      <c r="C147" s="244"/>
      <c r="D147" s="219" t="s">
        <v>237</v>
      </c>
      <c r="E147" s="245" t="s">
        <v>22</v>
      </c>
      <c r="F147" s="246" t="s">
        <v>358</v>
      </c>
      <c r="G147" s="244"/>
      <c r="H147" s="247">
        <v>222.41399999999999</v>
      </c>
      <c r="I147" s="248"/>
      <c r="J147" s="244"/>
      <c r="K147" s="244"/>
      <c r="L147" s="249"/>
      <c r="M147" s="250"/>
      <c r="N147" s="251"/>
      <c r="O147" s="251"/>
      <c r="P147" s="251"/>
      <c r="Q147" s="251"/>
      <c r="R147" s="251"/>
      <c r="S147" s="251"/>
      <c r="T147" s="252"/>
      <c r="AT147" s="253" t="s">
        <v>237</v>
      </c>
      <c r="AU147" s="253" t="s">
        <v>87</v>
      </c>
      <c r="AV147" s="13" t="s">
        <v>235</v>
      </c>
      <c r="AW147" s="13" t="s">
        <v>42</v>
      </c>
      <c r="AX147" s="13" t="s">
        <v>24</v>
      </c>
      <c r="AY147" s="253" t="s">
        <v>228</v>
      </c>
    </row>
    <row r="148" spans="2:65" s="1" customFormat="1" ht="22.5" customHeight="1">
      <c r="B148" s="42"/>
      <c r="C148" s="205" t="s">
        <v>285</v>
      </c>
      <c r="D148" s="205" t="s">
        <v>230</v>
      </c>
      <c r="E148" s="206" t="s">
        <v>8416</v>
      </c>
      <c r="F148" s="207" t="s">
        <v>8417</v>
      </c>
      <c r="G148" s="208" t="s">
        <v>263</v>
      </c>
      <c r="H148" s="209">
        <v>61.5</v>
      </c>
      <c r="I148" s="210"/>
      <c r="J148" s="211">
        <f>ROUND(I148*H148,2)</f>
        <v>0</v>
      </c>
      <c r="K148" s="207" t="s">
        <v>234</v>
      </c>
      <c r="L148" s="62"/>
      <c r="M148" s="212" t="s">
        <v>22</v>
      </c>
      <c r="N148" s="213" t="s">
        <v>50</v>
      </c>
      <c r="O148" s="43"/>
      <c r="P148" s="214">
        <f>O148*H148</f>
        <v>0</v>
      </c>
      <c r="Q148" s="214">
        <v>8.4999999999999995E-4</v>
      </c>
      <c r="R148" s="214">
        <f>Q148*H148</f>
        <v>5.2274999999999995E-2</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8418</v>
      </c>
    </row>
    <row r="149" spans="2:65" s="1" customFormat="1" ht="27">
      <c r="B149" s="42"/>
      <c r="C149" s="64"/>
      <c r="D149" s="229" t="s">
        <v>640</v>
      </c>
      <c r="E149" s="64"/>
      <c r="F149" s="254" t="s">
        <v>8375</v>
      </c>
      <c r="G149" s="64"/>
      <c r="H149" s="64"/>
      <c r="I149" s="173"/>
      <c r="J149" s="64"/>
      <c r="K149" s="64"/>
      <c r="L149" s="62"/>
      <c r="M149" s="255"/>
      <c r="N149" s="43"/>
      <c r="O149" s="43"/>
      <c r="P149" s="43"/>
      <c r="Q149" s="43"/>
      <c r="R149" s="43"/>
      <c r="S149" s="43"/>
      <c r="T149" s="79"/>
      <c r="AT149" s="25" t="s">
        <v>640</v>
      </c>
      <c r="AU149" s="25" t="s">
        <v>87</v>
      </c>
    </row>
    <row r="150" spans="2:65" s="12" customFormat="1" ht="13.5">
      <c r="B150" s="217"/>
      <c r="C150" s="218"/>
      <c r="D150" s="219" t="s">
        <v>237</v>
      </c>
      <c r="E150" s="220" t="s">
        <v>22</v>
      </c>
      <c r="F150" s="221" t="s">
        <v>8419</v>
      </c>
      <c r="G150" s="218"/>
      <c r="H150" s="222">
        <v>61.5</v>
      </c>
      <c r="I150" s="223"/>
      <c r="J150" s="218"/>
      <c r="K150" s="218"/>
      <c r="L150" s="224"/>
      <c r="M150" s="225"/>
      <c r="N150" s="226"/>
      <c r="O150" s="226"/>
      <c r="P150" s="226"/>
      <c r="Q150" s="226"/>
      <c r="R150" s="226"/>
      <c r="S150" s="226"/>
      <c r="T150" s="227"/>
      <c r="AT150" s="228" t="s">
        <v>237</v>
      </c>
      <c r="AU150" s="228" t="s">
        <v>87</v>
      </c>
      <c r="AV150" s="12" t="s">
        <v>87</v>
      </c>
      <c r="AW150" s="12" t="s">
        <v>42</v>
      </c>
      <c r="AX150" s="12" t="s">
        <v>24</v>
      </c>
      <c r="AY150" s="228" t="s">
        <v>228</v>
      </c>
    </row>
    <row r="151" spans="2:65" s="1" customFormat="1" ht="22.5" customHeight="1">
      <c r="B151" s="42"/>
      <c r="C151" s="205" t="s">
        <v>290</v>
      </c>
      <c r="D151" s="205" t="s">
        <v>230</v>
      </c>
      <c r="E151" s="206" t="s">
        <v>8420</v>
      </c>
      <c r="F151" s="207" t="s">
        <v>8421</v>
      </c>
      <c r="G151" s="208" t="s">
        <v>263</v>
      </c>
      <c r="H151" s="209">
        <v>222.41399999999999</v>
      </c>
      <c r="I151" s="210"/>
      <c r="J151" s="211">
        <f>ROUND(I151*H151,2)</f>
        <v>0</v>
      </c>
      <c r="K151" s="207" t="s">
        <v>234</v>
      </c>
      <c r="L151" s="62"/>
      <c r="M151" s="212" t="s">
        <v>22</v>
      </c>
      <c r="N151" s="213" t="s">
        <v>50</v>
      </c>
      <c r="O151" s="43"/>
      <c r="P151" s="214">
        <f>O151*H151</f>
        <v>0</v>
      </c>
      <c r="Q151" s="214">
        <v>0</v>
      </c>
      <c r="R151" s="214">
        <f>Q151*H151</f>
        <v>0</v>
      </c>
      <c r="S151" s="214">
        <v>0</v>
      </c>
      <c r="T151" s="215">
        <f>S151*H151</f>
        <v>0</v>
      </c>
      <c r="AR151" s="25" t="s">
        <v>235</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235</v>
      </c>
      <c r="BM151" s="25" t="s">
        <v>8422</v>
      </c>
    </row>
    <row r="152" spans="2:65" s="1" customFormat="1" ht="27">
      <c r="B152" s="42"/>
      <c r="C152" s="64"/>
      <c r="D152" s="229" t="s">
        <v>640</v>
      </c>
      <c r="E152" s="64"/>
      <c r="F152" s="254" t="s">
        <v>8423</v>
      </c>
      <c r="G152" s="64"/>
      <c r="H152" s="64"/>
      <c r="I152" s="173"/>
      <c r="J152" s="64"/>
      <c r="K152" s="64"/>
      <c r="L152" s="62"/>
      <c r="M152" s="255"/>
      <c r="N152" s="43"/>
      <c r="O152" s="43"/>
      <c r="P152" s="43"/>
      <c r="Q152" s="43"/>
      <c r="R152" s="43"/>
      <c r="S152" s="43"/>
      <c r="T152" s="79"/>
      <c r="AT152" s="25" t="s">
        <v>640</v>
      </c>
      <c r="AU152" s="25" t="s">
        <v>87</v>
      </c>
    </row>
    <row r="153" spans="2:65" s="12" customFormat="1" ht="13.5">
      <c r="B153" s="217"/>
      <c r="C153" s="218"/>
      <c r="D153" s="229" t="s">
        <v>237</v>
      </c>
      <c r="E153" s="230" t="s">
        <v>22</v>
      </c>
      <c r="F153" s="231" t="s">
        <v>8406</v>
      </c>
      <c r="G153" s="218"/>
      <c r="H153" s="232">
        <v>39.5</v>
      </c>
      <c r="I153" s="223"/>
      <c r="J153" s="218"/>
      <c r="K153" s="218"/>
      <c r="L153" s="224"/>
      <c r="M153" s="225"/>
      <c r="N153" s="226"/>
      <c r="O153" s="226"/>
      <c r="P153" s="226"/>
      <c r="Q153" s="226"/>
      <c r="R153" s="226"/>
      <c r="S153" s="226"/>
      <c r="T153" s="227"/>
      <c r="AT153" s="228" t="s">
        <v>237</v>
      </c>
      <c r="AU153" s="228" t="s">
        <v>87</v>
      </c>
      <c r="AV153" s="12" t="s">
        <v>87</v>
      </c>
      <c r="AW153" s="12" t="s">
        <v>42</v>
      </c>
      <c r="AX153" s="12" t="s">
        <v>79</v>
      </c>
      <c r="AY153" s="228" t="s">
        <v>228</v>
      </c>
    </row>
    <row r="154" spans="2:65" s="12" customFormat="1" ht="13.5">
      <c r="B154" s="217"/>
      <c r="C154" s="218"/>
      <c r="D154" s="229" t="s">
        <v>237</v>
      </c>
      <c r="E154" s="230" t="s">
        <v>22</v>
      </c>
      <c r="F154" s="231" t="s">
        <v>8407</v>
      </c>
      <c r="G154" s="218"/>
      <c r="H154" s="232">
        <v>14.28</v>
      </c>
      <c r="I154" s="223"/>
      <c r="J154" s="218"/>
      <c r="K154" s="218"/>
      <c r="L154" s="224"/>
      <c r="M154" s="225"/>
      <c r="N154" s="226"/>
      <c r="O154" s="226"/>
      <c r="P154" s="226"/>
      <c r="Q154" s="226"/>
      <c r="R154" s="226"/>
      <c r="S154" s="226"/>
      <c r="T154" s="227"/>
      <c r="AT154" s="228" t="s">
        <v>237</v>
      </c>
      <c r="AU154" s="228" t="s">
        <v>87</v>
      </c>
      <c r="AV154" s="12" t="s">
        <v>87</v>
      </c>
      <c r="AW154" s="12" t="s">
        <v>42</v>
      </c>
      <c r="AX154" s="12" t="s">
        <v>79</v>
      </c>
      <c r="AY154" s="228" t="s">
        <v>228</v>
      </c>
    </row>
    <row r="155" spans="2:65" s="12" customFormat="1" ht="13.5">
      <c r="B155" s="217"/>
      <c r="C155" s="218"/>
      <c r="D155" s="229" t="s">
        <v>237</v>
      </c>
      <c r="E155" s="230" t="s">
        <v>22</v>
      </c>
      <c r="F155" s="231" t="s">
        <v>8408</v>
      </c>
      <c r="G155" s="218"/>
      <c r="H155" s="232">
        <v>65.45</v>
      </c>
      <c r="I155" s="223"/>
      <c r="J155" s="218"/>
      <c r="K155" s="218"/>
      <c r="L155" s="224"/>
      <c r="M155" s="225"/>
      <c r="N155" s="226"/>
      <c r="O155" s="226"/>
      <c r="P155" s="226"/>
      <c r="Q155" s="226"/>
      <c r="R155" s="226"/>
      <c r="S155" s="226"/>
      <c r="T155" s="227"/>
      <c r="AT155" s="228" t="s">
        <v>237</v>
      </c>
      <c r="AU155" s="228" t="s">
        <v>87</v>
      </c>
      <c r="AV155" s="12" t="s">
        <v>87</v>
      </c>
      <c r="AW155" s="12" t="s">
        <v>42</v>
      </c>
      <c r="AX155" s="12" t="s">
        <v>79</v>
      </c>
      <c r="AY155" s="228" t="s">
        <v>228</v>
      </c>
    </row>
    <row r="156" spans="2:65" s="12" customFormat="1" ht="13.5">
      <c r="B156" s="217"/>
      <c r="C156" s="218"/>
      <c r="D156" s="229" t="s">
        <v>237</v>
      </c>
      <c r="E156" s="230" t="s">
        <v>22</v>
      </c>
      <c r="F156" s="231" t="s">
        <v>8409</v>
      </c>
      <c r="G156" s="218"/>
      <c r="H156" s="232">
        <v>2.645</v>
      </c>
      <c r="I156" s="223"/>
      <c r="J156" s="218"/>
      <c r="K156" s="218"/>
      <c r="L156" s="224"/>
      <c r="M156" s="225"/>
      <c r="N156" s="226"/>
      <c r="O156" s="226"/>
      <c r="P156" s="226"/>
      <c r="Q156" s="226"/>
      <c r="R156" s="226"/>
      <c r="S156" s="226"/>
      <c r="T156" s="227"/>
      <c r="AT156" s="228" t="s">
        <v>237</v>
      </c>
      <c r="AU156" s="228" t="s">
        <v>87</v>
      </c>
      <c r="AV156" s="12" t="s">
        <v>87</v>
      </c>
      <c r="AW156" s="12" t="s">
        <v>42</v>
      </c>
      <c r="AX156" s="12" t="s">
        <v>79</v>
      </c>
      <c r="AY156" s="228" t="s">
        <v>228</v>
      </c>
    </row>
    <row r="157" spans="2:65" s="12" customFormat="1" ht="13.5">
      <c r="B157" s="217"/>
      <c r="C157" s="218"/>
      <c r="D157" s="229" t="s">
        <v>237</v>
      </c>
      <c r="E157" s="230" t="s">
        <v>22</v>
      </c>
      <c r="F157" s="231" t="s">
        <v>8410</v>
      </c>
      <c r="G157" s="218"/>
      <c r="H157" s="232">
        <v>3.0590000000000002</v>
      </c>
      <c r="I157" s="223"/>
      <c r="J157" s="218"/>
      <c r="K157" s="218"/>
      <c r="L157" s="224"/>
      <c r="M157" s="225"/>
      <c r="N157" s="226"/>
      <c r="O157" s="226"/>
      <c r="P157" s="226"/>
      <c r="Q157" s="226"/>
      <c r="R157" s="226"/>
      <c r="S157" s="226"/>
      <c r="T157" s="227"/>
      <c r="AT157" s="228" t="s">
        <v>237</v>
      </c>
      <c r="AU157" s="228" t="s">
        <v>87</v>
      </c>
      <c r="AV157" s="12" t="s">
        <v>87</v>
      </c>
      <c r="AW157" s="12" t="s">
        <v>42</v>
      </c>
      <c r="AX157" s="12" t="s">
        <v>79</v>
      </c>
      <c r="AY157" s="228" t="s">
        <v>228</v>
      </c>
    </row>
    <row r="158" spans="2:65" s="12" customFormat="1" ht="13.5">
      <c r="B158" s="217"/>
      <c r="C158" s="218"/>
      <c r="D158" s="229" t="s">
        <v>237</v>
      </c>
      <c r="E158" s="230" t="s">
        <v>22</v>
      </c>
      <c r="F158" s="231" t="s">
        <v>8411</v>
      </c>
      <c r="G158" s="218"/>
      <c r="H158" s="232">
        <v>39.68</v>
      </c>
      <c r="I158" s="223"/>
      <c r="J158" s="218"/>
      <c r="K158" s="218"/>
      <c r="L158" s="224"/>
      <c r="M158" s="225"/>
      <c r="N158" s="226"/>
      <c r="O158" s="226"/>
      <c r="P158" s="226"/>
      <c r="Q158" s="226"/>
      <c r="R158" s="226"/>
      <c r="S158" s="226"/>
      <c r="T158" s="227"/>
      <c r="AT158" s="228" t="s">
        <v>237</v>
      </c>
      <c r="AU158" s="228" t="s">
        <v>87</v>
      </c>
      <c r="AV158" s="12" t="s">
        <v>87</v>
      </c>
      <c r="AW158" s="12" t="s">
        <v>42</v>
      </c>
      <c r="AX158" s="12" t="s">
        <v>79</v>
      </c>
      <c r="AY158" s="228" t="s">
        <v>228</v>
      </c>
    </row>
    <row r="159" spans="2:65" s="12" customFormat="1" ht="13.5">
      <c r="B159" s="217"/>
      <c r="C159" s="218"/>
      <c r="D159" s="229" t="s">
        <v>237</v>
      </c>
      <c r="E159" s="230" t="s">
        <v>22</v>
      </c>
      <c r="F159" s="231" t="s">
        <v>8412</v>
      </c>
      <c r="G159" s="218"/>
      <c r="H159" s="232">
        <v>24.16</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2" customFormat="1" ht="13.5">
      <c r="B160" s="217"/>
      <c r="C160" s="218"/>
      <c r="D160" s="229" t="s">
        <v>237</v>
      </c>
      <c r="E160" s="230" t="s">
        <v>22</v>
      </c>
      <c r="F160" s="231" t="s">
        <v>8413</v>
      </c>
      <c r="G160" s="218"/>
      <c r="H160" s="232">
        <v>18.12</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ht="13.5">
      <c r="B161" s="217"/>
      <c r="C161" s="218"/>
      <c r="D161" s="229" t="s">
        <v>237</v>
      </c>
      <c r="E161" s="230" t="s">
        <v>22</v>
      </c>
      <c r="F161" s="231" t="s">
        <v>8414</v>
      </c>
      <c r="G161" s="218"/>
      <c r="H161" s="232">
        <v>13.2</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2" customFormat="1" ht="13.5">
      <c r="B162" s="217"/>
      <c r="C162" s="218"/>
      <c r="D162" s="229" t="s">
        <v>237</v>
      </c>
      <c r="E162" s="230" t="s">
        <v>22</v>
      </c>
      <c r="F162" s="231" t="s">
        <v>8415</v>
      </c>
      <c r="G162" s="218"/>
      <c r="H162" s="232">
        <v>2.3199999999999998</v>
      </c>
      <c r="I162" s="223"/>
      <c r="J162" s="218"/>
      <c r="K162" s="218"/>
      <c r="L162" s="224"/>
      <c r="M162" s="225"/>
      <c r="N162" s="226"/>
      <c r="O162" s="226"/>
      <c r="P162" s="226"/>
      <c r="Q162" s="226"/>
      <c r="R162" s="226"/>
      <c r="S162" s="226"/>
      <c r="T162" s="227"/>
      <c r="AT162" s="228" t="s">
        <v>237</v>
      </c>
      <c r="AU162" s="228" t="s">
        <v>87</v>
      </c>
      <c r="AV162" s="12" t="s">
        <v>87</v>
      </c>
      <c r="AW162" s="12" t="s">
        <v>42</v>
      </c>
      <c r="AX162" s="12" t="s">
        <v>79</v>
      </c>
      <c r="AY162" s="228" t="s">
        <v>228</v>
      </c>
    </row>
    <row r="163" spans="2:65" s="13" customFormat="1" ht="13.5">
      <c r="B163" s="243"/>
      <c r="C163" s="244"/>
      <c r="D163" s="219" t="s">
        <v>237</v>
      </c>
      <c r="E163" s="245" t="s">
        <v>22</v>
      </c>
      <c r="F163" s="246" t="s">
        <v>358</v>
      </c>
      <c r="G163" s="244"/>
      <c r="H163" s="247">
        <v>222.41399999999999</v>
      </c>
      <c r="I163" s="248"/>
      <c r="J163" s="244"/>
      <c r="K163" s="244"/>
      <c r="L163" s="249"/>
      <c r="M163" s="250"/>
      <c r="N163" s="251"/>
      <c r="O163" s="251"/>
      <c r="P163" s="251"/>
      <c r="Q163" s="251"/>
      <c r="R163" s="251"/>
      <c r="S163" s="251"/>
      <c r="T163" s="252"/>
      <c r="AT163" s="253" t="s">
        <v>237</v>
      </c>
      <c r="AU163" s="253" t="s">
        <v>87</v>
      </c>
      <c r="AV163" s="13" t="s">
        <v>235</v>
      </c>
      <c r="AW163" s="13" t="s">
        <v>42</v>
      </c>
      <c r="AX163" s="13" t="s">
        <v>24</v>
      </c>
      <c r="AY163" s="253" t="s">
        <v>228</v>
      </c>
    </row>
    <row r="164" spans="2:65" s="1" customFormat="1" ht="22.5" customHeight="1">
      <c r="B164" s="42"/>
      <c r="C164" s="205" t="s">
        <v>295</v>
      </c>
      <c r="D164" s="205" t="s">
        <v>230</v>
      </c>
      <c r="E164" s="206" t="s">
        <v>8424</v>
      </c>
      <c r="F164" s="207" t="s">
        <v>8425</v>
      </c>
      <c r="G164" s="208" t="s">
        <v>263</v>
      </c>
      <c r="H164" s="209">
        <v>61.5</v>
      </c>
      <c r="I164" s="210"/>
      <c r="J164" s="211">
        <f>ROUND(I164*H164,2)</f>
        <v>0</v>
      </c>
      <c r="K164" s="207" t="s">
        <v>234</v>
      </c>
      <c r="L164" s="62"/>
      <c r="M164" s="212" t="s">
        <v>22</v>
      </c>
      <c r="N164" s="213" t="s">
        <v>50</v>
      </c>
      <c r="O164" s="43"/>
      <c r="P164" s="214">
        <f>O164*H164</f>
        <v>0</v>
      </c>
      <c r="Q164" s="214">
        <v>0</v>
      </c>
      <c r="R164" s="214">
        <f>Q164*H164</f>
        <v>0</v>
      </c>
      <c r="S164" s="214">
        <v>0</v>
      </c>
      <c r="T164" s="215">
        <f>S164*H164</f>
        <v>0</v>
      </c>
      <c r="AR164" s="25" t="s">
        <v>235</v>
      </c>
      <c r="AT164" s="25" t="s">
        <v>230</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235</v>
      </c>
      <c r="BM164" s="25" t="s">
        <v>8426</v>
      </c>
    </row>
    <row r="165" spans="2:65" s="1" customFormat="1" ht="27">
      <c r="B165" s="42"/>
      <c r="C165" s="64"/>
      <c r="D165" s="229" t="s">
        <v>640</v>
      </c>
      <c r="E165" s="64"/>
      <c r="F165" s="254" t="s">
        <v>8427</v>
      </c>
      <c r="G165" s="64"/>
      <c r="H165" s="64"/>
      <c r="I165" s="173"/>
      <c r="J165" s="64"/>
      <c r="K165" s="64"/>
      <c r="L165" s="62"/>
      <c r="M165" s="255"/>
      <c r="N165" s="43"/>
      <c r="O165" s="43"/>
      <c r="P165" s="43"/>
      <c r="Q165" s="43"/>
      <c r="R165" s="43"/>
      <c r="S165" s="43"/>
      <c r="T165" s="79"/>
      <c r="AT165" s="25" t="s">
        <v>640</v>
      </c>
      <c r="AU165" s="25" t="s">
        <v>87</v>
      </c>
    </row>
    <row r="166" spans="2:65" s="12" customFormat="1" ht="13.5">
      <c r="B166" s="217"/>
      <c r="C166" s="218"/>
      <c r="D166" s="229" t="s">
        <v>237</v>
      </c>
      <c r="E166" s="230" t="s">
        <v>22</v>
      </c>
      <c r="F166" s="231" t="s">
        <v>8428</v>
      </c>
      <c r="G166" s="218"/>
      <c r="H166" s="232">
        <v>61.5</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ht="13.5">
      <c r="B167" s="243"/>
      <c r="C167" s="244"/>
      <c r="D167" s="219" t="s">
        <v>237</v>
      </c>
      <c r="E167" s="245" t="s">
        <v>22</v>
      </c>
      <c r="F167" s="246" t="s">
        <v>358</v>
      </c>
      <c r="G167" s="244"/>
      <c r="H167" s="247">
        <v>61.5</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22.5" customHeight="1">
      <c r="B168" s="42"/>
      <c r="C168" s="205" t="s">
        <v>10</v>
      </c>
      <c r="D168" s="205" t="s">
        <v>230</v>
      </c>
      <c r="E168" s="206" t="s">
        <v>273</v>
      </c>
      <c r="F168" s="207" t="s">
        <v>274</v>
      </c>
      <c r="G168" s="208" t="s">
        <v>233</v>
      </c>
      <c r="H168" s="209">
        <v>147.20500000000001</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8429</v>
      </c>
    </row>
    <row r="169" spans="2:65" s="1" customFormat="1" ht="27">
      <c r="B169" s="42"/>
      <c r="C169" s="64"/>
      <c r="D169" s="229" t="s">
        <v>640</v>
      </c>
      <c r="E169" s="64"/>
      <c r="F169" s="254" t="s">
        <v>8430</v>
      </c>
      <c r="G169" s="64"/>
      <c r="H169" s="64"/>
      <c r="I169" s="173"/>
      <c r="J169" s="64"/>
      <c r="K169" s="64"/>
      <c r="L169" s="62"/>
      <c r="M169" s="255"/>
      <c r="N169" s="43"/>
      <c r="O169" s="43"/>
      <c r="P169" s="43"/>
      <c r="Q169" s="43"/>
      <c r="R169" s="43"/>
      <c r="S169" s="43"/>
      <c r="T169" s="79"/>
      <c r="AT169" s="25" t="s">
        <v>640</v>
      </c>
      <c r="AU169" s="25" t="s">
        <v>87</v>
      </c>
    </row>
    <row r="170" spans="2:65" s="12" customFormat="1" ht="13.5">
      <c r="B170" s="217"/>
      <c r="C170" s="218"/>
      <c r="D170" s="229" t="s">
        <v>237</v>
      </c>
      <c r="E170" s="230" t="s">
        <v>22</v>
      </c>
      <c r="F170" s="231" t="s">
        <v>8431</v>
      </c>
      <c r="G170" s="218"/>
      <c r="H170" s="232">
        <v>147.20500000000001</v>
      </c>
      <c r="I170" s="223"/>
      <c r="J170" s="218"/>
      <c r="K170" s="218"/>
      <c r="L170" s="224"/>
      <c r="M170" s="225"/>
      <c r="N170" s="226"/>
      <c r="O170" s="226"/>
      <c r="P170" s="226"/>
      <c r="Q170" s="226"/>
      <c r="R170" s="226"/>
      <c r="S170" s="226"/>
      <c r="T170" s="227"/>
      <c r="AT170" s="228" t="s">
        <v>237</v>
      </c>
      <c r="AU170" s="228" t="s">
        <v>87</v>
      </c>
      <c r="AV170" s="12" t="s">
        <v>87</v>
      </c>
      <c r="AW170" s="12" t="s">
        <v>42</v>
      </c>
      <c r="AX170" s="12" t="s">
        <v>79</v>
      </c>
      <c r="AY170" s="228" t="s">
        <v>228</v>
      </c>
    </row>
    <row r="171" spans="2:65" s="13" customFormat="1" ht="13.5">
      <c r="B171" s="243"/>
      <c r="C171" s="244"/>
      <c r="D171" s="219" t="s">
        <v>237</v>
      </c>
      <c r="E171" s="245" t="s">
        <v>22</v>
      </c>
      <c r="F171" s="246" t="s">
        <v>358</v>
      </c>
      <c r="G171" s="244"/>
      <c r="H171" s="247">
        <v>147.20500000000001</v>
      </c>
      <c r="I171" s="248"/>
      <c r="J171" s="244"/>
      <c r="K171" s="244"/>
      <c r="L171" s="249"/>
      <c r="M171" s="250"/>
      <c r="N171" s="251"/>
      <c r="O171" s="251"/>
      <c r="P171" s="251"/>
      <c r="Q171" s="251"/>
      <c r="R171" s="251"/>
      <c r="S171" s="251"/>
      <c r="T171" s="252"/>
      <c r="AT171" s="253" t="s">
        <v>237</v>
      </c>
      <c r="AU171" s="253" t="s">
        <v>87</v>
      </c>
      <c r="AV171" s="13" t="s">
        <v>235</v>
      </c>
      <c r="AW171" s="13" t="s">
        <v>42</v>
      </c>
      <c r="AX171" s="13" t="s">
        <v>24</v>
      </c>
      <c r="AY171" s="253" t="s">
        <v>228</v>
      </c>
    </row>
    <row r="172" spans="2:65" s="1" customFormat="1" ht="22.5" customHeight="1">
      <c r="B172" s="42"/>
      <c r="C172" s="205" t="s">
        <v>304</v>
      </c>
      <c r="D172" s="205" t="s">
        <v>230</v>
      </c>
      <c r="E172" s="206" t="s">
        <v>8432</v>
      </c>
      <c r="F172" s="207" t="s">
        <v>8433</v>
      </c>
      <c r="G172" s="208" t="s">
        <v>233</v>
      </c>
      <c r="H172" s="209">
        <v>1</v>
      </c>
      <c r="I172" s="210"/>
      <c r="J172" s="211">
        <f>ROUND(I172*H172,2)</f>
        <v>0</v>
      </c>
      <c r="K172" s="207" t="s">
        <v>234</v>
      </c>
      <c r="L172" s="62"/>
      <c r="M172" s="212" t="s">
        <v>22</v>
      </c>
      <c r="N172" s="213" t="s">
        <v>50</v>
      </c>
      <c r="O172" s="43"/>
      <c r="P172" s="214">
        <f>O172*H172</f>
        <v>0</v>
      </c>
      <c r="Q172" s="214">
        <v>0</v>
      </c>
      <c r="R172" s="214">
        <f>Q172*H172</f>
        <v>0</v>
      </c>
      <c r="S172" s="214">
        <v>0</v>
      </c>
      <c r="T172" s="215">
        <f>S172*H172</f>
        <v>0</v>
      </c>
      <c r="AR172" s="25" t="s">
        <v>235</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8434</v>
      </c>
    </row>
    <row r="173" spans="2:65" s="1" customFormat="1" ht="27">
      <c r="B173" s="42"/>
      <c r="C173" s="64"/>
      <c r="D173" s="229" t="s">
        <v>640</v>
      </c>
      <c r="E173" s="64"/>
      <c r="F173" s="254" t="s">
        <v>8435</v>
      </c>
      <c r="G173" s="64"/>
      <c r="H173" s="64"/>
      <c r="I173" s="173"/>
      <c r="J173" s="64"/>
      <c r="K173" s="64"/>
      <c r="L173" s="62"/>
      <c r="M173" s="255"/>
      <c r="N173" s="43"/>
      <c r="O173" s="43"/>
      <c r="P173" s="43"/>
      <c r="Q173" s="43"/>
      <c r="R173" s="43"/>
      <c r="S173" s="43"/>
      <c r="T173" s="79"/>
      <c r="AT173" s="25" t="s">
        <v>640</v>
      </c>
      <c r="AU173" s="25" t="s">
        <v>87</v>
      </c>
    </row>
    <row r="174" spans="2:65" s="12" customFormat="1" ht="13.5">
      <c r="B174" s="217"/>
      <c r="C174" s="218"/>
      <c r="D174" s="229" t="s">
        <v>237</v>
      </c>
      <c r="E174" s="230" t="s">
        <v>22</v>
      </c>
      <c r="F174" s="231" t="s">
        <v>8436</v>
      </c>
      <c r="G174" s="218"/>
      <c r="H174" s="232">
        <v>1</v>
      </c>
      <c r="I174" s="223"/>
      <c r="J174" s="218"/>
      <c r="K174" s="218"/>
      <c r="L174" s="224"/>
      <c r="M174" s="225"/>
      <c r="N174" s="226"/>
      <c r="O174" s="226"/>
      <c r="P174" s="226"/>
      <c r="Q174" s="226"/>
      <c r="R174" s="226"/>
      <c r="S174" s="226"/>
      <c r="T174" s="227"/>
      <c r="AT174" s="228" t="s">
        <v>237</v>
      </c>
      <c r="AU174" s="228" t="s">
        <v>87</v>
      </c>
      <c r="AV174" s="12" t="s">
        <v>87</v>
      </c>
      <c r="AW174" s="12" t="s">
        <v>42</v>
      </c>
      <c r="AX174" s="12" t="s">
        <v>24</v>
      </c>
      <c r="AY174" s="228" t="s">
        <v>228</v>
      </c>
    </row>
    <row r="175" spans="2:65" s="13" customFormat="1" ht="13.5">
      <c r="B175" s="243"/>
      <c r="C175" s="244"/>
      <c r="D175" s="219" t="s">
        <v>237</v>
      </c>
      <c r="E175" s="245" t="s">
        <v>22</v>
      </c>
      <c r="F175" s="246" t="s">
        <v>358</v>
      </c>
      <c r="G175" s="244"/>
      <c r="H175" s="247">
        <v>1</v>
      </c>
      <c r="I175" s="248"/>
      <c r="J175" s="244"/>
      <c r="K175" s="244"/>
      <c r="L175" s="249"/>
      <c r="M175" s="250"/>
      <c r="N175" s="251"/>
      <c r="O175" s="251"/>
      <c r="P175" s="251"/>
      <c r="Q175" s="251"/>
      <c r="R175" s="251"/>
      <c r="S175" s="251"/>
      <c r="T175" s="252"/>
      <c r="AT175" s="253" t="s">
        <v>237</v>
      </c>
      <c r="AU175" s="253" t="s">
        <v>87</v>
      </c>
      <c r="AV175" s="13" t="s">
        <v>235</v>
      </c>
      <c r="AW175" s="13" t="s">
        <v>42</v>
      </c>
      <c r="AX175" s="13" t="s">
        <v>79</v>
      </c>
      <c r="AY175" s="253" t="s">
        <v>228</v>
      </c>
    </row>
    <row r="176" spans="2:65" s="1" customFormat="1" ht="22.5" customHeight="1">
      <c r="B176" s="42"/>
      <c r="C176" s="205" t="s">
        <v>308</v>
      </c>
      <c r="D176" s="205" t="s">
        <v>230</v>
      </c>
      <c r="E176" s="206" t="s">
        <v>2721</v>
      </c>
      <c r="F176" s="207" t="s">
        <v>2722</v>
      </c>
      <c r="G176" s="208" t="s">
        <v>233</v>
      </c>
      <c r="H176" s="209">
        <v>59.622999999999998</v>
      </c>
      <c r="I176" s="210"/>
      <c r="J176" s="211">
        <f>ROUND(I176*H176,2)</f>
        <v>0</v>
      </c>
      <c r="K176" s="207" t="s">
        <v>234</v>
      </c>
      <c r="L176" s="62"/>
      <c r="M176" s="212" t="s">
        <v>22</v>
      </c>
      <c r="N176" s="213" t="s">
        <v>50</v>
      </c>
      <c r="O176" s="43"/>
      <c r="P176" s="214">
        <f>O176*H176</f>
        <v>0</v>
      </c>
      <c r="Q176" s="214">
        <v>0</v>
      </c>
      <c r="R176" s="214">
        <f>Q176*H176</f>
        <v>0</v>
      </c>
      <c r="S176" s="214">
        <v>0</v>
      </c>
      <c r="T176" s="215">
        <f>S176*H176</f>
        <v>0</v>
      </c>
      <c r="AR176" s="25" t="s">
        <v>235</v>
      </c>
      <c r="AT176" s="25" t="s">
        <v>230</v>
      </c>
      <c r="AU176" s="25" t="s">
        <v>87</v>
      </c>
      <c r="AY176" s="25" t="s">
        <v>228</v>
      </c>
      <c r="BE176" s="216">
        <f>IF(N176="základní",J176,0)</f>
        <v>0</v>
      </c>
      <c r="BF176" s="216">
        <f>IF(N176="snížená",J176,0)</f>
        <v>0</v>
      </c>
      <c r="BG176" s="216">
        <f>IF(N176="zákl. přenesená",J176,0)</f>
        <v>0</v>
      </c>
      <c r="BH176" s="216">
        <f>IF(N176="sníž. přenesená",J176,0)</f>
        <v>0</v>
      </c>
      <c r="BI176" s="216">
        <f>IF(N176="nulová",J176,0)</f>
        <v>0</v>
      </c>
      <c r="BJ176" s="25" t="s">
        <v>24</v>
      </c>
      <c r="BK176" s="216">
        <f>ROUND(I176*H176,2)</f>
        <v>0</v>
      </c>
      <c r="BL176" s="25" t="s">
        <v>235</v>
      </c>
      <c r="BM176" s="25" t="s">
        <v>8437</v>
      </c>
    </row>
    <row r="177" spans="2:65" s="1" customFormat="1" ht="40.5">
      <c r="B177" s="42"/>
      <c r="C177" s="64"/>
      <c r="D177" s="229" t="s">
        <v>640</v>
      </c>
      <c r="E177" s="64"/>
      <c r="F177" s="254" t="s">
        <v>8438</v>
      </c>
      <c r="G177" s="64"/>
      <c r="H177" s="64"/>
      <c r="I177" s="173"/>
      <c r="J177" s="64"/>
      <c r="K177" s="64"/>
      <c r="L177" s="62"/>
      <c r="M177" s="255"/>
      <c r="N177" s="43"/>
      <c r="O177" s="43"/>
      <c r="P177" s="43"/>
      <c r="Q177" s="43"/>
      <c r="R177" s="43"/>
      <c r="S177" s="43"/>
      <c r="T177" s="79"/>
      <c r="AT177" s="25" t="s">
        <v>640</v>
      </c>
      <c r="AU177" s="25" t="s">
        <v>87</v>
      </c>
    </row>
    <row r="178" spans="2:65" s="14" customFormat="1" ht="13.5">
      <c r="B178" s="257"/>
      <c r="C178" s="258"/>
      <c r="D178" s="229" t="s">
        <v>237</v>
      </c>
      <c r="E178" s="259" t="s">
        <v>22</v>
      </c>
      <c r="F178" s="260" t="s">
        <v>8439</v>
      </c>
      <c r="G178" s="258"/>
      <c r="H178" s="261" t="s">
        <v>22</v>
      </c>
      <c r="I178" s="262"/>
      <c r="J178" s="258"/>
      <c r="K178" s="258"/>
      <c r="L178" s="263"/>
      <c r="M178" s="264"/>
      <c r="N178" s="265"/>
      <c r="O178" s="265"/>
      <c r="P178" s="265"/>
      <c r="Q178" s="265"/>
      <c r="R178" s="265"/>
      <c r="S178" s="265"/>
      <c r="T178" s="266"/>
      <c r="AT178" s="267" t="s">
        <v>237</v>
      </c>
      <c r="AU178" s="267" t="s">
        <v>87</v>
      </c>
      <c r="AV178" s="14" t="s">
        <v>24</v>
      </c>
      <c r="AW178" s="14" t="s">
        <v>42</v>
      </c>
      <c r="AX178" s="14" t="s">
        <v>79</v>
      </c>
      <c r="AY178" s="267" t="s">
        <v>228</v>
      </c>
    </row>
    <row r="179" spans="2:65" s="12" customFormat="1" ht="13.5">
      <c r="B179" s="217"/>
      <c r="C179" s="218"/>
      <c r="D179" s="229" t="s">
        <v>237</v>
      </c>
      <c r="E179" s="230" t="s">
        <v>22</v>
      </c>
      <c r="F179" s="231" t="s">
        <v>8440</v>
      </c>
      <c r="G179" s="218"/>
      <c r="H179" s="232">
        <v>3.66</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2" customFormat="1" ht="13.5">
      <c r="B180" s="217"/>
      <c r="C180" s="218"/>
      <c r="D180" s="229" t="s">
        <v>237</v>
      </c>
      <c r="E180" s="230" t="s">
        <v>22</v>
      </c>
      <c r="F180" s="231" t="s">
        <v>8441</v>
      </c>
      <c r="G180" s="218"/>
      <c r="H180" s="232">
        <v>0.8</v>
      </c>
      <c r="I180" s="223"/>
      <c r="J180" s="218"/>
      <c r="K180" s="218"/>
      <c r="L180" s="224"/>
      <c r="M180" s="225"/>
      <c r="N180" s="226"/>
      <c r="O180" s="226"/>
      <c r="P180" s="226"/>
      <c r="Q180" s="226"/>
      <c r="R180" s="226"/>
      <c r="S180" s="226"/>
      <c r="T180" s="227"/>
      <c r="AT180" s="228" t="s">
        <v>237</v>
      </c>
      <c r="AU180" s="228" t="s">
        <v>87</v>
      </c>
      <c r="AV180" s="12" t="s">
        <v>87</v>
      </c>
      <c r="AW180" s="12" t="s">
        <v>42</v>
      </c>
      <c r="AX180" s="12" t="s">
        <v>79</v>
      </c>
      <c r="AY180" s="228" t="s">
        <v>228</v>
      </c>
    </row>
    <row r="181" spans="2:65" s="12" customFormat="1" ht="13.5">
      <c r="B181" s="217"/>
      <c r="C181" s="218"/>
      <c r="D181" s="229" t="s">
        <v>237</v>
      </c>
      <c r="E181" s="230" t="s">
        <v>22</v>
      </c>
      <c r="F181" s="231" t="s">
        <v>8442</v>
      </c>
      <c r="G181" s="218"/>
      <c r="H181" s="232">
        <v>6.71</v>
      </c>
      <c r="I181" s="223"/>
      <c r="J181" s="218"/>
      <c r="K181" s="218"/>
      <c r="L181" s="224"/>
      <c r="M181" s="225"/>
      <c r="N181" s="226"/>
      <c r="O181" s="226"/>
      <c r="P181" s="226"/>
      <c r="Q181" s="226"/>
      <c r="R181" s="226"/>
      <c r="S181" s="226"/>
      <c r="T181" s="227"/>
      <c r="AT181" s="228" t="s">
        <v>237</v>
      </c>
      <c r="AU181" s="228" t="s">
        <v>87</v>
      </c>
      <c r="AV181" s="12" t="s">
        <v>87</v>
      </c>
      <c r="AW181" s="12" t="s">
        <v>42</v>
      </c>
      <c r="AX181" s="12" t="s">
        <v>79</v>
      </c>
      <c r="AY181" s="228" t="s">
        <v>228</v>
      </c>
    </row>
    <row r="182" spans="2:65" s="12" customFormat="1" ht="13.5">
      <c r="B182" s="217"/>
      <c r="C182" s="218"/>
      <c r="D182" s="229" t="s">
        <v>237</v>
      </c>
      <c r="E182" s="230" t="s">
        <v>22</v>
      </c>
      <c r="F182" s="231" t="s">
        <v>8443</v>
      </c>
      <c r="G182" s="218"/>
      <c r="H182" s="232">
        <v>2.8</v>
      </c>
      <c r="I182" s="223"/>
      <c r="J182" s="218"/>
      <c r="K182" s="218"/>
      <c r="L182" s="224"/>
      <c r="M182" s="225"/>
      <c r="N182" s="226"/>
      <c r="O182" s="226"/>
      <c r="P182" s="226"/>
      <c r="Q182" s="226"/>
      <c r="R182" s="226"/>
      <c r="S182" s="226"/>
      <c r="T182" s="227"/>
      <c r="AT182" s="228" t="s">
        <v>237</v>
      </c>
      <c r="AU182" s="228" t="s">
        <v>87</v>
      </c>
      <c r="AV182" s="12" t="s">
        <v>87</v>
      </c>
      <c r="AW182" s="12" t="s">
        <v>42</v>
      </c>
      <c r="AX182" s="12" t="s">
        <v>79</v>
      </c>
      <c r="AY182" s="228" t="s">
        <v>228</v>
      </c>
    </row>
    <row r="183" spans="2:65" s="12" customFormat="1" ht="13.5">
      <c r="B183" s="217"/>
      <c r="C183" s="218"/>
      <c r="D183" s="229" t="s">
        <v>237</v>
      </c>
      <c r="E183" s="230" t="s">
        <v>22</v>
      </c>
      <c r="F183" s="231" t="s">
        <v>8444</v>
      </c>
      <c r="G183" s="218"/>
      <c r="H183" s="232">
        <v>32.94</v>
      </c>
      <c r="I183" s="223"/>
      <c r="J183" s="218"/>
      <c r="K183" s="218"/>
      <c r="L183" s="224"/>
      <c r="M183" s="225"/>
      <c r="N183" s="226"/>
      <c r="O183" s="226"/>
      <c r="P183" s="226"/>
      <c r="Q183" s="226"/>
      <c r="R183" s="226"/>
      <c r="S183" s="226"/>
      <c r="T183" s="227"/>
      <c r="AT183" s="228" t="s">
        <v>237</v>
      </c>
      <c r="AU183" s="228" t="s">
        <v>87</v>
      </c>
      <c r="AV183" s="12" t="s">
        <v>87</v>
      </c>
      <c r="AW183" s="12" t="s">
        <v>42</v>
      </c>
      <c r="AX183" s="12" t="s">
        <v>79</v>
      </c>
      <c r="AY183" s="228" t="s">
        <v>228</v>
      </c>
    </row>
    <row r="184" spans="2:65" s="12" customFormat="1" ht="13.5">
      <c r="B184" s="217"/>
      <c r="C184" s="218"/>
      <c r="D184" s="229" t="s">
        <v>237</v>
      </c>
      <c r="E184" s="230" t="s">
        <v>22</v>
      </c>
      <c r="F184" s="231" t="s">
        <v>8445</v>
      </c>
      <c r="G184" s="218"/>
      <c r="H184" s="232">
        <v>8.1999999999999993</v>
      </c>
      <c r="I184" s="223"/>
      <c r="J184" s="218"/>
      <c r="K184" s="218"/>
      <c r="L184" s="224"/>
      <c r="M184" s="225"/>
      <c r="N184" s="226"/>
      <c r="O184" s="226"/>
      <c r="P184" s="226"/>
      <c r="Q184" s="226"/>
      <c r="R184" s="226"/>
      <c r="S184" s="226"/>
      <c r="T184" s="227"/>
      <c r="AT184" s="228" t="s">
        <v>237</v>
      </c>
      <c r="AU184" s="228" t="s">
        <v>87</v>
      </c>
      <c r="AV184" s="12" t="s">
        <v>87</v>
      </c>
      <c r="AW184" s="12" t="s">
        <v>42</v>
      </c>
      <c r="AX184" s="12" t="s">
        <v>79</v>
      </c>
      <c r="AY184" s="228" t="s">
        <v>228</v>
      </c>
    </row>
    <row r="185" spans="2:65" s="12" customFormat="1" ht="13.5">
      <c r="B185" s="217"/>
      <c r="C185" s="218"/>
      <c r="D185" s="229" t="s">
        <v>237</v>
      </c>
      <c r="E185" s="230" t="s">
        <v>22</v>
      </c>
      <c r="F185" s="231" t="s">
        <v>8446</v>
      </c>
      <c r="G185" s="218"/>
      <c r="H185" s="232">
        <v>2.9929999999999999</v>
      </c>
      <c r="I185" s="223"/>
      <c r="J185" s="218"/>
      <c r="K185" s="218"/>
      <c r="L185" s="224"/>
      <c r="M185" s="225"/>
      <c r="N185" s="226"/>
      <c r="O185" s="226"/>
      <c r="P185" s="226"/>
      <c r="Q185" s="226"/>
      <c r="R185" s="226"/>
      <c r="S185" s="226"/>
      <c r="T185" s="227"/>
      <c r="AT185" s="228" t="s">
        <v>237</v>
      </c>
      <c r="AU185" s="228" t="s">
        <v>87</v>
      </c>
      <c r="AV185" s="12" t="s">
        <v>87</v>
      </c>
      <c r="AW185" s="12" t="s">
        <v>42</v>
      </c>
      <c r="AX185" s="12" t="s">
        <v>79</v>
      </c>
      <c r="AY185" s="228" t="s">
        <v>228</v>
      </c>
    </row>
    <row r="186" spans="2:65" s="12" customFormat="1" ht="13.5">
      <c r="B186" s="217"/>
      <c r="C186" s="218"/>
      <c r="D186" s="229" t="s">
        <v>237</v>
      </c>
      <c r="E186" s="230" t="s">
        <v>22</v>
      </c>
      <c r="F186" s="231" t="s">
        <v>8447</v>
      </c>
      <c r="G186" s="218"/>
      <c r="H186" s="232">
        <v>1.52</v>
      </c>
      <c r="I186" s="223"/>
      <c r="J186" s="218"/>
      <c r="K186" s="218"/>
      <c r="L186" s="224"/>
      <c r="M186" s="225"/>
      <c r="N186" s="226"/>
      <c r="O186" s="226"/>
      <c r="P186" s="226"/>
      <c r="Q186" s="226"/>
      <c r="R186" s="226"/>
      <c r="S186" s="226"/>
      <c r="T186" s="227"/>
      <c r="AT186" s="228" t="s">
        <v>237</v>
      </c>
      <c r="AU186" s="228" t="s">
        <v>87</v>
      </c>
      <c r="AV186" s="12" t="s">
        <v>87</v>
      </c>
      <c r="AW186" s="12" t="s">
        <v>42</v>
      </c>
      <c r="AX186" s="12" t="s">
        <v>79</v>
      </c>
      <c r="AY186" s="228" t="s">
        <v>228</v>
      </c>
    </row>
    <row r="187" spans="2:65" s="13" customFormat="1" ht="13.5">
      <c r="B187" s="243"/>
      <c r="C187" s="244"/>
      <c r="D187" s="219" t="s">
        <v>237</v>
      </c>
      <c r="E187" s="245" t="s">
        <v>22</v>
      </c>
      <c r="F187" s="246" t="s">
        <v>358</v>
      </c>
      <c r="G187" s="244"/>
      <c r="H187" s="247">
        <v>59.622999999999998</v>
      </c>
      <c r="I187" s="248"/>
      <c r="J187" s="244"/>
      <c r="K187" s="244"/>
      <c r="L187" s="249"/>
      <c r="M187" s="250"/>
      <c r="N187" s="251"/>
      <c r="O187" s="251"/>
      <c r="P187" s="251"/>
      <c r="Q187" s="251"/>
      <c r="R187" s="251"/>
      <c r="S187" s="251"/>
      <c r="T187" s="252"/>
      <c r="AT187" s="253" t="s">
        <v>237</v>
      </c>
      <c r="AU187" s="253" t="s">
        <v>87</v>
      </c>
      <c r="AV187" s="13" t="s">
        <v>235</v>
      </c>
      <c r="AW187" s="13" t="s">
        <v>42</v>
      </c>
      <c r="AX187" s="13" t="s">
        <v>24</v>
      </c>
      <c r="AY187" s="253" t="s">
        <v>228</v>
      </c>
    </row>
    <row r="188" spans="2:65" s="1" customFormat="1" ht="31.5" customHeight="1">
      <c r="B188" s="42"/>
      <c r="C188" s="205" t="s">
        <v>653</v>
      </c>
      <c r="D188" s="205" t="s">
        <v>230</v>
      </c>
      <c r="E188" s="206" t="s">
        <v>291</v>
      </c>
      <c r="F188" s="207" t="s">
        <v>292</v>
      </c>
      <c r="G188" s="208" t="s">
        <v>233</v>
      </c>
      <c r="H188" s="209">
        <v>298.11500000000001</v>
      </c>
      <c r="I188" s="210"/>
      <c r="J188" s="211">
        <f>ROUND(I188*H188,2)</f>
        <v>0</v>
      </c>
      <c r="K188" s="207" t="s">
        <v>234</v>
      </c>
      <c r="L188" s="62"/>
      <c r="M188" s="212" t="s">
        <v>22</v>
      </c>
      <c r="N188" s="213" t="s">
        <v>50</v>
      </c>
      <c r="O188" s="43"/>
      <c r="P188" s="214">
        <f>O188*H188</f>
        <v>0</v>
      </c>
      <c r="Q188" s="214">
        <v>0</v>
      </c>
      <c r="R188" s="214">
        <f>Q188*H188</f>
        <v>0</v>
      </c>
      <c r="S188" s="214">
        <v>0</v>
      </c>
      <c r="T188" s="215">
        <f>S188*H188</f>
        <v>0</v>
      </c>
      <c r="AR188" s="25" t="s">
        <v>235</v>
      </c>
      <c r="AT188" s="25" t="s">
        <v>230</v>
      </c>
      <c r="AU188" s="25" t="s">
        <v>87</v>
      </c>
      <c r="AY188" s="25" t="s">
        <v>228</v>
      </c>
      <c r="BE188" s="216">
        <f>IF(N188="základní",J188,0)</f>
        <v>0</v>
      </c>
      <c r="BF188" s="216">
        <f>IF(N188="snížená",J188,0)</f>
        <v>0</v>
      </c>
      <c r="BG188" s="216">
        <f>IF(N188="zákl. přenesená",J188,0)</f>
        <v>0</v>
      </c>
      <c r="BH188" s="216">
        <f>IF(N188="sníž. přenesená",J188,0)</f>
        <v>0</v>
      </c>
      <c r="BI188" s="216">
        <f>IF(N188="nulová",J188,0)</f>
        <v>0</v>
      </c>
      <c r="BJ188" s="25" t="s">
        <v>24</v>
      </c>
      <c r="BK188" s="216">
        <f>ROUND(I188*H188,2)</f>
        <v>0</v>
      </c>
      <c r="BL188" s="25" t="s">
        <v>235</v>
      </c>
      <c r="BM188" s="25" t="s">
        <v>8448</v>
      </c>
    </row>
    <row r="189" spans="2:65" s="12" customFormat="1" ht="13.5">
      <c r="B189" s="217"/>
      <c r="C189" s="218"/>
      <c r="D189" s="219" t="s">
        <v>237</v>
      </c>
      <c r="E189" s="220" t="s">
        <v>22</v>
      </c>
      <c r="F189" s="221" t="s">
        <v>8449</v>
      </c>
      <c r="G189" s="218"/>
      <c r="H189" s="222">
        <v>298.11500000000001</v>
      </c>
      <c r="I189" s="223"/>
      <c r="J189" s="218"/>
      <c r="K189" s="218"/>
      <c r="L189" s="224"/>
      <c r="M189" s="225"/>
      <c r="N189" s="226"/>
      <c r="O189" s="226"/>
      <c r="P189" s="226"/>
      <c r="Q189" s="226"/>
      <c r="R189" s="226"/>
      <c r="S189" s="226"/>
      <c r="T189" s="227"/>
      <c r="AT189" s="228" t="s">
        <v>237</v>
      </c>
      <c r="AU189" s="228" t="s">
        <v>87</v>
      </c>
      <c r="AV189" s="12" t="s">
        <v>87</v>
      </c>
      <c r="AW189" s="12" t="s">
        <v>42</v>
      </c>
      <c r="AX189" s="12" t="s">
        <v>24</v>
      </c>
      <c r="AY189" s="228" t="s">
        <v>228</v>
      </c>
    </row>
    <row r="190" spans="2:65" s="1" customFormat="1" ht="22.5" customHeight="1">
      <c r="B190" s="42"/>
      <c r="C190" s="205" t="s">
        <v>313</v>
      </c>
      <c r="D190" s="205" t="s">
        <v>230</v>
      </c>
      <c r="E190" s="206" t="s">
        <v>8450</v>
      </c>
      <c r="F190" s="207" t="s">
        <v>8451</v>
      </c>
      <c r="G190" s="208" t="s">
        <v>233</v>
      </c>
      <c r="H190" s="209">
        <v>1</v>
      </c>
      <c r="I190" s="210"/>
      <c r="J190" s="211">
        <f>ROUND(I190*H190,2)</f>
        <v>0</v>
      </c>
      <c r="K190" s="207" t="s">
        <v>234</v>
      </c>
      <c r="L190" s="62"/>
      <c r="M190" s="212" t="s">
        <v>22</v>
      </c>
      <c r="N190" s="213" t="s">
        <v>50</v>
      </c>
      <c r="O190" s="43"/>
      <c r="P190" s="214">
        <f>O190*H190</f>
        <v>0</v>
      </c>
      <c r="Q190" s="214">
        <v>0</v>
      </c>
      <c r="R190" s="214">
        <f>Q190*H190</f>
        <v>0</v>
      </c>
      <c r="S190" s="214">
        <v>0</v>
      </c>
      <c r="T190" s="215">
        <f>S190*H190</f>
        <v>0</v>
      </c>
      <c r="AR190" s="25" t="s">
        <v>235</v>
      </c>
      <c r="AT190" s="25" t="s">
        <v>230</v>
      </c>
      <c r="AU190" s="25" t="s">
        <v>87</v>
      </c>
      <c r="AY190" s="25" t="s">
        <v>228</v>
      </c>
      <c r="BE190" s="216">
        <f>IF(N190="základní",J190,0)</f>
        <v>0</v>
      </c>
      <c r="BF190" s="216">
        <f>IF(N190="snížená",J190,0)</f>
        <v>0</v>
      </c>
      <c r="BG190" s="216">
        <f>IF(N190="zákl. přenesená",J190,0)</f>
        <v>0</v>
      </c>
      <c r="BH190" s="216">
        <f>IF(N190="sníž. přenesená",J190,0)</f>
        <v>0</v>
      </c>
      <c r="BI190" s="216">
        <f>IF(N190="nulová",J190,0)</f>
        <v>0</v>
      </c>
      <c r="BJ190" s="25" t="s">
        <v>24</v>
      </c>
      <c r="BK190" s="216">
        <f>ROUND(I190*H190,2)</f>
        <v>0</v>
      </c>
      <c r="BL190" s="25" t="s">
        <v>235</v>
      </c>
      <c r="BM190" s="25" t="s">
        <v>8452</v>
      </c>
    </row>
    <row r="191" spans="2:65" s="1" customFormat="1" ht="27">
      <c r="B191" s="42"/>
      <c r="C191" s="64"/>
      <c r="D191" s="229" t="s">
        <v>640</v>
      </c>
      <c r="E191" s="64"/>
      <c r="F191" s="254" t="s">
        <v>8453</v>
      </c>
      <c r="G191" s="64"/>
      <c r="H191" s="64"/>
      <c r="I191" s="173"/>
      <c r="J191" s="64"/>
      <c r="K191" s="64"/>
      <c r="L191" s="62"/>
      <c r="M191" s="255"/>
      <c r="N191" s="43"/>
      <c r="O191" s="43"/>
      <c r="P191" s="43"/>
      <c r="Q191" s="43"/>
      <c r="R191" s="43"/>
      <c r="S191" s="43"/>
      <c r="T191" s="79"/>
      <c r="AT191" s="25" t="s">
        <v>640</v>
      </c>
      <c r="AU191" s="25" t="s">
        <v>87</v>
      </c>
    </row>
    <row r="192" spans="2:65" s="12" customFormat="1" ht="13.5">
      <c r="B192" s="217"/>
      <c r="C192" s="218"/>
      <c r="D192" s="219" t="s">
        <v>237</v>
      </c>
      <c r="E192" s="220" t="s">
        <v>22</v>
      </c>
      <c r="F192" s="221" t="s">
        <v>8436</v>
      </c>
      <c r="G192" s="218"/>
      <c r="H192" s="222">
        <v>1</v>
      </c>
      <c r="I192" s="223"/>
      <c r="J192" s="218"/>
      <c r="K192" s="218"/>
      <c r="L192" s="224"/>
      <c r="M192" s="225"/>
      <c r="N192" s="226"/>
      <c r="O192" s="226"/>
      <c r="P192" s="226"/>
      <c r="Q192" s="226"/>
      <c r="R192" s="226"/>
      <c r="S192" s="226"/>
      <c r="T192" s="227"/>
      <c r="AT192" s="228" t="s">
        <v>237</v>
      </c>
      <c r="AU192" s="228" t="s">
        <v>87</v>
      </c>
      <c r="AV192" s="12" t="s">
        <v>87</v>
      </c>
      <c r="AW192" s="12" t="s">
        <v>42</v>
      </c>
      <c r="AX192" s="12" t="s">
        <v>24</v>
      </c>
      <c r="AY192" s="228" t="s">
        <v>228</v>
      </c>
    </row>
    <row r="193" spans="2:65" s="1" customFormat="1" ht="31.5" customHeight="1">
      <c r="B193" s="42"/>
      <c r="C193" s="205" t="s">
        <v>658</v>
      </c>
      <c r="D193" s="205" t="s">
        <v>230</v>
      </c>
      <c r="E193" s="206" t="s">
        <v>296</v>
      </c>
      <c r="F193" s="207" t="s">
        <v>297</v>
      </c>
      <c r="G193" s="208" t="s">
        <v>233</v>
      </c>
      <c r="H193" s="209">
        <v>5</v>
      </c>
      <c r="I193" s="210"/>
      <c r="J193" s="211">
        <f>ROUND(I193*H193,2)</f>
        <v>0</v>
      </c>
      <c r="K193" s="207" t="s">
        <v>234</v>
      </c>
      <c r="L193" s="62"/>
      <c r="M193" s="212" t="s">
        <v>22</v>
      </c>
      <c r="N193" s="213" t="s">
        <v>50</v>
      </c>
      <c r="O193" s="43"/>
      <c r="P193" s="214">
        <f>O193*H193</f>
        <v>0</v>
      </c>
      <c r="Q193" s="214">
        <v>0</v>
      </c>
      <c r="R193" s="214">
        <f>Q193*H193</f>
        <v>0</v>
      </c>
      <c r="S193" s="214">
        <v>0</v>
      </c>
      <c r="T193" s="215">
        <f>S193*H193</f>
        <v>0</v>
      </c>
      <c r="AR193" s="25" t="s">
        <v>235</v>
      </c>
      <c r="AT193" s="25" t="s">
        <v>230</v>
      </c>
      <c r="AU193" s="25" t="s">
        <v>87</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235</v>
      </c>
      <c r="BM193" s="25" t="s">
        <v>8454</v>
      </c>
    </row>
    <row r="194" spans="2:65" s="12" customFormat="1" ht="13.5">
      <c r="B194" s="217"/>
      <c r="C194" s="218"/>
      <c r="D194" s="219" t="s">
        <v>237</v>
      </c>
      <c r="E194" s="220" t="s">
        <v>22</v>
      </c>
      <c r="F194" s="221" t="s">
        <v>8455</v>
      </c>
      <c r="G194" s="218"/>
      <c r="H194" s="222">
        <v>5</v>
      </c>
      <c r="I194" s="223"/>
      <c r="J194" s="218"/>
      <c r="K194" s="218"/>
      <c r="L194" s="224"/>
      <c r="M194" s="225"/>
      <c r="N194" s="226"/>
      <c r="O194" s="226"/>
      <c r="P194" s="226"/>
      <c r="Q194" s="226"/>
      <c r="R194" s="226"/>
      <c r="S194" s="226"/>
      <c r="T194" s="227"/>
      <c r="AT194" s="228" t="s">
        <v>237</v>
      </c>
      <c r="AU194" s="228" t="s">
        <v>87</v>
      </c>
      <c r="AV194" s="12" t="s">
        <v>87</v>
      </c>
      <c r="AW194" s="12" t="s">
        <v>42</v>
      </c>
      <c r="AX194" s="12" t="s">
        <v>24</v>
      </c>
      <c r="AY194" s="228" t="s">
        <v>228</v>
      </c>
    </row>
    <row r="195" spans="2:65" s="1" customFormat="1" ht="22.5" customHeight="1">
      <c r="B195" s="42"/>
      <c r="C195" s="205" t="s">
        <v>319</v>
      </c>
      <c r="D195" s="205" t="s">
        <v>230</v>
      </c>
      <c r="E195" s="206" t="s">
        <v>2724</v>
      </c>
      <c r="F195" s="207" t="s">
        <v>2725</v>
      </c>
      <c r="G195" s="208" t="s">
        <v>233</v>
      </c>
      <c r="H195" s="209">
        <v>59.622999999999998</v>
      </c>
      <c r="I195" s="210"/>
      <c r="J195" s="211">
        <f>ROUND(I195*H195,2)</f>
        <v>0</v>
      </c>
      <c r="K195" s="207" t="s">
        <v>234</v>
      </c>
      <c r="L195" s="62"/>
      <c r="M195" s="212" t="s">
        <v>22</v>
      </c>
      <c r="N195" s="213" t="s">
        <v>50</v>
      </c>
      <c r="O195" s="43"/>
      <c r="P195" s="214">
        <f>O195*H195</f>
        <v>0</v>
      </c>
      <c r="Q195" s="214">
        <v>0</v>
      </c>
      <c r="R195" s="214">
        <f>Q195*H195</f>
        <v>0</v>
      </c>
      <c r="S195" s="214">
        <v>0</v>
      </c>
      <c r="T195" s="215">
        <f>S195*H195</f>
        <v>0</v>
      </c>
      <c r="AR195" s="25" t="s">
        <v>235</v>
      </c>
      <c r="AT195" s="25" t="s">
        <v>230</v>
      </c>
      <c r="AU195" s="25" t="s">
        <v>87</v>
      </c>
      <c r="AY195" s="25" t="s">
        <v>228</v>
      </c>
      <c r="BE195" s="216">
        <f>IF(N195="základní",J195,0)</f>
        <v>0</v>
      </c>
      <c r="BF195" s="216">
        <f>IF(N195="snížená",J195,0)</f>
        <v>0</v>
      </c>
      <c r="BG195" s="216">
        <f>IF(N195="zákl. přenesená",J195,0)</f>
        <v>0</v>
      </c>
      <c r="BH195" s="216">
        <f>IF(N195="sníž. přenesená",J195,0)</f>
        <v>0</v>
      </c>
      <c r="BI195" s="216">
        <f>IF(N195="nulová",J195,0)</f>
        <v>0</v>
      </c>
      <c r="BJ195" s="25" t="s">
        <v>24</v>
      </c>
      <c r="BK195" s="216">
        <f>ROUND(I195*H195,2)</f>
        <v>0</v>
      </c>
      <c r="BL195" s="25" t="s">
        <v>235</v>
      </c>
      <c r="BM195" s="25" t="s">
        <v>8456</v>
      </c>
    </row>
    <row r="196" spans="2:65" s="1" customFormat="1" ht="27">
      <c r="B196" s="42"/>
      <c r="C196" s="64"/>
      <c r="D196" s="229" t="s">
        <v>640</v>
      </c>
      <c r="E196" s="64"/>
      <c r="F196" s="254" t="s">
        <v>8457</v>
      </c>
      <c r="G196" s="64"/>
      <c r="H196" s="64"/>
      <c r="I196" s="173"/>
      <c r="J196" s="64"/>
      <c r="K196" s="64"/>
      <c r="L196" s="62"/>
      <c r="M196" s="255"/>
      <c r="N196" s="43"/>
      <c r="O196" s="43"/>
      <c r="P196" s="43"/>
      <c r="Q196" s="43"/>
      <c r="R196" s="43"/>
      <c r="S196" s="43"/>
      <c r="T196" s="79"/>
      <c r="AT196" s="25" t="s">
        <v>640</v>
      </c>
      <c r="AU196" s="25" t="s">
        <v>87</v>
      </c>
    </row>
    <row r="197" spans="2:65" s="12" customFormat="1" ht="13.5">
      <c r="B197" s="217"/>
      <c r="C197" s="218"/>
      <c r="D197" s="229" t="s">
        <v>237</v>
      </c>
      <c r="E197" s="230" t="s">
        <v>22</v>
      </c>
      <c r="F197" s="231" t="s">
        <v>8458</v>
      </c>
      <c r="G197" s="218"/>
      <c r="H197" s="232">
        <v>59.622999999999998</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3" customFormat="1" ht="13.5">
      <c r="B198" s="243"/>
      <c r="C198" s="244"/>
      <c r="D198" s="219" t="s">
        <v>237</v>
      </c>
      <c r="E198" s="245" t="s">
        <v>22</v>
      </c>
      <c r="F198" s="246" t="s">
        <v>358</v>
      </c>
      <c r="G198" s="244"/>
      <c r="H198" s="247">
        <v>59.622999999999998</v>
      </c>
      <c r="I198" s="248"/>
      <c r="J198" s="244"/>
      <c r="K198" s="244"/>
      <c r="L198" s="249"/>
      <c r="M198" s="250"/>
      <c r="N198" s="251"/>
      <c r="O198" s="251"/>
      <c r="P198" s="251"/>
      <c r="Q198" s="251"/>
      <c r="R198" s="251"/>
      <c r="S198" s="251"/>
      <c r="T198" s="252"/>
      <c r="AT198" s="253" t="s">
        <v>237</v>
      </c>
      <c r="AU198" s="253" t="s">
        <v>87</v>
      </c>
      <c r="AV198" s="13" t="s">
        <v>235</v>
      </c>
      <c r="AW198" s="13" t="s">
        <v>42</v>
      </c>
      <c r="AX198" s="13" t="s">
        <v>24</v>
      </c>
      <c r="AY198" s="253" t="s">
        <v>228</v>
      </c>
    </row>
    <row r="199" spans="2:65" s="1" customFormat="1" ht="22.5" customHeight="1">
      <c r="B199" s="42"/>
      <c r="C199" s="205" t="s">
        <v>325</v>
      </c>
      <c r="D199" s="205" t="s">
        <v>230</v>
      </c>
      <c r="E199" s="206" t="s">
        <v>8459</v>
      </c>
      <c r="F199" s="207" t="s">
        <v>8460</v>
      </c>
      <c r="G199" s="208" t="s">
        <v>233</v>
      </c>
      <c r="H199" s="209">
        <v>1</v>
      </c>
      <c r="I199" s="210"/>
      <c r="J199" s="211">
        <f>ROUND(I199*H199,2)</f>
        <v>0</v>
      </c>
      <c r="K199" s="207" t="s">
        <v>234</v>
      </c>
      <c r="L199" s="62"/>
      <c r="M199" s="212" t="s">
        <v>22</v>
      </c>
      <c r="N199" s="213" t="s">
        <v>50</v>
      </c>
      <c r="O199" s="43"/>
      <c r="P199" s="214">
        <f>O199*H199</f>
        <v>0</v>
      </c>
      <c r="Q199" s="214">
        <v>0</v>
      </c>
      <c r="R199" s="214">
        <f>Q199*H199</f>
        <v>0</v>
      </c>
      <c r="S199" s="214">
        <v>0</v>
      </c>
      <c r="T199" s="215">
        <f>S199*H199</f>
        <v>0</v>
      </c>
      <c r="AR199" s="25" t="s">
        <v>235</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235</v>
      </c>
      <c r="BM199" s="25" t="s">
        <v>8461</v>
      </c>
    </row>
    <row r="200" spans="2:65" s="1" customFormat="1" ht="27">
      <c r="B200" s="42"/>
      <c r="C200" s="64"/>
      <c r="D200" s="229" t="s">
        <v>640</v>
      </c>
      <c r="E200" s="64"/>
      <c r="F200" s="254" t="s">
        <v>8462</v>
      </c>
      <c r="G200" s="64"/>
      <c r="H200" s="64"/>
      <c r="I200" s="173"/>
      <c r="J200" s="64"/>
      <c r="K200" s="64"/>
      <c r="L200" s="62"/>
      <c r="M200" s="255"/>
      <c r="N200" s="43"/>
      <c r="O200" s="43"/>
      <c r="P200" s="43"/>
      <c r="Q200" s="43"/>
      <c r="R200" s="43"/>
      <c r="S200" s="43"/>
      <c r="T200" s="79"/>
      <c r="AT200" s="25" t="s">
        <v>640</v>
      </c>
      <c r="AU200" s="25" t="s">
        <v>87</v>
      </c>
    </row>
    <row r="201" spans="2:65" s="12" customFormat="1" ht="13.5">
      <c r="B201" s="217"/>
      <c r="C201" s="218"/>
      <c r="D201" s="219" t="s">
        <v>237</v>
      </c>
      <c r="E201" s="220" t="s">
        <v>22</v>
      </c>
      <c r="F201" s="221" t="s">
        <v>8436</v>
      </c>
      <c r="G201" s="218"/>
      <c r="H201" s="222">
        <v>1</v>
      </c>
      <c r="I201" s="223"/>
      <c r="J201" s="218"/>
      <c r="K201" s="218"/>
      <c r="L201" s="224"/>
      <c r="M201" s="225"/>
      <c r="N201" s="226"/>
      <c r="O201" s="226"/>
      <c r="P201" s="226"/>
      <c r="Q201" s="226"/>
      <c r="R201" s="226"/>
      <c r="S201" s="226"/>
      <c r="T201" s="227"/>
      <c r="AT201" s="228" t="s">
        <v>237</v>
      </c>
      <c r="AU201" s="228" t="s">
        <v>87</v>
      </c>
      <c r="AV201" s="12" t="s">
        <v>87</v>
      </c>
      <c r="AW201" s="12" t="s">
        <v>42</v>
      </c>
      <c r="AX201" s="12" t="s">
        <v>24</v>
      </c>
      <c r="AY201" s="228" t="s">
        <v>228</v>
      </c>
    </row>
    <row r="202" spans="2:65" s="1" customFormat="1" ht="22.5" customHeight="1">
      <c r="B202" s="42"/>
      <c r="C202" s="205" t="s">
        <v>9</v>
      </c>
      <c r="D202" s="205" t="s">
        <v>230</v>
      </c>
      <c r="E202" s="206" t="s">
        <v>309</v>
      </c>
      <c r="F202" s="207" t="s">
        <v>310</v>
      </c>
      <c r="G202" s="208" t="s">
        <v>233</v>
      </c>
      <c r="H202" s="209">
        <v>60.622999999999998</v>
      </c>
      <c r="I202" s="210"/>
      <c r="J202" s="211">
        <f>ROUND(I202*H202,2)</f>
        <v>0</v>
      </c>
      <c r="K202" s="207" t="s">
        <v>234</v>
      </c>
      <c r="L202" s="62"/>
      <c r="M202" s="212" t="s">
        <v>22</v>
      </c>
      <c r="N202" s="213" t="s">
        <v>50</v>
      </c>
      <c r="O202" s="43"/>
      <c r="P202" s="214">
        <f>O202*H202</f>
        <v>0</v>
      </c>
      <c r="Q202" s="214">
        <v>0</v>
      </c>
      <c r="R202" s="214">
        <f>Q202*H202</f>
        <v>0</v>
      </c>
      <c r="S202" s="214">
        <v>0</v>
      </c>
      <c r="T202" s="215">
        <f>S202*H202</f>
        <v>0</v>
      </c>
      <c r="AR202" s="25" t="s">
        <v>235</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235</v>
      </c>
      <c r="BM202" s="25" t="s">
        <v>8463</v>
      </c>
    </row>
    <row r="203" spans="2:65" s="1" customFormat="1" ht="27">
      <c r="B203" s="42"/>
      <c r="C203" s="64"/>
      <c r="D203" s="229" t="s">
        <v>640</v>
      </c>
      <c r="E203" s="64"/>
      <c r="F203" s="254" t="s">
        <v>8464</v>
      </c>
      <c r="G203" s="64"/>
      <c r="H203" s="64"/>
      <c r="I203" s="173"/>
      <c r="J203" s="64"/>
      <c r="K203" s="64"/>
      <c r="L203" s="62"/>
      <c r="M203" s="255"/>
      <c r="N203" s="43"/>
      <c r="O203" s="43"/>
      <c r="P203" s="43"/>
      <c r="Q203" s="43"/>
      <c r="R203" s="43"/>
      <c r="S203" s="43"/>
      <c r="T203" s="79"/>
      <c r="AT203" s="25" t="s">
        <v>640</v>
      </c>
      <c r="AU203" s="25" t="s">
        <v>87</v>
      </c>
    </row>
    <row r="204" spans="2:65" s="12" customFormat="1" ht="13.5">
      <c r="B204" s="217"/>
      <c r="C204" s="218"/>
      <c r="D204" s="229" t="s">
        <v>237</v>
      </c>
      <c r="E204" s="230" t="s">
        <v>22</v>
      </c>
      <c r="F204" s="231" t="s">
        <v>8465</v>
      </c>
      <c r="G204" s="218"/>
      <c r="H204" s="232">
        <v>60.622999999999998</v>
      </c>
      <c r="I204" s="223"/>
      <c r="J204" s="218"/>
      <c r="K204" s="218"/>
      <c r="L204" s="224"/>
      <c r="M204" s="225"/>
      <c r="N204" s="226"/>
      <c r="O204" s="226"/>
      <c r="P204" s="226"/>
      <c r="Q204" s="226"/>
      <c r="R204" s="226"/>
      <c r="S204" s="226"/>
      <c r="T204" s="227"/>
      <c r="AT204" s="228" t="s">
        <v>237</v>
      </c>
      <c r="AU204" s="228" t="s">
        <v>87</v>
      </c>
      <c r="AV204" s="12" t="s">
        <v>87</v>
      </c>
      <c r="AW204" s="12" t="s">
        <v>42</v>
      </c>
      <c r="AX204" s="12" t="s">
        <v>79</v>
      </c>
      <c r="AY204" s="228" t="s">
        <v>228</v>
      </c>
    </row>
    <row r="205" spans="2:65" s="13" customFormat="1" ht="13.5">
      <c r="B205" s="243"/>
      <c r="C205" s="244"/>
      <c r="D205" s="219" t="s">
        <v>237</v>
      </c>
      <c r="E205" s="245" t="s">
        <v>22</v>
      </c>
      <c r="F205" s="246" t="s">
        <v>358</v>
      </c>
      <c r="G205" s="244"/>
      <c r="H205" s="247">
        <v>60.622999999999998</v>
      </c>
      <c r="I205" s="248"/>
      <c r="J205" s="244"/>
      <c r="K205" s="244"/>
      <c r="L205" s="249"/>
      <c r="M205" s="250"/>
      <c r="N205" s="251"/>
      <c r="O205" s="251"/>
      <c r="P205" s="251"/>
      <c r="Q205" s="251"/>
      <c r="R205" s="251"/>
      <c r="S205" s="251"/>
      <c r="T205" s="252"/>
      <c r="AT205" s="253" t="s">
        <v>237</v>
      </c>
      <c r="AU205" s="253" t="s">
        <v>87</v>
      </c>
      <c r="AV205" s="13" t="s">
        <v>235</v>
      </c>
      <c r="AW205" s="13" t="s">
        <v>42</v>
      </c>
      <c r="AX205" s="13" t="s">
        <v>24</v>
      </c>
      <c r="AY205" s="253" t="s">
        <v>228</v>
      </c>
    </row>
    <row r="206" spans="2:65" s="1" customFormat="1" ht="22.5" customHeight="1">
      <c r="B206" s="42"/>
      <c r="C206" s="205" t="s">
        <v>335</v>
      </c>
      <c r="D206" s="205" t="s">
        <v>230</v>
      </c>
      <c r="E206" s="206" t="s">
        <v>8466</v>
      </c>
      <c r="F206" s="207" t="s">
        <v>8467</v>
      </c>
      <c r="G206" s="208" t="s">
        <v>233</v>
      </c>
      <c r="H206" s="209">
        <v>60.622999999999998</v>
      </c>
      <c r="I206" s="210"/>
      <c r="J206" s="211">
        <f>ROUND(I206*H206,2)</f>
        <v>0</v>
      </c>
      <c r="K206" s="207" t="s">
        <v>264</v>
      </c>
      <c r="L206" s="62"/>
      <c r="M206" s="212" t="s">
        <v>22</v>
      </c>
      <c r="N206" s="213" t="s">
        <v>50</v>
      </c>
      <c r="O206" s="43"/>
      <c r="P206" s="214">
        <f>O206*H206</f>
        <v>0</v>
      </c>
      <c r="Q206" s="214">
        <v>0</v>
      </c>
      <c r="R206" s="214">
        <f>Q206*H206</f>
        <v>0</v>
      </c>
      <c r="S206" s="214">
        <v>0</v>
      </c>
      <c r="T206" s="215">
        <f>S206*H206</f>
        <v>0</v>
      </c>
      <c r="AR206" s="25" t="s">
        <v>235</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235</v>
      </c>
      <c r="BM206" s="25" t="s">
        <v>8468</v>
      </c>
    </row>
    <row r="207" spans="2:65" s="1" customFormat="1" ht="27">
      <c r="B207" s="42"/>
      <c r="C207" s="64"/>
      <c r="D207" s="229" t="s">
        <v>640</v>
      </c>
      <c r="E207" s="64"/>
      <c r="F207" s="254" t="s">
        <v>8469</v>
      </c>
      <c r="G207" s="64"/>
      <c r="H207" s="64"/>
      <c r="I207" s="173"/>
      <c r="J207" s="64"/>
      <c r="K207" s="64"/>
      <c r="L207" s="62"/>
      <c r="M207" s="255"/>
      <c r="N207" s="43"/>
      <c r="O207" s="43"/>
      <c r="P207" s="43"/>
      <c r="Q207" s="43"/>
      <c r="R207" s="43"/>
      <c r="S207" s="43"/>
      <c r="T207" s="79"/>
      <c r="AT207" s="25" t="s">
        <v>640</v>
      </c>
      <c r="AU207" s="25" t="s">
        <v>87</v>
      </c>
    </row>
    <row r="208" spans="2:65" s="12" customFormat="1" ht="13.5">
      <c r="B208" s="217"/>
      <c r="C208" s="218"/>
      <c r="D208" s="229" t="s">
        <v>237</v>
      </c>
      <c r="E208" s="230" t="s">
        <v>22</v>
      </c>
      <c r="F208" s="231" t="s">
        <v>8465</v>
      </c>
      <c r="G208" s="218"/>
      <c r="H208" s="232">
        <v>60.622999999999998</v>
      </c>
      <c r="I208" s="223"/>
      <c r="J208" s="218"/>
      <c r="K208" s="218"/>
      <c r="L208" s="224"/>
      <c r="M208" s="225"/>
      <c r="N208" s="226"/>
      <c r="O208" s="226"/>
      <c r="P208" s="226"/>
      <c r="Q208" s="226"/>
      <c r="R208" s="226"/>
      <c r="S208" s="226"/>
      <c r="T208" s="227"/>
      <c r="AT208" s="228" t="s">
        <v>237</v>
      </c>
      <c r="AU208" s="228" t="s">
        <v>87</v>
      </c>
      <c r="AV208" s="12" t="s">
        <v>87</v>
      </c>
      <c r="AW208" s="12" t="s">
        <v>42</v>
      </c>
      <c r="AX208" s="12" t="s">
        <v>79</v>
      </c>
      <c r="AY208" s="228" t="s">
        <v>228</v>
      </c>
    </row>
    <row r="209" spans="2:65" s="13" customFormat="1" ht="13.5">
      <c r="B209" s="243"/>
      <c r="C209" s="244"/>
      <c r="D209" s="219" t="s">
        <v>237</v>
      </c>
      <c r="E209" s="245" t="s">
        <v>22</v>
      </c>
      <c r="F209" s="246" t="s">
        <v>358</v>
      </c>
      <c r="G209" s="244"/>
      <c r="H209" s="247">
        <v>60.622999999999998</v>
      </c>
      <c r="I209" s="248"/>
      <c r="J209" s="244"/>
      <c r="K209" s="244"/>
      <c r="L209" s="249"/>
      <c r="M209" s="250"/>
      <c r="N209" s="251"/>
      <c r="O209" s="251"/>
      <c r="P209" s="251"/>
      <c r="Q209" s="251"/>
      <c r="R209" s="251"/>
      <c r="S209" s="251"/>
      <c r="T209" s="252"/>
      <c r="AT209" s="253" t="s">
        <v>237</v>
      </c>
      <c r="AU209" s="253" t="s">
        <v>87</v>
      </c>
      <c r="AV209" s="13" t="s">
        <v>235</v>
      </c>
      <c r="AW209" s="13" t="s">
        <v>42</v>
      </c>
      <c r="AX209" s="13" t="s">
        <v>24</v>
      </c>
      <c r="AY209" s="253" t="s">
        <v>228</v>
      </c>
    </row>
    <row r="210" spans="2:65" s="1" customFormat="1" ht="22.5" customHeight="1">
      <c r="B210" s="42"/>
      <c r="C210" s="205" t="s">
        <v>340</v>
      </c>
      <c r="D210" s="205" t="s">
        <v>230</v>
      </c>
      <c r="E210" s="206" t="s">
        <v>2741</v>
      </c>
      <c r="F210" s="207" t="s">
        <v>2742</v>
      </c>
      <c r="G210" s="208" t="s">
        <v>233</v>
      </c>
      <c r="H210" s="209">
        <v>87.584999999999994</v>
      </c>
      <c r="I210" s="210"/>
      <c r="J210" s="211">
        <f>ROUND(I210*H210,2)</f>
        <v>0</v>
      </c>
      <c r="K210" s="207" t="s">
        <v>234</v>
      </c>
      <c r="L210" s="62"/>
      <c r="M210" s="212" t="s">
        <v>22</v>
      </c>
      <c r="N210" s="213" t="s">
        <v>50</v>
      </c>
      <c r="O210" s="43"/>
      <c r="P210" s="214">
        <f>O210*H210</f>
        <v>0</v>
      </c>
      <c r="Q210" s="214">
        <v>0</v>
      </c>
      <c r="R210" s="214">
        <f>Q210*H210</f>
        <v>0</v>
      </c>
      <c r="S210" s="214">
        <v>0</v>
      </c>
      <c r="T210" s="215">
        <f>S210*H210</f>
        <v>0</v>
      </c>
      <c r="AR210" s="25" t="s">
        <v>235</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235</v>
      </c>
      <c r="BM210" s="25" t="s">
        <v>8470</v>
      </c>
    </row>
    <row r="211" spans="2:65" s="1" customFormat="1" ht="27">
      <c r="B211" s="42"/>
      <c r="C211" s="64"/>
      <c r="D211" s="229" t="s">
        <v>640</v>
      </c>
      <c r="E211" s="64"/>
      <c r="F211" s="254" t="s">
        <v>8471</v>
      </c>
      <c r="G211" s="64"/>
      <c r="H211" s="64"/>
      <c r="I211" s="173"/>
      <c r="J211" s="64"/>
      <c r="K211" s="64"/>
      <c r="L211" s="62"/>
      <c r="M211" s="255"/>
      <c r="N211" s="43"/>
      <c r="O211" s="43"/>
      <c r="P211" s="43"/>
      <c r="Q211" s="43"/>
      <c r="R211" s="43"/>
      <c r="S211" s="43"/>
      <c r="T211" s="79"/>
      <c r="AT211" s="25" t="s">
        <v>640</v>
      </c>
      <c r="AU211" s="25" t="s">
        <v>87</v>
      </c>
    </row>
    <row r="212" spans="2:65" s="12" customFormat="1" ht="13.5">
      <c r="B212" s="217"/>
      <c r="C212" s="218"/>
      <c r="D212" s="229" t="s">
        <v>237</v>
      </c>
      <c r="E212" s="230" t="s">
        <v>22</v>
      </c>
      <c r="F212" s="231" t="s">
        <v>8472</v>
      </c>
      <c r="G212" s="218"/>
      <c r="H212" s="232">
        <v>147.20500000000001</v>
      </c>
      <c r="I212" s="223"/>
      <c r="J212" s="218"/>
      <c r="K212" s="218"/>
      <c r="L212" s="224"/>
      <c r="M212" s="225"/>
      <c r="N212" s="226"/>
      <c r="O212" s="226"/>
      <c r="P212" s="226"/>
      <c r="Q212" s="226"/>
      <c r="R212" s="226"/>
      <c r="S212" s="226"/>
      <c r="T212" s="227"/>
      <c r="AT212" s="228" t="s">
        <v>237</v>
      </c>
      <c r="AU212" s="228" t="s">
        <v>87</v>
      </c>
      <c r="AV212" s="12" t="s">
        <v>87</v>
      </c>
      <c r="AW212" s="12" t="s">
        <v>42</v>
      </c>
      <c r="AX212" s="12" t="s">
        <v>79</v>
      </c>
      <c r="AY212" s="228" t="s">
        <v>228</v>
      </c>
    </row>
    <row r="213" spans="2:65" s="12" customFormat="1" ht="13.5">
      <c r="B213" s="217"/>
      <c r="C213" s="218"/>
      <c r="D213" s="229" t="s">
        <v>237</v>
      </c>
      <c r="E213" s="230" t="s">
        <v>22</v>
      </c>
      <c r="F213" s="231" t="s">
        <v>8473</v>
      </c>
      <c r="G213" s="218"/>
      <c r="H213" s="232">
        <v>-4.46</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2" customFormat="1" ht="13.5">
      <c r="B214" s="217"/>
      <c r="C214" s="218"/>
      <c r="D214" s="229" t="s">
        <v>237</v>
      </c>
      <c r="E214" s="230" t="s">
        <v>22</v>
      </c>
      <c r="F214" s="231" t="s">
        <v>8474</v>
      </c>
      <c r="G214" s="218"/>
      <c r="H214" s="232">
        <v>-9.51</v>
      </c>
      <c r="I214" s="223"/>
      <c r="J214" s="218"/>
      <c r="K214" s="218"/>
      <c r="L214" s="224"/>
      <c r="M214" s="225"/>
      <c r="N214" s="226"/>
      <c r="O214" s="226"/>
      <c r="P214" s="226"/>
      <c r="Q214" s="226"/>
      <c r="R214" s="226"/>
      <c r="S214" s="226"/>
      <c r="T214" s="227"/>
      <c r="AT214" s="228" t="s">
        <v>237</v>
      </c>
      <c r="AU214" s="228" t="s">
        <v>87</v>
      </c>
      <c r="AV214" s="12" t="s">
        <v>87</v>
      </c>
      <c r="AW214" s="12" t="s">
        <v>42</v>
      </c>
      <c r="AX214" s="12" t="s">
        <v>79</v>
      </c>
      <c r="AY214" s="228" t="s">
        <v>228</v>
      </c>
    </row>
    <row r="215" spans="2:65" s="12" customFormat="1" ht="13.5">
      <c r="B215" s="217"/>
      <c r="C215" s="218"/>
      <c r="D215" s="229" t="s">
        <v>237</v>
      </c>
      <c r="E215" s="230" t="s">
        <v>22</v>
      </c>
      <c r="F215" s="231" t="s">
        <v>8475</v>
      </c>
      <c r="G215" s="218"/>
      <c r="H215" s="232">
        <v>-41.14</v>
      </c>
      <c r="I215" s="223"/>
      <c r="J215" s="218"/>
      <c r="K215" s="218"/>
      <c r="L215" s="224"/>
      <c r="M215" s="225"/>
      <c r="N215" s="226"/>
      <c r="O215" s="226"/>
      <c r="P215" s="226"/>
      <c r="Q215" s="226"/>
      <c r="R215" s="226"/>
      <c r="S215" s="226"/>
      <c r="T215" s="227"/>
      <c r="AT215" s="228" t="s">
        <v>237</v>
      </c>
      <c r="AU215" s="228" t="s">
        <v>87</v>
      </c>
      <c r="AV215" s="12" t="s">
        <v>87</v>
      </c>
      <c r="AW215" s="12" t="s">
        <v>42</v>
      </c>
      <c r="AX215" s="12" t="s">
        <v>79</v>
      </c>
      <c r="AY215" s="228" t="s">
        <v>228</v>
      </c>
    </row>
    <row r="216" spans="2:65" s="12" customFormat="1" ht="13.5">
      <c r="B216" s="217"/>
      <c r="C216" s="218"/>
      <c r="D216" s="229" t="s">
        <v>237</v>
      </c>
      <c r="E216" s="230" t="s">
        <v>22</v>
      </c>
      <c r="F216" s="231" t="s">
        <v>8476</v>
      </c>
      <c r="G216" s="218"/>
      <c r="H216" s="232">
        <v>-2.99</v>
      </c>
      <c r="I216" s="223"/>
      <c r="J216" s="218"/>
      <c r="K216" s="218"/>
      <c r="L216" s="224"/>
      <c r="M216" s="225"/>
      <c r="N216" s="226"/>
      <c r="O216" s="226"/>
      <c r="P216" s="226"/>
      <c r="Q216" s="226"/>
      <c r="R216" s="226"/>
      <c r="S216" s="226"/>
      <c r="T216" s="227"/>
      <c r="AT216" s="228" t="s">
        <v>237</v>
      </c>
      <c r="AU216" s="228" t="s">
        <v>87</v>
      </c>
      <c r="AV216" s="12" t="s">
        <v>87</v>
      </c>
      <c r="AW216" s="12" t="s">
        <v>42</v>
      </c>
      <c r="AX216" s="12" t="s">
        <v>79</v>
      </c>
      <c r="AY216" s="228" t="s">
        <v>228</v>
      </c>
    </row>
    <row r="217" spans="2:65" s="12" customFormat="1" ht="13.5">
      <c r="B217" s="217"/>
      <c r="C217" s="218"/>
      <c r="D217" s="229" t="s">
        <v>237</v>
      </c>
      <c r="E217" s="230" t="s">
        <v>22</v>
      </c>
      <c r="F217" s="231" t="s">
        <v>8477</v>
      </c>
      <c r="G217" s="218"/>
      <c r="H217" s="232">
        <v>-1.52</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3" customFormat="1" ht="13.5">
      <c r="B218" s="243"/>
      <c r="C218" s="244"/>
      <c r="D218" s="219" t="s">
        <v>237</v>
      </c>
      <c r="E218" s="245" t="s">
        <v>22</v>
      </c>
      <c r="F218" s="246" t="s">
        <v>358</v>
      </c>
      <c r="G218" s="244"/>
      <c r="H218" s="247">
        <v>87.584999999999994</v>
      </c>
      <c r="I218" s="248"/>
      <c r="J218" s="244"/>
      <c r="K218" s="244"/>
      <c r="L218" s="249"/>
      <c r="M218" s="250"/>
      <c r="N218" s="251"/>
      <c r="O218" s="251"/>
      <c r="P218" s="251"/>
      <c r="Q218" s="251"/>
      <c r="R218" s="251"/>
      <c r="S218" s="251"/>
      <c r="T218" s="252"/>
      <c r="AT218" s="253" t="s">
        <v>237</v>
      </c>
      <c r="AU218" s="253" t="s">
        <v>87</v>
      </c>
      <c r="AV218" s="13" t="s">
        <v>235</v>
      </c>
      <c r="AW218" s="13" t="s">
        <v>42</v>
      </c>
      <c r="AX218" s="13" t="s">
        <v>24</v>
      </c>
      <c r="AY218" s="253" t="s">
        <v>228</v>
      </c>
    </row>
    <row r="219" spans="2:65" s="1" customFormat="1" ht="22.5" customHeight="1">
      <c r="B219" s="42"/>
      <c r="C219" s="205" t="s">
        <v>344</v>
      </c>
      <c r="D219" s="205" t="s">
        <v>230</v>
      </c>
      <c r="E219" s="206" t="s">
        <v>8478</v>
      </c>
      <c r="F219" s="207" t="s">
        <v>8479</v>
      </c>
      <c r="G219" s="208" t="s">
        <v>233</v>
      </c>
      <c r="H219" s="209">
        <v>41.14</v>
      </c>
      <c r="I219" s="210"/>
      <c r="J219" s="211">
        <f>ROUND(I219*H219,2)</f>
        <v>0</v>
      </c>
      <c r="K219" s="207" t="s">
        <v>234</v>
      </c>
      <c r="L219" s="62"/>
      <c r="M219" s="212" t="s">
        <v>22</v>
      </c>
      <c r="N219" s="213" t="s">
        <v>50</v>
      </c>
      <c r="O219" s="43"/>
      <c r="P219" s="214">
        <f>O219*H219</f>
        <v>0</v>
      </c>
      <c r="Q219" s="214">
        <v>0</v>
      </c>
      <c r="R219" s="214">
        <f>Q219*H219</f>
        <v>0</v>
      </c>
      <c r="S219" s="214">
        <v>0</v>
      </c>
      <c r="T219" s="215">
        <f>S219*H219</f>
        <v>0</v>
      </c>
      <c r="AR219" s="25" t="s">
        <v>235</v>
      </c>
      <c r="AT219" s="25" t="s">
        <v>230</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235</v>
      </c>
      <c r="BM219" s="25" t="s">
        <v>8480</v>
      </c>
    </row>
    <row r="220" spans="2:65" s="1" customFormat="1" ht="27">
      <c r="B220" s="42"/>
      <c r="C220" s="64"/>
      <c r="D220" s="229" t="s">
        <v>640</v>
      </c>
      <c r="E220" s="64"/>
      <c r="F220" s="254" t="s">
        <v>8386</v>
      </c>
      <c r="G220" s="64"/>
      <c r="H220" s="64"/>
      <c r="I220" s="173"/>
      <c r="J220" s="64"/>
      <c r="K220" s="64"/>
      <c r="L220" s="62"/>
      <c r="M220" s="255"/>
      <c r="N220" s="43"/>
      <c r="O220" s="43"/>
      <c r="P220" s="43"/>
      <c r="Q220" s="43"/>
      <c r="R220" s="43"/>
      <c r="S220" s="43"/>
      <c r="T220" s="79"/>
      <c r="AT220" s="25" t="s">
        <v>640</v>
      </c>
      <c r="AU220" s="25" t="s">
        <v>87</v>
      </c>
    </row>
    <row r="221" spans="2:65" s="12" customFormat="1" ht="13.5">
      <c r="B221" s="217"/>
      <c r="C221" s="218"/>
      <c r="D221" s="229" t="s">
        <v>237</v>
      </c>
      <c r="E221" s="230" t="s">
        <v>22</v>
      </c>
      <c r="F221" s="231" t="s">
        <v>8481</v>
      </c>
      <c r="G221" s="218"/>
      <c r="H221" s="232">
        <v>32.94</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2" customFormat="1" ht="13.5">
      <c r="B222" s="217"/>
      <c r="C222" s="218"/>
      <c r="D222" s="229" t="s">
        <v>237</v>
      </c>
      <c r="E222" s="230" t="s">
        <v>22</v>
      </c>
      <c r="F222" s="231" t="s">
        <v>8445</v>
      </c>
      <c r="G222" s="218"/>
      <c r="H222" s="232">
        <v>8.1999999999999993</v>
      </c>
      <c r="I222" s="223"/>
      <c r="J222" s="218"/>
      <c r="K222" s="218"/>
      <c r="L222" s="224"/>
      <c r="M222" s="225"/>
      <c r="N222" s="226"/>
      <c r="O222" s="226"/>
      <c r="P222" s="226"/>
      <c r="Q222" s="226"/>
      <c r="R222" s="226"/>
      <c r="S222" s="226"/>
      <c r="T222" s="227"/>
      <c r="AT222" s="228" t="s">
        <v>237</v>
      </c>
      <c r="AU222" s="228" t="s">
        <v>87</v>
      </c>
      <c r="AV222" s="12" t="s">
        <v>87</v>
      </c>
      <c r="AW222" s="12" t="s">
        <v>42</v>
      </c>
      <c r="AX222" s="12" t="s">
        <v>79</v>
      </c>
      <c r="AY222" s="228" t="s">
        <v>228</v>
      </c>
    </row>
    <row r="223" spans="2:65" s="13" customFormat="1" ht="13.5">
      <c r="B223" s="243"/>
      <c r="C223" s="244"/>
      <c r="D223" s="219" t="s">
        <v>237</v>
      </c>
      <c r="E223" s="245" t="s">
        <v>22</v>
      </c>
      <c r="F223" s="246" t="s">
        <v>358</v>
      </c>
      <c r="G223" s="244"/>
      <c r="H223" s="247">
        <v>41.14</v>
      </c>
      <c r="I223" s="248"/>
      <c r="J223" s="244"/>
      <c r="K223" s="244"/>
      <c r="L223" s="249"/>
      <c r="M223" s="250"/>
      <c r="N223" s="251"/>
      <c r="O223" s="251"/>
      <c r="P223" s="251"/>
      <c r="Q223" s="251"/>
      <c r="R223" s="251"/>
      <c r="S223" s="251"/>
      <c r="T223" s="252"/>
      <c r="AT223" s="253" t="s">
        <v>237</v>
      </c>
      <c r="AU223" s="253" t="s">
        <v>87</v>
      </c>
      <c r="AV223" s="13" t="s">
        <v>235</v>
      </c>
      <c r="AW223" s="13" t="s">
        <v>42</v>
      </c>
      <c r="AX223" s="13" t="s">
        <v>24</v>
      </c>
      <c r="AY223" s="253" t="s">
        <v>228</v>
      </c>
    </row>
    <row r="224" spans="2:65" s="1" customFormat="1" ht="22.5" customHeight="1">
      <c r="B224" s="42"/>
      <c r="C224" s="233" t="s">
        <v>348</v>
      </c>
      <c r="D224" s="233" t="s">
        <v>349</v>
      </c>
      <c r="E224" s="234" t="s">
        <v>8482</v>
      </c>
      <c r="F224" s="235" t="s">
        <v>8483</v>
      </c>
      <c r="G224" s="236" t="s">
        <v>316</v>
      </c>
      <c r="H224" s="237">
        <v>68.703999999999994</v>
      </c>
      <c r="I224" s="238"/>
      <c r="J224" s="239">
        <f>ROUND(I224*H224,2)</f>
        <v>0</v>
      </c>
      <c r="K224" s="235" t="s">
        <v>234</v>
      </c>
      <c r="L224" s="240"/>
      <c r="M224" s="241" t="s">
        <v>22</v>
      </c>
      <c r="N224" s="242" t="s">
        <v>50</v>
      </c>
      <c r="O224" s="43"/>
      <c r="P224" s="214">
        <f>O224*H224</f>
        <v>0</v>
      </c>
      <c r="Q224" s="214">
        <v>1</v>
      </c>
      <c r="R224" s="214">
        <f>Q224*H224</f>
        <v>68.703999999999994</v>
      </c>
      <c r="S224" s="214">
        <v>0</v>
      </c>
      <c r="T224" s="215">
        <f>S224*H224</f>
        <v>0</v>
      </c>
      <c r="AR224" s="25" t="s">
        <v>267</v>
      </c>
      <c r="AT224" s="25" t="s">
        <v>349</v>
      </c>
      <c r="AU224" s="25" t="s">
        <v>87</v>
      </c>
      <c r="AY224" s="25" t="s">
        <v>228</v>
      </c>
      <c r="BE224" s="216">
        <f>IF(N224="základní",J224,0)</f>
        <v>0</v>
      </c>
      <c r="BF224" s="216">
        <f>IF(N224="snížená",J224,0)</f>
        <v>0</v>
      </c>
      <c r="BG224" s="216">
        <f>IF(N224="zákl. přenesená",J224,0)</f>
        <v>0</v>
      </c>
      <c r="BH224" s="216">
        <f>IF(N224="sníž. přenesená",J224,0)</f>
        <v>0</v>
      </c>
      <c r="BI224" s="216">
        <f>IF(N224="nulová",J224,0)</f>
        <v>0</v>
      </c>
      <c r="BJ224" s="25" t="s">
        <v>24</v>
      </c>
      <c r="BK224" s="216">
        <f>ROUND(I224*H224,2)</f>
        <v>0</v>
      </c>
      <c r="BL224" s="25" t="s">
        <v>235</v>
      </c>
      <c r="BM224" s="25" t="s">
        <v>8484</v>
      </c>
    </row>
    <row r="225" spans="2:65" s="1" customFormat="1" ht="27">
      <c r="B225" s="42"/>
      <c r="C225" s="64"/>
      <c r="D225" s="229" t="s">
        <v>640</v>
      </c>
      <c r="E225" s="64"/>
      <c r="F225" s="254" t="s">
        <v>8485</v>
      </c>
      <c r="G225" s="64"/>
      <c r="H225" s="64"/>
      <c r="I225" s="173"/>
      <c r="J225" s="64"/>
      <c r="K225" s="64"/>
      <c r="L225" s="62"/>
      <c r="M225" s="255"/>
      <c r="N225" s="43"/>
      <c r="O225" s="43"/>
      <c r="P225" s="43"/>
      <c r="Q225" s="43"/>
      <c r="R225" s="43"/>
      <c r="S225" s="43"/>
      <c r="T225" s="79"/>
      <c r="AT225" s="25" t="s">
        <v>640</v>
      </c>
      <c r="AU225" s="25" t="s">
        <v>87</v>
      </c>
    </row>
    <row r="226" spans="2:65" s="12" customFormat="1" ht="13.5">
      <c r="B226" s="217"/>
      <c r="C226" s="218"/>
      <c r="D226" s="229" t="s">
        <v>237</v>
      </c>
      <c r="E226" s="230" t="s">
        <v>22</v>
      </c>
      <c r="F226" s="231" t="s">
        <v>8486</v>
      </c>
      <c r="G226" s="218"/>
      <c r="H226" s="232">
        <v>68.703999999999994</v>
      </c>
      <c r="I226" s="223"/>
      <c r="J226" s="218"/>
      <c r="K226" s="218"/>
      <c r="L226" s="224"/>
      <c r="M226" s="225"/>
      <c r="N226" s="226"/>
      <c r="O226" s="226"/>
      <c r="P226" s="226"/>
      <c r="Q226" s="226"/>
      <c r="R226" s="226"/>
      <c r="S226" s="226"/>
      <c r="T226" s="227"/>
      <c r="AT226" s="228" t="s">
        <v>237</v>
      </c>
      <c r="AU226" s="228" t="s">
        <v>87</v>
      </c>
      <c r="AV226" s="12" t="s">
        <v>87</v>
      </c>
      <c r="AW226" s="12" t="s">
        <v>42</v>
      </c>
      <c r="AX226" s="12" t="s">
        <v>79</v>
      </c>
      <c r="AY226" s="228" t="s">
        <v>228</v>
      </c>
    </row>
    <row r="227" spans="2:65" s="13" customFormat="1" ht="13.5">
      <c r="B227" s="243"/>
      <c r="C227" s="244"/>
      <c r="D227" s="229" t="s">
        <v>237</v>
      </c>
      <c r="E227" s="284" t="s">
        <v>22</v>
      </c>
      <c r="F227" s="285" t="s">
        <v>358</v>
      </c>
      <c r="G227" s="244"/>
      <c r="H227" s="286">
        <v>68.703999999999994</v>
      </c>
      <c r="I227" s="248"/>
      <c r="J227" s="244"/>
      <c r="K227" s="244"/>
      <c r="L227" s="249"/>
      <c r="M227" s="250"/>
      <c r="N227" s="251"/>
      <c r="O227" s="251"/>
      <c r="P227" s="251"/>
      <c r="Q227" s="251"/>
      <c r="R227" s="251"/>
      <c r="S227" s="251"/>
      <c r="T227" s="252"/>
      <c r="AT227" s="253" t="s">
        <v>237</v>
      </c>
      <c r="AU227" s="253" t="s">
        <v>87</v>
      </c>
      <c r="AV227" s="13" t="s">
        <v>235</v>
      </c>
      <c r="AW227" s="13" t="s">
        <v>42</v>
      </c>
      <c r="AX227" s="13" t="s">
        <v>24</v>
      </c>
      <c r="AY227" s="253" t="s">
        <v>228</v>
      </c>
    </row>
    <row r="228" spans="2:65" s="11" customFormat="1" ht="29.85" customHeight="1">
      <c r="B228" s="188"/>
      <c r="C228" s="189"/>
      <c r="D228" s="202" t="s">
        <v>78</v>
      </c>
      <c r="E228" s="203" t="s">
        <v>235</v>
      </c>
      <c r="F228" s="203" t="s">
        <v>511</v>
      </c>
      <c r="G228" s="189"/>
      <c r="H228" s="189"/>
      <c r="I228" s="192"/>
      <c r="J228" s="204">
        <f>BK228</f>
        <v>0</v>
      </c>
      <c r="K228" s="189"/>
      <c r="L228" s="194"/>
      <c r="M228" s="195"/>
      <c r="N228" s="196"/>
      <c r="O228" s="196"/>
      <c r="P228" s="197">
        <f>SUM(P229:P253)</f>
        <v>0</v>
      </c>
      <c r="Q228" s="196"/>
      <c r="R228" s="197">
        <f>SUM(R229:R253)</f>
        <v>18.487541499999999</v>
      </c>
      <c r="S228" s="196"/>
      <c r="T228" s="198">
        <f>SUM(T229:T253)</f>
        <v>0</v>
      </c>
      <c r="AR228" s="199" t="s">
        <v>24</v>
      </c>
      <c r="AT228" s="200" t="s">
        <v>78</v>
      </c>
      <c r="AU228" s="200" t="s">
        <v>24</v>
      </c>
      <c r="AY228" s="199" t="s">
        <v>228</v>
      </c>
      <c r="BK228" s="201">
        <f>SUM(BK229:BK253)</f>
        <v>0</v>
      </c>
    </row>
    <row r="229" spans="2:65" s="1" customFormat="1" ht="22.5" customHeight="1">
      <c r="B229" s="42"/>
      <c r="C229" s="205" t="s">
        <v>359</v>
      </c>
      <c r="D229" s="205" t="s">
        <v>230</v>
      </c>
      <c r="E229" s="206" t="s">
        <v>2736</v>
      </c>
      <c r="F229" s="207" t="s">
        <v>2737</v>
      </c>
      <c r="G229" s="208" t="s">
        <v>233</v>
      </c>
      <c r="H229" s="209">
        <v>9.51</v>
      </c>
      <c r="I229" s="210"/>
      <c r="J229" s="211">
        <f>ROUND(I229*H229,2)</f>
        <v>0</v>
      </c>
      <c r="K229" s="207" t="s">
        <v>234</v>
      </c>
      <c r="L229" s="62"/>
      <c r="M229" s="212" t="s">
        <v>22</v>
      </c>
      <c r="N229" s="213" t="s">
        <v>50</v>
      </c>
      <c r="O229" s="43"/>
      <c r="P229" s="214">
        <f>O229*H229</f>
        <v>0</v>
      </c>
      <c r="Q229" s="214">
        <v>1.8907700000000001</v>
      </c>
      <c r="R229" s="214">
        <f>Q229*H229</f>
        <v>17.9812227</v>
      </c>
      <c r="S229" s="214">
        <v>0</v>
      </c>
      <c r="T229" s="215">
        <f>S229*H229</f>
        <v>0</v>
      </c>
      <c r="AR229" s="25" t="s">
        <v>235</v>
      </c>
      <c r="AT229" s="25" t="s">
        <v>230</v>
      </c>
      <c r="AU229" s="25" t="s">
        <v>87</v>
      </c>
      <c r="AY229" s="25" t="s">
        <v>228</v>
      </c>
      <c r="BE229" s="216">
        <f>IF(N229="základní",J229,0)</f>
        <v>0</v>
      </c>
      <c r="BF229" s="216">
        <f>IF(N229="snížená",J229,0)</f>
        <v>0</v>
      </c>
      <c r="BG229" s="216">
        <f>IF(N229="zákl. přenesená",J229,0)</f>
        <v>0</v>
      </c>
      <c r="BH229" s="216">
        <f>IF(N229="sníž. přenesená",J229,0)</f>
        <v>0</v>
      </c>
      <c r="BI229" s="216">
        <f>IF(N229="nulová",J229,0)</f>
        <v>0</v>
      </c>
      <c r="BJ229" s="25" t="s">
        <v>24</v>
      </c>
      <c r="BK229" s="216">
        <f>ROUND(I229*H229,2)</f>
        <v>0</v>
      </c>
      <c r="BL229" s="25" t="s">
        <v>235</v>
      </c>
      <c r="BM229" s="25" t="s">
        <v>8487</v>
      </c>
    </row>
    <row r="230" spans="2:65" s="1" customFormat="1" ht="27">
      <c r="B230" s="42"/>
      <c r="C230" s="64"/>
      <c r="D230" s="229" t="s">
        <v>640</v>
      </c>
      <c r="E230" s="64"/>
      <c r="F230" s="254" t="s">
        <v>8386</v>
      </c>
      <c r="G230" s="64"/>
      <c r="H230" s="64"/>
      <c r="I230" s="173"/>
      <c r="J230" s="64"/>
      <c r="K230" s="64"/>
      <c r="L230" s="62"/>
      <c r="M230" s="255"/>
      <c r="N230" s="43"/>
      <c r="O230" s="43"/>
      <c r="P230" s="43"/>
      <c r="Q230" s="43"/>
      <c r="R230" s="43"/>
      <c r="S230" s="43"/>
      <c r="T230" s="79"/>
      <c r="AT230" s="25" t="s">
        <v>640</v>
      </c>
      <c r="AU230" s="25" t="s">
        <v>87</v>
      </c>
    </row>
    <row r="231" spans="2:65" s="12" customFormat="1" ht="13.5">
      <c r="B231" s="217"/>
      <c r="C231" s="218"/>
      <c r="D231" s="229" t="s">
        <v>237</v>
      </c>
      <c r="E231" s="230" t="s">
        <v>22</v>
      </c>
      <c r="F231" s="231" t="s">
        <v>8488</v>
      </c>
      <c r="G231" s="218"/>
      <c r="H231" s="232">
        <v>6.71</v>
      </c>
      <c r="I231" s="223"/>
      <c r="J231" s="218"/>
      <c r="K231" s="218"/>
      <c r="L231" s="224"/>
      <c r="M231" s="225"/>
      <c r="N231" s="226"/>
      <c r="O231" s="226"/>
      <c r="P231" s="226"/>
      <c r="Q231" s="226"/>
      <c r="R231" s="226"/>
      <c r="S231" s="226"/>
      <c r="T231" s="227"/>
      <c r="AT231" s="228" t="s">
        <v>237</v>
      </c>
      <c r="AU231" s="228" t="s">
        <v>87</v>
      </c>
      <c r="AV231" s="12" t="s">
        <v>87</v>
      </c>
      <c r="AW231" s="12" t="s">
        <v>42</v>
      </c>
      <c r="AX231" s="12" t="s">
        <v>79</v>
      </c>
      <c r="AY231" s="228" t="s">
        <v>228</v>
      </c>
    </row>
    <row r="232" spans="2:65" s="12" customFormat="1" ht="13.5">
      <c r="B232" s="217"/>
      <c r="C232" s="218"/>
      <c r="D232" s="229" t="s">
        <v>237</v>
      </c>
      <c r="E232" s="230" t="s">
        <v>22</v>
      </c>
      <c r="F232" s="231" t="s">
        <v>8443</v>
      </c>
      <c r="G232" s="218"/>
      <c r="H232" s="232">
        <v>2.8</v>
      </c>
      <c r="I232" s="223"/>
      <c r="J232" s="218"/>
      <c r="K232" s="218"/>
      <c r="L232" s="224"/>
      <c r="M232" s="225"/>
      <c r="N232" s="226"/>
      <c r="O232" s="226"/>
      <c r="P232" s="226"/>
      <c r="Q232" s="226"/>
      <c r="R232" s="226"/>
      <c r="S232" s="226"/>
      <c r="T232" s="227"/>
      <c r="AT232" s="228" t="s">
        <v>237</v>
      </c>
      <c r="AU232" s="228" t="s">
        <v>87</v>
      </c>
      <c r="AV232" s="12" t="s">
        <v>87</v>
      </c>
      <c r="AW232" s="12" t="s">
        <v>42</v>
      </c>
      <c r="AX232" s="12" t="s">
        <v>79</v>
      </c>
      <c r="AY232" s="228" t="s">
        <v>228</v>
      </c>
    </row>
    <row r="233" spans="2:65" s="13" customFormat="1" ht="13.5">
      <c r="B233" s="243"/>
      <c r="C233" s="244"/>
      <c r="D233" s="219" t="s">
        <v>237</v>
      </c>
      <c r="E233" s="245" t="s">
        <v>22</v>
      </c>
      <c r="F233" s="246" t="s">
        <v>358</v>
      </c>
      <c r="G233" s="244"/>
      <c r="H233" s="247">
        <v>9.51</v>
      </c>
      <c r="I233" s="248"/>
      <c r="J233" s="244"/>
      <c r="K233" s="244"/>
      <c r="L233" s="249"/>
      <c r="M233" s="250"/>
      <c r="N233" s="251"/>
      <c r="O233" s="251"/>
      <c r="P233" s="251"/>
      <c r="Q233" s="251"/>
      <c r="R233" s="251"/>
      <c r="S233" s="251"/>
      <c r="T233" s="252"/>
      <c r="AT233" s="253" t="s">
        <v>237</v>
      </c>
      <c r="AU233" s="253" t="s">
        <v>87</v>
      </c>
      <c r="AV233" s="13" t="s">
        <v>235</v>
      </c>
      <c r="AW233" s="13" t="s">
        <v>42</v>
      </c>
      <c r="AX233" s="13" t="s">
        <v>24</v>
      </c>
      <c r="AY233" s="253" t="s">
        <v>228</v>
      </c>
    </row>
    <row r="234" spans="2:65" s="1" customFormat="1" ht="22.5" customHeight="1">
      <c r="B234" s="42"/>
      <c r="C234" s="205" t="s">
        <v>364</v>
      </c>
      <c r="D234" s="205" t="s">
        <v>230</v>
      </c>
      <c r="E234" s="206" t="s">
        <v>8489</v>
      </c>
      <c r="F234" s="207" t="s">
        <v>8490</v>
      </c>
      <c r="G234" s="208" t="s">
        <v>515</v>
      </c>
      <c r="H234" s="209">
        <v>2</v>
      </c>
      <c r="I234" s="210"/>
      <c r="J234" s="211">
        <f>ROUND(I234*H234,2)</f>
        <v>0</v>
      </c>
      <c r="K234" s="207" t="s">
        <v>234</v>
      </c>
      <c r="L234" s="62"/>
      <c r="M234" s="212" t="s">
        <v>22</v>
      </c>
      <c r="N234" s="213" t="s">
        <v>50</v>
      </c>
      <c r="O234" s="43"/>
      <c r="P234" s="214">
        <f>O234*H234</f>
        <v>0</v>
      </c>
      <c r="Q234" s="214">
        <v>6.6E-3</v>
      </c>
      <c r="R234" s="214">
        <f>Q234*H234</f>
        <v>1.32E-2</v>
      </c>
      <c r="S234" s="214">
        <v>0</v>
      </c>
      <c r="T234" s="215">
        <f>S234*H234</f>
        <v>0</v>
      </c>
      <c r="AR234" s="25" t="s">
        <v>235</v>
      </c>
      <c r="AT234" s="25" t="s">
        <v>230</v>
      </c>
      <c r="AU234" s="25" t="s">
        <v>87</v>
      </c>
      <c r="AY234" s="25" t="s">
        <v>228</v>
      </c>
      <c r="BE234" s="216">
        <f>IF(N234="základní",J234,0)</f>
        <v>0</v>
      </c>
      <c r="BF234" s="216">
        <f>IF(N234="snížená",J234,0)</f>
        <v>0</v>
      </c>
      <c r="BG234" s="216">
        <f>IF(N234="zákl. přenesená",J234,0)</f>
        <v>0</v>
      </c>
      <c r="BH234" s="216">
        <f>IF(N234="sníž. přenesená",J234,0)</f>
        <v>0</v>
      </c>
      <c r="BI234" s="216">
        <f>IF(N234="nulová",J234,0)</f>
        <v>0</v>
      </c>
      <c r="BJ234" s="25" t="s">
        <v>24</v>
      </c>
      <c r="BK234" s="216">
        <f>ROUND(I234*H234,2)</f>
        <v>0</v>
      </c>
      <c r="BL234" s="25" t="s">
        <v>235</v>
      </c>
      <c r="BM234" s="25" t="s">
        <v>8491</v>
      </c>
    </row>
    <row r="235" spans="2:65" s="1" customFormat="1" ht="27">
      <c r="B235" s="42"/>
      <c r="C235" s="64"/>
      <c r="D235" s="229" t="s">
        <v>640</v>
      </c>
      <c r="E235" s="64"/>
      <c r="F235" s="254" t="s">
        <v>8492</v>
      </c>
      <c r="G235" s="64"/>
      <c r="H235" s="64"/>
      <c r="I235" s="173"/>
      <c r="J235" s="64"/>
      <c r="K235" s="64"/>
      <c r="L235" s="62"/>
      <c r="M235" s="255"/>
      <c r="N235" s="43"/>
      <c r="O235" s="43"/>
      <c r="P235" s="43"/>
      <c r="Q235" s="43"/>
      <c r="R235" s="43"/>
      <c r="S235" s="43"/>
      <c r="T235" s="79"/>
      <c r="AT235" s="25" t="s">
        <v>640</v>
      </c>
      <c r="AU235" s="25" t="s">
        <v>87</v>
      </c>
    </row>
    <row r="236" spans="2:65" s="12" customFormat="1" ht="13.5">
      <c r="B236" s="217"/>
      <c r="C236" s="218"/>
      <c r="D236" s="229" t="s">
        <v>237</v>
      </c>
      <c r="E236" s="230" t="s">
        <v>22</v>
      </c>
      <c r="F236" s="231" t="s">
        <v>8271</v>
      </c>
      <c r="G236" s="218"/>
      <c r="H236" s="232">
        <v>2</v>
      </c>
      <c r="I236" s="223"/>
      <c r="J236" s="218"/>
      <c r="K236" s="218"/>
      <c r="L236" s="224"/>
      <c r="M236" s="225"/>
      <c r="N236" s="226"/>
      <c r="O236" s="226"/>
      <c r="P236" s="226"/>
      <c r="Q236" s="226"/>
      <c r="R236" s="226"/>
      <c r="S236" s="226"/>
      <c r="T236" s="227"/>
      <c r="AT236" s="228" t="s">
        <v>237</v>
      </c>
      <c r="AU236" s="228" t="s">
        <v>87</v>
      </c>
      <c r="AV236" s="12" t="s">
        <v>87</v>
      </c>
      <c r="AW236" s="12" t="s">
        <v>42</v>
      </c>
      <c r="AX236" s="12" t="s">
        <v>79</v>
      </c>
      <c r="AY236" s="228" t="s">
        <v>228</v>
      </c>
    </row>
    <row r="237" spans="2:65" s="13" customFormat="1" ht="13.5">
      <c r="B237" s="243"/>
      <c r="C237" s="244"/>
      <c r="D237" s="219" t="s">
        <v>237</v>
      </c>
      <c r="E237" s="245" t="s">
        <v>22</v>
      </c>
      <c r="F237" s="246" t="s">
        <v>358</v>
      </c>
      <c r="G237" s="244"/>
      <c r="H237" s="247">
        <v>2</v>
      </c>
      <c r="I237" s="248"/>
      <c r="J237" s="244"/>
      <c r="K237" s="244"/>
      <c r="L237" s="249"/>
      <c r="M237" s="250"/>
      <c r="N237" s="251"/>
      <c r="O237" s="251"/>
      <c r="P237" s="251"/>
      <c r="Q237" s="251"/>
      <c r="R237" s="251"/>
      <c r="S237" s="251"/>
      <c r="T237" s="252"/>
      <c r="AT237" s="253" t="s">
        <v>237</v>
      </c>
      <c r="AU237" s="253" t="s">
        <v>87</v>
      </c>
      <c r="AV237" s="13" t="s">
        <v>235</v>
      </c>
      <c r="AW237" s="13" t="s">
        <v>42</v>
      </c>
      <c r="AX237" s="13" t="s">
        <v>24</v>
      </c>
      <c r="AY237" s="253" t="s">
        <v>228</v>
      </c>
    </row>
    <row r="238" spans="2:65" s="1" customFormat="1" ht="22.5" customHeight="1">
      <c r="B238" s="42"/>
      <c r="C238" s="233" t="s">
        <v>381</v>
      </c>
      <c r="D238" s="233" t="s">
        <v>349</v>
      </c>
      <c r="E238" s="234" t="s">
        <v>8299</v>
      </c>
      <c r="F238" s="235" t="s">
        <v>8493</v>
      </c>
      <c r="G238" s="236" t="s">
        <v>515</v>
      </c>
      <c r="H238" s="237">
        <v>1</v>
      </c>
      <c r="I238" s="238"/>
      <c r="J238" s="239">
        <f>ROUND(I238*H238,2)</f>
        <v>0</v>
      </c>
      <c r="K238" s="235" t="s">
        <v>264</v>
      </c>
      <c r="L238" s="240"/>
      <c r="M238" s="241" t="s">
        <v>22</v>
      </c>
      <c r="N238" s="242" t="s">
        <v>50</v>
      </c>
      <c r="O238" s="43"/>
      <c r="P238" s="214">
        <f>O238*H238</f>
        <v>0</v>
      </c>
      <c r="Q238" s="214">
        <v>5.3999999999999999E-2</v>
      </c>
      <c r="R238" s="214">
        <f>Q238*H238</f>
        <v>5.3999999999999999E-2</v>
      </c>
      <c r="S238" s="214">
        <v>0</v>
      </c>
      <c r="T238" s="215">
        <f>S238*H238</f>
        <v>0</v>
      </c>
      <c r="AR238" s="25" t="s">
        <v>267</v>
      </c>
      <c r="AT238" s="25" t="s">
        <v>349</v>
      </c>
      <c r="AU238" s="25" t="s">
        <v>87</v>
      </c>
      <c r="AY238" s="25" t="s">
        <v>228</v>
      </c>
      <c r="BE238" s="216">
        <f>IF(N238="základní",J238,0)</f>
        <v>0</v>
      </c>
      <c r="BF238" s="216">
        <f>IF(N238="snížená",J238,0)</f>
        <v>0</v>
      </c>
      <c r="BG238" s="216">
        <f>IF(N238="zákl. přenesená",J238,0)</f>
        <v>0</v>
      </c>
      <c r="BH238" s="216">
        <f>IF(N238="sníž. přenesená",J238,0)</f>
        <v>0</v>
      </c>
      <c r="BI238" s="216">
        <f>IF(N238="nulová",J238,0)</f>
        <v>0</v>
      </c>
      <c r="BJ238" s="25" t="s">
        <v>24</v>
      </c>
      <c r="BK238" s="216">
        <f>ROUND(I238*H238,2)</f>
        <v>0</v>
      </c>
      <c r="BL238" s="25" t="s">
        <v>235</v>
      </c>
      <c r="BM238" s="25" t="s">
        <v>8494</v>
      </c>
    </row>
    <row r="239" spans="2:65" s="1" customFormat="1" ht="27">
      <c r="B239" s="42"/>
      <c r="C239" s="64"/>
      <c r="D239" s="229" t="s">
        <v>640</v>
      </c>
      <c r="E239" s="64"/>
      <c r="F239" s="254" t="s">
        <v>8492</v>
      </c>
      <c r="G239" s="64"/>
      <c r="H239" s="64"/>
      <c r="I239" s="173"/>
      <c r="J239" s="64"/>
      <c r="K239" s="64"/>
      <c r="L239" s="62"/>
      <c r="M239" s="255"/>
      <c r="N239" s="43"/>
      <c r="O239" s="43"/>
      <c r="P239" s="43"/>
      <c r="Q239" s="43"/>
      <c r="R239" s="43"/>
      <c r="S239" s="43"/>
      <c r="T239" s="79"/>
      <c r="AT239" s="25" t="s">
        <v>640</v>
      </c>
      <c r="AU239" s="25" t="s">
        <v>87</v>
      </c>
    </row>
    <row r="240" spans="2:65" s="12" customFormat="1" ht="13.5">
      <c r="B240" s="217"/>
      <c r="C240" s="218"/>
      <c r="D240" s="229" t="s">
        <v>237</v>
      </c>
      <c r="E240" s="230" t="s">
        <v>22</v>
      </c>
      <c r="F240" s="231" t="s">
        <v>8252</v>
      </c>
      <c r="G240" s="218"/>
      <c r="H240" s="232">
        <v>1</v>
      </c>
      <c r="I240" s="223"/>
      <c r="J240" s="218"/>
      <c r="K240" s="218"/>
      <c r="L240" s="224"/>
      <c r="M240" s="225"/>
      <c r="N240" s="226"/>
      <c r="O240" s="226"/>
      <c r="P240" s="226"/>
      <c r="Q240" s="226"/>
      <c r="R240" s="226"/>
      <c r="S240" s="226"/>
      <c r="T240" s="227"/>
      <c r="AT240" s="228" t="s">
        <v>237</v>
      </c>
      <c r="AU240" s="228" t="s">
        <v>87</v>
      </c>
      <c r="AV240" s="12" t="s">
        <v>87</v>
      </c>
      <c r="AW240" s="12" t="s">
        <v>42</v>
      </c>
      <c r="AX240" s="12" t="s">
        <v>79</v>
      </c>
      <c r="AY240" s="228" t="s">
        <v>228</v>
      </c>
    </row>
    <row r="241" spans="2:65" s="13" customFormat="1" ht="13.5">
      <c r="B241" s="243"/>
      <c r="C241" s="244"/>
      <c r="D241" s="219" t="s">
        <v>237</v>
      </c>
      <c r="E241" s="245" t="s">
        <v>22</v>
      </c>
      <c r="F241" s="246" t="s">
        <v>358</v>
      </c>
      <c r="G241" s="244"/>
      <c r="H241" s="247">
        <v>1</v>
      </c>
      <c r="I241" s="248"/>
      <c r="J241" s="244"/>
      <c r="K241" s="244"/>
      <c r="L241" s="249"/>
      <c r="M241" s="250"/>
      <c r="N241" s="251"/>
      <c r="O241" s="251"/>
      <c r="P241" s="251"/>
      <c r="Q241" s="251"/>
      <c r="R241" s="251"/>
      <c r="S241" s="251"/>
      <c r="T241" s="252"/>
      <c r="AT241" s="253" t="s">
        <v>237</v>
      </c>
      <c r="AU241" s="253" t="s">
        <v>87</v>
      </c>
      <c r="AV241" s="13" t="s">
        <v>235</v>
      </c>
      <c r="AW241" s="13" t="s">
        <v>42</v>
      </c>
      <c r="AX241" s="13" t="s">
        <v>24</v>
      </c>
      <c r="AY241" s="253" t="s">
        <v>228</v>
      </c>
    </row>
    <row r="242" spans="2:65" s="1" customFormat="1" ht="22.5" customHeight="1">
      <c r="B242" s="42"/>
      <c r="C242" s="233" t="s">
        <v>386</v>
      </c>
      <c r="D242" s="233" t="s">
        <v>349</v>
      </c>
      <c r="E242" s="234" t="s">
        <v>8302</v>
      </c>
      <c r="F242" s="235" t="s">
        <v>8495</v>
      </c>
      <c r="G242" s="236" t="s">
        <v>515</v>
      </c>
      <c r="H242" s="237">
        <v>1</v>
      </c>
      <c r="I242" s="238"/>
      <c r="J242" s="239">
        <f>ROUND(I242*H242,2)</f>
        <v>0</v>
      </c>
      <c r="K242" s="235" t="s">
        <v>264</v>
      </c>
      <c r="L242" s="240"/>
      <c r="M242" s="241" t="s">
        <v>22</v>
      </c>
      <c r="N242" s="242" t="s">
        <v>50</v>
      </c>
      <c r="O242" s="43"/>
      <c r="P242" s="214">
        <f>O242*H242</f>
        <v>0</v>
      </c>
      <c r="Q242" s="214">
        <v>5.5E-2</v>
      </c>
      <c r="R242" s="214">
        <f>Q242*H242</f>
        <v>5.5E-2</v>
      </c>
      <c r="S242" s="214">
        <v>0</v>
      </c>
      <c r="T242" s="215">
        <f>S242*H242</f>
        <v>0</v>
      </c>
      <c r="AR242" s="25" t="s">
        <v>267</v>
      </c>
      <c r="AT242" s="25" t="s">
        <v>349</v>
      </c>
      <c r="AU242" s="25" t="s">
        <v>87</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235</v>
      </c>
      <c r="BM242" s="25" t="s">
        <v>8496</v>
      </c>
    </row>
    <row r="243" spans="2:65" s="1" customFormat="1" ht="27">
      <c r="B243" s="42"/>
      <c r="C243" s="64"/>
      <c r="D243" s="229" t="s">
        <v>640</v>
      </c>
      <c r="E243" s="64"/>
      <c r="F243" s="254" t="s">
        <v>8492</v>
      </c>
      <c r="G243" s="64"/>
      <c r="H243" s="64"/>
      <c r="I243" s="173"/>
      <c r="J243" s="64"/>
      <c r="K243" s="64"/>
      <c r="L243" s="62"/>
      <c r="M243" s="255"/>
      <c r="N243" s="43"/>
      <c r="O243" s="43"/>
      <c r="P243" s="43"/>
      <c r="Q243" s="43"/>
      <c r="R243" s="43"/>
      <c r="S243" s="43"/>
      <c r="T243" s="79"/>
      <c r="AT243" s="25" t="s">
        <v>640</v>
      </c>
      <c r="AU243" s="25" t="s">
        <v>87</v>
      </c>
    </row>
    <row r="244" spans="2:65" s="12" customFormat="1" ht="13.5">
      <c r="B244" s="217"/>
      <c r="C244" s="218"/>
      <c r="D244" s="229" t="s">
        <v>237</v>
      </c>
      <c r="E244" s="230" t="s">
        <v>22</v>
      </c>
      <c r="F244" s="231" t="s">
        <v>8252</v>
      </c>
      <c r="G244" s="218"/>
      <c r="H244" s="232">
        <v>1</v>
      </c>
      <c r="I244" s="223"/>
      <c r="J244" s="218"/>
      <c r="K244" s="218"/>
      <c r="L244" s="224"/>
      <c r="M244" s="225"/>
      <c r="N244" s="226"/>
      <c r="O244" s="226"/>
      <c r="P244" s="226"/>
      <c r="Q244" s="226"/>
      <c r="R244" s="226"/>
      <c r="S244" s="226"/>
      <c r="T244" s="227"/>
      <c r="AT244" s="228" t="s">
        <v>237</v>
      </c>
      <c r="AU244" s="228" t="s">
        <v>87</v>
      </c>
      <c r="AV244" s="12" t="s">
        <v>87</v>
      </c>
      <c r="AW244" s="12" t="s">
        <v>42</v>
      </c>
      <c r="AX244" s="12" t="s">
        <v>79</v>
      </c>
      <c r="AY244" s="228" t="s">
        <v>228</v>
      </c>
    </row>
    <row r="245" spans="2:65" s="13" customFormat="1" ht="13.5">
      <c r="B245" s="243"/>
      <c r="C245" s="244"/>
      <c r="D245" s="219" t="s">
        <v>237</v>
      </c>
      <c r="E245" s="245" t="s">
        <v>22</v>
      </c>
      <c r="F245" s="246" t="s">
        <v>358</v>
      </c>
      <c r="G245" s="244"/>
      <c r="H245" s="247">
        <v>1</v>
      </c>
      <c r="I245" s="248"/>
      <c r="J245" s="244"/>
      <c r="K245" s="244"/>
      <c r="L245" s="249"/>
      <c r="M245" s="250"/>
      <c r="N245" s="251"/>
      <c r="O245" s="251"/>
      <c r="P245" s="251"/>
      <c r="Q245" s="251"/>
      <c r="R245" s="251"/>
      <c r="S245" s="251"/>
      <c r="T245" s="252"/>
      <c r="AT245" s="253" t="s">
        <v>237</v>
      </c>
      <c r="AU245" s="253" t="s">
        <v>87</v>
      </c>
      <c r="AV245" s="13" t="s">
        <v>235</v>
      </c>
      <c r="AW245" s="13" t="s">
        <v>42</v>
      </c>
      <c r="AX245" s="13" t="s">
        <v>24</v>
      </c>
      <c r="AY245" s="253" t="s">
        <v>228</v>
      </c>
    </row>
    <row r="246" spans="2:65" s="1" customFormat="1" ht="22.5" customHeight="1">
      <c r="B246" s="42"/>
      <c r="C246" s="205" t="s">
        <v>395</v>
      </c>
      <c r="D246" s="205" t="s">
        <v>230</v>
      </c>
      <c r="E246" s="206" t="s">
        <v>8497</v>
      </c>
      <c r="F246" s="207" t="s">
        <v>8498</v>
      </c>
      <c r="G246" s="208" t="s">
        <v>233</v>
      </c>
      <c r="H246" s="209">
        <v>0.16900000000000001</v>
      </c>
      <c r="I246" s="210"/>
      <c r="J246" s="211">
        <f>ROUND(I246*H246,2)</f>
        <v>0</v>
      </c>
      <c r="K246" s="207" t="s">
        <v>234</v>
      </c>
      <c r="L246" s="62"/>
      <c r="M246" s="212" t="s">
        <v>22</v>
      </c>
      <c r="N246" s="213" t="s">
        <v>50</v>
      </c>
      <c r="O246" s="43"/>
      <c r="P246" s="214">
        <f>O246*H246</f>
        <v>0</v>
      </c>
      <c r="Q246" s="214">
        <v>2.234</v>
      </c>
      <c r="R246" s="214">
        <f>Q246*H246</f>
        <v>0.37754600000000005</v>
      </c>
      <c r="S246" s="214">
        <v>0</v>
      </c>
      <c r="T246" s="215">
        <f>S246*H246</f>
        <v>0</v>
      </c>
      <c r="AR246" s="25" t="s">
        <v>235</v>
      </c>
      <c r="AT246" s="25" t="s">
        <v>230</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235</v>
      </c>
      <c r="BM246" s="25" t="s">
        <v>8499</v>
      </c>
    </row>
    <row r="247" spans="2:65" s="1" customFormat="1" ht="27">
      <c r="B247" s="42"/>
      <c r="C247" s="64"/>
      <c r="D247" s="229" t="s">
        <v>640</v>
      </c>
      <c r="E247" s="64"/>
      <c r="F247" s="254" t="s">
        <v>8500</v>
      </c>
      <c r="G247" s="64"/>
      <c r="H247" s="64"/>
      <c r="I247" s="173"/>
      <c r="J247" s="64"/>
      <c r="K247" s="64"/>
      <c r="L247" s="62"/>
      <c r="M247" s="255"/>
      <c r="N247" s="43"/>
      <c r="O247" s="43"/>
      <c r="P247" s="43"/>
      <c r="Q247" s="43"/>
      <c r="R247" s="43"/>
      <c r="S247" s="43"/>
      <c r="T247" s="79"/>
      <c r="AT247" s="25" t="s">
        <v>640</v>
      </c>
      <c r="AU247" s="25" t="s">
        <v>87</v>
      </c>
    </row>
    <row r="248" spans="2:65" s="12" customFormat="1" ht="13.5">
      <c r="B248" s="217"/>
      <c r="C248" s="218"/>
      <c r="D248" s="229" t="s">
        <v>237</v>
      </c>
      <c r="E248" s="230" t="s">
        <v>22</v>
      </c>
      <c r="F248" s="231" t="s">
        <v>8501</v>
      </c>
      <c r="G248" s="218"/>
      <c r="H248" s="232">
        <v>0.16900000000000001</v>
      </c>
      <c r="I248" s="223"/>
      <c r="J248" s="218"/>
      <c r="K248" s="218"/>
      <c r="L248" s="224"/>
      <c r="M248" s="225"/>
      <c r="N248" s="226"/>
      <c r="O248" s="226"/>
      <c r="P248" s="226"/>
      <c r="Q248" s="226"/>
      <c r="R248" s="226"/>
      <c r="S248" s="226"/>
      <c r="T248" s="227"/>
      <c r="AT248" s="228" t="s">
        <v>237</v>
      </c>
      <c r="AU248" s="228" t="s">
        <v>87</v>
      </c>
      <c r="AV248" s="12" t="s">
        <v>87</v>
      </c>
      <c r="AW248" s="12" t="s">
        <v>42</v>
      </c>
      <c r="AX248" s="12" t="s">
        <v>79</v>
      </c>
      <c r="AY248" s="228" t="s">
        <v>228</v>
      </c>
    </row>
    <row r="249" spans="2:65" s="13" customFormat="1" ht="13.5">
      <c r="B249" s="243"/>
      <c r="C249" s="244"/>
      <c r="D249" s="219" t="s">
        <v>237</v>
      </c>
      <c r="E249" s="245" t="s">
        <v>22</v>
      </c>
      <c r="F249" s="246" t="s">
        <v>358</v>
      </c>
      <c r="G249" s="244"/>
      <c r="H249" s="247">
        <v>0.16900000000000001</v>
      </c>
      <c r="I249" s="248"/>
      <c r="J249" s="244"/>
      <c r="K249" s="244"/>
      <c r="L249" s="249"/>
      <c r="M249" s="250"/>
      <c r="N249" s="251"/>
      <c r="O249" s="251"/>
      <c r="P249" s="251"/>
      <c r="Q249" s="251"/>
      <c r="R249" s="251"/>
      <c r="S249" s="251"/>
      <c r="T249" s="252"/>
      <c r="AT249" s="253" t="s">
        <v>237</v>
      </c>
      <c r="AU249" s="253" t="s">
        <v>87</v>
      </c>
      <c r="AV249" s="13" t="s">
        <v>235</v>
      </c>
      <c r="AW249" s="13" t="s">
        <v>42</v>
      </c>
      <c r="AX249" s="13" t="s">
        <v>24</v>
      </c>
      <c r="AY249" s="253" t="s">
        <v>228</v>
      </c>
    </row>
    <row r="250" spans="2:65" s="1" customFormat="1" ht="22.5" customHeight="1">
      <c r="B250" s="42"/>
      <c r="C250" s="205" t="s">
        <v>400</v>
      </c>
      <c r="D250" s="205" t="s">
        <v>230</v>
      </c>
      <c r="E250" s="206" t="s">
        <v>8502</v>
      </c>
      <c r="F250" s="207" t="s">
        <v>8503</v>
      </c>
      <c r="G250" s="208" t="s">
        <v>263</v>
      </c>
      <c r="H250" s="209">
        <v>1.04</v>
      </c>
      <c r="I250" s="210"/>
      <c r="J250" s="211">
        <f>ROUND(I250*H250,2)</f>
        <v>0</v>
      </c>
      <c r="K250" s="207" t="s">
        <v>234</v>
      </c>
      <c r="L250" s="62"/>
      <c r="M250" s="212" t="s">
        <v>22</v>
      </c>
      <c r="N250" s="213" t="s">
        <v>50</v>
      </c>
      <c r="O250" s="43"/>
      <c r="P250" s="214">
        <f>O250*H250</f>
        <v>0</v>
      </c>
      <c r="Q250" s="214">
        <v>6.3200000000000001E-3</v>
      </c>
      <c r="R250" s="214">
        <f>Q250*H250</f>
        <v>6.5728000000000002E-3</v>
      </c>
      <c r="S250" s="214">
        <v>0</v>
      </c>
      <c r="T250" s="215">
        <f>S250*H250</f>
        <v>0</v>
      </c>
      <c r="AR250" s="25" t="s">
        <v>235</v>
      </c>
      <c r="AT250" s="25" t="s">
        <v>230</v>
      </c>
      <c r="AU250" s="25" t="s">
        <v>87</v>
      </c>
      <c r="AY250" s="25" t="s">
        <v>228</v>
      </c>
      <c r="BE250" s="216">
        <f>IF(N250="základní",J250,0)</f>
        <v>0</v>
      </c>
      <c r="BF250" s="216">
        <f>IF(N250="snížená",J250,0)</f>
        <v>0</v>
      </c>
      <c r="BG250" s="216">
        <f>IF(N250="zákl. přenesená",J250,0)</f>
        <v>0</v>
      </c>
      <c r="BH250" s="216">
        <f>IF(N250="sníž. přenesená",J250,0)</f>
        <v>0</v>
      </c>
      <c r="BI250" s="216">
        <f>IF(N250="nulová",J250,0)</f>
        <v>0</v>
      </c>
      <c r="BJ250" s="25" t="s">
        <v>24</v>
      </c>
      <c r="BK250" s="216">
        <f>ROUND(I250*H250,2)</f>
        <v>0</v>
      </c>
      <c r="BL250" s="25" t="s">
        <v>235</v>
      </c>
      <c r="BM250" s="25" t="s">
        <v>8504</v>
      </c>
    </row>
    <row r="251" spans="2:65" s="1" customFormat="1" ht="27">
      <c r="B251" s="42"/>
      <c r="C251" s="64"/>
      <c r="D251" s="229" t="s">
        <v>640</v>
      </c>
      <c r="E251" s="64"/>
      <c r="F251" s="254" t="s">
        <v>8500</v>
      </c>
      <c r="G251" s="64"/>
      <c r="H251" s="64"/>
      <c r="I251" s="173"/>
      <c r="J251" s="64"/>
      <c r="K251" s="64"/>
      <c r="L251" s="62"/>
      <c r="M251" s="255"/>
      <c r="N251" s="43"/>
      <c r="O251" s="43"/>
      <c r="P251" s="43"/>
      <c r="Q251" s="43"/>
      <c r="R251" s="43"/>
      <c r="S251" s="43"/>
      <c r="T251" s="79"/>
      <c r="AT251" s="25" t="s">
        <v>640</v>
      </c>
      <c r="AU251" s="25" t="s">
        <v>87</v>
      </c>
    </row>
    <row r="252" spans="2:65" s="12" customFormat="1" ht="13.5">
      <c r="B252" s="217"/>
      <c r="C252" s="218"/>
      <c r="D252" s="229" t="s">
        <v>237</v>
      </c>
      <c r="E252" s="230" t="s">
        <v>22</v>
      </c>
      <c r="F252" s="231" t="s">
        <v>8505</v>
      </c>
      <c r="G252" s="218"/>
      <c r="H252" s="232">
        <v>1.04</v>
      </c>
      <c r="I252" s="223"/>
      <c r="J252" s="218"/>
      <c r="K252" s="218"/>
      <c r="L252" s="224"/>
      <c r="M252" s="225"/>
      <c r="N252" s="226"/>
      <c r="O252" s="226"/>
      <c r="P252" s="226"/>
      <c r="Q252" s="226"/>
      <c r="R252" s="226"/>
      <c r="S252" s="226"/>
      <c r="T252" s="227"/>
      <c r="AT252" s="228" t="s">
        <v>237</v>
      </c>
      <c r="AU252" s="228" t="s">
        <v>87</v>
      </c>
      <c r="AV252" s="12" t="s">
        <v>87</v>
      </c>
      <c r="AW252" s="12" t="s">
        <v>42</v>
      </c>
      <c r="AX252" s="12" t="s">
        <v>79</v>
      </c>
      <c r="AY252" s="228" t="s">
        <v>228</v>
      </c>
    </row>
    <row r="253" spans="2:65" s="13" customFormat="1" ht="13.5">
      <c r="B253" s="243"/>
      <c r="C253" s="244"/>
      <c r="D253" s="229" t="s">
        <v>237</v>
      </c>
      <c r="E253" s="284" t="s">
        <v>22</v>
      </c>
      <c r="F253" s="285" t="s">
        <v>358</v>
      </c>
      <c r="G253" s="244"/>
      <c r="H253" s="286">
        <v>1.04</v>
      </c>
      <c r="I253" s="248"/>
      <c r="J253" s="244"/>
      <c r="K253" s="244"/>
      <c r="L253" s="249"/>
      <c r="M253" s="250"/>
      <c r="N253" s="251"/>
      <c r="O253" s="251"/>
      <c r="P253" s="251"/>
      <c r="Q253" s="251"/>
      <c r="R253" s="251"/>
      <c r="S253" s="251"/>
      <c r="T253" s="252"/>
      <c r="AT253" s="253" t="s">
        <v>237</v>
      </c>
      <c r="AU253" s="253" t="s">
        <v>87</v>
      </c>
      <c r="AV253" s="13" t="s">
        <v>235</v>
      </c>
      <c r="AW253" s="13" t="s">
        <v>42</v>
      </c>
      <c r="AX253" s="13" t="s">
        <v>24</v>
      </c>
      <c r="AY253" s="253" t="s">
        <v>228</v>
      </c>
    </row>
    <row r="254" spans="2:65" s="11" customFormat="1" ht="29.85" customHeight="1">
      <c r="B254" s="188"/>
      <c r="C254" s="189"/>
      <c r="D254" s="202" t="s">
        <v>78</v>
      </c>
      <c r="E254" s="203" t="s">
        <v>251</v>
      </c>
      <c r="F254" s="203" t="s">
        <v>8506</v>
      </c>
      <c r="G254" s="189"/>
      <c r="H254" s="189"/>
      <c r="I254" s="192"/>
      <c r="J254" s="204">
        <f>BK254</f>
        <v>0</v>
      </c>
      <c r="K254" s="189"/>
      <c r="L254" s="194"/>
      <c r="M254" s="195"/>
      <c r="N254" s="196"/>
      <c r="O254" s="196"/>
      <c r="P254" s="197">
        <f>SUM(P255:P280)</f>
        <v>0</v>
      </c>
      <c r="Q254" s="196"/>
      <c r="R254" s="197">
        <f>SUM(R255:R280)</f>
        <v>27.521595000000005</v>
      </c>
      <c r="S254" s="196"/>
      <c r="T254" s="198">
        <f>SUM(T255:T280)</f>
        <v>0</v>
      </c>
      <c r="AR254" s="199" t="s">
        <v>24</v>
      </c>
      <c r="AT254" s="200" t="s">
        <v>78</v>
      </c>
      <c r="AU254" s="200" t="s">
        <v>24</v>
      </c>
      <c r="AY254" s="199" t="s">
        <v>228</v>
      </c>
      <c r="BK254" s="201">
        <f>SUM(BK255:BK280)</f>
        <v>0</v>
      </c>
    </row>
    <row r="255" spans="2:65" s="1" customFormat="1" ht="31.5" customHeight="1">
      <c r="B255" s="42"/>
      <c r="C255" s="205" t="s">
        <v>404</v>
      </c>
      <c r="D255" s="205" t="s">
        <v>230</v>
      </c>
      <c r="E255" s="206" t="s">
        <v>8507</v>
      </c>
      <c r="F255" s="207" t="s">
        <v>8508</v>
      </c>
      <c r="G255" s="208" t="s">
        <v>263</v>
      </c>
      <c r="H255" s="209">
        <v>15.75</v>
      </c>
      <c r="I255" s="210"/>
      <c r="J255" s="211">
        <f>ROUND(I255*H255,2)</f>
        <v>0</v>
      </c>
      <c r="K255" s="207" t="s">
        <v>234</v>
      </c>
      <c r="L255" s="62"/>
      <c r="M255" s="212" t="s">
        <v>22</v>
      </c>
      <c r="N255" s="213" t="s">
        <v>50</v>
      </c>
      <c r="O255" s="43"/>
      <c r="P255" s="214">
        <f>O255*H255</f>
        <v>0</v>
      </c>
      <c r="Q255" s="214">
        <v>0.25008000000000002</v>
      </c>
      <c r="R255" s="214">
        <f>Q255*H255</f>
        <v>3.9387600000000003</v>
      </c>
      <c r="S255" s="214">
        <v>0</v>
      </c>
      <c r="T255" s="215">
        <f>S255*H255</f>
        <v>0</v>
      </c>
      <c r="AR255" s="25" t="s">
        <v>235</v>
      </c>
      <c r="AT255" s="25" t="s">
        <v>230</v>
      </c>
      <c r="AU255" s="25" t="s">
        <v>87</v>
      </c>
      <c r="AY255" s="25" t="s">
        <v>228</v>
      </c>
      <c r="BE255" s="216">
        <f>IF(N255="základní",J255,0)</f>
        <v>0</v>
      </c>
      <c r="BF255" s="216">
        <f>IF(N255="snížená",J255,0)</f>
        <v>0</v>
      </c>
      <c r="BG255" s="216">
        <f>IF(N255="zákl. přenesená",J255,0)</f>
        <v>0</v>
      </c>
      <c r="BH255" s="216">
        <f>IF(N255="sníž. přenesená",J255,0)</f>
        <v>0</v>
      </c>
      <c r="BI255" s="216">
        <f>IF(N255="nulová",J255,0)</f>
        <v>0</v>
      </c>
      <c r="BJ255" s="25" t="s">
        <v>24</v>
      </c>
      <c r="BK255" s="216">
        <f>ROUND(I255*H255,2)</f>
        <v>0</v>
      </c>
      <c r="BL255" s="25" t="s">
        <v>235</v>
      </c>
      <c r="BM255" s="25" t="s">
        <v>8509</v>
      </c>
    </row>
    <row r="256" spans="2:65" s="1" customFormat="1" ht="27">
      <c r="B256" s="42"/>
      <c r="C256" s="64"/>
      <c r="D256" s="229" t="s">
        <v>640</v>
      </c>
      <c r="E256" s="64"/>
      <c r="F256" s="254" t="s">
        <v>8375</v>
      </c>
      <c r="G256" s="64"/>
      <c r="H256" s="64"/>
      <c r="I256" s="173"/>
      <c r="J256" s="64"/>
      <c r="K256" s="64"/>
      <c r="L256" s="62"/>
      <c r="M256" s="255"/>
      <c r="N256" s="43"/>
      <c r="O256" s="43"/>
      <c r="P256" s="43"/>
      <c r="Q256" s="43"/>
      <c r="R256" s="43"/>
      <c r="S256" s="43"/>
      <c r="T256" s="79"/>
      <c r="AT256" s="25" t="s">
        <v>640</v>
      </c>
      <c r="AU256" s="25" t="s">
        <v>87</v>
      </c>
    </row>
    <row r="257" spans="2:65" s="12" customFormat="1" ht="13.5">
      <c r="B257" s="217"/>
      <c r="C257" s="218"/>
      <c r="D257" s="229" t="s">
        <v>237</v>
      </c>
      <c r="E257" s="230" t="s">
        <v>22</v>
      </c>
      <c r="F257" s="231" t="s">
        <v>8354</v>
      </c>
      <c r="G257" s="218"/>
      <c r="H257" s="232">
        <v>15.75</v>
      </c>
      <c r="I257" s="223"/>
      <c r="J257" s="218"/>
      <c r="K257" s="218"/>
      <c r="L257" s="224"/>
      <c r="M257" s="225"/>
      <c r="N257" s="226"/>
      <c r="O257" s="226"/>
      <c r="P257" s="226"/>
      <c r="Q257" s="226"/>
      <c r="R257" s="226"/>
      <c r="S257" s="226"/>
      <c r="T257" s="227"/>
      <c r="AT257" s="228" t="s">
        <v>237</v>
      </c>
      <c r="AU257" s="228" t="s">
        <v>87</v>
      </c>
      <c r="AV257" s="12" t="s">
        <v>87</v>
      </c>
      <c r="AW257" s="12" t="s">
        <v>42</v>
      </c>
      <c r="AX257" s="12" t="s">
        <v>79</v>
      </c>
      <c r="AY257" s="228" t="s">
        <v>228</v>
      </c>
    </row>
    <row r="258" spans="2:65" s="13" customFormat="1" ht="13.5">
      <c r="B258" s="243"/>
      <c r="C258" s="244"/>
      <c r="D258" s="219" t="s">
        <v>237</v>
      </c>
      <c r="E258" s="245" t="s">
        <v>22</v>
      </c>
      <c r="F258" s="246" t="s">
        <v>358</v>
      </c>
      <c r="G258" s="244"/>
      <c r="H258" s="247">
        <v>15.75</v>
      </c>
      <c r="I258" s="248"/>
      <c r="J258" s="244"/>
      <c r="K258" s="244"/>
      <c r="L258" s="249"/>
      <c r="M258" s="250"/>
      <c r="N258" s="251"/>
      <c r="O258" s="251"/>
      <c r="P258" s="251"/>
      <c r="Q258" s="251"/>
      <c r="R258" s="251"/>
      <c r="S258" s="251"/>
      <c r="T258" s="252"/>
      <c r="AT258" s="253" t="s">
        <v>237</v>
      </c>
      <c r="AU258" s="253" t="s">
        <v>87</v>
      </c>
      <c r="AV258" s="13" t="s">
        <v>235</v>
      </c>
      <c r="AW258" s="13" t="s">
        <v>42</v>
      </c>
      <c r="AX258" s="13" t="s">
        <v>24</v>
      </c>
      <c r="AY258" s="253" t="s">
        <v>228</v>
      </c>
    </row>
    <row r="259" spans="2:65" s="1" customFormat="1" ht="31.5" customHeight="1">
      <c r="B259" s="42"/>
      <c r="C259" s="205" t="s">
        <v>409</v>
      </c>
      <c r="D259" s="205" t="s">
        <v>230</v>
      </c>
      <c r="E259" s="206" t="s">
        <v>8510</v>
      </c>
      <c r="F259" s="207" t="s">
        <v>8511</v>
      </c>
      <c r="G259" s="208" t="s">
        <v>263</v>
      </c>
      <c r="H259" s="209">
        <v>6.75</v>
      </c>
      <c r="I259" s="210"/>
      <c r="J259" s="211">
        <f>ROUND(I259*H259,2)</f>
        <v>0</v>
      </c>
      <c r="K259" s="207" t="s">
        <v>234</v>
      </c>
      <c r="L259" s="62"/>
      <c r="M259" s="212" t="s">
        <v>22</v>
      </c>
      <c r="N259" s="213" t="s">
        <v>50</v>
      </c>
      <c r="O259" s="43"/>
      <c r="P259" s="214">
        <f>O259*H259</f>
        <v>0</v>
      </c>
      <c r="Q259" s="214">
        <v>0.37536000000000003</v>
      </c>
      <c r="R259" s="214">
        <f>Q259*H259</f>
        <v>2.5336800000000004</v>
      </c>
      <c r="S259" s="214">
        <v>0</v>
      </c>
      <c r="T259" s="215">
        <f>S259*H259</f>
        <v>0</v>
      </c>
      <c r="AR259" s="25" t="s">
        <v>235</v>
      </c>
      <c r="AT259" s="25" t="s">
        <v>230</v>
      </c>
      <c r="AU259" s="25" t="s">
        <v>87</v>
      </c>
      <c r="AY259" s="25" t="s">
        <v>228</v>
      </c>
      <c r="BE259" s="216">
        <f>IF(N259="základní",J259,0)</f>
        <v>0</v>
      </c>
      <c r="BF259" s="216">
        <f>IF(N259="snížená",J259,0)</f>
        <v>0</v>
      </c>
      <c r="BG259" s="216">
        <f>IF(N259="zákl. přenesená",J259,0)</f>
        <v>0</v>
      </c>
      <c r="BH259" s="216">
        <f>IF(N259="sníž. přenesená",J259,0)</f>
        <v>0</v>
      </c>
      <c r="BI259" s="216">
        <f>IF(N259="nulová",J259,0)</f>
        <v>0</v>
      </c>
      <c r="BJ259" s="25" t="s">
        <v>24</v>
      </c>
      <c r="BK259" s="216">
        <f>ROUND(I259*H259,2)</f>
        <v>0</v>
      </c>
      <c r="BL259" s="25" t="s">
        <v>235</v>
      </c>
      <c r="BM259" s="25" t="s">
        <v>8512</v>
      </c>
    </row>
    <row r="260" spans="2:65" s="1" customFormat="1" ht="27">
      <c r="B260" s="42"/>
      <c r="C260" s="64"/>
      <c r="D260" s="229" t="s">
        <v>640</v>
      </c>
      <c r="E260" s="64"/>
      <c r="F260" s="254" t="s">
        <v>8375</v>
      </c>
      <c r="G260" s="64"/>
      <c r="H260" s="64"/>
      <c r="I260" s="173"/>
      <c r="J260" s="64"/>
      <c r="K260" s="64"/>
      <c r="L260" s="62"/>
      <c r="M260" s="255"/>
      <c r="N260" s="43"/>
      <c r="O260" s="43"/>
      <c r="P260" s="43"/>
      <c r="Q260" s="43"/>
      <c r="R260" s="43"/>
      <c r="S260" s="43"/>
      <c r="T260" s="79"/>
      <c r="AT260" s="25" t="s">
        <v>640</v>
      </c>
      <c r="AU260" s="25" t="s">
        <v>87</v>
      </c>
    </row>
    <row r="261" spans="2:65" s="12" customFormat="1" ht="13.5">
      <c r="B261" s="217"/>
      <c r="C261" s="218"/>
      <c r="D261" s="229" t="s">
        <v>237</v>
      </c>
      <c r="E261" s="230" t="s">
        <v>22</v>
      </c>
      <c r="F261" s="231" t="s">
        <v>8359</v>
      </c>
      <c r="G261" s="218"/>
      <c r="H261" s="232">
        <v>6.75</v>
      </c>
      <c r="I261" s="223"/>
      <c r="J261" s="218"/>
      <c r="K261" s="218"/>
      <c r="L261" s="224"/>
      <c r="M261" s="225"/>
      <c r="N261" s="226"/>
      <c r="O261" s="226"/>
      <c r="P261" s="226"/>
      <c r="Q261" s="226"/>
      <c r="R261" s="226"/>
      <c r="S261" s="226"/>
      <c r="T261" s="227"/>
      <c r="AT261" s="228" t="s">
        <v>237</v>
      </c>
      <c r="AU261" s="228" t="s">
        <v>87</v>
      </c>
      <c r="AV261" s="12" t="s">
        <v>87</v>
      </c>
      <c r="AW261" s="12" t="s">
        <v>42</v>
      </c>
      <c r="AX261" s="12" t="s">
        <v>79</v>
      </c>
      <c r="AY261" s="228" t="s">
        <v>228</v>
      </c>
    </row>
    <row r="262" spans="2:65" s="13" customFormat="1" ht="13.5">
      <c r="B262" s="243"/>
      <c r="C262" s="244"/>
      <c r="D262" s="219" t="s">
        <v>237</v>
      </c>
      <c r="E262" s="245" t="s">
        <v>22</v>
      </c>
      <c r="F262" s="246" t="s">
        <v>358</v>
      </c>
      <c r="G262" s="244"/>
      <c r="H262" s="247">
        <v>6.75</v>
      </c>
      <c r="I262" s="248"/>
      <c r="J262" s="244"/>
      <c r="K262" s="244"/>
      <c r="L262" s="249"/>
      <c r="M262" s="250"/>
      <c r="N262" s="251"/>
      <c r="O262" s="251"/>
      <c r="P262" s="251"/>
      <c r="Q262" s="251"/>
      <c r="R262" s="251"/>
      <c r="S262" s="251"/>
      <c r="T262" s="252"/>
      <c r="AT262" s="253" t="s">
        <v>237</v>
      </c>
      <c r="AU262" s="253" t="s">
        <v>87</v>
      </c>
      <c r="AV262" s="13" t="s">
        <v>235</v>
      </c>
      <c r="AW262" s="13" t="s">
        <v>42</v>
      </c>
      <c r="AX262" s="13" t="s">
        <v>24</v>
      </c>
      <c r="AY262" s="253" t="s">
        <v>228</v>
      </c>
    </row>
    <row r="263" spans="2:65" s="1" customFormat="1" ht="22.5" customHeight="1">
      <c r="B263" s="42"/>
      <c r="C263" s="205" t="s">
        <v>414</v>
      </c>
      <c r="D263" s="205" t="s">
        <v>230</v>
      </c>
      <c r="E263" s="206" t="s">
        <v>8513</v>
      </c>
      <c r="F263" s="207" t="s">
        <v>8514</v>
      </c>
      <c r="G263" s="208" t="s">
        <v>263</v>
      </c>
      <c r="H263" s="209">
        <v>22.5</v>
      </c>
      <c r="I263" s="210"/>
      <c r="J263" s="211">
        <f>ROUND(I263*H263,2)</f>
        <v>0</v>
      </c>
      <c r="K263" s="207" t="s">
        <v>234</v>
      </c>
      <c r="L263" s="62"/>
      <c r="M263" s="212" t="s">
        <v>22</v>
      </c>
      <c r="N263" s="213" t="s">
        <v>50</v>
      </c>
      <c r="O263" s="43"/>
      <c r="P263" s="214">
        <f>O263*H263</f>
        <v>0</v>
      </c>
      <c r="Q263" s="214">
        <v>0.40481</v>
      </c>
      <c r="R263" s="214">
        <f>Q263*H263</f>
        <v>9.1082250000000009</v>
      </c>
      <c r="S263" s="214">
        <v>0</v>
      </c>
      <c r="T263" s="215">
        <f>S263*H263</f>
        <v>0</v>
      </c>
      <c r="AR263" s="25" t="s">
        <v>235</v>
      </c>
      <c r="AT263" s="25" t="s">
        <v>230</v>
      </c>
      <c r="AU263" s="25" t="s">
        <v>87</v>
      </c>
      <c r="AY263" s="25" t="s">
        <v>228</v>
      </c>
      <c r="BE263" s="216">
        <f>IF(N263="základní",J263,0)</f>
        <v>0</v>
      </c>
      <c r="BF263" s="216">
        <f>IF(N263="snížená",J263,0)</f>
        <v>0</v>
      </c>
      <c r="BG263" s="216">
        <f>IF(N263="zákl. přenesená",J263,0)</f>
        <v>0</v>
      </c>
      <c r="BH263" s="216">
        <f>IF(N263="sníž. přenesená",J263,0)</f>
        <v>0</v>
      </c>
      <c r="BI263" s="216">
        <f>IF(N263="nulová",J263,0)</f>
        <v>0</v>
      </c>
      <c r="BJ263" s="25" t="s">
        <v>24</v>
      </c>
      <c r="BK263" s="216">
        <f>ROUND(I263*H263,2)</f>
        <v>0</v>
      </c>
      <c r="BL263" s="25" t="s">
        <v>235</v>
      </c>
      <c r="BM263" s="25" t="s">
        <v>8515</v>
      </c>
    </row>
    <row r="264" spans="2:65" s="1" customFormat="1" ht="27">
      <c r="B264" s="42"/>
      <c r="C264" s="64"/>
      <c r="D264" s="229" t="s">
        <v>640</v>
      </c>
      <c r="E264" s="64"/>
      <c r="F264" s="254" t="s">
        <v>8516</v>
      </c>
      <c r="G264" s="64"/>
      <c r="H264" s="64"/>
      <c r="I264" s="173"/>
      <c r="J264" s="64"/>
      <c r="K264" s="64"/>
      <c r="L264" s="62"/>
      <c r="M264" s="255"/>
      <c r="N264" s="43"/>
      <c r="O264" s="43"/>
      <c r="P264" s="43"/>
      <c r="Q264" s="43"/>
      <c r="R264" s="43"/>
      <c r="S264" s="43"/>
      <c r="T264" s="79"/>
      <c r="AT264" s="25" t="s">
        <v>640</v>
      </c>
      <c r="AU264" s="25" t="s">
        <v>87</v>
      </c>
    </row>
    <row r="265" spans="2:65" s="12" customFormat="1" ht="13.5">
      <c r="B265" s="217"/>
      <c r="C265" s="218"/>
      <c r="D265" s="229" t="s">
        <v>237</v>
      </c>
      <c r="E265" s="230" t="s">
        <v>22</v>
      </c>
      <c r="F265" s="231" t="s">
        <v>8359</v>
      </c>
      <c r="G265" s="218"/>
      <c r="H265" s="232">
        <v>6.75</v>
      </c>
      <c r="I265" s="223"/>
      <c r="J265" s="218"/>
      <c r="K265" s="218"/>
      <c r="L265" s="224"/>
      <c r="M265" s="225"/>
      <c r="N265" s="226"/>
      <c r="O265" s="226"/>
      <c r="P265" s="226"/>
      <c r="Q265" s="226"/>
      <c r="R265" s="226"/>
      <c r="S265" s="226"/>
      <c r="T265" s="227"/>
      <c r="AT265" s="228" t="s">
        <v>237</v>
      </c>
      <c r="AU265" s="228" t="s">
        <v>87</v>
      </c>
      <c r="AV265" s="12" t="s">
        <v>87</v>
      </c>
      <c r="AW265" s="12" t="s">
        <v>42</v>
      </c>
      <c r="AX265" s="12" t="s">
        <v>79</v>
      </c>
      <c r="AY265" s="228" t="s">
        <v>228</v>
      </c>
    </row>
    <row r="266" spans="2:65" s="12" customFormat="1" ht="13.5">
      <c r="B266" s="217"/>
      <c r="C266" s="218"/>
      <c r="D266" s="229" t="s">
        <v>237</v>
      </c>
      <c r="E266" s="230" t="s">
        <v>22</v>
      </c>
      <c r="F266" s="231" t="s">
        <v>8354</v>
      </c>
      <c r="G266" s="218"/>
      <c r="H266" s="232">
        <v>15.75</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3" customFormat="1" ht="13.5">
      <c r="B267" s="243"/>
      <c r="C267" s="244"/>
      <c r="D267" s="219" t="s">
        <v>237</v>
      </c>
      <c r="E267" s="245" t="s">
        <v>22</v>
      </c>
      <c r="F267" s="246" t="s">
        <v>358</v>
      </c>
      <c r="G267" s="244"/>
      <c r="H267" s="247">
        <v>22.5</v>
      </c>
      <c r="I267" s="248"/>
      <c r="J267" s="244"/>
      <c r="K267" s="244"/>
      <c r="L267" s="249"/>
      <c r="M267" s="250"/>
      <c r="N267" s="251"/>
      <c r="O267" s="251"/>
      <c r="P267" s="251"/>
      <c r="Q267" s="251"/>
      <c r="R267" s="251"/>
      <c r="S267" s="251"/>
      <c r="T267" s="252"/>
      <c r="AT267" s="253" t="s">
        <v>237</v>
      </c>
      <c r="AU267" s="253" t="s">
        <v>87</v>
      </c>
      <c r="AV267" s="13" t="s">
        <v>235</v>
      </c>
      <c r="AW267" s="13" t="s">
        <v>42</v>
      </c>
      <c r="AX267" s="13" t="s">
        <v>24</v>
      </c>
      <c r="AY267" s="253" t="s">
        <v>228</v>
      </c>
    </row>
    <row r="268" spans="2:65" s="1" customFormat="1" ht="31.5" customHeight="1">
      <c r="B268" s="42"/>
      <c r="C268" s="205" t="s">
        <v>419</v>
      </c>
      <c r="D268" s="205" t="s">
        <v>230</v>
      </c>
      <c r="E268" s="206" t="s">
        <v>8517</v>
      </c>
      <c r="F268" s="207" t="s">
        <v>8518</v>
      </c>
      <c r="G268" s="208" t="s">
        <v>263</v>
      </c>
      <c r="H268" s="209">
        <v>22.5</v>
      </c>
      <c r="I268" s="210"/>
      <c r="J268" s="211">
        <f>ROUND(I268*H268,2)</f>
        <v>0</v>
      </c>
      <c r="K268" s="207" t="s">
        <v>234</v>
      </c>
      <c r="L268" s="62"/>
      <c r="M268" s="212" t="s">
        <v>22</v>
      </c>
      <c r="N268" s="213" t="s">
        <v>50</v>
      </c>
      <c r="O268" s="43"/>
      <c r="P268" s="214">
        <f>O268*H268</f>
        <v>0</v>
      </c>
      <c r="Q268" s="214">
        <v>0.34762999999999999</v>
      </c>
      <c r="R268" s="214">
        <f>Q268*H268</f>
        <v>7.8216749999999999</v>
      </c>
      <c r="S268" s="214">
        <v>0</v>
      </c>
      <c r="T268" s="215">
        <f>S268*H268</f>
        <v>0</v>
      </c>
      <c r="AR268" s="25" t="s">
        <v>235</v>
      </c>
      <c r="AT268" s="25" t="s">
        <v>230</v>
      </c>
      <c r="AU268" s="25" t="s">
        <v>87</v>
      </c>
      <c r="AY268" s="25" t="s">
        <v>228</v>
      </c>
      <c r="BE268" s="216">
        <f>IF(N268="základní",J268,0)</f>
        <v>0</v>
      </c>
      <c r="BF268" s="216">
        <f>IF(N268="snížená",J268,0)</f>
        <v>0</v>
      </c>
      <c r="BG268" s="216">
        <f>IF(N268="zákl. přenesená",J268,0)</f>
        <v>0</v>
      </c>
      <c r="BH268" s="216">
        <f>IF(N268="sníž. přenesená",J268,0)</f>
        <v>0</v>
      </c>
      <c r="BI268" s="216">
        <f>IF(N268="nulová",J268,0)</f>
        <v>0</v>
      </c>
      <c r="BJ268" s="25" t="s">
        <v>24</v>
      </c>
      <c r="BK268" s="216">
        <f>ROUND(I268*H268,2)</f>
        <v>0</v>
      </c>
      <c r="BL268" s="25" t="s">
        <v>235</v>
      </c>
      <c r="BM268" s="25" t="s">
        <v>8519</v>
      </c>
    </row>
    <row r="269" spans="2:65" s="1" customFormat="1" ht="27">
      <c r="B269" s="42"/>
      <c r="C269" s="64"/>
      <c r="D269" s="229" t="s">
        <v>640</v>
      </c>
      <c r="E269" s="64"/>
      <c r="F269" s="254" t="s">
        <v>8375</v>
      </c>
      <c r="G269" s="64"/>
      <c r="H269" s="64"/>
      <c r="I269" s="173"/>
      <c r="J269" s="64"/>
      <c r="K269" s="64"/>
      <c r="L269" s="62"/>
      <c r="M269" s="255"/>
      <c r="N269" s="43"/>
      <c r="O269" s="43"/>
      <c r="P269" s="43"/>
      <c r="Q269" s="43"/>
      <c r="R269" s="43"/>
      <c r="S269" s="43"/>
      <c r="T269" s="79"/>
      <c r="AT269" s="25" t="s">
        <v>640</v>
      </c>
      <c r="AU269" s="25" t="s">
        <v>87</v>
      </c>
    </row>
    <row r="270" spans="2:65" s="12" customFormat="1" ht="13.5">
      <c r="B270" s="217"/>
      <c r="C270" s="218"/>
      <c r="D270" s="229" t="s">
        <v>237</v>
      </c>
      <c r="E270" s="230" t="s">
        <v>22</v>
      </c>
      <c r="F270" s="231" t="s">
        <v>8359</v>
      </c>
      <c r="G270" s="218"/>
      <c r="H270" s="232">
        <v>6.75</v>
      </c>
      <c r="I270" s="223"/>
      <c r="J270" s="218"/>
      <c r="K270" s="218"/>
      <c r="L270" s="224"/>
      <c r="M270" s="225"/>
      <c r="N270" s="226"/>
      <c r="O270" s="226"/>
      <c r="P270" s="226"/>
      <c r="Q270" s="226"/>
      <c r="R270" s="226"/>
      <c r="S270" s="226"/>
      <c r="T270" s="227"/>
      <c r="AT270" s="228" t="s">
        <v>237</v>
      </c>
      <c r="AU270" s="228" t="s">
        <v>87</v>
      </c>
      <c r="AV270" s="12" t="s">
        <v>87</v>
      </c>
      <c r="AW270" s="12" t="s">
        <v>42</v>
      </c>
      <c r="AX270" s="12" t="s">
        <v>79</v>
      </c>
      <c r="AY270" s="228" t="s">
        <v>228</v>
      </c>
    </row>
    <row r="271" spans="2:65" s="12" customFormat="1" ht="13.5">
      <c r="B271" s="217"/>
      <c r="C271" s="218"/>
      <c r="D271" s="229" t="s">
        <v>237</v>
      </c>
      <c r="E271" s="230" t="s">
        <v>22</v>
      </c>
      <c r="F271" s="231" t="s">
        <v>8354</v>
      </c>
      <c r="G271" s="218"/>
      <c r="H271" s="232">
        <v>15.75</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ht="13.5">
      <c r="B272" s="243"/>
      <c r="C272" s="244"/>
      <c r="D272" s="219" t="s">
        <v>237</v>
      </c>
      <c r="E272" s="245" t="s">
        <v>22</v>
      </c>
      <c r="F272" s="246" t="s">
        <v>358</v>
      </c>
      <c r="G272" s="244"/>
      <c r="H272" s="247">
        <v>22.5</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31.5" customHeight="1">
      <c r="B273" s="42"/>
      <c r="C273" s="205" t="s">
        <v>423</v>
      </c>
      <c r="D273" s="205" t="s">
        <v>230</v>
      </c>
      <c r="E273" s="206" t="s">
        <v>8520</v>
      </c>
      <c r="F273" s="207" t="s">
        <v>8521</v>
      </c>
      <c r="G273" s="208" t="s">
        <v>263</v>
      </c>
      <c r="H273" s="209">
        <v>15.75</v>
      </c>
      <c r="I273" s="210"/>
      <c r="J273" s="211">
        <f>ROUND(I273*H273,2)</f>
        <v>0</v>
      </c>
      <c r="K273" s="207" t="s">
        <v>234</v>
      </c>
      <c r="L273" s="62"/>
      <c r="M273" s="212" t="s">
        <v>22</v>
      </c>
      <c r="N273" s="213" t="s">
        <v>50</v>
      </c>
      <c r="O273" s="43"/>
      <c r="P273" s="214">
        <f>O273*H273</f>
        <v>0</v>
      </c>
      <c r="Q273" s="214">
        <v>0.13188</v>
      </c>
      <c r="R273" s="214">
        <f>Q273*H273</f>
        <v>2.0771099999999998</v>
      </c>
      <c r="S273" s="214">
        <v>0</v>
      </c>
      <c r="T273" s="215">
        <f>S273*H273</f>
        <v>0</v>
      </c>
      <c r="AR273" s="25" t="s">
        <v>235</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8522</v>
      </c>
    </row>
    <row r="274" spans="2:65" s="1" customFormat="1" ht="27">
      <c r="B274" s="42"/>
      <c r="C274" s="64"/>
      <c r="D274" s="229" t="s">
        <v>640</v>
      </c>
      <c r="E274" s="64"/>
      <c r="F274" s="254" t="s">
        <v>8375</v>
      </c>
      <c r="G274" s="64"/>
      <c r="H274" s="64"/>
      <c r="I274" s="173"/>
      <c r="J274" s="64"/>
      <c r="K274" s="64"/>
      <c r="L274" s="62"/>
      <c r="M274" s="255"/>
      <c r="N274" s="43"/>
      <c r="O274" s="43"/>
      <c r="P274" s="43"/>
      <c r="Q274" s="43"/>
      <c r="R274" s="43"/>
      <c r="S274" s="43"/>
      <c r="T274" s="79"/>
      <c r="AT274" s="25" t="s">
        <v>640</v>
      </c>
      <c r="AU274" s="25" t="s">
        <v>87</v>
      </c>
    </row>
    <row r="275" spans="2:65" s="12" customFormat="1" ht="13.5">
      <c r="B275" s="217"/>
      <c r="C275" s="218"/>
      <c r="D275" s="229" t="s">
        <v>237</v>
      </c>
      <c r="E275" s="230" t="s">
        <v>22</v>
      </c>
      <c r="F275" s="231" t="s">
        <v>8354</v>
      </c>
      <c r="G275" s="218"/>
      <c r="H275" s="232">
        <v>15.75</v>
      </c>
      <c r="I275" s="223"/>
      <c r="J275" s="218"/>
      <c r="K275" s="218"/>
      <c r="L275" s="224"/>
      <c r="M275" s="225"/>
      <c r="N275" s="226"/>
      <c r="O275" s="226"/>
      <c r="P275" s="226"/>
      <c r="Q275" s="226"/>
      <c r="R275" s="226"/>
      <c r="S275" s="226"/>
      <c r="T275" s="227"/>
      <c r="AT275" s="228" t="s">
        <v>237</v>
      </c>
      <c r="AU275" s="228" t="s">
        <v>87</v>
      </c>
      <c r="AV275" s="12" t="s">
        <v>87</v>
      </c>
      <c r="AW275" s="12" t="s">
        <v>42</v>
      </c>
      <c r="AX275" s="12" t="s">
        <v>79</v>
      </c>
      <c r="AY275" s="228" t="s">
        <v>228</v>
      </c>
    </row>
    <row r="276" spans="2:65" s="13" customFormat="1" ht="13.5">
      <c r="B276" s="243"/>
      <c r="C276" s="244"/>
      <c r="D276" s="219" t="s">
        <v>237</v>
      </c>
      <c r="E276" s="245" t="s">
        <v>22</v>
      </c>
      <c r="F276" s="246" t="s">
        <v>358</v>
      </c>
      <c r="G276" s="244"/>
      <c r="H276" s="247">
        <v>15.75</v>
      </c>
      <c r="I276" s="248"/>
      <c r="J276" s="244"/>
      <c r="K276" s="244"/>
      <c r="L276" s="249"/>
      <c r="M276" s="250"/>
      <c r="N276" s="251"/>
      <c r="O276" s="251"/>
      <c r="P276" s="251"/>
      <c r="Q276" s="251"/>
      <c r="R276" s="251"/>
      <c r="S276" s="251"/>
      <c r="T276" s="252"/>
      <c r="AT276" s="253" t="s">
        <v>237</v>
      </c>
      <c r="AU276" s="253" t="s">
        <v>87</v>
      </c>
      <c r="AV276" s="13" t="s">
        <v>235</v>
      </c>
      <c r="AW276" s="13" t="s">
        <v>42</v>
      </c>
      <c r="AX276" s="13" t="s">
        <v>24</v>
      </c>
      <c r="AY276" s="253" t="s">
        <v>228</v>
      </c>
    </row>
    <row r="277" spans="2:65" s="1" customFormat="1" ht="31.5" customHeight="1">
      <c r="B277" s="42"/>
      <c r="C277" s="205" t="s">
        <v>429</v>
      </c>
      <c r="D277" s="205" t="s">
        <v>230</v>
      </c>
      <c r="E277" s="206" t="s">
        <v>8523</v>
      </c>
      <c r="F277" s="207" t="s">
        <v>8524</v>
      </c>
      <c r="G277" s="208" t="s">
        <v>263</v>
      </c>
      <c r="H277" s="209">
        <v>15.75</v>
      </c>
      <c r="I277" s="210"/>
      <c r="J277" s="211">
        <f>ROUND(I277*H277,2)</f>
        <v>0</v>
      </c>
      <c r="K277" s="207" t="s">
        <v>234</v>
      </c>
      <c r="L277" s="62"/>
      <c r="M277" s="212" t="s">
        <v>22</v>
      </c>
      <c r="N277" s="213" t="s">
        <v>50</v>
      </c>
      <c r="O277" s="43"/>
      <c r="P277" s="214">
        <f>O277*H277</f>
        <v>0</v>
      </c>
      <c r="Q277" s="214">
        <v>0.12966</v>
      </c>
      <c r="R277" s="214">
        <f>Q277*H277</f>
        <v>2.0421450000000001</v>
      </c>
      <c r="S277" s="214">
        <v>0</v>
      </c>
      <c r="T277" s="215">
        <f>S277*H277</f>
        <v>0</v>
      </c>
      <c r="AR277" s="25" t="s">
        <v>235</v>
      </c>
      <c r="AT277" s="25" t="s">
        <v>230</v>
      </c>
      <c r="AU277" s="25" t="s">
        <v>87</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235</v>
      </c>
      <c r="BM277" s="25" t="s">
        <v>8525</v>
      </c>
    </row>
    <row r="278" spans="2:65" s="1" customFormat="1" ht="27">
      <c r="B278" s="42"/>
      <c r="C278" s="64"/>
      <c r="D278" s="229" t="s">
        <v>640</v>
      </c>
      <c r="E278" s="64"/>
      <c r="F278" s="254" t="s">
        <v>8375</v>
      </c>
      <c r="G278" s="64"/>
      <c r="H278" s="64"/>
      <c r="I278" s="173"/>
      <c r="J278" s="64"/>
      <c r="K278" s="64"/>
      <c r="L278" s="62"/>
      <c r="M278" s="255"/>
      <c r="N278" s="43"/>
      <c r="O278" s="43"/>
      <c r="P278" s="43"/>
      <c r="Q278" s="43"/>
      <c r="R278" s="43"/>
      <c r="S278" s="43"/>
      <c r="T278" s="79"/>
      <c r="AT278" s="25" t="s">
        <v>640</v>
      </c>
      <c r="AU278" s="25" t="s">
        <v>87</v>
      </c>
    </row>
    <row r="279" spans="2:65" s="12" customFormat="1" ht="13.5">
      <c r="B279" s="217"/>
      <c r="C279" s="218"/>
      <c r="D279" s="229" t="s">
        <v>237</v>
      </c>
      <c r="E279" s="230" t="s">
        <v>22</v>
      </c>
      <c r="F279" s="231" t="s">
        <v>8354</v>
      </c>
      <c r="G279" s="218"/>
      <c r="H279" s="232">
        <v>15.75</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3" customFormat="1" ht="13.5">
      <c r="B280" s="243"/>
      <c r="C280" s="244"/>
      <c r="D280" s="229" t="s">
        <v>237</v>
      </c>
      <c r="E280" s="284" t="s">
        <v>22</v>
      </c>
      <c r="F280" s="285" t="s">
        <v>358</v>
      </c>
      <c r="G280" s="244"/>
      <c r="H280" s="286">
        <v>15.75</v>
      </c>
      <c r="I280" s="248"/>
      <c r="J280" s="244"/>
      <c r="K280" s="244"/>
      <c r="L280" s="249"/>
      <c r="M280" s="250"/>
      <c r="N280" s="251"/>
      <c r="O280" s="251"/>
      <c r="P280" s="251"/>
      <c r="Q280" s="251"/>
      <c r="R280" s="251"/>
      <c r="S280" s="251"/>
      <c r="T280" s="252"/>
      <c r="AT280" s="253" t="s">
        <v>237</v>
      </c>
      <c r="AU280" s="253" t="s">
        <v>87</v>
      </c>
      <c r="AV280" s="13" t="s">
        <v>235</v>
      </c>
      <c r="AW280" s="13" t="s">
        <v>42</v>
      </c>
      <c r="AX280" s="13" t="s">
        <v>24</v>
      </c>
      <c r="AY280" s="253" t="s">
        <v>228</v>
      </c>
    </row>
    <row r="281" spans="2:65" s="11" customFormat="1" ht="29.85" customHeight="1">
      <c r="B281" s="188"/>
      <c r="C281" s="189"/>
      <c r="D281" s="202" t="s">
        <v>78</v>
      </c>
      <c r="E281" s="203" t="s">
        <v>267</v>
      </c>
      <c r="F281" s="203" t="s">
        <v>864</v>
      </c>
      <c r="G281" s="189"/>
      <c r="H281" s="189"/>
      <c r="I281" s="192"/>
      <c r="J281" s="204">
        <f>BK281</f>
        <v>0</v>
      </c>
      <c r="K281" s="189"/>
      <c r="L281" s="194"/>
      <c r="M281" s="195"/>
      <c r="N281" s="196"/>
      <c r="O281" s="196"/>
      <c r="P281" s="197">
        <f>SUM(P282:P401)</f>
        <v>0</v>
      </c>
      <c r="Q281" s="196"/>
      <c r="R281" s="197">
        <f>SUM(R282:R401)</f>
        <v>16.629080000000002</v>
      </c>
      <c r="S281" s="196"/>
      <c r="T281" s="198">
        <f>SUM(T282:T401)</f>
        <v>0</v>
      </c>
      <c r="AR281" s="199" t="s">
        <v>24</v>
      </c>
      <c r="AT281" s="200" t="s">
        <v>78</v>
      </c>
      <c r="AU281" s="200" t="s">
        <v>24</v>
      </c>
      <c r="AY281" s="199" t="s">
        <v>228</v>
      </c>
      <c r="BK281" s="201">
        <f>SUM(BK282:BK401)</f>
        <v>0</v>
      </c>
    </row>
    <row r="282" spans="2:65" s="1" customFormat="1" ht="22.5" customHeight="1">
      <c r="B282" s="42"/>
      <c r="C282" s="205" t="s">
        <v>437</v>
      </c>
      <c r="D282" s="205" t="s">
        <v>230</v>
      </c>
      <c r="E282" s="206" t="s">
        <v>8526</v>
      </c>
      <c r="F282" s="207" t="s">
        <v>8527</v>
      </c>
      <c r="G282" s="208" t="s">
        <v>328</v>
      </c>
      <c r="H282" s="209">
        <v>20</v>
      </c>
      <c r="I282" s="210"/>
      <c r="J282" s="211">
        <f>ROUND(I282*H282,2)</f>
        <v>0</v>
      </c>
      <c r="K282" s="207" t="s">
        <v>234</v>
      </c>
      <c r="L282" s="62"/>
      <c r="M282" s="212" t="s">
        <v>22</v>
      </c>
      <c r="N282" s="213" t="s">
        <v>50</v>
      </c>
      <c r="O282" s="43"/>
      <c r="P282" s="214">
        <f>O282*H282</f>
        <v>0</v>
      </c>
      <c r="Q282" s="214">
        <v>0</v>
      </c>
      <c r="R282" s="214">
        <f>Q282*H282</f>
        <v>0</v>
      </c>
      <c r="S282" s="214">
        <v>0</v>
      </c>
      <c r="T282" s="215">
        <f>S282*H282</f>
        <v>0</v>
      </c>
      <c r="AR282" s="25" t="s">
        <v>235</v>
      </c>
      <c r="AT282" s="25" t="s">
        <v>230</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8528</v>
      </c>
    </row>
    <row r="283" spans="2:65" s="1" customFormat="1" ht="27">
      <c r="B283" s="42"/>
      <c r="C283" s="64"/>
      <c r="D283" s="229" t="s">
        <v>640</v>
      </c>
      <c r="E283" s="64"/>
      <c r="F283" s="254" t="s">
        <v>8529</v>
      </c>
      <c r="G283" s="64"/>
      <c r="H283" s="64"/>
      <c r="I283" s="173"/>
      <c r="J283" s="64"/>
      <c r="K283" s="64"/>
      <c r="L283" s="62"/>
      <c r="M283" s="255"/>
      <c r="N283" s="43"/>
      <c r="O283" s="43"/>
      <c r="P283" s="43"/>
      <c r="Q283" s="43"/>
      <c r="R283" s="43"/>
      <c r="S283" s="43"/>
      <c r="T283" s="79"/>
      <c r="AT283" s="25" t="s">
        <v>640</v>
      </c>
      <c r="AU283" s="25" t="s">
        <v>87</v>
      </c>
    </row>
    <row r="284" spans="2:65" s="12" customFormat="1" ht="13.5">
      <c r="B284" s="217"/>
      <c r="C284" s="218"/>
      <c r="D284" s="229" t="s">
        <v>237</v>
      </c>
      <c r="E284" s="230" t="s">
        <v>22</v>
      </c>
      <c r="F284" s="231" t="s">
        <v>8530</v>
      </c>
      <c r="G284" s="218"/>
      <c r="H284" s="232">
        <v>20</v>
      </c>
      <c r="I284" s="223"/>
      <c r="J284" s="218"/>
      <c r="K284" s="218"/>
      <c r="L284" s="224"/>
      <c r="M284" s="225"/>
      <c r="N284" s="226"/>
      <c r="O284" s="226"/>
      <c r="P284" s="226"/>
      <c r="Q284" s="226"/>
      <c r="R284" s="226"/>
      <c r="S284" s="226"/>
      <c r="T284" s="227"/>
      <c r="AT284" s="228" t="s">
        <v>237</v>
      </c>
      <c r="AU284" s="228" t="s">
        <v>87</v>
      </c>
      <c r="AV284" s="12" t="s">
        <v>87</v>
      </c>
      <c r="AW284" s="12" t="s">
        <v>42</v>
      </c>
      <c r="AX284" s="12" t="s">
        <v>79</v>
      </c>
      <c r="AY284" s="228" t="s">
        <v>228</v>
      </c>
    </row>
    <row r="285" spans="2:65" s="13" customFormat="1" ht="13.5">
      <c r="B285" s="243"/>
      <c r="C285" s="244"/>
      <c r="D285" s="219" t="s">
        <v>237</v>
      </c>
      <c r="E285" s="245" t="s">
        <v>22</v>
      </c>
      <c r="F285" s="246" t="s">
        <v>358</v>
      </c>
      <c r="G285" s="244"/>
      <c r="H285" s="247">
        <v>20</v>
      </c>
      <c r="I285" s="248"/>
      <c r="J285" s="244"/>
      <c r="K285" s="244"/>
      <c r="L285" s="249"/>
      <c r="M285" s="250"/>
      <c r="N285" s="251"/>
      <c r="O285" s="251"/>
      <c r="P285" s="251"/>
      <c r="Q285" s="251"/>
      <c r="R285" s="251"/>
      <c r="S285" s="251"/>
      <c r="T285" s="252"/>
      <c r="AT285" s="253" t="s">
        <v>237</v>
      </c>
      <c r="AU285" s="253" t="s">
        <v>87</v>
      </c>
      <c r="AV285" s="13" t="s">
        <v>235</v>
      </c>
      <c r="AW285" s="13" t="s">
        <v>42</v>
      </c>
      <c r="AX285" s="13" t="s">
        <v>24</v>
      </c>
      <c r="AY285" s="253" t="s">
        <v>228</v>
      </c>
    </row>
    <row r="286" spans="2:65" s="1" customFormat="1" ht="22.5" customHeight="1">
      <c r="B286" s="42"/>
      <c r="C286" s="205" t="s">
        <v>444</v>
      </c>
      <c r="D286" s="205" t="s">
        <v>230</v>
      </c>
      <c r="E286" s="206" t="s">
        <v>8531</v>
      </c>
      <c r="F286" s="207" t="s">
        <v>8532</v>
      </c>
      <c r="G286" s="208" t="s">
        <v>328</v>
      </c>
      <c r="H286" s="209">
        <v>61</v>
      </c>
      <c r="I286" s="210"/>
      <c r="J286" s="211">
        <f>ROUND(I286*H286,2)</f>
        <v>0</v>
      </c>
      <c r="K286" s="207" t="s">
        <v>234</v>
      </c>
      <c r="L286" s="62"/>
      <c r="M286" s="212" t="s">
        <v>22</v>
      </c>
      <c r="N286" s="213" t="s">
        <v>50</v>
      </c>
      <c r="O286" s="43"/>
      <c r="P286" s="214">
        <f>O286*H286</f>
        <v>0</v>
      </c>
      <c r="Q286" s="214">
        <v>0</v>
      </c>
      <c r="R286" s="214">
        <f>Q286*H286</f>
        <v>0</v>
      </c>
      <c r="S286" s="214">
        <v>0</v>
      </c>
      <c r="T286" s="215">
        <f>S286*H286</f>
        <v>0</v>
      </c>
      <c r="AR286" s="25" t="s">
        <v>235</v>
      </c>
      <c r="AT286" s="25" t="s">
        <v>230</v>
      </c>
      <c r="AU286" s="25" t="s">
        <v>87</v>
      </c>
      <c r="AY286" s="25" t="s">
        <v>228</v>
      </c>
      <c r="BE286" s="216">
        <f>IF(N286="základní",J286,0)</f>
        <v>0</v>
      </c>
      <c r="BF286" s="216">
        <f>IF(N286="snížená",J286,0)</f>
        <v>0</v>
      </c>
      <c r="BG286" s="216">
        <f>IF(N286="zákl. přenesená",J286,0)</f>
        <v>0</v>
      </c>
      <c r="BH286" s="216">
        <f>IF(N286="sníž. přenesená",J286,0)</f>
        <v>0</v>
      </c>
      <c r="BI286" s="216">
        <f>IF(N286="nulová",J286,0)</f>
        <v>0</v>
      </c>
      <c r="BJ286" s="25" t="s">
        <v>24</v>
      </c>
      <c r="BK286" s="216">
        <f>ROUND(I286*H286,2)</f>
        <v>0</v>
      </c>
      <c r="BL286" s="25" t="s">
        <v>235</v>
      </c>
      <c r="BM286" s="25" t="s">
        <v>8533</v>
      </c>
    </row>
    <row r="287" spans="2:65" s="1" customFormat="1" ht="27">
      <c r="B287" s="42"/>
      <c r="C287" s="64"/>
      <c r="D287" s="229" t="s">
        <v>640</v>
      </c>
      <c r="E287" s="64"/>
      <c r="F287" s="254" t="s">
        <v>8375</v>
      </c>
      <c r="G287" s="64"/>
      <c r="H287" s="64"/>
      <c r="I287" s="173"/>
      <c r="J287" s="64"/>
      <c r="K287" s="64"/>
      <c r="L287" s="62"/>
      <c r="M287" s="255"/>
      <c r="N287" s="43"/>
      <c r="O287" s="43"/>
      <c r="P287" s="43"/>
      <c r="Q287" s="43"/>
      <c r="R287" s="43"/>
      <c r="S287" s="43"/>
      <c r="T287" s="79"/>
      <c r="AT287" s="25" t="s">
        <v>640</v>
      </c>
      <c r="AU287" s="25" t="s">
        <v>87</v>
      </c>
    </row>
    <row r="288" spans="2:65" s="12" customFormat="1" ht="13.5">
      <c r="B288" s="217"/>
      <c r="C288" s="218"/>
      <c r="D288" s="229" t="s">
        <v>237</v>
      </c>
      <c r="E288" s="230" t="s">
        <v>22</v>
      </c>
      <c r="F288" s="231" t="s">
        <v>8534</v>
      </c>
      <c r="G288" s="218"/>
      <c r="H288" s="232">
        <v>61</v>
      </c>
      <c r="I288" s="223"/>
      <c r="J288" s="218"/>
      <c r="K288" s="218"/>
      <c r="L288" s="224"/>
      <c r="M288" s="225"/>
      <c r="N288" s="226"/>
      <c r="O288" s="226"/>
      <c r="P288" s="226"/>
      <c r="Q288" s="226"/>
      <c r="R288" s="226"/>
      <c r="S288" s="226"/>
      <c r="T288" s="227"/>
      <c r="AT288" s="228" t="s">
        <v>237</v>
      </c>
      <c r="AU288" s="228" t="s">
        <v>87</v>
      </c>
      <c r="AV288" s="12" t="s">
        <v>87</v>
      </c>
      <c r="AW288" s="12" t="s">
        <v>42</v>
      </c>
      <c r="AX288" s="12" t="s">
        <v>79</v>
      </c>
      <c r="AY288" s="228" t="s">
        <v>228</v>
      </c>
    </row>
    <row r="289" spans="2:65" s="13" customFormat="1" ht="13.5">
      <c r="B289" s="243"/>
      <c r="C289" s="244"/>
      <c r="D289" s="219" t="s">
        <v>237</v>
      </c>
      <c r="E289" s="245" t="s">
        <v>22</v>
      </c>
      <c r="F289" s="246" t="s">
        <v>358</v>
      </c>
      <c r="G289" s="244"/>
      <c r="H289" s="247">
        <v>61</v>
      </c>
      <c r="I289" s="248"/>
      <c r="J289" s="244"/>
      <c r="K289" s="244"/>
      <c r="L289" s="249"/>
      <c r="M289" s="250"/>
      <c r="N289" s="251"/>
      <c r="O289" s="251"/>
      <c r="P289" s="251"/>
      <c r="Q289" s="251"/>
      <c r="R289" s="251"/>
      <c r="S289" s="251"/>
      <c r="T289" s="252"/>
      <c r="AT289" s="253" t="s">
        <v>237</v>
      </c>
      <c r="AU289" s="253" t="s">
        <v>87</v>
      </c>
      <c r="AV289" s="13" t="s">
        <v>235</v>
      </c>
      <c r="AW289" s="13" t="s">
        <v>42</v>
      </c>
      <c r="AX289" s="13" t="s">
        <v>24</v>
      </c>
      <c r="AY289" s="253" t="s">
        <v>228</v>
      </c>
    </row>
    <row r="290" spans="2:65" s="1" customFormat="1" ht="22.5" customHeight="1">
      <c r="B290" s="42"/>
      <c r="C290" s="205" t="s">
        <v>449</v>
      </c>
      <c r="D290" s="205" t="s">
        <v>230</v>
      </c>
      <c r="E290" s="206" t="s">
        <v>8535</v>
      </c>
      <c r="F290" s="207" t="s">
        <v>8536</v>
      </c>
      <c r="G290" s="208" t="s">
        <v>515</v>
      </c>
      <c r="H290" s="209">
        <v>1</v>
      </c>
      <c r="I290" s="210"/>
      <c r="J290" s="211">
        <f>ROUND(I290*H290,2)</f>
        <v>0</v>
      </c>
      <c r="K290" s="207" t="s">
        <v>234</v>
      </c>
      <c r="L290" s="62"/>
      <c r="M290" s="212" t="s">
        <v>22</v>
      </c>
      <c r="N290" s="213" t="s">
        <v>50</v>
      </c>
      <c r="O290" s="43"/>
      <c r="P290" s="214">
        <f>O290*H290</f>
        <v>0</v>
      </c>
      <c r="Q290" s="214">
        <v>1E-4</v>
      </c>
      <c r="R290" s="214">
        <f>Q290*H290</f>
        <v>1E-4</v>
      </c>
      <c r="S290" s="214">
        <v>0</v>
      </c>
      <c r="T290" s="215">
        <f>S290*H290</f>
        <v>0</v>
      </c>
      <c r="AR290" s="25" t="s">
        <v>235</v>
      </c>
      <c r="AT290" s="25" t="s">
        <v>230</v>
      </c>
      <c r="AU290" s="25" t="s">
        <v>87</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235</v>
      </c>
      <c r="BM290" s="25" t="s">
        <v>8537</v>
      </c>
    </row>
    <row r="291" spans="2:65" s="1" customFormat="1" ht="27">
      <c r="B291" s="42"/>
      <c r="C291" s="64"/>
      <c r="D291" s="229" t="s">
        <v>640</v>
      </c>
      <c r="E291" s="64"/>
      <c r="F291" s="254" t="s">
        <v>8538</v>
      </c>
      <c r="G291" s="64"/>
      <c r="H291" s="64"/>
      <c r="I291" s="173"/>
      <c r="J291" s="64"/>
      <c r="K291" s="64"/>
      <c r="L291" s="62"/>
      <c r="M291" s="255"/>
      <c r="N291" s="43"/>
      <c r="O291" s="43"/>
      <c r="P291" s="43"/>
      <c r="Q291" s="43"/>
      <c r="R291" s="43"/>
      <c r="S291" s="43"/>
      <c r="T291" s="79"/>
      <c r="AT291" s="25" t="s">
        <v>640</v>
      </c>
      <c r="AU291" s="25" t="s">
        <v>87</v>
      </c>
    </row>
    <row r="292" spans="2:65" s="12" customFormat="1" ht="13.5">
      <c r="B292" s="217"/>
      <c r="C292" s="218"/>
      <c r="D292" s="229" t="s">
        <v>237</v>
      </c>
      <c r="E292" s="230" t="s">
        <v>22</v>
      </c>
      <c r="F292" s="231" t="s">
        <v>8252</v>
      </c>
      <c r="G292" s="218"/>
      <c r="H292" s="232">
        <v>1</v>
      </c>
      <c r="I292" s="223"/>
      <c r="J292" s="218"/>
      <c r="K292" s="218"/>
      <c r="L292" s="224"/>
      <c r="M292" s="225"/>
      <c r="N292" s="226"/>
      <c r="O292" s="226"/>
      <c r="P292" s="226"/>
      <c r="Q292" s="226"/>
      <c r="R292" s="226"/>
      <c r="S292" s="226"/>
      <c r="T292" s="227"/>
      <c r="AT292" s="228" t="s">
        <v>237</v>
      </c>
      <c r="AU292" s="228" t="s">
        <v>87</v>
      </c>
      <c r="AV292" s="12" t="s">
        <v>87</v>
      </c>
      <c r="AW292" s="12" t="s">
        <v>42</v>
      </c>
      <c r="AX292" s="12" t="s">
        <v>79</v>
      </c>
      <c r="AY292" s="228" t="s">
        <v>228</v>
      </c>
    </row>
    <row r="293" spans="2:65" s="13" customFormat="1" ht="13.5">
      <c r="B293" s="243"/>
      <c r="C293" s="244"/>
      <c r="D293" s="219" t="s">
        <v>237</v>
      </c>
      <c r="E293" s="245" t="s">
        <v>22</v>
      </c>
      <c r="F293" s="246" t="s">
        <v>358</v>
      </c>
      <c r="G293" s="244"/>
      <c r="H293" s="247">
        <v>1</v>
      </c>
      <c r="I293" s="248"/>
      <c r="J293" s="244"/>
      <c r="K293" s="244"/>
      <c r="L293" s="249"/>
      <c r="M293" s="250"/>
      <c r="N293" s="251"/>
      <c r="O293" s="251"/>
      <c r="P293" s="251"/>
      <c r="Q293" s="251"/>
      <c r="R293" s="251"/>
      <c r="S293" s="251"/>
      <c r="T293" s="252"/>
      <c r="AT293" s="253" t="s">
        <v>237</v>
      </c>
      <c r="AU293" s="253" t="s">
        <v>87</v>
      </c>
      <c r="AV293" s="13" t="s">
        <v>235</v>
      </c>
      <c r="AW293" s="13" t="s">
        <v>42</v>
      </c>
      <c r="AX293" s="13" t="s">
        <v>24</v>
      </c>
      <c r="AY293" s="253" t="s">
        <v>228</v>
      </c>
    </row>
    <row r="294" spans="2:65" s="1" customFormat="1" ht="22.5" customHeight="1">
      <c r="B294" s="42"/>
      <c r="C294" s="205" t="s">
        <v>454</v>
      </c>
      <c r="D294" s="205" t="s">
        <v>230</v>
      </c>
      <c r="E294" s="206" t="s">
        <v>8539</v>
      </c>
      <c r="F294" s="207" t="s">
        <v>8540</v>
      </c>
      <c r="G294" s="208" t="s">
        <v>515</v>
      </c>
      <c r="H294" s="209">
        <v>1</v>
      </c>
      <c r="I294" s="210"/>
      <c r="J294" s="211">
        <f>ROUND(I294*H294,2)</f>
        <v>0</v>
      </c>
      <c r="K294" s="207" t="s">
        <v>234</v>
      </c>
      <c r="L294" s="62"/>
      <c r="M294" s="212" t="s">
        <v>22</v>
      </c>
      <c r="N294" s="213" t="s">
        <v>50</v>
      </c>
      <c r="O294" s="43"/>
      <c r="P294" s="214">
        <f>O294*H294</f>
        <v>0</v>
      </c>
      <c r="Q294" s="214">
        <v>1E-4</v>
      </c>
      <c r="R294" s="214">
        <f>Q294*H294</f>
        <v>1E-4</v>
      </c>
      <c r="S294" s="214">
        <v>0</v>
      </c>
      <c r="T294" s="215">
        <f>S294*H294</f>
        <v>0</v>
      </c>
      <c r="AR294" s="25" t="s">
        <v>235</v>
      </c>
      <c r="AT294" s="25" t="s">
        <v>230</v>
      </c>
      <c r="AU294" s="25" t="s">
        <v>87</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235</v>
      </c>
      <c r="BM294" s="25" t="s">
        <v>8541</v>
      </c>
    </row>
    <row r="295" spans="2:65" s="1" customFormat="1" ht="27">
      <c r="B295" s="42"/>
      <c r="C295" s="64"/>
      <c r="D295" s="229" t="s">
        <v>640</v>
      </c>
      <c r="E295" s="64"/>
      <c r="F295" s="254" t="s">
        <v>8375</v>
      </c>
      <c r="G295" s="64"/>
      <c r="H295" s="64"/>
      <c r="I295" s="173"/>
      <c r="J295" s="64"/>
      <c r="K295" s="64"/>
      <c r="L295" s="62"/>
      <c r="M295" s="255"/>
      <c r="N295" s="43"/>
      <c r="O295" s="43"/>
      <c r="P295" s="43"/>
      <c r="Q295" s="43"/>
      <c r="R295" s="43"/>
      <c r="S295" s="43"/>
      <c r="T295" s="79"/>
      <c r="AT295" s="25" t="s">
        <v>640</v>
      </c>
      <c r="AU295" s="25" t="s">
        <v>87</v>
      </c>
    </row>
    <row r="296" spans="2:65" s="12" customFormat="1" ht="13.5">
      <c r="B296" s="217"/>
      <c r="C296" s="218"/>
      <c r="D296" s="229" t="s">
        <v>237</v>
      </c>
      <c r="E296" s="230" t="s">
        <v>22</v>
      </c>
      <c r="F296" s="231" t="s">
        <v>8252</v>
      </c>
      <c r="G296" s="218"/>
      <c r="H296" s="232">
        <v>1</v>
      </c>
      <c r="I296" s="223"/>
      <c r="J296" s="218"/>
      <c r="K296" s="218"/>
      <c r="L296" s="224"/>
      <c r="M296" s="225"/>
      <c r="N296" s="226"/>
      <c r="O296" s="226"/>
      <c r="P296" s="226"/>
      <c r="Q296" s="226"/>
      <c r="R296" s="226"/>
      <c r="S296" s="226"/>
      <c r="T296" s="227"/>
      <c r="AT296" s="228" t="s">
        <v>237</v>
      </c>
      <c r="AU296" s="228" t="s">
        <v>87</v>
      </c>
      <c r="AV296" s="12" t="s">
        <v>87</v>
      </c>
      <c r="AW296" s="12" t="s">
        <v>42</v>
      </c>
      <c r="AX296" s="12" t="s">
        <v>79</v>
      </c>
      <c r="AY296" s="228" t="s">
        <v>228</v>
      </c>
    </row>
    <row r="297" spans="2:65" s="13" customFormat="1" ht="13.5">
      <c r="B297" s="243"/>
      <c r="C297" s="244"/>
      <c r="D297" s="219" t="s">
        <v>237</v>
      </c>
      <c r="E297" s="245" t="s">
        <v>22</v>
      </c>
      <c r="F297" s="246" t="s">
        <v>358</v>
      </c>
      <c r="G297" s="244"/>
      <c r="H297" s="247">
        <v>1</v>
      </c>
      <c r="I297" s="248"/>
      <c r="J297" s="244"/>
      <c r="K297" s="244"/>
      <c r="L297" s="249"/>
      <c r="M297" s="250"/>
      <c r="N297" s="251"/>
      <c r="O297" s="251"/>
      <c r="P297" s="251"/>
      <c r="Q297" s="251"/>
      <c r="R297" s="251"/>
      <c r="S297" s="251"/>
      <c r="T297" s="252"/>
      <c r="AT297" s="253" t="s">
        <v>237</v>
      </c>
      <c r="AU297" s="253" t="s">
        <v>87</v>
      </c>
      <c r="AV297" s="13" t="s">
        <v>235</v>
      </c>
      <c r="AW297" s="13" t="s">
        <v>42</v>
      </c>
      <c r="AX297" s="13" t="s">
        <v>24</v>
      </c>
      <c r="AY297" s="253" t="s">
        <v>228</v>
      </c>
    </row>
    <row r="298" spans="2:65" s="1" customFormat="1" ht="22.5" customHeight="1">
      <c r="B298" s="42"/>
      <c r="C298" s="205" t="s">
        <v>459</v>
      </c>
      <c r="D298" s="205" t="s">
        <v>230</v>
      </c>
      <c r="E298" s="206" t="s">
        <v>8542</v>
      </c>
      <c r="F298" s="207" t="s">
        <v>8543</v>
      </c>
      <c r="G298" s="208" t="s">
        <v>515</v>
      </c>
      <c r="H298" s="209">
        <v>2</v>
      </c>
      <c r="I298" s="210"/>
      <c r="J298" s="211">
        <f>ROUND(I298*H298,2)</f>
        <v>0</v>
      </c>
      <c r="K298" s="207" t="s">
        <v>234</v>
      </c>
      <c r="L298" s="62"/>
      <c r="M298" s="212" t="s">
        <v>22</v>
      </c>
      <c r="N298" s="213" t="s">
        <v>50</v>
      </c>
      <c r="O298" s="43"/>
      <c r="P298" s="214">
        <f>O298*H298</f>
        <v>0</v>
      </c>
      <c r="Q298" s="214">
        <v>1E-4</v>
      </c>
      <c r="R298" s="214">
        <f>Q298*H298</f>
        <v>2.0000000000000001E-4</v>
      </c>
      <c r="S298" s="214">
        <v>0</v>
      </c>
      <c r="T298" s="215">
        <f>S298*H298</f>
        <v>0</v>
      </c>
      <c r="AR298" s="25" t="s">
        <v>235</v>
      </c>
      <c r="AT298" s="25" t="s">
        <v>230</v>
      </c>
      <c r="AU298" s="25" t="s">
        <v>87</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235</v>
      </c>
      <c r="BM298" s="25" t="s">
        <v>8544</v>
      </c>
    </row>
    <row r="299" spans="2:65" s="1" customFormat="1" ht="27">
      <c r="B299" s="42"/>
      <c r="C299" s="64"/>
      <c r="D299" s="229" t="s">
        <v>640</v>
      </c>
      <c r="E299" s="64"/>
      <c r="F299" s="254" t="s">
        <v>8375</v>
      </c>
      <c r="G299" s="64"/>
      <c r="H299" s="64"/>
      <c r="I299" s="173"/>
      <c r="J299" s="64"/>
      <c r="K299" s="64"/>
      <c r="L299" s="62"/>
      <c r="M299" s="255"/>
      <c r="N299" s="43"/>
      <c r="O299" s="43"/>
      <c r="P299" s="43"/>
      <c r="Q299" s="43"/>
      <c r="R299" s="43"/>
      <c r="S299" s="43"/>
      <c r="T299" s="79"/>
      <c r="AT299" s="25" t="s">
        <v>640</v>
      </c>
      <c r="AU299" s="25" t="s">
        <v>87</v>
      </c>
    </row>
    <row r="300" spans="2:65" s="12" customFormat="1" ht="13.5">
      <c r="B300" s="217"/>
      <c r="C300" s="218"/>
      <c r="D300" s="229" t="s">
        <v>237</v>
      </c>
      <c r="E300" s="230" t="s">
        <v>22</v>
      </c>
      <c r="F300" s="231" t="s">
        <v>8271</v>
      </c>
      <c r="G300" s="218"/>
      <c r="H300" s="232">
        <v>2</v>
      </c>
      <c r="I300" s="223"/>
      <c r="J300" s="218"/>
      <c r="K300" s="218"/>
      <c r="L300" s="224"/>
      <c r="M300" s="225"/>
      <c r="N300" s="226"/>
      <c r="O300" s="226"/>
      <c r="P300" s="226"/>
      <c r="Q300" s="226"/>
      <c r="R300" s="226"/>
      <c r="S300" s="226"/>
      <c r="T300" s="227"/>
      <c r="AT300" s="228" t="s">
        <v>237</v>
      </c>
      <c r="AU300" s="228" t="s">
        <v>87</v>
      </c>
      <c r="AV300" s="12" t="s">
        <v>87</v>
      </c>
      <c r="AW300" s="12" t="s">
        <v>42</v>
      </c>
      <c r="AX300" s="12" t="s">
        <v>79</v>
      </c>
      <c r="AY300" s="228" t="s">
        <v>228</v>
      </c>
    </row>
    <row r="301" spans="2:65" s="13" customFormat="1" ht="13.5">
      <c r="B301" s="243"/>
      <c r="C301" s="244"/>
      <c r="D301" s="219" t="s">
        <v>237</v>
      </c>
      <c r="E301" s="245" t="s">
        <v>22</v>
      </c>
      <c r="F301" s="246" t="s">
        <v>358</v>
      </c>
      <c r="G301" s="244"/>
      <c r="H301" s="247">
        <v>2</v>
      </c>
      <c r="I301" s="248"/>
      <c r="J301" s="244"/>
      <c r="K301" s="244"/>
      <c r="L301" s="249"/>
      <c r="M301" s="250"/>
      <c r="N301" s="251"/>
      <c r="O301" s="251"/>
      <c r="P301" s="251"/>
      <c r="Q301" s="251"/>
      <c r="R301" s="251"/>
      <c r="S301" s="251"/>
      <c r="T301" s="252"/>
      <c r="AT301" s="253" t="s">
        <v>237</v>
      </c>
      <c r="AU301" s="253" t="s">
        <v>87</v>
      </c>
      <c r="AV301" s="13" t="s">
        <v>235</v>
      </c>
      <c r="AW301" s="13" t="s">
        <v>42</v>
      </c>
      <c r="AX301" s="13" t="s">
        <v>24</v>
      </c>
      <c r="AY301" s="253" t="s">
        <v>228</v>
      </c>
    </row>
    <row r="302" spans="2:65" s="1" customFormat="1" ht="22.5" customHeight="1">
      <c r="B302" s="42"/>
      <c r="C302" s="205" t="s">
        <v>464</v>
      </c>
      <c r="D302" s="205" t="s">
        <v>230</v>
      </c>
      <c r="E302" s="206" t="s">
        <v>8545</v>
      </c>
      <c r="F302" s="207" t="s">
        <v>8546</v>
      </c>
      <c r="G302" s="208" t="s">
        <v>515</v>
      </c>
      <c r="H302" s="209">
        <v>2</v>
      </c>
      <c r="I302" s="210"/>
      <c r="J302" s="211">
        <f>ROUND(I302*H302,2)</f>
        <v>0</v>
      </c>
      <c r="K302" s="207" t="s">
        <v>234</v>
      </c>
      <c r="L302" s="62"/>
      <c r="M302" s="212" t="s">
        <v>22</v>
      </c>
      <c r="N302" s="213" t="s">
        <v>50</v>
      </c>
      <c r="O302" s="43"/>
      <c r="P302" s="214">
        <f>O302*H302</f>
        <v>0</v>
      </c>
      <c r="Q302" s="214">
        <v>1E-4</v>
      </c>
      <c r="R302" s="214">
        <f>Q302*H302</f>
        <v>2.0000000000000001E-4</v>
      </c>
      <c r="S302" s="214">
        <v>0</v>
      </c>
      <c r="T302" s="215">
        <f>S302*H302</f>
        <v>0</v>
      </c>
      <c r="AR302" s="25" t="s">
        <v>235</v>
      </c>
      <c r="AT302" s="25" t="s">
        <v>230</v>
      </c>
      <c r="AU302" s="25" t="s">
        <v>87</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235</v>
      </c>
      <c r="BM302" s="25" t="s">
        <v>8547</v>
      </c>
    </row>
    <row r="303" spans="2:65" s="1" customFormat="1" ht="27">
      <c r="B303" s="42"/>
      <c r="C303" s="64"/>
      <c r="D303" s="229" t="s">
        <v>640</v>
      </c>
      <c r="E303" s="64"/>
      <c r="F303" s="254" t="s">
        <v>8370</v>
      </c>
      <c r="G303" s="64"/>
      <c r="H303" s="64"/>
      <c r="I303" s="173"/>
      <c r="J303" s="64"/>
      <c r="K303" s="64"/>
      <c r="L303" s="62"/>
      <c r="M303" s="255"/>
      <c r="N303" s="43"/>
      <c r="O303" s="43"/>
      <c r="P303" s="43"/>
      <c r="Q303" s="43"/>
      <c r="R303" s="43"/>
      <c r="S303" s="43"/>
      <c r="T303" s="79"/>
      <c r="AT303" s="25" t="s">
        <v>640</v>
      </c>
      <c r="AU303" s="25" t="s">
        <v>87</v>
      </c>
    </row>
    <row r="304" spans="2:65" s="12" customFormat="1" ht="13.5">
      <c r="B304" s="217"/>
      <c r="C304" s="218"/>
      <c r="D304" s="229" t="s">
        <v>237</v>
      </c>
      <c r="E304" s="230" t="s">
        <v>22</v>
      </c>
      <c r="F304" s="231" t="s">
        <v>8271</v>
      </c>
      <c r="G304" s="218"/>
      <c r="H304" s="232">
        <v>2</v>
      </c>
      <c r="I304" s="223"/>
      <c r="J304" s="218"/>
      <c r="K304" s="218"/>
      <c r="L304" s="224"/>
      <c r="M304" s="225"/>
      <c r="N304" s="226"/>
      <c r="O304" s="226"/>
      <c r="P304" s="226"/>
      <c r="Q304" s="226"/>
      <c r="R304" s="226"/>
      <c r="S304" s="226"/>
      <c r="T304" s="227"/>
      <c r="AT304" s="228" t="s">
        <v>237</v>
      </c>
      <c r="AU304" s="228" t="s">
        <v>87</v>
      </c>
      <c r="AV304" s="12" t="s">
        <v>87</v>
      </c>
      <c r="AW304" s="12" t="s">
        <v>42</v>
      </c>
      <c r="AX304" s="12" t="s">
        <v>79</v>
      </c>
      <c r="AY304" s="228" t="s">
        <v>228</v>
      </c>
    </row>
    <row r="305" spans="2:65" s="13" customFormat="1" ht="13.5">
      <c r="B305" s="243"/>
      <c r="C305" s="244"/>
      <c r="D305" s="219" t="s">
        <v>237</v>
      </c>
      <c r="E305" s="245" t="s">
        <v>22</v>
      </c>
      <c r="F305" s="246" t="s">
        <v>358</v>
      </c>
      <c r="G305" s="244"/>
      <c r="H305" s="247">
        <v>2</v>
      </c>
      <c r="I305" s="248"/>
      <c r="J305" s="244"/>
      <c r="K305" s="244"/>
      <c r="L305" s="249"/>
      <c r="M305" s="250"/>
      <c r="N305" s="251"/>
      <c r="O305" s="251"/>
      <c r="P305" s="251"/>
      <c r="Q305" s="251"/>
      <c r="R305" s="251"/>
      <c r="S305" s="251"/>
      <c r="T305" s="252"/>
      <c r="AT305" s="253" t="s">
        <v>237</v>
      </c>
      <c r="AU305" s="253" t="s">
        <v>87</v>
      </c>
      <c r="AV305" s="13" t="s">
        <v>235</v>
      </c>
      <c r="AW305" s="13" t="s">
        <v>42</v>
      </c>
      <c r="AX305" s="13" t="s">
        <v>24</v>
      </c>
      <c r="AY305" s="253" t="s">
        <v>228</v>
      </c>
    </row>
    <row r="306" spans="2:65" s="1" customFormat="1" ht="22.5" customHeight="1">
      <c r="B306" s="42"/>
      <c r="C306" s="205" t="s">
        <v>471</v>
      </c>
      <c r="D306" s="205" t="s">
        <v>230</v>
      </c>
      <c r="E306" s="206" t="s">
        <v>8548</v>
      </c>
      <c r="F306" s="207" t="s">
        <v>8549</v>
      </c>
      <c r="G306" s="208" t="s">
        <v>515</v>
      </c>
      <c r="H306" s="209">
        <v>2</v>
      </c>
      <c r="I306" s="210"/>
      <c r="J306" s="211">
        <f>ROUND(I306*H306,2)</f>
        <v>0</v>
      </c>
      <c r="K306" s="207" t="s">
        <v>234</v>
      </c>
      <c r="L306" s="62"/>
      <c r="M306" s="212" t="s">
        <v>22</v>
      </c>
      <c r="N306" s="213" t="s">
        <v>50</v>
      </c>
      <c r="O306" s="43"/>
      <c r="P306" s="214">
        <f>O306*H306</f>
        <v>0</v>
      </c>
      <c r="Q306" s="214">
        <v>1E-4</v>
      </c>
      <c r="R306" s="214">
        <f>Q306*H306</f>
        <v>2.0000000000000001E-4</v>
      </c>
      <c r="S306" s="214">
        <v>0</v>
      </c>
      <c r="T306" s="215">
        <f>S306*H306</f>
        <v>0</v>
      </c>
      <c r="AR306" s="25" t="s">
        <v>235</v>
      </c>
      <c r="AT306" s="25" t="s">
        <v>230</v>
      </c>
      <c r="AU306" s="25" t="s">
        <v>87</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235</v>
      </c>
      <c r="BM306" s="25" t="s">
        <v>8550</v>
      </c>
    </row>
    <row r="307" spans="2:65" s="1" customFormat="1" ht="27">
      <c r="B307" s="42"/>
      <c r="C307" s="64"/>
      <c r="D307" s="229" t="s">
        <v>640</v>
      </c>
      <c r="E307" s="64"/>
      <c r="F307" s="254" t="s">
        <v>8375</v>
      </c>
      <c r="G307" s="64"/>
      <c r="H307" s="64"/>
      <c r="I307" s="173"/>
      <c r="J307" s="64"/>
      <c r="K307" s="64"/>
      <c r="L307" s="62"/>
      <c r="M307" s="255"/>
      <c r="N307" s="43"/>
      <c r="O307" s="43"/>
      <c r="P307" s="43"/>
      <c r="Q307" s="43"/>
      <c r="R307" s="43"/>
      <c r="S307" s="43"/>
      <c r="T307" s="79"/>
      <c r="AT307" s="25" t="s">
        <v>640</v>
      </c>
      <c r="AU307" s="25" t="s">
        <v>87</v>
      </c>
    </row>
    <row r="308" spans="2:65" s="12" customFormat="1" ht="13.5">
      <c r="B308" s="217"/>
      <c r="C308" s="218"/>
      <c r="D308" s="229" t="s">
        <v>237</v>
      </c>
      <c r="E308" s="230" t="s">
        <v>22</v>
      </c>
      <c r="F308" s="231" t="s">
        <v>8271</v>
      </c>
      <c r="G308" s="218"/>
      <c r="H308" s="232">
        <v>2</v>
      </c>
      <c r="I308" s="223"/>
      <c r="J308" s="218"/>
      <c r="K308" s="218"/>
      <c r="L308" s="224"/>
      <c r="M308" s="225"/>
      <c r="N308" s="226"/>
      <c r="O308" s="226"/>
      <c r="P308" s="226"/>
      <c r="Q308" s="226"/>
      <c r="R308" s="226"/>
      <c r="S308" s="226"/>
      <c r="T308" s="227"/>
      <c r="AT308" s="228" t="s">
        <v>237</v>
      </c>
      <c r="AU308" s="228" t="s">
        <v>87</v>
      </c>
      <c r="AV308" s="12" t="s">
        <v>87</v>
      </c>
      <c r="AW308" s="12" t="s">
        <v>42</v>
      </c>
      <c r="AX308" s="12" t="s">
        <v>79</v>
      </c>
      <c r="AY308" s="228" t="s">
        <v>228</v>
      </c>
    </row>
    <row r="309" spans="2:65" s="13" customFormat="1" ht="13.5">
      <c r="B309" s="243"/>
      <c r="C309" s="244"/>
      <c r="D309" s="219" t="s">
        <v>237</v>
      </c>
      <c r="E309" s="245" t="s">
        <v>22</v>
      </c>
      <c r="F309" s="246" t="s">
        <v>358</v>
      </c>
      <c r="G309" s="244"/>
      <c r="H309" s="247">
        <v>2</v>
      </c>
      <c r="I309" s="248"/>
      <c r="J309" s="244"/>
      <c r="K309" s="244"/>
      <c r="L309" s="249"/>
      <c r="M309" s="250"/>
      <c r="N309" s="251"/>
      <c r="O309" s="251"/>
      <c r="P309" s="251"/>
      <c r="Q309" s="251"/>
      <c r="R309" s="251"/>
      <c r="S309" s="251"/>
      <c r="T309" s="252"/>
      <c r="AT309" s="253" t="s">
        <v>237</v>
      </c>
      <c r="AU309" s="253" t="s">
        <v>87</v>
      </c>
      <c r="AV309" s="13" t="s">
        <v>235</v>
      </c>
      <c r="AW309" s="13" t="s">
        <v>42</v>
      </c>
      <c r="AX309" s="13" t="s">
        <v>24</v>
      </c>
      <c r="AY309" s="253" t="s">
        <v>228</v>
      </c>
    </row>
    <row r="310" spans="2:65" s="1" customFormat="1" ht="31.5" customHeight="1">
      <c r="B310" s="42"/>
      <c r="C310" s="205" t="s">
        <v>491</v>
      </c>
      <c r="D310" s="205" t="s">
        <v>230</v>
      </c>
      <c r="E310" s="206" t="s">
        <v>8551</v>
      </c>
      <c r="F310" s="207" t="s">
        <v>8552</v>
      </c>
      <c r="G310" s="208" t="s">
        <v>515</v>
      </c>
      <c r="H310" s="209">
        <v>2</v>
      </c>
      <c r="I310" s="210"/>
      <c r="J310" s="211">
        <f>ROUND(I310*H310,2)</f>
        <v>0</v>
      </c>
      <c r="K310" s="207" t="s">
        <v>234</v>
      </c>
      <c r="L310" s="62"/>
      <c r="M310" s="212" t="s">
        <v>22</v>
      </c>
      <c r="N310" s="213" t="s">
        <v>50</v>
      </c>
      <c r="O310" s="43"/>
      <c r="P310" s="214">
        <f>O310*H310</f>
        <v>0</v>
      </c>
      <c r="Q310" s="214">
        <v>2.1167600000000002</v>
      </c>
      <c r="R310" s="214">
        <f>Q310*H310</f>
        <v>4.2335200000000004</v>
      </c>
      <c r="S310" s="214">
        <v>0</v>
      </c>
      <c r="T310" s="215">
        <f>S310*H310</f>
        <v>0</v>
      </c>
      <c r="AR310" s="25" t="s">
        <v>235</v>
      </c>
      <c r="AT310" s="25" t="s">
        <v>230</v>
      </c>
      <c r="AU310" s="25" t="s">
        <v>87</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235</v>
      </c>
      <c r="BM310" s="25" t="s">
        <v>8553</v>
      </c>
    </row>
    <row r="311" spans="2:65" s="1" customFormat="1" ht="27">
      <c r="B311" s="42"/>
      <c r="C311" s="64"/>
      <c r="D311" s="229" t="s">
        <v>640</v>
      </c>
      <c r="E311" s="64"/>
      <c r="F311" s="254" t="s">
        <v>8554</v>
      </c>
      <c r="G311" s="64"/>
      <c r="H311" s="64"/>
      <c r="I311" s="173"/>
      <c r="J311" s="64"/>
      <c r="K311" s="64"/>
      <c r="L311" s="62"/>
      <c r="M311" s="255"/>
      <c r="N311" s="43"/>
      <c r="O311" s="43"/>
      <c r="P311" s="43"/>
      <c r="Q311" s="43"/>
      <c r="R311" s="43"/>
      <c r="S311" s="43"/>
      <c r="T311" s="79"/>
      <c r="AT311" s="25" t="s">
        <v>640</v>
      </c>
      <c r="AU311" s="25" t="s">
        <v>87</v>
      </c>
    </row>
    <row r="312" spans="2:65" s="12" customFormat="1" ht="13.5">
      <c r="B312" s="217"/>
      <c r="C312" s="218"/>
      <c r="D312" s="229" t="s">
        <v>237</v>
      </c>
      <c r="E312" s="230" t="s">
        <v>22</v>
      </c>
      <c r="F312" s="231" t="s">
        <v>8271</v>
      </c>
      <c r="G312" s="218"/>
      <c r="H312" s="232">
        <v>2</v>
      </c>
      <c r="I312" s="223"/>
      <c r="J312" s="218"/>
      <c r="K312" s="218"/>
      <c r="L312" s="224"/>
      <c r="M312" s="225"/>
      <c r="N312" s="226"/>
      <c r="O312" s="226"/>
      <c r="P312" s="226"/>
      <c r="Q312" s="226"/>
      <c r="R312" s="226"/>
      <c r="S312" s="226"/>
      <c r="T312" s="227"/>
      <c r="AT312" s="228" t="s">
        <v>237</v>
      </c>
      <c r="AU312" s="228" t="s">
        <v>87</v>
      </c>
      <c r="AV312" s="12" t="s">
        <v>87</v>
      </c>
      <c r="AW312" s="12" t="s">
        <v>42</v>
      </c>
      <c r="AX312" s="12" t="s">
        <v>79</v>
      </c>
      <c r="AY312" s="228" t="s">
        <v>228</v>
      </c>
    </row>
    <row r="313" spans="2:65" s="13" customFormat="1" ht="13.5">
      <c r="B313" s="243"/>
      <c r="C313" s="244"/>
      <c r="D313" s="219" t="s">
        <v>237</v>
      </c>
      <c r="E313" s="245" t="s">
        <v>22</v>
      </c>
      <c r="F313" s="246" t="s">
        <v>358</v>
      </c>
      <c r="G313" s="244"/>
      <c r="H313" s="247">
        <v>2</v>
      </c>
      <c r="I313" s="248"/>
      <c r="J313" s="244"/>
      <c r="K313" s="244"/>
      <c r="L313" s="249"/>
      <c r="M313" s="250"/>
      <c r="N313" s="251"/>
      <c r="O313" s="251"/>
      <c r="P313" s="251"/>
      <c r="Q313" s="251"/>
      <c r="R313" s="251"/>
      <c r="S313" s="251"/>
      <c r="T313" s="252"/>
      <c r="AT313" s="253" t="s">
        <v>237</v>
      </c>
      <c r="AU313" s="253" t="s">
        <v>87</v>
      </c>
      <c r="AV313" s="13" t="s">
        <v>235</v>
      </c>
      <c r="AW313" s="13" t="s">
        <v>42</v>
      </c>
      <c r="AX313" s="13" t="s">
        <v>24</v>
      </c>
      <c r="AY313" s="253" t="s">
        <v>228</v>
      </c>
    </row>
    <row r="314" spans="2:65" s="1" customFormat="1" ht="22.5" customHeight="1">
      <c r="B314" s="42"/>
      <c r="C314" s="205" t="s">
        <v>497</v>
      </c>
      <c r="D314" s="205" t="s">
        <v>230</v>
      </c>
      <c r="E314" s="206" t="s">
        <v>8555</v>
      </c>
      <c r="F314" s="207" t="s">
        <v>8556</v>
      </c>
      <c r="G314" s="208" t="s">
        <v>515</v>
      </c>
      <c r="H314" s="209">
        <v>4</v>
      </c>
      <c r="I314" s="210"/>
      <c r="J314" s="211">
        <f>ROUND(I314*H314,2)</f>
        <v>0</v>
      </c>
      <c r="K314" s="207" t="s">
        <v>234</v>
      </c>
      <c r="L314" s="62"/>
      <c r="M314" s="212" t="s">
        <v>22</v>
      </c>
      <c r="N314" s="213" t="s">
        <v>50</v>
      </c>
      <c r="O314" s="43"/>
      <c r="P314" s="214">
        <f>O314*H314</f>
        <v>0</v>
      </c>
      <c r="Q314" s="214">
        <v>0.14494000000000001</v>
      </c>
      <c r="R314" s="214">
        <f>Q314*H314</f>
        <v>0.57976000000000005</v>
      </c>
      <c r="S314" s="214">
        <v>0</v>
      </c>
      <c r="T314" s="215">
        <f>S314*H314</f>
        <v>0</v>
      </c>
      <c r="AR314" s="25" t="s">
        <v>235</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235</v>
      </c>
      <c r="BM314" s="25" t="s">
        <v>8557</v>
      </c>
    </row>
    <row r="315" spans="2:65" s="1" customFormat="1" ht="27">
      <c r="B315" s="42"/>
      <c r="C315" s="64"/>
      <c r="D315" s="229" t="s">
        <v>640</v>
      </c>
      <c r="E315" s="64"/>
      <c r="F315" s="254" t="s">
        <v>8500</v>
      </c>
      <c r="G315" s="64"/>
      <c r="H315" s="64"/>
      <c r="I315" s="173"/>
      <c r="J315" s="64"/>
      <c r="K315" s="64"/>
      <c r="L315" s="62"/>
      <c r="M315" s="255"/>
      <c r="N315" s="43"/>
      <c r="O315" s="43"/>
      <c r="P315" s="43"/>
      <c r="Q315" s="43"/>
      <c r="R315" s="43"/>
      <c r="S315" s="43"/>
      <c r="T315" s="79"/>
      <c r="AT315" s="25" t="s">
        <v>640</v>
      </c>
      <c r="AU315" s="25" t="s">
        <v>87</v>
      </c>
    </row>
    <row r="316" spans="2:65" s="12" customFormat="1" ht="13.5">
      <c r="B316" s="217"/>
      <c r="C316" s="218"/>
      <c r="D316" s="229" t="s">
        <v>237</v>
      </c>
      <c r="E316" s="230" t="s">
        <v>22</v>
      </c>
      <c r="F316" s="231" t="s">
        <v>8558</v>
      </c>
      <c r="G316" s="218"/>
      <c r="H316" s="232">
        <v>4</v>
      </c>
      <c r="I316" s="223"/>
      <c r="J316" s="218"/>
      <c r="K316" s="218"/>
      <c r="L316" s="224"/>
      <c r="M316" s="225"/>
      <c r="N316" s="226"/>
      <c r="O316" s="226"/>
      <c r="P316" s="226"/>
      <c r="Q316" s="226"/>
      <c r="R316" s="226"/>
      <c r="S316" s="226"/>
      <c r="T316" s="227"/>
      <c r="AT316" s="228" t="s">
        <v>237</v>
      </c>
      <c r="AU316" s="228" t="s">
        <v>87</v>
      </c>
      <c r="AV316" s="12" t="s">
        <v>87</v>
      </c>
      <c r="AW316" s="12" t="s">
        <v>42</v>
      </c>
      <c r="AX316" s="12" t="s">
        <v>79</v>
      </c>
      <c r="AY316" s="228" t="s">
        <v>228</v>
      </c>
    </row>
    <row r="317" spans="2:65" s="13" customFormat="1" ht="13.5">
      <c r="B317" s="243"/>
      <c r="C317" s="244"/>
      <c r="D317" s="219" t="s">
        <v>237</v>
      </c>
      <c r="E317" s="245" t="s">
        <v>22</v>
      </c>
      <c r="F317" s="246" t="s">
        <v>358</v>
      </c>
      <c r="G317" s="244"/>
      <c r="H317" s="247">
        <v>4</v>
      </c>
      <c r="I317" s="248"/>
      <c r="J317" s="244"/>
      <c r="K317" s="244"/>
      <c r="L317" s="249"/>
      <c r="M317" s="250"/>
      <c r="N317" s="251"/>
      <c r="O317" s="251"/>
      <c r="P317" s="251"/>
      <c r="Q317" s="251"/>
      <c r="R317" s="251"/>
      <c r="S317" s="251"/>
      <c r="T317" s="252"/>
      <c r="AT317" s="253" t="s">
        <v>237</v>
      </c>
      <c r="AU317" s="253" t="s">
        <v>87</v>
      </c>
      <c r="AV317" s="13" t="s">
        <v>235</v>
      </c>
      <c r="AW317" s="13" t="s">
        <v>42</v>
      </c>
      <c r="AX317" s="13" t="s">
        <v>24</v>
      </c>
      <c r="AY317" s="253" t="s">
        <v>228</v>
      </c>
    </row>
    <row r="318" spans="2:65" s="1" customFormat="1" ht="22.5" customHeight="1">
      <c r="B318" s="42"/>
      <c r="C318" s="205" t="s">
        <v>501</v>
      </c>
      <c r="D318" s="205" t="s">
        <v>230</v>
      </c>
      <c r="E318" s="206" t="s">
        <v>8559</v>
      </c>
      <c r="F318" s="207" t="s">
        <v>8560</v>
      </c>
      <c r="G318" s="208" t="s">
        <v>515</v>
      </c>
      <c r="H318" s="209">
        <v>2</v>
      </c>
      <c r="I318" s="210"/>
      <c r="J318" s="211">
        <f>ROUND(I318*H318,2)</f>
        <v>0</v>
      </c>
      <c r="K318" s="207" t="s">
        <v>234</v>
      </c>
      <c r="L318" s="62"/>
      <c r="M318" s="212" t="s">
        <v>22</v>
      </c>
      <c r="N318" s="213" t="s">
        <v>50</v>
      </c>
      <c r="O318" s="43"/>
      <c r="P318" s="214">
        <f>O318*H318</f>
        <v>0</v>
      </c>
      <c r="Q318" s="214">
        <v>7.0200000000000002E-3</v>
      </c>
      <c r="R318" s="214">
        <f>Q318*H318</f>
        <v>1.404E-2</v>
      </c>
      <c r="S318" s="214">
        <v>0</v>
      </c>
      <c r="T318" s="215">
        <f>S318*H318</f>
        <v>0</v>
      </c>
      <c r="AR318" s="25" t="s">
        <v>235</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235</v>
      </c>
      <c r="BM318" s="25" t="s">
        <v>8561</v>
      </c>
    </row>
    <row r="319" spans="2:65" s="1" customFormat="1" ht="27">
      <c r="B319" s="42"/>
      <c r="C319" s="64"/>
      <c r="D319" s="229" t="s">
        <v>640</v>
      </c>
      <c r="E319" s="64"/>
      <c r="F319" s="254" t="s">
        <v>8554</v>
      </c>
      <c r="G319" s="64"/>
      <c r="H319" s="64"/>
      <c r="I319" s="173"/>
      <c r="J319" s="64"/>
      <c r="K319" s="64"/>
      <c r="L319" s="62"/>
      <c r="M319" s="255"/>
      <c r="N319" s="43"/>
      <c r="O319" s="43"/>
      <c r="P319" s="43"/>
      <c r="Q319" s="43"/>
      <c r="R319" s="43"/>
      <c r="S319" s="43"/>
      <c r="T319" s="79"/>
      <c r="AT319" s="25" t="s">
        <v>640</v>
      </c>
      <c r="AU319" s="25" t="s">
        <v>87</v>
      </c>
    </row>
    <row r="320" spans="2:65" s="12" customFormat="1" ht="13.5">
      <c r="B320" s="217"/>
      <c r="C320" s="218"/>
      <c r="D320" s="229" t="s">
        <v>237</v>
      </c>
      <c r="E320" s="230" t="s">
        <v>22</v>
      </c>
      <c r="F320" s="231" t="s">
        <v>8271</v>
      </c>
      <c r="G320" s="218"/>
      <c r="H320" s="232">
        <v>2</v>
      </c>
      <c r="I320" s="223"/>
      <c r="J320" s="218"/>
      <c r="K320" s="218"/>
      <c r="L320" s="224"/>
      <c r="M320" s="225"/>
      <c r="N320" s="226"/>
      <c r="O320" s="226"/>
      <c r="P320" s="226"/>
      <c r="Q320" s="226"/>
      <c r="R320" s="226"/>
      <c r="S320" s="226"/>
      <c r="T320" s="227"/>
      <c r="AT320" s="228" t="s">
        <v>237</v>
      </c>
      <c r="AU320" s="228" t="s">
        <v>87</v>
      </c>
      <c r="AV320" s="12" t="s">
        <v>87</v>
      </c>
      <c r="AW320" s="12" t="s">
        <v>42</v>
      </c>
      <c r="AX320" s="12" t="s">
        <v>79</v>
      </c>
      <c r="AY320" s="228" t="s">
        <v>228</v>
      </c>
    </row>
    <row r="321" spans="2:65" s="13" customFormat="1" ht="13.5">
      <c r="B321" s="243"/>
      <c r="C321" s="244"/>
      <c r="D321" s="219" t="s">
        <v>237</v>
      </c>
      <c r="E321" s="245" t="s">
        <v>22</v>
      </c>
      <c r="F321" s="246" t="s">
        <v>358</v>
      </c>
      <c r="G321" s="244"/>
      <c r="H321" s="247">
        <v>2</v>
      </c>
      <c r="I321" s="248"/>
      <c r="J321" s="244"/>
      <c r="K321" s="244"/>
      <c r="L321" s="249"/>
      <c r="M321" s="250"/>
      <c r="N321" s="251"/>
      <c r="O321" s="251"/>
      <c r="P321" s="251"/>
      <c r="Q321" s="251"/>
      <c r="R321" s="251"/>
      <c r="S321" s="251"/>
      <c r="T321" s="252"/>
      <c r="AT321" s="253" t="s">
        <v>237</v>
      </c>
      <c r="AU321" s="253" t="s">
        <v>87</v>
      </c>
      <c r="AV321" s="13" t="s">
        <v>235</v>
      </c>
      <c r="AW321" s="13" t="s">
        <v>42</v>
      </c>
      <c r="AX321" s="13" t="s">
        <v>24</v>
      </c>
      <c r="AY321" s="253" t="s">
        <v>228</v>
      </c>
    </row>
    <row r="322" spans="2:65" s="1" customFormat="1" ht="22.5" customHeight="1">
      <c r="B322" s="42"/>
      <c r="C322" s="205" t="s">
        <v>506</v>
      </c>
      <c r="D322" s="205" t="s">
        <v>230</v>
      </c>
      <c r="E322" s="206" t="s">
        <v>8562</v>
      </c>
      <c r="F322" s="207" t="s">
        <v>8563</v>
      </c>
      <c r="G322" s="208" t="s">
        <v>515</v>
      </c>
      <c r="H322" s="209">
        <v>4</v>
      </c>
      <c r="I322" s="210"/>
      <c r="J322" s="211">
        <f>ROUND(I322*H322,2)</f>
        <v>0</v>
      </c>
      <c r="K322" s="207" t="s">
        <v>234</v>
      </c>
      <c r="L322" s="62"/>
      <c r="M322" s="212" t="s">
        <v>22</v>
      </c>
      <c r="N322" s="213" t="s">
        <v>50</v>
      </c>
      <c r="O322" s="43"/>
      <c r="P322" s="214">
        <f>O322*H322</f>
        <v>0</v>
      </c>
      <c r="Q322" s="214">
        <v>9.3600000000000003E-3</v>
      </c>
      <c r="R322" s="214">
        <f>Q322*H322</f>
        <v>3.7440000000000001E-2</v>
      </c>
      <c r="S322" s="214">
        <v>0</v>
      </c>
      <c r="T322" s="215">
        <f>S322*H322</f>
        <v>0</v>
      </c>
      <c r="AR322" s="25" t="s">
        <v>235</v>
      </c>
      <c r="AT322" s="25" t="s">
        <v>230</v>
      </c>
      <c r="AU322" s="25" t="s">
        <v>87</v>
      </c>
      <c r="AY322" s="25" t="s">
        <v>228</v>
      </c>
      <c r="BE322" s="216">
        <f>IF(N322="základní",J322,0)</f>
        <v>0</v>
      </c>
      <c r="BF322" s="216">
        <f>IF(N322="snížená",J322,0)</f>
        <v>0</v>
      </c>
      <c r="BG322" s="216">
        <f>IF(N322="zákl. přenesená",J322,0)</f>
        <v>0</v>
      </c>
      <c r="BH322" s="216">
        <f>IF(N322="sníž. přenesená",J322,0)</f>
        <v>0</v>
      </c>
      <c r="BI322" s="216">
        <f>IF(N322="nulová",J322,0)</f>
        <v>0</v>
      </c>
      <c r="BJ322" s="25" t="s">
        <v>24</v>
      </c>
      <c r="BK322" s="216">
        <f>ROUND(I322*H322,2)</f>
        <v>0</v>
      </c>
      <c r="BL322" s="25" t="s">
        <v>235</v>
      </c>
      <c r="BM322" s="25" t="s">
        <v>8564</v>
      </c>
    </row>
    <row r="323" spans="2:65" s="1" customFormat="1" ht="27">
      <c r="B323" s="42"/>
      <c r="C323" s="64"/>
      <c r="D323" s="229" t="s">
        <v>640</v>
      </c>
      <c r="E323" s="64"/>
      <c r="F323" s="254" t="s">
        <v>8500</v>
      </c>
      <c r="G323" s="64"/>
      <c r="H323" s="64"/>
      <c r="I323" s="173"/>
      <c r="J323" s="64"/>
      <c r="K323" s="64"/>
      <c r="L323" s="62"/>
      <c r="M323" s="255"/>
      <c r="N323" s="43"/>
      <c r="O323" s="43"/>
      <c r="P323" s="43"/>
      <c r="Q323" s="43"/>
      <c r="R323" s="43"/>
      <c r="S323" s="43"/>
      <c r="T323" s="79"/>
      <c r="AT323" s="25" t="s">
        <v>640</v>
      </c>
      <c r="AU323" s="25" t="s">
        <v>87</v>
      </c>
    </row>
    <row r="324" spans="2:65" s="12" customFormat="1" ht="13.5">
      <c r="B324" s="217"/>
      <c r="C324" s="218"/>
      <c r="D324" s="219" t="s">
        <v>237</v>
      </c>
      <c r="E324" s="220" t="s">
        <v>22</v>
      </c>
      <c r="F324" s="221" t="s">
        <v>8558</v>
      </c>
      <c r="G324" s="218"/>
      <c r="H324" s="222">
        <v>4</v>
      </c>
      <c r="I324" s="223"/>
      <c r="J324" s="218"/>
      <c r="K324" s="218"/>
      <c r="L324" s="224"/>
      <c r="M324" s="225"/>
      <c r="N324" s="226"/>
      <c r="O324" s="226"/>
      <c r="P324" s="226"/>
      <c r="Q324" s="226"/>
      <c r="R324" s="226"/>
      <c r="S324" s="226"/>
      <c r="T324" s="227"/>
      <c r="AT324" s="228" t="s">
        <v>237</v>
      </c>
      <c r="AU324" s="228" t="s">
        <v>87</v>
      </c>
      <c r="AV324" s="12" t="s">
        <v>87</v>
      </c>
      <c r="AW324" s="12" t="s">
        <v>42</v>
      </c>
      <c r="AX324" s="12" t="s">
        <v>24</v>
      </c>
      <c r="AY324" s="228" t="s">
        <v>228</v>
      </c>
    </row>
    <row r="325" spans="2:65" s="1" customFormat="1" ht="22.5" customHeight="1">
      <c r="B325" s="42"/>
      <c r="C325" s="233" t="s">
        <v>512</v>
      </c>
      <c r="D325" s="233" t="s">
        <v>349</v>
      </c>
      <c r="E325" s="234" t="s">
        <v>8305</v>
      </c>
      <c r="F325" s="235" t="s">
        <v>8565</v>
      </c>
      <c r="G325" s="236" t="s">
        <v>515</v>
      </c>
      <c r="H325" s="237">
        <v>2</v>
      </c>
      <c r="I325" s="238"/>
      <c r="J325" s="239">
        <f>ROUND(I325*H325,2)</f>
        <v>0</v>
      </c>
      <c r="K325" s="235" t="s">
        <v>264</v>
      </c>
      <c r="L325" s="240"/>
      <c r="M325" s="241" t="s">
        <v>22</v>
      </c>
      <c r="N325" s="242" t="s">
        <v>50</v>
      </c>
      <c r="O325" s="43"/>
      <c r="P325" s="214">
        <f>O325*H325</f>
        <v>0</v>
      </c>
      <c r="Q325" s="214">
        <v>0.155</v>
      </c>
      <c r="R325" s="214">
        <f>Q325*H325</f>
        <v>0.31</v>
      </c>
      <c r="S325" s="214">
        <v>0</v>
      </c>
      <c r="T325" s="215">
        <f>S325*H325</f>
        <v>0</v>
      </c>
      <c r="AR325" s="25" t="s">
        <v>267</v>
      </c>
      <c r="AT325" s="25" t="s">
        <v>349</v>
      </c>
      <c r="AU325" s="25" t="s">
        <v>87</v>
      </c>
      <c r="AY325" s="25" t="s">
        <v>228</v>
      </c>
      <c r="BE325" s="216">
        <f>IF(N325="základní",J325,0)</f>
        <v>0</v>
      </c>
      <c r="BF325" s="216">
        <f>IF(N325="snížená",J325,0)</f>
        <v>0</v>
      </c>
      <c r="BG325" s="216">
        <f>IF(N325="zákl. přenesená",J325,0)</f>
        <v>0</v>
      </c>
      <c r="BH325" s="216">
        <f>IF(N325="sníž. přenesená",J325,0)</f>
        <v>0</v>
      </c>
      <c r="BI325" s="216">
        <f>IF(N325="nulová",J325,0)</f>
        <v>0</v>
      </c>
      <c r="BJ325" s="25" t="s">
        <v>24</v>
      </c>
      <c r="BK325" s="216">
        <f>ROUND(I325*H325,2)</f>
        <v>0</v>
      </c>
      <c r="BL325" s="25" t="s">
        <v>235</v>
      </c>
      <c r="BM325" s="25" t="s">
        <v>8566</v>
      </c>
    </row>
    <row r="326" spans="2:65" s="1" customFormat="1" ht="27">
      <c r="B326" s="42"/>
      <c r="C326" s="64"/>
      <c r="D326" s="229" t="s">
        <v>640</v>
      </c>
      <c r="E326" s="64"/>
      <c r="F326" s="254" t="s">
        <v>8554</v>
      </c>
      <c r="G326" s="64"/>
      <c r="H326" s="64"/>
      <c r="I326" s="173"/>
      <c r="J326" s="64"/>
      <c r="K326" s="64"/>
      <c r="L326" s="62"/>
      <c r="M326" s="255"/>
      <c r="N326" s="43"/>
      <c r="O326" s="43"/>
      <c r="P326" s="43"/>
      <c r="Q326" s="43"/>
      <c r="R326" s="43"/>
      <c r="S326" s="43"/>
      <c r="T326" s="79"/>
      <c r="AT326" s="25" t="s">
        <v>640</v>
      </c>
      <c r="AU326" s="25" t="s">
        <v>87</v>
      </c>
    </row>
    <row r="327" spans="2:65" s="12" customFormat="1" ht="13.5">
      <c r="B327" s="217"/>
      <c r="C327" s="218"/>
      <c r="D327" s="229" t="s">
        <v>237</v>
      </c>
      <c r="E327" s="230" t="s">
        <v>22</v>
      </c>
      <c r="F327" s="231" t="s">
        <v>8271</v>
      </c>
      <c r="G327" s="218"/>
      <c r="H327" s="232">
        <v>2</v>
      </c>
      <c r="I327" s="223"/>
      <c r="J327" s="218"/>
      <c r="K327" s="218"/>
      <c r="L327" s="224"/>
      <c r="M327" s="225"/>
      <c r="N327" s="226"/>
      <c r="O327" s="226"/>
      <c r="P327" s="226"/>
      <c r="Q327" s="226"/>
      <c r="R327" s="226"/>
      <c r="S327" s="226"/>
      <c r="T327" s="227"/>
      <c r="AT327" s="228" t="s">
        <v>237</v>
      </c>
      <c r="AU327" s="228" t="s">
        <v>87</v>
      </c>
      <c r="AV327" s="12" t="s">
        <v>87</v>
      </c>
      <c r="AW327" s="12" t="s">
        <v>42</v>
      </c>
      <c r="AX327" s="12" t="s">
        <v>79</v>
      </c>
      <c r="AY327" s="228" t="s">
        <v>228</v>
      </c>
    </row>
    <row r="328" spans="2:65" s="13" customFormat="1" ht="13.5">
      <c r="B328" s="243"/>
      <c r="C328" s="244"/>
      <c r="D328" s="219" t="s">
        <v>237</v>
      </c>
      <c r="E328" s="245" t="s">
        <v>22</v>
      </c>
      <c r="F328" s="246" t="s">
        <v>358</v>
      </c>
      <c r="G328" s="244"/>
      <c r="H328" s="247">
        <v>2</v>
      </c>
      <c r="I328" s="248"/>
      <c r="J328" s="244"/>
      <c r="K328" s="244"/>
      <c r="L328" s="249"/>
      <c r="M328" s="250"/>
      <c r="N328" s="251"/>
      <c r="O328" s="251"/>
      <c r="P328" s="251"/>
      <c r="Q328" s="251"/>
      <c r="R328" s="251"/>
      <c r="S328" s="251"/>
      <c r="T328" s="252"/>
      <c r="AT328" s="253" t="s">
        <v>237</v>
      </c>
      <c r="AU328" s="253" t="s">
        <v>87</v>
      </c>
      <c r="AV328" s="13" t="s">
        <v>235</v>
      </c>
      <c r="AW328" s="13" t="s">
        <v>42</v>
      </c>
      <c r="AX328" s="13" t="s">
        <v>24</v>
      </c>
      <c r="AY328" s="253" t="s">
        <v>228</v>
      </c>
    </row>
    <row r="329" spans="2:65" s="1" customFormat="1" ht="22.5" customHeight="1">
      <c r="B329" s="42"/>
      <c r="C329" s="233" t="s">
        <v>517</v>
      </c>
      <c r="D329" s="233" t="s">
        <v>349</v>
      </c>
      <c r="E329" s="234" t="s">
        <v>8308</v>
      </c>
      <c r="F329" s="235" t="s">
        <v>8567</v>
      </c>
      <c r="G329" s="236" t="s">
        <v>515</v>
      </c>
      <c r="H329" s="237">
        <v>4</v>
      </c>
      <c r="I329" s="238"/>
      <c r="J329" s="239">
        <f>ROUND(I329*H329,2)</f>
        <v>0</v>
      </c>
      <c r="K329" s="235" t="s">
        <v>264</v>
      </c>
      <c r="L329" s="240"/>
      <c r="M329" s="241" t="s">
        <v>22</v>
      </c>
      <c r="N329" s="242" t="s">
        <v>50</v>
      </c>
      <c r="O329" s="43"/>
      <c r="P329" s="214">
        <f>O329*H329</f>
        <v>0</v>
      </c>
      <c r="Q329" s="214">
        <v>0.11799999999999999</v>
      </c>
      <c r="R329" s="214">
        <f>Q329*H329</f>
        <v>0.47199999999999998</v>
      </c>
      <c r="S329" s="214">
        <v>0</v>
      </c>
      <c r="T329" s="215">
        <f>S329*H329</f>
        <v>0</v>
      </c>
      <c r="AR329" s="25" t="s">
        <v>267</v>
      </c>
      <c r="AT329" s="25" t="s">
        <v>349</v>
      </c>
      <c r="AU329" s="25" t="s">
        <v>87</v>
      </c>
      <c r="AY329" s="25" t="s">
        <v>228</v>
      </c>
      <c r="BE329" s="216">
        <f>IF(N329="základní",J329,0)</f>
        <v>0</v>
      </c>
      <c r="BF329" s="216">
        <f>IF(N329="snížená",J329,0)</f>
        <v>0</v>
      </c>
      <c r="BG329" s="216">
        <f>IF(N329="zákl. přenesená",J329,0)</f>
        <v>0</v>
      </c>
      <c r="BH329" s="216">
        <f>IF(N329="sníž. přenesená",J329,0)</f>
        <v>0</v>
      </c>
      <c r="BI329" s="216">
        <f>IF(N329="nulová",J329,0)</f>
        <v>0</v>
      </c>
      <c r="BJ329" s="25" t="s">
        <v>24</v>
      </c>
      <c r="BK329" s="216">
        <f>ROUND(I329*H329,2)</f>
        <v>0</v>
      </c>
      <c r="BL329" s="25" t="s">
        <v>235</v>
      </c>
      <c r="BM329" s="25" t="s">
        <v>8568</v>
      </c>
    </row>
    <row r="330" spans="2:65" s="1" customFormat="1" ht="27">
      <c r="B330" s="42"/>
      <c r="C330" s="64"/>
      <c r="D330" s="229" t="s">
        <v>640</v>
      </c>
      <c r="E330" s="64"/>
      <c r="F330" s="254" t="s">
        <v>8500</v>
      </c>
      <c r="G330" s="64"/>
      <c r="H330" s="64"/>
      <c r="I330" s="173"/>
      <c r="J330" s="64"/>
      <c r="K330" s="64"/>
      <c r="L330" s="62"/>
      <c r="M330" s="255"/>
      <c r="N330" s="43"/>
      <c r="O330" s="43"/>
      <c r="P330" s="43"/>
      <c r="Q330" s="43"/>
      <c r="R330" s="43"/>
      <c r="S330" s="43"/>
      <c r="T330" s="79"/>
      <c r="AT330" s="25" t="s">
        <v>640</v>
      </c>
      <c r="AU330" s="25" t="s">
        <v>87</v>
      </c>
    </row>
    <row r="331" spans="2:65" s="12" customFormat="1" ht="13.5">
      <c r="B331" s="217"/>
      <c r="C331" s="218"/>
      <c r="D331" s="229" t="s">
        <v>237</v>
      </c>
      <c r="E331" s="230" t="s">
        <v>22</v>
      </c>
      <c r="F331" s="231" t="s">
        <v>8558</v>
      </c>
      <c r="G331" s="218"/>
      <c r="H331" s="232">
        <v>4</v>
      </c>
      <c r="I331" s="223"/>
      <c r="J331" s="218"/>
      <c r="K331" s="218"/>
      <c r="L331" s="224"/>
      <c r="M331" s="225"/>
      <c r="N331" s="226"/>
      <c r="O331" s="226"/>
      <c r="P331" s="226"/>
      <c r="Q331" s="226"/>
      <c r="R331" s="226"/>
      <c r="S331" s="226"/>
      <c r="T331" s="227"/>
      <c r="AT331" s="228" t="s">
        <v>237</v>
      </c>
      <c r="AU331" s="228" t="s">
        <v>87</v>
      </c>
      <c r="AV331" s="12" t="s">
        <v>87</v>
      </c>
      <c r="AW331" s="12" t="s">
        <v>42</v>
      </c>
      <c r="AX331" s="12" t="s">
        <v>79</v>
      </c>
      <c r="AY331" s="228" t="s">
        <v>228</v>
      </c>
    </row>
    <row r="332" spans="2:65" s="13" customFormat="1" ht="13.5">
      <c r="B332" s="243"/>
      <c r="C332" s="244"/>
      <c r="D332" s="219" t="s">
        <v>237</v>
      </c>
      <c r="E332" s="245" t="s">
        <v>22</v>
      </c>
      <c r="F332" s="246" t="s">
        <v>358</v>
      </c>
      <c r="G332" s="244"/>
      <c r="H332" s="247">
        <v>4</v>
      </c>
      <c r="I332" s="248"/>
      <c r="J332" s="244"/>
      <c r="K332" s="244"/>
      <c r="L332" s="249"/>
      <c r="M332" s="250"/>
      <c r="N332" s="251"/>
      <c r="O332" s="251"/>
      <c r="P332" s="251"/>
      <c r="Q332" s="251"/>
      <c r="R332" s="251"/>
      <c r="S332" s="251"/>
      <c r="T332" s="252"/>
      <c r="AT332" s="253" t="s">
        <v>237</v>
      </c>
      <c r="AU332" s="253" t="s">
        <v>87</v>
      </c>
      <c r="AV332" s="13" t="s">
        <v>235</v>
      </c>
      <c r="AW332" s="13" t="s">
        <v>42</v>
      </c>
      <c r="AX332" s="13" t="s">
        <v>24</v>
      </c>
      <c r="AY332" s="253" t="s">
        <v>228</v>
      </c>
    </row>
    <row r="333" spans="2:65" s="1" customFormat="1" ht="22.5" customHeight="1">
      <c r="B333" s="42"/>
      <c r="C333" s="233" t="s">
        <v>522</v>
      </c>
      <c r="D333" s="233" t="s">
        <v>349</v>
      </c>
      <c r="E333" s="234" t="s">
        <v>8569</v>
      </c>
      <c r="F333" s="235" t="s">
        <v>8570</v>
      </c>
      <c r="G333" s="236" t="s">
        <v>515</v>
      </c>
      <c r="H333" s="237">
        <v>2</v>
      </c>
      <c r="I333" s="238"/>
      <c r="J333" s="239">
        <f>ROUND(I333*H333,2)</f>
        <v>0</v>
      </c>
      <c r="K333" s="235" t="s">
        <v>234</v>
      </c>
      <c r="L333" s="240"/>
      <c r="M333" s="241" t="s">
        <v>22</v>
      </c>
      <c r="N333" s="242" t="s">
        <v>50</v>
      </c>
      <c r="O333" s="43"/>
      <c r="P333" s="214">
        <f>O333*H333</f>
        <v>0</v>
      </c>
      <c r="Q333" s="214">
        <v>6.6499999999999997E-3</v>
      </c>
      <c r="R333" s="214">
        <f>Q333*H333</f>
        <v>1.3299999999999999E-2</v>
      </c>
      <c r="S333" s="214">
        <v>0</v>
      </c>
      <c r="T333" s="215">
        <f>S333*H333</f>
        <v>0</v>
      </c>
      <c r="AR333" s="25" t="s">
        <v>267</v>
      </c>
      <c r="AT333" s="25" t="s">
        <v>349</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235</v>
      </c>
      <c r="BM333" s="25" t="s">
        <v>8571</v>
      </c>
    </row>
    <row r="334" spans="2:65" s="1" customFormat="1" ht="27">
      <c r="B334" s="42"/>
      <c r="C334" s="64"/>
      <c r="D334" s="229" t="s">
        <v>640</v>
      </c>
      <c r="E334" s="64"/>
      <c r="F334" s="254" t="s">
        <v>8572</v>
      </c>
      <c r="G334" s="64"/>
      <c r="H334" s="64"/>
      <c r="I334" s="173"/>
      <c r="J334" s="64"/>
      <c r="K334" s="64"/>
      <c r="L334" s="62"/>
      <c r="M334" s="255"/>
      <c r="N334" s="43"/>
      <c r="O334" s="43"/>
      <c r="P334" s="43"/>
      <c r="Q334" s="43"/>
      <c r="R334" s="43"/>
      <c r="S334" s="43"/>
      <c r="T334" s="79"/>
      <c r="AT334" s="25" t="s">
        <v>640</v>
      </c>
      <c r="AU334" s="25" t="s">
        <v>87</v>
      </c>
    </row>
    <row r="335" spans="2:65" s="12" customFormat="1" ht="13.5">
      <c r="B335" s="217"/>
      <c r="C335" s="218"/>
      <c r="D335" s="229" t="s">
        <v>237</v>
      </c>
      <c r="E335" s="230" t="s">
        <v>22</v>
      </c>
      <c r="F335" s="231" t="s">
        <v>8271</v>
      </c>
      <c r="G335" s="218"/>
      <c r="H335" s="232">
        <v>2</v>
      </c>
      <c r="I335" s="223"/>
      <c r="J335" s="218"/>
      <c r="K335" s="218"/>
      <c r="L335" s="224"/>
      <c r="M335" s="225"/>
      <c r="N335" s="226"/>
      <c r="O335" s="226"/>
      <c r="P335" s="226"/>
      <c r="Q335" s="226"/>
      <c r="R335" s="226"/>
      <c r="S335" s="226"/>
      <c r="T335" s="227"/>
      <c r="AT335" s="228" t="s">
        <v>237</v>
      </c>
      <c r="AU335" s="228" t="s">
        <v>87</v>
      </c>
      <c r="AV335" s="12" t="s">
        <v>87</v>
      </c>
      <c r="AW335" s="12" t="s">
        <v>42</v>
      </c>
      <c r="AX335" s="12" t="s">
        <v>79</v>
      </c>
      <c r="AY335" s="228" t="s">
        <v>228</v>
      </c>
    </row>
    <row r="336" spans="2:65" s="13" customFormat="1" ht="13.5">
      <c r="B336" s="243"/>
      <c r="C336" s="244"/>
      <c r="D336" s="219" t="s">
        <v>237</v>
      </c>
      <c r="E336" s="245" t="s">
        <v>22</v>
      </c>
      <c r="F336" s="246" t="s">
        <v>358</v>
      </c>
      <c r="G336" s="244"/>
      <c r="H336" s="247">
        <v>2</v>
      </c>
      <c r="I336" s="248"/>
      <c r="J336" s="244"/>
      <c r="K336" s="244"/>
      <c r="L336" s="249"/>
      <c r="M336" s="250"/>
      <c r="N336" s="251"/>
      <c r="O336" s="251"/>
      <c r="P336" s="251"/>
      <c r="Q336" s="251"/>
      <c r="R336" s="251"/>
      <c r="S336" s="251"/>
      <c r="T336" s="252"/>
      <c r="AT336" s="253" t="s">
        <v>237</v>
      </c>
      <c r="AU336" s="253" t="s">
        <v>87</v>
      </c>
      <c r="AV336" s="13" t="s">
        <v>235</v>
      </c>
      <c r="AW336" s="13" t="s">
        <v>42</v>
      </c>
      <c r="AX336" s="13" t="s">
        <v>24</v>
      </c>
      <c r="AY336" s="253" t="s">
        <v>228</v>
      </c>
    </row>
    <row r="337" spans="2:65" s="1" customFormat="1" ht="22.5" customHeight="1">
      <c r="B337" s="42"/>
      <c r="C337" s="233" t="s">
        <v>527</v>
      </c>
      <c r="D337" s="233" t="s">
        <v>349</v>
      </c>
      <c r="E337" s="234" t="s">
        <v>8573</v>
      </c>
      <c r="F337" s="235" t="s">
        <v>8574</v>
      </c>
      <c r="G337" s="236" t="s">
        <v>515</v>
      </c>
      <c r="H337" s="237">
        <v>1</v>
      </c>
      <c r="I337" s="238"/>
      <c r="J337" s="239">
        <f>ROUND(I337*H337,2)</f>
        <v>0</v>
      </c>
      <c r="K337" s="235" t="s">
        <v>234</v>
      </c>
      <c r="L337" s="240"/>
      <c r="M337" s="241" t="s">
        <v>22</v>
      </c>
      <c r="N337" s="242" t="s">
        <v>50</v>
      </c>
      <c r="O337" s="43"/>
      <c r="P337" s="214">
        <f>O337*H337</f>
        <v>0</v>
      </c>
      <c r="Q337" s="214">
        <v>9.8600000000000007E-3</v>
      </c>
      <c r="R337" s="214">
        <f>Q337*H337</f>
        <v>9.8600000000000007E-3</v>
      </c>
      <c r="S337" s="214">
        <v>0</v>
      </c>
      <c r="T337" s="215">
        <f>S337*H337</f>
        <v>0</v>
      </c>
      <c r="AR337" s="25" t="s">
        <v>267</v>
      </c>
      <c r="AT337" s="25" t="s">
        <v>349</v>
      </c>
      <c r="AU337" s="25" t="s">
        <v>87</v>
      </c>
      <c r="AY337" s="25" t="s">
        <v>228</v>
      </c>
      <c r="BE337" s="216">
        <f>IF(N337="základní",J337,0)</f>
        <v>0</v>
      </c>
      <c r="BF337" s="216">
        <f>IF(N337="snížená",J337,0)</f>
        <v>0</v>
      </c>
      <c r="BG337" s="216">
        <f>IF(N337="zákl. přenesená",J337,0)</f>
        <v>0</v>
      </c>
      <c r="BH337" s="216">
        <f>IF(N337="sníž. přenesená",J337,0)</f>
        <v>0</v>
      </c>
      <c r="BI337" s="216">
        <f>IF(N337="nulová",J337,0)</f>
        <v>0</v>
      </c>
      <c r="BJ337" s="25" t="s">
        <v>24</v>
      </c>
      <c r="BK337" s="216">
        <f>ROUND(I337*H337,2)</f>
        <v>0</v>
      </c>
      <c r="BL337" s="25" t="s">
        <v>235</v>
      </c>
      <c r="BM337" s="25" t="s">
        <v>8575</v>
      </c>
    </row>
    <row r="338" spans="2:65" s="1" customFormat="1" ht="27">
      <c r="B338" s="42"/>
      <c r="C338" s="64"/>
      <c r="D338" s="229" t="s">
        <v>640</v>
      </c>
      <c r="E338" s="64"/>
      <c r="F338" s="254" t="s">
        <v>8529</v>
      </c>
      <c r="G338" s="64"/>
      <c r="H338" s="64"/>
      <c r="I338" s="173"/>
      <c r="J338" s="64"/>
      <c r="K338" s="64"/>
      <c r="L338" s="62"/>
      <c r="M338" s="255"/>
      <c r="N338" s="43"/>
      <c r="O338" s="43"/>
      <c r="P338" s="43"/>
      <c r="Q338" s="43"/>
      <c r="R338" s="43"/>
      <c r="S338" s="43"/>
      <c r="T338" s="79"/>
      <c r="AT338" s="25" t="s">
        <v>640</v>
      </c>
      <c r="AU338" s="25" t="s">
        <v>87</v>
      </c>
    </row>
    <row r="339" spans="2:65" s="12" customFormat="1" ht="13.5">
      <c r="B339" s="217"/>
      <c r="C339" s="218"/>
      <c r="D339" s="219" t="s">
        <v>237</v>
      </c>
      <c r="E339" s="220" t="s">
        <v>22</v>
      </c>
      <c r="F339" s="221" t="s">
        <v>8252</v>
      </c>
      <c r="G339" s="218"/>
      <c r="H339" s="222">
        <v>1</v>
      </c>
      <c r="I339" s="223"/>
      <c r="J339" s="218"/>
      <c r="K339" s="218"/>
      <c r="L339" s="224"/>
      <c r="M339" s="225"/>
      <c r="N339" s="226"/>
      <c r="O339" s="226"/>
      <c r="P339" s="226"/>
      <c r="Q339" s="226"/>
      <c r="R339" s="226"/>
      <c r="S339" s="226"/>
      <c r="T339" s="227"/>
      <c r="AT339" s="228" t="s">
        <v>237</v>
      </c>
      <c r="AU339" s="228" t="s">
        <v>87</v>
      </c>
      <c r="AV339" s="12" t="s">
        <v>87</v>
      </c>
      <c r="AW339" s="12" t="s">
        <v>42</v>
      </c>
      <c r="AX339" s="12" t="s">
        <v>24</v>
      </c>
      <c r="AY339" s="228" t="s">
        <v>228</v>
      </c>
    </row>
    <row r="340" spans="2:65" s="1" customFormat="1" ht="22.5" customHeight="1">
      <c r="B340" s="42"/>
      <c r="C340" s="233" t="s">
        <v>537</v>
      </c>
      <c r="D340" s="233" t="s">
        <v>349</v>
      </c>
      <c r="E340" s="234" t="s">
        <v>8576</v>
      </c>
      <c r="F340" s="235" t="s">
        <v>8577</v>
      </c>
      <c r="G340" s="236" t="s">
        <v>515</v>
      </c>
      <c r="H340" s="237">
        <v>3</v>
      </c>
      <c r="I340" s="238"/>
      <c r="J340" s="239">
        <f>ROUND(I340*H340,2)</f>
        <v>0</v>
      </c>
      <c r="K340" s="235" t="s">
        <v>234</v>
      </c>
      <c r="L340" s="240"/>
      <c r="M340" s="241" t="s">
        <v>22</v>
      </c>
      <c r="N340" s="242" t="s">
        <v>50</v>
      </c>
      <c r="O340" s="43"/>
      <c r="P340" s="214">
        <f>O340*H340</f>
        <v>0</v>
      </c>
      <c r="Q340" s="214">
        <v>1.5820000000000001E-2</v>
      </c>
      <c r="R340" s="214">
        <f>Q340*H340</f>
        <v>4.7460000000000002E-2</v>
      </c>
      <c r="S340" s="214">
        <v>0</v>
      </c>
      <c r="T340" s="215">
        <f>S340*H340</f>
        <v>0</v>
      </c>
      <c r="AR340" s="25" t="s">
        <v>267</v>
      </c>
      <c r="AT340" s="25" t="s">
        <v>349</v>
      </c>
      <c r="AU340" s="25" t="s">
        <v>87</v>
      </c>
      <c r="AY340" s="25" t="s">
        <v>228</v>
      </c>
      <c r="BE340" s="216">
        <f>IF(N340="základní",J340,0)</f>
        <v>0</v>
      </c>
      <c r="BF340" s="216">
        <f>IF(N340="snížená",J340,0)</f>
        <v>0</v>
      </c>
      <c r="BG340" s="216">
        <f>IF(N340="zákl. přenesená",J340,0)</f>
        <v>0</v>
      </c>
      <c r="BH340" s="216">
        <f>IF(N340="sníž. přenesená",J340,0)</f>
        <v>0</v>
      </c>
      <c r="BI340" s="216">
        <f>IF(N340="nulová",J340,0)</f>
        <v>0</v>
      </c>
      <c r="BJ340" s="25" t="s">
        <v>24</v>
      </c>
      <c r="BK340" s="216">
        <f>ROUND(I340*H340,2)</f>
        <v>0</v>
      </c>
      <c r="BL340" s="25" t="s">
        <v>235</v>
      </c>
      <c r="BM340" s="25" t="s">
        <v>8578</v>
      </c>
    </row>
    <row r="341" spans="2:65" s="1" customFormat="1" ht="27">
      <c r="B341" s="42"/>
      <c r="C341" s="64"/>
      <c r="D341" s="229" t="s">
        <v>640</v>
      </c>
      <c r="E341" s="64"/>
      <c r="F341" s="254" t="s">
        <v>8529</v>
      </c>
      <c r="G341" s="64"/>
      <c r="H341" s="64"/>
      <c r="I341" s="173"/>
      <c r="J341" s="64"/>
      <c r="K341" s="64"/>
      <c r="L341" s="62"/>
      <c r="M341" s="255"/>
      <c r="N341" s="43"/>
      <c r="O341" s="43"/>
      <c r="P341" s="43"/>
      <c r="Q341" s="43"/>
      <c r="R341" s="43"/>
      <c r="S341" s="43"/>
      <c r="T341" s="79"/>
      <c r="AT341" s="25" t="s">
        <v>640</v>
      </c>
      <c r="AU341" s="25" t="s">
        <v>87</v>
      </c>
    </row>
    <row r="342" spans="2:65" s="12" customFormat="1" ht="13.5">
      <c r="B342" s="217"/>
      <c r="C342" s="218"/>
      <c r="D342" s="229" t="s">
        <v>237</v>
      </c>
      <c r="E342" s="230" t="s">
        <v>22</v>
      </c>
      <c r="F342" s="231" t="s">
        <v>8579</v>
      </c>
      <c r="G342" s="218"/>
      <c r="H342" s="232">
        <v>3</v>
      </c>
      <c r="I342" s="223"/>
      <c r="J342" s="218"/>
      <c r="K342" s="218"/>
      <c r="L342" s="224"/>
      <c r="M342" s="225"/>
      <c r="N342" s="226"/>
      <c r="O342" s="226"/>
      <c r="P342" s="226"/>
      <c r="Q342" s="226"/>
      <c r="R342" s="226"/>
      <c r="S342" s="226"/>
      <c r="T342" s="227"/>
      <c r="AT342" s="228" t="s">
        <v>237</v>
      </c>
      <c r="AU342" s="228" t="s">
        <v>87</v>
      </c>
      <c r="AV342" s="12" t="s">
        <v>87</v>
      </c>
      <c r="AW342" s="12" t="s">
        <v>42</v>
      </c>
      <c r="AX342" s="12" t="s">
        <v>79</v>
      </c>
      <c r="AY342" s="228" t="s">
        <v>228</v>
      </c>
    </row>
    <row r="343" spans="2:65" s="13" customFormat="1" ht="13.5">
      <c r="B343" s="243"/>
      <c r="C343" s="244"/>
      <c r="D343" s="219" t="s">
        <v>237</v>
      </c>
      <c r="E343" s="245" t="s">
        <v>22</v>
      </c>
      <c r="F343" s="246" t="s">
        <v>358</v>
      </c>
      <c r="G343" s="244"/>
      <c r="H343" s="247">
        <v>3</v>
      </c>
      <c r="I343" s="248"/>
      <c r="J343" s="244"/>
      <c r="K343" s="244"/>
      <c r="L343" s="249"/>
      <c r="M343" s="250"/>
      <c r="N343" s="251"/>
      <c r="O343" s="251"/>
      <c r="P343" s="251"/>
      <c r="Q343" s="251"/>
      <c r="R343" s="251"/>
      <c r="S343" s="251"/>
      <c r="T343" s="252"/>
      <c r="AT343" s="253" t="s">
        <v>237</v>
      </c>
      <c r="AU343" s="253" t="s">
        <v>87</v>
      </c>
      <c r="AV343" s="13" t="s">
        <v>235</v>
      </c>
      <c r="AW343" s="13" t="s">
        <v>42</v>
      </c>
      <c r="AX343" s="13" t="s">
        <v>24</v>
      </c>
      <c r="AY343" s="253" t="s">
        <v>228</v>
      </c>
    </row>
    <row r="344" spans="2:65" s="1" customFormat="1" ht="22.5" customHeight="1">
      <c r="B344" s="42"/>
      <c r="C344" s="233" t="s">
        <v>542</v>
      </c>
      <c r="D344" s="233" t="s">
        <v>349</v>
      </c>
      <c r="E344" s="234" t="s">
        <v>8580</v>
      </c>
      <c r="F344" s="235" t="s">
        <v>8581</v>
      </c>
      <c r="G344" s="236" t="s">
        <v>515</v>
      </c>
      <c r="H344" s="237">
        <v>2</v>
      </c>
      <c r="I344" s="238"/>
      <c r="J344" s="239">
        <f>ROUND(I344*H344,2)</f>
        <v>0</v>
      </c>
      <c r="K344" s="235" t="s">
        <v>234</v>
      </c>
      <c r="L344" s="240"/>
      <c r="M344" s="241" t="s">
        <v>22</v>
      </c>
      <c r="N344" s="242" t="s">
        <v>50</v>
      </c>
      <c r="O344" s="43"/>
      <c r="P344" s="214">
        <f>O344*H344</f>
        <v>0</v>
      </c>
      <c r="Q344" s="214">
        <v>1.039E-2</v>
      </c>
      <c r="R344" s="214">
        <f>Q344*H344</f>
        <v>2.078E-2</v>
      </c>
      <c r="S344" s="214">
        <v>0</v>
      </c>
      <c r="T344" s="215">
        <f>S344*H344</f>
        <v>0</v>
      </c>
      <c r="AR344" s="25" t="s">
        <v>267</v>
      </c>
      <c r="AT344" s="25" t="s">
        <v>349</v>
      </c>
      <c r="AU344" s="25" t="s">
        <v>87</v>
      </c>
      <c r="AY344" s="25" t="s">
        <v>228</v>
      </c>
      <c r="BE344" s="216">
        <f>IF(N344="základní",J344,0)</f>
        <v>0</v>
      </c>
      <c r="BF344" s="216">
        <f>IF(N344="snížená",J344,0)</f>
        <v>0</v>
      </c>
      <c r="BG344" s="216">
        <f>IF(N344="zákl. přenesená",J344,0)</f>
        <v>0</v>
      </c>
      <c r="BH344" s="216">
        <f>IF(N344="sníž. přenesená",J344,0)</f>
        <v>0</v>
      </c>
      <c r="BI344" s="216">
        <f>IF(N344="nulová",J344,0)</f>
        <v>0</v>
      </c>
      <c r="BJ344" s="25" t="s">
        <v>24</v>
      </c>
      <c r="BK344" s="216">
        <f>ROUND(I344*H344,2)</f>
        <v>0</v>
      </c>
      <c r="BL344" s="25" t="s">
        <v>235</v>
      </c>
      <c r="BM344" s="25" t="s">
        <v>8582</v>
      </c>
    </row>
    <row r="345" spans="2:65" s="1" customFormat="1" ht="27">
      <c r="B345" s="42"/>
      <c r="C345" s="64"/>
      <c r="D345" s="229" t="s">
        <v>640</v>
      </c>
      <c r="E345" s="64"/>
      <c r="F345" s="254" t="s">
        <v>8583</v>
      </c>
      <c r="G345" s="64"/>
      <c r="H345" s="64"/>
      <c r="I345" s="173"/>
      <c r="J345" s="64"/>
      <c r="K345" s="64"/>
      <c r="L345" s="62"/>
      <c r="M345" s="255"/>
      <c r="N345" s="43"/>
      <c r="O345" s="43"/>
      <c r="P345" s="43"/>
      <c r="Q345" s="43"/>
      <c r="R345" s="43"/>
      <c r="S345" s="43"/>
      <c r="T345" s="79"/>
      <c r="AT345" s="25" t="s">
        <v>640</v>
      </c>
      <c r="AU345" s="25" t="s">
        <v>87</v>
      </c>
    </row>
    <row r="346" spans="2:65" s="12" customFormat="1" ht="13.5">
      <c r="B346" s="217"/>
      <c r="C346" s="218"/>
      <c r="D346" s="219" t="s">
        <v>237</v>
      </c>
      <c r="E346" s="220" t="s">
        <v>22</v>
      </c>
      <c r="F346" s="221" t="s">
        <v>8584</v>
      </c>
      <c r="G346" s="218"/>
      <c r="H346" s="222">
        <v>2</v>
      </c>
      <c r="I346" s="223"/>
      <c r="J346" s="218"/>
      <c r="K346" s="218"/>
      <c r="L346" s="224"/>
      <c r="M346" s="225"/>
      <c r="N346" s="226"/>
      <c r="O346" s="226"/>
      <c r="P346" s="226"/>
      <c r="Q346" s="226"/>
      <c r="R346" s="226"/>
      <c r="S346" s="226"/>
      <c r="T346" s="227"/>
      <c r="AT346" s="228" t="s">
        <v>237</v>
      </c>
      <c r="AU346" s="228" t="s">
        <v>87</v>
      </c>
      <c r="AV346" s="12" t="s">
        <v>87</v>
      </c>
      <c r="AW346" s="12" t="s">
        <v>42</v>
      </c>
      <c r="AX346" s="12" t="s">
        <v>24</v>
      </c>
      <c r="AY346" s="228" t="s">
        <v>228</v>
      </c>
    </row>
    <row r="347" spans="2:65" s="1" customFormat="1" ht="22.5" customHeight="1">
      <c r="B347" s="42"/>
      <c r="C347" s="233" t="s">
        <v>546</v>
      </c>
      <c r="D347" s="233" t="s">
        <v>349</v>
      </c>
      <c r="E347" s="234" t="s">
        <v>8585</v>
      </c>
      <c r="F347" s="235" t="s">
        <v>8586</v>
      </c>
      <c r="G347" s="236" t="s">
        <v>515</v>
      </c>
      <c r="H347" s="237">
        <v>1</v>
      </c>
      <c r="I347" s="238"/>
      <c r="J347" s="239">
        <f>ROUND(I347*H347,2)</f>
        <v>0</v>
      </c>
      <c r="K347" s="235" t="s">
        <v>234</v>
      </c>
      <c r="L347" s="240"/>
      <c r="M347" s="241" t="s">
        <v>22</v>
      </c>
      <c r="N347" s="242" t="s">
        <v>50</v>
      </c>
      <c r="O347" s="43"/>
      <c r="P347" s="214">
        <f>O347*H347</f>
        <v>0</v>
      </c>
      <c r="Q347" s="214">
        <v>1.503E-2</v>
      </c>
      <c r="R347" s="214">
        <f>Q347*H347</f>
        <v>1.503E-2</v>
      </c>
      <c r="S347" s="214">
        <v>0</v>
      </c>
      <c r="T347" s="215">
        <f>S347*H347</f>
        <v>0</v>
      </c>
      <c r="AR347" s="25" t="s">
        <v>267</v>
      </c>
      <c r="AT347" s="25" t="s">
        <v>349</v>
      </c>
      <c r="AU347" s="25" t="s">
        <v>87</v>
      </c>
      <c r="AY347" s="25" t="s">
        <v>228</v>
      </c>
      <c r="BE347" s="216">
        <f>IF(N347="základní",J347,0)</f>
        <v>0</v>
      </c>
      <c r="BF347" s="216">
        <f>IF(N347="snížená",J347,0)</f>
        <v>0</v>
      </c>
      <c r="BG347" s="216">
        <f>IF(N347="zákl. přenesená",J347,0)</f>
        <v>0</v>
      </c>
      <c r="BH347" s="216">
        <f>IF(N347="sníž. přenesená",J347,0)</f>
        <v>0</v>
      </c>
      <c r="BI347" s="216">
        <f>IF(N347="nulová",J347,0)</f>
        <v>0</v>
      </c>
      <c r="BJ347" s="25" t="s">
        <v>24</v>
      </c>
      <c r="BK347" s="216">
        <f>ROUND(I347*H347,2)</f>
        <v>0</v>
      </c>
      <c r="BL347" s="25" t="s">
        <v>235</v>
      </c>
      <c r="BM347" s="25" t="s">
        <v>8587</v>
      </c>
    </row>
    <row r="348" spans="2:65" s="1" customFormat="1" ht="27">
      <c r="B348" s="42"/>
      <c r="C348" s="64"/>
      <c r="D348" s="229" t="s">
        <v>640</v>
      </c>
      <c r="E348" s="64"/>
      <c r="F348" s="254" t="s">
        <v>8375</v>
      </c>
      <c r="G348" s="64"/>
      <c r="H348" s="64"/>
      <c r="I348" s="173"/>
      <c r="J348" s="64"/>
      <c r="K348" s="64"/>
      <c r="L348" s="62"/>
      <c r="M348" s="255"/>
      <c r="N348" s="43"/>
      <c r="O348" s="43"/>
      <c r="P348" s="43"/>
      <c r="Q348" s="43"/>
      <c r="R348" s="43"/>
      <c r="S348" s="43"/>
      <c r="T348" s="79"/>
      <c r="AT348" s="25" t="s">
        <v>640</v>
      </c>
      <c r="AU348" s="25" t="s">
        <v>87</v>
      </c>
    </row>
    <row r="349" spans="2:65" s="12" customFormat="1" ht="13.5">
      <c r="B349" s="217"/>
      <c r="C349" s="218"/>
      <c r="D349" s="219" t="s">
        <v>237</v>
      </c>
      <c r="E349" s="220" t="s">
        <v>22</v>
      </c>
      <c r="F349" s="221" t="s">
        <v>8252</v>
      </c>
      <c r="G349" s="218"/>
      <c r="H349" s="222">
        <v>1</v>
      </c>
      <c r="I349" s="223"/>
      <c r="J349" s="218"/>
      <c r="K349" s="218"/>
      <c r="L349" s="224"/>
      <c r="M349" s="225"/>
      <c r="N349" s="226"/>
      <c r="O349" s="226"/>
      <c r="P349" s="226"/>
      <c r="Q349" s="226"/>
      <c r="R349" s="226"/>
      <c r="S349" s="226"/>
      <c r="T349" s="227"/>
      <c r="AT349" s="228" t="s">
        <v>237</v>
      </c>
      <c r="AU349" s="228" t="s">
        <v>87</v>
      </c>
      <c r="AV349" s="12" t="s">
        <v>87</v>
      </c>
      <c r="AW349" s="12" t="s">
        <v>42</v>
      </c>
      <c r="AX349" s="12" t="s">
        <v>24</v>
      </c>
      <c r="AY349" s="228" t="s">
        <v>228</v>
      </c>
    </row>
    <row r="350" spans="2:65" s="1" customFormat="1" ht="22.5" customHeight="1">
      <c r="B350" s="42"/>
      <c r="C350" s="233" t="s">
        <v>550</v>
      </c>
      <c r="D350" s="233" t="s">
        <v>349</v>
      </c>
      <c r="E350" s="234" t="s">
        <v>8588</v>
      </c>
      <c r="F350" s="235" t="s">
        <v>8589</v>
      </c>
      <c r="G350" s="236" t="s">
        <v>515</v>
      </c>
      <c r="H350" s="237">
        <v>11</v>
      </c>
      <c r="I350" s="238"/>
      <c r="J350" s="239">
        <f>ROUND(I350*H350,2)</f>
        <v>0</v>
      </c>
      <c r="K350" s="235" t="s">
        <v>234</v>
      </c>
      <c r="L350" s="240"/>
      <c r="M350" s="241" t="s">
        <v>22</v>
      </c>
      <c r="N350" s="242" t="s">
        <v>50</v>
      </c>
      <c r="O350" s="43"/>
      <c r="P350" s="214">
        <f>O350*H350</f>
        <v>0</v>
      </c>
      <c r="Q350" s="214">
        <v>2.4799999999999999E-2</v>
      </c>
      <c r="R350" s="214">
        <f>Q350*H350</f>
        <v>0.27279999999999999</v>
      </c>
      <c r="S350" s="214">
        <v>0</v>
      </c>
      <c r="T350" s="215">
        <f>S350*H350</f>
        <v>0</v>
      </c>
      <c r="AR350" s="25" t="s">
        <v>267</v>
      </c>
      <c r="AT350" s="25" t="s">
        <v>349</v>
      </c>
      <c r="AU350" s="25" t="s">
        <v>87</v>
      </c>
      <c r="AY350" s="25" t="s">
        <v>228</v>
      </c>
      <c r="BE350" s="216">
        <f>IF(N350="základní",J350,0)</f>
        <v>0</v>
      </c>
      <c r="BF350" s="216">
        <f>IF(N350="snížená",J350,0)</f>
        <v>0</v>
      </c>
      <c r="BG350" s="216">
        <f>IF(N350="zákl. přenesená",J350,0)</f>
        <v>0</v>
      </c>
      <c r="BH350" s="216">
        <f>IF(N350="sníž. přenesená",J350,0)</f>
        <v>0</v>
      </c>
      <c r="BI350" s="216">
        <f>IF(N350="nulová",J350,0)</f>
        <v>0</v>
      </c>
      <c r="BJ350" s="25" t="s">
        <v>24</v>
      </c>
      <c r="BK350" s="216">
        <f>ROUND(I350*H350,2)</f>
        <v>0</v>
      </c>
      <c r="BL350" s="25" t="s">
        <v>235</v>
      </c>
      <c r="BM350" s="25" t="s">
        <v>8590</v>
      </c>
    </row>
    <row r="351" spans="2:65" s="1" customFormat="1" ht="27">
      <c r="B351" s="42"/>
      <c r="C351" s="64"/>
      <c r="D351" s="229" t="s">
        <v>640</v>
      </c>
      <c r="E351" s="64"/>
      <c r="F351" s="254" t="s">
        <v>8375</v>
      </c>
      <c r="G351" s="64"/>
      <c r="H351" s="64"/>
      <c r="I351" s="173"/>
      <c r="J351" s="64"/>
      <c r="K351" s="64"/>
      <c r="L351" s="62"/>
      <c r="M351" s="255"/>
      <c r="N351" s="43"/>
      <c r="O351" s="43"/>
      <c r="P351" s="43"/>
      <c r="Q351" s="43"/>
      <c r="R351" s="43"/>
      <c r="S351" s="43"/>
      <c r="T351" s="79"/>
      <c r="AT351" s="25" t="s">
        <v>640</v>
      </c>
      <c r="AU351" s="25" t="s">
        <v>87</v>
      </c>
    </row>
    <row r="352" spans="2:65" s="12" customFormat="1" ht="13.5">
      <c r="B352" s="217"/>
      <c r="C352" s="218"/>
      <c r="D352" s="229" t="s">
        <v>237</v>
      </c>
      <c r="E352" s="230" t="s">
        <v>22</v>
      </c>
      <c r="F352" s="231" t="s">
        <v>8591</v>
      </c>
      <c r="G352" s="218"/>
      <c r="H352" s="232">
        <v>11</v>
      </c>
      <c r="I352" s="223"/>
      <c r="J352" s="218"/>
      <c r="K352" s="218"/>
      <c r="L352" s="224"/>
      <c r="M352" s="225"/>
      <c r="N352" s="226"/>
      <c r="O352" s="226"/>
      <c r="P352" s="226"/>
      <c r="Q352" s="226"/>
      <c r="R352" s="226"/>
      <c r="S352" s="226"/>
      <c r="T352" s="227"/>
      <c r="AT352" s="228" t="s">
        <v>237</v>
      </c>
      <c r="AU352" s="228" t="s">
        <v>87</v>
      </c>
      <c r="AV352" s="12" t="s">
        <v>87</v>
      </c>
      <c r="AW352" s="12" t="s">
        <v>42</v>
      </c>
      <c r="AX352" s="12" t="s">
        <v>79</v>
      </c>
      <c r="AY352" s="228" t="s">
        <v>228</v>
      </c>
    </row>
    <row r="353" spans="2:65" s="13" customFormat="1" ht="13.5">
      <c r="B353" s="243"/>
      <c r="C353" s="244"/>
      <c r="D353" s="219" t="s">
        <v>237</v>
      </c>
      <c r="E353" s="245" t="s">
        <v>22</v>
      </c>
      <c r="F353" s="246" t="s">
        <v>358</v>
      </c>
      <c r="G353" s="244"/>
      <c r="H353" s="247">
        <v>11</v>
      </c>
      <c r="I353" s="248"/>
      <c r="J353" s="244"/>
      <c r="K353" s="244"/>
      <c r="L353" s="249"/>
      <c r="M353" s="250"/>
      <c r="N353" s="251"/>
      <c r="O353" s="251"/>
      <c r="P353" s="251"/>
      <c r="Q353" s="251"/>
      <c r="R353" s="251"/>
      <c r="S353" s="251"/>
      <c r="T353" s="252"/>
      <c r="AT353" s="253" t="s">
        <v>237</v>
      </c>
      <c r="AU353" s="253" t="s">
        <v>87</v>
      </c>
      <c r="AV353" s="13" t="s">
        <v>235</v>
      </c>
      <c r="AW353" s="13" t="s">
        <v>42</v>
      </c>
      <c r="AX353" s="13" t="s">
        <v>24</v>
      </c>
      <c r="AY353" s="253" t="s">
        <v>228</v>
      </c>
    </row>
    <row r="354" spans="2:65" s="1" customFormat="1" ht="22.5" customHeight="1">
      <c r="B354" s="42"/>
      <c r="C354" s="233" t="s">
        <v>554</v>
      </c>
      <c r="D354" s="233" t="s">
        <v>349</v>
      </c>
      <c r="E354" s="234" t="s">
        <v>8592</v>
      </c>
      <c r="F354" s="235" t="s">
        <v>8593</v>
      </c>
      <c r="G354" s="236" t="s">
        <v>515</v>
      </c>
      <c r="H354" s="237">
        <v>2</v>
      </c>
      <c r="I354" s="238"/>
      <c r="J354" s="239">
        <f>ROUND(I354*H354,2)</f>
        <v>0</v>
      </c>
      <c r="K354" s="235" t="s">
        <v>234</v>
      </c>
      <c r="L354" s="240"/>
      <c r="M354" s="241" t="s">
        <v>22</v>
      </c>
      <c r="N354" s="242" t="s">
        <v>50</v>
      </c>
      <c r="O354" s="43"/>
      <c r="P354" s="214">
        <f>O354*H354</f>
        <v>0</v>
      </c>
      <c r="Q354" s="214">
        <v>2.3400000000000001E-3</v>
      </c>
      <c r="R354" s="214">
        <f>Q354*H354</f>
        <v>4.6800000000000001E-3</v>
      </c>
      <c r="S354" s="214">
        <v>0</v>
      </c>
      <c r="T354" s="215">
        <f>S354*H354</f>
        <v>0</v>
      </c>
      <c r="AR354" s="25" t="s">
        <v>267</v>
      </c>
      <c r="AT354" s="25" t="s">
        <v>349</v>
      </c>
      <c r="AU354" s="25" t="s">
        <v>87</v>
      </c>
      <c r="AY354" s="25" t="s">
        <v>228</v>
      </c>
      <c r="BE354" s="216">
        <f>IF(N354="základní",J354,0)</f>
        <v>0</v>
      </c>
      <c r="BF354" s="216">
        <f>IF(N354="snížená",J354,0)</f>
        <v>0</v>
      </c>
      <c r="BG354" s="216">
        <f>IF(N354="zákl. přenesená",J354,0)</f>
        <v>0</v>
      </c>
      <c r="BH354" s="216">
        <f>IF(N354="sníž. přenesená",J354,0)</f>
        <v>0</v>
      </c>
      <c r="BI354" s="216">
        <f>IF(N354="nulová",J354,0)</f>
        <v>0</v>
      </c>
      <c r="BJ354" s="25" t="s">
        <v>24</v>
      </c>
      <c r="BK354" s="216">
        <f>ROUND(I354*H354,2)</f>
        <v>0</v>
      </c>
      <c r="BL354" s="25" t="s">
        <v>235</v>
      </c>
      <c r="BM354" s="25" t="s">
        <v>8594</v>
      </c>
    </row>
    <row r="355" spans="2:65" s="1" customFormat="1" ht="27">
      <c r="B355" s="42"/>
      <c r="C355" s="64"/>
      <c r="D355" s="229" t="s">
        <v>640</v>
      </c>
      <c r="E355" s="64"/>
      <c r="F355" s="254" t="s">
        <v>8375</v>
      </c>
      <c r="G355" s="64"/>
      <c r="H355" s="64"/>
      <c r="I355" s="173"/>
      <c r="J355" s="64"/>
      <c r="K355" s="64"/>
      <c r="L355" s="62"/>
      <c r="M355" s="255"/>
      <c r="N355" s="43"/>
      <c r="O355" s="43"/>
      <c r="P355" s="43"/>
      <c r="Q355" s="43"/>
      <c r="R355" s="43"/>
      <c r="S355" s="43"/>
      <c r="T355" s="79"/>
      <c r="AT355" s="25" t="s">
        <v>640</v>
      </c>
      <c r="AU355" s="25" t="s">
        <v>87</v>
      </c>
    </row>
    <row r="356" spans="2:65" s="12" customFormat="1" ht="13.5">
      <c r="B356" s="217"/>
      <c r="C356" s="218"/>
      <c r="D356" s="219" t="s">
        <v>237</v>
      </c>
      <c r="E356" s="220" t="s">
        <v>22</v>
      </c>
      <c r="F356" s="221" t="s">
        <v>8271</v>
      </c>
      <c r="G356" s="218"/>
      <c r="H356" s="222">
        <v>2</v>
      </c>
      <c r="I356" s="223"/>
      <c r="J356" s="218"/>
      <c r="K356" s="218"/>
      <c r="L356" s="224"/>
      <c r="M356" s="225"/>
      <c r="N356" s="226"/>
      <c r="O356" s="226"/>
      <c r="P356" s="226"/>
      <c r="Q356" s="226"/>
      <c r="R356" s="226"/>
      <c r="S356" s="226"/>
      <c r="T356" s="227"/>
      <c r="AT356" s="228" t="s">
        <v>237</v>
      </c>
      <c r="AU356" s="228" t="s">
        <v>87</v>
      </c>
      <c r="AV356" s="12" t="s">
        <v>87</v>
      </c>
      <c r="AW356" s="12" t="s">
        <v>42</v>
      </c>
      <c r="AX356" s="12" t="s">
        <v>24</v>
      </c>
      <c r="AY356" s="228" t="s">
        <v>228</v>
      </c>
    </row>
    <row r="357" spans="2:65" s="1" customFormat="1" ht="22.5" customHeight="1">
      <c r="B357" s="42"/>
      <c r="C357" s="233" t="s">
        <v>559</v>
      </c>
      <c r="D357" s="233" t="s">
        <v>349</v>
      </c>
      <c r="E357" s="234" t="s">
        <v>8595</v>
      </c>
      <c r="F357" s="235" t="s">
        <v>8596</v>
      </c>
      <c r="G357" s="236" t="s">
        <v>515</v>
      </c>
      <c r="H357" s="237">
        <v>1</v>
      </c>
      <c r="I357" s="238"/>
      <c r="J357" s="239">
        <f>ROUND(I357*H357,2)</f>
        <v>0</v>
      </c>
      <c r="K357" s="235" t="s">
        <v>234</v>
      </c>
      <c r="L357" s="240"/>
      <c r="M357" s="241" t="s">
        <v>22</v>
      </c>
      <c r="N357" s="242" t="s">
        <v>50</v>
      </c>
      <c r="O357" s="43"/>
      <c r="P357" s="214">
        <f>O357*H357</f>
        <v>0</v>
      </c>
      <c r="Q357" s="214">
        <v>1.14E-3</v>
      </c>
      <c r="R357" s="214">
        <f>Q357*H357</f>
        <v>1.14E-3</v>
      </c>
      <c r="S357" s="214">
        <v>0</v>
      </c>
      <c r="T357" s="215">
        <f>S357*H357</f>
        <v>0</v>
      </c>
      <c r="AR357" s="25" t="s">
        <v>267</v>
      </c>
      <c r="AT357" s="25" t="s">
        <v>349</v>
      </c>
      <c r="AU357" s="25" t="s">
        <v>87</v>
      </c>
      <c r="AY357" s="25" t="s">
        <v>228</v>
      </c>
      <c r="BE357" s="216">
        <f>IF(N357="základní",J357,0)</f>
        <v>0</v>
      </c>
      <c r="BF357" s="216">
        <f>IF(N357="snížená",J357,0)</f>
        <v>0</v>
      </c>
      <c r="BG357" s="216">
        <f>IF(N357="zákl. přenesená",J357,0)</f>
        <v>0</v>
      </c>
      <c r="BH357" s="216">
        <f>IF(N357="sníž. přenesená",J357,0)</f>
        <v>0</v>
      </c>
      <c r="BI357" s="216">
        <f>IF(N357="nulová",J357,0)</f>
        <v>0</v>
      </c>
      <c r="BJ357" s="25" t="s">
        <v>24</v>
      </c>
      <c r="BK357" s="216">
        <f>ROUND(I357*H357,2)</f>
        <v>0</v>
      </c>
      <c r="BL357" s="25" t="s">
        <v>235</v>
      </c>
      <c r="BM357" s="25" t="s">
        <v>8597</v>
      </c>
    </row>
    <row r="358" spans="2:65" s="1" customFormat="1" ht="27">
      <c r="B358" s="42"/>
      <c r="C358" s="64"/>
      <c r="D358" s="229" t="s">
        <v>640</v>
      </c>
      <c r="E358" s="64"/>
      <c r="F358" s="254" t="s">
        <v>8598</v>
      </c>
      <c r="G358" s="64"/>
      <c r="H358" s="64"/>
      <c r="I358" s="173"/>
      <c r="J358" s="64"/>
      <c r="K358" s="64"/>
      <c r="L358" s="62"/>
      <c r="M358" s="255"/>
      <c r="N358" s="43"/>
      <c r="O358" s="43"/>
      <c r="P358" s="43"/>
      <c r="Q358" s="43"/>
      <c r="R358" s="43"/>
      <c r="S358" s="43"/>
      <c r="T358" s="79"/>
      <c r="AT358" s="25" t="s">
        <v>640</v>
      </c>
      <c r="AU358" s="25" t="s">
        <v>87</v>
      </c>
    </row>
    <row r="359" spans="2:65" s="12" customFormat="1" ht="13.5">
      <c r="B359" s="217"/>
      <c r="C359" s="218"/>
      <c r="D359" s="229" t="s">
        <v>237</v>
      </c>
      <c r="E359" s="230" t="s">
        <v>22</v>
      </c>
      <c r="F359" s="231" t="s">
        <v>8252</v>
      </c>
      <c r="G359" s="218"/>
      <c r="H359" s="232">
        <v>1</v>
      </c>
      <c r="I359" s="223"/>
      <c r="J359" s="218"/>
      <c r="K359" s="218"/>
      <c r="L359" s="224"/>
      <c r="M359" s="225"/>
      <c r="N359" s="226"/>
      <c r="O359" s="226"/>
      <c r="P359" s="226"/>
      <c r="Q359" s="226"/>
      <c r="R359" s="226"/>
      <c r="S359" s="226"/>
      <c r="T359" s="227"/>
      <c r="AT359" s="228" t="s">
        <v>237</v>
      </c>
      <c r="AU359" s="228" t="s">
        <v>87</v>
      </c>
      <c r="AV359" s="12" t="s">
        <v>87</v>
      </c>
      <c r="AW359" s="12" t="s">
        <v>42</v>
      </c>
      <c r="AX359" s="12" t="s">
        <v>79</v>
      </c>
      <c r="AY359" s="228" t="s">
        <v>228</v>
      </c>
    </row>
    <row r="360" spans="2:65" s="13" customFormat="1" ht="13.5">
      <c r="B360" s="243"/>
      <c r="C360" s="244"/>
      <c r="D360" s="219" t="s">
        <v>237</v>
      </c>
      <c r="E360" s="245" t="s">
        <v>22</v>
      </c>
      <c r="F360" s="246" t="s">
        <v>358</v>
      </c>
      <c r="G360" s="244"/>
      <c r="H360" s="247">
        <v>1</v>
      </c>
      <c r="I360" s="248"/>
      <c r="J360" s="244"/>
      <c r="K360" s="244"/>
      <c r="L360" s="249"/>
      <c r="M360" s="250"/>
      <c r="N360" s="251"/>
      <c r="O360" s="251"/>
      <c r="P360" s="251"/>
      <c r="Q360" s="251"/>
      <c r="R360" s="251"/>
      <c r="S360" s="251"/>
      <c r="T360" s="252"/>
      <c r="AT360" s="253" t="s">
        <v>237</v>
      </c>
      <c r="AU360" s="253" t="s">
        <v>87</v>
      </c>
      <c r="AV360" s="13" t="s">
        <v>235</v>
      </c>
      <c r="AW360" s="13" t="s">
        <v>42</v>
      </c>
      <c r="AX360" s="13" t="s">
        <v>24</v>
      </c>
      <c r="AY360" s="253" t="s">
        <v>228</v>
      </c>
    </row>
    <row r="361" spans="2:65" s="1" customFormat="1" ht="22.5" customHeight="1">
      <c r="B361" s="42"/>
      <c r="C361" s="233" t="s">
        <v>565</v>
      </c>
      <c r="D361" s="233" t="s">
        <v>349</v>
      </c>
      <c r="E361" s="234" t="s">
        <v>8599</v>
      </c>
      <c r="F361" s="235" t="s">
        <v>8600</v>
      </c>
      <c r="G361" s="236" t="s">
        <v>515</v>
      </c>
      <c r="H361" s="237">
        <v>1</v>
      </c>
      <c r="I361" s="238"/>
      <c r="J361" s="239">
        <f>ROUND(I361*H361,2)</f>
        <v>0</v>
      </c>
      <c r="K361" s="235" t="s">
        <v>234</v>
      </c>
      <c r="L361" s="240"/>
      <c r="M361" s="241" t="s">
        <v>22</v>
      </c>
      <c r="N361" s="242" t="s">
        <v>50</v>
      </c>
      <c r="O361" s="43"/>
      <c r="P361" s="214">
        <f>O361*H361</f>
        <v>0</v>
      </c>
      <c r="Q361" s="214">
        <v>2.5300000000000001E-3</v>
      </c>
      <c r="R361" s="214">
        <f>Q361*H361</f>
        <v>2.5300000000000001E-3</v>
      </c>
      <c r="S361" s="214">
        <v>0</v>
      </c>
      <c r="T361" s="215">
        <f>S361*H361</f>
        <v>0</v>
      </c>
      <c r="AR361" s="25" t="s">
        <v>267</v>
      </c>
      <c r="AT361" s="25" t="s">
        <v>349</v>
      </c>
      <c r="AU361" s="25" t="s">
        <v>87</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235</v>
      </c>
      <c r="BM361" s="25" t="s">
        <v>8601</v>
      </c>
    </row>
    <row r="362" spans="2:65" s="1" customFormat="1" ht="27">
      <c r="B362" s="42"/>
      <c r="C362" s="64"/>
      <c r="D362" s="229" t="s">
        <v>640</v>
      </c>
      <c r="E362" s="64"/>
      <c r="F362" s="254" t="s">
        <v>8602</v>
      </c>
      <c r="G362" s="64"/>
      <c r="H362" s="64"/>
      <c r="I362" s="173"/>
      <c r="J362" s="64"/>
      <c r="K362" s="64"/>
      <c r="L362" s="62"/>
      <c r="M362" s="255"/>
      <c r="N362" s="43"/>
      <c r="O362" s="43"/>
      <c r="P362" s="43"/>
      <c r="Q362" s="43"/>
      <c r="R362" s="43"/>
      <c r="S362" s="43"/>
      <c r="T362" s="79"/>
      <c r="AT362" s="25" t="s">
        <v>640</v>
      </c>
      <c r="AU362" s="25" t="s">
        <v>87</v>
      </c>
    </row>
    <row r="363" spans="2:65" s="12" customFormat="1" ht="13.5">
      <c r="B363" s="217"/>
      <c r="C363" s="218"/>
      <c r="D363" s="229" t="s">
        <v>237</v>
      </c>
      <c r="E363" s="230" t="s">
        <v>22</v>
      </c>
      <c r="F363" s="231" t="s">
        <v>8252</v>
      </c>
      <c r="G363" s="218"/>
      <c r="H363" s="232">
        <v>1</v>
      </c>
      <c r="I363" s="223"/>
      <c r="J363" s="218"/>
      <c r="K363" s="218"/>
      <c r="L363" s="224"/>
      <c r="M363" s="225"/>
      <c r="N363" s="226"/>
      <c r="O363" s="226"/>
      <c r="P363" s="226"/>
      <c r="Q363" s="226"/>
      <c r="R363" s="226"/>
      <c r="S363" s="226"/>
      <c r="T363" s="227"/>
      <c r="AT363" s="228" t="s">
        <v>237</v>
      </c>
      <c r="AU363" s="228" t="s">
        <v>87</v>
      </c>
      <c r="AV363" s="12" t="s">
        <v>87</v>
      </c>
      <c r="AW363" s="12" t="s">
        <v>42</v>
      </c>
      <c r="AX363" s="12" t="s">
        <v>79</v>
      </c>
      <c r="AY363" s="228" t="s">
        <v>228</v>
      </c>
    </row>
    <row r="364" spans="2:65" s="13" customFormat="1" ht="13.5">
      <c r="B364" s="243"/>
      <c r="C364" s="244"/>
      <c r="D364" s="219" t="s">
        <v>237</v>
      </c>
      <c r="E364" s="245" t="s">
        <v>22</v>
      </c>
      <c r="F364" s="246" t="s">
        <v>358</v>
      </c>
      <c r="G364" s="244"/>
      <c r="H364" s="247">
        <v>1</v>
      </c>
      <c r="I364" s="248"/>
      <c r="J364" s="244"/>
      <c r="K364" s="244"/>
      <c r="L364" s="249"/>
      <c r="M364" s="250"/>
      <c r="N364" s="251"/>
      <c r="O364" s="251"/>
      <c r="P364" s="251"/>
      <c r="Q364" s="251"/>
      <c r="R364" s="251"/>
      <c r="S364" s="251"/>
      <c r="T364" s="252"/>
      <c r="AT364" s="253" t="s">
        <v>237</v>
      </c>
      <c r="AU364" s="253" t="s">
        <v>87</v>
      </c>
      <c r="AV364" s="13" t="s">
        <v>235</v>
      </c>
      <c r="AW364" s="13" t="s">
        <v>42</v>
      </c>
      <c r="AX364" s="13" t="s">
        <v>24</v>
      </c>
      <c r="AY364" s="253" t="s">
        <v>228</v>
      </c>
    </row>
    <row r="365" spans="2:65" s="1" customFormat="1" ht="22.5" customHeight="1">
      <c r="B365" s="42"/>
      <c r="C365" s="233" t="s">
        <v>571</v>
      </c>
      <c r="D365" s="233" t="s">
        <v>349</v>
      </c>
      <c r="E365" s="234" t="s">
        <v>8603</v>
      </c>
      <c r="F365" s="235" t="s">
        <v>8604</v>
      </c>
      <c r="G365" s="236" t="s">
        <v>515</v>
      </c>
      <c r="H365" s="237">
        <v>2</v>
      </c>
      <c r="I365" s="238"/>
      <c r="J365" s="239">
        <f>ROUND(I365*H365,2)</f>
        <v>0</v>
      </c>
      <c r="K365" s="235" t="s">
        <v>234</v>
      </c>
      <c r="L365" s="240"/>
      <c r="M365" s="241" t="s">
        <v>22</v>
      </c>
      <c r="N365" s="242" t="s">
        <v>50</v>
      </c>
      <c r="O365" s="43"/>
      <c r="P365" s="214">
        <f>O365*H365</f>
        <v>0</v>
      </c>
      <c r="Q365" s="214">
        <v>4.3E-3</v>
      </c>
      <c r="R365" s="214">
        <f>Q365*H365</f>
        <v>8.6E-3</v>
      </c>
      <c r="S365" s="214">
        <v>0</v>
      </c>
      <c r="T365" s="215">
        <f>S365*H365</f>
        <v>0</v>
      </c>
      <c r="AR365" s="25" t="s">
        <v>267</v>
      </c>
      <c r="AT365" s="25" t="s">
        <v>349</v>
      </c>
      <c r="AU365" s="25" t="s">
        <v>87</v>
      </c>
      <c r="AY365" s="25" t="s">
        <v>228</v>
      </c>
      <c r="BE365" s="216">
        <f>IF(N365="základní",J365,0)</f>
        <v>0</v>
      </c>
      <c r="BF365" s="216">
        <f>IF(N365="snížená",J365,0)</f>
        <v>0</v>
      </c>
      <c r="BG365" s="216">
        <f>IF(N365="zákl. přenesená",J365,0)</f>
        <v>0</v>
      </c>
      <c r="BH365" s="216">
        <f>IF(N365="sníž. přenesená",J365,0)</f>
        <v>0</v>
      </c>
      <c r="BI365" s="216">
        <f>IF(N365="nulová",J365,0)</f>
        <v>0</v>
      </c>
      <c r="BJ365" s="25" t="s">
        <v>24</v>
      </c>
      <c r="BK365" s="216">
        <f>ROUND(I365*H365,2)</f>
        <v>0</v>
      </c>
      <c r="BL365" s="25" t="s">
        <v>235</v>
      </c>
      <c r="BM365" s="25" t="s">
        <v>8605</v>
      </c>
    </row>
    <row r="366" spans="2:65" s="1" customFormat="1" ht="27">
      <c r="B366" s="42"/>
      <c r="C366" s="64"/>
      <c r="D366" s="229" t="s">
        <v>640</v>
      </c>
      <c r="E366" s="64"/>
      <c r="F366" s="254" t="s">
        <v>8375</v>
      </c>
      <c r="G366" s="64"/>
      <c r="H366" s="64"/>
      <c r="I366" s="173"/>
      <c r="J366" s="64"/>
      <c r="K366" s="64"/>
      <c r="L366" s="62"/>
      <c r="M366" s="255"/>
      <c r="N366" s="43"/>
      <c r="O366" s="43"/>
      <c r="P366" s="43"/>
      <c r="Q366" s="43"/>
      <c r="R366" s="43"/>
      <c r="S366" s="43"/>
      <c r="T366" s="79"/>
      <c r="AT366" s="25" t="s">
        <v>640</v>
      </c>
      <c r="AU366" s="25" t="s">
        <v>87</v>
      </c>
    </row>
    <row r="367" spans="2:65" s="12" customFormat="1" ht="13.5">
      <c r="B367" s="217"/>
      <c r="C367" s="218"/>
      <c r="D367" s="219" t="s">
        <v>237</v>
      </c>
      <c r="E367" s="220" t="s">
        <v>22</v>
      </c>
      <c r="F367" s="221" t="s">
        <v>8271</v>
      </c>
      <c r="G367" s="218"/>
      <c r="H367" s="222">
        <v>2</v>
      </c>
      <c r="I367" s="223"/>
      <c r="J367" s="218"/>
      <c r="K367" s="218"/>
      <c r="L367" s="224"/>
      <c r="M367" s="225"/>
      <c r="N367" s="226"/>
      <c r="O367" s="226"/>
      <c r="P367" s="226"/>
      <c r="Q367" s="226"/>
      <c r="R367" s="226"/>
      <c r="S367" s="226"/>
      <c r="T367" s="227"/>
      <c r="AT367" s="228" t="s">
        <v>237</v>
      </c>
      <c r="AU367" s="228" t="s">
        <v>87</v>
      </c>
      <c r="AV367" s="12" t="s">
        <v>87</v>
      </c>
      <c r="AW367" s="12" t="s">
        <v>42</v>
      </c>
      <c r="AX367" s="12" t="s">
        <v>24</v>
      </c>
      <c r="AY367" s="228" t="s">
        <v>228</v>
      </c>
    </row>
    <row r="368" spans="2:65" s="1" customFormat="1" ht="22.5" customHeight="1">
      <c r="B368" s="42"/>
      <c r="C368" s="233" t="s">
        <v>575</v>
      </c>
      <c r="D368" s="233" t="s">
        <v>349</v>
      </c>
      <c r="E368" s="234" t="s">
        <v>8606</v>
      </c>
      <c r="F368" s="235" t="s">
        <v>8607</v>
      </c>
      <c r="G368" s="236" t="s">
        <v>515</v>
      </c>
      <c r="H368" s="237">
        <v>2</v>
      </c>
      <c r="I368" s="238"/>
      <c r="J368" s="239">
        <f>ROUND(I368*H368,2)</f>
        <v>0</v>
      </c>
      <c r="K368" s="235" t="s">
        <v>234</v>
      </c>
      <c r="L368" s="240"/>
      <c r="M368" s="241" t="s">
        <v>22</v>
      </c>
      <c r="N368" s="242" t="s">
        <v>50</v>
      </c>
      <c r="O368" s="43"/>
      <c r="P368" s="214">
        <f>O368*H368</f>
        <v>0</v>
      </c>
      <c r="Q368" s="214">
        <v>1.17E-3</v>
      </c>
      <c r="R368" s="214">
        <f>Q368*H368</f>
        <v>2.3400000000000001E-3</v>
      </c>
      <c r="S368" s="214">
        <v>0</v>
      </c>
      <c r="T368" s="215">
        <f>S368*H368</f>
        <v>0</v>
      </c>
      <c r="AR368" s="25" t="s">
        <v>267</v>
      </c>
      <c r="AT368" s="25" t="s">
        <v>349</v>
      </c>
      <c r="AU368" s="25" t="s">
        <v>87</v>
      </c>
      <c r="AY368" s="25" t="s">
        <v>228</v>
      </c>
      <c r="BE368" s="216">
        <f>IF(N368="základní",J368,0)</f>
        <v>0</v>
      </c>
      <c r="BF368" s="216">
        <f>IF(N368="snížená",J368,0)</f>
        <v>0</v>
      </c>
      <c r="BG368" s="216">
        <f>IF(N368="zákl. přenesená",J368,0)</f>
        <v>0</v>
      </c>
      <c r="BH368" s="216">
        <f>IF(N368="sníž. přenesená",J368,0)</f>
        <v>0</v>
      </c>
      <c r="BI368" s="216">
        <f>IF(N368="nulová",J368,0)</f>
        <v>0</v>
      </c>
      <c r="BJ368" s="25" t="s">
        <v>24</v>
      </c>
      <c r="BK368" s="216">
        <f>ROUND(I368*H368,2)</f>
        <v>0</v>
      </c>
      <c r="BL368" s="25" t="s">
        <v>235</v>
      </c>
      <c r="BM368" s="25" t="s">
        <v>8608</v>
      </c>
    </row>
    <row r="369" spans="2:65" s="1" customFormat="1" ht="27">
      <c r="B369" s="42"/>
      <c r="C369" s="64"/>
      <c r="D369" s="229" t="s">
        <v>640</v>
      </c>
      <c r="E369" s="64"/>
      <c r="F369" s="254" t="s">
        <v>8375</v>
      </c>
      <c r="G369" s="64"/>
      <c r="H369" s="64"/>
      <c r="I369" s="173"/>
      <c r="J369" s="64"/>
      <c r="K369" s="64"/>
      <c r="L369" s="62"/>
      <c r="M369" s="255"/>
      <c r="N369" s="43"/>
      <c r="O369" s="43"/>
      <c r="P369" s="43"/>
      <c r="Q369" s="43"/>
      <c r="R369" s="43"/>
      <c r="S369" s="43"/>
      <c r="T369" s="79"/>
      <c r="AT369" s="25" t="s">
        <v>640</v>
      </c>
      <c r="AU369" s="25" t="s">
        <v>87</v>
      </c>
    </row>
    <row r="370" spans="2:65" s="12" customFormat="1" ht="13.5">
      <c r="B370" s="217"/>
      <c r="C370" s="218"/>
      <c r="D370" s="219" t="s">
        <v>237</v>
      </c>
      <c r="E370" s="220" t="s">
        <v>22</v>
      </c>
      <c r="F370" s="221" t="s">
        <v>8271</v>
      </c>
      <c r="G370" s="218"/>
      <c r="H370" s="222">
        <v>2</v>
      </c>
      <c r="I370" s="223"/>
      <c r="J370" s="218"/>
      <c r="K370" s="218"/>
      <c r="L370" s="224"/>
      <c r="M370" s="225"/>
      <c r="N370" s="226"/>
      <c r="O370" s="226"/>
      <c r="P370" s="226"/>
      <c r="Q370" s="226"/>
      <c r="R370" s="226"/>
      <c r="S370" s="226"/>
      <c r="T370" s="227"/>
      <c r="AT370" s="228" t="s">
        <v>237</v>
      </c>
      <c r="AU370" s="228" t="s">
        <v>87</v>
      </c>
      <c r="AV370" s="12" t="s">
        <v>87</v>
      </c>
      <c r="AW370" s="12" t="s">
        <v>42</v>
      </c>
      <c r="AX370" s="12" t="s">
        <v>24</v>
      </c>
      <c r="AY370" s="228" t="s">
        <v>228</v>
      </c>
    </row>
    <row r="371" spans="2:65" s="1" customFormat="1" ht="22.5" customHeight="1">
      <c r="B371" s="42"/>
      <c r="C371" s="233" t="s">
        <v>579</v>
      </c>
      <c r="D371" s="233" t="s">
        <v>349</v>
      </c>
      <c r="E371" s="234" t="s">
        <v>8609</v>
      </c>
      <c r="F371" s="235" t="s">
        <v>8610</v>
      </c>
      <c r="G371" s="236" t="s">
        <v>515</v>
      </c>
      <c r="H371" s="237">
        <v>1</v>
      </c>
      <c r="I371" s="238"/>
      <c r="J371" s="239">
        <f>ROUND(I371*H371,2)</f>
        <v>0</v>
      </c>
      <c r="K371" s="235" t="s">
        <v>264</v>
      </c>
      <c r="L371" s="240"/>
      <c r="M371" s="241" t="s">
        <v>22</v>
      </c>
      <c r="N371" s="242" t="s">
        <v>50</v>
      </c>
      <c r="O371" s="43"/>
      <c r="P371" s="214">
        <f>O371*H371</f>
        <v>0</v>
      </c>
      <c r="Q371" s="214">
        <v>2.9249999999999998</v>
      </c>
      <c r="R371" s="214">
        <f>Q371*H371</f>
        <v>2.9249999999999998</v>
      </c>
      <c r="S371" s="214">
        <v>0</v>
      </c>
      <c r="T371" s="215">
        <f>S371*H371</f>
        <v>0</v>
      </c>
      <c r="AR371" s="25" t="s">
        <v>267</v>
      </c>
      <c r="AT371" s="25" t="s">
        <v>349</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235</v>
      </c>
      <c r="BM371" s="25" t="s">
        <v>8611</v>
      </c>
    </row>
    <row r="372" spans="2:65" s="1" customFormat="1" ht="27">
      <c r="B372" s="42"/>
      <c r="C372" s="64"/>
      <c r="D372" s="229" t="s">
        <v>640</v>
      </c>
      <c r="E372" s="64"/>
      <c r="F372" s="254" t="s">
        <v>8554</v>
      </c>
      <c r="G372" s="64"/>
      <c r="H372" s="64"/>
      <c r="I372" s="173"/>
      <c r="J372" s="64"/>
      <c r="K372" s="64"/>
      <c r="L372" s="62"/>
      <c r="M372" s="255"/>
      <c r="N372" s="43"/>
      <c r="O372" s="43"/>
      <c r="P372" s="43"/>
      <c r="Q372" s="43"/>
      <c r="R372" s="43"/>
      <c r="S372" s="43"/>
      <c r="T372" s="79"/>
      <c r="AT372" s="25" t="s">
        <v>640</v>
      </c>
      <c r="AU372" s="25" t="s">
        <v>87</v>
      </c>
    </row>
    <row r="373" spans="2:65" s="12" customFormat="1" ht="13.5">
      <c r="B373" s="217"/>
      <c r="C373" s="218"/>
      <c r="D373" s="229" t="s">
        <v>237</v>
      </c>
      <c r="E373" s="230" t="s">
        <v>22</v>
      </c>
      <c r="F373" s="231" t="s">
        <v>8252</v>
      </c>
      <c r="G373" s="218"/>
      <c r="H373" s="232">
        <v>1</v>
      </c>
      <c r="I373" s="223"/>
      <c r="J373" s="218"/>
      <c r="K373" s="218"/>
      <c r="L373" s="224"/>
      <c r="M373" s="225"/>
      <c r="N373" s="226"/>
      <c r="O373" s="226"/>
      <c r="P373" s="226"/>
      <c r="Q373" s="226"/>
      <c r="R373" s="226"/>
      <c r="S373" s="226"/>
      <c r="T373" s="227"/>
      <c r="AT373" s="228" t="s">
        <v>237</v>
      </c>
      <c r="AU373" s="228" t="s">
        <v>87</v>
      </c>
      <c r="AV373" s="12" t="s">
        <v>87</v>
      </c>
      <c r="AW373" s="12" t="s">
        <v>42</v>
      </c>
      <c r="AX373" s="12" t="s">
        <v>79</v>
      </c>
      <c r="AY373" s="228" t="s">
        <v>228</v>
      </c>
    </row>
    <row r="374" spans="2:65" s="13" customFormat="1" ht="13.5">
      <c r="B374" s="243"/>
      <c r="C374" s="244"/>
      <c r="D374" s="219" t="s">
        <v>237</v>
      </c>
      <c r="E374" s="245" t="s">
        <v>22</v>
      </c>
      <c r="F374" s="246" t="s">
        <v>358</v>
      </c>
      <c r="G374" s="244"/>
      <c r="H374" s="247">
        <v>1</v>
      </c>
      <c r="I374" s="248"/>
      <c r="J374" s="244"/>
      <c r="K374" s="244"/>
      <c r="L374" s="249"/>
      <c r="M374" s="250"/>
      <c r="N374" s="251"/>
      <c r="O374" s="251"/>
      <c r="P374" s="251"/>
      <c r="Q374" s="251"/>
      <c r="R374" s="251"/>
      <c r="S374" s="251"/>
      <c r="T374" s="252"/>
      <c r="AT374" s="253" t="s">
        <v>237</v>
      </c>
      <c r="AU374" s="253" t="s">
        <v>87</v>
      </c>
      <c r="AV374" s="13" t="s">
        <v>235</v>
      </c>
      <c r="AW374" s="13" t="s">
        <v>42</v>
      </c>
      <c r="AX374" s="13" t="s">
        <v>24</v>
      </c>
      <c r="AY374" s="253" t="s">
        <v>228</v>
      </c>
    </row>
    <row r="375" spans="2:65" s="1" customFormat="1" ht="22.5" customHeight="1">
      <c r="B375" s="42"/>
      <c r="C375" s="233" t="s">
        <v>583</v>
      </c>
      <c r="D375" s="233" t="s">
        <v>349</v>
      </c>
      <c r="E375" s="234" t="s">
        <v>8612</v>
      </c>
      <c r="F375" s="235" t="s">
        <v>8613</v>
      </c>
      <c r="G375" s="236" t="s">
        <v>515</v>
      </c>
      <c r="H375" s="237">
        <v>1</v>
      </c>
      <c r="I375" s="238"/>
      <c r="J375" s="239">
        <f>ROUND(I375*H375,2)</f>
        <v>0</v>
      </c>
      <c r="K375" s="235" t="s">
        <v>264</v>
      </c>
      <c r="L375" s="240"/>
      <c r="M375" s="241" t="s">
        <v>22</v>
      </c>
      <c r="N375" s="242" t="s">
        <v>50</v>
      </c>
      <c r="O375" s="43"/>
      <c r="P375" s="214">
        <f>O375*H375</f>
        <v>0</v>
      </c>
      <c r="Q375" s="214">
        <v>0.43</v>
      </c>
      <c r="R375" s="214">
        <f>Q375*H375</f>
        <v>0.43</v>
      </c>
      <c r="S375" s="214">
        <v>0</v>
      </c>
      <c r="T375" s="215">
        <f>S375*H375</f>
        <v>0</v>
      </c>
      <c r="AR375" s="25" t="s">
        <v>267</v>
      </c>
      <c r="AT375" s="25" t="s">
        <v>349</v>
      </c>
      <c r="AU375" s="25" t="s">
        <v>87</v>
      </c>
      <c r="AY375" s="25" t="s">
        <v>228</v>
      </c>
      <c r="BE375" s="216">
        <f>IF(N375="základní",J375,0)</f>
        <v>0</v>
      </c>
      <c r="BF375" s="216">
        <f>IF(N375="snížená",J375,0)</f>
        <v>0</v>
      </c>
      <c r="BG375" s="216">
        <f>IF(N375="zákl. přenesená",J375,0)</f>
        <v>0</v>
      </c>
      <c r="BH375" s="216">
        <f>IF(N375="sníž. přenesená",J375,0)</f>
        <v>0</v>
      </c>
      <c r="BI375" s="216">
        <f>IF(N375="nulová",J375,0)</f>
        <v>0</v>
      </c>
      <c r="BJ375" s="25" t="s">
        <v>24</v>
      </c>
      <c r="BK375" s="216">
        <f>ROUND(I375*H375,2)</f>
        <v>0</v>
      </c>
      <c r="BL375" s="25" t="s">
        <v>235</v>
      </c>
      <c r="BM375" s="25" t="s">
        <v>8614</v>
      </c>
    </row>
    <row r="376" spans="2:65" s="1" customFormat="1" ht="27">
      <c r="B376" s="42"/>
      <c r="C376" s="64"/>
      <c r="D376" s="229" t="s">
        <v>640</v>
      </c>
      <c r="E376" s="64"/>
      <c r="F376" s="254" t="s">
        <v>8492</v>
      </c>
      <c r="G376" s="64"/>
      <c r="H376" s="64"/>
      <c r="I376" s="173"/>
      <c r="J376" s="64"/>
      <c r="K376" s="64"/>
      <c r="L376" s="62"/>
      <c r="M376" s="255"/>
      <c r="N376" s="43"/>
      <c r="O376" s="43"/>
      <c r="P376" s="43"/>
      <c r="Q376" s="43"/>
      <c r="R376" s="43"/>
      <c r="S376" s="43"/>
      <c r="T376" s="79"/>
      <c r="AT376" s="25" t="s">
        <v>640</v>
      </c>
      <c r="AU376" s="25" t="s">
        <v>87</v>
      </c>
    </row>
    <row r="377" spans="2:65" s="12" customFormat="1" ht="13.5">
      <c r="B377" s="217"/>
      <c r="C377" s="218"/>
      <c r="D377" s="229" t="s">
        <v>237</v>
      </c>
      <c r="E377" s="230" t="s">
        <v>22</v>
      </c>
      <c r="F377" s="231" t="s">
        <v>8252</v>
      </c>
      <c r="G377" s="218"/>
      <c r="H377" s="232">
        <v>1</v>
      </c>
      <c r="I377" s="223"/>
      <c r="J377" s="218"/>
      <c r="K377" s="218"/>
      <c r="L377" s="224"/>
      <c r="M377" s="225"/>
      <c r="N377" s="226"/>
      <c r="O377" s="226"/>
      <c r="P377" s="226"/>
      <c r="Q377" s="226"/>
      <c r="R377" s="226"/>
      <c r="S377" s="226"/>
      <c r="T377" s="227"/>
      <c r="AT377" s="228" t="s">
        <v>237</v>
      </c>
      <c r="AU377" s="228" t="s">
        <v>87</v>
      </c>
      <c r="AV377" s="12" t="s">
        <v>87</v>
      </c>
      <c r="AW377" s="12" t="s">
        <v>42</v>
      </c>
      <c r="AX377" s="12" t="s">
        <v>79</v>
      </c>
      <c r="AY377" s="228" t="s">
        <v>228</v>
      </c>
    </row>
    <row r="378" spans="2:65" s="13" customFormat="1" ht="13.5">
      <c r="B378" s="243"/>
      <c r="C378" s="244"/>
      <c r="D378" s="219" t="s">
        <v>237</v>
      </c>
      <c r="E378" s="245" t="s">
        <v>22</v>
      </c>
      <c r="F378" s="246" t="s">
        <v>358</v>
      </c>
      <c r="G378" s="244"/>
      <c r="H378" s="247">
        <v>1</v>
      </c>
      <c r="I378" s="248"/>
      <c r="J378" s="244"/>
      <c r="K378" s="244"/>
      <c r="L378" s="249"/>
      <c r="M378" s="250"/>
      <c r="N378" s="251"/>
      <c r="O378" s="251"/>
      <c r="P378" s="251"/>
      <c r="Q378" s="251"/>
      <c r="R378" s="251"/>
      <c r="S378" s="251"/>
      <c r="T378" s="252"/>
      <c r="AT378" s="253" t="s">
        <v>237</v>
      </c>
      <c r="AU378" s="253" t="s">
        <v>87</v>
      </c>
      <c r="AV378" s="13" t="s">
        <v>235</v>
      </c>
      <c r="AW378" s="13" t="s">
        <v>42</v>
      </c>
      <c r="AX378" s="13" t="s">
        <v>24</v>
      </c>
      <c r="AY378" s="253" t="s">
        <v>228</v>
      </c>
    </row>
    <row r="379" spans="2:65" s="1" customFormat="1" ht="22.5" customHeight="1">
      <c r="B379" s="42"/>
      <c r="C379" s="233" t="s">
        <v>588</v>
      </c>
      <c r="D379" s="233" t="s">
        <v>349</v>
      </c>
      <c r="E379" s="234" t="s">
        <v>8615</v>
      </c>
      <c r="F379" s="235" t="s">
        <v>8616</v>
      </c>
      <c r="G379" s="236" t="s">
        <v>515</v>
      </c>
      <c r="H379" s="237">
        <v>2</v>
      </c>
      <c r="I379" s="238"/>
      <c r="J379" s="239">
        <f>ROUND(I379*H379,2)</f>
        <v>0</v>
      </c>
      <c r="K379" s="235" t="s">
        <v>264</v>
      </c>
      <c r="L379" s="240"/>
      <c r="M379" s="241" t="s">
        <v>22</v>
      </c>
      <c r="N379" s="242" t="s">
        <v>50</v>
      </c>
      <c r="O379" s="43"/>
      <c r="P379" s="214">
        <f>O379*H379</f>
        <v>0</v>
      </c>
      <c r="Q379" s="214">
        <v>2.9</v>
      </c>
      <c r="R379" s="214">
        <f>Q379*H379</f>
        <v>5.8</v>
      </c>
      <c r="S379" s="214">
        <v>0</v>
      </c>
      <c r="T379" s="215">
        <f>S379*H379</f>
        <v>0</v>
      </c>
      <c r="AR379" s="25" t="s">
        <v>267</v>
      </c>
      <c r="AT379" s="25" t="s">
        <v>349</v>
      </c>
      <c r="AU379" s="25" t="s">
        <v>87</v>
      </c>
      <c r="AY379" s="25" t="s">
        <v>228</v>
      </c>
      <c r="BE379" s="216">
        <f>IF(N379="základní",J379,0)</f>
        <v>0</v>
      </c>
      <c r="BF379" s="216">
        <f>IF(N379="snížená",J379,0)</f>
        <v>0</v>
      </c>
      <c r="BG379" s="216">
        <f>IF(N379="zákl. přenesená",J379,0)</f>
        <v>0</v>
      </c>
      <c r="BH379" s="216">
        <f>IF(N379="sníž. přenesená",J379,0)</f>
        <v>0</v>
      </c>
      <c r="BI379" s="216">
        <f>IF(N379="nulová",J379,0)</f>
        <v>0</v>
      </c>
      <c r="BJ379" s="25" t="s">
        <v>24</v>
      </c>
      <c r="BK379" s="216">
        <f>ROUND(I379*H379,2)</f>
        <v>0</v>
      </c>
      <c r="BL379" s="25" t="s">
        <v>235</v>
      </c>
      <c r="BM379" s="25" t="s">
        <v>8617</v>
      </c>
    </row>
    <row r="380" spans="2:65" s="1" customFormat="1" ht="27">
      <c r="B380" s="42"/>
      <c r="C380" s="64"/>
      <c r="D380" s="229" t="s">
        <v>640</v>
      </c>
      <c r="E380" s="64"/>
      <c r="F380" s="254" t="s">
        <v>8492</v>
      </c>
      <c r="G380" s="64"/>
      <c r="H380" s="64"/>
      <c r="I380" s="173"/>
      <c r="J380" s="64"/>
      <c r="K380" s="64"/>
      <c r="L380" s="62"/>
      <c r="M380" s="255"/>
      <c r="N380" s="43"/>
      <c r="O380" s="43"/>
      <c r="P380" s="43"/>
      <c r="Q380" s="43"/>
      <c r="R380" s="43"/>
      <c r="S380" s="43"/>
      <c r="T380" s="79"/>
      <c r="AT380" s="25" t="s">
        <v>640</v>
      </c>
      <c r="AU380" s="25" t="s">
        <v>87</v>
      </c>
    </row>
    <row r="381" spans="2:65" s="12" customFormat="1" ht="13.5">
      <c r="B381" s="217"/>
      <c r="C381" s="218"/>
      <c r="D381" s="229" t="s">
        <v>237</v>
      </c>
      <c r="E381" s="230" t="s">
        <v>22</v>
      </c>
      <c r="F381" s="231" t="s">
        <v>8271</v>
      </c>
      <c r="G381" s="218"/>
      <c r="H381" s="232">
        <v>2</v>
      </c>
      <c r="I381" s="223"/>
      <c r="J381" s="218"/>
      <c r="K381" s="218"/>
      <c r="L381" s="224"/>
      <c r="M381" s="225"/>
      <c r="N381" s="226"/>
      <c r="O381" s="226"/>
      <c r="P381" s="226"/>
      <c r="Q381" s="226"/>
      <c r="R381" s="226"/>
      <c r="S381" s="226"/>
      <c r="T381" s="227"/>
      <c r="AT381" s="228" t="s">
        <v>237</v>
      </c>
      <c r="AU381" s="228" t="s">
        <v>87</v>
      </c>
      <c r="AV381" s="12" t="s">
        <v>87</v>
      </c>
      <c r="AW381" s="12" t="s">
        <v>42</v>
      </c>
      <c r="AX381" s="12" t="s">
        <v>79</v>
      </c>
      <c r="AY381" s="228" t="s">
        <v>228</v>
      </c>
    </row>
    <row r="382" spans="2:65" s="13" customFormat="1" ht="13.5">
      <c r="B382" s="243"/>
      <c r="C382" s="244"/>
      <c r="D382" s="219" t="s">
        <v>237</v>
      </c>
      <c r="E382" s="245" t="s">
        <v>22</v>
      </c>
      <c r="F382" s="246" t="s">
        <v>358</v>
      </c>
      <c r="G382" s="244"/>
      <c r="H382" s="247">
        <v>2</v>
      </c>
      <c r="I382" s="248"/>
      <c r="J382" s="244"/>
      <c r="K382" s="244"/>
      <c r="L382" s="249"/>
      <c r="M382" s="250"/>
      <c r="N382" s="251"/>
      <c r="O382" s="251"/>
      <c r="P382" s="251"/>
      <c r="Q382" s="251"/>
      <c r="R382" s="251"/>
      <c r="S382" s="251"/>
      <c r="T382" s="252"/>
      <c r="AT382" s="253" t="s">
        <v>237</v>
      </c>
      <c r="AU382" s="253" t="s">
        <v>87</v>
      </c>
      <c r="AV382" s="13" t="s">
        <v>235</v>
      </c>
      <c r="AW382" s="13" t="s">
        <v>42</v>
      </c>
      <c r="AX382" s="13" t="s">
        <v>24</v>
      </c>
      <c r="AY382" s="253" t="s">
        <v>228</v>
      </c>
    </row>
    <row r="383" spans="2:65" s="1" customFormat="1" ht="22.5" customHeight="1">
      <c r="B383" s="42"/>
      <c r="C383" s="233" t="s">
        <v>594</v>
      </c>
      <c r="D383" s="233" t="s">
        <v>349</v>
      </c>
      <c r="E383" s="234" t="s">
        <v>8618</v>
      </c>
      <c r="F383" s="235" t="s">
        <v>8619</v>
      </c>
      <c r="G383" s="236" t="s">
        <v>515</v>
      </c>
      <c r="H383" s="237">
        <v>1</v>
      </c>
      <c r="I383" s="238"/>
      <c r="J383" s="239">
        <f>ROUND(I383*H383,2)</f>
        <v>0</v>
      </c>
      <c r="K383" s="235" t="s">
        <v>264</v>
      </c>
      <c r="L383" s="240"/>
      <c r="M383" s="241" t="s">
        <v>22</v>
      </c>
      <c r="N383" s="242" t="s">
        <v>50</v>
      </c>
      <c r="O383" s="43"/>
      <c r="P383" s="214">
        <f>O383*H383</f>
        <v>0</v>
      </c>
      <c r="Q383" s="214">
        <v>8.0000000000000002E-3</v>
      </c>
      <c r="R383" s="214">
        <f>Q383*H383</f>
        <v>8.0000000000000002E-3</v>
      </c>
      <c r="S383" s="214">
        <v>0</v>
      </c>
      <c r="T383" s="215">
        <f>S383*H383</f>
        <v>0</v>
      </c>
      <c r="AR383" s="25" t="s">
        <v>267</v>
      </c>
      <c r="AT383" s="25" t="s">
        <v>349</v>
      </c>
      <c r="AU383" s="25" t="s">
        <v>87</v>
      </c>
      <c r="AY383" s="25" t="s">
        <v>228</v>
      </c>
      <c r="BE383" s="216">
        <f>IF(N383="základní",J383,0)</f>
        <v>0</v>
      </c>
      <c r="BF383" s="216">
        <f>IF(N383="snížená",J383,0)</f>
        <v>0</v>
      </c>
      <c r="BG383" s="216">
        <f>IF(N383="zákl. přenesená",J383,0)</f>
        <v>0</v>
      </c>
      <c r="BH383" s="216">
        <f>IF(N383="sníž. přenesená",J383,0)</f>
        <v>0</v>
      </c>
      <c r="BI383" s="216">
        <f>IF(N383="nulová",J383,0)</f>
        <v>0</v>
      </c>
      <c r="BJ383" s="25" t="s">
        <v>24</v>
      </c>
      <c r="BK383" s="216">
        <f>ROUND(I383*H383,2)</f>
        <v>0</v>
      </c>
      <c r="BL383" s="25" t="s">
        <v>235</v>
      </c>
      <c r="BM383" s="25" t="s">
        <v>8620</v>
      </c>
    </row>
    <row r="384" spans="2:65" s="1" customFormat="1" ht="27">
      <c r="B384" s="42"/>
      <c r="C384" s="64"/>
      <c r="D384" s="229" t="s">
        <v>640</v>
      </c>
      <c r="E384" s="64"/>
      <c r="F384" s="254" t="s">
        <v>8602</v>
      </c>
      <c r="G384" s="64"/>
      <c r="H384" s="64"/>
      <c r="I384" s="173"/>
      <c r="J384" s="64"/>
      <c r="K384" s="64"/>
      <c r="L384" s="62"/>
      <c r="M384" s="255"/>
      <c r="N384" s="43"/>
      <c r="O384" s="43"/>
      <c r="P384" s="43"/>
      <c r="Q384" s="43"/>
      <c r="R384" s="43"/>
      <c r="S384" s="43"/>
      <c r="T384" s="79"/>
      <c r="AT384" s="25" t="s">
        <v>640</v>
      </c>
      <c r="AU384" s="25" t="s">
        <v>87</v>
      </c>
    </row>
    <row r="385" spans="2:65" s="12" customFormat="1" ht="13.5">
      <c r="B385" s="217"/>
      <c r="C385" s="218"/>
      <c r="D385" s="229" t="s">
        <v>237</v>
      </c>
      <c r="E385" s="230" t="s">
        <v>22</v>
      </c>
      <c r="F385" s="231" t="s">
        <v>8252</v>
      </c>
      <c r="G385" s="218"/>
      <c r="H385" s="232">
        <v>1</v>
      </c>
      <c r="I385" s="223"/>
      <c r="J385" s="218"/>
      <c r="K385" s="218"/>
      <c r="L385" s="224"/>
      <c r="M385" s="225"/>
      <c r="N385" s="226"/>
      <c r="O385" s="226"/>
      <c r="P385" s="226"/>
      <c r="Q385" s="226"/>
      <c r="R385" s="226"/>
      <c r="S385" s="226"/>
      <c r="T385" s="227"/>
      <c r="AT385" s="228" t="s">
        <v>237</v>
      </c>
      <c r="AU385" s="228" t="s">
        <v>87</v>
      </c>
      <c r="AV385" s="12" t="s">
        <v>87</v>
      </c>
      <c r="AW385" s="12" t="s">
        <v>42</v>
      </c>
      <c r="AX385" s="12" t="s">
        <v>79</v>
      </c>
      <c r="AY385" s="228" t="s">
        <v>228</v>
      </c>
    </row>
    <row r="386" spans="2:65" s="13" customFormat="1" ht="13.5">
      <c r="B386" s="243"/>
      <c r="C386" s="244"/>
      <c r="D386" s="219" t="s">
        <v>237</v>
      </c>
      <c r="E386" s="245" t="s">
        <v>22</v>
      </c>
      <c r="F386" s="246" t="s">
        <v>358</v>
      </c>
      <c r="G386" s="244"/>
      <c r="H386" s="247">
        <v>1</v>
      </c>
      <c r="I386" s="248"/>
      <c r="J386" s="244"/>
      <c r="K386" s="244"/>
      <c r="L386" s="249"/>
      <c r="M386" s="250"/>
      <c r="N386" s="251"/>
      <c r="O386" s="251"/>
      <c r="P386" s="251"/>
      <c r="Q386" s="251"/>
      <c r="R386" s="251"/>
      <c r="S386" s="251"/>
      <c r="T386" s="252"/>
      <c r="AT386" s="253" t="s">
        <v>237</v>
      </c>
      <c r="AU386" s="253" t="s">
        <v>87</v>
      </c>
      <c r="AV386" s="13" t="s">
        <v>235</v>
      </c>
      <c r="AW386" s="13" t="s">
        <v>42</v>
      </c>
      <c r="AX386" s="13" t="s">
        <v>24</v>
      </c>
      <c r="AY386" s="253" t="s">
        <v>228</v>
      </c>
    </row>
    <row r="387" spans="2:65" s="1" customFormat="1" ht="22.5" customHeight="1">
      <c r="B387" s="42"/>
      <c r="C387" s="233" t="s">
        <v>599</v>
      </c>
      <c r="D387" s="233" t="s">
        <v>349</v>
      </c>
      <c r="E387" s="234" t="s">
        <v>8621</v>
      </c>
      <c r="F387" s="235" t="s">
        <v>8622</v>
      </c>
      <c r="G387" s="236" t="s">
        <v>515</v>
      </c>
      <c r="H387" s="237">
        <v>2</v>
      </c>
      <c r="I387" s="238"/>
      <c r="J387" s="239">
        <f>ROUND(I387*H387,2)</f>
        <v>0</v>
      </c>
      <c r="K387" s="235" t="s">
        <v>264</v>
      </c>
      <c r="L387" s="240"/>
      <c r="M387" s="241" t="s">
        <v>22</v>
      </c>
      <c r="N387" s="242" t="s">
        <v>50</v>
      </c>
      <c r="O387" s="43"/>
      <c r="P387" s="214">
        <f>O387*H387</f>
        <v>0</v>
      </c>
      <c r="Q387" s="214">
        <v>0</v>
      </c>
      <c r="R387" s="214">
        <f>Q387*H387</f>
        <v>0</v>
      </c>
      <c r="S387" s="214">
        <v>0</v>
      </c>
      <c r="T387" s="215">
        <f>S387*H387</f>
        <v>0</v>
      </c>
      <c r="AR387" s="25" t="s">
        <v>267</v>
      </c>
      <c r="AT387" s="25" t="s">
        <v>349</v>
      </c>
      <c r="AU387" s="25" t="s">
        <v>87</v>
      </c>
      <c r="AY387" s="25" t="s">
        <v>228</v>
      </c>
      <c r="BE387" s="216">
        <f>IF(N387="základní",J387,0)</f>
        <v>0</v>
      </c>
      <c r="BF387" s="216">
        <f>IF(N387="snížená",J387,0)</f>
        <v>0</v>
      </c>
      <c r="BG387" s="216">
        <f>IF(N387="zákl. přenesená",J387,0)</f>
        <v>0</v>
      </c>
      <c r="BH387" s="216">
        <f>IF(N387="sníž. přenesená",J387,0)</f>
        <v>0</v>
      </c>
      <c r="BI387" s="216">
        <f>IF(N387="nulová",J387,0)</f>
        <v>0</v>
      </c>
      <c r="BJ387" s="25" t="s">
        <v>24</v>
      </c>
      <c r="BK387" s="216">
        <f>ROUND(I387*H387,2)</f>
        <v>0</v>
      </c>
      <c r="BL387" s="25" t="s">
        <v>235</v>
      </c>
      <c r="BM387" s="25" t="s">
        <v>8623</v>
      </c>
    </row>
    <row r="388" spans="2:65" s="1" customFormat="1" ht="27">
      <c r="B388" s="42"/>
      <c r="C388" s="64"/>
      <c r="D388" s="229" t="s">
        <v>640</v>
      </c>
      <c r="E388" s="64"/>
      <c r="F388" s="254" t="s">
        <v>8492</v>
      </c>
      <c r="G388" s="64"/>
      <c r="H388" s="64"/>
      <c r="I388" s="173"/>
      <c r="J388" s="64"/>
      <c r="K388" s="64"/>
      <c r="L388" s="62"/>
      <c r="M388" s="255"/>
      <c r="N388" s="43"/>
      <c r="O388" s="43"/>
      <c r="P388" s="43"/>
      <c r="Q388" s="43"/>
      <c r="R388" s="43"/>
      <c r="S388" s="43"/>
      <c r="T388" s="79"/>
      <c r="AT388" s="25" t="s">
        <v>640</v>
      </c>
      <c r="AU388" s="25" t="s">
        <v>87</v>
      </c>
    </row>
    <row r="389" spans="2:65" s="12" customFormat="1" ht="13.5">
      <c r="B389" s="217"/>
      <c r="C389" s="218"/>
      <c r="D389" s="229" t="s">
        <v>237</v>
      </c>
      <c r="E389" s="230" t="s">
        <v>22</v>
      </c>
      <c r="F389" s="231" t="s">
        <v>8271</v>
      </c>
      <c r="G389" s="218"/>
      <c r="H389" s="232">
        <v>2</v>
      </c>
      <c r="I389" s="223"/>
      <c r="J389" s="218"/>
      <c r="K389" s="218"/>
      <c r="L389" s="224"/>
      <c r="M389" s="225"/>
      <c r="N389" s="226"/>
      <c r="O389" s="226"/>
      <c r="P389" s="226"/>
      <c r="Q389" s="226"/>
      <c r="R389" s="226"/>
      <c r="S389" s="226"/>
      <c r="T389" s="227"/>
      <c r="AT389" s="228" t="s">
        <v>237</v>
      </c>
      <c r="AU389" s="228" t="s">
        <v>87</v>
      </c>
      <c r="AV389" s="12" t="s">
        <v>87</v>
      </c>
      <c r="AW389" s="12" t="s">
        <v>42</v>
      </c>
      <c r="AX389" s="12" t="s">
        <v>79</v>
      </c>
      <c r="AY389" s="228" t="s">
        <v>228</v>
      </c>
    </row>
    <row r="390" spans="2:65" s="13" customFormat="1" ht="13.5">
      <c r="B390" s="243"/>
      <c r="C390" s="244"/>
      <c r="D390" s="219" t="s">
        <v>237</v>
      </c>
      <c r="E390" s="245" t="s">
        <v>22</v>
      </c>
      <c r="F390" s="246" t="s">
        <v>358</v>
      </c>
      <c r="G390" s="244"/>
      <c r="H390" s="247">
        <v>2</v>
      </c>
      <c r="I390" s="248"/>
      <c r="J390" s="244"/>
      <c r="K390" s="244"/>
      <c r="L390" s="249"/>
      <c r="M390" s="250"/>
      <c r="N390" s="251"/>
      <c r="O390" s="251"/>
      <c r="P390" s="251"/>
      <c r="Q390" s="251"/>
      <c r="R390" s="251"/>
      <c r="S390" s="251"/>
      <c r="T390" s="252"/>
      <c r="AT390" s="253" t="s">
        <v>237</v>
      </c>
      <c r="AU390" s="253" t="s">
        <v>87</v>
      </c>
      <c r="AV390" s="13" t="s">
        <v>235</v>
      </c>
      <c r="AW390" s="13" t="s">
        <v>42</v>
      </c>
      <c r="AX390" s="13" t="s">
        <v>24</v>
      </c>
      <c r="AY390" s="253" t="s">
        <v>228</v>
      </c>
    </row>
    <row r="391" spans="2:65" s="1" customFormat="1" ht="22.5" customHeight="1">
      <c r="B391" s="42"/>
      <c r="C391" s="233" t="s">
        <v>603</v>
      </c>
      <c r="D391" s="233" t="s">
        <v>349</v>
      </c>
      <c r="E391" s="234" t="s">
        <v>8624</v>
      </c>
      <c r="F391" s="235" t="s">
        <v>8625</v>
      </c>
      <c r="G391" s="236" t="s">
        <v>515</v>
      </c>
      <c r="H391" s="237">
        <v>4</v>
      </c>
      <c r="I391" s="238"/>
      <c r="J391" s="239">
        <f>ROUND(I391*H391,2)</f>
        <v>0</v>
      </c>
      <c r="K391" s="235" t="s">
        <v>264</v>
      </c>
      <c r="L391" s="240"/>
      <c r="M391" s="241" t="s">
        <v>22</v>
      </c>
      <c r="N391" s="242" t="s">
        <v>50</v>
      </c>
      <c r="O391" s="43"/>
      <c r="P391" s="214">
        <f>O391*H391</f>
        <v>0</v>
      </c>
      <c r="Q391" s="214">
        <v>0.315</v>
      </c>
      <c r="R391" s="214">
        <f>Q391*H391</f>
        <v>1.26</v>
      </c>
      <c r="S391" s="214">
        <v>0</v>
      </c>
      <c r="T391" s="215">
        <f>S391*H391</f>
        <v>0</v>
      </c>
      <c r="AR391" s="25" t="s">
        <v>267</v>
      </c>
      <c r="AT391" s="25" t="s">
        <v>349</v>
      </c>
      <c r="AU391" s="25" t="s">
        <v>87</v>
      </c>
      <c r="AY391" s="25" t="s">
        <v>228</v>
      </c>
      <c r="BE391" s="216">
        <f>IF(N391="základní",J391,0)</f>
        <v>0</v>
      </c>
      <c r="BF391" s="216">
        <f>IF(N391="snížená",J391,0)</f>
        <v>0</v>
      </c>
      <c r="BG391" s="216">
        <f>IF(N391="zákl. přenesená",J391,0)</f>
        <v>0</v>
      </c>
      <c r="BH391" s="216">
        <f>IF(N391="sníž. přenesená",J391,0)</f>
        <v>0</v>
      </c>
      <c r="BI391" s="216">
        <f>IF(N391="nulová",J391,0)</f>
        <v>0</v>
      </c>
      <c r="BJ391" s="25" t="s">
        <v>24</v>
      </c>
      <c r="BK391" s="216">
        <f>ROUND(I391*H391,2)</f>
        <v>0</v>
      </c>
      <c r="BL391" s="25" t="s">
        <v>235</v>
      </c>
      <c r="BM391" s="25" t="s">
        <v>8626</v>
      </c>
    </row>
    <row r="392" spans="2:65" s="1" customFormat="1" ht="27">
      <c r="B392" s="42"/>
      <c r="C392" s="64"/>
      <c r="D392" s="229" t="s">
        <v>640</v>
      </c>
      <c r="E392" s="64"/>
      <c r="F392" s="254" t="s">
        <v>8500</v>
      </c>
      <c r="G392" s="64"/>
      <c r="H392" s="64"/>
      <c r="I392" s="173"/>
      <c r="J392" s="64"/>
      <c r="K392" s="64"/>
      <c r="L392" s="62"/>
      <c r="M392" s="255"/>
      <c r="N392" s="43"/>
      <c r="O392" s="43"/>
      <c r="P392" s="43"/>
      <c r="Q392" s="43"/>
      <c r="R392" s="43"/>
      <c r="S392" s="43"/>
      <c r="T392" s="79"/>
      <c r="AT392" s="25" t="s">
        <v>640</v>
      </c>
      <c r="AU392" s="25" t="s">
        <v>87</v>
      </c>
    </row>
    <row r="393" spans="2:65" s="12" customFormat="1" ht="13.5">
      <c r="B393" s="217"/>
      <c r="C393" s="218"/>
      <c r="D393" s="229" t="s">
        <v>237</v>
      </c>
      <c r="E393" s="230" t="s">
        <v>22</v>
      </c>
      <c r="F393" s="231" t="s">
        <v>8558</v>
      </c>
      <c r="G393" s="218"/>
      <c r="H393" s="232">
        <v>4</v>
      </c>
      <c r="I393" s="223"/>
      <c r="J393" s="218"/>
      <c r="K393" s="218"/>
      <c r="L393" s="224"/>
      <c r="M393" s="225"/>
      <c r="N393" s="226"/>
      <c r="O393" s="226"/>
      <c r="P393" s="226"/>
      <c r="Q393" s="226"/>
      <c r="R393" s="226"/>
      <c r="S393" s="226"/>
      <c r="T393" s="227"/>
      <c r="AT393" s="228" t="s">
        <v>237</v>
      </c>
      <c r="AU393" s="228" t="s">
        <v>87</v>
      </c>
      <c r="AV393" s="12" t="s">
        <v>87</v>
      </c>
      <c r="AW393" s="12" t="s">
        <v>42</v>
      </c>
      <c r="AX393" s="12" t="s">
        <v>79</v>
      </c>
      <c r="AY393" s="228" t="s">
        <v>228</v>
      </c>
    </row>
    <row r="394" spans="2:65" s="13" customFormat="1" ht="13.5">
      <c r="B394" s="243"/>
      <c r="C394" s="244"/>
      <c r="D394" s="219" t="s">
        <v>237</v>
      </c>
      <c r="E394" s="245" t="s">
        <v>22</v>
      </c>
      <c r="F394" s="246" t="s">
        <v>358</v>
      </c>
      <c r="G394" s="244"/>
      <c r="H394" s="247">
        <v>4</v>
      </c>
      <c r="I394" s="248"/>
      <c r="J394" s="244"/>
      <c r="K394" s="244"/>
      <c r="L394" s="249"/>
      <c r="M394" s="250"/>
      <c r="N394" s="251"/>
      <c r="O394" s="251"/>
      <c r="P394" s="251"/>
      <c r="Q394" s="251"/>
      <c r="R394" s="251"/>
      <c r="S394" s="251"/>
      <c r="T394" s="252"/>
      <c r="AT394" s="253" t="s">
        <v>237</v>
      </c>
      <c r="AU394" s="253" t="s">
        <v>87</v>
      </c>
      <c r="AV394" s="13" t="s">
        <v>235</v>
      </c>
      <c r="AW394" s="13" t="s">
        <v>42</v>
      </c>
      <c r="AX394" s="13" t="s">
        <v>24</v>
      </c>
      <c r="AY394" s="253" t="s">
        <v>228</v>
      </c>
    </row>
    <row r="395" spans="2:65" s="1" customFormat="1" ht="22.5" customHeight="1">
      <c r="B395" s="42"/>
      <c r="C395" s="233" t="s">
        <v>607</v>
      </c>
      <c r="D395" s="233" t="s">
        <v>349</v>
      </c>
      <c r="E395" s="234" t="s">
        <v>8627</v>
      </c>
      <c r="F395" s="235" t="s">
        <v>8628</v>
      </c>
      <c r="G395" s="236" t="s">
        <v>515</v>
      </c>
      <c r="H395" s="237">
        <v>4</v>
      </c>
      <c r="I395" s="238"/>
      <c r="J395" s="239">
        <f>ROUND(I395*H395,2)</f>
        <v>0</v>
      </c>
      <c r="K395" s="235" t="s">
        <v>264</v>
      </c>
      <c r="L395" s="240"/>
      <c r="M395" s="241" t="s">
        <v>22</v>
      </c>
      <c r="N395" s="242" t="s">
        <v>50</v>
      </c>
      <c r="O395" s="43"/>
      <c r="P395" s="214">
        <f>O395*H395</f>
        <v>0</v>
      </c>
      <c r="Q395" s="214">
        <v>0.03</v>
      </c>
      <c r="R395" s="214">
        <f>Q395*H395</f>
        <v>0.12</v>
      </c>
      <c r="S395" s="214">
        <v>0</v>
      </c>
      <c r="T395" s="215">
        <f>S395*H395</f>
        <v>0</v>
      </c>
      <c r="AR395" s="25" t="s">
        <v>267</v>
      </c>
      <c r="AT395" s="25" t="s">
        <v>349</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235</v>
      </c>
      <c r="BM395" s="25" t="s">
        <v>8629</v>
      </c>
    </row>
    <row r="396" spans="2:65" s="1" customFormat="1" ht="27">
      <c r="B396" s="42"/>
      <c r="C396" s="64"/>
      <c r="D396" s="229" t="s">
        <v>640</v>
      </c>
      <c r="E396" s="64"/>
      <c r="F396" s="254" t="s">
        <v>8500</v>
      </c>
      <c r="G396" s="64"/>
      <c r="H396" s="64"/>
      <c r="I396" s="173"/>
      <c r="J396" s="64"/>
      <c r="K396" s="64"/>
      <c r="L396" s="62"/>
      <c r="M396" s="255"/>
      <c r="N396" s="43"/>
      <c r="O396" s="43"/>
      <c r="P396" s="43"/>
      <c r="Q396" s="43"/>
      <c r="R396" s="43"/>
      <c r="S396" s="43"/>
      <c r="T396" s="79"/>
      <c r="AT396" s="25" t="s">
        <v>640</v>
      </c>
      <c r="AU396" s="25" t="s">
        <v>87</v>
      </c>
    </row>
    <row r="397" spans="2:65" s="12" customFormat="1" ht="13.5">
      <c r="B397" s="217"/>
      <c r="C397" s="218"/>
      <c r="D397" s="219" t="s">
        <v>237</v>
      </c>
      <c r="E397" s="220" t="s">
        <v>22</v>
      </c>
      <c r="F397" s="221" t="s">
        <v>8558</v>
      </c>
      <c r="G397" s="218"/>
      <c r="H397" s="222">
        <v>4</v>
      </c>
      <c r="I397" s="223"/>
      <c r="J397" s="218"/>
      <c r="K397" s="218"/>
      <c r="L397" s="224"/>
      <c r="M397" s="225"/>
      <c r="N397" s="226"/>
      <c r="O397" s="226"/>
      <c r="P397" s="226"/>
      <c r="Q397" s="226"/>
      <c r="R397" s="226"/>
      <c r="S397" s="226"/>
      <c r="T397" s="227"/>
      <c r="AT397" s="228" t="s">
        <v>237</v>
      </c>
      <c r="AU397" s="228" t="s">
        <v>87</v>
      </c>
      <c r="AV397" s="12" t="s">
        <v>87</v>
      </c>
      <c r="AW397" s="12" t="s">
        <v>42</v>
      </c>
      <c r="AX397" s="12" t="s">
        <v>24</v>
      </c>
      <c r="AY397" s="228" t="s">
        <v>228</v>
      </c>
    </row>
    <row r="398" spans="2:65" s="1" customFormat="1" ht="22.5" customHeight="1">
      <c r="B398" s="42"/>
      <c r="C398" s="205" t="s">
        <v>612</v>
      </c>
      <c r="D398" s="205" t="s">
        <v>230</v>
      </c>
      <c r="E398" s="206" t="s">
        <v>8630</v>
      </c>
      <c r="F398" s="207" t="s">
        <v>8631</v>
      </c>
      <c r="G398" s="208" t="s">
        <v>515</v>
      </c>
      <c r="H398" s="209">
        <v>2</v>
      </c>
      <c r="I398" s="210"/>
      <c r="J398" s="211">
        <f>ROUND(I398*H398,2)</f>
        <v>0</v>
      </c>
      <c r="K398" s="207" t="s">
        <v>264</v>
      </c>
      <c r="L398" s="62"/>
      <c r="M398" s="212" t="s">
        <v>22</v>
      </c>
      <c r="N398" s="213" t="s">
        <v>50</v>
      </c>
      <c r="O398" s="43"/>
      <c r="P398" s="214">
        <f>O398*H398</f>
        <v>0</v>
      </c>
      <c r="Q398" s="214">
        <v>0.02</v>
      </c>
      <c r="R398" s="214">
        <f>Q398*H398</f>
        <v>0.04</v>
      </c>
      <c r="S398" s="214">
        <v>0</v>
      </c>
      <c r="T398" s="215">
        <f>S398*H398</f>
        <v>0</v>
      </c>
      <c r="AR398" s="25" t="s">
        <v>235</v>
      </c>
      <c r="AT398" s="25" t="s">
        <v>230</v>
      </c>
      <c r="AU398" s="25" t="s">
        <v>87</v>
      </c>
      <c r="AY398" s="25" t="s">
        <v>228</v>
      </c>
      <c r="BE398" s="216">
        <f>IF(N398="základní",J398,0)</f>
        <v>0</v>
      </c>
      <c r="BF398" s="216">
        <f>IF(N398="snížená",J398,0)</f>
        <v>0</v>
      </c>
      <c r="BG398" s="216">
        <f>IF(N398="zákl. přenesená",J398,0)</f>
        <v>0</v>
      </c>
      <c r="BH398" s="216">
        <f>IF(N398="sníž. přenesená",J398,0)</f>
        <v>0</v>
      </c>
      <c r="BI398" s="216">
        <f>IF(N398="nulová",J398,0)</f>
        <v>0</v>
      </c>
      <c r="BJ398" s="25" t="s">
        <v>24</v>
      </c>
      <c r="BK398" s="216">
        <f>ROUND(I398*H398,2)</f>
        <v>0</v>
      </c>
      <c r="BL398" s="25" t="s">
        <v>235</v>
      </c>
      <c r="BM398" s="25" t="s">
        <v>8632</v>
      </c>
    </row>
    <row r="399" spans="2:65" s="1" customFormat="1" ht="27">
      <c r="B399" s="42"/>
      <c r="C399" s="64"/>
      <c r="D399" s="229" t="s">
        <v>640</v>
      </c>
      <c r="E399" s="64"/>
      <c r="F399" s="254" t="s">
        <v>8602</v>
      </c>
      <c r="G399" s="64"/>
      <c r="H399" s="64"/>
      <c r="I399" s="173"/>
      <c r="J399" s="64"/>
      <c r="K399" s="64"/>
      <c r="L399" s="62"/>
      <c r="M399" s="255"/>
      <c r="N399" s="43"/>
      <c r="O399" s="43"/>
      <c r="P399" s="43"/>
      <c r="Q399" s="43"/>
      <c r="R399" s="43"/>
      <c r="S399" s="43"/>
      <c r="T399" s="79"/>
      <c r="AT399" s="25" t="s">
        <v>640</v>
      </c>
      <c r="AU399" s="25" t="s">
        <v>87</v>
      </c>
    </row>
    <row r="400" spans="2:65" s="12" customFormat="1" ht="13.5">
      <c r="B400" s="217"/>
      <c r="C400" s="218"/>
      <c r="D400" s="229" t="s">
        <v>237</v>
      </c>
      <c r="E400" s="230" t="s">
        <v>22</v>
      </c>
      <c r="F400" s="231" t="s">
        <v>8633</v>
      </c>
      <c r="G400" s="218"/>
      <c r="H400" s="232">
        <v>2</v>
      </c>
      <c r="I400" s="223"/>
      <c r="J400" s="218"/>
      <c r="K400" s="218"/>
      <c r="L400" s="224"/>
      <c r="M400" s="225"/>
      <c r="N400" s="226"/>
      <c r="O400" s="226"/>
      <c r="P400" s="226"/>
      <c r="Q400" s="226"/>
      <c r="R400" s="226"/>
      <c r="S400" s="226"/>
      <c r="T400" s="227"/>
      <c r="AT400" s="228" t="s">
        <v>237</v>
      </c>
      <c r="AU400" s="228" t="s">
        <v>87</v>
      </c>
      <c r="AV400" s="12" t="s">
        <v>87</v>
      </c>
      <c r="AW400" s="12" t="s">
        <v>42</v>
      </c>
      <c r="AX400" s="12" t="s">
        <v>79</v>
      </c>
      <c r="AY400" s="228" t="s">
        <v>228</v>
      </c>
    </row>
    <row r="401" spans="2:65" s="13" customFormat="1" ht="13.5">
      <c r="B401" s="243"/>
      <c r="C401" s="244"/>
      <c r="D401" s="229" t="s">
        <v>237</v>
      </c>
      <c r="E401" s="284" t="s">
        <v>22</v>
      </c>
      <c r="F401" s="285" t="s">
        <v>358</v>
      </c>
      <c r="G401" s="244"/>
      <c r="H401" s="286">
        <v>2</v>
      </c>
      <c r="I401" s="248"/>
      <c r="J401" s="244"/>
      <c r="K401" s="244"/>
      <c r="L401" s="249"/>
      <c r="M401" s="250"/>
      <c r="N401" s="251"/>
      <c r="O401" s="251"/>
      <c r="P401" s="251"/>
      <c r="Q401" s="251"/>
      <c r="R401" s="251"/>
      <c r="S401" s="251"/>
      <c r="T401" s="252"/>
      <c r="AT401" s="253" t="s">
        <v>237</v>
      </c>
      <c r="AU401" s="253" t="s">
        <v>87</v>
      </c>
      <c r="AV401" s="13" t="s">
        <v>235</v>
      </c>
      <c r="AW401" s="13" t="s">
        <v>42</v>
      </c>
      <c r="AX401" s="13" t="s">
        <v>24</v>
      </c>
      <c r="AY401" s="253" t="s">
        <v>228</v>
      </c>
    </row>
    <row r="402" spans="2:65" s="11" customFormat="1" ht="29.85" customHeight="1">
      <c r="B402" s="188"/>
      <c r="C402" s="189"/>
      <c r="D402" s="202" t="s">
        <v>78</v>
      </c>
      <c r="E402" s="203" t="s">
        <v>272</v>
      </c>
      <c r="F402" s="203" t="s">
        <v>870</v>
      </c>
      <c r="G402" s="189"/>
      <c r="H402" s="189"/>
      <c r="I402" s="192"/>
      <c r="J402" s="204">
        <f>BK402</f>
        <v>0</v>
      </c>
      <c r="K402" s="189"/>
      <c r="L402" s="194"/>
      <c r="M402" s="195"/>
      <c r="N402" s="196"/>
      <c r="O402" s="196"/>
      <c r="P402" s="197">
        <f>SUM(P403:P410)</f>
        <v>0</v>
      </c>
      <c r="Q402" s="196"/>
      <c r="R402" s="197">
        <f>SUM(R403:R410)</f>
        <v>3.1500000000000001E-4</v>
      </c>
      <c r="S402" s="196"/>
      <c r="T402" s="198">
        <f>SUM(T403:T410)</f>
        <v>0</v>
      </c>
      <c r="AR402" s="199" t="s">
        <v>24</v>
      </c>
      <c r="AT402" s="200" t="s">
        <v>78</v>
      </c>
      <c r="AU402" s="200" t="s">
        <v>24</v>
      </c>
      <c r="AY402" s="199" t="s">
        <v>228</v>
      </c>
      <c r="BK402" s="201">
        <f>SUM(BK403:BK410)</f>
        <v>0</v>
      </c>
    </row>
    <row r="403" spans="2:65" s="1" customFormat="1" ht="22.5" customHeight="1">
      <c r="B403" s="42"/>
      <c r="C403" s="205" t="s">
        <v>617</v>
      </c>
      <c r="D403" s="205" t="s">
        <v>230</v>
      </c>
      <c r="E403" s="206" t="s">
        <v>7899</v>
      </c>
      <c r="F403" s="207" t="s">
        <v>7900</v>
      </c>
      <c r="G403" s="208" t="s">
        <v>328</v>
      </c>
      <c r="H403" s="209">
        <v>21</v>
      </c>
      <c r="I403" s="210"/>
      <c r="J403" s="211">
        <f>ROUND(I403*H403,2)</f>
        <v>0</v>
      </c>
      <c r="K403" s="207" t="s">
        <v>234</v>
      </c>
      <c r="L403" s="62"/>
      <c r="M403" s="212" t="s">
        <v>22</v>
      </c>
      <c r="N403" s="213" t="s">
        <v>50</v>
      </c>
      <c r="O403" s="43"/>
      <c r="P403" s="214">
        <f>O403*H403</f>
        <v>0</v>
      </c>
      <c r="Q403" s="214">
        <v>0</v>
      </c>
      <c r="R403" s="214">
        <f>Q403*H403</f>
        <v>0</v>
      </c>
      <c r="S403" s="214">
        <v>0</v>
      </c>
      <c r="T403" s="215">
        <f>S403*H403</f>
        <v>0</v>
      </c>
      <c r="AR403" s="25" t="s">
        <v>235</v>
      </c>
      <c r="AT403" s="25" t="s">
        <v>230</v>
      </c>
      <c r="AU403" s="25" t="s">
        <v>87</v>
      </c>
      <c r="AY403" s="25" t="s">
        <v>228</v>
      </c>
      <c r="BE403" s="216">
        <f>IF(N403="základní",J403,0)</f>
        <v>0</v>
      </c>
      <c r="BF403" s="216">
        <f>IF(N403="snížená",J403,0)</f>
        <v>0</v>
      </c>
      <c r="BG403" s="216">
        <f>IF(N403="zákl. přenesená",J403,0)</f>
        <v>0</v>
      </c>
      <c r="BH403" s="216">
        <f>IF(N403="sníž. přenesená",J403,0)</f>
        <v>0</v>
      </c>
      <c r="BI403" s="216">
        <f>IF(N403="nulová",J403,0)</f>
        <v>0</v>
      </c>
      <c r="BJ403" s="25" t="s">
        <v>24</v>
      </c>
      <c r="BK403" s="216">
        <f>ROUND(I403*H403,2)</f>
        <v>0</v>
      </c>
      <c r="BL403" s="25" t="s">
        <v>235</v>
      </c>
      <c r="BM403" s="25" t="s">
        <v>8634</v>
      </c>
    </row>
    <row r="404" spans="2:65" s="1" customFormat="1" ht="27">
      <c r="B404" s="42"/>
      <c r="C404" s="64"/>
      <c r="D404" s="229" t="s">
        <v>640</v>
      </c>
      <c r="E404" s="64"/>
      <c r="F404" s="254" t="s">
        <v>8375</v>
      </c>
      <c r="G404" s="64"/>
      <c r="H404" s="64"/>
      <c r="I404" s="173"/>
      <c r="J404" s="64"/>
      <c r="K404" s="64"/>
      <c r="L404" s="62"/>
      <c r="M404" s="255"/>
      <c r="N404" s="43"/>
      <c r="O404" s="43"/>
      <c r="P404" s="43"/>
      <c r="Q404" s="43"/>
      <c r="R404" s="43"/>
      <c r="S404" s="43"/>
      <c r="T404" s="79"/>
      <c r="AT404" s="25" t="s">
        <v>640</v>
      </c>
      <c r="AU404" s="25" t="s">
        <v>87</v>
      </c>
    </row>
    <row r="405" spans="2:65" s="12" customFormat="1" ht="13.5">
      <c r="B405" s="217"/>
      <c r="C405" s="218"/>
      <c r="D405" s="229" t="s">
        <v>237</v>
      </c>
      <c r="E405" s="230" t="s">
        <v>22</v>
      </c>
      <c r="F405" s="231" t="s">
        <v>8635</v>
      </c>
      <c r="G405" s="218"/>
      <c r="H405" s="232">
        <v>21</v>
      </c>
      <c r="I405" s="223"/>
      <c r="J405" s="218"/>
      <c r="K405" s="218"/>
      <c r="L405" s="224"/>
      <c r="M405" s="225"/>
      <c r="N405" s="226"/>
      <c r="O405" s="226"/>
      <c r="P405" s="226"/>
      <c r="Q405" s="226"/>
      <c r="R405" s="226"/>
      <c r="S405" s="226"/>
      <c r="T405" s="227"/>
      <c r="AT405" s="228" t="s">
        <v>237</v>
      </c>
      <c r="AU405" s="228" t="s">
        <v>87</v>
      </c>
      <c r="AV405" s="12" t="s">
        <v>87</v>
      </c>
      <c r="AW405" s="12" t="s">
        <v>42</v>
      </c>
      <c r="AX405" s="12" t="s">
        <v>79</v>
      </c>
      <c r="AY405" s="228" t="s">
        <v>228</v>
      </c>
    </row>
    <row r="406" spans="2:65" s="13" customFormat="1" ht="13.5">
      <c r="B406" s="243"/>
      <c r="C406" s="244"/>
      <c r="D406" s="219" t="s">
        <v>237</v>
      </c>
      <c r="E406" s="245" t="s">
        <v>22</v>
      </c>
      <c r="F406" s="246" t="s">
        <v>358</v>
      </c>
      <c r="G406" s="244"/>
      <c r="H406" s="247">
        <v>21</v>
      </c>
      <c r="I406" s="248"/>
      <c r="J406" s="244"/>
      <c r="K406" s="244"/>
      <c r="L406" s="249"/>
      <c r="M406" s="250"/>
      <c r="N406" s="251"/>
      <c r="O406" s="251"/>
      <c r="P406" s="251"/>
      <c r="Q406" s="251"/>
      <c r="R406" s="251"/>
      <c r="S406" s="251"/>
      <c r="T406" s="252"/>
      <c r="AT406" s="253" t="s">
        <v>237</v>
      </c>
      <c r="AU406" s="253" t="s">
        <v>87</v>
      </c>
      <c r="AV406" s="13" t="s">
        <v>235</v>
      </c>
      <c r="AW406" s="13" t="s">
        <v>42</v>
      </c>
      <c r="AX406" s="13" t="s">
        <v>24</v>
      </c>
      <c r="AY406" s="253" t="s">
        <v>228</v>
      </c>
    </row>
    <row r="407" spans="2:65" s="1" customFormat="1" ht="22.5" customHeight="1">
      <c r="B407" s="42"/>
      <c r="C407" s="205" t="s">
        <v>622</v>
      </c>
      <c r="D407" s="205" t="s">
        <v>230</v>
      </c>
      <c r="E407" s="206" t="s">
        <v>8636</v>
      </c>
      <c r="F407" s="207" t="s">
        <v>8637</v>
      </c>
      <c r="G407" s="208" t="s">
        <v>328</v>
      </c>
      <c r="H407" s="209">
        <v>10.5</v>
      </c>
      <c r="I407" s="210"/>
      <c r="J407" s="211">
        <f>ROUND(I407*H407,2)</f>
        <v>0</v>
      </c>
      <c r="K407" s="207" t="s">
        <v>234</v>
      </c>
      <c r="L407" s="62"/>
      <c r="M407" s="212" t="s">
        <v>22</v>
      </c>
      <c r="N407" s="213" t="s">
        <v>50</v>
      </c>
      <c r="O407" s="43"/>
      <c r="P407" s="214">
        <f>O407*H407</f>
        <v>0</v>
      </c>
      <c r="Q407" s="214">
        <v>3.0000000000000001E-5</v>
      </c>
      <c r="R407" s="214">
        <f>Q407*H407</f>
        <v>3.1500000000000001E-4</v>
      </c>
      <c r="S407" s="214">
        <v>0</v>
      </c>
      <c r="T407" s="215">
        <f>S407*H407</f>
        <v>0</v>
      </c>
      <c r="AR407" s="25" t="s">
        <v>235</v>
      </c>
      <c r="AT407" s="25" t="s">
        <v>230</v>
      </c>
      <c r="AU407" s="25" t="s">
        <v>87</v>
      </c>
      <c r="AY407" s="25" t="s">
        <v>228</v>
      </c>
      <c r="BE407" s="216">
        <f>IF(N407="základní",J407,0)</f>
        <v>0</v>
      </c>
      <c r="BF407" s="216">
        <f>IF(N407="snížená",J407,0)</f>
        <v>0</v>
      </c>
      <c r="BG407" s="216">
        <f>IF(N407="zákl. přenesená",J407,0)</f>
        <v>0</v>
      </c>
      <c r="BH407" s="216">
        <f>IF(N407="sníž. přenesená",J407,0)</f>
        <v>0</v>
      </c>
      <c r="BI407" s="216">
        <f>IF(N407="nulová",J407,0)</f>
        <v>0</v>
      </c>
      <c r="BJ407" s="25" t="s">
        <v>24</v>
      </c>
      <c r="BK407" s="216">
        <f>ROUND(I407*H407,2)</f>
        <v>0</v>
      </c>
      <c r="BL407" s="25" t="s">
        <v>235</v>
      </c>
      <c r="BM407" s="25" t="s">
        <v>8638</v>
      </c>
    </row>
    <row r="408" spans="2:65" s="1" customFormat="1" ht="27">
      <c r="B408" s="42"/>
      <c r="C408" s="64"/>
      <c r="D408" s="229" t="s">
        <v>640</v>
      </c>
      <c r="E408" s="64"/>
      <c r="F408" s="254" t="s">
        <v>8375</v>
      </c>
      <c r="G408" s="64"/>
      <c r="H408" s="64"/>
      <c r="I408" s="173"/>
      <c r="J408" s="64"/>
      <c r="K408" s="64"/>
      <c r="L408" s="62"/>
      <c r="M408" s="255"/>
      <c r="N408" s="43"/>
      <c r="O408" s="43"/>
      <c r="P408" s="43"/>
      <c r="Q408" s="43"/>
      <c r="R408" s="43"/>
      <c r="S408" s="43"/>
      <c r="T408" s="79"/>
      <c r="AT408" s="25" t="s">
        <v>640</v>
      </c>
      <c r="AU408" s="25" t="s">
        <v>87</v>
      </c>
    </row>
    <row r="409" spans="2:65" s="12" customFormat="1" ht="13.5">
      <c r="B409" s="217"/>
      <c r="C409" s="218"/>
      <c r="D409" s="229" t="s">
        <v>237</v>
      </c>
      <c r="E409" s="230" t="s">
        <v>22</v>
      </c>
      <c r="F409" s="231" t="s">
        <v>8639</v>
      </c>
      <c r="G409" s="218"/>
      <c r="H409" s="232">
        <v>10.5</v>
      </c>
      <c r="I409" s="223"/>
      <c r="J409" s="218"/>
      <c r="K409" s="218"/>
      <c r="L409" s="224"/>
      <c r="M409" s="225"/>
      <c r="N409" s="226"/>
      <c r="O409" s="226"/>
      <c r="P409" s="226"/>
      <c r="Q409" s="226"/>
      <c r="R409" s="226"/>
      <c r="S409" s="226"/>
      <c r="T409" s="227"/>
      <c r="AT409" s="228" t="s">
        <v>237</v>
      </c>
      <c r="AU409" s="228" t="s">
        <v>87</v>
      </c>
      <c r="AV409" s="12" t="s">
        <v>87</v>
      </c>
      <c r="AW409" s="12" t="s">
        <v>42</v>
      </c>
      <c r="AX409" s="12" t="s">
        <v>79</v>
      </c>
      <c r="AY409" s="228" t="s">
        <v>228</v>
      </c>
    </row>
    <row r="410" spans="2:65" s="13" customFormat="1" ht="13.5">
      <c r="B410" s="243"/>
      <c r="C410" s="244"/>
      <c r="D410" s="229" t="s">
        <v>237</v>
      </c>
      <c r="E410" s="284" t="s">
        <v>22</v>
      </c>
      <c r="F410" s="285" t="s">
        <v>358</v>
      </c>
      <c r="G410" s="244"/>
      <c r="H410" s="286">
        <v>10.5</v>
      </c>
      <c r="I410" s="248"/>
      <c r="J410" s="244"/>
      <c r="K410" s="244"/>
      <c r="L410" s="249"/>
      <c r="M410" s="250"/>
      <c r="N410" s="251"/>
      <c r="O410" s="251"/>
      <c r="P410" s="251"/>
      <c r="Q410" s="251"/>
      <c r="R410" s="251"/>
      <c r="S410" s="251"/>
      <c r="T410" s="252"/>
      <c r="AT410" s="253" t="s">
        <v>237</v>
      </c>
      <c r="AU410" s="253" t="s">
        <v>87</v>
      </c>
      <c r="AV410" s="13" t="s">
        <v>235</v>
      </c>
      <c r="AW410" s="13" t="s">
        <v>42</v>
      </c>
      <c r="AX410" s="13" t="s">
        <v>24</v>
      </c>
      <c r="AY410" s="253" t="s">
        <v>228</v>
      </c>
    </row>
    <row r="411" spans="2:65" s="11" customFormat="1" ht="29.85" customHeight="1">
      <c r="B411" s="188"/>
      <c r="C411" s="189"/>
      <c r="D411" s="202" t="s">
        <v>78</v>
      </c>
      <c r="E411" s="203" t="s">
        <v>927</v>
      </c>
      <c r="F411" s="203" t="s">
        <v>928</v>
      </c>
      <c r="G411" s="189"/>
      <c r="H411" s="189"/>
      <c r="I411" s="192"/>
      <c r="J411" s="204">
        <f>BK411</f>
        <v>0</v>
      </c>
      <c r="K411" s="189"/>
      <c r="L411" s="194"/>
      <c r="M411" s="195"/>
      <c r="N411" s="196"/>
      <c r="O411" s="196"/>
      <c r="P411" s="197">
        <f>SUM(P412:P422)</f>
        <v>0</v>
      </c>
      <c r="Q411" s="196"/>
      <c r="R411" s="197">
        <f>SUM(R412:R422)</f>
        <v>0</v>
      </c>
      <c r="S411" s="196"/>
      <c r="T411" s="198">
        <f>SUM(T412:T422)</f>
        <v>0</v>
      </c>
      <c r="AR411" s="199" t="s">
        <v>24</v>
      </c>
      <c r="AT411" s="200" t="s">
        <v>78</v>
      </c>
      <c r="AU411" s="200" t="s">
        <v>24</v>
      </c>
      <c r="AY411" s="199" t="s">
        <v>228</v>
      </c>
      <c r="BK411" s="201">
        <f>SUM(BK412:BK422)</f>
        <v>0</v>
      </c>
    </row>
    <row r="412" spans="2:65" s="1" customFormat="1" ht="22.5" customHeight="1">
      <c r="B412" s="42"/>
      <c r="C412" s="205" t="s">
        <v>627</v>
      </c>
      <c r="D412" s="205" t="s">
        <v>230</v>
      </c>
      <c r="E412" s="206" t="s">
        <v>8640</v>
      </c>
      <c r="F412" s="207" t="s">
        <v>8641</v>
      </c>
      <c r="G412" s="208" t="s">
        <v>316</v>
      </c>
      <c r="H412" s="209">
        <v>9.7360000000000007</v>
      </c>
      <c r="I412" s="210"/>
      <c r="J412" s="211">
        <f>ROUND(I412*H412,2)</f>
        <v>0</v>
      </c>
      <c r="K412" s="207" t="s">
        <v>234</v>
      </c>
      <c r="L412" s="62"/>
      <c r="M412" s="212" t="s">
        <v>22</v>
      </c>
      <c r="N412" s="213" t="s">
        <v>50</v>
      </c>
      <c r="O412" s="43"/>
      <c r="P412" s="214">
        <f>O412*H412</f>
        <v>0</v>
      </c>
      <c r="Q412" s="214">
        <v>0</v>
      </c>
      <c r="R412" s="214">
        <f>Q412*H412</f>
        <v>0</v>
      </c>
      <c r="S412" s="214">
        <v>0</v>
      </c>
      <c r="T412" s="215">
        <f>S412*H412</f>
        <v>0</v>
      </c>
      <c r="AR412" s="25" t="s">
        <v>235</v>
      </c>
      <c r="AT412" s="25" t="s">
        <v>230</v>
      </c>
      <c r="AU412" s="25" t="s">
        <v>87</v>
      </c>
      <c r="AY412" s="25" t="s">
        <v>228</v>
      </c>
      <c r="BE412" s="216">
        <f>IF(N412="základní",J412,0)</f>
        <v>0</v>
      </c>
      <c r="BF412" s="216">
        <f>IF(N412="snížená",J412,0)</f>
        <v>0</v>
      </c>
      <c r="BG412" s="216">
        <f>IF(N412="zákl. přenesená",J412,0)</f>
        <v>0</v>
      </c>
      <c r="BH412" s="216">
        <f>IF(N412="sníž. přenesená",J412,0)</f>
        <v>0</v>
      </c>
      <c r="BI412" s="216">
        <f>IF(N412="nulová",J412,0)</f>
        <v>0</v>
      </c>
      <c r="BJ412" s="25" t="s">
        <v>24</v>
      </c>
      <c r="BK412" s="216">
        <f>ROUND(I412*H412,2)</f>
        <v>0</v>
      </c>
      <c r="BL412" s="25" t="s">
        <v>235</v>
      </c>
      <c r="BM412" s="25" t="s">
        <v>8642</v>
      </c>
    </row>
    <row r="413" spans="2:65" s="1" customFormat="1" ht="40.5">
      <c r="B413" s="42"/>
      <c r="C413" s="64"/>
      <c r="D413" s="219" t="s">
        <v>640</v>
      </c>
      <c r="E413" s="64"/>
      <c r="F413" s="280" t="s">
        <v>8643</v>
      </c>
      <c r="G413" s="64"/>
      <c r="H413" s="64"/>
      <c r="I413" s="173"/>
      <c r="J413" s="64"/>
      <c r="K413" s="64"/>
      <c r="L413" s="62"/>
      <c r="M413" s="255"/>
      <c r="N413" s="43"/>
      <c r="O413" s="43"/>
      <c r="P413" s="43"/>
      <c r="Q413" s="43"/>
      <c r="R413" s="43"/>
      <c r="S413" s="43"/>
      <c r="T413" s="79"/>
      <c r="AT413" s="25" t="s">
        <v>640</v>
      </c>
      <c r="AU413" s="25" t="s">
        <v>87</v>
      </c>
    </row>
    <row r="414" spans="2:65" s="1" customFormat="1" ht="22.5" customHeight="1">
      <c r="B414" s="42"/>
      <c r="C414" s="205" t="s">
        <v>631</v>
      </c>
      <c r="D414" s="205" t="s">
        <v>230</v>
      </c>
      <c r="E414" s="206" t="s">
        <v>8644</v>
      </c>
      <c r="F414" s="207" t="s">
        <v>8645</v>
      </c>
      <c r="G414" s="208" t="s">
        <v>316</v>
      </c>
      <c r="H414" s="209">
        <v>136.304</v>
      </c>
      <c r="I414" s="210"/>
      <c r="J414" s="211">
        <f>ROUND(I414*H414,2)</f>
        <v>0</v>
      </c>
      <c r="K414" s="207" t="s">
        <v>234</v>
      </c>
      <c r="L414" s="62"/>
      <c r="M414" s="212" t="s">
        <v>22</v>
      </c>
      <c r="N414" s="213" t="s">
        <v>50</v>
      </c>
      <c r="O414" s="43"/>
      <c r="P414" s="214">
        <f>O414*H414</f>
        <v>0</v>
      </c>
      <c r="Q414" s="214">
        <v>0</v>
      </c>
      <c r="R414" s="214">
        <f>Q414*H414</f>
        <v>0</v>
      </c>
      <c r="S414" s="214">
        <v>0</v>
      </c>
      <c r="T414" s="215">
        <f>S414*H414</f>
        <v>0</v>
      </c>
      <c r="AR414" s="25" t="s">
        <v>235</v>
      </c>
      <c r="AT414" s="25" t="s">
        <v>230</v>
      </c>
      <c r="AU414" s="25" t="s">
        <v>87</v>
      </c>
      <c r="AY414" s="25" t="s">
        <v>228</v>
      </c>
      <c r="BE414" s="216">
        <f>IF(N414="základní",J414,0)</f>
        <v>0</v>
      </c>
      <c r="BF414" s="216">
        <f>IF(N414="snížená",J414,0)</f>
        <v>0</v>
      </c>
      <c r="BG414" s="216">
        <f>IF(N414="zákl. přenesená",J414,0)</f>
        <v>0</v>
      </c>
      <c r="BH414" s="216">
        <f>IF(N414="sníž. přenesená",J414,0)</f>
        <v>0</v>
      </c>
      <c r="BI414" s="216">
        <f>IF(N414="nulová",J414,0)</f>
        <v>0</v>
      </c>
      <c r="BJ414" s="25" t="s">
        <v>24</v>
      </c>
      <c r="BK414" s="216">
        <f>ROUND(I414*H414,2)</f>
        <v>0</v>
      </c>
      <c r="BL414" s="25" t="s">
        <v>235</v>
      </c>
      <c r="BM414" s="25" t="s">
        <v>8646</v>
      </c>
    </row>
    <row r="415" spans="2:65" s="1" customFormat="1" ht="27">
      <c r="B415" s="42"/>
      <c r="C415" s="64"/>
      <c r="D415" s="229" t="s">
        <v>640</v>
      </c>
      <c r="E415" s="64"/>
      <c r="F415" s="254" t="s">
        <v>8647</v>
      </c>
      <c r="G415" s="64"/>
      <c r="H415" s="64"/>
      <c r="I415" s="173"/>
      <c r="J415" s="64"/>
      <c r="K415" s="64"/>
      <c r="L415" s="62"/>
      <c r="M415" s="255"/>
      <c r="N415" s="43"/>
      <c r="O415" s="43"/>
      <c r="P415" s="43"/>
      <c r="Q415" s="43"/>
      <c r="R415" s="43"/>
      <c r="S415" s="43"/>
      <c r="T415" s="79"/>
      <c r="AT415" s="25" t="s">
        <v>640</v>
      </c>
      <c r="AU415" s="25" t="s">
        <v>87</v>
      </c>
    </row>
    <row r="416" spans="2:65" s="12" customFormat="1" ht="13.5">
      <c r="B416" s="217"/>
      <c r="C416" s="218"/>
      <c r="D416" s="229" t="s">
        <v>237</v>
      </c>
      <c r="E416" s="230" t="s">
        <v>22</v>
      </c>
      <c r="F416" s="231" t="s">
        <v>8648</v>
      </c>
      <c r="G416" s="218"/>
      <c r="H416" s="232">
        <v>136.304</v>
      </c>
      <c r="I416" s="223"/>
      <c r="J416" s="218"/>
      <c r="K416" s="218"/>
      <c r="L416" s="224"/>
      <c r="M416" s="225"/>
      <c r="N416" s="226"/>
      <c r="O416" s="226"/>
      <c r="P416" s="226"/>
      <c r="Q416" s="226"/>
      <c r="R416" s="226"/>
      <c r="S416" s="226"/>
      <c r="T416" s="227"/>
      <c r="AT416" s="228" t="s">
        <v>237</v>
      </c>
      <c r="AU416" s="228" t="s">
        <v>87</v>
      </c>
      <c r="AV416" s="12" t="s">
        <v>87</v>
      </c>
      <c r="AW416" s="12" t="s">
        <v>42</v>
      </c>
      <c r="AX416" s="12" t="s">
        <v>79</v>
      </c>
      <c r="AY416" s="228" t="s">
        <v>228</v>
      </c>
    </row>
    <row r="417" spans="2:65" s="13" customFormat="1" ht="13.5">
      <c r="B417" s="243"/>
      <c r="C417" s="244"/>
      <c r="D417" s="219" t="s">
        <v>237</v>
      </c>
      <c r="E417" s="245" t="s">
        <v>22</v>
      </c>
      <c r="F417" s="246" t="s">
        <v>358</v>
      </c>
      <c r="G417" s="244"/>
      <c r="H417" s="247">
        <v>136.304</v>
      </c>
      <c r="I417" s="248"/>
      <c r="J417" s="244"/>
      <c r="K417" s="244"/>
      <c r="L417" s="249"/>
      <c r="M417" s="250"/>
      <c r="N417" s="251"/>
      <c r="O417" s="251"/>
      <c r="P417" s="251"/>
      <c r="Q417" s="251"/>
      <c r="R417" s="251"/>
      <c r="S417" s="251"/>
      <c r="T417" s="252"/>
      <c r="AT417" s="253" t="s">
        <v>237</v>
      </c>
      <c r="AU417" s="253" t="s">
        <v>87</v>
      </c>
      <c r="AV417" s="13" t="s">
        <v>235</v>
      </c>
      <c r="AW417" s="13" t="s">
        <v>42</v>
      </c>
      <c r="AX417" s="13" t="s">
        <v>24</v>
      </c>
      <c r="AY417" s="253" t="s">
        <v>228</v>
      </c>
    </row>
    <row r="418" spans="2:65" s="1" customFormat="1" ht="22.5" customHeight="1">
      <c r="B418" s="42"/>
      <c r="C418" s="205" t="s">
        <v>636</v>
      </c>
      <c r="D418" s="205" t="s">
        <v>230</v>
      </c>
      <c r="E418" s="206" t="s">
        <v>8649</v>
      </c>
      <c r="F418" s="207" t="s">
        <v>8650</v>
      </c>
      <c r="G418" s="208" t="s">
        <v>316</v>
      </c>
      <c r="H418" s="209">
        <v>9.7360000000000007</v>
      </c>
      <c r="I418" s="210"/>
      <c r="J418" s="211">
        <f>ROUND(I418*H418,2)</f>
        <v>0</v>
      </c>
      <c r="K418" s="207" t="s">
        <v>234</v>
      </c>
      <c r="L418" s="62"/>
      <c r="M418" s="212" t="s">
        <v>22</v>
      </c>
      <c r="N418" s="213" t="s">
        <v>50</v>
      </c>
      <c r="O418" s="43"/>
      <c r="P418" s="214">
        <f>O418*H418</f>
        <v>0</v>
      </c>
      <c r="Q418" s="214">
        <v>0</v>
      </c>
      <c r="R418" s="214">
        <f>Q418*H418</f>
        <v>0</v>
      </c>
      <c r="S418" s="214">
        <v>0</v>
      </c>
      <c r="T418" s="215">
        <f>S418*H418</f>
        <v>0</v>
      </c>
      <c r="AR418" s="25" t="s">
        <v>235</v>
      </c>
      <c r="AT418" s="25" t="s">
        <v>230</v>
      </c>
      <c r="AU418" s="25" t="s">
        <v>87</v>
      </c>
      <c r="AY418" s="25" t="s">
        <v>228</v>
      </c>
      <c r="BE418" s="216">
        <f>IF(N418="základní",J418,0)</f>
        <v>0</v>
      </c>
      <c r="BF418" s="216">
        <f>IF(N418="snížená",J418,0)</f>
        <v>0</v>
      </c>
      <c r="BG418" s="216">
        <f>IF(N418="zákl. přenesená",J418,0)</f>
        <v>0</v>
      </c>
      <c r="BH418" s="216">
        <f>IF(N418="sníž. přenesená",J418,0)</f>
        <v>0</v>
      </c>
      <c r="BI418" s="216">
        <f>IF(N418="nulová",J418,0)</f>
        <v>0</v>
      </c>
      <c r="BJ418" s="25" t="s">
        <v>24</v>
      </c>
      <c r="BK418" s="216">
        <f>ROUND(I418*H418,2)</f>
        <v>0</v>
      </c>
      <c r="BL418" s="25" t="s">
        <v>235</v>
      </c>
      <c r="BM418" s="25" t="s">
        <v>8651</v>
      </c>
    </row>
    <row r="419" spans="2:65" s="1" customFormat="1" ht="27">
      <c r="B419" s="42"/>
      <c r="C419" s="64"/>
      <c r="D419" s="229" t="s">
        <v>640</v>
      </c>
      <c r="E419" s="64"/>
      <c r="F419" s="254" t="s">
        <v>8647</v>
      </c>
      <c r="G419" s="64"/>
      <c r="H419" s="64"/>
      <c r="I419" s="173"/>
      <c r="J419" s="64"/>
      <c r="K419" s="64"/>
      <c r="L419" s="62"/>
      <c r="M419" s="255"/>
      <c r="N419" s="43"/>
      <c r="O419" s="43"/>
      <c r="P419" s="43"/>
      <c r="Q419" s="43"/>
      <c r="R419" s="43"/>
      <c r="S419" s="43"/>
      <c r="T419" s="79"/>
      <c r="AT419" s="25" t="s">
        <v>640</v>
      </c>
      <c r="AU419" s="25" t="s">
        <v>87</v>
      </c>
    </row>
    <row r="420" spans="2:65" s="12" customFormat="1" ht="13.5">
      <c r="B420" s="217"/>
      <c r="C420" s="218"/>
      <c r="D420" s="229" t="s">
        <v>237</v>
      </c>
      <c r="E420" s="230" t="s">
        <v>22</v>
      </c>
      <c r="F420" s="231" t="s">
        <v>8652</v>
      </c>
      <c r="G420" s="218"/>
      <c r="H420" s="232">
        <v>9.7360000000000007</v>
      </c>
      <c r="I420" s="223"/>
      <c r="J420" s="218"/>
      <c r="K420" s="218"/>
      <c r="L420" s="224"/>
      <c r="M420" s="225"/>
      <c r="N420" s="226"/>
      <c r="O420" s="226"/>
      <c r="P420" s="226"/>
      <c r="Q420" s="226"/>
      <c r="R420" s="226"/>
      <c r="S420" s="226"/>
      <c r="T420" s="227"/>
      <c r="AT420" s="228" t="s">
        <v>237</v>
      </c>
      <c r="AU420" s="228" t="s">
        <v>87</v>
      </c>
      <c r="AV420" s="12" t="s">
        <v>87</v>
      </c>
      <c r="AW420" s="12" t="s">
        <v>42</v>
      </c>
      <c r="AX420" s="12" t="s">
        <v>79</v>
      </c>
      <c r="AY420" s="228" t="s">
        <v>228</v>
      </c>
    </row>
    <row r="421" spans="2:65" s="13" customFormat="1" ht="13.5">
      <c r="B421" s="243"/>
      <c r="C421" s="244"/>
      <c r="D421" s="219" t="s">
        <v>237</v>
      </c>
      <c r="E421" s="245" t="s">
        <v>22</v>
      </c>
      <c r="F421" s="246" t="s">
        <v>358</v>
      </c>
      <c r="G421" s="244"/>
      <c r="H421" s="247">
        <v>9.7360000000000007</v>
      </c>
      <c r="I421" s="248"/>
      <c r="J421" s="244"/>
      <c r="K421" s="244"/>
      <c r="L421" s="249"/>
      <c r="M421" s="250"/>
      <c r="N421" s="251"/>
      <c r="O421" s="251"/>
      <c r="P421" s="251"/>
      <c r="Q421" s="251"/>
      <c r="R421" s="251"/>
      <c r="S421" s="251"/>
      <c r="T421" s="252"/>
      <c r="AT421" s="253" t="s">
        <v>237</v>
      </c>
      <c r="AU421" s="253" t="s">
        <v>87</v>
      </c>
      <c r="AV421" s="13" t="s">
        <v>235</v>
      </c>
      <c r="AW421" s="13" t="s">
        <v>42</v>
      </c>
      <c r="AX421" s="13" t="s">
        <v>24</v>
      </c>
      <c r="AY421" s="253" t="s">
        <v>228</v>
      </c>
    </row>
    <row r="422" spans="2:65" s="1" customFormat="1" ht="22.5" customHeight="1">
      <c r="B422" s="42"/>
      <c r="C422" s="205" t="s">
        <v>726</v>
      </c>
      <c r="D422" s="205" t="s">
        <v>230</v>
      </c>
      <c r="E422" s="206" t="s">
        <v>8653</v>
      </c>
      <c r="F422" s="207" t="s">
        <v>8654</v>
      </c>
      <c r="G422" s="208" t="s">
        <v>316</v>
      </c>
      <c r="H422" s="209">
        <v>9.7360000000000007</v>
      </c>
      <c r="I422" s="210"/>
      <c r="J422" s="211">
        <f>ROUND(I422*H422,2)</f>
        <v>0</v>
      </c>
      <c r="K422" s="207" t="s">
        <v>22</v>
      </c>
      <c r="L422" s="62"/>
      <c r="M422" s="212" t="s">
        <v>22</v>
      </c>
      <c r="N422" s="213" t="s">
        <v>50</v>
      </c>
      <c r="O422" s="43"/>
      <c r="P422" s="214">
        <f>O422*H422</f>
        <v>0</v>
      </c>
      <c r="Q422" s="214">
        <v>0</v>
      </c>
      <c r="R422" s="214">
        <f>Q422*H422</f>
        <v>0</v>
      </c>
      <c r="S422" s="214">
        <v>0</v>
      </c>
      <c r="T422" s="215">
        <f>S422*H422</f>
        <v>0</v>
      </c>
      <c r="AR422" s="25" t="s">
        <v>235</v>
      </c>
      <c r="AT422" s="25" t="s">
        <v>230</v>
      </c>
      <c r="AU422" s="25" t="s">
        <v>87</v>
      </c>
      <c r="AY422" s="25" t="s">
        <v>228</v>
      </c>
      <c r="BE422" s="216">
        <f>IF(N422="základní",J422,0)</f>
        <v>0</v>
      </c>
      <c r="BF422" s="216">
        <f>IF(N422="snížená",J422,0)</f>
        <v>0</v>
      </c>
      <c r="BG422" s="216">
        <f>IF(N422="zákl. přenesená",J422,0)</f>
        <v>0</v>
      </c>
      <c r="BH422" s="216">
        <f>IF(N422="sníž. přenesená",J422,0)</f>
        <v>0</v>
      </c>
      <c r="BI422" s="216">
        <f>IF(N422="nulová",J422,0)</f>
        <v>0</v>
      </c>
      <c r="BJ422" s="25" t="s">
        <v>24</v>
      </c>
      <c r="BK422" s="216">
        <f>ROUND(I422*H422,2)</f>
        <v>0</v>
      </c>
      <c r="BL422" s="25" t="s">
        <v>235</v>
      </c>
      <c r="BM422" s="25" t="s">
        <v>8655</v>
      </c>
    </row>
    <row r="423" spans="2:65" s="11" customFormat="1" ht="29.85" customHeight="1">
      <c r="B423" s="188"/>
      <c r="C423" s="189"/>
      <c r="D423" s="202" t="s">
        <v>78</v>
      </c>
      <c r="E423" s="203" t="s">
        <v>946</v>
      </c>
      <c r="F423" s="203" t="s">
        <v>947</v>
      </c>
      <c r="G423" s="189"/>
      <c r="H423" s="189"/>
      <c r="I423" s="192"/>
      <c r="J423" s="204">
        <f>BK423</f>
        <v>0</v>
      </c>
      <c r="K423" s="189"/>
      <c r="L423" s="194"/>
      <c r="M423" s="195"/>
      <c r="N423" s="196"/>
      <c r="O423" s="196"/>
      <c r="P423" s="197">
        <f>P424</f>
        <v>0</v>
      </c>
      <c r="Q423" s="196"/>
      <c r="R423" s="197">
        <f>R424</f>
        <v>0</v>
      </c>
      <c r="S423" s="196"/>
      <c r="T423" s="198">
        <f>T424</f>
        <v>0</v>
      </c>
      <c r="AR423" s="199" t="s">
        <v>24</v>
      </c>
      <c r="AT423" s="200" t="s">
        <v>78</v>
      </c>
      <c r="AU423" s="200" t="s">
        <v>24</v>
      </c>
      <c r="AY423" s="199" t="s">
        <v>228</v>
      </c>
      <c r="BK423" s="201">
        <f>BK424</f>
        <v>0</v>
      </c>
    </row>
    <row r="424" spans="2:65" s="1" customFormat="1" ht="22.5" customHeight="1">
      <c r="B424" s="42"/>
      <c r="C424" s="205" t="s">
        <v>644</v>
      </c>
      <c r="D424" s="205" t="s">
        <v>230</v>
      </c>
      <c r="E424" s="206" t="s">
        <v>8656</v>
      </c>
      <c r="F424" s="207" t="s">
        <v>8657</v>
      </c>
      <c r="G424" s="208" t="s">
        <v>316</v>
      </c>
      <c r="H424" s="209">
        <v>113.351</v>
      </c>
      <c r="I424" s="210"/>
      <c r="J424" s="211">
        <f>ROUND(I424*H424,2)</f>
        <v>0</v>
      </c>
      <c r="K424" s="207" t="s">
        <v>234</v>
      </c>
      <c r="L424" s="62"/>
      <c r="M424" s="212" t="s">
        <v>22</v>
      </c>
      <c r="N424" s="290" t="s">
        <v>50</v>
      </c>
      <c r="O424" s="291"/>
      <c r="P424" s="292">
        <f>O424*H424</f>
        <v>0</v>
      </c>
      <c r="Q424" s="292">
        <v>0</v>
      </c>
      <c r="R424" s="292">
        <f>Q424*H424</f>
        <v>0</v>
      </c>
      <c r="S424" s="292">
        <v>0</v>
      </c>
      <c r="T424" s="293">
        <f>S424*H424</f>
        <v>0</v>
      </c>
      <c r="AR424" s="25" t="s">
        <v>235</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235</v>
      </c>
      <c r="BM424" s="25" t="s">
        <v>8658</v>
      </c>
    </row>
    <row r="425" spans="2:65" s="1" customFormat="1" ht="6.95" customHeight="1">
      <c r="B425" s="57"/>
      <c r="C425" s="58"/>
      <c r="D425" s="58"/>
      <c r="E425" s="58"/>
      <c r="F425" s="58"/>
      <c r="G425" s="58"/>
      <c r="H425" s="58"/>
      <c r="I425" s="149"/>
      <c r="J425" s="58"/>
      <c r="K425" s="58"/>
      <c r="L425" s="62"/>
    </row>
  </sheetData>
  <sheetProtection algorithmName="SHA-512" hashValue="pHHwBoUf4tf71WbrgtyPNC9FgsAyUfmETvScoTxhoA1kOksD7aOQUGzKX86aWpcVoJk5cbF6VLgVJYsm4ppS7w==" saltValue="e0pWFoH6vqXpCxdz/lpSfw==" spinCount="100000" sheet="1" objects="1" scenarios="1" formatCells="0" formatColumns="0" formatRows="0" sort="0" autoFilter="0"/>
  <autoFilter ref="C83:K424"/>
  <mergeCells count="9">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150</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8659</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386" t="s">
        <v>8660</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ROUND(SUM(BE81:BE296), 2)</f>
        <v>0</v>
      </c>
      <c r="G30" s="43"/>
      <c r="H30" s="43"/>
      <c r="I30" s="141">
        <v>0.21</v>
      </c>
      <c r="J30" s="140">
        <f>ROUND(ROUND((SUM(BE81:BE296)), 2)*I30, 2)</f>
        <v>0</v>
      </c>
      <c r="K30" s="46"/>
    </row>
    <row r="31" spans="2:11" s="1" customFormat="1" ht="14.45" customHeight="1">
      <c r="B31" s="42"/>
      <c r="C31" s="43"/>
      <c r="D31" s="43"/>
      <c r="E31" s="50" t="s">
        <v>51</v>
      </c>
      <c r="F31" s="140">
        <f>ROUND(SUM(BF81:BF296), 2)</f>
        <v>0</v>
      </c>
      <c r="G31" s="43"/>
      <c r="H31" s="43"/>
      <c r="I31" s="141">
        <v>0.15</v>
      </c>
      <c r="J31" s="140">
        <f>ROUND(ROUND((SUM(BF81:BF296)), 2)*I31, 2)</f>
        <v>0</v>
      </c>
      <c r="K31" s="46"/>
    </row>
    <row r="32" spans="2:11" s="1" customFormat="1" ht="14.45" hidden="1" customHeight="1">
      <c r="B32" s="42"/>
      <c r="C32" s="43"/>
      <c r="D32" s="43"/>
      <c r="E32" s="50" t="s">
        <v>52</v>
      </c>
      <c r="F32" s="140">
        <f>ROUND(SUM(BG81:BG296), 2)</f>
        <v>0</v>
      </c>
      <c r="G32" s="43"/>
      <c r="H32" s="43"/>
      <c r="I32" s="141">
        <v>0.21</v>
      </c>
      <c r="J32" s="140">
        <v>0</v>
      </c>
      <c r="K32" s="46"/>
    </row>
    <row r="33" spans="2:11" s="1" customFormat="1" ht="14.45" hidden="1" customHeight="1">
      <c r="B33" s="42"/>
      <c r="C33" s="43"/>
      <c r="D33" s="43"/>
      <c r="E33" s="50" t="s">
        <v>53</v>
      </c>
      <c r="F33" s="140">
        <f>ROUND(SUM(BH81:BH296), 2)</f>
        <v>0</v>
      </c>
      <c r="G33" s="43"/>
      <c r="H33" s="43"/>
      <c r="I33" s="141">
        <v>0.15</v>
      </c>
      <c r="J33" s="140">
        <v>0</v>
      </c>
      <c r="K33" s="46"/>
    </row>
    <row r="34" spans="2:11" s="1" customFormat="1" ht="14.45" hidden="1" customHeight="1">
      <c r="B34" s="42"/>
      <c r="C34" s="43"/>
      <c r="D34" s="43"/>
      <c r="E34" s="50" t="s">
        <v>54</v>
      </c>
      <c r="F34" s="140">
        <f>ROUND(SUM(BI81:BI296),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 xml:space="preserve">SO06 - SO 06 - Retence </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J81</f>
        <v>0</v>
      </c>
      <c r="K56" s="46"/>
      <c r="AU56" s="25" t="s">
        <v>184</v>
      </c>
    </row>
    <row r="57" spans="2:47" s="8" customFormat="1" ht="24.95" customHeight="1">
      <c r="B57" s="159"/>
      <c r="C57" s="160"/>
      <c r="D57" s="161" t="s">
        <v>8122</v>
      </c>
      <c r="E57" s="162"/>
      <c r="F57" s="162"/>
      <c r="G57" s="162"/>
      <c r="H57" s="162"/>
      <c r="I57" s="163"/>
      <c r="J57" s="164">
        <f>J82</f>
        <v>0</v>
      </c>
      <c r="K57" s="165"/>
    </row>
    <row r="58" spans="2:47" s="9" customFormat="1" ht="19.899999999999999" customHeight="1">
      <c r="B58" s="166"/>
      <c r="C58" s="167"/>
      <c r="D58" s="168" t="s">
        <v>186</v>
      </c>
      <c r="E58" s="169"/>
      <c r="F58" s="169"/>
      <c r="G58" s="169"/>
      <c r="H58" s="169"/>
      <c r="I58" s="170"/>
      <c r="J58" s="171">
        <f>J83</f>
        <v>0</v>
      </c>
      <c r="K58" s="172"/>
    </row>
    <row r="59" spans="2:47" s="9" customFormat="1" ht="19.899999999999999" customHeight="1">
      <c r="B59" s="166"/>
      <c r="C59" s="167"/>
      <c r="D59" s="168" t="s">
        <v>189</v>
      </c>
      <c r="E59" s="169"/>
      <c r="F59" s="169"/>
      <c r="G59" s="169"/>
      <c r="H59" s="169"/>
      <c r="I59" s="170"/>
      <c r="J59" s="171">
        <f>J176</f>
        <v>0</v>
      </c>
      <c r="K59" s="172"/>
    </row>
    <row r="60" spans="2:47" s="9" customFormat="1" ht="19.899999999999999" customHeight="1">
      <c r="B60" s="166"/>
      <c r="C60" s="167"/>
      <c r="D60" s="168" t="s">
        <v>191</v>
      </c>
      <c r="E60" s="169"/>
      <c r="F60" s="169"/>
      <c r="G60" s="169"/>
      <c r="H60" s="169"/>
      <c r="I60" s="170"/>
      <c r="J60" s="171">
        <f>J186</f>
        <v>0</v>
      </c>
      <c r="K60" s="172"/>
    </row>
    <row r="61" spans="2:47" s="9" customFormat="1" ht="19.899999999999999" customHeight="1">
      <c r="B61" s="166"/>
      <c r="C61" s="167"/>
      <c r="D61" s="168" t="s">
        <v>194</v>
      </c>
      <c r="E61" s="169"/>
      <c r="F61" s="169"/>
      <c r="G61" s="169"/>
      <c r="H61" s="169"/>
      <c r="I61" s="170"/>
      <c r="J61" s="171">
        <f>J295</f>
        <v>0</v>
      </c>
      <c r="K61" s="172"/>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20" s="1" customFormat="1" ht="6.95" customHeight="1">
      <c r="B67" s="60"/>
      <c r="C67" s="61"/>
      <c r="D67" s="61"/>
      <c r="E67" s="61"/>
      <c r="F67" s="61"/>
      <c r="G67" s="61"/>
      <c r="H67" s="61"/>
      <c r="I67" s="152"/>
      <c r="J67" s="61"/>
      <c r="K67" s="61"/>
      <c r="L67" s="62"/>
    </row>
    <row r="68" spans="2:20" s="1" customFormat="1" ht="36.950000000000003" customHeight="1">
      <c r="B68" s="42"/>
      <c r="C68" s="63" t="s">
        <v>212</v>
      </c>
      <c r="D68" s="64"/>
      <c r="E68" s="64"/>
      <c r="F68" s="64"/>
      <c r="G68" s="64"/>
      <c r="H68" s="64"/>
      <c r="I68" s="173"/>
      <c r="J68" s="64"/>
      <c r="K68" s="64"/>
      <c r="L68" s="62"/>
    </row>
    <row r="69" spans="2:20" s="1" customFormat="1" ht="6.95" customHeight="1">
      <c r="B69" s="42"/>
      <c r="C69" s="64"/>
      <c r="D69" s="64"/>
      <c r="E69" s="64"/>
      <c r="F69" s="64"/>
      <c r="G69" s="64"/>
      <c r="H69" s="64"/>
      <c r="I69" s="173"/>
      <c r="J69" s="64"/>
      <c r="K69" s="64"/>
      <c r="L69" s="62"/>
    </row>
    <row r="70" spans="2:20" s="1" customFormat="1" ht="14.45" customHeight="1">
      <c r="B70" s="42"/>
      <c r="C70" s="66" t="s">
        <v>18</v>
      </c>
      <c r="D70" s="64"/>
      <c r="E70" s="64"/>
      <c r="F70" s="64"/>
      <c r="G70" s="64"/>
      <c r="H70" s="64"/>
      <c r="I70" s="173"/>
      <c r="J70" s="64"/>
      <c r="K70" s="64"/>
      <c r="L70" s="62"/>
    </row>
    <row r="71" spans="2:20" s="1" customFormat="1" ht="22.5" customHeight="1">
      <c r="B71" s="42"/>
      <c r="C71" s="64"/>
      <c r="D71" s="64"/>
      <c r="E71" s="426" t="str">
        <f>E7</f>
        <v>NOVÁ PSYCHIATRIE - NEMOCNICE TÁBOR (staveniště A)</v>
      </c>
      <c r="F71" s="427"/>
      <c r="G71" s="427"/>
      <c r="H71" s="427"/>
      <c r="I71" s="173"/>
      <c r="J71" s="64"/>
      <c r="K71" s="64"/>
      <c r="L71" s="62"/>
    </row>
    <row r="72" spans="2:20" s="1" customFormat="1" ht="14.45" customHeight="1">
      <c r="B72" s="42"/>
      <c r="C72" s="66" t="s">
        <v>175</v>
      </c>
      <c r="D72" s="64"/>
      <c r="E72" s="64"/>
      <c r="F72" s="64"/>
      <c r="G72" s="64"/>
      <c r="H72" s="64"/>
      <c r="I72" s="173"/>
      <c r="J72" s="64"/>
      <c r="K72" s="64"/>
      <c r="L72" s="62"/>
    </row>
    <row r="73" spans="2:20" s="1" customFormat="1" ht="23.25" customHeight="1">
      <c r="B73" s="42"/>
      <c r="C73" s="64"/>
      <c r="D73" s="64"/>
      <c r="E73" s="397" t="str">
        <f>E9</f>
        <v xml:space="preserve">SO06 - SO 06 - Retence </v>
      </c>
      <c r="F73" s="428"/>
      <c r="G73" s="428"/>
      <c r="H73" s="428"/>
      <c r="I73" s="173"/>
      <c r="J73" s="64"/>
      <c r="K73" s="64"/>
      <c r="L73" s="62"/>
    </row>
    <row r="74" spans="2:20" s="1" customFormat="1" ht="6.95" customHeight="1">
      <c r="B74" s="42"/>
      <c r="C74" s="64"/>
      <c r="D74" s="64"/>
      <c r="E74" s="64"/>
      <c r="F74" s="64"/>
      <c r="G74" s="64"/>
      <c r="H74" s="64"/>
      <c r="I74" s="173"/>
      <c r="J74" s="64"/>
      <c r="K74" s="64"/>
      <c r="L74" s="62"/>
    </row>
    <row r="75" spans="2:20" s="1" customFormat="1" ht="18" customHeight="1">
      <c r="B75" s="42"/>
      <c r="C75" s="66" t="s">
        <v>25</v>
      </c>
      <c r="D75" s="64"/>
      <c r="E75" s="64"/>
      <c r="F75" s="176" t="str">
        <f>F12</f>
        <v>Tábor</v>
      </c>
      <c r="G75" s="64"/>
      <c r="H75" s="64"/>
      <c r="I75" s="177" t="s">
        <v>27</v>
      </c>
      <c r="J75" s="74" t="str">
        <f>IF(J12="","",J12)</f>
        <v>13. 9. 2017</v>
      </c>
      <c r="K75" s="64"/>
      <c r="L75" s="62"/>
    </row>
    <row r="76" spans="2:20" s="1" customFormat="1" ht="6.95" customHeight="1">
      <c r="B76" s="42"/>
      <c r="C76" s="64"/>
      <c r="D76" s="64"/>
      <c r="E76" s="64"/>
      <c r="F76" s="64"/>
      <c r="G76" s="64"/>
      <c r="H76" s="64"/>
      <c r="I76" s="173"/>
      <c r="J76" s="64"/>
      <c r="K76" s="64"/>
      <c r="L76" s="62"/>
    </row>
    <row r="77" spans="2:20" s="1" customFormat="1">
      <c r="B77" s="42"/>
      <c r="C77" s="66" t="s">
        <v>31</v>
      </c>
      <c r="D77" s="64"/>
      <c r="E77" s="64"/>
      <c r="F77" s="176" t="str">
        <f>E15</f>
        <v>Nemocnice Tábor,a.s.Kpt. Jaroše 2000 390 02 Tábor</v>
      </c>
      <c r="G77" s="64"/>
      <c r="H77" s="64"/>
      <c r="I77" s="177" t="s">
        <v>39</v>
      </c>
      <c r="J77" s="176" t="str">
        <f>E21</f>
        <v>Atelier H1 Ing.arch.J.Hochman, K Biřičce, HK</v>
      </c>
      <c r="K77" s="64"/>
      <c r="L77" s="62"/>
    </row>
    <row r="78" spans="2:20" s="1" customFormat="1" ht="14.45" customHeight="1">
      <c r="B78" s="42"/>
      <c r="C78" s="66" t="s">
        <v>37</v>
      </c>
      <c r="D78" s="64"/>
      <c r="E78" s="64"/>
      <c r="F78" s="176" t="str">
        <f>IF(E18="","",E18)</f>
        <v/>
      </c>
      <c r="G78" s="64"/>
      <c r="H78" s="64"/>
      <c r="I78" s="173"/>
      <c r="J78" s="64"/>
      <c r="K78" s="64"/>
      <c r="L78" s="62"/>
    </row>
    <row r="79" spans="2:20" s="1" customFormat="1" ht="10.35" customHeight="1">
      <c r="B79" s="42"/>
      <c r="C79" s="64"/>
      <c r="D79" s="64"/>
      <c r="E79" s="64"/>
      <c r="F79" s="64"/>
      <c r="G79" s="64"/>
      <c r="H79" s="64"/>
      <c r="I79" s="173"/>
      <c r="J79" s="64"/>
      <c r="K79" s="64"/>
      <c r="L79" s="62"/>
    </row>
    <row r="80" spans="2:20" s="10" customFormat="1" ht="29.25" customHeight="1">
      <c r="B80" s="178"/>
      <c r="C80" s="179" t="s">
        <v>213</v>
      </c>
      <c r="D80" s="180" t="s">
        <v>64</v>
      </c>
      <c r="E80" s="180" t="s">
        <v>60</v>
      </c>
      <c r="F80" s="180" t="s">
        <v>214</v>
      </c>
      <c r="G80" s="180" t="s">
        <v>215</v>
      </c>
      <c r="H80" s="180" t="s">
        <v>216</v>
      </c>
      <c r="I80" s="181" t="s">
        <v>217</v>
      </c>
      <c r="J80" s="180" t="s">
        <v>182</v>
      </c>
      <c r="K80" s="182" t="s">
        <v>218</v>
      </c>
      <c r="L80" s="183"/>
      <c r="M80" s="82" t="s">
        <v>219</v>
      </c>
      <c r="N80" s="83" t="s">
        <v>49</v>
      </c>
      <c r="O80" s="83" t="s">
        <v>220</v>
      </c>
      <c r="P80" s="83" t="s">
        <v>221</v>
      </c>
      <c r="Q80" s="83" t="s">
        <v>222</v>
      </c>
      <c r="R80" s="83" t="s">
        <v>223</v>
      </c>
      <c r="S80" s="83" t="s">
        <v>224</v>
      </c>
      <c r="T80" s="84" t="s">
        <v>225</v>
      </c>
    </row>
    <row r="81" spans="2:65" s="1" customFormat="1" ht="29.25" customHeight="1">
      <c r="B81" s="42"/>
      <c r="C81" s="88" t="s">
        <v>183</v>
      </c>
      <c r="D81" s="64"/>
      <c r="E81" s="64"/>
      <c r="F81" s="64"/>
      <c r="G81" s="64"/>
      <c r="H81" s="64"/>
      <c r="I81" s="173"/>
      <c r="J81" s="184">
        <f>BK81</f>
        <v>0</v>
      </c>
      <c r="K81" s="64"/>
      <c r="L81" s="62"/>
      <c r="M81" s="85"/>
      <c r="N81" s="86"/>
      <c r="O81" s="86"/>
      <c r="P81" s="185">
        <f>P82</f>
        <v>0</v>
      </c>
      <c r="Q81" s="86"/>
      <c r="R81" s="185">
        <f>R82</f>
        <v>67.069281919999995</v>
      </c>
      <c r="S81" s="86"/>
      <c r="T81" s="186">
        <f>T82</f>
        <v>0</v>
      </c>
      <c r="AT81" s="25" t="s">
        <v>78</v>
      </c>
      <c r="AU81" s="25" t="s">
        <v>184</v>
      </c>
      <c r="BK81" s="187">
        <f>BK82</f>
        <v>0</v>
      </c>
    </row>
    <row r="82" spans="2:65" s="11" customFormat="1" ht="37.35" customHeight="1">
      <c r="B82" s="188"/>
      <c r="C82" s="189"/>
      <c r="D82" s="190" t="s">
        <v>78</v>
      </c>
      <c r="E82" s="191" t="s">
        <v>226</v>
      </c>
      <c r="F82" s="191" t="s">
        <v>226</v>
      </c>
      <c r="G82" s="189"/>
      <c r="H82" s="189"/>
      <c r="I82" s="192"/>
      <c r="J82" s="193">
        <f>BK82</f>
        <v>0</v>
      </c>
      <c r="K82" s="189"/>
      <c r="L82" s="194"/>
      <c r="M82" s="195"/>
      <c r="N82" s="196"/>
      <c r="O82" s="196"/>
      <c r="P82" s="197">
        <f>P83+P176+P186+P295</f>
        <v>0</v>
      </c>
      <c r="Q82" s="196"/>
      <c r="R82" s="197">
        <f>R83+R176+R186+R295</f>
        <v>67.069281919999995</v>
      </c>
      <c r="S82" s="196"/>
      <c r="T82" s="198">
        <f>T83+T176+T186+T295</f>
        <v>0</v>
      </c>
      <c r="AR82" s="199" t="s">
        <v>24</v>
      </c>
      <c r="AT82" s="200" t="s">
        <v>78</v>
      </c>
      <c r="AU82" s="200" t="s">
        <v>79</v>
      </c>
      <c r="AY82" s="199" t="s">
        <v>228</v>
      </c>
      <c r="BK82" s="201">
        <f>BK83+BK176+BK186+BK295</f>
        <v>0</v>
      </c>
    </row>
    <row r="83" spans="2:65" s="11" customFormat="1" ht="19.899999999999999" customHeight="1">
      <c r="B83" s="188"/>
      <c r="C83" s="189"/>
      <c r="D83" s="202" t="s">
        <v>78</v>
      </c>
      <c r="E83" s="203" t="s">
        <v>24</v>
      </c>
      <c r="F83" s="203" t="s">
        <v>229</v>
      </c>
      <c r="G83" s="189"/>
      <c r="H83" s="189"/>
      <c r="I83" s="192"/>
      <c r="J83" s="204">
        <f>BK83</f>
        <v>0</v>
      </c>
      <c r="K83" s="189"/>
      <c r="L83" s="194"/>
      <c r="M83" s="195"/>
      <c r="N83" s="196"/>
      <c r="O83" s="196"/>
      <c r="P83" s="197">
        <f>SUM(P84:P175)</f>
        <v>0</v>
      </c>
      <c r="Q83" s="196"/>
      <c r="R83" s="197">
        <f>SUM(R84:R175)</f>
        <v>56.314187919999995</v>
      </c>
      <c r="S83" s="196"/>
      <c r="T83" s="198">
        <f>SUM(T84:T175)</f>
        <v>0</v>
      </c>
      <c r="AR83" s="199" t="s">
        <v>24</v>
      </c>
      <c r="AT83" s="200" t="s">
        <v>78</v>
      </c>
      <c r="AU83" s="200" t="s">
        <v>24</v>
      </c>
      <c r="AY83" s="199" t="s">
        <v>228</v>
      </c>
      <c r="BK83" s="201">
        <f>SUM(BK84:BK175)</f>
        <v>0</v>
      </c>
    </row>
    <row r="84" spans="2:65" s="1" customFormat="1" ht="22.5" customHeight="1">
      <c r="B84" s="42"/>
      <c r="C84" s="205" t="s">
        <v>87</v>
      </c>
      <c r="D84" s="205" t="s">
        <v>230</v>
      </c>
      <c r="E84" s="206" t="s">
        <v>7798</v>
      </c>
      <c r="F84" s="207" t="s">
        <v>7799</v>
      </c>
      <c r="G84" s="208" t="s">
        <v>233</v>
      </c>
      <c r="H84" s="209">
        <v>3.1520000000000001</v>
      </c>
      <c r="I84" s="210"/>
      <c r="J84" s="211">
        <f>ROUND(I84*H84,2)</f>
        <v>0</v>
      </c>
      <c r="K84" s="207" t="s">
        <v>234</v>
      </c>
      <c r="L84" s="62"/>
      <c r="M84" s="212" t="s">
        <v>22</v>
      </c>
      <c r="N84" s="213" t="s">
        <v>50</v>
      </c>
      <c r="O84" s="43"/>
      <c r="P84" s="214">
        <f>O84*H84</f>
        <v>0</v>
      </c>
      <c r="Q84" s="214">
        <v>0</v>
      </c>
      <c r="R84" s="214">
        <f>Q84*H84</f>
        <v>0</v>
      </c>
      <c r="S84" s="214">
        <v>0</v>
      </c>
      <c r="T84" s="215">
        <f>S84*H84</f>
        <v>0</v>
      </c>
      <c r="AR84" s="25" t="s">
        <v>235</v>
      </c>
      <c r="AT84" s="25" t="s">
        <v>230</v>
      </c>
      <c r="AU84" s="25" t="s">
        <v>87</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235</v>
      </c>
      <c r="BM84" s="25" t="s">
        <v>8661</v>
      </c>
    </row>
    <row r="85" spans="2:65" s="1" customFormat="1" ht="27">
      <c r="B85" s="42"/>
      <c r="C85" s="64"/>
      <c r="D85" s="229" t="s">
        <v>640</v>
      </c>
      <c r="E85" s="64"/>
      <c r="F85" s="254" t="s">
        <v>8662</v>
      </c>
      <c r="G85" s="64"/>
      <c r="H85" s="64"/>
      <c r="I85" s="173"/>
      <c r="J85" s="64"/>
      <c r="K85" s="64"/>
      <c r="L85" s="62"/>
      <c r="M85" s="255"/>
      <c r="N85" s="43"/>
      <c r="O85" s="43"/>
      <c r="P85" s="43"/>
      <c r="Q85" s="43"/>
      <c r="R85" s="43"/>
      <c r="S85" s="43"/>
      <c r="T85" s="79"/>
      <c r="AT85" s="25" t="s">
        <v>640</v>
      </c>
      <c r="AU85" s="25" t="s">
        <v>87</v>
      </c>
    </row>
    <row r="86" spans="2:65" s="12" customFormat="1" ht="13.5">
      <c r="B86" s="217"/>
      <c r="C86" s="218"/>
      <c r="D86" s="229" t="s">
        <v>237</v>
      </c>
      <c r="E86" s="230" t="s">
        <v>22</v>
      </c>
      <c r="F86" s="231" t="s">
        <v>8663</v>
      </c>
      <c r="G86" s="218"/>
      <c r="H86" s="232">
        <v>1.1519999999999999</v>
      </c>
      <c r="I86" s="223"/>
      <c r="J86" s="218"/>
      <c r="K86" s="218"/>
      <c r="L86" s="224"/>
      <c r="M86" s="225"/>
      <c r="N86" s="226"/>
      <c r="O86" s="226"/>
      <c r="P86" s="226"/>
      <c r="Q86" s="226"/>
      <c r="R86" s="226"/>
      <c r="S86" s="226"/>
      <c r="T86" s="227"/>
      <c r="AT86" s="228" t="s">
        <v>237</v>
      </c>
      <c r="AU86" s="228" t="s">
        <v>87</v>
      </c>
      <c r="AV86" s="12" t="s">
        <v>87</v>
      </c>
      <c r="AW86" s="12" t="s">
        <v>42</v>
      </c>
      <c r="AX86" s="12" t="s">
        <v>79</v>
      </c>
      <c r="AY86" s="228" t="s">
        <v>228</v>
      </c>
    </row>
    <row r="87" spans="2:65" s="12" customFormat="1" ht="13.5">
      <c r="B87" s="217"/>
      <c r="C87" s="218"/>
      <c r="D87" s="229" t="s">
        <v>237</v>
      </c>
      <c r="E87" s="230" t="s">
        <v>22</v>
      </c>
      <c r="F87" s="231" t="s">
        <v>8664</v>
      </c>
      <c r="G87" s="218"/>
      <c r="H87" s="232">
        <v>2</v>
      </c>
      <c r="I87" s="223"/>
      <c r="J87" s="218"/>
      <c r="K87" s="218"/>
      <c r="L87" s="224"/>
      <c r="M87" s="225"/>
      <c r="N87" s="226"/>
      <c r="O87" s="226"/>
      <c r="P87" s="226"/>
      <c r="Q87" s="226"/>
      <c r="R87" s="226"/>
      <c r="S87" s="226"/>
      <c r="T87" s="227"/>
      <c r="AT87" s="228" t="s">
        <v>237</v>
      </c>
      <c r="AU87" s="228" t="s">
        <v>87</v>
      </c>
      <c r="AV87" s="12" t="s">
        <v>87</v>
      </c>
      <c r="AW87" s="12" t="s">
        <v>42</v>
      </c>
      <c r="AX87" s="12" t="s">
        <v>79</v>
      </c>
      <c r="AY87" s="228" t="s">
        <v>228</v>
      </c>
    </row>
    <row r="88" spans="2:65" s="13" customFormat="1" ht="13.5">
      <c r="B88" s="243"/>
      <c r="C88" s="244"/>
      <c r="D88" s="219" t="s">
        <v>237</v>
      </c>
      <c r="E88" s="245" t="s">
        <v>22</v>
      </c>
      <c r="F88" s="246" t="s">
        <v>358</v>
      </c>
      <c r="G88" s="244"/>
      <c r="H88" s="247">
        <v>3.1520000000000001</v>
      </c>
      <c r="I88" s="248"/>
      <c r="J88" s="244"/>
      <c r="K88" s="244"/>
      <c r="L88" s="249"/>
      <c r="M88" s="250"/>
      <c r="N88" s="251"/>
      <c r="O88" s="251"/>
      <c r="P88" s="251"/>
      <c r="Q88" s="251"/>
      <c r="R88" s="251"/>
      <c r="S88" s="251"/>
      <c r="T88" s="252"/>
      <c r="AT88" s="253" t="s">
        <v>237</v>
      </c>
      <c r="AU88" s="253" t="s">
        <v>87</v>
      </c>
      <c r="AV88" s="13" t="s">
        <v>235</v>
      </c>
      <c r="AW88" s="13" t="s">
        <v>42</v>
      </c>
      <c r="AX88" s="13" t="s">
        <v>24</v>
      </c>
      <c r="AY88" s="253" t="s">
        <v>228</v>
      </c>
    </row>
    <row r="89" spans="2:65" s="1" customFormat="1" ht="22.5" customHeight="1">
      <c r="B89" s="42"/>
      <c r="C89" s="205" t="s">
        <v>101</v>
      </c>
      <c r="D89" s="205" t="s">
        <v>230</v>
      </c>
      <c r="E89" s="206" t="s">
        <v>2704</v>
      </c>
      <c r="F89" s="207" t="s">
        <v>2705</v>
      </c>
      <c r="G89" s="208" t="s">
        <v>233</v>
      </c>
      <c r="H89" s="209">
        <v>1</v>
      </c>
      <c r="I89" s="210"/>
      <c r="J89" s="211">
        <f>ROUND(I89*H89,2)</f>
        <v>0</v>
      </c>
      <c r="K89" s="207" t="s">
        <v>234</v>
      </c>
      <c r="L89" s="62"/>
      <c r="M89" s="212" t="s">
        <v>22</v>
      </c>
      <c r="N89" s="213" t="s">
        <v>50</v>
      </c>
      <c r="O89" s="43"/>
      <c r="P89" s="214">
        <f>O89*H89</f>
        <v>0</v>
      </c>
      <c r="Q89" s="214">
        <v>0</v>
      </c>
      <c r="R89" s="214">
        <f>Q89*H89</f>
        <v>0</v>
      </c>
      <c r="S89" s="214">
        <v>0</v>
      </c>
      <c r="T89" s="215">
        <f>S89*H89</f>
        <v>0</v>
      </c>
      <c r="AR89" s="25" t="s">
        <v>235</v>
      </c>
      <c r="AT89" s="25" t="s">
        <v>230</v>
      </c>
      <c r="AU89" s="25" t="s">
        <v>87</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235</v>
      </c>
      <c r="BM89" s="25" t="s">
        <v>8665</v>
      </c>
    </row>
    <row r="90" spans="2:65" s="1" customFormat="1" ht="27">
      <c r="B90" s="42"/>
      <c r="C90" s="64"/>
      <c r="D90" s="229" t="s">
        <v>640</v>
      </c>
      <c r="E90" s="64"/>
      <c r="F90" s="254" t="s">
        <v>8666</v>
      </c>
      <c r="G90" s="64"/>
      <c r="H90" s="64"/>
      <c r="I90" s="173"/>
      <c r="J90" s="64"/>
      <c r="K90" s="64"/>
      <c r="L90" s="62"/>
      <c r="M90" s="255"/>
      <c r="N90" s="43"/>
      <c r="O90" s="43"/>
      <c r="P90" s="43"/>
      <c r="Q90" s="43"/>
      <c r="R90" s="43"/>
      <c r="S90" s="43"/>
      <c r="T90" s="79"/>
      <c r="AT90" s="25" t="s">
        <v>640</v>
      </c>
      <c r="AU90" s="25" t="s">
        <v>87</v>
      </c>
    </row>
    <row r="91" spans="2:65" s="12" customFormat="1" ht="13.5">
      <c r="B91" s="217"/>
      <c r="C91" s="218"/>
      <c r="D91" s="229" t="s">
        <v>237</v>
      </c>
      <c r="E91" s="230" t="s">
        <v>22</v>
      </c>
      <c r="F91" s="231" t="s">
        <v>8667</v>
      </c>
      <c r="G91" s="218"/>
      <c r="H91" s="232">
        <v>1</v>
      </c>
      <c r="I91" s="223"/>
      <c r="J91" s="218"/>
      <c r="K91" s="218"/>
      <c r="L91" s="224"/>
      <c r="M91" s="225"/>
      <c r="N91" s="226"/>
      <c r="O91" s="226"/>
      <c r="P91" s="226"/>
      <c r="Q91" s="226"/>
      <c r="R91" s="226"/>
      <c r="S91" s="226"/>
      <c r="T91" s="227"/>
      <c r="AT91" s="228" t="s">
        <v>237</v>
      </c>
      <c r="AU91" s="228" t="s">
        <v>87</v>
      </c>
      <c r="AV91" s="12" t="s">
        <v>87</v>
      </c>
      <c r="AW91" s="12" t="s">
        <v>42</v>
      </c>
      <c r="AX91" s="12" t="s">
        <v>79</v>
      </c>
      <c r="AY91" s="228" t="s">
        <v>228</v>
      </c>
    </row>
    <row r="92" spans="2:65" s="13" customFormat="1" ht="13.5">
      <c r="B92" s="243"/>
      <c r="C92" s="244"/>
      <c r="D92" s="219" t="s">
        <v>237</v>
      </c>
      <c r="E92" s="245" t="s">
        <v>22</v>
      </c>
      <c r="F92" s="246" t="s">
        <v>358</v>
      </c>
      <c r="G92" s="244"/>
      <c r="H92" s="247">
        <v>1</v>
      </c>
      <c r="I92" s="248"/>
      <c r="J92" s="244"/>
      <c r="K92" s="244"/>
      <c r="L92" s="249"/>
      <c r="M92" s="250"/>
      <c r="N92" s="251"/>
      <c r="O92" s="251"/>
      <c r="P92" s="251"/>
      <c r="Q92" s="251"/>
      <c r="R92" s="251"/>
      <c r="S92" s="251"/>
      <c r="T92" s="252"/>
      <c r="AT92" s="253" t="s">
        <v>237</v>
      </c>
      <c r="AU92" s="253" t="s">
        <v>87</v>
      </c>
      <c r="AV92" s="13" t="s">
        <v>235</v>
      </c>
      <c r="AW92" s="13" t="s">
        <v>42</v>
      </c>
      <c r="AX92" s="13" t="s">
        <v>24</v>
      </c>
      <c r="AY92" s="253" t="s">
        <v>228</v>
      </c>
    </row>
    <row r="93" spans="2:65" s="1" customFormat="1" ht="22.5" customHeight="1">
      <c r="B93" s="42"/>
      <c r="C93" s="205" t="s">
        <v>235</v>
      </c>
      <c r="D93" s="205" t="s">
        <v>230</v>
      </c>
      <c r="E93" s="206" t="s">
        <v>2707</v>
      </c>
      <c r="F93" s="207" t="s">
        <v>2708</v>
      </c>
      <c r="G93" s="208" t="s">
        <v>233</v>
      </c>
      <c r="H93" s="209">
        <v>47.633000000000003</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8668</v>
      </c>
    </row>
    <row r="94" spans="2:65" s="1" customFormat="1" ht="27">
      <c r="B94" s="42"/>
      <c r="C94" s="64"/>
      <c r="D94" s="229" t="s">
        <v>640</v>
      </c>
      <c r="E94" s="64"/>
      <c r="F94" s="254" t="s">
        <v>8669</v>
      </c>
      <c r="G94" s="64"/>
      <c r="H94" s="64"/>
      <c r="I94" s="173"/>
      <c r="J94" s="64"/>
      <c r="K94" s="64"/>
      <c r="L94" s="62"/>
      <c r="M94" s="255"/>
      <c r="N94" s="43"/>
      <c r="O94" s="43"/>
      <c r="P94" s="43"/>
      <c r="Q94" s="43"/>
      <c r="R94" s="43"/>
      <c r="S94" s="43"/>
      <c r="T94" s="79"/>
      <c r="AT94" s="25" t="s">
        <v>640</v>
      </c>
      <c r="AU94" s="25" t="s">
        <v>87</v>
      </c>
    </row>
    <row r="95" spans="2:65" s="12" customFormat="1" ht="13.5">
      <c r="B95" s="217"/>
      <c r="C95" s="218"/>
      <c r="D95" s="229" t="s">
        <v>237</v>
      </c>
      <c r="E95" s="230" t="s">
        <v>22</v>
      </c>
      <c r="F95" s="231" t="s">
        <v>8670</v>
      </c>
      <c r="G95" s="218"/>
      <c r="H95" s="232">
        <v>7.4880000000000004</v>
      </c>
      <c r="I95" s="223"/>
      <c r="J95" s="218"/>
      <c r="K95" s="218"/>
      <c r="L95" s="224"/>
      <c r="M95" s="225"/>
      <c r="N95" s="226"/>
      <c r="O95" s="226"/>
      <c r="P95" s="226"/>
      <c r="Q95" s="226"/>
      <c r="R95" s="226"/>
      <c r="S95" s="226"/>
      <c r="T95" s="227"/>
      <c r="AT95" s="228" t="s">
        <v>237</v>
      </c>
      <c r="AU95" s="228" t="s">
        <v>87</v>
      </c>
      <c r="AV95" s="12" t="s">
        <v>87</v>
      </c>
      <c r="AW95" s="12" t="s">
        <v>42</v>
      </c>
      <c r="AX95" s="12" t="s">
        <v>79</v>
      </c>
      <c r="AY95" s="228" t="s">
        <v>228</v>
      </c>
    </row>
    <row r="96" spans="2:65" s="12" customFormat="1" ht="13.5">
      <c r="B96" s="217"/>
      <c r="C96" s="218"/>
      <c r="D96" s="229" t="s">
        <v>237</v>
      </c>
      <c r="E96" s="230" t="s">
        <v>22</v>
      </c>
      <c r="F96" s="231" t="s">
        <v>8671</v>
      </c>
      <c r="G96" s="218"/>
      <c r="H96" s="232">
        <v>33.395000000000003</v>
      </c>
      <c r="I96" s="223"/>
      <c r="J96" s="218"/>
      <c r="K96" s="218"/>
      <c r="L96" s="224"/>
      <c r="M96" s="225"/>
      <c r="N96" s="226"/>
      <c r="O96" s="226"/>
      <c r="P96" s="226"/>
      <c r="Q96" s="226"/>
      <c r="R96" s="226"/>
      <c r="S96" s="226"/>
      <c r="T96" s="227"/>
      <c r="AT96" s="228" t="s">
        <v>237</v>
      </c>
      <c r="AU96" s="228" t="s">
        <v>87</v>
      </c>
      <c r="AV96" s="12" t="s">
        <v>87</v>
      </c>
      <c r="AW96" s="12" t="s">
        <v>42</v>
      </c>
      <c r="AX96" s="12" t="s">
        <v>79</v>
      </c>
      <c r="AY96" s="228" t="s">
        <v>228</v>
      </c>
    </row>
    <row r="97" spans="2:65" s="12" customFormat="1" ht="13.5">
      <c r="B97" s="217"/>
      <c r="C97" s="218"/>
      <c r="D97" s="229" t="s">
        <v>237</v>
      </c>
      <c r="E97" s="230" t="s">
        <v>22</v>
      </c>
      <c r="F97" s="231" t="s">
        <v>8672</v>
      </c>
      <c r="G97" s="218"/>
      <c r="H97" s="232">
        <v>6.75</v>
      </c>
      <c r="I97" s="223"/>
      <c r="J97" s="218"/>
      <c r="K97" s="218"/>
      <c r="L97" s="224"/>
      <c r="M97" s="225"/>
      <c r="N97" s="226"/>
      <c r="O97" s="226"/>
      <c r="P97" s="226"/>
      <c r="Q97" s="226"/>
      <c r="R97" s="226"/>
      <c r="S97" s="226"/>
      <c r="T97" s="227"/>
      <c r="AT97" s="228" t="s">
        <v>237</v>
      </c>
      <c r="AU97" s="228" t="s">
        <v>87</v>
      </c>
      <c r="AV97" s="12" t="s">
        <v>87</v>
      </c>
      <c r="AW97" s="12" t="s">
        <v>42</v>
      </c>
      <c r="AX97" s="12" t="s">
        <v>79</v>
      </c>
      <c r="AY97" s="228" t="s">
        <v>228</v>
      </c>
    </row>
    <row r="98" spans="2:65" s="13" customFormat="1" ht="13.5">
      <c r="B98" s="243"/>
      <c r="C98" s="244"/>
      <c r="D98" s="219" t="s">
        <v>237</v>
      </c>
      <c r="E98" s="245" t="s">
        <v>22</v>
      </c>
      <c r="F98" s="246" t="s">
        <v>358</v>
      </c>
      <c r="G98" s="244"/>
      <c r="H98" s="247">
        <v>47.633000000000003</v>
      </c>
      <c r="I98" s="248"/>
      <c r="J98" s="244"/>
      <c r="K98" s="244"/>
      <c r="L98" s="249"/>
      <c r="M98" s="250"/>
      <c r="N98" s="251"/>
      <c r="O98" s="251"/>
      <c r="P98" s="251"/>
      <c r="Q98" s="251"/>
      <c r="R98" s="251"/>
      <c r="S98" s="251"/>
      <c r="T98" s="252"/>
      <c r="AT98" s="253" t="s">
        <v>237</v>
      </c>
      <c r="AU98" s="253" t="s">
        <v>87</v>
      </c>
      <c r="AV98" s="13" t="s">
        <v>235</v>
      </c>
      <c r="AW98" s="13" t="s">
        <v>42</v>
      </c>
      <c r="AX98" s="13" t="s">
        <v>24</v>
      </c>
      <c r="AY98" s="253" t="s">
        <v>228</v>
      </c>
    </row>
    <row r="99" spans="2:65" s="1" customFormat="1" ht="22.5" customHeight="1">
      <c r="B99" s="42"/>
      <c r="C99" s="205" t="s">
        <v>251</v>
      </c>
      <c r="D99" s="205" t="s">
        <v>230</v>
      </c>
      <c r="E99" s="206" t="s">
        <v>8395</v>
      </c>
      <c r="F99" s="207" t="s">
        <v>8396</v>
      </c>
      <c r="G99" s="208" t="s">
        <v>233</v>
      </c>
      <c r="H99" s="209">
        <v>6.36</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8673</v>
      </c>
    </row>
    <row r="100" spans="2:65" s="1" customFormat="1" ht="27">
      <c r="B100" s="42"/>
      <c r="C100" s="64"/>
      <c r="D100" s="229" t="s">
        <v>640</v>
      </c>
      <c r="E100" s="64"/>
      <c r="F100" s="254" t="s">
        <v>8669</v>
      </c>
      <c r="G100" s="64"/>
      <c r="H100" s="64"/>
      <c r="I100" s="173"/>
      <c r="J100" s="64"/>
      <c r="K100" s="64"/>
      <c r="L100" s="62"/>
      <c r="M100" s="255"/>
      <c r="N100" s="43"/>
      <c r="O100" s="43"/>
      <c r="P100" s="43"/>
      <c r="Q100" s="43"/>
      <c r="R100" s="43"/>
      <c r="S100" s="43"/>
      <c r="T100" s="79"/>
      <c r="AT100" s="25" t="s">
        <v>640</v>
      </c>
      <c r="AU100" s="25" t="s">
        <v>87</v>
      </c>
    </row>
    <row r="101" spans="2:65" s="12" customFormat="1" ht="13.5">
      <c r="B101" s="217"/>
      <c r="C101" s="218"/>
      <c r="D101" s="229" t="s">
        <v>237</v>
      </c>
      <c r="E101" s="230" t="s">
        <v>22</v>
      </c>
      <c r="F101" s="231" t="s">
        <v>8674</v>
      </c>
      <c r="G101" s="218"/>
      <c r="H101" s="232">
        <v>6.36</v>
      </c>
      <c r="I101" s="223"/>
      <c r="J101" s="218"/>
      <c r="K101" s="218"/>
      <c r="L101" s="224"/>
      <c r="M101" s="225"/>
      <c r="N101" s="226"/>
      <c r="O101" s="226"/>
      <c r="P101" s="226"/>
      <c r="Q101" s="226"/>
      <c r="R101" s="226"/>
      <c r="S101" s="226"/>
      <c r="T101" s="227"/>
      <c r="AT101" s="228" t="s">
        <v>237</v>
      </c>
      <c r="AU101" s="228" t="s">
        <v>87</v>
      </c>
      <c r="AV101" s="12" t="s">
        <v>87</v>
      </c>
      <c r="AW101" s="12" t="s">
        <v>42</v>
      </c>
      <c r="AX101" s="12" t="s">
        <v>79</v>
      </c>
      <c r="AY101" s="228" t="s">
        <v>228</v>
      </c>
    </row>
    <row r="102" spans="2:65" s="13" customFormat="1" ht="13.5">
      <c r="B102" s="243"/>
      <c r="C102" s="244"/>
      <c r="D102" s="219" t="s">
        <v>237</v>
      </c>
      <c r="E102" s="245" t="s">
        <v>22</v>
      </c>
      <c r="F102" s="246" t="s">
        <v>358</v>
      </c>
      <c r="G102" s="244"/>
      <c r="H102" s="247">
        <v>6.36</v>
      </c>
      <c r="I102" s="248"/>
      <c r="J102" s="244"/>
      <c r="K102" s="244"/>
      <c r="L102" s="249"/>
      <c r="M102" s="250"/>
      <c r="N102" s="251"/>
      <c r="O102" s="251"/>
      <c r="P102" s="251"/>
      <c r="Q102" s="251"/>
      <c r="R102" s="251"/>
      <c r="S102" s="251"/>
      <c r="T102" s="252"/>
      <c r="AT102" s="253" t="s">
        <v>237</v>
      </c>
      <c r="AU102" s="253" t="s">
        <v>87</v>
      </c>
      <c r="AV102" s="13" t="s">
        <v>235</v>
      </c>
      <c r="AW102" s="13" t="s">
        <v>42</v>
      </c>
      <c r="AX102" s="13" t="s">
        <v>24</v>
      </c>
      <c r="AY102" s="253" t="s">
        <v>228</v>
      </c>
    </row>
    <row r="103" spans="2:65" s="1" customFormat="1" ht="22.5" customHeight="1">
      <c r="B103" s="42"/>
      <c r="C103" s="205" t="s">
        <v>255</v>
      </c>
      <c r="D103" s="205" t="s">
        <v>230</v>
      </c>
      <c r="E103" s="206" t="s">
        <v>8402</v>
      </c>
      <c r="F103" s="207" t="s">
        <v>8403</v>
      </c>
      <c r="G103" s="208" t="s">
        <v>263</v>
      </c>
      <c r="H103" s="209">
        <v>110.938</v>
      </c>
      <c r="I103" s="210"/>
      <c r="J103" s="211">
        <f>ROUND(I103*H103,2)</f>
        <v>0</v>
      </c>
      <c r="K103" s="207" t="s">
        <v>234</v>
      </c>
      <c r="L103" s="62"/>
      <c r="M103" s="212" t="s">
        <v>22</v>
      </c>
      <c r="N103" s="213" t="s">
        <v>50</v>
      </c>
      <c r="O103" s="43"/>
      <c r="P103" s="214">
        <f>O103*H103</f>
        <v>0</v>
      </c>
      <c r="Q103" s="214">
        <v>8.4000000000000003E-4</v>
      </c>
      <c r="R103" s="214">
        <f>Q103*H103</f>
        <v>9.3187920000000007E-2</v>
      </c>
      <c r="S103" s="214">
        <v>0</v>
      </c>
      <c r="T103" s="215">
        <f>S103*H103</f>
        <v>0</v>
      </c>
      <c r="AR103" s="25" t="s">
        <v>235</v>
      </c>
      <c r="AT103" s="25" t="s">
        <v>230</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8675</v>
      </c>
    </row>
    <row r="104" spans="2:65" s="1" customFormat="1" ht="27">
      <c r="B104" s="42"/>
      <c r="C104" s="64"/>
      <c r="D104" s="229" t="s">
        <v>640</v>
      </c>
      <c r="E104" s="64"/>
      <c r="F104" s="254" t="s">
        <v>8669</v>
      </c>
      <c r="G104" s="64"/>
      <c r="H104" s="64"/>
      <c r="I104" s="173"/>
      <c r="J104" s="64"/>
      <c r="K104" s="64"/>
      <c r="L104" s="62"/>
      <c r="M104" s="255"/>
      <c r="N104" s="43"/>
      <c r="O104" s="43"/>
      <c r="P104" s="43"/>
      <c r="Q104" s="43"/>
      <c r="R104" s="43"/>
      <c r="S104" s="43"/>
      <c r="T104" s="79"/>
      <c r="AT104" s="25" t="s">
        <v>640</v>
      </c>
      <c r="AU104" s="25" t="s">
        <v>87</v>
      </c>
    </row>
    <row r="105" spans="2:65" s="12" customFormat="1" ht="13.5">
      <c r="B105" s="217"/>
      <c r="C105" s="218"/>
      <c r="D105" s="229" t="s">
        <v>237</v>
      </c>
      <c r="E105" s="230" t="s">
        <v>22</v>
      </c>
      <c r="F105" s="231" t="s">
        <v>8676</v>
      </c>
      <c r="G105" s="218"/>
      <c r="H105" s="232">
        <v>16.64</v>
      </c>
      <c r="I105" s="223"/>
      <c r="J105" s="218"/>
      <c r="K105" s="218"/>
      <c r="L105" s="224"/>
      <c r="M105" s="225"/>
      <c r="N105" s="226"/>
      <c r="O105" s="226"/>
      <c r="P105" s="226"/>
      <c r="Q105" s="226"/>
      <c r="R105" s="226"/>
      <c r="S105" s="226"/>
      <c r="T105" s="227"/>
      <c r="AT105" s="228" t="s">
        <v>237</v>
      </c>
      <c r="AU105" s="228" t="s">
        <v>87</v>
      </c>
      <c r="AV105" s="12" t="s">
        <v>87</v>
      </c>
      <c r="AW105" s="12" t="s">
        <v>42</v>
      </c>
      <c r="AX105" s="12" t="s">
        <v>79</v>
      </c>
      <c r="AY105" s="228" t="s">
        <v>228</v>
      </c>
    </row>
    <row r="106" spans="2:65" s="12" customFormat="1" ht="13.5">
      <c r="B106" s="217"/>
      <c r="C106" s="218"/>
      <c r="D106" s="229" t="s">
        <v>237</v>
      </c>
      <c r="E106" s="230" t="s">
        <v>22</v>
      </c>
      <c r="F106" s="231" t="s">
        <v>8677</v>
      </c>
      <c r="G106" s="218"/>
      <c r="H106" s="232">
        <v>74.209999999999994</v>
      </c>
      <c r="I106" s="223"/>
      <c r="J106" s="218"/>
      <c r="K106" s="218"/>
      <c r="L106" s="224"/>
      <c r="M106" s="225"/>
      <c r="N106" s="226"/>
      <c r="O106" s="226"/>
      <c r="P106" s="226"/>
      <c r="Q106" s="226"/>
      <c r="R106" s="226"/>
      <c r="S106" s="226"/>
      <c r="T106" s="227"/>
      <c r="AT106" s="228" t="s">
        <v>237</v>
      </c>
      <c r="AU106" s="228" t="s">
        <v>87</v>
      </c>
      <c r="AV106" s="12" t="s">
        <v>87</v>
      </c>
      <c r="AW106" s="12" t="s">
        <v>42</v>
      </c>
      <c r="AX106" s="12" t="s">
        <v>79</v>
      </c>
      <c r="AY106" s="228" t="s">
        <v>228</v>
      </c>
    </row>
    <row r="107" spans="2:65" s="12" customFormat="1" ht="13.5">
      <c r="B107" s="217"/>
      <c r="C107" s="218"/>
      <c r="D107" s="229" t="s">
        <v>237</v>
      </c>
      <c r="E107" s="230" t="s">
        <v>22</v>
      </c>
      <c r="F107" s="231" t="s">
        <v>8678</v>
      </c>
      <c r="G107" s="218"/>
      <c r="H107" s="232">
        <v>15</v>
      </c>
      <c r="I107" s="223"/>
      <c r="J107" s="218"/>
      <c r="K107" s="218"/>
      <c r="L107" s="224"/>
      <c r="M107" s="225"/>
      <c r="N107" s="226"/>
      <c r="O107" s="226"/>
      <c r="P107" s="226"/>
      <c r="Q107" s="226"/>
      <c r="R107" s="226"/>
      <c r="S107" s="226"/>
      <c r="T107" s="227"/>
      <c r="AT107" s="228" t="s">
        <v>237</v>
      </c>
      <c r="AU107" s="228" t="s">
        <v>87</v>
      </c>
      <c r="AV107" s="12" t="s">
        <v>87</v>
      </c>
      <c r="AW107" s="12" t="s">
        <v>42</v>
      </c>
      <c r="AX107" s="12" t="s">
        <v>79</v>
      </c>
      <c r="AY107" s="228" t="s">
        <v>228</v>
      </c>
    </row>
    <row r="108" spans="2:65" s="12" customFormat="1" ht="13.5">
      <c r="B108" s="217"/>
      <c r="C108" s="218"/>
      <c r="D108" s="229" t="s">
        <v>237</v>
      </c>
      <c r="E108" s="230" t="s">
        <v>22</v>
      </c>
      <c r="F108" s="231" t="s">
        <v>8679</v>
      </c>
      <c r="G108" s="218"/>
      <c r="H108" s="232">
        <v>5.0880000000000001</v>
      </c>
      <c r="I108" s="223"/>
      <c r="J108" s="218"/>
      <c r="K108" s="218"/>
      <c r="L108" s="224"/>
      <c r="M108" s="225"/>
      <c r="N108" s="226"/>
      <c r="O108" s="226"/>
      <c r="P108" s="226"/>
      <c r="Q108" s="226"/>
      <c r="R108" s="226"/>
      <c r="S108" s="226"/>
      <c r="T108" s="227"/>
      <c r="AT108" s="228" t="s">
        <v>237</v>
      </c>
      <c r="AU108" s="228" t="s">
        <v>87</v>
      </c>
      <c r="AV108" s="12" t="s">
        <v>87</v>
      </c>
      <c r="AW108" s="12" t="s">
        <v>42</v>
      </c>
      <c r="AX108" s="12" t="s">
        <v>79</v>
      </c>
      <c r="AY108" s="228" t="s">
        <v>228</v>
      </c>
    </row>
    <row r="109" spans="2:65" s="13" customFormat="1" ht="13.5">
      <c r="B109" s="243"/>
      <c r="C109" s="244"/>
      <c r="D109" s="219" t="s">
        <v>237</v>
      </c>
      <c r="E109" s="245" t="s">
        <v>22</v>
      </c>
      <c r="F109" s="246" t="s">
        <v>358</v>
      </c>
      <c r="G109" s="244"/>
      <c r="H109" s="247">
        <v>110.938</v>
      </c>
      <c r="I109" s="248"/>
      <c r="J109" s="244"/>
      <c r="K109" s="244"/>
      <c r="L109" s="249"/>
      <c r="M109" s="250"/>
      <c r="N109" s="251"/>
      <c r="O109" s="251"/>
      <c r="P109" s="251"/>
      <c r="Q109" s="251"/>
      <c r="R109" s="251"/>
      <c r="S109" s="251"/>
      <c r="T109" s="252"/>
      <c r="AT109" s="253" t="s">
        <v>237</v>
      </c>
      <c r="AU109" s="253" t="s">
        <v>87</v>
      </c>
      <c r="AV109" s="13" t="s">
        <v>235</v>
      </c>
      <c r="AW109" s="13" t="s">
        <v>42</v>
      </c>
      <c r="AX109" s="13" t="s">
        <v>24</v>
      </c>
      <c r="AY109" s="253" t="s">
        <v>228</v>
      </c>
    </row>
    <row r="110" spans="2:65" s="1" customFormat="1" ht="22.5" customHeight="1">
      <c r="B110" s="42"/>
      <c r="C110" s="205" t="s">
        <v>260</v>
      </c>
      <c r="D110" s="205" t="s">
        <v>230</v>
      </c>
      <c r="E110" s="206" t="s">
        <v>8420</v>
      </c>
      <c r="F110" s="207" t="s">
        <v>8421</v>
      </c>
      <c r="G110" s="208" t="s">
        <v>263</v>
      </c>
      <c r="H110" s="209">
        <v>110.938</v>
      </c>
      <c r="I110" s="210"/>
      <c r="J110" s="211">
        <f>ROUND(I110*H110,2)</f>
        <v>0</v>
      </c>
      <c r="K110" s="207" t="s">
        <v>234</v>
      </c>
      <c r="L110" s="62"/>
      <c r="M110" s="212" t="s">
        <v>22</v>
      </c>
      <c r="N110" s="213" t="s">
        <v>50</v>
      </c>
      <c r="O110" s="43"/>
      <c r="P110" s="214">
        <f>O110*H110</f>
        <v>0</v>
      </c>
      <c r="Q110" s="214">
        <v>0</v>
      </c>
      <c r="R110" s="214">
        <f>Q110*H110</f>
        <v>0</v>
      </c>
      <c r="S110" s="214">
        <v>0</v>
      </c>
      <c r="T110" s="215">
        <f>S110*H110</f>
        <v>0</v>
      </c>
      <c r="AR110" s="25" t="s">
        <v>235</v>
      </c>
      <c r="AT110" s="25" t="s">
        <v>230</v>
      </c>
      <c r="AU110" s="25" t="s">
        <v>87</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235</v>
      </c>
      <c r="BM110" s="25" t="s">
        <v>8680</v>
      </c>
    </row>
    <row r="111" spans="2:65" s="1" customFormat="1" ht="27">
      <c r="B111" s="42"/>
      <c r="C111" s="64"/>
      <c r="D111" s="229" t="s">
        <v>640</v>
      </c>
      <c r="E111" s="64"/>
      <c r="F111" s="254" t="s">
        <v>8681</v>
      </c>
      <c r="G111" s="64"/>
      <c r="H111" s="64"/>
      <c r="I111" s="173"/>
      <c r="J111" s="64"/>
      <c r="K111" s="64"/>
      <c r="L111" s="62"/>
      <c r="M111" s="255"/>
      <c r="N111" s="43"/>
      <c r="O111" s="43"/>
      <c r="P111" s="43"/>
      <c r="Q111" s="43"/>
      <c r="R111" s="43"/>
      <c r="S111" s="43"/>
      <c r="T111" s="79"/>
      <c r="AT111" s="25" t="s">
        <v>640</v>
      </c>
      <c r="AU111" s="25" t="s">
        <v>87</v>
      </c>
    </row>
    <row r="112" spans="2:65" s="12" customFormat="1" ht="13.5">
      <c r="B112" s="217"/>
      <c r="C112" s="218"/>
      <c r="D112" s="229" t="s">
        <v>237</v>
      </c>
      <c r="E112" s="230" t="s">
        <v>22</v>
      </c>
      <c r="F112" s="231" t="s">
        <v>8682</v>
      </c>
      <c r="G112" s="218"/>
      <c r="H112" s="232">
        <v>110.938</v>
      </c>
      <c r="I112" s="223"/>
      <c r="J112" s="218"/>
      <c r="K112" s="218"/>
      <c r="L112" s="224"/>
      <c r="M112" s="225"/>
      <c r="N112" s="226"/>
      <c r="O112" s="226"/>
      <c r="P112" s="226"/>
      <c r="Q112" s="226"/>
      <c r="R112" s="226"/>
      <c r="S112" s="226"/>
      <c r="T112" s="227"/>
      <c r="AT112" s="228" t="s">
        <v>237</v>
      </c>
      <c r="AU112" s="228" t="s">
        <v>87</v>
      </c>
      <c r="AV112" s="12" t="s">
        <v>87</v>
      </c>
      <c r="AW112" s="12" t="s">
        <v>42</v>
      </c>
      <c r="AX112" s="12" t="s">
        <v>79</v>
      </c>
      <c r="AY112" s="228" t="s">
        <v>228</v>
      </c>
    </row>
    <row r="113" spans="2:65" s="13" customFormat="1" ht="13.5">
      <c r="B113" s="243"/>
      <c r="C113" s="244"/>
      <c r="D113" s="219" t="s">
        <v>237</v>
      </c>
      <c r="E113" s="245" t="s">
        <v>22</v>
      </c>
      <c r="F113" s="246" t="s">
        <v>358</v>
      </c>
      <c r="G113" s="244"/>
      <c r="H113" s="247">
        <v>110.938</v>
      </c>
      <c r="I113" s="248"/>
      <c r="J113" s="244"/>
      <c r="K113" s="244"/>
      <c r="L113" s="249"/>
      <c r="M113" s="250"/>
      <c r="N113" s="251"/>
      <c r="O113" s="251"/>
      <c r="P113" s="251"/>
      <c r="Q113" s="251"/>
      <c r="R113" s="251"/>
      <c r="S113" s="251"/>
      <c r="T113" s="252"/>
      <c r="AT113" s="253" t="s">
        <v>237</v>
      </c>
      <c r="AU113" s="253" t="s">
        <v>87</v>
      </c>
      <c r="AV113" s="13" t="s">
        <v>235</v>
      </c>
      <c r="AW113" s="13" t="s">
        <v>42</v>
      </c>
      <c r="AX113" s="13" t="s">
        <v>24</v>
      </c>
      <c r="AY113" s="253" t="s">
        <v>228</v>
      </c>
    </row>
    <row r="114" spans="2:65" s="1" customFormat="1" ht="22.5" customHeight="1">
      <c r="B114" s="42"/>
      <c r="C114" s="205" t="s">
        <v>267</v>
      </c>
      <c r="D114" s="205" t="s">
        <v>230</v>
      </c>
      <c r="E114" s="206" t="s">
        <v>273</v>
      </c>
      <c r="F114" s="207" t="s">
        <v>274</v>
      </c>
      <c r="G114" s="208" t="s">
        <v>233</v>
      </c>
      <c r="H114" s="209">
        <v>53.993000000000002</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8683</v>
      </c>
    </row>
    <row r="115" spans="2:65" s="1" customFormat="1" ht="27">
      <c r="B115" s="42"/>
      <c r="C115" s="64"/>
      <c r="D115" s="229" t="s">
        <v>640</v>
      </c>
      <c r="E115" s="64"/>
      <c r="F115" s="254" t="s">
        <v>8684</v>
      </c>
      <c r="G115" s="64"/>
      <c r="H115" s="64"/>
      <c r="I115" s="173"/>
      <c r="J115" s="64"/>
      <c r="K115" s="64"/>
      <c r="L115" s="62"/>
      <c r="M115" s="255"/>
      <c r="N115" s="43"/>
      <c r="O115" s="43"/>
      <c r="P115" s="43"/>
      <c r="Q115" s="43"/>
      <c r="R115" s="43"/>
      <c r="S115" s="43"/>
      <c r="T115" s="79"/>
      <c r="AT115" s="25" t="s">
        <v>640</v>
      </c>
      <c r="AU115" s="25" t="s">
        <v>87</v>
      </c>
    </row>
    <row r="116" spans="2:65" s="12" customFormat="1" ht="13.5">
      <c r="B116" s="217"/>
      <c r="C116" s="218"/>
      <c r="D116" s="229" t="s">
        <v>237</v>
      </c>
      <c r="E116" s="230" t="s">
        <v>22</v>
      </c>
      <c r="F116" s="231" t="s">
        <v>8685</v>
      </c>
      <c r="G116" s="218"/>
      <c r="H116" s="232">
        <v>53.993000000000002</v>
      </c>
      <c r="I116" s="223"/>
      <c r="J116" s="218"/>
      <c r="K116" s="218"/>
      <c r="L116" s="224"/>
      <c r="M116" s="225"/>
      <c r="N116" s="226"/>
      <c r="O116" s="226"/>
      <c r="P116" s="226"/>
      <c r="Q116" s="226"/>
      <c r="R116" s="226"/>
      <c r="S116" s="226"/>
      <c r="T116" s="227"/>
      <c r="AT116" s="228" t="s">
        <v>237</v>
      </c>
      <c r="AU116" s="228" t="s">
        <v>87</v>
      </c>
      <c r="AV116" s="12" t="s">
        <v>87</v>
      </c>
      <c r="AW116" s="12" t="s">
        <v>42</v>
      </c>
      <c r="AX116" s="12" t="s">
        <v>79</v>
      </c>
      <c r="AY116" s="228" t="s">
        <v>228</v>
      </c>
    </row>
    <row r="117" spans="2:65" s="13" customFormat="1" ht="13.5">
      <c r="B117" s="243"/>
      <c r="C117" s="244"/>
      <c r="D117" s="219" t="s">
        <v>237</v>
      </c>
      <c r="E117" s="245" t="s">
        <v>22</v>
      </c>
      <c r="F117" s="246" t="s">
        <v>358</v>
      </c>
      <c r="G117" s="244"/>
      <c r="H117" s="247">
        <v>53.993000000000002</v>
      </c>
      <c r="I117" s="248"/>
      <c r="J117" s="244"/>
      <c r="K117" s="244"/>
      <c r="L117" s="249"/>
      <c r="M117" s="250"/>
      <c r="N117" s="251"/>
      <c r="O117" s="251"/>
      <c r="P117" s="251"/>
      <c r="Q117" s="251"/>
      <c r="R117" s="251"/>
      <c r="S117" s="251"/>
      <c r="T117" s="252"/>
      <c r="AT117" s="253" t="s">
        <v>237</v>
      </c>
      <c r="AU117" s="253" t="s">
        <v>87</v>
      </c>
      <c r="AV117" s="13" t="s">
        <v>235</v>
      </c>
      <c r="AW117" s="13" t="s">
        <v>42</v>
      </c>
      <c r="AX117" s="13" t="s">
        <v>24</v>
      </c>
      <c r="AY117" s="253" t="s">
        <v>228</v>
      </c>
    </row>
    <row r="118" spans="2:65" s="1" customFormat="1" ht="22.5" customHeight="1">
      <c r="B118" s="42"/>
      <c r="C118" s="205" t="s">
        <v>272</v>
      </c>
      <c r="D118" s="205" t="s">
        <v>230</v>
      </c>
      <c r="E118" s="206" t="s">
        <v>8432</v>
      </c>
      <c r="F118" s="207" t="s">
        <v>8433</v>
      </c>
      <c r="G118" s="208" t="s">
        <v>233</v>
      </c>
      <c r="H118" s="209">
        <v>1</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8686</v>
      </c>
    </row>
    <row r="119" spans="2:65" s="1" customFormat="1" ht="27">
      <c r="B119" s="42"/>
      <c r="C119" s="64"/>
      <c r="D119" s="229" t="s">
        <v>640</v>
      </c>
      <c r="E119" s="64"/>
      <c r="F119" s="254" t="s">
        <v>8687</v>
      </c>
      <c r="G119" s="64"/>
      <c r="H119" s="64"/>
      <c r="I119" s="173"/>
      <c r="J119" s="64"/>
      <c r="K119" s="64"/>
      <c r="L119" s="62"/>
      <c r="M119" s="255"/>
      <c r="N119" s="43"/>
      <c r="O119" s="43"/>
      <c r="P119" s="43"/>
      <c r="Q119" s="43"/>
      <c r="R119" s="43"/>
      <c r="S119" s="43"/>
      <c r="T119" s="79"/>
      <c r="AT119" s="25" t="s">
        <v>640</v>
      </c>
      <c r="AU119" s="25" t="s">
        <v>87</v>
      </c>
    </row>
    <row r="120" spans="2:65" s="12" customFormat="1" ht="13.5">
      <c r="B120" s="217"/>
      <c r="C120" s="218"/>
      <c r="D120" s="229" t="s">
        <v>237</v>
      </c>
      <c r="E120" s="230" t="s">
        <v>22</v>
      </c>
      <c r="F120" s="231" t="s">
        <v>8436</v>
      </c>
      <c r="G120" s="218"/>
      <c r="H120" s="232">
        <v>1</v>
      </c>
      <c r="I120" s="223"/>
      <c r="J120" s="218"/>
      <c r="K120" s="218"/>
      <c r="L120" s="224"/>
      <c r="M120" s="225"/>
      <c r="N120" s="226"/>
      <c r="O120" s="226"/>
      <c r="P120" s="226"/>
      <c r="Q120" s="226"/>
      <c r="R120" s="226"/>
      <c r="S120" s="226"/>
      <c r="T120" s="227"/>
      <c r="AT120" s="228" t="s">
        <v>237</v>
      </c>
      <c r="AU120" s="228" t="s">
        <v>87</v>
      </c>
      <c r="AV120" s="12" t="s">
        <v>87</v>
      </c>
      <c r="AW120" s="12" t="s">
        <v>42</v>
      </c>
      <c r="AX120" s="12" t="s">
        <v>79</v>
      </c>
      <c r="AY120" s="228" t="s">
        <v>228</v>
      </c>
    </row>
    <row r="121" spans="2:65" s="13" customFormat="1" ht="13.5">
      <c r="B121" s="243"/>
      <c r="C121" s="244"/>
      <c r="D121" s="219" t="s">
        <v>237</v>
      </c>
      <c r="E121" s="245" t="s">
        <v>22</v>
      </c>
      <c r="F121" s="246" t="s">
        <v>358</v>
      </c>
      <c r="G121" s="244"/>
      <c r="H121" s="247">
        <v>1</v>
      </c>
      <c r="I121" s="248"/>
      <c r="J121" s="244"/>
      <c r="K121" s="244"/>
      <c r="L121" s="249"/>
      <c r="M121" s="250"/>
      <c r="N121" s="251"/>
      <c r="O121" s="251"/>
      <c r="P121" s="251"/>
      <c r="Q121" s="251"/>
      <c r="R121" s="251"/>
      <c r="S121" s="251"/>
      <c r="T121" s="252"/>
      <c r="AT121" s="253" t="s">
        <v>237</v>
      </c>
      <c r="AU121" s="253" t="s">
        <v>87</v>
      </c>
      <c r="AV121" s="13" t="s">
        <v>235</v>
      </c>
      <c r="AW121" s="13" t="s">
        <v>42</v>
      </c>
      <c r="AX121" s="13" t="s">
        <v>24</v>
      </c>
      <c r="AY121" s="253" t="s">
        <v>228</v>
      </c>
    </row>
    <row r="122" spans="2:65" s="1" customFormat="1" ht="22.5" customHeight="1">
      <c r="B122" s="42"/>
      <c r="C122" s="205" t="s">
        <v>29</v>
      </c>
      <c r="D122" s="205" t="s">
        <v>230</v>
      </c>
      <c r="E122" s="206" t="s">
        <v>2721</v>
      </c>
      <c r="F122" s="207" t="s">
        <v>2722</v>
      </c>
      <c r="G122" s="208" t="s">
        <v>233</v>
      </c>
      <c r="H122" s="209">
        <v>20.39</v>
      </c>
      <c r="I122" s="210"/>
      <c r="J122" s="211">
        <f>ROUND(I122*H122,2)</f>
        <v>0</v>
      </c>
      <c r="K122" s="207" t="s">
        <v>234</v>
      </c>
      <c r="L122" s="62"/>
      <c r="M122" s="212" t="s">
        <v>22</v>
      </c>
      <c r="N122" s="213" t="s">
        <v>50</v>
      </c>
      <c r="O122" s="43"/>
      <c r="P122" s="214">
        <f>O122*H122</f>
        <v>0</v>
      </c>
      <c r="Q122" s="214">
        <v>0</v>
      </c>
      <c r="R122" s="214">
        <f>Q122*H122</f>
        <v>0</v>
      </c>
      <c r="S122" s="214">
        <v>0</v>
      </c>
      <c r="T122" s="215">
        <f>S122*H122</f>
        <v>0</v>
      </c>
      <c r="AR122" s="25" t="s">
        <v>235</v>
      </c>
      <c r="AT122" s="25" t="s">
        <v>230</v>
      </c>
      <c r="AU122" s="25" t="s">
        <v>87</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235</v>
      </c>
      <c r="BM122" s="25" t="s">
        <v>8688</v>
      </c>
    </row>
    <row r="123" spans="2:65" s="1" customFormat="1" ht="40.5">
      <c r="B123" s="42"/>
      <c r="C123" s="64"/>
      <c r="D123" s="229" t="s">
        <v>640</v>
      </c>
      <c r="E123" s="64"/>
      <c r="F123" s="254" t="s">
        <v>8689</v>
      </c>
      <c r="G123" s="64"/>
      <c r="H123" s="64"/>
      <c r="I123" s="173"/>
      <c r="J123" s="64"/>
      <c r="K123" s="64"/>
      <c r="L123" s="62"/>
      <c r="M123" s="255"/>
      <c r="N123" s="43"/>
      <c r="O123" s="43"/>
      <c r="P123" s="43"/>
      <c r="Q123" s="43"/>
      <c r="R123" s="43"/>
      <c r="S123" s="43"/>
      <c r="T123" s="79"/>
      <c r="AT123" s="25" t="s">
        <v>640</v>
      </c>
      <c r="AU123" s="25" t="s">
        <v>87</v>
      </c>
    </row>
    <row r="124" spans="2:65" s="14" customFormat="1" ht="13.5">
      <c r="B124" s="257"/>
      <c r="C124" s="258"/>
      <c r="D124" s="229" t="s">
        <v>237</v>
      </c>
      <c r="E124" s="259" t="s">
        <v>22</v>
      </c>
      <c r="F124" s="260" t="s">
        <v>8439</v>
      </c>
      <c r="G124" s="258"/>
      <c r="H124" s="261" t="s">
        <v>22</v>
      </c>
      <c r="I124" s="262"/>
      <c r="J124" s="258"/>
      <c r="K124" s="258"/>
      <c r="L124" s="263"/>
      <c r="M124" s="264"/>
      <c r="N124" s="265"/>
      <c r="O124" s="265"/>
      <c r="P124" s="265"/>
      <c r="Q124" s="265"/>
      <c r="R124" s="265"/>
      <c r="S124" s="265"/>
      <c r="T124" s="266"/>
      <c r="AT124" s="267" t="s">
        <v>237</v>
      </c>
      <c r="AU124" s="267" t="s">
        <v>87</v>
      </c>
      <c r="AV124" s="14" t="s">
        <v>24</v>
      </c>
      <c r="AW124" s="14" t="s">
        <v>42</v>
      </c>
      <c r="AX124" s="14" t="s">
        <v>79</v>
      </c>
      <c r="AY124" s="267" t="s">
        <v>228</v>
      </c>
    </row>
    <row r="125" spans="2:65" s="12" customFormat="1" ht="13.5">
      <c r="B125" s="217"/>
      <c r="C125" s="218"/>
      <c r="D125" s="229" t="s">
        <v>237</v>
      </c>
      <c r="E125" s="230" t="s">
        <v>22</v>
      </c>
      <c r="F125" s="231" t="s">
        <v>8690</v>
      </c>
      <c r="G125" s="218"/>
      <c r="H125" s="232">
        <v>1.08</v>
      </c>
      <c r="I125" s="223"/>
      <c r="J125" s="218"/>
      <c r="K125" s="218"/>
      <c r="L125" s="224"/>
      <c r="M125" s="225"/>
      <c r="N125" s="226"/>
      <c r="O125" s="226"/>
      <c r="P125" s="226"/>
      <c r="Q125" s="226"/>
      <c r="R125" s="226"/>
      <c r="S125" s="226"/>
      <c r="T125" s="227"/>
      <c r="AT125" s="228" t="s">
        <v>237</v>
      </c>
      <c r="AU125" s="228" t="s">
        <v>87</v>
      </c>
      <c r="AV125" s="12" t="s">
        <v>87</v>
      </c>
      <c r="AW125" s="12" t="s">
        <v>42</v>
      </c>
      <c r="AX125" s="12" t="s">
        <v>79</v>
      </c>
      <c r="AY125" s="228" t="s">
        <v>228</v>
      </c>
    </row>
    <row r="126" spans="2:65" s="12" customFormat="1" ht="13.5">
      <c r="B126" s="217"/>
      <c r="C126" s="218"/>
      <c r="D126" s="229" t="s">
        <v>237</v>
      </c>
      <c r="E126" s="230" t="s">
        <v>22</v>
      </c>
      <c r="F126" s="231" t="s">
        <v>8691</v>
      </c>
      <c r="G126" s="218"/>
      <c r="H126" s="232">
        <v>2.88</v>
      </c>
      <c r="I126" s="223"/>
      <c r="J126" s="218"/>
      <c r="K126" s="218"/>
      <c r="L126" s="224"/>
      <c r="M126" s="225"/>
      <c r="N126" s="226"/>
      <c r="O126" s="226"/>
      <c r="P126" s="226"/>
      <c r="Q126" s="226"/>
      <c r="R126" s="226"/>
      <c r="S126" s="226"/>
      <c r="T126" s="227"/>
      <c r="AT126" s="228" t="s">
        <v>237</v>
      </c>
      <c r="AU126" s="228" t="s">
        <v>87</v>
      </c>
      <c r="AV126" s="12" t="s">
        <v>87</v>
      </c>
      <c r="AW126" s="12" t="s">
        <v>42</v>
      </c>
      <c r="AX126" s="12" t="s">
        <v>79</v>
      </c>
      <c r="AY126" s="228" t="s">
        <v>228</v>
      </c>
    </row>
    <row r="127" spans="2:65" s="12" customFormat="1" ht="13.5">
      <c r="B127" s="217"/>
      <c r="C127" s="218"/>
      <c r="D127" s="229" t="s">
        <v>237</v>
      </c>
      <c r="E127" s="230" t="s">
        <v>22</v>
      </c>
      <c r="F127" s="231" t="s">
        <v>8692</v>
      </c>
      <c r="G127" s="218"/>
      <c r="H127" s="232">
        <v>11.84</v>
      </c>
      <c r="I127" s="223"/>
      <c r="J127" s="218"/>
      <c r="K127" s="218"/>
      <c r="L127" s="224"/>
      <c r="M127" s="225"/>
      <c r="N127" s="226"/>
      <c r="O127" s="226"/>
      <c r="P127" s="226"/>
      <c r="Q127" s="226"/>
      <c r="R127" s="226"/>
      <c r="S127" s="226"/>
      <c r="T127" s="227"/>
      <c r="AT127" s="228" t="s">
        <v>237</v>
      </c>
      <c r="AU127" s="228" t="s">
        <v>87</v>
      </c>
      <c r="AV127" s="12" t="s">
        <v>87</v>
      </c>
      <c r="AW127" s="12" t="s">
        <v>42</v>
      </c>
      <c r="AX127" s="12" t="s">
        <v>79</v>
      </c>
      <c r="AY127" s="228" t="s">
        <v>228</v>
      </c>
    </row>
    <row r="128" spans="2:65" s="12" customFormat="1" ht="13.5">
      <c r="B128" s="217"/>
      <c r="C128" s="218"/>
      <c r="D128" s="229" t="s">
        <v>237</v>
      </c>
      <c r="E128" s="230" t="s">
        <v>22</v>
      </c>
      <c r="F128" s="231" t="s">
        <v>8693</v>
      </c>
      <c r="G128" s="218"/>
      <c r="H128" s="232">
        <v>4.59</v>
      </c>
      <c r="I128" s="223"/>
      <c r="J128" s="218"/>
      <c r="K128" s="218"/>
      <c r="L128" s="224"/>
      <c r="M128" s="225"/>
      <c r="N128" s="226"/>
      <c r="O128" s="226"/>
      <c r="P128" s="226"/>
      <c r="Q128" s="226"/>
      <c r="R128" s="226"/>
      <c r="S128" s="226"/>
      <c r="T128" s="227"/>
      <c r="AT128" s="228" t="s">
        <v>237</v>
      </c>
      <c r="AU128" s="228" t="s">
        <v>87</v>
      </c>
      <c r="AV128" s="12" t="s">
        <v>87</v>
      </c>
      <c r="AW128" s="12" t="s">
        <v>42</v>
      </c>
      <c r="AX128" s="12" t="s">
        <v>79</v>
      </c>
      <c r="AY128" s="228" t="s">
        <v>228</v>
      </c>
    </row>
    <row r="129" spans="2:65" s="13" customFormat="1" ht="13.5">
      <c r="B129" s="243"/>
      <c r="C129" s="244"/>
      <c r="D129" s="219" t="s">
        <v>237</v>
      </c>
      <c r="E129" s="245" t="s">
        <v>22</v>
      </c>
      <c r="F129" s="246" t="s">
        <v>358</v>
      </c>
      <c r="G129" s="244"/>
      <c r="H129" s="247">
        <v>20.39</v>
      </c>
      <c r="I129" s="248"/>
      <c r="J129" s="244"/>
      <c r="K129" s="244"/>
      <c r="L129" s="249"/>
      <c r="M129" s="250"/>
      <c r="N129" s="251"/>
      <c r="O129" s="251"/>
      <c r="P129" s="251"/>
      <c r="Q129" s="251"/>
      <c r="R129" s="251"/>
      <c r="S129" s="251"/>
      <c r="T129" s="252"/>
      <c r="AT129" s="253" t="s">
        <v>237</v>
      </c>
      <c r="AU129" s="253" t="s">
        <v>87</v>
      </c>
      <c r="AV129" s="13" t="s">
        <v>235</v>
      </c>
      <c r="AW129" s="13" t="s">
        <v>42</v>
      </c>
      <c r="AX129" s="13" t="s">
        <v>24</v>
      </c>
      <c r="AY129" s="253" t="s">
        <v>228</v>
      </c>
    </row>
    <row r="130" spans="2:65" s="1" customFormat="1" ht="31.5" customHeight="1">
      <c r="B130" s="42"/>
      <c r="C130" s="205" t="s">
        <v>501</v>
      </c>
      <c r="D130" s="205" t="s">
        <v>230</v>
      </c>
      <c r="E130" s="206" t="s">
        <v>291</v>
      </c>
      <c r="F130" s="207" t="s">
        <v>292</v>
      </c>
      <c r="G130" s="208" t="s">
        <v>233</v>
      </c>
      <c r="H130" s="209">
        <v>101.95</v>
      </c>
      <c r="I130" s="210"/>
      <c r="J130" s="211">
        <f>ROUND(I130*H130,2)</f>
        <v>0</v>
      </c>
      <c r="K130" s="207" t="s">
        <v>234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8694</v>
      </c>
    </row>
    <row r="131" spans="2:65" s="12" customFormat="1" ht="13.5">
      <c r="B131" s="217"/>
      <c r="C131" s="218"/>
      <c r="D131" s="219" t="s">
        <v>237</v>
      </c>
      <c r="E131" s="220" t="s">
        <v>22</v>
      </c>
      <c r="F131" s="221" t="s">
        <v>8695</v>
      </c>
      <c r="G131" s="218"/>
      <c r="H131" s="222">
        <v>101.95</v>
      </c>
      <c r="I131" s="223"/>
      <c r="J131" s="218"/>
      <c r="K131" s="218"/>
      <c r="L131" s="224"/>
      <c r="M131" s="225"/>
      <c r="N131" s="226"/>
      <c r="O131" s="226"/>
      <c r="P131" s="226"/>
      <c r="Q131" s="226"/>
      <c r="R131" s="226"/>
      <c r="S131" s="226"/>
      <c r="T131" s="227"/>
      <c r="AT131" s="228" t="s">
        <v>237</v>
      </c>
      <c r="AU131" s="228" t="s">
        <v>87</v>
      </c>
      <c r="AV131" s="12" t="s">
        <v>87</v>
      </c>
      <c r="AW131" s="12" t="s">
        <v>42</v>
      </c>
      <c r="AX131" s="12" t="s">
        <v>24</v>
      </c>
      <c r="AY131" s="228" t="s">
        <v>228</v>
      </c>
    </row>
    <row r="132" spans="2:65" s="1" customFormat="1" ht="22.5" customHeight="1">
      <c r="B132" s="42"/>
      <c r="C132" s="205" t="s">
        <v>280</v>
      </c>
      <c r="D132" s="205" t="s">
        <v>230</v>
      </c>
      <c r="E132" s="206" t="s">
        <v>8450</v>
      </c>
      <c r="F132" s="207" t="s">
        <v>8451</v>
      </c>
      <c r="G132" s="208" t="s">
        <v>233</v>
      </c>
      <c r="H132" s="209">
        <v>1</v>
      </c>
      <c r="I132" s="210"/>
      <c r="J132" s="211">
        <f>ROUND(I132*H132,2)</f>
        <v>0</v>
      </c>
      <c r="K132" s="207" t="s">
        <v>234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8696</v>
      </c>
    </row>
    <row r="133" spans="2:65" s="1" customFormat="1" ht="27">
      <c r="B133" s="42"/>
      <c r="C133" s="64"/>
      <c r="D133" s="229" t="s">
        <v>640</v>
      </c>
      <c r="E133" s="64"/>
      <c r="F133" s="254" t="s">
        <v>8697</v>
      </c>
      <c r="G133" s="64"/>
      <c r="H133" s="64"/>
      <c r="I133" s="173"/>
      <c r="J133" s="64"/>
      <c r="K133" s="64"/>
      <c r="L133" s="62"/>
      <c r="M133" s="255"/>
      <c r="N133" s="43"/>
      <c r="O133" s="43"/>
      <c r="P133" s="43"/>
      <c r="Q133" s="43"/>
      <c r="R133" s="43"/>
      <c r="S133" s="43"/>
      <c r="T133" s="79"/>
      <c r="AT133" s="25" t="s">
        <v>640</v>
      </c>
      <c r="AU133" s="25" t="s">
        <v>87</v>
      </c>
    </row>
    <row r="134" spans="2:65" s="12" customFormat="1" ht="13.5">
      <c r="B134" s="217"/>
      <c r="C134" s="218"/>
      <c r="D134" s="219" t="s">
        <v>237</v>
      </c>
      <c r="E134" s="220" t="s">
        <v>22</v>
      </c>
      <c r="F134" s="221" t="s">
        <v>8436</v>
      </c>
      <c r="G134" s="218"/>
      <c r="H134" s="222">
        <v>1</v>
      </c>
      <c r="I134" s="223"/>
      <c r="J134" s="218"/>
      <c r="K134" s="218"/>
      <c r="L134" s="224"/>
      <c r="M134" s="225"/>
      <c r="N134" s="226"/>
      <c r="O134" s="226"/>
      <c r="P134" s="226"/>
      <c r="Q134" s="226"/>
      <c r="R134" s="226"/>
      <c r="S134" s="226"/>
      <c r="T134" s="227"/>
      <c r="AT134" s="228" t="s">
        <v>237</v>
      </c>
      <c r="AU134" s="228" t="s">
        <v>87</v>
      </c>
      <c r="AV134" s="12" t="s">
        <v>87</v>
      </c>
      <c r="AW134" s="12" t="s">
        <v>42</v>
      </c>
      <c r="AX134" s="12" t="s">
        <v>24</v>
      </c>
      <c r="AY134" s="228" t="s">
        <v>228</v>
      </c>
    </row>
    <row r="135" spans="2:65" s="1" customFormat="1" ht="31.5" customHeight="1">
      <c r="B135" s="42"/>
      <c r="C135" s="205" t="s">
        <v>506</v>
      </c>
      <c r="D135" s="205" t="s">
        <v>230</v>
      </c>
      <c r="E135" s="206" t="s">
        <v>296</v>
      </c>
      <c r="F135" s="207" t="s">
        <v>297</v>
      </c>
      <c r="G135" s="208" t="s">
        <v>233</v>
      </c>
      <c r="H135" s="209">
        <v>5</v>
      </c>
      <c r="I135" s="210"/>
      <c r="J135" s="211">
        <f>ROUND(I135*H135,2)</f>
        <v>0</v>
      </c>
      <c r="K135" s="207" t="s">
        <v>234</v>
      </c>
      <c r="L135" s="62"/>
      <c r="M135" s="212" t="s">
        <v>22</v>
      </c>
      <c r="N135" s="213" t="s">
        <v>50</v>
      </c>
      <c r="O135" s="43"/>
      <c r="P135" s="214">
        <f>O135*H135</f>
        <v>0</v>
      </c>
      <c r="Q135" s="214">
        <v>0</v>
      </c>
      <c r="R135" s="214">
        <f>Q135*H135</f>
        <v>0</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8698</v>
      </c>
    </row>
    <row r="136" spans="2:65" s="12" customFormat="1" ht="13.5">
      <c r="B136" s="217"/>
      <c r="C136" s="218"/>
      <c r="D136" s="219" t="s">
        <v>237</v>
      </c>
      <c r="E136" s="220" t="s">
        <v>22</v>
      </c>
      <c r="F136" s="221" t="s">
        <v>8455</v>
      </c>
      <c r="G136" s="218"/>
      <c r="H136" s="222">
        <v>5</v>
      </c>
      <c r="I136" s="223"/>
      <c r="J136" s="218"/>
      <c r="K136" s="218"/>
      <c r="L136" s="224"/>
      <c r="M136" s="225"/>
      <c r="N136" s="226"/>
      <c r="O136" s="226"/>
      <c r="P136" s="226"/>
      <c r="Q136" s="226"/>
      <c r="R136" s="226"/>
      <c r="S136" s="226"/>
      <c r="T136" s="227"/>
      <c r="AT136" s="228" t="s">
        <v>237</v>
      </c>
      <c r="AU136" s="228" t="s">
        <v>87</v>
      </c>
      <c r="AV136" s="12" t="s">
        <v>87</v>
      </c>
      <c r="AW136" s="12" t="s">
        <v>42</v>
      </c>
      <c r="AX136" s="12" t="s">
        <v>24</v>
      </c>
      <c r="AY136" s="228" t="s">
        <v>228</v>
      </c>
    </row>
    <row r="137" spans="2:65" s="1" customFormat="1" ht="22.5" customHeight="1">
      <c r="B137" s="42"/>
      <c r="C137" s="205" t="s">
        <v>285</v>
      </c>
      <c r="D137" s="205" t="s">
        <v>230</v>
      </c>
      <c r="E137" s="206" t="s">
        <v>2724</v>
      </c>
      <c r="F137" s="207" t="s">
        <v>2725</v>
      </c>
      <c r="G137" s="208" t="s">
        <v>233</v>
      </c>
      <c r="H137" s="209">
        <v>20.39</v>
      </c>
      <c r="I137" s="210"/>
      <c r="J137" s="211">
        <f>ROUND(I137*H137,2)</f>
        <v>0</v>
      </c>
      <c r="K137" s="207" t="s">
        <v>234</v>
      </c>
      <c r="L137" s="62"/>
      <c r="M137" s="212" t="s">
        <v>22</v>
      </c>
      <c r="N137" s="213" t="s">
        <v>50</v>
      </c>
      <c r="O137" s="43"/>
      <c r="P137" s="214">
        <f>O137*H137</f>
        <v>0</v>
      </c>
      <c r="Q137" s="214">
        <v>0</v>
      </c>
      <c r="R137" s="214">
        <f>Q137*H137</f>
        <v>0</v>
      </c>
      <c r="S137" s="214">
        <v>0</v>
      </c>
      <c r="T137" s="215">
        <f>S137*H137</f>
        <v>0</v>
      </c>
      <c r="AR137" s="25" t="s">
        <v>235</v>
      </c>
      <c r="AT137" s="25" t="s">
        <v>230</v>
      </c>
      <c r="AU137" s="25" t="s">
        <v>87</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235</v>
      </c>
      <c r="BM137" s="25" t="s">
        <v>8699</v>
      </c>
    </row>
    <row r="138" spans="2:65" s="1" customFormat="1" ht="27">
      <c r="B138" s="42"/>
      <c r="C138" s="64"/>
      <c r="D138" s="229" t="s">
        <v>640</v>
      </c>
      <c r="E138" s="64"/>
      <c r="F138" s="254" t="s">
        <v>8697</v>
      </c>
      <c r="G138" s="64"/>
      <c r="H138" s="64"/>
      <c r="I138" s="173"/>
      <c r="J138" s="64"/>
      <c r="K138" s="64"/>
      <c r="L138" s="62"/>
      <c r="M138" s="255"/>
      <c r="N138" s="43"/>
      <c r="O138" s="43"/>
      <c r="P138" s="43"/>
      <c r="Q138" s="43"/>
      <c r="R138" s="43"/>
      <c r="S138" s="43"/>
      <c r="T138" s="79"/>
      <c r="AT138" s="25" t="s">
        <v>640</v>
      </c>
      <c r="AU138" s="25" t="s">
        <v>87</v>
      </c>
    </row>
    <row r="139" spans="2:65" s="12" customFormat="1" ht="13.5">
      <c r="B139" s="217"/>
      <c r="C139" s="218"/>
      <c r="D139" s="229" t="s">
        <v>237</v>
      </c>
      <c r="E139" s="230" t="s">
        <v>22</v>
      </c>
      <c r="F139" s="231" t="s">
        <v>8700</v>
      </c>
      <c r="G139" s="218"/>
      <c r="H139" s="232">
        <v>20.39</v>
      </c>
      <c r="I139" s="223"/>
      <c r="J139" s="218"/>
      <c r="K139" s="218"/>
      <c r="L139" s="224"/>
      <c r="M139" s="225"/>
      <c r="N139" s="226"/>
      <c r="O139" s="226"/>
      <c r="P139" s="226"/>
      <c r="Q139" s="226"/>
      <c r="R139" s="226"/>
      <c r="S139" s="226"/>
      <c r="T139" s="227"/>
      <c r="AT139" s="228" t="s">
        <v>237</v>
      </c>
      <c r="AU139" s="228" t="s">
        <v>87</v>
      </c>
      <c r="AV139" s="12" t="s">
        <v>87</v>
      </c>
      <c r="AW139" s="12" t="s">
        <v>42</v>
      </c>
      <c r="AX139" s="12" t="s">
        <v>79</v>
      </c>
      <c r="AY139" s="228" t="s">
        <v>228</v>
      </c>
    </row>
    <row r="140" spans="2:65" s="13" customFormat="1" ht="13.5">
      <c r="B140" s="243"/>
      <c r="C140" s="244"/>
      <c r="D140" s="219" t="s">
        <v>237</v>
      </c>
      <c r="E140" s="245" t="s">
        <v>22</v>
      </c>
      <c r="F140" s="246" t="s">
        <v>358</v>
      </c>
      <c r="G140" s="244"/>
      <c r="H140" s="247">
        <v>20.39</v>
      </c>
      <c r="I140" s="248"/>
      <c r="J140" s="244"/>
      <c r="K140" s="244"/>
      <c r="L140" s="249"/>
      <c r="M140" s="250"/>
      <c r="N140" s="251"/>
      <c r="O140" s="251"/>
      <c r="P140" s="251"/>
      <c r="Q140" s="251"/>
      <c r="R140" s="251"/>
      <c r="S140" s="251"/>
      <c r="T140" s="252"/>
      <c r="AT140" s="253" t="s">
        <v>237</v>
      </c>
      <c r="AU140" s="253" t="s">
        <v>87</v>
      </c>
      <c r="AV140" s="13" t="s">
        <v>235</v>
      </c>
      <c r="AW140" s="13" t="s">
        <v>42</v>
      </c>
      <c r="AX140" s="13" t="s">
        <v>24</v>
      </c>
      <c r="AY140" s="253" t="s">
        <v>228</v>
      </c>
    </row>
    <row r="141" spans="2:65" s="1" customFormat="1" ht="22.5" customHeight="1">
      <c r="B141" s="42"/>
      <c r="C141" s="205" t="s">
        <v>290</v>
      </c>
      <c r="D141" s="205" t="s">
        <v>230</v>
      </c>
      <c r="E141" s="206" t="s">
        <v>8459</v>
      </c>
      <c r="F141" s="207" t="s">
        <v>8460</v>
      </c>
      <c r="G141" s="208" t="s">
        <v>233</v>
      </c>
      <c r="H141" s="209">
        <v>1</v>
      </c>
      <c r="I141" s="210"/>
      <c r="J141" s="211">
        <f>ROUND(I141*H141,2)</f>
        <v>0</v>
      </c>
      <c r="K141" s="207" t="s">
        <v>234</v>
      </c>
      <c r="L141" s="62"/>
      <c r="M141" s="212" t="s">
        <v>22</v>
      </c>
      <c r="N141" s="213" t="s">
        <v>50</v>
      </c>
      <c r="O141" s="43"/>
      <c r="P141" s="214">
        <f>O141*H141</f>
        <v>0</v>
      </c>
      <c r="Q141" s="214">
        <v>0</v>
      </c>
      <c r="R141" s="214">
        <f>Q141*H141</f>
        <v>0</v>
      </c>
      <c r="S141" s="214">
        <v>0</v>
      </c>
      <c r="T141" s="215">
        <f>S141*H141</f>
        <v>0</v>
      </c>
      <c r="AR141" s="25" t="s">
        <v>235</v>
      </c>
      <c r="AT141" s="25" t="s">
        <v>230</v>
      </c>
      <c r="AU141" s="25" t="s">
        <v>87</v>
      </c>
      <c r="AY141" s="25" t="s">
        <v>228</v>
      </c>
      <c r="BE141" s="216">
        <f>IF(N141="základní",J141,0)</f>
        <v>0</v>
      </c>
      <c r="BF141" s="216">
        <f>IF(N141="snížená",J141,0)</f>
        <v>0</v>
      </c>
      <c r="BG141" s="216">
        <f>IF(N141="zákl. přenesená",J141,0)</f>
        <v>0</v>
      </c>
      <c r="BH141" s="216">
        <f>IF(N141="sníž. přenesená",J141,0)</f>
        <v>0</v>
      </c>
      <c r="BI141" s="216">
        <f>IF(N141="nulová",J141,0)</f>
        <v>0</v>
      </c>
      <c r="BJ141" s="25" t="s">
        <v>24</v>
      </c>
      <c r="BK141" s="216">
        <f>ROUND(I141*H141,2)</f>
        <v>0</v>
      </c>
      <c r="BL141" s="25" t="s">
        <v>235</v>
      </c>
      <c r="BM141" s="25" t="s">
        <v>8701</v>
      </c>
    </row>
    <row r="142" spans="2:65" s="1" customFormat="1" ht="27">
      <c r="B142" s="42"/>
      <c r="C142" s="64"/>
      <c r="D142" s="229" t="s">
        <v>640</v>
      </c>
      <c r="E142" s="64"/>
      <c r="F142" s="254" t="s">
        <v>8435</v>
      </c>
      <c r="G142" s="64"/>
      <c r="H142" s="64"/>
      <c r="I142" s="173"/>
      <c r="J142" s="64"/>
      <c r="K142" s="64"/>
      <c r="L142" s="62"/>
      <c r="M142" s="255"/>
      <c r="N142" s="43"/>
      <c r="O142" s="43"/>
      <c r="P142" s="43"/>
      <c r="Q142" s="43"/>
      <c r="R142" s="43"/>
      <c r="S142" s="43"/>
      <c r="T142" s="79"/>
      <c r="AT142" s="25" t="s">
        <v>640</v>
      </c>
      <c r="AU142" s="25" t="s">
        <v>87</v>
      </c>
    </row>
    <row r="143" spans="2:65" s="12" customFormat="1" ht="13.5">
      <c r="B143" s="217"/>
      <c r="C143" s="218"/>
      <c r="D143" s="229" t="s">
        <v>237</v>
      </c>
      <c r="E143" s="230" t="s">
        <v>22</v>
      </c>
      <c r="F143" s="231" t="s">
        <v>8436</v>
      </c>
      <c r="G143" s="218"/>
      <c r="H143" s="232">
        <v>1</v>
      </c>
      <c r="I143" s="223"/>
      <c r="J143" s="218"/>
      <c r="K143" s="218"/>
      <c r="L143" s="224"/>
      <c r="M143" s="225"/>
      <c r="N143" s="226"/>
      <c r="O143" s="226"/>
      <c r="P143" s="226"/>
      <c r="Q143" s="226"/>
      <c r="R143" s="226"/>
      <c r="S143" s="226"/>
      <c r="T143" s="227"/>
      <c r="AT143" s="228" t="s">
        <v>237</v>
      </c>
      <c r="AU143" s="228" t="s">
        <v>87</v>
      </c>
      <c r="AV143" s="12" t="s">
        <v>87</v>
      </c>
      <c r="AW143" s="12" t="s">
        <v>42</v>
      </c>
      <c r="AX143" s="12" t="s">
        <v>79</v>
      </c>
      <c r="AY143" s="228" t="s">
        <v>228</v>
      </c>
    </row>
    <row r="144" spans="2:65" s="13" customFormat="1" ht="13.5">
      <c r="B144" s="243"/>
      <c r="C144" s="244"/>
      <c r="D144" s="219" t="s">
        <v>237</v>
      </c>
      <c r="E144" s="245" t="s">
        <v>22</v>
      </c>
      <c r="F144" s="246" t="s">
        <v>358</v>
      </c>
      <c r="G144" s="244"/>
      <c r="H144" s="247">
        <v>1</v>
      </c>
      <c r="I144" s="248"/>
      <c r="J144" s="244"/>
      <c r="K144" s="244"/>
      <c r="L144" s="249"/>
      <c r="M144" s="250"/>
      <c r="N144" s="251"/>
      <c r="O144" s="251"/>
      <c r="P144" s="251"/>
      <c r="Q144" s="251"/>
      <c r="R144" s="251"/>
      <c r="S144" s="251"/>
      <c r="T144" s="252"/>
      <c r="AT144" s="253" t="s">
        <v>237</v>
      </c>
      <c r="AU144" s="253" t="s">
        <v>87</v>
      </c>
      <c r="AV144" s="13" t="s">
        <v>235</v>
      </c>
      <c r="AW144" s="13" t="s">
        <v>42</v>
      </c>
      <c r="AX144" s="13" t="s">
        <v>24</v>
      </c>
      <c r="AY144" s="253" t="s">
        <v>228</v>
      </c>
    </row>
    <row r="145" spans="2:65" s="1" customFormat="1" ht="22.5" customHeight="1">
      <c r="B145" s="42"/>
      <c r="C145" s="205" t="s">
        <v>295</v>
      </c>
      <c r="D145" s="205" t="s">
        <v>230</v>
      </c>
      <c r="E145" s="206" t="s">
        <v>309</v>
      </c>
      <c r="F145" s="207" t="s">
        <v>310</v>
      </c>
      <c r="G145" s="208" t="s">
        <v>233</v>
      </c>
      <c r="H145" s="209">
        <v>21.39</v>
      </c>
      <c r="I145" s="210"/>
      <c r="J145" s="211">
        <f>ROUND(I145*H145,2)</f>
        <v>0</v>
      </c>
      <c r="K145" s="207" t="s">
        <v>234</v>
      </c>
      <c r="L145" s="62"/>
      <c r="M145" s="212" t="s">
        <v>22</v>
      </c>
      <c r="N145" s="213" t="s">
        <v>50</v>
      </c>
      <c r="O145" s="43"/>
      <c r="P145" s="214">
        <f>O145*H145</f>
        <v>0</v>
      </c>
      <c r="Q145" s="214">
        <v>0</v>
      </c>
      <c r="R145" s="214">
        <f>Q145*H145</f>
        <v>0</v>
      </c>
      <c r="S145" s="214">
        <v>0</v>
      </c>
      <c r="T145" s="215">
        <f>S145*H145</f>
        <v>0</v>
      </c>
      <c r="AR145" s="25" t="s">
        <v>235</v>
      </c>
      <c r="AT145" s="25" t="s">
        <v>230</v>
      </c>
      <c r="AU145" s="25" t="s">
        <v>87</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235</v>
      </c>
      <c r="BM145" s="25" t="s">
        <v>8702</v>
      </c>
    </row>
    <row r="146" spans="2:65" s="1" customFormat="1" ht="27">
      <c r="B146" s="42"/>
      <c r="C146" s="64"/>
      <c r="D146" s="229" t="s">
        <v>640</v>
      </c>
      <c r="E146" s="64"/>
      <c r="F146" s="254" t="s">
        <v>8703</v>
      </c>
      <c r="G146" s="64"/>
      <c r="H146" s="64"/>
      <c r="I146" s="173"/>
      <c r="J146" s="64"/>
      <c r="K146" s="64"/>
      <c r="L146" s="62"/>
      <c r="M146" s="255"/>
      <c r="N146" s="43"/>
      <c r="O146" s="43"/>
      <c r="P146" s="43"/>
      <c r="Q146" s="43"/>
      <c r="R146" s="43"/>
      <c r="S146" s="43"/>
      <c r="T146" s="79"/>
      <c r="AT146" s="25" t="s">
        <v>640</v>
      </c>
      <c r="AU146" s="25" t="s">
        <v>87</v>
      </c>
    </row>
    <row r="147" spans="2:65" s="12" customFormat="1" ht="13.5">
      <c r="B147" s="217"/>
      <c r="C147" s="218"/>
      <c r="D147" s="229" t="s">
        <v>237</v>
      </c>
      <c r="E147" s="230" t="s">
        <v>22</v>
      </c>
      <c r="F147" s="231" t="s">
        <v>8704</v>
      </c>
      <c r="G147" s="218"/>
      <c r="H147" s="232">
        <v>21.39</v>
      </c>
      <c r="I147" s="223"/>
      <c r="J147" s="218"/>
      <c r="K147" s="218"/>
      <c r="L147" s="224"/>
      <c r="M147" s="225"/>
      <c r="N147" s="226"/>
      <c r="O147" s="226"/>
      <c r="P147" s="226"/>
      <c r="Q147" s="226"/>
      <c r="R147" s="226"/>
      <c r="S147" s="226"/>
      <c r="T147" s="227"/>
      <c r="AT147" s="228" t="s">
        <v>237</v>
      </c>
      <c r="AU147" s="228" t="s">
        <v>87</v>
      </c>
      <c r="AV147" s="12" t="s">
        <v>87</v>
      </c>
      <c r="AW147" s="12" t="s">
        <v>42</v>
      </c>
      <c r="AX147" s="12" t="s">
        <v>79</v>
      </c>
      <c r="AY147" s="228" t="s">
        <v>228</v>
      </c>
    </row>
    <row r="148" spans="2:65" s="13" customFormat="1" ht="13.5">
      <c r="B148" s="243"/>
      <c r="C148" s="244"/>
      <c r="D148" s="219" t="s">
        <v>237</v>
      </c>
      <c r="E148" s="245" t="s">
        <v>22</v>
      </c>
      <c r="F148" s="246" t="s">
        <v>358</v>
      </c>
      <c r="G148" s="244"/>
      <c r="H148" s="247">
        <v>21.39</v>
      </c>
      <c r="I148" s="248"/>
      <c r="J148" s="244"/>
      <c r="K148" s="244"/>
      <c r="L148" s="249"/>
      <c r="M148" s="250"/>
      <c r="N148" s="251"/>
      <c r="O148" s="251"/>
      <c r="P148" s="251"/>
      <c r="Q148" s="251"/>
      <c r="R148" s="251"/>
      <c r="S148" s="251"/>
      <c r="T148" s="252"/>
      <c r="AT148" s="253" t="s">
        <v>237</v>
      </c>
      <c r="AU148" s="253" t="s">
        <v>87</v>
      </c>
      <c r="AV148" s="13" t="s">
        <v>235</v>
      </c>
      <c r="AW148" s="13" t="s">
        <v>42</v>
      </c>
      <c r="AX148" s="13" t="s">
        <v>24</v>
      </c>
      <c r="AY148" s="253" t="s">
        <v>228</v>
      </c>
    </row>
    <row r="149" spans="2:65" s="1" customFormat="1" ht="22.5" customHeight="1">
      <c r="B149" s="42"/>
      <c r="C149" s="205" t="s">
        <v>10</v>
      </c>
      <c r="D149" s="205" t="s">
        <v>230</v>
      </c>
      <c r="E149" s="206" t="s">
        <v>8466</v>
      </c>
      <c r="F149" s="207" t="s">
        <v>8467</v>
      </c>
      <c r="G149" s="208" t="s">
        <v>233</v>
      </c>
      <c r="H149" s="209">
        <v>21.39</v>
      </c>
      <c r="I149" s="210"/>
      <c r="J149" s="211">
        <f>ROUND(I149*H149,2)</f>
        <v>0</v>
      </c>
      <c r="K149" s="207" t="s">
        <v>264</v>
      </c>
      <c r="L149" s="62"/>
      <c r="M149" s="212" t="s">
        <v>22</v>
      </c>
      <c r="N149" s="213" t="s">
        <v>50</v>
      </c>
      <c r="O149" s="43"/>
      <c r="P149" s="214">
        <f>O149*H149</f>
        <v>0</v>
      </c>
      <c r="Q149" s="214">
        <v>0</v>
      </c>
      <c r="R149" s="214">
        <f>Q149*H149</f>
        <v>0</v>
      </c>
      <c r="S149" s="214">
        <v>0</v>
      </c>
      <c r="T149" s="215">
        <f>S149*H149</f>
        <v>0</v>
      </c>
      <c r="AR149" s="25" t="s">
        <v>235</v>
      </c>
      <c r="AT149" s="25" t="s">
        <v>230</v>
      </c>
      <c r="AU149" s="25" t="s">
        <v>87</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235</v>
      </c>
      <c r="BM149" s="25" t="s">
        <v>8705</v>
      </c>
    </row>
    <row r="150" spans="2:65" s="1" customFormat="1" ht="27">
      <c r="B150" s="42"/>
      <c r="C150" s="64"/>
      <c r="D150" s="229" t="s">
        <v>640</v>
      </c>
      <c r="E150" s="64"/>
      <c r="F150" s="254" t="s">
        <v>8706</v>
      </c>
      <c r="G150" s="64"/>
      <c r="H150" s="64"/>
      <c r="I150" s="173"/>
      <c r="J150" s="64"/>
      <c r="K150" s="64"/>
      <c r="L150" s="62"/>
      <c r="M150" s="255"/>
      <c r="N150" s="43"/>
      <c r="O150" s="43"/>
      <c r="P150" s="43"/>
      <c r="Q150" s="43"/>
      <c r="R150" s="43"/>
      <c r="S150" s="43"/>
      <c r="T150" s="79"/>
      <c r="AT150" s="25" t="s">
        <v>640</v>
      </c>
      <c r="AU150" s="25" t="s">
        <v>87</v>
      </c>
    </row>
    <row r="151" spans="2:65" s="12" customFormat="1" ht="13.5">
      <c r="B151" s="217"/>
      <c r="C151" s="218"/>
      <c r="D151" s="229" t="s">
        <v>237</v>
      </c>
      <c r="E151" s="230" t="s">
        <v>22</v>
      </c>
      <c r="F151" s="231" t="s">
        <v>8704</v>
      </c>
      <c r="G151" s="218"/>
      <c r="H151" s="232">
        <v>21.39</v>
      </c>
      <c r="I151" s="223"/>
      <c r="J151" s="218"/>
      <c r="K151" s="218"/>
      <c r="L151" s="224"/>
      <c r="M151" s="225"/>
      <c r="N151" s="226"/>
      <c r="O151" s="226"/>
      <c r="P151" s="226"/>
      <c r="Q151" s="226"/>
      <c r="R151" s="226"/>
      <c r="S151" s="226"/>
      <c r="T151" s="227"/>
      <c r="AT151" s="228" t="s">
        <v>237</v>
      </c>
      <c r="AU151" s="228" t="s">
        <v>87</v>
      </c>
      <c r="AV151" s="12" t="s">
        <v>87</v>
      </c>
      <c r="AW151" s="12" t="s">
        <v>42</v>
      </c>
      <c r="AX151" s="12" t="s">
        <v>79</v>
      </c>
      <c r="AY151" s="228" t="s">
        <v>228</v>
      </c>
    </row>
    <row r="152" spans="2:65" s="13" customFormat="1" ht="13.5">
      <c r="B152" s="243"/>
      <c r="C152" s="244"/>
      <c r="D152" s="219" t="s">
        <v>237</v>
      </c>
      <c r="E152" s="245" t="s">
        <v>22</v>
      </c>
      <c r="F152" s="246" t="s">
        <v>358</v>
      </c>
      <c r="G152" s="244"/>
      <c r="H152" s="247">
        <v>21.39</v>
      </c>
      <c r="I152" s="248"/>
      <c r="J152" s="244"/>
      <c r="K152" s="244"/>
      <c r="L152" s="249"/>
      <c r="M152" s="250"/>
      <c r="N152" s="251"/>
      <c r="O152" s="251"/>
      <c r="P152" s="251"/>
      <c r="Q152" s="251"/>
      <c r="R152" s="251"/>
      <c r="S152" s="251"/>
      <c r="T152" s="252"/>
      <c r="AT152" s="253" t="s">
        <v>237</v>
      </c>
      <c r="AU152" s="253" t="s">
        <v>87</v>
      </c>
      <c r="AV152" s="13" t="s">
        <v>235</v>
      </c>
      <c r="AW152" s="13" t="s">
        <v>42</v>
      </c>
      <c r="AX152" s="13" t="s">
        <v>24</v>
      </c>
      <c r="AY152" s="253" t="s">
        <v>228</v>
      </c>
    </row>
    <row r="153" spans="2:65" s="1" customFormat="1" ht="22.5" customHeight="1">
      <c r="B153" s="42"/>
      <c r="C153" s="205" t="s">
        <v>304</v>
      </c>
      <c r="D153" s="205" t="s">
        <v>230</v>
      </c>
      <c r="E153" s="206" t="s">
        <v>2741</v>
      </c>
      <c r="F153" s="207" t="s">
        <v>2742</v>
      </c>
      <c r="G153" s="208" t="s">
        <v>233</v>
      </c>
      <c r="H153" s="209">
        <v>48.482999999999997</v>
      </c>
      <c r="I153" s="210"/>
      <c r="J153" s="211">
        <f>ROUND(I153*H153,2)</f>
        <v>0</v>
      </c>
      <c r="K153" s="207" t="s">
        <v>234</v>
      </c>
      <c r="L153" s="62"/>
      <c r="M153" s="212" t="s">
        <v>22</v>
      </c>
      <c r="N153" s="213" t="s">
        <v>50</v>
      </c>
      <c r="O153" s="43"/>
      <c r="P153" s="214">
        <f>O153*H153</f>
        <v>0</v>
      </c>
      <c r="Q153" s="214">
        <v>0</v>
      </c>
      <c r="R153" s="214">
        <f>Q153*H153</f>
        <v>0</v>
      </c>
      <c r="S153" s="214">
        <v>0</v>
      </c>
      <c r="T153" s="215">
        <f>S153*H153</f>
        <v>0</v>
      </c>
      <c r="AR153" s="25" t="s">
        <v>235</v>
      </c>
      <c r="AT153" s="25" t="s">
        <v>230</v>
      </c>
      <c r="AU153" s="25" t="s">
        <v>87</v>
      </c>
      <c r="AY153" s="25" t="s">
        <v>228</v>
      </c>
      <c r="BE153" s="216">
        <f>IF(N153="základní",J153,0)</f>
        <v>0</v>
      </c>
      <c r="BF153" s="216">
        <f>IF(N153="snížená",J153,0)</f>
        <v>0</v>
      </c>
      <c r="BG153" s="216">
        <f>IF(N153="zákl. přenesená",J153,0)</f>
        <v>0</v>
      </c>
      <c r="BH153" s="216">
        <f>IF(N153="sníž. přenesená",J153,0)</f>
        <v>0</v>
      </c>
      <c r="BI153" s="216">
        <f>IF(N153="nulová",J153,0)</f>
        <v>0</v>
      </c>
      <c r="BJ153" s="25" t="s">
        <v>24</v>
      </c>
      <c r="BK153" s="216">
        <f>ROUND(I153*H153,2)</f>
        <v>0</v>
      </c>
      <c r="BL153" s="25" t="s">
        <v>235</v>
      </c>
      <c r="BM153" s="25" t="s">
        <v>8707</v>
      </c>
    </row>
    <row r="154" spans="2:65" s="1" customFormat="1" ht="40.5">
      <c r="B154" s="42"/>
      <c r="C154" s="64"/>
      <c r="D154" s="229" t="s">
        <v>640</v>
      </c>
      <c r="E154" s="64"/>
      <c r="F154" s="254" t="s">
        <v>8708</v>
      </c>
      <c r="G154" s="64"/>
      <c r="H154" s="64"/>
      <c r="I154" s="173"/>
      <c r="J154" s="64"/>
      <c r="K154" s="64"/>
      <c r="L154" s="62"/>
      <c r="M154" s="255"/>
      <c r="N154" s="43"/>
      <c r="O154" s="43"/>
      <c r="P154" s="43"/>
      <c r="Q154" s="43"/>
      <c r="R154" s="43"/>
      <c r="S154" s="43"/>
      <c r="T154" s="79"/>
      <c r="AT154" s="25" t="s">
        <v>640</v>
      </c>
      <c r="AU154" s="25" t="s">
        <v>87</v>
      </c>
    </row>
    <row r="155" spans="2:65" s="12" customFormat="1" ht="13.5">
      <c r="B155" s="217"/>
      <c r="C155" s="218"/>
      <c r="D155" s="229" t="s">
        <v>237</v>
      </c>
      <c r="E155" s="230" t="s">
        <v>22</v>
      </c>
      <c r="F155" s="231" t="s">
        <v>8709</v>
      </c>
      <c r="G155" s="218"/>
      <c r="H155" s="232">
        <v>53.893000000000001</v>
      </c>
      <c r="I155" s="223"/>
      <c r="J155" s="218"/>
      <c r="K155" s="218"/>
      <c r="L155" s="224"/>
      <c r="M155" s="225"/>
      <c r="N155" s="226"/>
      <c r="O155" s="226"/>
      <c r="P155" s="226"/>
      <c r="Q155" s="226"/>
      <c r="R155" s="226"/>
      <c r="S155" s="226"/>
      <c r="T155" s="227"/>
      <c r="AT155" s="228" t="s">
        <v>237</v>
      </c>
      <c r="AU155" s="228" t="s">
        <v>87</v>
      </c>
      <c r="AV155" s="12" t="s">
        <v>87</v>
      </c>
      <c r="AW155" s="12" t="s">
        <v>42</v>
      </c>
      <c r="AX155" s="12" t="s">
        <v>79</v>
      </c>
      <c r="AY155" s="228" t="s">
        <v>228</v>
      </c>
    </row>
    <row r="156" spans="2:65" s="14" customFormat="1" ht="13.5">
      <c r="B156" s="257"/>
      <c r="C156" s="258"/>
      <c r="D156" s="229" t="s">
        <v>237</v>
      </c>
      <c r="E156" s="259" t="s">
        <v>22</v>
      </c>
      <c r="F156" s="260" t="s">
        <v>8710</v>
      </c>
      <c r="G156" s="258"/>
      <c r="H156" s="261" t="s">
        <v>22</v>
      </c>
      <c r="I156" s="262"/>
      <c r="J156" s="258"/>
      <c r="K156" s="258"/>
      <c r="L156" s="263"/>
      <c r="M156" s="264"/>
      <c r="N156" s="265"/>
      <c r="O156" s="265"/>
      <c r="P156" s="265"/>
      <c r="Q156" s="265"/>
      <c r="R156" s="265"/>
      <c r="S156" s="265"/>
      <c r="T156" s="266"/>
      <c r="AT156" s="267" t="s">
        <v>237</v>
      </c>
      <c r="AU156" s="267" t="s">
        <v>87</v>
      </c>
      <c r="AV156" s="14" t="s">
        <v>24</v>
      </c>
      <c r="AW156" s="14" t="s">
        <v>42</v>
      </c>
      <c r="AX156" s="14" t="s">
        <v>79</v>
      </c>
      <c r="AY156" s="267" t="s">
        <v>228</v>
      </c>
    </row>
    <row r="157" spans="2:65" s="12" customFormat="1" ht="13.5">
      <c r="B157" s="217"/>
      <c r="C157" s="218"/>
      <c r="D157" s="229" t="s">
        <v>237</v>
      </c>
      <c r="E157" s="230" t="s">
        <v>22</v>
      </c>
      <c r="F157" s="231" t="s">
        <v>8711</v>
      </c>
      <c r="G157" s="218"/>
      <c r="H157" s="232">
        <v>-1.08</v>
      </c>
      <c r="I157" s="223"/>
      <c r="J157" s="218"/>
      <c r="K157" s="218"/>
      <c r="L157" s="224"/>
      <c r="M157" s="225"/>
      <c r="N157" s="226"/>
      <c r="O157" s="226"/>
      <c r="P157" s="226"/>
      <c r="Q157" s="226"/>
      <c r="R157" s="226"/>
      <c r="S157" s="226"/>
      <c r="T157" s="227"/>
      <c r="AT157" s="228" t="s">
        <v>237</v>
      </c>
      <c r="AU157" s="228" t="s">
        <v>87</v>
      </c>
      <c r="AV157" s="12" t="s">
        <v>87</v>
      </c>
      <c r="AW157" s="12" t="s">
        <v>42</v>
      </c>
      <c r="AX157" s="12" t="s">
        <v>79</v>
      </c>
      <c r="AY157" s="228" t="s">
        <v>228</v>
      </c>
    </row>
    <row r="158" spans="2:65" s="12" customFormat="1" ht="13.5">
      <c r="B158" s="217"/>
      <c r="C158" s="218"/>
      <c r="D158" s="229" t="s">
        <v>237</v>
      </c>
      <c r="E158" s="230" t="s">
        <v>22</v>
      </c>
      <c r="F158" s="231" t="s">
        <v>8712</v>
      </c>
      <c r="G158" s="218"/>
      <c r="H158" s="232">
        <v>-2.88</v>
      </c>
      <c r="I158" s="223"/>
      <c r="J158" s="218"/>
      <c r="K158" s="218"/>
      <c r="L158" s="224"/>
      <c r="M158" s="225"/>
      <c r="N158" s="226"/>
      <c r="O158" s="226"/>
      <c r="P158" s="226"/>
      <c r="Q158" s="226"/>
      <c r="R158" s="226"/>
      <c r="S158" s="226"/>
      <c r="T158" s="227"/>
      <c r="AT158" s="228" t="s">
        <v>237</v>
      </c>
      <c r="AU158" s="228" t="s">
        <v>87</v>
      </c>
      <c r="AV158" s="12" t="s">
        <v>87</v>
      </c>
      <c r="AW158" s="12" t="s">
        <v>42</v>
      </c>
      <c r="AX158" s="12" t="s">
        <v>79</v>
      </c>
      <c r="AY158" s="228" t="s">
        <v>228</v>
      </c>
    </row>
    <row r="159" spans="2:65" s="12" customFormat="1" ht="13.5">
      <c r="B159" s="217"/>
      <c r="C159" s="218"/>
      <c r="D159" s="229" t="s">
        <v>237</v>
      </c>
      <c r="E159" s="230" t="s">
        <v>22</v>
      </c>
      <c r="F159" s="231" t="s">
        <v>8713</v>
      </c>
      <c r="G159" s="218"/>
      <c r="H159" s="232">
        <v>-11.84</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2" customFormat="1" ht="13.5">
      <c r="B160" s="217"/>
      <c r="C160" s="218"/>
      <c r="D160" s="229" t="s">
        <v>237</v>
      </c>
      <c r="E160" s="230" t="s">
        <v>22</v>
      </c>
      <c r="F160" s="231" t="s">
        <v>8714</v>
      </c>
      <c r="G160" s="218"/>
      <c r="H160" s="232">
        <v>-4.59</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ht="13.5">
      <c r="B161" s="217"/>
      <c r="C161" s="218"/>
      <c r="D161" s="229" t="s">
        <v>237</v>
      </c>
      <c r="E161" s="230" t="s">
        <v>22</v>
      </c>
      <c r="F161" s="231" t="s">
        <v>8715</v>
      </c>
      <c r="G161" s="218"/>
      <c r="H161" s="232">
        <v>9.202</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2" customFormat="1" ht="13.5">
      <c r="B162" s="217"/>
      <c r="C162" s="218"/>
      <c r="D162" s="229" t="s">
        <v>237</v>
      </c>
      <c r="E162" s="230" t="s">
        <v>22</v>
      </c>
      <c r="F162" s="231" t="s">
        <v>8716</v>
      </c>
      <c r="G162" s="218"/>
      <c r="H162" s="232">
        <v>5.7779999999999996</v>
      </c>
      <c r="I162" s="223"/>
      <c r="J162" s="218"/>
      <c r="K162" s="218"/>
      <c r="L162" s="224"/>
      <c r="M162" s="225"/>
      <c r="N162" s="226"/>
      <c r="O162" s="226"/>
      <c r="P162" s="226"/>
      <c r="Q162" s="226"/>
      <c r="R162" s="226"/>
      <c r="S162" s="226"/>
      <c r="T162" s="227"/>
      <c r="AT162" s="228" t="s">
        <v>237</v>
      </c>
      <c r="AU162" s="228" t="s">
        <v>87</v>
      </c>
      <c r="AV162" s="12" t="s">
        <v>87</v>
      </c>
      <c r="AW162" s="12" t="s">
        <v>42</v>
      </c>
      <c r="AX162" s="12" t="s">
        <v>79</v>
      </c>
      <c r="AY162" s="228" t="s">
        <v>228</v>
      </c>
    </row>
    <row r="163" spans="2:65" s="13" customFormat="1" ht="13.5">
      <c r="B163" s="243"/>
      <c r="C163" s="244"/>
      <c r="D163" s="219" t="s">
        <v>237</v>
      </c>
      <c r="E163" s="245" t="s">
        <v>22</v>
      </c>
      <c r="F163" s="246" t="s">
        <v>358</v>
      </c>
      <c r="G163" s="244"/>
      <c r="H163" s="247">
        <v>48.482999999999997</v>
      </c>
      <c r="I163" s="248"/>
      <c r="J163" s="244"/>
      <c r="K163" s="244"/>
      <c r="L163" s="249"/>
      <c r="M163" s="250"/>
      <c r="N163" s="251"/>
      <c r="O163" s="251"/>
      <c r="P163" s="251"/>
      <c r="Q163" s="251"/>
      <c r="R163" s="251"/>
      <c r="S163" s="251"/>
      <c r="T163" s="252"/>
      <c r="AT163" s="253" t="s">
        <v>237</v>
      </c>
      <c r="AU163" s="253" t="s">
        <v>87</v>
      </c>
      <c r="AV163" s="13" t="s">
        <v>235</v>
      </c>
      <c r="AW163" s="13" t="s">
        <v>42</v>
      </c>
      <c r="AX163" s="13" t="s">
        <v>24</v>
      </c>
      <c r="AY163" s="253" t="s">
        <v>228</v>
      </c>
    </row>
    <row r="164" spans="2:65" s="1" customFormat="1" ht="22.5" customHeight="1">
      <c r="B164" s="42"/>
      <c r="C164" s="233" t="s">
        <v>308</v>
      </c>
      <c r="D164" s="233" t="s">
        <v>349</v>
      </c>
      <c r="E164" s="234" t="s">
        <v>1103</v>
      </c>
      <c r="F164" s="235" t="s">
        <v>1104</v>
      </c>
      <c r="G164" s="236" t="s">
        <v>316</v>
      </c>
      <c r="H164" s="237">
        <v>25.016999999999999</v>
      </c>
      <c r="I164" s="238"/>
      <c r="J164" s="239">
        <f>ROUND(I164*H164,2)</f>
        <v>0</v>
      </c>
      <c r="K164" s="235" t="s">
        <v>234</v>
      </c>
      <c r="L164" s="240"/>
      <c r="M164" s="241" t="s">
        <v>22</v>
      </c>
      <c r="N164" s="242" t="s">
        <v>50</v>
      </c>
      <c r="O164" s="43"/>
      <c r="P164" s="214">
        <f>O164*H164</f>
        <v>0</v>
      </c>
      <c r="Q164" s="214">
        <v>1</v>
      </c>
      <c r="R164" s="214">
        <f>Q164*H164</f>
        <v>25.016999999999999</v>
      </c>
      <c r="S164" s="214">
        <v>0</v>
      </c>
      <c r="T164" s="215">
        <f>S164*H164</f>
        <v>0</v>
      </c>
      <c r="AR164" s="25" t="s">
        <v>267</v>
      </c>
      <c r="AT164" s="25" t="s">
        <v>349</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235</v>
      </c>
      <c r="BM164" s="25" t="s">
        <v>8717</v>
      </c>
    </row>
    <row r="165" spans="2:65" s="1" customFormat="1" ht="40.5">
      <c r="B165" s="42"/>
      <c r="C165" s="64"/>
      <c r="D165" s="229" t="s">
        <v>640</v>
      </c>
      <c r="E165" s="64"/>
      <c r="F165" s="254" t="s">
        <v>8718</v>
      </c>
      <c r="G165" s="64"/>
      <c r="H165" s="64"/>
      <c r="I165" s="173"/>
      <c r="J165" s="64"/>
      <c r="K165" s="64"/>
      <c r="L165" s="62"/>
      <c r="M165" s="255"/>
      <c r="N165" s="43"/>
      <c r="O165" s="43"/>
      <c r="P165" s="43"/>
      <c r="Q165" s="43"/>
      <c r="R165" s="43"/>
      <c r="S165" s="43"/>
      <c r="T165" s="79"/>
      <c r="AT165" s="25" t="s">
        <v>640</v>
      </c>
      <c r="AU165" s="25" t="s">
        <v>87</v>
      </c>
    </row>
    <row r="166" spans="2:65" s="12" customFormat="1" ht="13.5">
      <c r="B166" s="217"/>
      <c r="C166" s="218"/>
      <c r="D166" s="229" t="s">
        <v>237</v>
      </c>
      <c r="E166" s="230" t="s">
        <v>22</v>
      </c>
      <c r="F166" s="231" t="s">
        <v>8719</v>
      </c>
      <c r="G166" s="218"/>
      <c r="H166" s="232">
        <v>25.016999999999999</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ht="13.5">
      <c r="B167" s="243"/>
      <c r="C167" s="244"/>
      <c r="D167" s="219" t="s">
        <v>237</v>
      </c>
      <c r="E167" s="245" t="s">
        <v>22</v>
      </c>
      <c r="F167" s="246" t="s">
        <v>358</v>
      </c>
      <c r="G167" s="244"/>
      <c r="H167" s="247">
        <v>25.016999999999999</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22.5" customHeight="1">
      <c r="B168" s="42"/>
      <c r="C168" s="205" t="s">
        <v>313</v>
      </c>
      <c r="D168" s="205" t="s">
        <v>230</v>
      </c>
      <c r="E168" s="206" t="s">
        <v>8478</v>
      </c>
      <c r="F168" s="207" t="s">
        <v>8479</v>
      </c>
      <c r="G168" s="208" t="s">
        <v>233</v>
      </c>
      <c r="H168" s="209">
        <v>18.684999999999999</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8720</v>
      </c>
    </row>
    <row r="169" spans="2:65" s="1" customFormat="1" ht="27">
      <c r="B169" s="42"/>
      <c r="C169" s="64"/>
      <c r="D169" s="229" t="s">
        <v>640</v>
      </c>
      <c r="E169" s="64"/>
      <c r="F169" s="254" t="s">
        <v>8669</v>
      </c>
      <c r="G169" s="64"/>
      <c r="H169" s="64"/>
      <c r="I169" s="173"/>
      <c r="J169" s="64"/>
      <c r="K169" s="64"/>
      <c r="L169" s="62"/>
      <c r="M169" s="255"/>
      <c r="N169" s="43"/>
      <c r="O169" s="43"/>
      <c r="P169" s="43"/>
      <c r="Q169" s="43"/>
      <c r="R169" s="43"/>
      <c r="S169" s="43"/>
      <c r="T169" s="79"/>
      <c r="AT169" s="25" t="s">
        <v>640</v>
      </c>
      <c r="AU169" s="25" t="s">
        <v>87</v>
      </c>
    </row>
    <row r="170" spans="2:65" s="12" customFormat="1" ht="13.5">
      <c r="B170" s="217"/>
      <c r="C170" s="218"/>
      <c r="D170" s="229" t="s">
        <v>237</v>
      </c>
      <c r="E170" s="230" t="s">
        <v>22</v>
      </c>
      <c r="F170" s="231" t="s">
        <v>8721</v>
      </c>
      <c r="G170" s="218"/>
      <c r="H170" s="232">
        <v>18.684999999999999</v>
      </c>
      <c r="I170" s="223"/>
      <c r="J170" s="218"/>
      <c r="K170" s="218"/>
      <c r="L170" s="224"/>
      <c r="M170" s="225"/>
      <c r="N170" s="226"/>
      <c r="O170" s="226"/>
      <c r="P170" s="226"/>
      <c r="Q170" s="226"/>
      <c r="R170" s="226"/>
      <c r="S170" s="226"/>
      <c r="T170" s="227"/>
      <c r="AT170" s="228" t="s">
        <v>237</v>
      </c>
      <c r="AU170" s="228" t="s">
        <v>87</v>
      </c>
      <c r="AV170" s="12" t="s">
        <v>87</v>
      </c>
      <c r="AW170" s="12" t="s">
        <v>42</v>
      </c>
      <c r="AX170" s="12" t="s">
        <v>79</v>
      </c>
      <c r="AY170" s="228" t="s">
        <v>228</v>
      </c>
    </row>
    <row r="171" spans="2:65" s="13" customFormat="1" ht="13.5">
      <c r="B171" s="243"/>
      <c r="C171" s="244"/>
      <c r="D171" s="219" t="s">
        <v>237</v>
      </c>
      <c r="E171" s="245" t="s">
        <v>22</v>
      </c>
      <c r="F171" s="246" t="s">
        <v>358</v>
      </c>
      <c r="G171" s="244"/>
      <c r="H171" s="247">
        <v>18.684999999999999</v>
      </c>
      <c r="I171" s="248"/>
      <c r="J171" s="244"/>
      <c r="K171" s="244"/>
      <c r="L171" s="249"/>
      <c r="M171" s="250"/>
      <c r="N171" s="251"/>
      <c r="O171" s="251"/>
      <c r="P171" s="251"/>
      <c r="Q171" s="251"/>
      <c r="R171" s="251"/>
      <c r="S171" s="251"/>
      <c r="T171" s="252"/>
      <c r="AT171" s="253" t="s">
        <v>237</v>
      </c>
      <c r="AU171" s="253" t="s">
        <v>87</v>
      </c>
      <c r="AV171" s="13" t="s">
        <v>235</v>
      </c>
      <c r="AW171" s="13" t="s">
        <v>42</v>
      </c>
      <c r="AX171" s="13" t="s">
        <v>24</v>
      </c>
      <c r="AY171" s="253" t="s">
        <v>228</v>
      </c>
    </row>
    <row r="172" spans="2:65" s="1" customFormat="1" ht="22.5" customHeight="1">
      <c r="B172" s="42"/>
      <c r="C172" s="233" t="s">
        <v>319</v>
      </c>
      <c r="D172" s="233" t="s">
        <v>349</v>
      </c>
      <c r="E172" s="234" t="s">
        <v>8482</v>
      </c>
      <c r="F172" s="235" t="s">
        <v>8483</v>
      </c>
      <c r="G172" s="236" t="s">
        <v>316</v>
      </c>
      <c r="H172" s="237">
        <v>31.204000000000001</v>
      </c>
      <c r="I172" s="238"/>
      <c r="J172" s="239">
        <f>ROUND(I172*H172,2)</f>
        <v>0</v>
      </c>
      <c r="K172" s="235" t="s">
        <v>234</v>
      </c>
      <c r="L172" s="240"/>
      <c r="M172" s="241" t="s">
        <v>22</v>
      </c>
      <c r="N172" s="242" t="s">
        <v>50</v>
      </c>
      <c r="O172" s="43"/>
      <c r="P172" s="214">
        <f>O172*H172</f>
        <v>0</v>
      </c>
      <c r="Q172" s="214">
        <v>1</v>
      </c>
      <c r="R172" s="214">
        <f>Q172*H172</f>
        <v>31.204000000000001</v>
      </c>
      <c r="S172" s="214">
        <v>0</v>
      </c>
      <c r="T172" s="215">
        <f>S172*H172</f>
        <v>0</v>
      </c>
      <c r="AR172" s="25" t="s">
        <v>267</v>
      </c>
      <c r="AT172" s="25" t="s">
        <v>349</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8722</v>
      </c>
    </row>
    <row r="173" spans="2:65" s="1" customFormat="1" ht="27">
      <c r="B173" s="42"/>
      <c r="C173" s="64"/>
      <c r="D173" s="229" t="s">
        <v>640</v>
      </c>
      <c r="E173" s="64"/>
      <c r="F173" s="254" t="s">
        <v>8723</v>
      </c>
      <c r="G173" s="64"/>
      <c r="H173" s="64"/>
      <c r="I173" s="173"/>
      <c r="J173" s="64"/>
      <c r="K173" s="64"/>
      <c r="L173" s="62"/>
      <c r="M173" s="255"/>
      <c r="N173" s="43"/>
      <c r="O173" s="43"/>
      <c r="P173" s="43"/>
      <c r="Q173" s="43"/>
      <c r="R173" s="43"/>
      <c r="S173" s="43"/>
      <c r="T173" s="79"/>
      <c r="AT173" s="25" t="s">
        <v>640</v>
      </c>
      <c r="AU173" s="25" t="s">
        <v>87</v>
      </c>
    </row>
    <row r="174" spans="2:65" s="12" customFormat="1" ht="13.5">
      <c r="B174" s="217"/>
      <c r="C174" s="218"/>
      <c r="D174" s="229" t="s">
        <v>237</v>
      </c>
      <c r="E174" s="230" t="s">
        <v>22</v>
      </c>
      <c r="F174" s="231" t="s">
        <v>8724</v>
      </c>
      <c r="G174" s="218"/>
      <c r="H174" s="232">
        <v>31.204000000000001</v>
      </c>
      <c r="I174" s="223"/>
      <c r="J174" s="218"/>
      <c r="K174" s="218"/>
      <c r="L174" s="224"/>
      <c r="M174" s="225"/>
      <c r="N174" s="226"/>
      <c r="O174" s="226"/>
      <c r="P174" s="226"/>
      <c r="Q174" s="226"/>
      <c r="R174" s="226"/>
      <c r="S174" s="226"/>
      <c r="T174" s="227"/>
      <c r="AT174" s="228" t="s">
        <v>237</v>
      </c>
      <c r="AU174" s="228" t="s">
        <v>87</v>
      </c>
      <c r="AV174" s="12" t="s">
        <v>87</v>
      </c>
      <c r="AW174" s="12" t="s">
        <v>42</v>
      </c>
      <c r="AX174" s="12" t="s">
        <v>79</v>
      </c>
      <c r="AY174" s="228" t="s">
        <v>228</v>
      </c>
    </row>
    <row r="175" spans="2:65" s="13" customFormat="1" ht="13.5">
      <c r="B175" s="243"/>
      <c r="C175" s="244"/>
      <c r="D175" s="229" t="s">
        <v>237</v>
      </c>
      <c r="E175" s="284" t="s">
        <v>22</v>
      </c>
      <c r="F175" s="285" t="s">
        <v>358</v>
      </c>
      <c r="G175" s="244"/>
      <c r="H175" s="286">
        <v>31.204000000000001</v>
      </c>
      <c r="I175" s="248"/>
      <c r="J175" s="244"/>
      <c r="K175" s="244"/>
      <c r="L175" s="249"/>
      <c r="M175" s="250"/>
      <c r="N175" s="251"/>
      <c r="O175" s="251"/>
      <c r="P175" s="251"/>
      <c r="Q175" s="251"/>
      <c r="R175" s="251"/>
      <c r="S175" s="251"/>
      <c r="T175" s="252"/>
      <c r="AT175" s="253" t="s">
        <v>237</v>
      </c>
      <c r="AU175" s="253" t="s">
        <v>87</v>
      </c>
      <c r="AV175" s="13" t="s">
        <v>235</v>
      </c>
      <c r="AW175" s="13" t="s">
        <v>42</v>
      </c>
      <c r="AX175" s="13" t="s">
        <v>24</v>
      </c>
      <c r="AY175" s="253" t="s">
        <v>228</v>
      </c>
    </row>
    <row r="176" spans="2:65" s="11" customFormat="1" ht="29.85" customHeight="1">
      <c r="B176" s="188"/>
      <c r="C176" s="189"/>
      <c r="D176" s="202" t="s">
        <v>78</v>
      </c>
      <c r="E176" s="203" t="s">
        <v>235</v>
      </c>
      <c r="F176" s="203" t="s">
        <v>511</v>
      </c>
      <c r="G176" s="189"/>
      <c r="H176" s="189"/>
      <c r="I176" s="192"/>
      <c r="J176" s="204">
        <f>BK176</f>
        <v>0</v>
      </c>
      <c r="K176" s="189"/>
      <c r="L176" s="194"/>
      <c r="M176" s="195"/>
      <c r="N176" s="196"/>
      <c r="O176" s="196"/>
      <c r="P176" s="197">
        <f>SUM(P177:P185)</f>
        <v>0</v>
      </c>
      <c r="Q176" s="196"/>
      <c r="R176" s="197">
        <f>SUM(R177:R185)</f>
        <v>0</v>
      </c>
      <c r="S176" s="196"/>
      <c r="T176" s="198">
        <f>SUM(T177:T185)</f>
        <v>0</v>
      </c>
      <c r="AR176" s="199" t="s">
        <v>24</v>
      </c>
      <c r="AT176" s="200" t="s">
        <v>78</v>
      </c>
      <c r="AU176" s="200" t="s">
        <v>24</v>
      </c>
      <c r="AY176" s="199" t="s">
        <v>228</v>
      </c>
      <c r="BK176" s="201">
        <f>SUM(BK177:BK185)</f>
        <v>0</v>
      </c>
    </row>
    <row r="177" spans="2:65" s="1" customFormat="1" ht="22.5" customHeight="1">
      <c r="B177" s="42"/>
      <c r="C177" s="205" t="s">
        <v>325</v>
      </c>
      <c r="D177" s="205" t="s">
        <v>230</v>
      </c>
      <c r="E177" s="206" t="s">
        <v>8725</v>
      </c>
      <c r="F177" s="207" t="s">
        <v>8726</v>
      </c>
      <c r="G177" s="208" t="s">
        <v>233</v>
      </c>
      <c r="H177" s="209">
        <v>14.98</v>
      </c>
      <c r="I177" s="210"/>
      <c r="J177" s="211">
        <f>ROUND(I177*H177,2)</f>
        <v>0</v>
      </c>
      <c r="K177" s="207" t="s">
        <v>234</v>
      </c>
      <c r="L177" s="62"/>
      <c r="M177" s="212" t="s">
        <v>22</v>
      </c>
      <c r="N177" s="213" t="s">
        <v>50</v>
      </c>
      <c r="O177" s="43"/>
      <c r="P177" s="214">
        <f>O177*H177</f>
        <v>0</v>
      </c>
      <c r="Q177" s="214">
        <v>0</v>
      </c>
      <c r="R177" s="214">
        <f>Q177*H177</f>
        <v>0</v>
      </c>
      <c r="S177" s="214">
        <v>0</v>
      </c>
      <c r="T177" s="215">
        <f>S177*H177</f>
        <v>0</v>
      </c>
      <c r="AR177" s="25" t="s">
        <v>235</v>
      </c>
      <c r="AT177" s="25" t="s">
        <v>230</v>
      </c>
      <c r="AU177" s="25" t="s">
        <v>87</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235</v>
      </c>
      <c r="BM177" s="25" t="s">
        <v>8727</v>
      </c>
    </row>
    <row r="178" spans="2:65" s="1" customFormat="1" ht="27">
      <c r="B178" s="42"/>
      <c r="C178" s="64"/>
      <c r="D178" s="229" t="s">
        <v>640</v>
      </c>
      <c r="E178" s="64"/>
      <c r="F178" s="254" t="s">
        <v>8728</v>
      </c>
      <c r="G178" s="64"/>
      <c r="H178" s="64"/>
      <c r="I178" s="173"/>
      <c r="J178" s="64"/>
      <c r="K178" s="64"/>
      <c r="L178" s="62"/>
      <c r="M178" s="255"/>
      <c r="N178" s="43"/>
      <c r="O178" s="43"/>
      <c r="P178" s="43"/>
      <c r="Q178" s="43"/>
      <c r="R178" s="43"/>
      <c r="S178" s="43"/>
      <c r="T178" s="79"/>
      <c r="AT178" s="25" t="s">
        <v>640</v>
      </c>
      <c r="AU178" s="25" t="s">
        <v>87</v>
      </c>
    </row>
    <row r="179" spans="2:65" s="12" customFormat="1" ht="13.5">
      <c r="B179" s="217"/>
      <c r="C179" s="218"/>
      <c r="D179" s="229" t="s">
        <v>237</v>
      </c>
      <c r="E179" s="230" t="s">
        <v>22</v>
      </c>
      <c r="F179" s="231" t="s">
        <v>8715</v>
      </c>
      <c r="G179" s="218"/>
      <c r="H179" s="232">
        <v>9.202</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2" customFormat="1" ht="13.5">
      <c r="B180" s="217"/>
      <c r="C180" s="218"/>
      <c r="D180" s="229" t="s">
        <v>237</v>
      </c>
      <c r="E180" s="230" t="s">
        <v>22</v>
      </c>
      <c r="F180" s="231" t="s">
        <v>8729</v>
      </c>
      <c r="G180" s="218"/>
      <c r="H180" s="232">
        <v>5.7779999999999996</v>
      </c>
      <c r="I180" s="223"/>
      <c r="J180" s="218"/>
      <c r="K180" s="218"/>
      <c r="L180" s="224"/>
      <c r="M180" s="225"/>
      <c r="N180" s="226"/>
      <c r="O180" s="226"/>
      <c r="P180" s="226"/>
      <c r="Q180" s="226"/>
      <c r="R180" s="226"/>
      <c r="S180" s="226"/>
      <c r="T180" s="227"/>
      <c r="AT180" s="228" t="s">
        <v>237</v>
      </c>
      <c r="AU180" s="228" t="s">
        <v>87</v>
      </c>
      <c r="AV180" s="12" t="s">
        <v>87</v>
      </c>
      <c r="AW180" s="12" t="s">
        <v>42</v>
      </c>
      <c r="AX180" s="12" t="s">
        <v>79</v>
      </c>
      <c r="AY180" s="228" t="s">
        <v>228</v>
      </c>
    </row>
    <row r="181" spans="2:65" s="13" customFormat="1" ht="13.5">
      <c r="B181" s="243"/>
      <c r="C181" s="244"/>
      <c r="D181" s="219" t="s">
        <v>237</v>
      </c>
      <c r="E181" s="245" t="s">
        <v>22</v>
      </c>
      <c r="F181" s="246" t="s">
        <v>358</v>
      </c>
      <c r="G181" s="244"/>
      <c r="H181" s="247">
        <v>14.98</v>
      </c>
      <c r="I181" s="248"/>
      <c r="J181" s="244"/>
      <c r="K181" s="244"/>
      <c r="L181" s="249"/>
      <c r="M181" s="250"/>
      <c r="N181" s="251"/>
      <c r="O181" s="251"/>
      <c r="P181" s="251"/>
      <c r="Q181" s="251"/>
      <c r="R181" s="251"/>
      <c r="S181" s="251"/>
      <c r="T181" s="252"/>
      <c r="AT181" s="253" t="s">
        <v>237</v>
      </c>
      <c r="AU181" s="253" t="s">
        <v>87</v>
      </c>
      <c r="AV181" s="13" t="s">
        <v>235</v>
      </c>
      <c r="AW181" s="13" t="s">
        <v>42</v>
      </c>
      <c r="AX181" s="13" t="s">
        <v>24</v>
      </c>
      <c r="AY181" s="253" t="s">
        <v>228</v>
      </c>
    </row>
    <row r="182" spans="2:65" s="1" customFormat="1" ht="22.5" customHeight="1">
      <c r="B182" s="42"/>
      <c r="C182" s="205" t="s">
        <v>9</v>
      </c>
      <c r="D182" s="205" t="s">
        <v>230</v>
      </c>
      <c r="E182" s="206" t="s">
        <v>2736</v>
      </c>
      <c r="F182" s="207" t="s">
        <v>2737</v>
      </c>
      <c r="G182" s="208" t="s">
        <v>233</v>
      </c>
      <c r="H182" s="209">
        <v>4.5449999999999999</v>
      </c>
      <c r="I182" s="210"/>
      <c r="J182" s="211">
        <f>ROUND(I182*H182,2)</f>
        <v>0</v>
      </c>
      <c r="K182" s="207" t="s">
        <v>234</v>
      </c>
      <c r="L182" s="62"/>
      <c r="M182" s="212" t="s">
        <v>22</v>
      </c>
      <c r="N182" s="213" t="s">
        <v>50</v>
      </c>
      <c r="O182" s="43"/>
      <c r="P182" s="214">
        <f>O182*H182</f>
        <v>0</v>
      </c>
      <c r="Q182" s="214">
        <v>0</v>
      </c>
      <c r="R182" s="214">
        <f>Q182*H182</f>
        <v>0</v>
      </c>
      <c r="S182" s="214">
        <v>0</v>
      </c>
      <c r="T182" s="215">
        <f>S182*H182</f>
        <v>0</v>
      </c>
      <c r="AR182" s="25" t="s">
        <v>235</v>
      </c>
      <c r="AT182" s="25" t="s">
        <v>230</v>
      </c>
      <c r="AU182" s="25" t="s">
        <v>87</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235</v>
      </c>
      <c r="BM182" s="25" t="s">
        <v>8730</v>
      </c>
    </row>
    <row r="183" spans="2:65" s="1" customFormat="1" ht="27">
      <c r="B183" s="42"/>
      <c r="C183" s="64"/>
      <c r="D183" s="229" t="s">
        <v>640</v>
      </c>
      <c r="E183" s="64"/>
      <c r="F183" s="254" t="s">
        <v>8669</v>
      </c>
      <c r="G183" s="64"/>
      <c r="H183" s="64"/>
      <c r="I183" s="173"/>
      <c r="J183" s="64"/>
      <c r="K183" s="64"/>
      <c r="L183" s="62"/>
      <c r="M183" s="255"/>
      <c r="N183" s="43"/>
      <c r="O183" s="43"/>
      <c r="P183" s="43"/>
      <c r="Q183" s="43"/>
      <c r="R183" s="43"/>
      <c r="S183" s="43"/>
      <c r="T183" s="79"/>
      <c r="AT183" s="25" t="s">
        <v>640</v>
      </c>
      <c r="AU183" s="25" t="s">
        <v>87</v>
      </c>
    </row>
    <row r="184" spans="2:65" s="12" customFormat="1" ht="13.5">
      <c r="B184" s="217"/>
      <c r="C184" s="218"/>
      <c r="D184" s="229" t="s">
        <v>237</v>
      </c>
      <c r="E184" s="230" t="s">
        <v>22</v>
      </c>
      <c r="F184" s="231" t="s">
        <v>8731</v>
      </c>
      <c r="G184" s="218"/>
      <c r="H184" s="232">
        <v>4.5449999999999999</v>
      </c>
      <c r="I184" s="223"/>
      <c r="J184" s="218"/>
      <c r="K184" s="218"/>
      <c r="L184" s="224"/>
      <c r="M184" s="225"/>
      <c r="N184" s="226"/>
      <c r="O184" s="226"/>
      <c r="P184" s="226"/>
      <c r="Q184" s="226"/>
      <c r="R184" s="226"/>
      <c r="S184" s="226"/>
      <c r="T184" s="227"/>
      <c r="AT184" s="228" t="s">
        <v>237</v>
      </c>
      <c r="AU184" s="228" t="s">
        <v>87</v>
      </c>
      <c r="AV184" s="12" t="s">
        <v>87</v>
      </c>
      <c r="AW184" s="12" t="s">
        <v>42</v>
      </c>
      <c r="AX184" s="12" t="s">
        <v>79</v>
      </c>
      <c r="AY184" s="228" t="s">
        <v>228</v>
      </c>
    </row>
    <row r="185" spans="2:65" s="13" customFormat="1" ht="13.5">
      <c r="B185" s="243"/>
      <c r="C185" s="244"/>
      <c r="D185" s="229" t="s">
        <v>237</v>
      </c>
      <c r="E185" s="284" t="s">
        <v>22</v>
      </c>
      <c r="F185" s="285" t="s">
        <v>358</v>
      </c>
      <c r="G185" s="244"/>
      <c r="H185" s="286">
        <v>4.5449999999999999</v>
      </c>
      <c r="I185" s="248"/>
      <c r="J185" s="244"/>
      <c r="K185" s="244"/>
      <c r="L185" s="249"/>
      <c r="M185" s="250"/>
      <c r="N185" s="251"/>
      <c r="O185" s="251"/>
      <c r="P185" s="251"/>
      <c r="Q185" s="251"/>
      <c r="R185" s="251"/>
      <c r="S185" s="251"/>
      <c r="T185" s="252"/>
      <c r="AT185" s="253" t="s">
        <v>237</v>
      </c>
      <c r="AU185" s="253" t="s">
        <v>87</v>
      </c>
      <c r="AV185" s="13" t="s">
        <v>235</v>
      </c>
      <c r="AW185" s="13" t="s">
        <v>42</v>
      </c>
      <c r="AX185" s="13" t="s">
        <v>24</v>
      </c>
      <c r="AY185" s="253" t="s">
        <v>228</v>
      </c>
    </row>
    <row r="186" spans="2:65" s="11" customFormat="1" ht="29.85" customHeight="1">
      <c r="B186" s="188"/>
      <c r="C186" s="189"/>
      <c r="D186" s="202" t="s">
        <v>78</v>
      </c>
      <c r="E186" s="203" t="s">
        <v>267</v>
      </c>
      <c r="F186" s="203" t="s">
        <v>864</v>
      </c>
      <c r="G186" s="189"/>
      <c r="H186" s="189"/>
      <c r="I186" s="192"/>
      <c r="J186" s="204">
        <f>BK186</f>
        <v>0</v>
      </c>
      <c r="K186" s="189"/>
      <c r="L186" s="194"/>
      <c r="M186" s="195"/>
      <c r="N186" s="196"/>
      <c r="O186" s="196"/>
      <c r="P186" s="197">
        <f>SUM(P187:P294)</f>
        <v>0</v>
      </c>
      <c r="Q186" s="196"/>
      <c r="R186" s="197">
        <f>SUM(R187:R294)</f>
        <v>10.755094000000003</v>
      </c>
      <c r="S186" s="196"/>
      <c r="T186" s="198">
        <f>SUM(T187:T294)</f>
        <v>0</v>
      </c>
      <c r="AR186" s="199" t="s">
        <v>24</v>
      </c>
      <c r="AT186" s="200" t="s">
        <v>78</v>
      </c>
      <c r="AU186" s="200" t="s">
        <v>24</v>
      </c>
      <c r="AY186" s="199" t="s">
        <v>228</v>
      </c>
      <c r="BK186" s="201">
        <f>SUM(BK187:BK294)</f>
        <v>0</v>
      </c>
    </row>
    <row r="187" spans="2:65" s="1" customFormat="1" ht="31.5" customHeight="1">
      <c r="B187" s="42"/>
      <c r="C187" s="205" t="s">
        <v>335</v>
      </c>
      <c r="D187" s="205" t="s">
        <v>230</v>
      </c>
      <c r="E187" s="206" t="s">
        <v>8732</v>
      </c>
      <c r="F187" s="207" t="s">
        <v>8733</v>
      </c>
      <c r="G187" s="208" t="s">
        <v>328</v>
      </c>
      <c r="H187" s="209">
        <v>17</v>
      </c>
      <c r="I187" s="210"/>
      <c r="J187" s="211">
        <f>ROUND(I187*H187,2)</f>
        <v>0</v>
      </c>
      <c r="K187" s="207" t="s">
        <v>234</v>
      </c>
      <c r="L187" s="62"/>
      <c r="M187" s="212" t="s">
        <v>22</v>
      </c>
      <c r="N187" s="213" t="s">
        <v>50</v>
      </c>
      <c r="O187" s="43"/>
      <c r="P187" s="214">
        <f>O187*H187</f>
        <v>0</v>
      </c>
      <c r="Q187" s="214">
        <v>0</v>
      </c>
      <c r="R187" s="214">
        <f>Q187*H187</f>
        <v>0</v>
      </c>
      <c r="S187" s="214">
        <v>0</v>
      </c>
      <c r="T187" s="215">
        <f>S187*H187</f>
        <v>0</v>
      </c>
      <c r="AR187" s="25" t="s">
        <v>235</v>
      </c>
      <c r="AT187" s="25" t="s">
        <v>230</v>
      </c>
      <c r="AU187" s="25" t="s">
        <v>87</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235</v>
      </c>
      <c r="BM187" s="25" t="s">
        <v>8734</v>
      </c>
    </row>
    <row r="188" spans="2:65" s="1" customFormat="1" ht="27">
      <c r="B188" s="42"/>
      <c r="C188" s="64"/>
      <c r="D188" s="229" t="s">
        <v>640</v>
      </c>
      <c r="E188" s="64"/>
      <c r="F188" s="254" t="s">
        <v>8735</v>
      </c>
      <c r="G188" s="64"/>
      <c r="H188" s="64"/>
      <c r="I188" s="173"/>
      <c r="J188" s="64"/>
      <c r="K188" s="64"/>
      <c r="L188" s="62"/>
      <c r="M188" s="255"/>
      <c r="N188" s="43"/>
      <c r="O188" s="43"/>
      <c r="P188" s="43"/>
      <c r="Q188" s="43"/>
      <c r="R188" s="43"/>
      <c r="S188" s="43"/>
      <c r="T188" s="79"/>
      <c r="AT188" s="25" t="s">
        <v>640</v>
      </c>
      <c r="AU188" s="25" t="s">
        <v>87</v>
      </c>
    </row>
    <row r="189" spans="2:65" s="12" customFormat="1" ht="13.5">
      <c r="B189" s="217"/>
      <c r="C189" s="218"/>
      <c r="D189" s="229" t="s">
        <v>237</v>
      </c>
      <c r="E189" s="230" t="s">
        <v>22</v>
      </c>
      <c r="F189" s="231" t="s">
        <v>8736</v>
      </c>
      <c r="G189" s="218"/>
      <c r="H189" s="232">
        <v>17</v>
      </c>
      <c r="I189" s="223"/>
      <c r="J189" s="218"/>
      <c r="K189" s="218"/>
      <c r="L189" s="224"/>
      <c r="M189" s="225"/>
      <c r="N189" s="226"/>
      <c r="O189" s="226"/>
      <c r="P189" s="226"/>
      <c r="Q189" s="226"/>
      <c r="R189" s="226"/>
      <c r="S189" s="226"/>
      <c r="T189" s="227"/>
      <c r="AT189" s="228" t="s">
        <v>237</v>
      </c>
      <c r="AU189" s="228" t="s">
        <v>87</v>
      </c>
      <c r="AV189" s="12" t="s">
        <v>87</v>
      </c>
      <c r="AW189" s="12" t="s">
        <v>42</v>
      </c>
      <c r="AX189" s="12" t="s">
        <v>79</v>
      </c>
      <c r="AY189" s="228" t="s">
        <v>228</v>
      </c>
    </row>
    <row r="190" spans="2:65" s="13" customFormat="1" ht="13.5">
      <c r="B190" s="243"/>
      <c r="C190" s="244"/>
      <c r="D190" s="219" t="s">
        <v>237</v>
      </c>
      <c r="E190" s="245" t="s">
        <v>22</v>
      </c>
      <c r="F190" s="246" t="s">
        <v>358</v>
      </c>
      <c r="G190" s="244"/>
      <c r="H190" s="247">
        <v>17</v>
      </c>
      <c r="I190" s="248"/>
      <c r="J190" s="244"/>
      <c r="K190" s="244"/>
      <c r="L190" s="249"/>
      <c r="M190" s="250"/>
      <c r="N190" s="251"/>
      <c r="O190" s="251"/>
      <c r="P190" s="251"/>
      <c r="Q190" s="251"/>
      <c r="R190" s="251"/>
      <c r="S190" s="251"/>
      <c r="T190" s="252"/>
      <c r="AT190" s="253" t="s">
        <v>237</v>
      </c>
      <c r="AU190" s="253" t="s">
        <v>87</v>
      </c>
      <c r="AV190" s="13" t="s">
        <v>235</v>
      </c>
      <c r="AW190" s="13" t="s">
        <v>42</v>
      </c>
      <c r="AX190" s="13" t="s">
        <v>24</v>
      </c>
      <c r="AY190" s="253" t="s">
        <v>228</v>
      </c>
    </row>
    <row r="191" spans="2:65" s="1" customFormat="1" ht="22.5" customHeight="1">
      <c r="B191" s="42"/>
      <c r="C191" s="205" t="s">
        <v>340</v>
      </c>
      <c r="D191" s="205" t="s">
        <v>230</v>
      </c>
      <c r="E191" s="206" t="s">
        <v>8526</v>
      </c>
      <c r="F191" s="207" t="s">
        <v>8737</v>
      </c>
      <c r="G191" s="208" t="s">
        <v>328</v>
      </c>
      <c r="H191" s="209">
        <v>6.5</v>
      </c>
      <c r="I191" s="210"/>
      <c r="J191" s="211">
        <f>ROUND(I191*H191,2)</f>
        <v>0</v>
      </c>
      <c r="K191" s="207" t="s">
        <v>234</v>
      </c>
      <c r="L191" s="62"/>
      <c r="M191" s="212" t="s">
        <v>22</v>
      </c>
      <c r="N191" s="213" t="s">
        <v>50</v>
      </c>
      <c r="O191" s="43"/>
      <c r="P191" s="214">
        <f>O191*H191</f>
        <v>0</v>
      </c>
      <c r="Q191" s="214">
        <v>0</v>
      </c>
      <c r="R191" s="214">
        <f>Q191*H191</f>
        <v>0</v>
      </c>
      <c r="S191" s="214">
        <v>0</v>
      </c>
      <c r="T191" s="215">
        <f>S191*H191</f>
        <v>0</v>
      </c>
      <c r="AR191" s="25" t="s">
        <v>235</v>
      </c>
      <c r="AT191" s="25" t="s">
        <v>230</v>
      </c>
      <c r="AU191" s="25" t="s">
        <v>87</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235</v>
      </c>
      <c r="BM191" s="25" t="s">
        <v>8738</v>
      </c>
    </row>
    <row r="192" spans="2:65" s="1" customFormat="1" ht="27">
      <c r="B192" s="42"/>
      <c r="C192" s="64"/>
      <c r="D192" s="229" t="s">
        <v>640</v>
      </c>
      <c r="E192" s="64"/>
      <c r="F192" s="254" t="s">
        <v>8669</v>
      </c>
      <c r="G192" s="64"/>
      <c r="H192" s="64"/>
      <c r="I192" s="173"/>
      <c r="J192" s="64"/>
      <c r="K192" s="64"/>
      <c r="L192" s="62"/>
      <c r="M192" s="255"/>
      <c r="N192" s="43"/>
      <c r="O192" s="43"/>
      <c r="P192" s="43"/>
      <c r="Q192" s="43"/>
      <c r="R192" s="43"/>
      <c r="S192" s="43"/>
      <c r="T192" s="79"/>
      <c r="AT192" s="25" t="s">
        <v>640</v>
      </c>
      <c r="AU192" s="25" t="s">
        <v>87</v>
      </c>
    </row>
    <row r="193" spans="2:65" s="12" customFormat="1" ht="13.5">
      <c r="B193" s="217"/>
      <c r="C193" s="218"/>
      <c r="D193" s="229" t="s">
        <v>237</v>
      </c>
      <c r="E193" s="230" t="s">
        <v>22</v>
      </c>
      <c r="F193" s="231" t="s">
        <v>8739</v>
      </c>
      <c r="G193" s="218"/>
      <c r="H193" s="232">
        <v>6.5</v>
      </c>
      <c r="I193" s="223"/>
      <c r="J193" s="218"/>
      <c r="K193" s="218"/>
      <c r="L193" s="224"/>
      <c r="M193" s="225"/>
      <c r="N193" s="226"/>
      <c r="O193" s="226"/>
      <c r="P193" s="226"/>
      <c r="Q193" s="226"/>
      <c r="R193" s="226"/>
      <c r="S193" s="226"/>
      <c r="T193" s="227"/>
      <c r="AT193" s="228" t="s">
        <v>237</v>
      </c>
      <c r="AU193" s="228" t="s">
        <v>87</v>
      </c>
      <c r="AV193" s="12" t="s">
        <v>87</v>
      </c>
      <c r="AW193" s="12" t="s">
        <v>42</v>
      </c>
      <c r="AX193" s="12" t="s">
        <v>79</v>
      </c>
      <c r="AY193" s="228" t="s">
        <v>228</v>
      </c>
    </row>
    <row r="194" spans="2:65" s="13" customFormat="1" ht="13.5">
      <c r="B194" s="243"/>
      <c r="C194" s="244"/>
      <c r="D194" s="219" t="s">
        <v>237</v>
      </c>
      <c r="E194" s="245" t="s">
        <v>22</v>
      </c>
      <c r="F194" s="246" t="s">
        <v>358</v>
      </c>
      <c r="G194" s="244"/>
      <c r="H194" s="247">
        <v>6.5</v>
      </c>
      <c r="I194" s="248"/>
      <c r="J194" s="244"/>
      <c r="K194" s="244"/>
      <c r="L194" s="249"/>
      <c r="M194" s="250"/>
      <c r="N194" s="251"/>
      <c r="O194" s="251"/>
      <c r="P194" s="251"/>
      <c r="Q194" s="251"/>
      <c r="R194" s="251"/>
      <c r="S194" s="251"/>
      <c r="T194" s="252"/>
      <c r="AT194" s="253" t="s">
        <v>237</v>
      </c>
      <c r="AU194" s="253" t="s">
        <v>87</v>
      </c>
      <c r="AV194" s="13" t="s">
        <v>235</v>
      </c>
      <c r="AW194" s="13" t="s">
        <v>42</v>
      </c>
      <c r="AX194" s="13" t="s">
        <v>24</v>
      </c>
      <c r="AY194" s="253" t="s">
        <v>228</v>
      </c>
    </row>
    <row r="195" spans="2:65" s="1" customFormat="1" ht="22.5" customHeight="1">
      <c r="B195" s="42"/>
      <c r="C195" s="205" t="s">
        <v>344</v>
      </c>
      <c r="D195" s="205" t="s">
        <v>230</v>
      </c>
      <c r="E195" s="206" t="s">
        <v>8531</v>
      </c>
      <c r="F195" s="207" t="s">
        <v>8532</v>
      </c>
      <c r="G195" s="208" t="s">
        <v>328</v>
      </c>
      <c r="H195" s="209">
        <v>29</v>
      </c>
      <c r="I195" s="210"/>
      <c r="J195" s="211">
        <f>ROUND(I195*H195,2)</f>
        <v>0</v>
      </c>
      <c r="K195" s="207" t="s">
        <v>234</v>
      </c>
      <c r="L195" s="62"/>
      <c r="M195" s="212" t="s">
        <v>22</v>
      </c>
      <c r="N195" s="213" t="s">
        <v>50</v>
      </c>
      <c r="O195" s="43"/>
      <c r="P195" s="214">
        <f>O195*H195</f>
        <v>0</v>
      </c>
      <c r="Q195" s="214">
        <v>0</v>
      </c>
      <c r="R195" s="214">
        <f>Q195*H195</f>
        <v>0</v>
      </c>
      <c r="S195" s="214">
        <v>0</v>
      </c>
      <c r="T195" s="215">
        <f>S195*H195</f>
        <v>0</v>
      </c>
      <c r="AR195" s="25" t="s">
        <v>235</v>
      </c>
      <c r="AT195" s="25" t="s">
        <v>230</v>
      </c>
      <c r="AU195" s="25" t="s">
        <v>87</v>
      </c>
      <c r="AY195" s="25" t="s">
        <v>228</v>
      </c>
      <c r="BE195" s="216">
        <f>IF(N195="základní",J195,0)</f>
        <v>0</v>
      </c>
      <c r="BF195" s="216">
        <f>IF(N195="snížená",J195,0)</f>
        <v>0</v>
      </c>
      <c r="BG195" s="216">
        <f>IF(N195="zákl. přenesená",J195,0)</f>
        <v>0</v>
      </c>
      <c r="BH195" s="216">
        <f>IF(N195="sníž. přenesená",J195,0)</f>
        <v>0</v>
      </c>
      <c r="BI195" s="216">
        <f>IF(N195="nulová",J195,0)</f>
        <v>0</v>
      </c>
      <c r="BJ195" s="25" t="s">
        <v>24</v>
      </c>
      <c r="BK195" s="216">
        <f>ROUND(I195*H195,2)</f>
        <v>0</v>
      </c>
      <c r="BL195" s="25" t="s">
        <v>235</v>
      </c>
      <c r="BM195" s="25" t="s">
        <v>8740</v>
      </c>
    </row>
    <row r="196" spans="2:65" s="1" customFormat="1" ht="27">
      <c r="B196" s="42"/>
      <c r="C196" s="64"/>
      <c r="D196" s="229" t="s">
        <v>640</v>
      </c>
      <c r="E196" s="64"/>
      <c r="F196" s="254" t="s">
        <v>8669</v>
      </c>
      <c r="G196" s="64"/>
      <c r="H196" s="64"/>
      <c r="I196" s="173"/>
      <c r="J196" s="64"/>
      <c r="K196" s="64"/>
      <c r="L196" s="62"/>
      <c r="M196" s="255"/>
      <c r="N196" s="43"/>
      <c r="O196" s="43"/>
      <c r="P196" s="43"/>
      <c r="Q196" s="43"/>
      <c r="R196" s="43"/>
      <c r="S196" s="43"/>
      <c r="T196" s="79"/>
      <c r="AT196" s="25" t="s">
        <v>640</v>
      </c>
      <c r="AU196" s="25" t="s">
        <v>87</v>
      </c>
    </row>
    <row r="197" spans="2:65" s="12" customFormat="1" ht="13.5">
      <c r="B197" s="217"/>
      <c r="C197" s="218"/>
      <c r="D197" s="229" t="s">
        <v>237</v>
      </c>
      <c r="E197" s="230" t="s">
        <v>22</v>
      </c>
      <c r="F197" s="231" t="s">
        <v>8741</v>
      </c>
      <c r="G197" s="218"/>
      <c r="H197" s="232">
        <v>29</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3" customFormat="1" ht="13.5">
      <c r="B198" s="243"/>
      <c r="C198" s="244"/>
      <c r="D198" s="219" t="s">
        <v>237</v>
      </c>
      <c r="E198" s="245" t="s">
        <v>22</v>
      </c>
      <c r="F198" s="246" t="s">
        <v>358</v>
      </c>
      <c r="G198" s="244"/>
      <c r="H198" s="247">
        <v>29</v>
      </c>
      <c r="I198" s="248"/>
      <c r="J198" s="244"/>
      <c r="K198" s="244"/>
      <c r="L198" s="249"/>
      <c r="M198" s="250"/>
      <c r="N198" s="251"/>
      <c r="O198" s="251"/>
      <c r="P198" s="251"/>
      <c r="Q198" s="251"/>
      <c r="R198" s="251"/>
      <c r="S198" s="251"/>
      <c r="T198" s="252"/>
      <c r="AT198" s="253" t="s">
        <v>237</v>
      </c>
      <c r="AU198" s="253" t="s">
        <v>87</v>
      </c>
      <c r="AV198" s="13" t="s">
        <v>235</v>
      </c>
      <c r="AW198" s="13" t="s">
        <v>42</v>
      </c>
      <c r="AX198" s="13" t="s">
        <v>24</v>
      </c>
      <c r="AY198" s="253" t="s">
        <v>228</v>
      </c>
    </row>
    <row r="199" spans="2:65" s="1" customFormat="1" ht="22.5" customHeight="1">
      <c r="B199" s="42"/>
      <c r="C199" s="205" t="s">
        <v>348</v>
      </c>
      <c r="D199" s="205" t="s">
        <v>230</v>
      </c>
      <c r="E199" s="206" t="s">
        <v>8542</v>
      </c>
      <c r="F199" s="207" t="s">
        <v>8543</v>
      </c>
      <c r="G199" s="208" t="s">
        <v>515</v>
      </c>
      <c r="H199" s="209">
        <v>1</v>
      </c>
      <c r="I199" s="210"/>
      <c r="J199" s="211">
        <f>ROUND(I199*H199,2)</f>
        <v>0</v>
      </c>
      <c r="K199" s="207" t="s">
        <v>234</v>
      </c>
      <c r="L199" s="62"/>
      <c r="M199" s="212" t="s">
        <v>22</v>
      </c>
      <c r="N199" s="213" t="s">
        <v>50</v>
      </c>
      <c r="O199" s="43"/>
      <c r="P199" s="214">
        <f>O199*H199</f>
        <v>0</v>
      </c>
      <c r="Q199" s="214">
        <v>1E-4</v>
      </c>
      <c r="R199" s="214">
        <f>Q199*H199</f>
        <v>1E-4</v>
      </c>
      <c r="S199" s="214">
        <v>0</v>
      </c>
      <c r="T199" s="215">
        <f>S199*H199</f>
        <v>0</v>
      </c>
      <c r="AR199" s="25" t="s">
        <v>235</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235</v>
      </c>
      <c r="BM199" s="25" t="s">
        <v>8742</v>
      </c>
    </row>
    <row r="200" spans="2:65" s="1" customFormat="1" ht="27">
      <c r="B200" s="42"/>
      <c r="C200" s="64"/>
      <c r="D200" s="229" t="s">
        <v>640</v>
      </c>
      <c r="E200" s="64"/>
      <c r="F200" s="254" t="s">
        <v>8743</v>
      </c>
      <c r="G200" s="64"/>
      <c r="H200" s="64"/>
      <c r="I200" s="173"/>
      <c r="J200" s="64"/>
      <c r="K200" s="64"/>
      <c r="L200" s="62"/>
      <c r="M200" s="255"/>
      <c r="N200" s="43"/>
      <c r="O200" s="43"/>
      <c r="P200" s="43"/>
      <c r="Q200" s="43"/>
      <c r="R200" s="43"/>
      <c r="S200" s="43"/>
      <c r="T200" s="79"/>
      <c r="AT200" s="25" t="s">
        <v>640</v>
      </c>
      <c r="AU200" s="25" t="s">
        <v>87</v>
      </c>
    </row>
    <row r="201" spans="2:65" s="12" customFormat="1" ht="13.5">
      <c r="B201" s="217"/>
      <c r="C201" s="218"/>
      <c r="D201" s="229" t="s">
        <v>237</v>
      </c>
      <c r="E201" s="230" t="s">
        <v>22</v>
      </c>
      <c r="F201" s="231" t="s">
        <v>8252</v>
      </c>
      <c r="G201" s="218"/>
      <c r="H201" s="232">
        <v>1</v>
      </c>
      <c r="I201" s="223"/>
      <c r="J201" s="218"/>
      <c r="K201" s="218"/>
      <c r="L201" s="224"/>
      <c r="M201" s="225"/>
      <c r="N201" s="226"/>
      <c r="O201" s="226"/>
      <c r="P201" s="226"/>
      <c r="Q201" s="226"/>
      <c r="R201" s="226"/>
      <c r="S201" s="226"/>
      <c r="T201" s="227"/>
      <c r="AT201" s="228" t="s">
        <v>237</v>
      </c>
      <c r="AU201" s="228" t="s">
        <v>87</v>
      </c>
      <c r="AV201" s="12" t="s">
        <v>87</v>
      </c>
      <c r="AW201" s="12" t="s">
        <v>42</v>
      </c>
      <c r="AX201" s="12" t="s">
        <v>79</v>
      </c>
      <c r="AY201" s="228" t="s">
        <v>228</v>
      </c>
    </row>
    <row r="202" spans="2:65" s="13" customFormat="1" ht="13.5">
      <c r="B202" s="243"/>
      <c r="C202" s="244"/>
      <c r="D202" s="219" t="s">
        <v>237</v>
      </c>
      <c r="E202" s="245" t="s">
        <v>22</v>
      </c>
      <c r="F202" s="246" t="s">
        <v>358</v>
      </c>
      <c r="G202" s="244"/>
      <c r="H202" s="247">
        <v>1</v>
      </c>
      <c r="I202" s="248"/>
      <c r="J202" s="244"/>
      <c r="K202" s="244"/>
      <c r="L202" s="249"/>
      <c r="M202" s="250"/>
      <c r="N202" s="251"/>
      <c r="O202" s="251"/>
      <c r="P202" s="251"/>
      <c r="Q202" s="251"/>
      <c r="R202" s="251"/>
      <c r="S202" s="251"/>
      <c r="T202" s="252"/>
      <c r="AT202" s="253" t="s">
        <v>237</v>
      </c>
      <c r="AU202" s="253" t="s">
        <v>87</v>
      </c>
      <c r="AV202" s="13" t="s">
        <v>235</v>
      </c>
      <c r="AW202" s="13" t="s">
        <v>42</v>
      </c>
      <c r="AX202" s="13" t="s">
        <v>24</v>
      </c>
      <c r="AY202" s="253" t="s">
        <v>228</v>
      </c>
    </row>
    <row r="203" spans="2:65" s="1" customFormat="1" ht="31.5" customHeight="1">
      <c r="B203" s="42"/>
      <c r="C203" s="205" t="s">
        <v>359</v>
      </c>
      <c r="D203" s="205" t="s">
        <v>230</v>
      </c>
      <c r="E203" s="206" t="s">
        <v>8744</v>
      </c>
      <c r="F203" s="207" t="s">
        <v>8745</v>
      </c>
      <c r="G203" s="208" t="s">
        <v>515</v>
      </c>
      <c r="H203" s="209">
        <v>1</v>
      </c>
      <c r="I203" s="210"/>
      <c r="J203" s="211">
        <f>ROUND(I203*H203,2)</f>
        <v>0</v>
      </c>
      <c r="K203" s="207" t="s">
        <v>234</v>
      </c>
      <c r="L203" s="62"/>
      <c r="M203" s="212" t="s">
        <v>22</v>
      </c>
      <c r="N203" s="213" t="s">
        <v>50</v>
      </c>
      <c r="O203" s="43"/>
      <c r="P203" s="214">
        <f>O203*H203</f>
        <v>0</v>
      </c>
      <c r="Q203" s="214">
        <v>1.92726</v>
      </c>
      <c r="R203" s="214">
        <f>Q203*H203</f>
        <v>1.92726</v>
      </c>
      <c r="S203" s="214">
        <v>0</v>
      </c>
      <c r="T203" s="215">
        <f>S203*H203</f>
        <v>0</v>
      </c>
      <c r="AR203" s="25" t="s">
        <v>235</v>
      </c>
      <c r="AT203" s="25" t="s">
        <v>230</v>
      </c>
      <c r="AU203" s="25" t="s">
        <v>87</v>
      </c>
      <c r="AY203" s="25" t="s">
        <v>228</v>
      </c>
      <c r="BE203" s="216">
        <f>IF(N203="základní",J203,0)</f>
        <v>0</v>
      </c>
      <c r="BF203" s="216">
        <f>IF(N203="snížená",J203,0)</f>
        <v>0</v>
      </c>
      <c r="BG203" s="216">
        <f>IF(N203="zákl. přenesená",J203,0)</f>
        <v>0</v>
      </c>
      <c r="BH203" s="216">
        <f>IF(N203="sníž. přenesená",J203,0)</f>
        <v>0</v>
      </c>
      <c r="BI203" s="216">
        <f>IF(N203="nulová",J203,0)</f>
        <v>0</v>
      </c>
      <c r="BJ203" s="25" t="s">
        <v>24</v>
      </c>
      <c r="BK203" s="216">
        <f>ROUND(I203*H203,2)</f>
        <v>0</v>
      </c>
      <c r="BL203" s="25" t="s">
        <v>235</v>
      </c>
      <c r="BM203" s="25" t="s">
        <v>8746</v>
      </c>
    </row>
    <row r="204" spans="2:65" s="1" customFormat="1" ht="27">
      <c r="B204" s="42"/>
      <c r="C204" s="64"/>
      <c r="D204" s="229" t="s">
        <v>640</v>
      </c>
      <c r="E204" s="64"/>
      <c r="F204" s="254" t="s">
        <v>8669</v>
      </c>
      <c r="G204" s="64"/>
      <c r="H204" s="64"/>
      <c r="I204" s="173"/>
      <c r="J204" s="64"/>
      <c r="K204" s="64"/>
      <c r="L204" s="62"/>
      <c r="M204" s="255"/>
      <c r="N204" s="43"/>
      <c r="O204" s="43"/>
      <c r="P204" s="43"/>
      <c r="Q204" s="43"/>
      <c r="R204" s="43"/>
      <c r="S204" s="43"/>
      <c r="T204" s="79"/>
      <c r="AT204" s="25" t="s">
        <v>640</v>
      </c>
      <c r="AU204" s="25" t="s">
        <v>87</v>
      </c>
    </row>
    <row r="205" spans="2:65" s="12" customFormat="1" ht="13.5">
      <c r="B205" s="217"/>
      <c r="C205" s="218"/>
      <c r="D205" s="229" t="s">
        <v>237</v>
      </c>
      <c r="E205" s="230" t="s">
        <v>22</v>
      </c>
      <c r="F205" s="231" t="s">
        <v>8252</v>
      </c>
      <c r="G205" s="218"/>
      <c r="H205" s="232">
        <v>1</v>
      </c>
      <c r="I205" s="223"/>
      <c r="J205" s="218"/>
      <c r="K205" s="218"/>
      <c r="L205" s="224"/>
      <c r="M205" s="225"/>
      <c r="N205" s="226"/>
      <c r="O205" s="226"/>
      <c r="P205" s="226"/>
      <c r="Q205" s="226"/>
      <c r="R205" s="226"/>
      <c r="S205" s="226"/>
      <c r="T205" s="227"/>
      <c r="AT205" s="228" t="s">
        <v>237</v>
      </c>
      <c r="AU205" s="228" t="s">
        <v>87</v>
      </c>
      <c r="AV205" s="12" t="s">
        <v>87</v>
      </c>
      <c r="AW205" s="12" t="s">
        <v>42</v>
      </c>
      <c r="AX205" s="12" t="s">
        <v>79</v>
      </c>
      <c r="AY205" s="228" t="s">
        <v>228</v>
      </c>
    </row>
    <row r="206" spans="2:65" s="13" customFormat="1" ht="13.5">
      <c r="B206" s="243"/>
      <c r="C206" s="244"/>
      <c r="D206" s="219" t="s">
        <v>237</v>
      </c>
      <c r="E206" s="245" t="s">
        <v>22</v>
      </c>
      <c r="F206" s="246" t="s">
        <v>358</v>
      </c>
      <c r="G206" s="244"/>
      <c r="H206" s="247">
        <v>1</v>
      </c>
      <c r="I206" s="248"/>
      <c r="J206" s="244"/>
      <c r="K206" s="244"/>
      <c r="L206" s="249"/>
      <c r="M206" s="250"/>
      <c r="N206" s="251"/>
      <c r="O206" s="251"/>
      <c r="P206" s="251"/>
      <c r="Q206" s="251"/>
      <c r="R206" s="251"/>
      <c r="S206" s="251"/>
      <c r="T206" s="252"/>
      <c r="AT206" s="253" t="s">
        <v>237</v>
      </c>
      <c r="AU206" s="253" t="s">
        <v>87</v>
      </c>
      <c r="AV206" s="13" t="s">
        <v>235</v>
      </c>
      <c r="AW206" s="13" t="s">
        <v>42</v>
      </c>
      <c r="AX206" s="13" t="s">
        <v>24</v>
      </c>
      <c r="AY206" s="253" t="s">
        <v>228</v>
      </c>
    </row>
    <row r="207" spans="2:65" s="1" customFormat="1" ht="22.5" customHeight="1">
      <c r="B207" s="42"/>
      <c r="C207" s="205" t="s">
        <v>364</v>
      </c>
      <c r="D207" s="205" t="s">
        <v>230</v>
      </c>
      <c r="E207" s="206" t="s">
        <v>8559</v>
      </c>
      <c r="F207" s="207" t="s">
        <v>8560</v>
      </c>
      <c r="G207" s="208" t="s">
        <v>515</v>
      </c>
      <c r="H207" s="209">
        <v>1</v>
      </c>
      <c r="I207" s="210"/>
      <c r="J207" s="211">
        <f>ROUND(I207*H207,2)</f>
        <v>0</v>
      </c>
      <c r="K207" s="207" t="s">
        <v>234</v>
      </c>
      <c r="L207" s="62"/>
      <c r="M207" s="212" t="s">
        <v>22</v>
      </c>
      <c r="N207" s="213" t="s">
        <v>50</v>
      </c>
      <c r="O207" s="43"/>
      <c r="P207" s="214">
        <f>O207*H207</f>
        <v>0</v>
      </c>
      <c r="Q207" s="214">
        <v>7.0200000000000002E-3</v>
      </c>
      <c r="R207" s="214">
        <f>Q207*H207</f>
        <v>7.0200000000000002E-3</v>
      </c>
      <c r="S207" s="214">
        <v>0</v>
      </c>
      <c r="T207" s="215">
        <f>S207*H207</f>
        <v>0</v>
      </c>
      <c r="AR207" s="25" t="s">
        <v>235</v>
      </c>
      <c r="AT207" s="25" t="s">
        <v>230</v>
      </c>
      <c r="AU207" s="25" t="s">
        <v>87</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235</v>
      </c>
      <c r="BM207" s="25" t="s">
        <v>8747</v>
      </c>
    </row>
    <row r="208" spans="2:65" s="1" customFormat="1" ht="27">
      <c r="B208" s="42"/>
      <c r="C208" s="64"/>
      <c r="D208" s="229" t="s">
        <v>640</v>
      </c>
      <c r="E208" s="64"/>
      <c r="F208" s="254" t="s">
        <v>8669</v>
      </c>
      <c r="G208" s="64"/>
      <c r="H208" s="64"/>
      <c r="I208" s="173"/>
      <c r="J208" s="64"/>
      <c r="K208" s="64"/>
      <c r="L208" s="62"/>
      <c r="M208" s="255"/>
      <c r="N208" s="43"/>
      <c r="O208" s="43"/>
      <c r="P208" s="43"/>
      <c r="Q208" s="43"/>
      <c r="R208" s="43"/>
      <c r="S208" s="43"/>
      <c r="T208" s="79"/>
      <c r="AT208" s="25" t="s">
        <v>640</v>
      </c>
      <c r="AU208" s="25" t="s">
        <v>87</v>
      </c>
    </row>
    <row r="209" spans="2:65" s="12" customFormat="1" ht="13.5">
      <c r="B209" s="217"/>
      <c r="C209" s="218"/>
      <c r="D209" s="229" t="s">
        <v>237</v>
      </c>
      <c r="E209" s="230" t="s">
        <v>22</v>
      </c>
      <c r="F209" s="231" t="s">
        <v>8252</v>
      </c>
      <c r="G209" s="218"/>
      <c r="H209" s="232">
        <v>1</v>
      </c>
      <c r="I209" s="223"/>
      <c r="J209" s="218"/>
      <c r="K209" s="218"/>
      <c r="L209" s="224"/>
      <c r="M209" s="225"/>
      <c r="N209" s="226"/>
      <c r="O209" s="226"/>
      <c r="P209" s="226"/>
      <c r="Q209" s="226"/>
      <c r="R209" s="226"/>
      <c r="S209" s="226"/>
      <c r="T209" s="227"/>
      <c r="AT209" s="228" t="s">
        <v>237</v>
      </c>
      <c r="AU209" s="228" t="s">
        <v>87</v>
      </c>
      <c r="AV209" s="12" t="s">
        <v>87</v>
      </c>
      <c r="AW209" s="12" t="s">
        <v>42</v>
      </c>
      <c r="AX209" s="12" t="s">
        <v>79</v>
      </c>
      <c r="AY209" s="228" t="s">
        <v>228</v>
      </c>
    </row>
    <row r="210" spans="2:65" s="13" customFormat="1" ht="13.5">
      <c r="B210" s="243"/>
      <c r="C210" s="244"/>
      <c r="D210" s="219" t="s">
        <v>237</v>
      </c>
      <c r="E210" s="245" t="s">
        <v>22</v>
      </c>
      <c r="F210" s="246" t="s">
        <v>358</v>
      </c>
      <c r="G210" s="244"/>
      <c r="H210" s="247">
        <v>1</v>
      </c>
      <c r="I210" s="248"/>
      <c r="J210" s="244"/>
      <c r="K210" s="244"/>
      <c r="L210" s="249"/>
      <c r="M210" s="250"/>
      <c r="N210" s="251"/>
      <c r="O210" s="251"/>
      <c r="P210" s="251"/>
      <c r="Q210" s="251"/>
      <c r="R210" s="251"/>
      <c r="S210" s="251"/>
      <c r="T210" s="252"/>
      <c r="AT210" s="253" t="s">
        <v>237</v>
      </c>
      <c r="AU210" s="253" t="s">
        <v>87</v>
      </c>
      <c r="AV210" s="13" t="s">
        <v>235</v>
      </c>
      <c r="AW210" s="13" t="s">
        <v>42</v>
      </c>
      <c r="AX210" s="13" t="s">
        <v>24</v>
      </c>
      <c r="AY210" s="253" t="s">
        <v>228</v>
      </c>
    </row>
    <row r="211" spans="2:65" s="1" customFormat="1" ht="22.5" customHeight="1">
      <c r="B211" s="42"/>
      <c r="C211" s="233" t="s">
        <v>381</v>
      </c>
      <c r="D211" s="233" t="s">
        <v>349</v>
      </c>
      <c r="E211" s="234" t="s">
        <v>8305</v>
      </c>
      <c r="F211" s="235" t="s">
        <v>8565</v>
      </c>
      <c r="G211" s="236" t="s">
        <v>515</v>
      </c>
      <c r="H211" s="237">
        <v>1</v>
      </c>
      <c r="I211" s="238"/>
      <c r="J211" s="239">
        <f>ROUND(I211*H211,2)</f>
        <v>0</v>
      </c>
      <c r="K211" s="235" t="s">
        <v>264</v>
      </c>
      <c r="L211" s="240"/>
      <c r="M211" s="241" t="s">
        <v>22</v>
      </c>
      <c r="N211" s="242" t="s">
        <v>50</v>
      </c>
      <c r="O211" s="43"/>
      <c r="P211" s="214">
        <f>O211*H211</f>
        <v>0</v>
      </c>
      <c r="Q211" s="214">
        <v>0.155</v>
      </c>
      <c r="R211" s="214">
        <f>Q211*H211</f>
        <v>0.155</v>
      </c>
      <c r="S211" s="214">
        <v>0</v>
      </c>
      <c r="T211" s="215">
        <f>S211*H211</f>
        <v>0</v>
      </c>
      <c r="AR211" s="25" t="s">
        <v>267</v>
      </c>
      <c r="AT211" s="25" t="s">
        <v>349</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235</v>
      </c>
      <c r="BM211" s="25" t="s">
        <v>8748</v>
      </c>
    </row>
    <row r="212" spans="2:65" s="1" customFormat="1" ht="27">
      <c r="B212" s="42"/>
      <c r="C212" s="64"/>
      <c r="D212" s="229" t="s">
        <v>640</v>
      </c>
      <c r="E212" s="64"/>
      <c r="F212" s="254" t="s">
        <v>8669</v>
      </c>
      <c r="G212" s="64"/>
      <c r="H212" s="64"/>
      <c r="I212" s="173"/>
      <c r="J212" s="64"/>
      <c r="K212" s="64"/>
      <c r="L212" s="62"/>
      <c r="M212" s="255"/>
      <c r="N212" s="43"/>
      <c r="O212" s="43"/>
      <c r="P212" s="43"/>
      <c r="Q212" s="43"/>
      <c r="R212" s="43"/>
      <c r="S212" s="43"/>
      <c r="T212" s="79"/>
      <c r="AT212" s="25" t="s">
        <v>640</v>
      </c>
      <c r="AU212" s="25" t="s">
        <v>87</v>
      </c>
    </row>
    <row r="213" spans="2:65" s="12" customFormat="1" ht="13.5">
      <c r="B213" s="217"/>
      <c r="C213" s="218"/>
      <c r="D213" s="229" t="s">
        <v>237</v>
      </c>
      <c r="E213" s="230" t="s">
        <v>22</v>
      </c>
      <c r="F213" s="231" t="s">
        <v>8252</v>
      </c>
      <c r="G213" s="218"/>
      <c r="H213" s="232">
        <v>1</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3" customFormat="1" ht="13.5">
      <c r="B214" s="243"/>
      <c r="C214" s="244"/>
      <c r="D214" s="219" t="s">
        <v>237</v>
      </c>
      <c r="E214" s="245" t="s">
        <v>22</v>
      </c>
      <c r="F214" s="246" t="s">
        <v>358</v>
      </c>
      <c r="G214" s="244"/>
      <c r="H214" s="247">
        <v>1</v>
      </c>
      <c r="I214" s="248"/>
      <c r="J214" s="244"/>
      <c r="K214" s="244"/>
      <c r="L214" s="249"/>
      <c r="M214" s="250"/>
      <c r="N214" s="251"/>
      <c r="O214" s="251"/>
      <c r="P214" s="251"/>
      <c r="Q214" s="251"/>
      <c r="R214" s="251"/>
      <c r="S214" s="251"/>
      <c r="T214" s="252"/>
      <c r="AT214" s="253" t="s">
        <v>237</v>
      </c>
      <c r="AU214" s="253" t="s">
        <v>87</v>
      </c>
      <c r="AV214" s="13" t="s">
        <v>235</v>
      </c>
      <c r="AW214" s="13" t="s">
        <v>42</v>
      </c>
      <c r="AX214" s="13" t="s">
        <v>24</v>
      </c>
      <c r="AY214" s="253" t="s">
        <v>228</v>
      </c>
    </row>
    <row r="215" spans="2:65" s="1" customFormat="1" ht="22.5" customHeight="1">
      <c r="B215" s="42"/>
      <c r="C215" s="233" t="s">
        <v>386</v>
      </c>
      <c r="D215" s="233" t="s">
        <v>349</v>
      </c>
      <c r="E215" s="234" t="s">
        <v>8580</v>
      </c>
      <c r="F215" s="235" t="s">
        <v>8749</v>
      </c>
      <c r="G215" s="236" t="s">
        <v>515</v>
      </c>
      <c r="H215" s="237">
        <v>3</v>
      </c>
      <c r="I215" s="238"/>
      <c r="J215" s="239">
        <f>ROUND(I215*H215,2)</f>
        <v>0</v>
      </c>
      <c r="K215" s="235" t="s">
        <v>234</v>
      </c>
      <c r="L215" s="240"/>
      <c r="M215" s="241" t="s">
        <v>22</v>
      </c>
      <c r="N215" s="242" t="s">
        <v>50</v>
      </c>
      <c r="O215" s="43"/>
      <c r="P215" s="214">
        <f>O215*H215</f>
        <v>0</v>
      </c>
      <c r="Q215" s="214">
        <v>1.039E-2</v>
      </c>
      <c r="R215" s="214">
        <f>Q215*H215</f>
        <v>3.117E-2</v>
      </c>
      <c r="S215" s="214">
        <v>0</v>
      </c>
      <c r="T215" s="215">
        <f>S215*H215</f>
        <v>0</v>
      </c>
      <c r="AR215" s="25" t="s">
        <v>267</v>
      </c>
      <c r="AT215" s="25" t="s">
        <v>349</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235</v>
      </c>
      <c r="BM215" s="25" t="s">
        <v>8750</v>
      </c>
    </row>
    <row r="216" spans="2:65" s="1" customFormat="1" ht="27">
      <c r="B216" s="42"/>
      <c r="C216" s="64"/>
      <c r="D216" s="229" t="s">
        <v>640</v>
      </c>
      <c r="E216" s="64"/>
      <c r="F216" s="254" t="s">
        <v>8735</v>
      </c>
      <c r="G216" s="64"/>
      <c r="H216" s="64"/>
      <c r="I216" s="173"/>
      <c r="J216" s="64"/>
      <c r="K216" s="64"/>
      <c r="L216" s="62"/>
      <c r="M216" s="255"/>
      <c r="N216" s="43"/>
      <c r="O216" s="43"/>
      <c r="P216" s="43"/>
      <c r="Q216" s="43"/>
      <c r="R216" s="43"/>
      <c r="S216" s="43"/>
      <c r="T216" s="79"/>
      <c r="AT216" s="25" t="s">
        <v>640</v>
      </c>
      <c r="AU216" s="25" t="s">
        <v>87</v>
      </c>
    </row>
    <row r="217" spans="2:65" s="12" customFormat="1" ht="13.5">
      <c r="B217" s="217"/>
      <c r="C217" s="218"/>
      <c r="D217" s="229" t="s">
        <v>237</v>
      </c>
      <c r="E217" s="230" t="s">
        <v>22</v>
      </c>
      <c r="F217" s="231" t="s">
        <v>8579</v>
      </c>
      <c r="G217" s="218"/>
      <c r="H217" s="232">
        <v>3</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3" customFormat="1" ht="13.5">
      <c r="B218" s="243"/>
      <c r="C218" s="244"/>
      <c r="D218" s="219" t="s">
        <v>237</v>
      </c>
      <c r="E218" s="245" t="s">
        <v>22</v>
      </c>
      <c r="F218" s="246" t="s">
        <v>358</v>
      </c>
      <c r="G218" s="244"/>
      <c r="H218" s="247">
        <v>3</v>
      </c>
      <c r="I218" s="248"/>
      <c r="J218" s="244"/>
      <c r="K218" s="244"/>
      <c r="L218" s="249"/>
      <c r="M218" s="250"/>
      <c r="N218" s="251"/>
      <c r="O218" s="251"/>
      <c r="P218" s="251"/>
      <c r="Q218" s="251"/>
      <c r="R218" s="251"/>
      <c r="S218" s="251"/>
      <c r="T218" s="252"/>
      <c r="AT218" s="253" t="s">
        <v>237</v>
      </c>
      <c r="AU218" s="253" t="s">
        <v>87</v>
      </c>
      <c r="AV218" s="13" t="s">
        <v>235</v>
      </c>
      <c r="AW218" s="13" t="s">
        <v>42</v>
      </c>
      <c r="AX218" s="13" t="s">
        <v>24</v>
      </c>
      <c r="AY218" s="253" t="s">
        <v>228</v>
      </c>
    </row>
    <row r="219" spans="2:65" s="1" customFormat="1" ht="22.5" customHeight="1">
      <c r="B219" s="42"/>
      <c r="C219" s="233" t="s">
        <v>395</v>
      </c>
      <c r="D219" s="233" t="s">
        <v>349</v>
      </c>
      <c r="E219" s="234" t="s">
        <v>8588</v>
      </c>
      <c r="F219" s="235" t="s">
        <v>8751</v>
      </c>
      <c r="G219" s="236" t="s">
        <v>515</v>
      </c>
      <c r="H219" s="237">
        <v>5</v>
      </c>
      <c r="I219" s="238"/>
      <c r="J219" s="239">
        <f>ROUND(I219*H219,2)</f>
        <v>0</v>
      </c>
      <c r="K219" s="235" t="s">
        <v>234</v>
      </c>
      <c r="L219" s="240"/>
      <c r="M219" s="241" t="s">
        <v>22</v>
      </c>
      <c r="N219" s="242" t="s">
        <v>50</v>
      </c>
      <c r="O219" s="43"/>
      <c r="P219" s="214">
        <f>O219*H219</f>
        <v>0</v>
      </c>
      <c r="Q219" s="214">
        <v>2.4799999999999999E-2</v>
      </c>
      <c r="R219" s="214">
        <f>Q219*H219</f>
        <v>0.124</v>
      </c>
      <c r="S219" s="214">
        <v>0</v>
      </c>
      <c r="T219" s="215">
        <f>S219*H219</f>
        <v>0</v>
      </c>
      <c r="AR219" s="25" t="s">
        <v>267</v>
      </c>
      <c r="AT219" s="25" t="s">
        <v>349</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235</v>
      </c>
      <c r="BM219" s="25" t="s">
        <v>8752</v>
      </c>
    </row>
    <row r="220" spans="2:65" s="1" customFormat="1" ht="27">
      <c r="B220" s="42"/>
      <c r="C220" s="64"/>
      <c r="D220" s="229" t="s">
        <v>640</v>
      </c>
      <c r="E220" s="64"/>
      <c r="F220" s="254" t="s">
        <v>8735</v>
      </c>
      <c r="G220" s="64"/>
      <c r="H220" s="64"/>
      <c r="I220" s="173"/>
      <c r="J220" s="64"/>
      <c r="K220" s="64"/>
      <c r="L220" s="62"/>
      <c r="M220" s="255"/>
      <c r="N220" s="43"/>
      <c r="O220" s="43"/>
      <c r="P220" s="43"/>
      <c r="Q220" s="43"/>
      <c r="R220" s="43"/>
      <c r="S220" s="43"/>
      <c r="T220" s="79"/>
      <c r="AT220" s="25" t="s">
        <v>640</v>
      </c>
      <c r="AU220" s="25" t="s">
        <v>87</v>
      </c>
    </row>
    <row r="221" spans="2:65" s="12" customFormat="1" ht="13.5">
      <c r="B221" s="217"/>
      <c r="C221" s="218"/>
      <c r="D221" s="229" t="s">
        <v>237</v>
      </c>
      <c r="E221" s="230" t="s">
        <v>22</v>
      </c>
      <c r="F221" s="231" t="s">
        <v>8753</v>
      </c>
      <c r="G221" s="218"/>
      <c r="H221" s="232">
        <v>5</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3" customFormat="1" ht="13.5">
      <c r="B222" s="243"/>
      <c r="C222" s="244"/>
      <c r="D222" s="219" t="s">
        <v>237</v>
      </c>
      <c r="E222" s="245" t="s">
        <v>22</v>
      </c>
      <c r="F222" s="246" t="s">
        <v>358</v>
      </c>
      <c r="G222" s="244"/>
      <c r="H222" s="247">
        <v>5</v>
      </c>
      <c r="I222" s="248"/>
      <c r="J222" s="244"/>
      <c r="K222" s="244"/>
      <c r="L222" s="249"/>
      <c r="M222" s="250"/>
      <c r="N222" s="251"/>
      <c r="O222" s="251"/>
      <c r="P222" s="251"/>
      <c r="Q222" s="251"/>
      <c r="R222" s="251"/>
      <c r="S222" s="251"/>
      <c r="T222" s="252"/>
      <c r="AT222" s="253" t="s">
        <v>237</v>
      </c>
      <c r="AU222" s="253" t="s">
        <v>87</v>
      </c>
      <c r="AV222" s="13" t="s">
        <v>235</v>
      </c>
      <c r="AW222" s="13" t="s">
        <v>42</v>
      </c>
      <c r="AX222" s="13" t="s">
        <v>24</v>
      </c>
      <c r="AY222" s="253" t="s">
        <v>228</v>
      </c>
    </row>
    <row r="223" spans="2:65" s="1" customFormat="1" ht="22.5" customHeight="1">
      <c r="B223" s="42"/>
      <c r="C223" s="233" t="s">
        <v>400</v>
      </c>
      <c r="D223" s="233" t="s">
        <v>349</v>
      </c>
      <c r="E223" s="234" t="s">
        <v>8754</v>
      </c>
      <c r="F223" s="235" t="s">
        <v>8755</v>
      </c>
      <c r="G223" s="236" t="s">
        <v>515</v>
      </c>
      <c r="H223" s="237">
        <v>1</v>
      </c>
      <c r="I223" s="238"/>
      <c r="J223" s="239">
        <f>ROUND(I223*H223,2)</f>
        <v>0</v>
      </c>
      <c r="K223" s="235" t="s">
        <v>234</v>
      </c>
      <c r="L223" s="240"/>
      <c r="M223" s="241" t="s">
        <v>22</v>
      </c>
      <c r="N223" s="242" t="s">
        <v>50</v>
      </c>
      <c r="O223" s="43"/>
      <c r="P223" s="214">
        <f>O223*H223</f>
        <v>0</v>
      </c>
      <c r="Q223" s="214">
        <v>4.4200000000000003E-3</v>
      </c>
      <c r="R223" s="214">
        <f>Q223*H223</f>
        <v>4.4200000000000003E-3</v>
      </c>
      <c r="S223" s="214">
        <v>0</v>
      </c>
      <c r="T223" s="215">
        <f>S223*H223</f>
        <v>0</v>
      </c>
      <c r="AR223" s="25" t="s">
        <v>267</v>
      </c>
      <c r="AT223" s="25" t="s">
        <v>349</v>
      </c>
      <c r="AU223" s="25" t="s">
        <v>87</v>
      </c>
      <c r="AY223" s="25" t="s">
        <v>228</v>
      </c>
      <c r="BE223" s="216">
        <f>IF(N223="základní",J223,0)</f>
        <v>0</v>
      </c>
      <c r="BF223" s="216">
        <f>IF(N223="snížená",J223,0)</f>
        <v>0</v>
      </c>
      <c r="BG223" s="216">
        <f>IF(N223="zákl. přenesená",J223,0)</f>
        <v>0</v>
      </c>
      <c r="BH223" s="216">
        <f>IF(N223="sníž. přenesená",J223,0)</f>
        <v>0</v>
      </c>
      <c r="BI223" s="216">
        <f>IF(N223="nulová",J223,0)</f>
        <v>0</v>
      </c>
      <c r="BJ223" s="25" t="s">
        <v>24</v>
      </c>
      <c r="BK223" s="216">
        <f>ROUND(I223*H223,2)</f>
        <v>0</v>
      </c>
      <c r="BL223" s="25" t="s">
        <v>235</v>
      </c>
      <c r="BM223" s="25" t="s">
        <v>8756</v>
      </c>
    </row>
    <row r="224" spans="2:65" s="1" customFormat="1" ht="27">
      <c r="B224" s="42"/>
      <c r="C224" s="64"/>
      <c r="D224" s="229" t="s">
        <v>640</v>
      </c>
      <c r="E224" s="64"/>
      <c r="F224" s="254" t="s">
        <v>8735</v>
      </c>
      <c r="G224" s="64"/>
      <c r="H224" s="64"/>
      <c r="I224" s="173"/>
      <c r="J224" s="64"/>
      <c r="K224" s="64"/>
      <c r="L224" s="62"/>
      <c r="M224" s="255"/>
      <c r="N224" s="43"/>
      <c r="O224" s="43"/>
      <c r="P224" s="43"/>
      <c r="Q224" s="43"/>
      <c r="R224" s="43"/>
      <c r="S224" s="43"/>
      <c r="T224" s="79"/>
      <c r="AT224" s="25" t="s">
        <v>640</v>
      </c>
      <c r="AU224" s="25" t="s">
        <v>87</v>
      </c>
    </row>
    <row r="225" spans="2:65" s="12" customFormat="1" ht="13.5">
      <c r="B225" s="217"/>
      <c r="C225" s="218"/>
      <c r="D225" s="229" t="s">
        <v>237</v>
      </c>
      <c r="E225" s="230" t="s">
        <v>22</v>
      </c>
      <c r="F225" s="231" t="s">
        <v>8252</v>
      </c>
      <c r="G225" s="218"/>
      <c r="H225" s="232">
        <v>1</v>
      </c>
      <c r="I225" s="223"/>
      <c r="J225" s="218"/>
      <c r="K225" s="218"/>
      <c r="L225" s="224"/>
      <c r="M225" s="225"/>
      <c r="N225" s="226"/>
      <c r="O225" s="226"/>
      <c r="P225" s="226"/>
      <c r="Q225" s="226"/>
      <c r="R225" s="226"/>
      <c r="S225" s="226"/>
      <c r="T225" s="227"/>
      <c r="AT225" s="228" t="s">
        <v>237</v>
      </c>
      <c r="AU225" s="228" t="s">
        <v>87</v>
      </c>
      <c r="AV225" s="12" t="s">
        <v>87</v>
      </c>
      <c r="AW225" s="12" t="s">
        <v>42</v>
      </c>
      <c r="AX225" s="12" t="s">
        <v>79</v>
      </c>
      <c r="AY225" s="228" t="s">
        <v>228</v>
      </c>
    </row>
    <row r="226" spans="2:65" s="13" customFormat="1" ht="13.5">
      <c r="B226" s="243"/>
      <c r="C226" s="244"/>
      <c r="D226" s="219" t="s">
        <v>237</v>
      </c>
      <c r="E226" s="245" t="s">
        <v>22</v>
      </c>
      <c r="F226" s="246" t="s">
        <v>358</v>
      </c>
      <c r="G226" s="244"/>
      <c r="H226" s="247">
        <v>1</v>
      </c>
      <c r="I226" s="248"/>
      <c r="J226" s="244"/>
      <c r="K226" s="244"/>
      <c r="L226" s="249"/>
      <c r="M226" s="250"/>
      <c r="N226" s="251"/>
      <c r="O226" s="251"/>
      <c r="P226" s="251"/>
      <c r="Q226" s="251"/>
      <c r="R226" s="251"/>
      <c r="S226" s="251"/>
      <c r="T226" s="252"/>
      <c r="AT226" s="253" t="s">
        <v>237</v>
      </c>
      <c r="AU226" s="253" t="s">
        <v>87</v>
      </c>
      <c r="AV226" s="13" t="s">
        <v>235</v>
      </c>
      <c r="AW226" s="13" t="s">
        <v>42</v>
      </c>
      <c r="AX226" s="13" t="s">
        <v>24</v>
      </c>
      <c r="AY226" s="253" t="s">
        <v>228</v>
      </c>
    </row>
    <row r="227" spans="2:65" s="1" customFormat="1" ht="22.5" customHeight="1">
      <c r="B227" s="42"/>
      <c r="C227" s="233" t="s">
        <v>404</v>
      </c>
      <c r="D227" s="233" t="s">
        <v>349</v>
      </c>
      <c r="E227" s="234" t="s">
        <v>8757</v>
      </c>
      <c r="F227" s="235" t="s">
        <v>8758</v>
      </c>
      <c r="G227" s="236" t="s">
        <v>515</v>
      </c>
      <c r="H227" s="237">
        <v>1</v>
      </c>
      <c r="I227" s="238"/>
      <c r="J227" s="239">
        <f>ROUND(I227*H227,2)</f>
        <v>0</v>
      </c>
      <c r="K227" s="235" t="s">
        <v>234</v>
      </c>
      <c r="L227" s="240"/>
      <c r="M227" s="241" t="s">
        <v>22</v>
      </c>
      <c r="N227" s="242" t="s">
        <v>50</v>
      </c>
      <c r="O227" s="43"/>
      <c r="P227" s="214">
        <f>O227*H227</f>
        <v>0</v>
      </c>
      <c r="Q227" s="214">
        <v>1.0749999999999999E-2</v>
      </c>
      <c r="R227" s="214">
        <f>Q227*H227</f>
        <v>1.0749999999999999E-2</v>
      </c>
      <c r="S227" s="214">
        <v>0</v>
      </c>
      <c r="T227" s="215">
        <f>S227*H227</f>
        <v>0</v>
      </c>
      <c r="AR227" s="25" t="s">
        <v>267</v>
      </c>
      <c r="AT227" s="25" t="s">
        <v>349</v>
      </c>
      <c r="AU227" s="25" t="s">
        <v>87</v>
      </c>
      <c r="AY227" s="25" t="s">
        <v>228</v>
      </c>
      <c r="BE227" s="216">
        <f>IF(N227="základní",J227,0)</f>
        <v>0</v>
      </c>
      <c r="BF227" s="216">
        <f>IF(N227="snížená",J227,0)</f>
        <v>0</v>
      </c>
      <c r="BG227" s="216">
        <f>IF(N227="zákl. přenesená",J227,0)</f>
        <v>0</v>
      </c>
      <c r="BH227" s="216">
        <f>IF(N227="sníž. přenesená",J227,0)</f>
        <v>0</v>
      </c>
      <c r="BI227" s="216">
        <f>IF(N227="nulová",J227,0)</f>
        <v>0</v>
      </c>
      <c r="BJ227" s="25" t="s">
        <v>24</v>
      </c>
      <c r="BK227" s="216">
        <f>ROUND(I227*H227,2)</f>
        <v>0</v>
      </c>
      <c r="BL227" s="25" t="s">
        <v>235</v>
      </c>
      <c r="BM227" s="25" t="s">
        <v>8759</v>
      </c>
    </row>
    <row r="228" spans="2:65" s="1" customFormat="1" ht="27">
      <c r="B228" s="42"/>
      <c r="C228" s="64"/>
      <c r="D228" s="229" t="s">
        <v>640</v>
      </c>
      <c r="E228" s="64"/>
      <c r="F228" s="254" t="s">
        <v>8735</v>
      </c>
      <c r="G228" s="64"/>
      <c r="H228" s="64"/>
      <c r="I228" s="173"/>
      <c r="J228" s="64"/>
      <c r="K228" s="64"/>
      <c r="L228" s="62"/>
      <c r="M228" s="255"/>
      <c r="N228" s="43"/>
      <c r="O228" s="43"/>
      <c r="P228" s="43"/>
      <c r="Q228" s="43"/>
      <c r="R228" s="43"/>
      <c r="S228" s="43"/>
      <c r="T228" s="79"/>
      <c r="AT228" s="25" t="s">
        <v>640</v>
      </c>
      <c r="AU228" s="25" t="s">
        <v>87</v>
      </c>
    </row>
    <row r="229" spans="2:65" s="12" customFormat="1" ht="13.5">
      <c r="B229" s="217"/>
      <c r="C229" s="218"/>
      <c r="D229" s="229" t="s">
        <v>237</v>
      </c>
      <c r="E229" s="230" t="s">
        <v>22</v>
      </c>
      <c r="F229" s="231" t="s">
        <v>8252</v>
      </c>
      <c r="G229" s="218"/>
      <c r="H229" s="232">
        <v>1</v>
      </c>
      <c r="I229" s="223"/>
      <c r="J229" s="218"/>
      <c r="K229" s="218"/>
      <c r="L229" s="224"/>
      <c r="M229" s="225"/>
      <c r="N229" s="226"/>
      <c r="O229" s="226"/>
      <c r="P229" s="226"/>
      <c r="Q229" s="226"/>
      <c r="R229" s="226"/>
      <c r="S229" s="226"/>
      <c r="T229" s="227"/>
      <c r="AT229" s="228" t="s">
        <v>237</v>
      </c>
      <c r="AU229" s="228" t="s">
        <v>87</v>
      </c>
      <c r="AV229" s="12" t="s">
        <v>87</v>
      </c>
      <c r="AW229" s="12" t="s">
        <v>42</v>
      </c>
      <c r="AX229" s="12" t="s">
        <v>79</v>
      </c>
      <c r="AY229" s="228" t="s">
        <v>228</v>
      </c>
    </row>
    <row r="230" spans="2:65" s="13" customFormat="1" ht="13.5">
      <c r="B230" s="243"/>
      <c r="C230" s="244"/>
      <c r="D230" s="219" t="s">
        <v>237</v>
      </c>
      <c r="E230" s="245" t="s">
        <v>22</v>
      </c>
      <c r="F230" s="246" t="s">
        <v>358</v>
      </c>
      <c r="G230" s="244"/>
      <c r="H230" s="247">
        <v>1</v>
      </c>
      <c r="I230" s="248"/>
      <c r="J230" s="244"/>
      <c r="K230" s="244"/>
      <c r="L230" s="249"/>
      <c r="M230" s="250"/>
      <c r="N230" s="251"/>
      <c r="O230" s="251"/>
      <c r="P230" s="251"/>
      <c r="Q230" s="251"/>
      <c r="R230" s="251"/>
      <c r="S230" s="251"/>
      <c r="T230" s="252"/>
      <c r="AT230" s="253" t="s">
        <v>237</v>
      </c>
      <c r="AU230" s="253" t="s">
        <v>87</v>
      </c>
      <c r="AV230" s="13" t="s">
        <v>235</v>
      </c>
      <c r="AW230" s="13" t="s">
        <v>42</v>
      </c>
      <c r="AX230" s="13" t="s">
        <v>24</v>
      </c>
      <c r="AY230" s="253" t="s">
        <v>228</v>
      </c>
    </row>
    <row r="231" spans="2:65" s="1" customFormat="1" ht="22.5" customHeight="1">
      <c r="B231" s="42"/>
      <c r="C231" s="233" t="s">
        <v>409</v>
      </c>
      <c r="D231" s="233" t="s">
        <v>349</v>
      </c>
      <c r="E231" s="234" t="s">
        <v>8760</v>
      </c>
      <c r="F231" s="235" t="s">
        <v>8761</v>
      </c>
      <c r="G231" s="236" t="s">
        <v>515</v>
      </c>
      <c r="H231" s="237">
        <v>5</v>
      </c>
      <c r="I231" s="238"/>
      <c r="J231" s="239">
        <f>ROUND(I231*H231,2)</f>
        <v>0</v>
      </c>
      <c r="K231" s="235" t="s">
        <v>234</v>
      </c>
      <c r="L231" s="240"/>
      <c r="M231" s="241" t="s">
        <v>22</v>
      </c>
      <c r="N231" s="242" t="s">
        <v>50</v>
      </c>
      <c r="O231" s="43"/>
      <c r="P231" s="214">
        <f>O231*H231</f>
        <v>0</v>
      </c>
      <c r="Q231" s="214">
        <v>5.1900000000000002E-3</v>
      </c>
      <c r="R231" s="214">
        <f>Q231*H231</f>
        <v>2.5950000000000001E-2</v>
      </c>
      <c r="S231" s="214">
        <v>0</v>
      </c>
      <c r="T231" s="215">
        <f>S231*H231</f>
        <v>0</v>
      </c>
      <c r="AR231" s="25" t="s">
        <v>267</v>
      </c>
      <c r="AT231" s="25" t="s">
        <v>349</v>
      </c>
      <c r="AU231" s="25" t="s">
        <v>87</v>
      </c>
      <c r="AY231" s="25" t="s">
        <v>228</v>
      </c>
      <c r="BE231" s="216">
        <f>IF(N231="základní",J231,0)</f>
        <v>0</v>
      </c>
      <c r="BF231" s="216">
        <f>IF(N231="snížená",J231,0)</f>
        <v>0</v>
      </c>
      <c r="BG231" s="216">
        <f>IF(N231="zákl. přenesená",J231,0)</f>
        <v>0</v>
      </c>
      <c r="BH231" s="216">
        <f>IF(N231="sníž. přenesená",J231,0)</f>
        <v>0</v>
      </c>
      <c r="BI231" s="216">
        <f>IF(N231="nulová",J231,0)</f>
        <v>0</v>
      </c>
      <c r="BJ231" s="25" t="s">
        <v>24</v>
      </c>
      <c r="BK231" s="216">
        <f>ROUND(I231*H231,2)</f>
        <v>0</v>
      </c>
      <c r="BL231" s="25" t="s">
        <v>235</v>
      </c>
      <c r="BM231" s="25" t="s">
        <v>8762</v>
      </c>
    </row>
    <row r="232" spans="2:65" s="1" customFormat="1" ht="27">
      <c r="B232" s="42"/>
      <c r="C232" s="64"/>
      <c r="D232" s="229" t="s">
        <v>640</v>
      </c>
      <c r="E232" s="64"/>
      <c r="F232" s="254" t="s">
        <v>8735</v>
      </c>
      <c r="G232" s="64"/>
      <c r="H232" s="64"/>
      <c r="I232" s="173"/>
      <c r="J232" s="64"/>
      <c r="K232" s="64"/>
      <c r="L232" s="62"/>
      <c r="M232" s="255"/>
      <c r="N232" s="43"/>
      <c r="O232" s="43"/>
      <c r="P232" s="43"/>
      <c r="Q232" s="43"/>
      <c r="R232" s="43"/>
      <c r="S232" s="43"/>
      <c r="T232" s="79"/>
      <c r="AT232" s="25" t="s">
        <v>640</v>
      </c>
      <c r="AU232" s="25" t="s">
        <v>87</v>
      </c>
    </row>
    <row r="233" spans="2:65" s="12" customFormat="1" ht="13.5">
      <c r="B233" s="217"/>
      <c r="C233" s="218"/>
      <c r="D233" s="229" t="s">
        <v>237</v>
      </c>
      <c r="E233" s="230" t="s">
        <v>22</v>
      </c>
      <c r="F233" s="231" t="s">
        <v>8763</v>
      </c>
      <c r="G233" s="218"/>
      <c r="H233" s="232">
        <v>5</v>
      </c>
      <c r="I233" s="223"/>
      <c r="J233" s="218"/>
      <c r="K233" s="218"/>
      <c r="L233" s="224"/>
      <c r="M233" s="225"/>
      <c r="N233" s="226"/>
      <c r="O233" s="226"/>
      <c r="P233" s="226"/>
      <c r="Q233" s="226"/>
      <c r="R233" s="226"/>
      <c r="S233" s="226"/>
      <c r="T233" s="227"/>
      <c r="AT233" s="228" t="s">
        <v>237</v>
      </c>
      <c r="AU233" s="228" t="s">
        <v>87</v>
      </c>
      <c r="AV233" s="12" t="s">
        <v>87</v>
      </c>
      <c r="AW233" s="12" t="s">
        <v>42</v>
      </c>
      <c r="AX233" s="12" t="s">
        <v>79</v>
      </c>
      <c r="AY233" s="228" t="s">
        <v>228</v>
      </c>
    </row>
    <row r="234" spans="2:65" s="13" customFormat="1" ht="13.5">
      <c r="B234" s="243"/>
      <c r="C234" s="244"/>
      <c r="D234" s="219" t="s">
        <v>237</v>
      </c>
      <c r="E234" s="245" t="s">
        <v>22</v>
      </c>
      <c r="F234" s="246" t="s">
        <v>358</v>
      </c>
      <c r="G234" s="244"/>
      <c r="H234" s="247">
        <v>5</v>
      </c>
      <c r="I234" s="248"/>
      <c r="J234" s="244"/>
      <c r="K234" s="244"/>
      <c r="L234" s="249"/>
      <c r="M234" s="250"/>
      <c r="N234" s="251"/>
      <c r="O234" s="251"/>
      <c r="P234" s="251"/>
      <c r="Q234" s="251"/>
      <c r="R234" s="251"/>
      <c r="S234" s="251"/>
      <c r="T234" s="252"/>
      <c r="AT234" s="253" t="s">
        <v>237</v>
      </c>
      <c r="AU234" s="253" t="s">
        <v>87</v>
      </c>
      <c r="AV234" s="13" t="s">
        <v>235</v>
      </c>
      <c r="AW234" s="13" t="s">
        <v>42</v>
      </c>
      <c r="AX234" s="13" t="s">
        <v>24</v>
      </c>
      <c r="AY234" s="253" t="s">
        <v>228</v>
      </c>
    </row>
    <row r="235" spans="2:65" s="1" customFormat="1" ht="22.5" customHeight="1">
      <c r="B235" s="42"/>
      <c r="C235" s="233" t="s">
        <v>414</v>
      </c>
      <c r="D235" s="233" t="s">
        <v>349</v>
      </c>
      <c r="E235" s="234" t="s">
        <v>8764</v>
      </c>
      <c r="F235" s="235" t="s">
        <v>8765</v>
      </c>
      <c r="G235" s="236" t="s">
        <v>515</v>
      </c>
      <c r="H235" s="237">
        <v>2</v>
      </c>
      <c r="I235" s="238"/>
      <c r="J235" s="239">
        <f>ROUND(I235*H235,2)</f>
        <v>0</v>
      </c>
      <c r="K235" s="235" t="s">
        <v>234</v>
      </c>
      <c r="L235" s="240"/>
      <c r="M235" s="241" t="s">
        <v>22</v>
      </c>
      <c r="N235" s="242" t="s">
        <v>50</v>
      </c>
      <c r="O235" s="43"/>
      <c r="P235" s="214">
        <f>O235*H235</f>
        <v>0</v>
      </c>
      <c r="Q235" s="214">
        <v>3.4000000000000002E-4</v>
      </c>
      <c r="R235" s="214">
        <f>Q235*H235</f>
        <v>6.8000000000000005E-4</v>
      </c>
      <c r="S235" s="214">
        <v>0</v>
      </c>
      <c r="T235" s="215">
        <f>S235*H235</f>
        <v>0</v>
      </c>
      <c r="AR235" s="25" t="s">
        <v>267</v>
      </c>
      <c r="AT235" s="25" t="s">
        <v>349</v>
      </c>
      <c r="AU235" s="25" t="s">
        <v>87</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235</v>
      </c>
      <c r="BM235" s="25" t="s">
        <v>8766</v>
      </c>
    </row>
    <row r="236" spans="2:65" s="1" customFormat="1" ht="27">
      <c r="B236" s="42"/>
      <c r="C236" s="64"/>
      <c r="D236" s="229" t="s">
        <v>640</v>
      </c>
      <c r="E236" s="64"/>
      <c r="F236" s="254" t="s">
        <v>8735</v>
      </c>
      <c r="G236" s="64"/>
      <c r="H236" s="64"/>
      <c r="I236" s="173"/>
      <c r="J236" s="64"/>
      <c r="K236" s="64"/>
      <c r="L236" s="62"/>
      <c r="M236" s="255"/>
      <c r="N236" s="43"/>
      <c r="O236" s="43"/>
      <c r="P236" s="43"/>
      <c r="Q236" s="43"/>
      <c r="R236" s="43"/>
      <c r="S236" s="43"/>
      <c r="T236" s="79"/>
      <c r="AT236" s="25" t="s">
        <v>640</v>
      </c>
      <c r="AU236" s="25" t="s">
        <v>87</v>
      </c>
    </row>
    <row r="237" spans="2:65" s="12" customFormat="1" ht="13.5">
      <c r="B237" s="217"/>
      <c r="C237" s="218"/>
      <c r="D237" s="229" t="s">
        <v>237</v>
      </c>
      <c r="E237" s="230" t="s">
        <v>22</v>
      </c>
      <c r="F237" s="231" t="s">
        <v>8271</v>
      </c>
      <c r="G237" s="218"/>
      <c r="H237" s="232">
        <v>2</v>
      </c>
      <c r="I237" s="223"/>
      <c r="J237" s="218"/>
      <c r="K237" s="218"/>
      <c r="L237" s="224"/>
      <c r="M237" s="225"/>
      <c r="N237" s="226"/>
      <c r="O237" s="226"/>
      <c r="P237" s="226"/>
      <c r="Q237" s="226"/>
      <c r="R237" s="226"/>
      <c r="S237" s="226"/>
      <c r="T237" s="227"/>
      <c r="AT237" s="228" t="s">
        <v>237</v>
      </c>
      <c r="AU237" s="228" t="s">
        <v>87</v>
      </c>
      <c r="AV237" s="12" t="s">
        <v>87</v>
      </c>
      <c r="AW237" s="12" t="s">
        <v>42</v>
      </c>
      <c r="AX237" s="12" t="s">
        <v>79</v>
      </c>
      <c r="AY237" s="228" t="s">
        <v>228</v>
      </c>
    </row>
    <row r="238" spans="2:65" s="13" customFormat="1" ht="13.5">
      <c r="B238" s="243"/>
      <c r="C238" s="244"/>
      <c r="D238" s="219" t="s">
        <v>237</v>
      </c>
      <c r="E238" s="245" t="s">
        <v>22</v>
      </c>
      <c r="F238" s="246" t="s">
        <v>358</v>
      </c>
      <c r="G238" s="244"/>
      <c r="H238" s="247">
        <v>2</v>
      </c>
      <c r="I238" s="248"/>
      <c r="J238" s="244"/>
      <c r="K238" s="244"/>
      <c r="L238" s="249"/>
      <c r="M238" s="250"/>
      <c r="N238" s="251"/>
      <c r="O238" s="251"/>
      <c r="P238" s="251"/>
      <c r="Q238" s="251"/>
      <c r="R238" s="251"/>
      <c r="S238" s="251"/>
      <c r="T238" s="252"/>
      <c r="AT238" s="253" t="s">
        <v>237</v>
      </c>
      <c r="AU238" s="253" t="s">
        <v>87</v>
      </c>
      <c r="AV238" s="13" t="s">
        <v>235</v>
      </c>
      <c r="AW238" s="13" t="s">
        <v>42</v>
      </c>
      <c r="AX238" s="13" t="s">
        <v>24</v>
      </c>
      <c r="AY238" s="253" t="s">
        <v>228</v>
      </c>
    </row>
    <row r="239" spans="2:65" s="1" customFormat="1" ht="22.5" customHeight="1">
      <c r="B239" s="42"/>
      <c r="C239" s="233" t="s">
        <v>419</v>
      </c>
      <c r="D239" s="233" t="s">
        <v>349</v>
      </c>
      <c r="E239" s="234" t="s">
        <v>8592</v>
      </c>
      <c r="F239" s="235" t="s">
        <v>8593</v>
      </c>
      <c r="G239" s="236" t="s">
        <v>515</v>
      </c>
      <c r="H239" s="237">
        <v>1</v>
      </c>
      <c r="I239" s="238"/>
      <c r="J239" s="239">
        <f>ROUND(I239*H239,2)</f>
        <v>0</v>
      </c>
      <c r="K239" s="235" t="s">
        <v>234</v>
      </c>
      <c r="L239" s="240"/>
      <c r="M239" s="241" t="s">
        <v>22</v>
      </c>
      <c r="N239" s="242" t="s">
        <v>50</v>
      </c>
      <c r="O239" s="43"/>
      <c r="P239" s="214">
        <f>O239*H239</f>
        <v>0</v>
      </c>
      <c r="Q239" s="214">
        <v>2.3400000000000001E-3</v>
      </c>
      <c r="R239" s="214">
        <f>Q239*H239</f>
        <v>2.3400000000000001E-3</v>
      </c>
      <c r="S239" s="214">
        <v>0</v>
      </c>
      <c r="T239" s="215">
        <f>S239*H239</f>
        <v>0</v>
      </c>
      <c r="AR239" s="25" t="s">
        <v>267</v>
      </c>
      <c r="AT239" s="25" t="s">
        <v>349</v>
      </c>
      <c r="AU239" s="25" t="s">
        <v>87</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235</v>
      </c>
      <c r="BM239" s="25" t="s">
        <v>8767</v>
      </c>
    </row>
    <row r="240" spans="2:65" s="1" customFormat="1" ht="27">
      <c r="B240" s="42"/>
      <c r="C240" s="64"/>
      <c r="D240" s="229" t="s">
        <v>640</v>
      </c>
      <c r="E240" s="64"/>
      <c r="F240" s="254" t="s">
        <v>8735</v>
      </c>
      <c r="G240" s="64"/>
      <c r="H240" s="64"/>
      <c r="I240" s="173"/>
      <c r="J240" s="64"/>
      <c r="K240" s="64"/>
      <c r="L240" s="62"/>
      <c r="M240" s="255"/>
      <c r="N240" s="43"/>
      <c r="O240" s="43"/>
      <c r="P240" s="43"/>
      <c r="Q240" s="43"/>
      <c r="R240" s="43"/>
      <c r="S240" s="43"/>
      <c r="T240" s="79"/>
      <c r="AT240" s="25" t="s">
        <v>640</v>
      </c>
      <c r="AU240" s="25" t="s">
        <v>87</v>
      </c>
    </row>
    <row r="241" spans="2:65" s="12" customFormat="1" ht="13.5">
      <c r="B241" s="217"/>
      <c r="C241" s="218"/>
      <c r="D241" s="229" t="s">
        <v>237</v>
      </c>
      <c r="E241" s="230" t="s">
        <v>22</v>
      </c>
      <c r="F241" s="231" t="s">
        <v>8252</v>
      </c>
      <c r="G241" s="218"/>
      <c r="H241" s="232">
        <v>1</v>
      </c>
      <c r="I241" s="223"/>
      <c r="J241" s="218"/>
      <c r="K241" s="218"/>
      <c r="L241" s="224"/>
      <c r="M241" s="225"/>
      <c r="N241" s="226"/>
      <c r="O241" s="226"/>
      <c r="P241" s="226"/>
      <c r="Q241" s="226"/>
      <c r="R241" s="226"/>
      <c r="S241" s="226"/>
      <c r="T241" s="227"/>
      <c r="AT241" s="228" t="s">
        <v>237</v>
      </c>
      <c r="AU241" s="228" t="s">
        <v>87</v>
      </c>
      <c r="AV241" s="12" t="s">
        <v>87</v>
      </c>
      <c r="AW241" s="12" t="s">
        <v>42</v>
      </c>
      <c r="AX241" s="12" t="s">
        <v>79</v>
      </c>
      <c r="AY241" s="228" t="s">
        <v>228</v>
      </c>
    </row>
    <row r="242" spans="2:65" s="13" customFormat="1" ht="13.5">
      <c r="B242" s="243"/>
      <c r="C242" s="244"/>
      <c r="D242" s="219" t="s">
        <v>237</v>
      </c>
      <c r="E242" s="245" t="s">
        <v>22</v>
      </c>
      <c r="F242" s="246" t="s">
        <v>358</v>
      </c>
      <c r="G242" s="244"/>
      <c r="H242" s="247">
        <v>1</v>
      </c>
      <c r="I242" s="248"/>
      <c r="J242" s="244"/>
      <c r="K242" s="244"/>
      <c r="L242" s="249"/>
      <c r="M242" s="250"/>
      <c r="N242" s="251"/>
      <c r="O242" s="251"/>
      <c r="P242" s="251"/>
      <c r="Q242" s="251"/>
      <c r="R242" s="251"/>
      <c r="S242" s="251"/>
      <c r="T242" s="252"/>
      <c r="AT242" s="253" t="s">
        <v>237</v>
      </c>
      <c r="AU242" s="253" t="s">
        <v>87</v>
      </c>
      <c r="AV242" s="13" t="s">
        <v>235</v>
      </c>
      <c r="AW242" s="13" t="s">
        <v>42</v>
      </c>
      <c r="AX242" s="13" t="s">
        <v>24</v>
      </c>
      <c r="AY242" s="253" t="s">
        <v>228</v>
      </c>
    </row>
    <row r="243" spans="2:65" s="1" customFormat="1" ht="31.5" customHeight="1">
      <c r="B243" s="42"/>
      <c r="C243" s="233" t="s">
        <v>423</v>
      </c>
      <c r="D243" s="233" t="s">
        <v>349</v>
      </c>
      <c r="E243" s="234" t="s">
        <v>8609</v>
      </c>
      <c r="F243" s="235" t="s">
        <v>8768</v>
      </c>
      <c r="G243" s="236" t="s">
        <v>515</v>
      </c>
      <c r="H243" s="237">
        <v>1</v>
      </c>
      <c r="I243" s="238"/>
      <c r="J243" s="239">
        <f>ROUND(I243*H243,2)</f>
        <v>0</v>
      </c>
      <c r="K243" s="235" t="s">
        <v>264</v>
      </c>
      <c r="L243" s="240"/>
      <c r="M243" s="241" t="s">
        <v>22</v>
      </c>
      <c r="N243" s="242" t="s">
        <v>50</v>
      </c>
      <c r="O243" s="43"/>
      <c r="P243" s="214">
        <f>O243*H243</f>
        <v>0</v>
      </c>
      <c r="Q243" s="214">
        <v>0.88800000000000001</v>
      </c>
      <c r="R243" s="214">
        <f>Q243*H243</f>
        <v>0.88800000000000001</v>
      </c>
      <c r="S243" s="214">
        <v>0</v>
      </c>
      <c r="T243" s="215">
        <f>S243*H243</f>
        <v>0</v>
      </c>
      <c r="AR243" s="25" t="s">
        <v>267</v>
      </c>
      <c r="AT243" s="25" t="s">
        <v>349</v>
      </c>
      <c r="AU243" s="25" t="s">
        <v>87</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235</v>
      </c>
      <c r="BM243" s="25" t="s">
        <v>8769</v>
      </c>
    </row>
    <row r="244" spans="2:65" s="1" customFormat="1" ht="27">
      <c r="B244" s="42"/>
      <c r="C244" s="64"/>
      <c r="D244" s="229" t="s">
        <v>640</v>
      </c>
      <c r="E244" s="64"/>
      <c r="F244" s="254" t="s">
        <v>8770</v>
      </c>
      <c r="G244" s="64"/>
      <c r="H244" s="64"/>
      <c r="I244" s="173"/>
      <c r="J244" s="64"/>
      <c r="K244" s="64"/>
      <c r="L244" s="62"/>
      <c r="M244" s="255"/>
      <c r="N244" s="43"/>
      <c r="O244" s="43"/>
      <c r="P244" s="43"/>
      <c r="Q244" s="43"/>
      <c r="R244" s="43"/>
      <c r="S244" s="43"/>
      <c r="T244" s="79"/>
      <c r="AT244" s="25" t="s">
        <v>640</v>
      </c>
      <c r="AU244" s="25" t="s">
        <v>87</v>
      </c>
    </row>
    <row r="245" spans="2:65" s="12" customFormat="1" ht="13.5">
      <c r="B245" s="217"/>
      <c r="C245" s="218"/>
      <c r="D245" s="229" t="s">
        <v>237</v>
      </c>
      <c r="E245" s="230" t="s">
        <v>22</v>
      </c>
      <c r="F245" s="231" t="s">
        <v>8252</v>
      </c>
      <c r="G245" s="218"/>
      <c r="H245" s="232">
        <v>1</v>
      </c>
      <c r="I245" s="223"/>
      <c r="J245" s="218"/>
      <c r="K245" s="218"/>
      <c r="L245" s="224"/>
      <c r="M245" s="225"/>
      <c r="N245" s="226"/>
      <c r="O245" s="226"/>
      <c r="P245" s="226"/>
      <c r="Q245" s="226"/>
      <c r="R245" s="226"/>
      <c r="S245" s="226"/>
      <c r="T245" s="227"/>
      <c r="AT245" s="228" t="s">
        <v>237</v>
      </c>
      <c r="AU245" s="228" t="s">
        <v>87</v>
      </c>
      <c r="AV245" s="12" t="s">
        <v>87</v>
      </c>
      <c r="AW245" s="12" t="s">
        <v>42</v>
      </c>
      <c r="AX245" s="12" t="s">
        <v>79</v>
      </c>
      <c r="AY245" s="228" t="s">
        <v>228</v>
      </c>
    </row>
    <row r="246" spans="2:65" s="13" customFormat="1" ht="13.5">
      <c r="B246" s="243"/>
      <c r="C246" s="244"/>
      <c r="D246" s="219" t="s">
        <v>237</v>
      </c>
      <c r="E246" s="245" t="s">
        <v>22</v>
      </c>
      <c r="F246" s="246" t="s">
        <v>358</v>
      </c>
      <c r="G246" s="244"/>
      <c r="H246" s="247">
        <v>1</v>
      </c>
      <c r="I246" s="248"/>
      <c r="J246" s="244"/>
      <c r="K246" s="244"/>
      <c r="L246" s="249"/>
      <c r="M246" s="250"/>
      <c r="N246" s="251"/>
      <c r="O246" s="251"/>
      <c r="P246" s="251"/>
      <c r="Q246" s="251"/>
      <c r="R246" s="251"/>
      <c r="S246" s="251"/>
      <c r="T246" s="252"/>
      <c r="AT246" s="253" t="s">
        <v>237</v>
      </c>
      <c r="AU246" s="253" t="s">
        <v>87</v>
      </c>
      <c r="AV246" s="13" t="s">
        <v>235</v>
      </c>
      <c r="AW246" s="13" t="s">
        <v>42</v>
      </c>
      <c r="AX246" s="13" t="s">
        <v>24</v>
      </c>
      <c r="AY246" s="253" t="s">
        <v>228</v>
      </c>
    </row>
    <row r="247" spans="2:65" s="1" customFormat="1" ht="31.5" customHeight="1">
      <c r="B247" s="42"/>
      <c r="C247" s="233" t="s">
        <v>429</v>
      </c>
      <c r="D247" s="233" t="s">
        <v>349</v>
      </c>
      <c r="E247" s="234" t="s">
        <v>8615</v>
      </c>
      <c r="F247" s="235" t="s">
        <v>8771</v>
      </c>
      <c r="G247" s="236" t="s">
        <v>515</v>
      </c>
      <c r="H247" s="237">
        <v>1</v>
      </c>
      <c r="I247" s="238"/>
      <c r="J247" s="239">
        <f>ROUND(I247*H247,2)</f>
        <v>0</v>
      </c>
      <c r="K247" s="235" t="s">
        <v>264</v>
      </c>
      <c r="L247" s="240"/>
      <c r="M247" s="241" t="s">
        <v>22</v>
      </c>
      <c r="N247" s="242" t="s">
        <v>50</v>
      </c>
      <c r="O247" s="43"/>
      <c r="P247" s="214">
        <f>O247*H247</f>
        <v>0</v>
      </c>
      <c r="Q247" s="214">
        <v>4.29</v>
      </c>
      <c r="R247" s="214">
        <f>Q247*H247</f>
        <v>4.29</v>
      </c>
      <c r="S247" s="214">
        <v>0</v>
      </c>
      <c r="T247" s="215">
        <f>S247*H247</f>
        <v>0</v>
      </c>
      <c r="AR247" s="25" t="s">
        <v>267</v>
      </c>
      <c r="AT247" s="25" t="s">
        <v>349</v>
      </c>
      <c r="AU247" s="25" t="s">
        <v>87</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235</v>
      </c>
      <c r="BM247" s="25" t="s">
        <v>8772</v>
      </c>
    </row>
    <row r="248" spans="2:65" s="1" customFormat="1" ht="27">
      <c r="B248" s="42"/>
      <c r="C248" s="64"/>
      <c r="D248" s="229" t="s">
        <v>640</v>
      </c>
      <c r="E248" s="64"/>
      <c r="F248" s="254" t="s">
        <v>8669</v>
      </c>
      <c r="G248" s="64"/>
      <c r="H248" s="64"/>
      <c r="I248" s="173"/>
      <c r="J248" s="64"/>
      <c r="K248" s="64"/>
      <c r="L248" s="62"/>
      <c r="M248" s="255"/>
      <c r="N248" s="43"/>
      <c r="O248" s="43"/>
      <c r="P248" s="43"/>
      <c r="Q248" s="43"/>
      <c r="R248" s="43"/>
      <c r="S248" s="43"/>
      <c r="T248" s="79"/>
      <c r="AT248" s="25" t="s">
        <v>640</v>
      </c>
      <c r="AU248" s="25" t="s">
        <v>87</v>
      </c>
    </row>
    <row r="249" spans="2:65" s="12" customFormat="1" ht="13.5">
      <c r="B249" s="217"/>
      <c r="C249" s="218"/>
      <c r="D249" s="229" t="s">
        <v>237</v>
      </c>
      <c r="E249" s="230" t="s">
        <v>22</v>
      </c>
      <c r="F249" s="231" t="s">
        <v>8252</v>
      </c>
      <c r="G249" s="218"/>
      <c r="H249" s="232">
        <v>1</v>
      </c>
      <c r="I249" s="223"/>
      <c r="J249" s="218"/>
      <c r="K249" s="218"/>
      <c r="L249" s="224"/>
      <c r="M249" s="225"/>
      <c r="N249" s="226"/>
      <c r="O249" s="226"/>
      <c r="P249" s="226"/>
      <c r="Q249" s="226"/>
      <c r="R249" s="226"/>
      <c r="S249" s="226"/>
      <c r="T249" s="227"/>
      <c r="AT249" s="228" t="s">
        <v>237</v>
      </c>
      <c r="AU249" s="228" t="s">
        <v>87</v>
      </c>
      <c r="AV249" s="12" t="s">
        <v>87</v>
      </c>
      <c r="AW249" s="12" t="s">
        <v>42</v>
      </c>
      <c r="AX249" s="12" t="s">
        <v>79</v>
      </c>
      <c r="AY249" s="228" t="s">
        <v>228</v>
      </c>
    </row>
    <row r="250" spans="2:65" s="13" customFormat="1" ht="13.5">
      <c r="B250" s="243"/>
      <c r="C250" s="244"/>
      <c r="D250" s="219" t="s">
        <v>237</v>
      </c>
      <c r="E250" s="245" t="s">
        <v>22</v>
      </c>
      <c r="F250" s="246" t="s">
        <v>358</v>
      </c>
      <c r="G250" s="244"/>
      <c r="H250" s="247">
        <v>1</v>
      </c>
      <c r="I250" s="248"/>
      <c r="J250" s="244"/>
      <c r="K250" s="244"/>
      <c r="L250" s="249"/>
      <c r="M250" s="250"/>
      <c r="N250" s="251"/>
      <c r="O250" s="251"/>
      <c r="P250" s="251"/>
      <c r="Q250" s="251"/>
      <c r="R250" s="251"/>
      <c r="S250" s="251"/>
      <c r="T250" s="252"/>
      <c r="AT250" s="253" t="s">
        <v>237</v>
      </c>
      <c r="AU250" s="253" t="s">
        <v>87</v>
      </c>
      <c r="AV250" s="13" t="s">
        <v>235</v>
      </c>
      <c r="AW250" s="13" t="s">
        <v>42</v>
      </c>
      <c r="AX250" s="13" t="s">
        <v>24</v>
      </c>
      <c r="AY250" s="253" t="s">
        <v>228</v>
      </c>
    </row>
    <row r="251" spans="2:65" s="1" customFormat="1" ht="22.5" customHeight="1">
      <c r="B251" s="42"/>
      <c r="C251" s="233" t="s">
        <v>437</v>
      </c>
      <c r="D251" s="233" t="s">
        <v>349</v>
      </c>
      <c r="E251" s="234" t="s">
        <v>8773</v>
      </c>
      <c r="F251" s="235" t="s">
        <v>8774</v>
      </c>
      <c r="G251" s="236" t="s">
        <v>515</v>
      </c>
      <c r="H251" s="237">
        <v>208</v>
      </c>
      <c r="I251" s="238"/>
      <c r="J251" s="239">
        <f>ROUND(I251*H251,2)</f>
        <v>0</v>
      </c>
      <c r="K251" s="235" t="s">
        <v>264</v>
      </c>
      <c r="L251" s="240"/>
      <c r="M251" s="241" t="s">
        <v>22</v>
      </c>
      <c r="N251" s="242" t="s">
        <v>50</v>
      </c>
      <c r="O251" s="43"/>
      <c r="P251" s="214">
        <f>O251*H251</f>
        <v>0</v>
      </c>
      <c r="Q251" s="214">
        <v>8.0000000000000002E-3</v>
      </c>
      <c r="R251" s="214">
        <f>Q251*H251</f>
        <v>1.6640000000000001</v>
      </c>
      <c r="S251" s="214">
        <v>0</v>
      </c>
      <c r="T251" s="215">
        <f>S251*H251</f>
        <v>0</v>
      </c>
      <c r="AR251" s="25" t="s">
        <v>267</v>
      </c>
      <c r="AT251" s="25" t="s">
        <v>349</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235</v>
      </c>
      <c r="BM251" s="25" t="s">
        <v>8775</v>
      </c>
    </row>
    <row r="252" spans="2:65" s="1" customFormat="1" ht="27">
      <c r="B252" s="42"/>
      <c r="C252" s="64"/>
      <c r="D252" s="229" t="s">
        <v>640</v>
      </c>
      <c r="E252" s="64"/>
      <c r="F252" s="254" t="s">
        <v>8735</v>
      </c>
      <c r="G252" s="64"/>
      <c r="H252" s="64"/>
      <c r="I252" s="173"/>
      <c r="J252" s="64"/>
      <c r="K252" s="64"/>
      <c r="L252" s="62"/>
      <c r="M252" s="255"/>
      <c r="N252" s="43"/>
      <c r="O252" s="43"/>
      <c r="P252" s="43"/>
      <c r="Q252" s="43"/>
      <c r="R252" s="43"/>
      <c r="S252" s="43"/>
      <c r="T252" s="79"/>
      <c r="AT252" s="25" t="s">
        <v>640</v>
      </c>
      <c r="AU252" s="25" t="s">
        <v>87</v>
      </c>
    </row>
    <row r="253" spans="2:65" s="12" customFormat="1" ht="13.5">
      <c r="B253" s="217"/>
      <c r="C253" s="218"/>
      <c r="D253" s="229" t="s">
        <v>237</v>
      </c>
      <c r="E253" s="230" t="s">
        <v>22</v>
      </c>
      <c r="F253" s="231" t="s">
        <v>8776</v>
      </c>
      <c r="G253" s="218"/>
      <c r="H253" s="232">
        <v>130</v>
      </c>
      <c r="I253" s="223"/>
      <c r="J253" s="218"/>
      <c r="K253" s="218"/>
      <c r="L253" s="224"/>
      <c r="M253" s="225"/>
      <c r="N253" s="226"/>
      <c r="O253" s="226"/>
      <c r="P253" s="226"/>
      <c r="Q253" s="226"/>
      <c r="R253" s="226"/>
      <c r="S253" s="226"/>
      <c r="T253" s="227"/>
      <c r="AT253" s="228" t="s">
        <v>237</v>
      </c>
      <c r="AU253" s="228" t="s">
        <v>87</v>
      </c>
      <c r="AV253" s="12" t="s">
        <v>87</v>
      </c>
      <c r="AW253" s="12" t="s">
        <v>42</v>
      </c>
      <c r="AX253" s="12" t="s">
        <v>79</v>
      </c>
      <c r="AY253" s="228" t="s">
        <v>228</v>
      </c>
    </row>
    <row r="254" spans="2:65" s="12" customFormat="1" ht="13.5">
      <c r="B254" s="217"/>
      <c r="C254" s="218"/>
      <c r="D254" s="229" t="s">
        <v>237</v>
      </c>
      <c r="E254" s="230" t="s">
        <v>22</v>
      </c>
      <c r="F254" s="231" t="s">
        <v>8777</v>
      </c>
      <c r="G254" s="218"/>
      <c r="H254" s="232">
        <v>78</v>
      </c>
      <c r="I254" s="223"/>
      <c r="J254" s="218"/>
      <c r="K254" s="218"/>
      <c r="L254" s="224"/>
      <c r="M254" s="225"/>
      <c r="N254" s="226"/>
      <c r="O254" s="226"/>
      <c r="P254" s="226"/>
      <c r="Q254" s="226"/>
      <c r="R254" s="226"/>
      <c r="S254" s="226"/>
      <c r="T254" s="227"/>
      <c r="AT254" s="228" t="s">
        <v>237</v>
      </c>
      <c r="AU254" s="228" t="s">
        <v>87</v>
      </c>
      <c r="AV254" s="12" t="s">
        <v>87</v>
      </c>
      <c r="AW254" s="12" t="s">
        <v>42</v>
      </c>
      <c r="AX254" s="12" t="s">
        <v>79</v>
      </c>
      <c r="AY254" s="228" t="s">
        <v>228</v>
      </c>
    </row>
    <row r="255" spans="2:65" s="13" customFormat="1" ht="13.5">
      <c r="B255" s="243"/>
      <c r="C255" s="244"/>
      <c r="D255" s="219" t="s">
        <v>237</v>
      </c>
      <c r="E255" s="245" t="s">
        <v>22</v>
      </c>
      <c r="F255" s="246" t="s">
        <v>358</v>
      </c>
      <c r="G255" s="244"/>
      <c r="H255" s="247">
        <v>208</v>
      </c>
      <c r="I255" s="248"/>
      <c r="J255" s="244"/>
      <c r="K255" s="244"/>
      <c r="L255" s="249"/>
      <c r="M255" s="250"/>
      <c r="N255" s="251"/>
      <c r="O255" s="251"/>
      <c r="P255" s="251"/>
      <c r="Q255" s="251"/>
      <c r="R255" s="251"/>
      <c r="S255" s="251"/>
      <c r="T255" s="252"/>
      <c r="AT255" s="253" t="s">
        <v>237</v>
      </c>
      <c r="AU255" s="253" t="s">
        <v>87</v>
      </c>
      <c r="AV255" s="13" t="s">
        <v>235</v>
      </c>
      <c r="AW255" s="13" t="s">
        <v>42</v>
      </c>
      <c r="AX255" s="13" t="s">
        <v>24</v>
      </c>
      <c r="AY255" s="253" t="s">
        <v>228</v>
      </c>
    </row>
    <row r="256" spans="2:65" s="1" customFormat="1" ht="31.5" customHeight="1">
      <c r="B256" s="42"/>
      <c r="C256" s="233" t="s">
        <v>444</v>
      </c>
      <c r="D256" s="233" t="s">
        <v>349</v>
      </c>
      <c r="E256" s="234" t="s">
        <v>8778</v>
      </c>
      <c r="F256" s="235" t="s">
        <v>8779</v>
      </c>
      <c r="G256" s="236" t="s">
        <v>515</v>
      </c>
      <c r="H256" s="237">
        <v>104</v>
      </c>
      <c r="I256" s="238"/>
      <c r="J256" s="239">
        <f>ROUND(I256*H256,2)</f>
        <v>0</v>
      </c>
      <c r="K256" s="235" t="s">
        <v>264</v>
      </c>
      <c r="L256" s="240"/>
      <c r="M256" s="241" t="s">
        <v>22</v>
      </c>
      <c r="N256" s="242" t="s">
        <v>50</v>
      </c>
      <c r="O256" s="43"/>
      <c r="P256" s="214">
        <f>O256*H256</f>
        <v>0</v>
      </c>
      <c r="Q256" s="214">
        <v>4.0000000000000001E-3</v>
      </c>
      <c r="R256" s="214">
        <f>Q256*H256</f>
        <v>0.41600000000000004</v>
      </c>
      <c r="S256" s="214">
        <v>0</v>
      </c>
      <c r="T256" s="215">
        <f>S256*H256</f>
        <v>0</v>
      </c>
      <c r="AR256" s="25" t="s">
        <v>267</v>
      </c>
      <c r="AT256" s="25" t="s">
        <v>349</v>
      </c>
      <c r="AU256" s="25" t="s">
        <v>87</v>
      </c>
      <c r="AY256" s="25" t="s">
        <v>228</v>
      </c>
      <c r="BE256" s="216">
        <f>IF(N256="základní",J256,0)</f>
        <v>0</v>
      </c>
      <c r="BF256" s="216">
        <f>IF(N256="snížená",J256,0)</f>
        <v>0</v>
      </c>
      <c r="BG256" s="216">
        <f>IF(N256="zákl. přenesená",J256,0)</f>
        <v>0</v>
      </c>
      <c r="BH256" s="216">
        <f>IF(N256="sníž. přenesená",J256,0)</f>
        <v>0</v>
      </c>
      <c r="BI256" s="216">
        <f>IF(N256="nulová",J256,0)</f>
        <v>0</v>
      </c>
      <c r="BJ256" s="25" t="s">
        <v>24</v>
      </c>
      <c r="BK256" s="216">
        <f>ROUND(I256*H256,2)</f>
        <v>0</v>
      </c>
      <c r="BL256" s="25" t="s">
        <v>235</v>
      </c>
      <c r="BM256" s="25" t="s">
        <v>8780</v>
      </c>
    </row>
    <row r="257" spans="2:65" s="1" customFormat="1" ht="27">
      <c r="B257" s="42"/>
      <c r="C257" s="64"/>
      <c r="D257" s="229" t="s">
        <v>640</v>
      </c>
      <c r="E257" s="64"/>
      <c r="F257" s="254" t="s">
        <v>8735</v>
      </c>
      <c r="G257" s="64"/>
      <c r="H257" s="64"/>
      <c r="I257" s="173"/>
      <c r="J257" s="64"/>
      <c r="K257" s="64"/>
      <c r="L257" s="62"/>
      <c r="M257" s="255"/>
      <c r="N257" s="43"/>
      <c r="O257" s="43"/>
      <c r="P257" s="43"/>
      <c r="Q257" s="43"/>
      <c r="R257" s="43"/>
      <c r="S257" s="43"/>
      <c r="T257" s="79"/>
      <c r="AT257" s="25" t="s">
        <v>640</v>
      </c>
      <c r="AU257" s="25" t="s">
        <v>87</v>
      </c>
    </row>
    <row r="258" spans="2:65" s="12" customFormat="1" ht="13.5">
      <c r="B258" s="217"/>
      <c r="C258" s="218"/>
      <c r="D258" s="229" t="s">
        <v>237</v>
      </c>
      <c r="E258" s="230" t="s">
        <v>22</v>
      </c>
      <c r="F258" s="231" t="s">
        <v>8781</v>
      </c>
      <c r="G258" s="218"/>
      <c r="H258" s="232">
        <v>104</v>
      </c>
      <c r="I258" s="223"/>
      <c r="J258" s="218"/>
      <c r="K258" s="218"/>
      <c r="L258" s="224"/>
      <c r="M258" s="225"/>
      <c r="N258" s="226"/>
      <c r="O258" s="226"/>
      <c r="P258" s="226"/>
      <c r="Q258" s="226"/>
      <c r="R258" s="226"/>
      <c r="S258" s="226"/>
      <c r="T258" s="227"/>
      <c r="AT258" s="228" t="s">
        <v>237</v>
      </c>
      <c r="AU258" s="228" t="s">
        <v>87</v>
      </c>
      <c r="AV258" s="12" t="s">
        <v>87</v>
      </c>
      <c r="AW258" s="12" t="s">
        <v>42</v>
      </c>
      <c r="AX258" s="12" t="s">
        <v>79</v>
      </c>
      <c r="AY258" s="228" t="s">
        <v>228</v>
      </c>
    </row>
    <row r="259" spans="2:65" s="13" customFormat="1" ht="13.5">
      <c r="B259" s="243"/>
      <c r="C259" s="244"/>
      <c r="D259" s="219" t="s">
        <v>237</v>
      </c>
      <c r="E259" s="245" t="s">
        <v>22</v>
      </c>
      <c r="F259" s="246" t="s">
        <v>358</v>
      </c>
      <c r="G259" s="244"/>
      <c r="H259" s="247">
        <v>104</v>
      </c>
      <c r="I259" s="248"/>
      <c r="J259" s="244"/>
      <c r="K259" s="244"/>
      <c r="L259" s="249"/>
      <c r="M259" s="250"/>
      <c r="N259" s="251"/>
      <c r="O259" s="251"/>
      <c r="P259" s="251"/>
      <c r="Q259" s="251"/>
      <c r="R259" s="251"/>
      <c r="S259" s="251"/>
      <c r="T259" s="252"/>
      <c r="AT259" s="253" t="s">
        <v>237</v>
      </c>
      <c r="AU259" s="253" t="s">
        <v>87</v>
      </c>
      <c r="AV259" s="13" t="s">
        <v>235</v>
      </c>
      <c r="AW259" s="13" t="s">
        <v>42</v>
      </c>
      <c r="AX259" s="13" t="s">
        <v>24</v>
      </c>
      <c r="AY259" s="253" t="s">
        <v>228</v>
      </c>
    </row>
    <row r="260" spans="2:65" s="1" customFormat="1" ht="22.5" customHeight="1">
      <c r="B260" s="42"/>
      <c r="C260" s="233" t="s">
        <v>449</v>
      </c>
      <c r="D260" s="233" t="s">
        <v>349</v>
      </c>
      <c r="E260" s="234" t="s">
        <v>8782</v>
      </c>
      <c r="F260" s="235" t="s">
        <v>8783</v>
      </c>
      <c r="G260" s="236" t="s">
        <v>515</v>
      </c>
      <c r="H260" s="237">
        <v>32</v>
      </c>
      <c r="I260" s="238"/>
      <c r="J260" s="239">
        <f>ROUND(I260*H260,2)</f>
        <v>0</v>
      </c>
      <c r="K260" s="235" t="s">
        <v>264</v>
      </c>
      <c r="L260" s="240"/>
      <c r="M260" s="241" t="s">
        <v>22</v>
      </c>
      <c r="N260" s="242" t="s">
        <v>50</v>
      </c>
      <c r="O260" s="43"/>
      <c r="P260" s="214">
        <f>O260*H260</f>
        <v>0</v>
      </c>
      <c r="Q260" s="214">
        <v>5.0000000000000001E-3</v>
      </c>
      <c r="R260" s="214">
        <f>Q260*H260</f>
        <v>0.16</v>
      </c>
      <c r="S260" s="214">
        <v>0</v>
      </c>
      <c r="T260" s="215">
        <f>S260*H260</f>
        <v>0</v>
      </c>
      <c r="AR260" s="25" t="s">
        <v>267</v>
      </c>
      <c r="AT260" s="25" t="s">
        <v>349</v>
      </c>
      <c r="AU260" s="25" t="s">
        <v>87</v>
      </c>
      <c r="AY260" s="25" t="s">
        <v>228</v>
      </c>
      <c r="BE260" s="216">
        <f>IF(N260="základní",J260,0)</f>
        <v>0</v>
      </c>
      <c r="BF260" s="216">
        <f>IF(N260="snížená",J260,0)</f>
        <v>0</v>
      </c>
      <c r="BG260" s="216">
        <f>IF(N260="zákl. přenesená",J260,0)</f>
        <v>0</v>
      </c>
      <c r="BH260" s="216">
        <f>IF(N260="sníž. přenesená",J260,0)</f>
        <v>0</v>
      </c>
      <c r="BI260" s="216">
        <f>IF(N260="nulová",J260,0)</f>
        <v>0</v>
      </c>
      <c r="BJ260" s="25" t="s">
        <v>24</v>
      </c>
      <c r="BK260" s="216">
        <f>ROUND(I260*H260,2)</f>
        <v>0</v>
      </c>
      <c r="BL260" s="25" t="s">
        <v>235</v>
      </c>
      <c r="BM260" s="25" t="s">
        <v>8784</v>
      </c>
    </row>
    <row r="261" spans="2:65" s="1" customFormat="1" ht="27">
      <c r="B261" s="42"/>
      <c r="C261" s="64"/>
      <c r="D261" s="229" t="s">
        <v>640</v>
      </c>
      <c r="E261" s="64"/>
      <c r="F261" s="254" t="s">
        <v>8735</v>
      </c>
      <c r="G261" s="64"/>
      <c r="H261" s="64"/>
      <c r="I261" s="173"/>
      <c r="J261" s="64"/>
      <c r="K261" s="64"/>
      <c r="L261" s="62"/>
      <c r="M261" s="255"/>
      <c r="N261" s="43"/>
      <c r="O261" s="43"/>
      <c r="P261" s="43"/>
      <c r="Q261" s="43"/>
      <c r="R261" s="43"/>
      <c r="S261" s="43"/>
      <c r="T261" s="79"/>
      <c r="AT261" s="25" t="s">
        <v>640</v>
      </c>
      <c r="AU261" s="25" t="s">
        <v>87</v>
      </c>
    </row>
    <row r="262" spans="2:65" s="12" customFormat="1" ht="13.5">
      <c r="B262" s="217"/>
      <c r="C262" s="218"/>
      <c r="D262" s="229" t="s">
        <v>237</v>
      </c>
      <c r="E262" s="230" t="s">
        <v>22</v>
      </c>
      <c r="F262" s="231" t="s">
        <v>8785</v>
      </c>
      <c r="G262" s="218"/>
      <c r="H262" s="232">
        <v>32</v>
      </c>
      <c r="I262" s="223"/>
      <c r="J262" s="218"/>
      <c r="K262" s="218"/>
      <c r="L262" s="224"/>
      <c r="M262" s="225"/>
      <c r="N262" s="226"/>
      <c r="O262" s="226"/>
      <c r="P262" s="226"/>
      <c r="Q262" s="226"/>
      <c r="R262" s="226"/>
      <c r="S262" s="226"/>
      <c r="T262" s="227"/>
      <c r="AT262" s="228" t="s">
        <v>237</v>
      </c>
      <c r="AU262" s="228" t="s">
        <v>87</v>
      </c>
      <c r="AV262" s="12" t="s">
        <v>87</v>
      </c>
      <c r="AW262" s="12" t="s">
        <v>42</v>
      </c>
      <c r="AX262" s="12" t="s">
        <v>79</v>
      </c>
      <c r="AY262" s="228" t="s">
        <v>228</v>
      </c>
    </row>
    <row r="263" spans="2:65" s="13" customFormat="1" ht="13.5">
      <c r="B263" s="243"/>
      <c r="C263" s="244"/>
      <c r="D263" s="219" t="s">
        <v>237</v>
      </c>
      <c r="E263" s="245" t="s">
        <v>22</v>
      </c>
      <c r="F263" s="246" t="s">
        <v>358</v>
      </c>
      <c r="G263" s="244"/>
      <c r="H263" s="247">
        <v>32</v>
      </c>
      <c r="I263" s="248"/>
      <c r="J263" s="244"/>
      <c r="K263" s="244"/>
      <c r="L263" s="249"/>
      <c r="M263" s="250"/>
      <c r="N263" s="251"/>
      <c r="O263" s="251"/>
      <c r="P263" s="251"/>
      <c r="Q263" s="251"/>
      <c r="R263" s="251"/>
      <c r="S263" s="251"/>
      <c r="T263" s="252"/>
      <c r="AT263" s="253" t="s">
        <v>237</v>
      </c>
      <c r="AU263" s="253" t="s">
        <v>87</v>
      </c>
      <c r="AV263" s="13" t="s">
        <v>235</v>
      </c>
      <c r="AW263" s="13" t="s">
        <v>42</v>
      </c>
      <c r="AX263" s="13" t="s">
        <v>24</v>
      </c>
      <c r="AY263" s="253" t="s">
        <v>228</v>
      </c>
    </row>
    <row r="264" spans="2:65" s="1" customFormat="1" ht="22.5" customHeight="1">
      <c r="B264" s="42"/>
      <c r="C264" s="233" t="s">
        <v>454</v>
      </c>
      <c r="D264" s="233" t="s">
        <v>349</v>
      </c>
      <c r="E264" s="234" t="s">
        <v>8786</v>
      </c>
      <c r="F264" s="235" t="s">
        <v>8787</v>
      </c>
      <c r="G264" s="236" t="s">
        <v>515</v>
      </c>
      <c r="H264" s="237">
        <v>192</v>
      </c>
      <c r="I264" s="238"/>
      <c r="J264" s="239">
        <f>ROUND(I264*H264,2)</f>
        <v>0</v>
      </c>
      <c r="K264" s="235" t="s">
        <v>264</v>
      </c>
      <c r="L264" s="240"/>
      <c r="M264" s="241" t="s">
        <v>22</v>
      </c>
      <c r="N264" s="242" t="s">
        <v>50</v>
      </c>
      <c r="O264" s="43"/>
      <c r="P264" s="214">
        <f>O264*H264</f>
        <v>0</v>
      </c>
      <c r="Q264" s="214">
        <v>2E-3</v>
      </c>
      <c r="R264" s="214">
        <f>Q264*H264</f>
        <v>0.38400000000000001</v>
      </c>
      <c r="S264" s="214">
        <v>0</v>
      </c>
      <c r="T264" s="215">
        <f>S264*H264</f>
        <v>0</v>
      </c>
      <c r="AR264" s="25" t="s">
        <v>267</v>
      </c>
      <c r="AT264" s="25" t="s">
        <v>349</v>
      </c>
      <c r="AU264" s="25" t="s">
        <v>87</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235</v>
      </c>
      <c r="BM264" s="25" t="s">
        <v>8788</v>
      </c>
    </row>
    <row r="265" spans="2:65" s="1" customFormat="1" ht="27">
      <c r="B265" s="42"/>
      <c r="C265" s="64"/>
      <c r="D265" s="229" t="s">
        <v>640</v>
      </c>
      <c r="E265" s="64"/>
      <c r="F265" s="254" t="s">
        <v>8735</v>
      </c>
      <c r="G265" s="64"/>
      <c r="H265" s="64"/>
      <c r="I265" s="173"/>
      <c r="J265" s="64"/>
      <c r="K265" s="64"/>
      <c r="L265" s="62"/>
      <c r="M265" s="255"/>
      <c r="N265" s="43"/>
      <c r="O265" s="43"/>
      <c r="P265" s="43"/>
      <c r="Q265" s="43"/>
      <c r="R265" s="43"/>
      <c r="S265" s="43"/>
      <c r="T265" s="79"/>
      <c r="AT265" s="25" t="s">
        <v>640</v>
      </c>
      <c r="AU265" s="25" t="s">
        <v>87</v>
      </c>
    </row>
    <row r="266" spans="2:65" s="12" customFormat="1" ht="13.5">
      <c r="B266" s="217"/>
      <c r="C266" s="218"/>
      <c r="D266" s="229" t="s">
        <v>237</v>
      </c>
      <c r="E266" s="230" t="s">
        <v>22</v>
      </c>
      <c r="F266" s="231" t="s">
        <v>8789</v>
      </c>
      <c r="G266" s="218"/>
      <c r="H266" s="232">
        <v>72</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2" customFormat="1" ht="13.5">
      <c r="B267" s="217"/>
      <c r="C267" s="218"/>
      <c r="D267" s="229" t="s">
        <v>237</v>
      </c>
      <c r="E267" s="230" t="s">
        <v>22</v>
      </c>
      <c r="F267" s="231" t="s">
        <v>8790</v>
      </c>
      <c r="G267" s="218"/>
      <c r="H267" s="232">
        <v>120</v>
      </c>
      <c r="I267" s="223"/>
      <c r="J267" s="218"/>
      <c r="K267" s="218"/>
      <c r="L267" s="224"/>
      <c r="M267" s="225"/>
      <c r="N267" s="226"/>
      <c r="O267" s="226"/>
      <c r="P267" s="226"/>
      <c r="Q267" s="226"/>
      <c r="R267" s="226"/>
      <c r="S267" s="226"/>
      <c r="T267" s="227"/>
      <c r="AT267" s="228" t="s">
        <v>237</v>
      </c>
      <c r="AU267" s="228" t="s">
        <v>87</v>
      </c>
      <c r="AV267" s="12" t="s">
        <v>87</v>
      </c>
      <c r="AW267" s="12" t="s">
        <v>42</v>
      </c>
      <c r="AX267" s="12" t="s">
        <v>79</v>
      </c>
      <c r="AY267" s="228" t="s">
        <v>228</v>
      </c>
    </row>
    <row r="268" spans="2:65" s="13" customFormat="1" ht="13.5">
      <c r="B268" s="243"/>
      <c r="C268" s="244"/>
      <c r="D268" s="219" t="s">
        <v>237</v>
      </c>
      <c r="E268" s="245" t="s">
        <v>22</v>
      </c>
      <c r="F268" s="246" t="s">
        <v>358</v>
      </c>
      <c r="G268" s="244"/>
      <c r="H268" s="247">
        <v>192</v>
      </c>
      <c r="I268" s="248"/>
      <c r="J268" s="244"/>
      <c r="K268" s="244"/>
      <c r="L268" s="249"/>
      <c r="M268" s="250"/>
      <c r="N268" s="251"/>
      <c r="O268" s="251"/>
      <c r="P268" s="251"/>
      <c r="Q268" s="251"/>
      <c r="R268" s="251"/>
      <c r="S268" s="251"/>
      <c r="T268" s="252"/>
      <c r="AT268" s="253" t="s">
        <v>237</v>
      </c>
      <c r="AU268" s="253" t="s">
        <v>87</v>
      </c>
      <c r="AV268" s="13" t="s">
        <v>235</v>
      </c>
      <c r="AW268" s="13" t="s">
        <v>42</v>
      </c>
      <c r="AX268" s="13" t="s">
        <v>24</v>
      </c>
      <c r="AY268" s="253" t="s">
        <v>228</v>
      </c>
    </row>
    <row r="269" spans="2:65" s="1" customFormat="1" ht="22.5" customHeight="1">
      <c r="B269" s="42"/>
      <c r="C269" s="233" t="s">
        <v>459</v>
      </c>
      <c r="D269" s="233" t="s">
        <v>349</v>
      </c>
      <c r="E269" s="234" t="s">
        <v>8791</v>
      </c>
      <c r="F269" s="235" t="s">
        <v>8792</v>
      </c>
      <c r="G269" s="236" t="s">
        <v>515</v>
      </c>
      <c r="H269" s="237">
        <v>2</v>
      </c>
      <c r="I269" s="238"/>
      <c r="J269" s="239">
        <f>ROUND(I269*H269,2)</f>
        <v>0</v>
      </c>
      <c r="K269" s="235" t="s">
        <v>264</v>
      </c>
      <c r="L269" s="240"/>
      <c r="M269" s="241" t="s">
        <v>22</v>
      </c>
      <c r="N269" s="242" t="s">
        <v>50</v>
      </c>
      <c r="O269" s="43"/>
      <c r="P269" s="214">
        <f>O269*H269</f>
        <v>0</v>
      </c>
      <c r="Q269" s="214">
        <v>1E-3</v>
      </c>
      <c r="R269" s="214">
        <f>Q269*H269</f>
        <v>2E-3</v>
      </c>
      <c r="S269" s="214">
        <v>0</v>
      </c>
      <c r="T269" s="215">
        <f>S269*H269</f>
        <v>0</v>
      </c>
      <c r="AR269" s="25" t="s">
        <v>267</v>
      </c>
      <c r="AT269" s="25" t="s">
        <v>349</v>
      </c>
      <c r="AU269" s="25" t="s">
        <v>87</v>
      </c>
      <c r="AY269" s="25" t="s">
        <v>228</v>
      </c>
      <c r="BE269" s="216">
        <f>IF(N269="základní",J269,0)</f>
        <v>0</v>
      </c>
      <c r="BF269" s="216">
        <f>IF(N269="snížená",J269,0)</f>
        <v>0</v>
      </c>
      <c r="BG269" s="216">
        <f>IF(N269="zákl. přenesená",J269,0)</f>
        <v>0</v>
      </c>
      <c r="BH269" s="216">
        <f>IF(N269="sníž. přenesená",J269,0)</f>
        <v>0</v>
      </c>
      <c r="BI269" s="216">
        <f>IF(N269="nulová",J269,0)</f>
        <v>0</v>
      </c>
      <c r="BJ269" s="25" t="s">
        <v>24</v>
      </c>
      <c r="BK269" s="216">
        <f>ROUND(I269*H269,2)</f>
        <v>0</v>
      </c>
      <c r="BL269" s="25" t="s">
        <v>235</v>
      </c>
      <c r="BM269" s="25" t="s">
        <v>8793</v>
      </c>
    </row>
    <row r="270" spans="2:65" s="1" customFormat="1" ht="27">
      <c r="B270" s="42"/>
      <c r="C270" s="64"/>
      <c r="D270" s="229" t="s">
        <v>640</v>
      </c>
      <c r="E270" s="64"/>
      <c r="F270" s="254" t="s">
        <v>8735</v>
      </c>
      <c r="G270" s="64"/>
      <c r="H270" s="64"/>
      <c r="I270" s="173"/>
      <c r="J270" s="64"/>
      <c r="K270" s="64"/>
      <c r="L270" s="62"/>
      <c r="M270" s="255"/>
      <c r="N270" s="43"/>
      <c r="O270" s="43"/>
      <c r="P270" s="43"/>
      <c r="Q270" s="43"/>
      <c r="R270" s="43"/>
      <c r="S270" s="43"/>
      <c r="T270" s="79"/>
      <c r="AT270" s="25" t="s">
        <v>640</v>
      </c>
      <c r="AU270" s="25" t="s">
        <v>87</v>
      </c>
    </row>
    <row r="271" spans="2:65" s="12" customFormat="1" ht="13.5">
      <c r="B271" s="217"/>
      <c r="C271" s="218"/>
      <c r="D271" s="229" t="s">
        <v>237</v>
      </c>
      <c r="E271" s="230" t="s">
        <v>22</v>
      </c>
      <c r="F271" s="231" t="s">
        <v>8271</v>
      </c>
      <c r="G271" s="218"/>
      <c r="H271" s="232">
        <v>2</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ht="13.5">
      <c r="B272" s="243"/>
      <c r="C272" s="244"/>
      <c r="D272" s="219" t="s">
        <v>237</v>
      </c>
      <c r="E272" s="245" t="s">
        <v>22</v>
      </c>
      <c r="F272" s="246" t="s">
        <v>358</v>
      </c>
      <c r="G272" s="244"/>
      <c r="H272" s="247">
        <v>2</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22.5" customHeight="1">
      <c r="B273" s="42"/>
      <c r="C273" s="233" t="s">
        <v>464</v>
      </c>
      <c r="D273" s="233" t="s">
        <v>349</v>
      </c>
      <c r="E273" s="234" t="s">
        <v>8794</v>
      </c>
      <c r="F273" s="235" t="s">
        <v>8795</v>
      </c>
      <c r="G273" s="236" t="s">
        <v>263</v>
      </c>
      <c r="H273" s="237">
        <v>408.26900000000001</v>
      </c>
      <c r="I273" s="238"/>
      <c r="J273" s="239">
        <f>ROUND(I273*H273,2)</f>
        <v>0</v>
      </c>
      <c r="K273" s="235" t="s">
        <v>264</v>
      </c>
      <c r="L273" s="240"/>
      <c r="M273" s="241" t="s">
        <v>22</v>
      </c>
      <c r="N273" s="242" t="s">
        <v>50</v>
      </c>
      <c r="O273" s="43"/>
      <c r="P273" s="214">
        <f>O273*H273</f>
        <v>0</v>
      </c>
      <c r="Q273" s="214">
        <v>1E-3</v>
      </c>
      <c r="R273" s="214">
        <f>Q273*H273</f>
        <v>0.40826899999999999</v>
      </c>
      <c r="S273" s="214">
        <v>0</v>
      </c>
      <c r="T273" s="215">
        <f>S273*H273</f>
        <v>0</v>
      </c>
      <c r="AR273" s="25" t="s">
        <v>267</v>
      </c>
      <c r="AT273" s="25" t="s">
        <v>349</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8796</v>
      </c>
    </row>
    <row r="274" spans="2:65" s="1" customFormat="1" ht="27">
      <c r="B274" s="42"/>
      <c r="C274" s="64"/>
      <c r="D274" s="229" t="s">
        <v>640</v>
      </c>
      <c r="E274" s="64"/>
      <c r="F274" s="254" t="s">
        <v>8735</v>
      </c>
      <c r="G274" s="64"/>
      <c r="H274" s="64"/>
      <c r="I274" s="173"/>
      <c r="J274" s="64"/>
      <c r="K274" s="64"/>
      <c r="L274" s="62"/>
      <c r="M274" s="255"/>
      <c r="N274" s="43"/>
      <c r="O274" s="43"/>
      <c r="P274" s="43"/>
      <c r="Q274" s="43"/>
      <c r="R274" s="43"/>
      <c r="S274" s="43"/>
      <c r="T274" s="79"/>
      <c r="AT274" s="25" t="s">
        <v>640</v>
      </c>
      <c r="AU274" s="25" t="s">
        <v>87</v>
      </c>
    </row>
    <row r="275" spans="2:65" s="12" customFormat="1" ht="13.5">
      <c r="B275" s="217"/>
      <c r="C275" s="218"/>
      <c r="D275" s="229" t="s">
        <v>237</v>
      </c>
      <c r="E275" s="230" t="s">
        <v>22</v>
      </c>
      <c r="F275" s="231" t="s">
        <v>8797</v>
      </c>
      <c r="G275" s="218"/>
      <c r="H275" s="232">
        <v>99.84</v>
      </c>
      <c r="I275" s="223"/>
      <c r="J275" s="218"/>
      <c r="K275" s="218"/>
      <c r="L275" s="224"/>
      <c r="M275" s="225"/>
      <c r="N275" s="226"/>
      <c r="O275" s="226"/>
      <c r="P275" s="226"/>
      <c r="Q275" s="226"/>
      <c r="R275" s="226"/>
      <c r="S275" s="226"/>
      <c r="T275" s="227"/>
      <c r="AT275" s="228" t="s">
        <v>237</v>
      </c>
      <c r="AU275" s="228" t="s">
        <v>87</v>
      </c>
      <c r="AV275" s="12" t="s">
        <v>87</v>
      </c>
      <c r="AW275" s="12" t="s">
        <v>42</v>
      </c>
      <c r="AX275" s="12" t="s">
        <v>79</v>
      </c>
      <c r="AY275" s="228" t="s">
        <v>228</v>
      </c>
    </row>
    <row r="276" spans="2:65" s="12" customFormat="1" ht="13.5">
      <c r="B276" s="217"/>
      <c r="C276" s="218"/>
      <c r="D276" s="229" t="s">
        <v>237</v>
      </c>
      <c r="E276" s="230" t="s">
        <v>22</v>
      </c>
      <c r="F276" s="231" t="s">
        <v>8798</v>
      </c>
      <c r="G276" s="218"/>
      <c r="H276" s="232">
        <v>59.904000000000003</v>
      </c>
      <c r="I276" s="223"/>
      <c r="J276" s="218"/>
      <c r="K276" s="218"/>
      <c r="L276" s="224"/>
      <c r="M276" s="225"/>
      <c r="N276" s="226"/>
      <c r="O276" s="226"/>
      <c r="P276" s="226"/>
      <c r="Q276" s="226"/>
      <c r="R276" s="226"/>
      <c r="S276" s="226"/>
      <c r="T276" s="227"/>
      <c r="AT276" s="228" t="s">
        <v>237</v>
      </c>
      <c r="AU276" s="228" t="s">
        <v>87</v>
      </c>
      <c r="AV276" s="12" t="s">
        <v>87</v>
      </c>
      <c r="AW276" s="12" t="s">
        <v>42</v>
      </c>
      <c r="AX276" s="12" t="s">
        <v>79</v>
      </c>
      <c r="AY276" s="228" t="s">
        <v>228</v>
      </c>
    </row>
    <row r="277" spans="2:65" s="12" customFormat="1" ht="13.5">
      <c r="B277" s="217"/>
      <c r="C277" s="218"/>
      <c r="D277" s="229" t="s">
        <v>237</v>
      </c>
      <c r="E277" s="230" t="s">
        <v>22</v>
      </c>
      <c r="F277" s="231" t="s">
        <v>8799</v>
      </c>
      <c r="G277" s="218"/>
      <c r="H277" s="232">
        <v>47.002000000000002</v>
      </c>
      <c r="I277" s="223"/>
      <c r="J277" s="218"/>
      <c r="K277" s="218"/>
      <c r="L277" s="224"/>
      <c r="M277" s="225"/>
      <c r="N277" s="226"/>
      <c r="O277" s="226"/>
      <c r="P277" s="226"/>
      <c r="Q277" s="226"/>
      <c r="R277" s="226"/>
      <c r="S277" s="226"/>
      <c r="T277" s="227"/>
      <c r="AT277" s="228" t="s">
        <v>237</v>
      </c>
      <c r="AU277" s="228" t="s">
        <v>87</v>
      </c>
      <c r="AV277" s="12" t="s">
        <v>87</v>
      </c>
      <c r="AW277" s="12" t="s">
        <v>42</v>
      </c>
      <c r="AX277" s="12" t="s">
        <v>79</v>
      </c>
      <c r="AY277" s="228" t="s">
        <v>228</v>
      </c>
    </row>
    <row r="278" spans="2:65" s="12" customFormat="1" ht="13.5">
      <c r="B278" s="217"/>
      <c r="C278" s="218"/>
      <c r="D278" s="229" t="s">
        <v>237</v>
      </c>
      <c r="E278" s="230" t="s">
        <v>22</v>
      </c>
      <c r="F278" s="231" t="s">
        <v>8800</v>
      </c>
      <c r="G278" s="218"/>
      <c r="H278" s="232">
        <v>41.779000000000003</v>
      </c>
      <c r="I278" s="223"/>
      <c r="J278" s="218"/>
      <c r="K278" s="218"/>
      <c r="L278" s="224"/>
      <c r="M278" s="225"/>
      <c r="N278" s="226"/>
      <c r="O278" s="226"/>
      <c r="P278" s="226"/>
      <c r="Q278" s="226"/>
      <c r="R278" s="226"/>
      <c r="S278" s="226"/>
      <c r="T278" s="227"/>
      <c r="AT278" s="228" t="s">
        <v>237</v>
      </c>
      <c r="AU278" s="228" t="s">
        <v>87</v>
      </c>
      <c r="AV278" s="12" t="s">
        <v>87</v>
      </c>
      <c r="AW278" s="12" t="s">
        <v>42</v>
      </c>
      <c r="AX278" s="12" t="s">
        <v>79</v>
      </c>
      <c r="AY278" s="228" t="s">
        <v>228</v>
      </c>
    </row>
    <row r="279" spans="2:65" s="12" customFormat="1" ht="13.5">
      <c r="B279" s="217"/>
      <c r="C279" s="218"/>
      <c r="D279" s="229" t="s">
        <v>237</v>
      </c>
      <c r="E279" s="230" t="s">
        <v>22</v>
      </c>
      <c r="F279" s="231" t="s">
        <v>8801</v>
      </c>
      <c r="G279" s="218"/>
      <c r="H279" s="232">
        <v>99.84</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2" customFormat="1" ht="13.5">
      <c r="B280" s="217"/>
      <c r="C280" s="218"/>
      <c r="D280" s="229" t="s">
        <v>237</v>
      </c>
      <c r="E280" s="230" t="s">
        <v>22</v>
      </c>
      <c r="F280" s="231" t="s">
        <v>8798</v>
      </c>
      <c r="G280" s="218"/>
      <c r="H280" s="232">
        <v>59.904000000000003</v>
      </c>
      <c r="I280" s="223"/>
      <c r="J280" s="218"/>
      <c r="K280" s="218"/>
      <c r="L280" s="224"/>
      <c r="M280" s="225"/>
      <c r="N280" s="226"/>
      <c r="O280" s="226"/>
      <c r="P280" s="226"/>
      <c r="Q280" s="226"/>
      <c r="R280" s="226"/>
      <c r="S280" s="226"/>
      <c r="T280" s="227"/>
      <c r="AT280" s="228" t="s">
        <v>237</v>
      </c>
      <c r="AU280" s="228" t="s">
        <v>87</v>
      </c>
      <c r="AV280" s="12" t="s">
        <v>87</v>
      </c>
      <c r="AW280" s="12" t="s">
        <v>42</v>
      </c>
      <c r="AX280" s="12" t="s">
        <v>79</v>
      </c>
      <c r="AY280" s="228" t="s">
        <v>228</v>
      </c>
    </row>
    <row r="281" spans="2:65" s="13" customFormat="1" ht="13.5">
      <c r="B281" s="243"/>
      <c r="C281" s="244"/>
      <c r="D281" s="219" t="s">
        <v>237</v>
      </c>
      <c r="E281" s="245" t="s">
        <v>22</v>
      </c>
      <c r="F281" s="246" t="s">
        <v>358</v>
      </c>
      <c r="G281" s="244"/>
      <c r="H281" s="247">
        <v>408.26900000000001</v>
      </c>
      <c r="I281" s="248"/>
      <c r="J281" s="244"/>
      <c r="K281" s="244"/>
      <c r="L281" s="249"/>
      <c r="M281" s="250"/>
      <c r="N281" s="251"/>
      <c r="O281" s="251"/>
      <c r="P281" s="251"/>
      <c r="Q281" s="251"/>
      <c r="R281" s="251"/>
      <c r="S281" s="251"/>
      <c r="T281" s="252"/>
      <c r="AT281" s="253" t="s">
        <v>237</v>
      </c>
      <c r="AU281" s="253" t="s">
        <v>87</v>
      </c>
      <c r="AV281" s="13" t="s">
        <v>235</v>
      </c>
      <c r="AW281" s="13" t="s">
        <v>42</v>
      </c>
      <c r="AX281" s="13" t="s">
        <v>24</v>
      </c>
      <c r="AY281" s="253" t="s">
        <v>228</v>
      </c>
    </row>
    <row r="282" spans="2:65" s="1" customFormat="1" ht="22.5" customHeight="1">
      <c r="B282" s="42"/>
      <c r="C282" s="233" t="s">
        <v>471</v>
      </c>
      <c r="D282" s="233" t="s">
        <v>349</v>
      </c>
      <c r="E282" s="234" t="s">
        <v>8802</v>
      </c>
      <c r="F282" s="235" t="s">
        <v>8803</v>
      </c>
      <c r="G282" s="236" t="s">
        <v>263</v>
      </c>
      <c r="H282" s="237">
        <v>204.13499999999999</v>
      </c>
      <c r="I282" s="238"/>
      <c r="J282" s="239">
        <f>ROUND(I282*H282,2)</f>
        <v>0</v>
      </c>
      <c r="K282" s="235" t="s">
        <v>264</v>
      </c>
      <c r="L282" s="240"/>
      <c r="M282" s="241" t="s">
        <v>22</v>
      </c>
      <c r="N282" s="242" t="s">
        <v>50</v>
      </c>
      <c r="O282" s="43"/>
      <c r="P282" s="214">
        <f>O282*H282</f>
        <v>0</v>
      </c>
      <c r="Q282" s="214">
        <v>1E-3</v>
      </c>
      <c r="R282" s="214">
        <f>Q282*H282</f>
        <v>0.20413499999999998</v>
      </c>
      <c r="S282" s="214">
        <v>0</v>
      </c>
      <c r="T282" s="215">
        <f>S282*H282</f>
        <v>0</v>
      </c>
      <c r="AR282" s="25" t="s">
        <v>267</v>
      </c>
      <c r="AT282" s="25" t="s">
        <v>349</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8804</v>
      </c>
    </row>
    <row r="283" spans="2:65" s="1" customFormat="1" ht="27">
      <c r="B283" s="42"/>
      <c r="C283" s="64"/>
      <c r="D283" s="229" t="s">
        <v>640</v>
      </c>
      <c r="E283" s="64"/>
      <c r="F283" s="254" t="s">
        <v>8735</v>
      </c>
      <c r="G283" s="64"/>
      <c r="H283" s="64"/>
      <c r="I283" s="173"/>
      <c r="J283" s="64"/>
      <c r="K283" s="64"/>
      <c r="L283" s="62"/>
      <c r="M283" s="255"/>
      <c r="N283" s="43"/>
      <c r="O283" s="43"/>
      <c r="P283" s="43"/>
      <c r="Q283" s="43"/>
      <c r="R283" s="43"/>
      <c r="S283" s="43"/>
      <c r="T283" s="79"/>
      <c r="AT283" s="25" t="s">
        <v>640</v>
      </c>
      <c r="AU283" s="25" t="s">
        <v>87</v>
      </c>
    </row>
    <row r="284" spans="2:65" s="12" customFormat="1" ht="13.5">
      <c r="B284" s="217"/>
      <c r="C284" s="218"/>
      <c r="D284" s="229" t="s">
        <v>237</v>
      </c>
      <c r="E284" s="230" t="s">
        <v>22</v>
      </c>
      <c r="F284" s="231" t="s">
        <v>8805</v>
      </c>
      <c r="G284" s="218"/>
      <c r="H284" s="232">
        <v>49.92</v>
      </c>
      <c r="I284" s="223"/>
      <c r="J284" s="218"/>
      <c r="K284" s="218"/>
      <c r="L284" s="224"/>
      <c r="M284" s="225"/>
      <c r="N284" s="226"/>
      <c r="O284" s="226"/>
      <c r="P284" s="226"/>
      <c r="Q284" s="226"/>
      <c r="R284" s="226"/>
      <c r="S284" s="226"/>
      <c r="T284" s="227"/>
      <c r="AT284" s="228" t="s">
        <v>237</v>
      </c>
      <c r="AU284" s="228" t="s">
        <v>87</v>
      </c>
      <c r="AV284" s="12" t="s">
        <v>87</v>
      </c>
      <c r="AW284" s="12" t="s">
        <v>42</v>
      </c>
      <c r="AX284" s="12" t="s">
        <v>79</v>
      </c>
      <c r="AY284" s="228" t="s">
        <v>228</v>
      </c>
    </row>
    <row r="285" spans="2:65" s="12" customFormat="1" ht="13.5">
      <c r="B285" s="217"/>
      <c r="C285" s="218"/>
      <c r="D285" s="229" t="s">
        <v>237</v>
      </c>
      <c r="E285" s="230" t="s">
        <v>22</v>
      </c>
      <c r="F285" s="231" t="s">
        <v>8806</v>
      </c>
      <c r="G285" s="218"/>
      <c r="H285" s="232">
        <v>29.952000000000002</v>
      </c>
      <c r="I285" s="223"/>
      <c r="J285" s="218"/>
      <c r="K285" s="218"/>
      <c r="L285" s="224"/>
      <c r="M285" s="225"/>
      <c r="N285" s="226"/>
      <c r="O285" s="226"/>
      <c r="P285" s="226"/>
      <c r="Q285" s="226"/>
      <c r="R285" s="226"/>
      <c r="S285" s="226"/>
      <c r="T285" s="227"/>
      <c r="AT285" s="228" t="s">
        <v>237</v>
      </c>
      <c r="AU285" s="228" t="s">
        <v>87</v>
      </c>
      <c r="AV285" s="12" t="s">
        <v>87</v>
      </c>
      <c r="AW285" s="12" t="s">
        <v>42</v>
      </c>
      <c r="AX285" s="12" t="s">
        <v>79</v>
      </c>
      <c r="AY285" s="228" t="s">
        <v>228</v>
      </c>
    </row>
    <row r="286" spans="2:65" s="12" customFormat="1" ht="13.5">
      <c r="B286" s="217"/>
      <c r="C286" s="218"/>
      <c r="D286" s="229" t="s">
        <v>237</v>
      </c>
      <c r="E286" s="230" t="s">
        <v>22</v>
      </c>
      <c r="F286" s="231" t="s">
        <v>8807</v>
      </c>
      <c r="G286" s="218"/>
      <c r="H286" s="232">
        <v>23.501000000000001</v>
      </c>
      <c r="I286" s="223"/>
      <c r="J286" s="218"/>
      <c r="K286" s="218"/>
      <c r="L286" s="224"/>
      <c r="M286" s="225"/>
      <c r="N286" s="226"/>
      <c r="O286" s="226"/>
      <c r="P286" s="226"/>
      <c r="Q286" s="226"/>
      <c r="R286" s="226"/>
      <c r="S286" s="226"/>
      <c r="T286" s="227"/>
      <c r="AT286" s="228" t="s">
        <v>237</v>
      </c>
      <c r="AU286" s="228" t="s">
        <v>87</v>
      </c>
      <c r="AV286" s="12" t="s">
        <v>87</v>
      </c>
      <c r="AW286" s="12" t="s">
        <v>42</v>
      </c>
      <c r="AX286" s="12" t="s">
        <v>79</v>
      </c>
      <c r="AY286" s="228" t="s">
        <v>228</v>
      </c>
    </row>
    <row r="287" spans="2:65" s="12" customFormat="1" ht="13.5">
      <c r="B287" s="217"/>
      <c r="C287" s="218"/>
      <c r="D287" s="229" t="s">
        <v>237</v>
      </c>
      <c r="E287" s="230" t="s">
        <v>22</v>
      </c>
      <c r="F287" s="231" t="s">
        <v>8808</v>
      </c>
      <c r="G287" s="218"/>
      <c r="H287" s="232">
        <v>20.89</v>
      </c>
      <c r="I287" s="223"/>
      <c r="J287" s="218"/>
      <c r="K287" s="218"/>
      <c r="L287" s="224"/>
      <c r="M287" s="225"/>
      <c r="N287" s="226"/>
      <c r="O287" s="226"/>
      <c r="P287" s="226"/>
      <c r="Q287" s="226"/>
      <c r="R287" s="226"/>
      <c r="S287" s="226"/>
      <c r="T287" s="227"/>
      <c r="AT287" s="228" t="s">
        <v>237</v>
      </c>
      <c r="AU287" s="228" t="s">
        <v>87</v>
      </c>
      <c r="AV287" s="12" t="s">
        <v>87</v>
      </c>
      <c r="AW287" s="12" t="s">
        <v>42</v>
      </c>
      <c r="AX287" s="12" t="s">
        <v>79</v>
      </c>
      <c r="AY287" s="228" t="s">
        <v>228</v>
      </c>
    </row>
    <row r="288" spans="2:65" s="12" customFormat="1" ht="13.5">
      <c r="B288" s="217"/>
      <c r="C288" s="218"/>
      <c r="D288" s="229" t="s">
        <v>237</v>
      </c>
      <c r="E288" s="230" t="s">
        <v>22</v>
      </c>
      <c r="F288" s="231" t="s">
        <v>8809</v>
      </c>
      <c r="G288" s="218"/>
      <c r="H288" s="232">
        <v>49.92</v>
      </c>
      <c r="I288" s="223"/>
      <c r="J288" s="218"/>
      <c r="K288" s="218"/>
      <c r="L288" s="224"/>
      <c r="M288" s="225"/>
      <c r="N288" s="226"/>
      <c r="O288" s="226"/>
      <c r="P288" s="226"/>
      <c r="Q288" s="226"/>
      <c r="R288" s="226"/>
      <c r="S288" s="226"/>
      <c r="T288" s="227"/>
      <c r="AT288" s="228" t="s">
        <v>237</v>
      </c>
      <c r="AU288" s="228" t="s">
        <v>87</v>
      </c>
      <c r="AV288" s="12" t="s">
        <v>87</v>
      </c>
      <c r="AW288" s="12" t="s">
        <v>42</v>
      </c>
      <c r="AX288" s="12" t="s">
        <v>79</v>
      </c>
      <c r="AY288" s="228" t="s">
        <v>228</v>
      </c>
    </row>
    <row r="289" spans="2:65" s="12" customFormat="1" ht="13.5">
      <c r="B289" s="217"/>
      <c r="C289" s="218"/>
      <c r="D289" s="229" t="s">
        <v>237</v>
      </c>
      <c r="E289" s="230" t="s">
        <v>22</v>
      </c>
      <c r="F289" s="231" t="s">
        <v>8806</v>
      </c>
      <c r="G289" s="218"/>
      <c r="H289" s="232">
        <v>29.952000000000002</v>
      </c>
      <c r="I289" s="223"/>
      <c r="J289" s="218"/>
      <c r="K289" s="218"/>
      <c r="L289" s="224"/>
      <c r="M289" s="225"/>
      <c r="N289" s="226"/>
      <c r="O289" s="226"/>
      <c r="P289" s="226"/>
      <c r="Q289" s="226"/>
      <c r="R289" s="226"/>
      <c r="S289" s="226"/>
      <c r="T289" s="227"/>
      <c r="AT289" s="228" t="s">
        <v>237</v>
      </c>
      <c r="AU289" s="228" t="s">
        <v>87</v>
      </c>
      <c r="AV289" s="12" t="s">
        <v>87</v>
      </c>
      <c r="AW289" s="12" t="s">
        <v>42</v>
      </c>
      <c r="AX289" s="12" t="s">
        <v>79</v>
      </c>
      <c r="AY289" s="228" t="s">
        <v>228</v>
      </c>
    </row>
    <row r="290" spans="2:65" s="13" customFormat="1" ht="13.5">
      <c r="B290" s="243"/>
      <c r="C290" s="244"/>
      <c r="D290" s="219" t="s">
        <v>237</v>
      </c>
      <c r="E290" s="245" t="s">
        <v>22</v>
      </c>
      <c r="F290" s="246" t="s">
        <v>358</v>
      </c>
      <c r="G290" s="244"/>
      <c r="H290" s="247">
        <v>204.13499999999999</v>
      </c>
      <c r="I290" s="248"/>
      <c r="J290" s="244"/>
      <c r="K290" s="244"/>
      <c r="L290" s="249"/>
      <c r="M290" s="250"/>
      <c r="N290" s="251"/>
      <c r="O290" s="251"/>
      <c r="P290" s="251"/>
      <c r="Q290" s="251"/>
      <c r="R290" s="251"/>
      <c r="S290" s="251"/>
      <c r="T290" s="252"/>
      <c r="AT290" s="253" t="s">
        <v>237</v>
      </c>
      <c r="AU290" s="253" t="s">
        <v>87</v>
      </c>
      <c r="AV290" s="13" t="s">
        <v>235</v>
      </c>
      <c r="AW290" s="13" t="s">
        <v>42</v>
      </c>
      <c r="AX290" s="13" t="s">
        <v>24</v>
      </c>
      <c r="AY290" s="253" t="s">
        <v>228</v>
      </c>
    </row>
    <row r="291" spans="2:65" s="1" customFormat="1" ht="31.5" customHeight="1">
      <c r="B291" s="42"/>
      <c r="C291" s="233" t="s">
        <v>491</v>
      </c>
      <c r="D291" s="233" t="s">
        <v>349</v>
      </c>
      <c r="E291" s="234" t="s">
        <v>8810</v>
      </c>
      <c r="F291" s="235" t="s">
        <v>8811</v>
      </c>
      <c r="G291" s="236" t="s">
        <v>515</v>
      </c>
      <c r="H291" s="237">
        <v>1</v>
      </c>
      <c r="I291" s="238"/>
      <c r="J291" s="239">
        <f>ROUND(I291*H291,2)</f>
        <v>0</v>
      </c>
      <c r="K291" s="235" t="s">
        <v>264</v>
      </c>
      <c r="L291" s="240"/>
      <c r="M291" s="241" t="s">
        <v>22</v>
      </c>
      <c r="N291" s="242" t="s">
        <v>50</v>
      </c>
      <c r="O291" s="43"/>
      <c r="P291" s="214">
        <f>O291*H291</f>
        <v>0</v>
      </c>
      <c r="Q291" s="214">
        <v>0.05</v>
      </c>
      <c r="R291" s="214">
        <f>Q291*H291</f>
        <v>0.05</v>
      </c>
      <c r="S291" s="214">
        <v>0</v>
      </c>
      <c r="T291" s="215">
        <f>S291*H291</f>
        <v>0</v>
      </c>
      <c r="AR291" s="25" t="s">
        <v>267</v>
      </c>
      <c r="AT291" s="25" t="s">
        <v>349</v>
      </c>
      <c r="AU291" s="25" t="s">
        <v>87</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235</v>
      </c>
      <c r="BM291" s="25" t="s">
        <v>8812</v>
      </c>
    </row>
    <row r="292" spans="2:65" s="1" customFormat="1" ht="27">
      <c r="B292" s="42"/>
      <c r="C292" s="64"/>
      <c r="D292" s="229" t="s">
        <v>640</v>
      </c>
      <c r="E292" s="64"/>
      <c r="F292" s="254" t="s">
        <v>8813</v>
      </c>
      <c r="G292" s="64"/>
      <c r="H292" s="64"/>
      <c r="I292" s="173"/>
      <c r="J292" s="64"/>
      <c r="K292" s="64"/>
      <c r="L292" s="62"/>
      <c r="M292" s="255"/>
      <c r="N292" s="43"/>
      <c r="O292" s="43"/>
      <c r="P292" s="43"/>
      <c r="Q292" s="43"/>
      <c r="R292" s="43"/>
      <c r="S292" s="43"/>
      <c r="T292" s="79"/>
      <c r="AT292" s="25" t="s">
        <v>640</v>
      </c>
      <c r="AU292" s="25" t="s">
        <v>87</v>
      </c>
    </row>
    <row r="293" spans="2:65" s="12" customFormat="1" ht="13.5">
      <c r="B293" s="217"/>
      <c r="C293" s="218"/>
      <c r="D293" s="229" t="s">
        <v>237</v>
      </c>
      <c r="E293" s="230" t="s">
        <v>22</v>
      </c>
      <c r="F293" s="231" t="s">
        <v>8252</v>
      </c>
      <c r="G293" s="218"/>
      <c r="H293" s="232">
        <v>1</v>
      </c>
      <c r="I293" s="223"/>
      <c r="J293" s="218"/>
      <c r="K293" s="218"/>
      <c r="L293" s="224"/>
      <c r="M293" s="225"/>
      <c r="N293" s="226"/>
      <c r="O293" s="226"/>
      <c r="P293" s="226"/>
      <c r="Q293" s="226"/>
      <c r="R293" s="226"/>
      <c r="S293" s="226"/>
      <c r="T293" s="227"/>
      <c r="AT293" s="228" t="s">
        <v>237</v>
      </c>
      <c r="AU293" s="228" t="s">
        <v>87</v>
      </c>
      <c r="AV293" s="12" t="s">
        <v>87</v>
      </c>
      <c r="AW293" s="12" t="s">
        <v>42</v>
      </c>
      <c r="AX293" s="12" t="s">
        <v>79</v>
      </c>
      <c r="AY293" s="228" t="s">
        <v>228</v>
      </c>
    </row>
    <row r="294" spans="2:65" s="13" customFormat="1" ht="13.5">
      <c r="B294" s="243"/>
      <c r="C294" s="244"/>
      <c r="D294" s="229" t="s">
        <v>237</v>
      </c>
      <c r="E294" s="284" t="s">
        <v>22</v>
      </c>
      <c r="F294" s="285" t="s">
        <v>358</v>
      </c>
      <c r="G294" s="244"/>
      <c r="H294" s="286">
        <v>1</v>
      </c>
      <c r="I294" s="248"/>
      <c r="J294" s="244"/>
      <c r="K294" s="244"/>
      <c r="L294" s="249"/>
      <c r="M294" s="250"/>
      <c r="N294" s="251"/>
      <c r="O294" s="251"/>
      <c r="P294" s="251"/>
      <c r="Q294" s="251"/>
      <c r="R294" s="251"/>
      <c r="S294" s="251"/>
      <c r="T294" s="252"/>
      <c r="AT294" s="253" t="s">
        <v>237</v>
      </c>
      <c r="AU294" s="253" t="s">
        <v>87</v>
      </c>
      <c r="AV294" s="13" t="s">
        <v>235</v>
      </c>
      <c r="AW294" s="13" t="s">
        <v>42</v>
      </c>
      <c r="AX294" s="13" t="s">
        <v>24</v>
      </c>
      <c r="AY294" s="253" t="s">
        <v>228</v>
      </c>
    </row>
    <row r="295" spans="2:65" s="11" customFormat="1" ht="29.85" customHeight="1">
      <c r="B295" s="188"/>
      <c r="C295" s="189"/>
      <c r="D295" s="202" t="s">
        <v>78</v>
      </c>
      <c r="E295" s="203" t="s">
        <v>946</v>
      </c>
      <c r="F295" s="203" t="s">
        <v>947</v>
      </c>
      <c r="G295" s="189"/>
      <c r="H295" s="189"/>
      <c r="I295" s="192"/>
      <c r="J295" s="204">
        <f>BK295</f>
        <v>0</v>
      </c>
      <c r="K295" s="189"/>
      <c r="L295" s="194"/>
      <c r="M295" s="195"/>
      <c r="N295" s="196"/>
      <c r="O295" s="196"/>
      <c r="P295" s="197">
        <f>P296</f>
        <v>0</v>
      </c>
      <c r="Q295" s="196"/>
      <c r="R295" s="197">
        <f>R296</f>
        <v>0</v>
      </c>
      <c r="S295" s="196"/>
      <c r="T295" s="198">
        <f>T296</f>
        <v>0</v>
      </c>
      <c r="AR295" s="199" t="s">
        <v>24</v>
      </c>
      <c r="AT295" s="200" t="s">
        <v>78</v>
      </c>
      <c r="AU295" s="200" t="s">
        <v>24</v>
      </c>
      <c r="AY295" s="199" t="s">
        <v>228</v>
      </c>
      <c r="BK295" s="201">
        <f>BK296</f>
        <v>0</v>
      </c>
    </row>
    <row r="296" spans="2:65" s="1" customFormat="1" ht="22.5" customHeight="1">
      <c r="B296" s="42"/>
      <c r="C296" s="205" t="s">
        <v>497</v>
      </c>
      <c r="D296" s="205" t="s">
        <v>230</v>
      </c>
      <c r="E296" s="206" t="s">
        <v>8656</v>
      </c>
      <c r="F296" s="207" t="s">
        <v>8657</v>
      </c>
      <c r="G296" s="208" t="s">
        <v>316</v>
      </c>
      <c r="H296" s="209">
        <v>67.069000000000003</v>
      </c>
      <c r="I296" s="210"/>
      <c r="J296" s="211">
        <f>ROUND(I296*H296,2)</f>
        <v>0</v>
      </c>
      <c r="K296" s="207" t="s">
        <v>234</v>
      </c>
      <c r="L296" s="62"/>
      <c r="M296" s="212" t="s">
        <v>22</v>
      </c>
      <c r="N296" s="290" t="s">
        <v>50</v>
      </c>
      <c r="O296" s="291"/>
      <c r="P296" s="292">
        <f>O296*H296</f>
        <v>0</v>
      </c>
      <c r="Q296" s="292">
        <v>0</v>
      </c>
      <c r="R296" s="292">
        <f>Q296*H296</f>
        <v>0</v>
      </c>
      <c r="S296" s="292">
        <v>0</v>
      </c>
      <c r="T296" s="293">
        <f>S296*H296</f>
        <v>0</v>
      </c>
      <c r="AR296" s="25" t="s">
        <v>235</v>
      </c>
      <c r="AT296" s="25" t="s">
        <v>230</v>
      </c>
      <c r="AU296" s="25" t="s">
        <v>87</v>
      </c>
      <c r="AY296" s="25" t="s">
        <v>228</v>
      </c>
      <c r="BE296" s="216">
        <f>IF(N296="základní",J296,0)</f>
        <v>0</v>
      </c>
      <c r="BF296" s="216">
        <f>IF(N296="snížená",J296,0)</f>
        <v>0</v>
      </c>
      <c r="BG296" s="216">
        <f>IF(N296="zákl. přenesená",J296,0)</f>
        <v>0</v>
      </c>
      <c r="BH296" s="216">
        <f>IF(N296="sníž. přenesená",J296,0)</f>
        <v>0</v>
      </c>
      <c r="BI296" s="216">
        <f>IF(N296="nulová",J296,0)</f>
        <v>0</v>
      </c>
      <c r="BJ296" s="25" t="s">
        <v>24</v>
      </c>
      <c r="BK296" s="216">
        <f>ROUND(I296*H296,2)</f>
        <v>0</v>
      </c>
      <c r="BL296" s="25" t="s">
        <v>235</v>
      </c>
      <c r="BM296" s="25" t="s">
        <v>8814</v>
      </c>
    </row>
    <row r="297" spans="2:65" s="1" customFormat="1" ht="6.95" customHeight="1">
      <c r="B297" s="57"/>
      <c r="C297" s="58"/>
      <c r="D297" s="58"/>
      <c r="E297" s="58"/>
      <c r="F297" s="58"/>
      <c r="G297" s="58"/>
      <c r="H297" s="58"/>
      <c r="I297" s="149"/>
      <c r="J297" s="58"/>
      <c r="K297" s="58"/>
      <c r="L297" s="62"/>
    </row>
  </sheetData>
  <sheetProtection algorithmName="SHA-512" hashValue="XZwSznagKrEaNPk4JYlxlWh4FfTtkudw2lIz8RD1GFhkypeUx6SRuaG8UG8f0pOwNAoNjfjgR4q7mBKEMUzLVg==" saltValue="k4KBTIsmqxr1/+u+YrGqOA==" spinCount="100000" sheet="1" objects="1" scenarios="1" formatCells="0" formatColumns="0" formatRows="0" sort="0" autoFilter="0"/>
  <autoFilter ref="C80:K296"/>
  <mergeCells count="9">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92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176</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178</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6" t="s">
        <v>179</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ROUND(SUM(BE109:BE1415), 2)</f>
        <v>0</v>
      </c>
      <c r="G32" s="43"/>
      <c r="H32" s="43"/>
      <c r="I32" s="141">
        <v>0.21</v>
      </c>
      <c r="J32" s="140">
        <f>ROUND(ROUND((SUM(BE109:BE1415)), 2)*I32, 2)</f>
        <v>0</v>
      </c>
      <c r="K32" s="46"/>
    </row>
    <row r="33" spans="2:11" s="1" customFormat="1" ht="14.45" customHeight="1">
      <c r="B33" s="42"/>
      <c r="C33" s="43"/>
      <c r="D33" s="43"/>
      <c r="E33" s="50" t="s">
        <v>51</v>
      </c>
      <c r="F33" s="140">
        <f>ROUND(SUM(BF109:BF1415), 2)</f>
        <v>0</v>
      </c>
      <c r="G33" s="43"/>
      <c r="H33" s="43"/>
      <c r="I33" s="141">
        <v>0.15</v>
      </c>
      <c r="J33" s="140">
        <f>ROUND(ROUND((SUM(BF109:BF1415)), 2)*I33, 2)</f>
        <v>0</v>
      </c>
      <c r="K33" s="46"/>
    </row>
    <row r="34" spans="2:11" s="1" customFormat="1" ht="14.45" hidden="1" customHeight="1">
      <c r="B34" s="42"/>
      <c r="C34" s="43"/>
      <c r="D34" s="43"/>
      <c r="E34" s="50" t="s">
        <v>52</v>
      </c>
      <c r="F34" s="140">
        <f>ROUND(SUM(BG109:BG1415), 2)</f>
        <v>0</v>
      </c>
      <c r="G34" s="43"/>
      <c r="H34" s="43"/>
      <c r="I34" s="141">
        <v>0.21</v>
      </c>
      <c r="J34" s="140">
        <v>0</v>
      </c>
      <c r="K34" s="46"/>
    </row>
    <row r="35" spans="2:11" s="1" customFormat="1" ht="14.45" hidden="1" customHeight="1">
      <c r="B35" s="42"/>
      <c r="C35" s="43"/>
      <c r="D35" s="43"/>
      <c r="E35" s="50" t="s">
        <v>53</v>
      </c>
      <c r="F35" s="140">
        <f>ROUND(SUM(BH109:BH1415), 2)</f>
        <v>0</v>
      </c>
      <c r="G35" s="43"/>
      <c r="H35" s="43"/>
      <c r="I35" s="141">
        <v>0.15</v>
      </c>
      <c r="J35" s="140">
        <v>0</v>
      </c>
      <c r="K35" s="46"/>
    </row>
    <row r="36" spans="2:11" s="1" customFormat="1" ht="14.45" hidden="1" customHeight="1">
      <c r="B36" s="42"/>
      <c r="C36" s="43"/>
      <c r="D36" s="43"/>
      <c r="E36" s="50" t="s">
        <v>54</v>
      </c>
      <c r="F36" s="140">
        <f>ROUND(SUM(BI109:BI1415),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176</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01.0 - SO 01 - Stavební část a statika</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J109</f>
        <v>0</v>
      </c>
      <c r="K60" s="46"/>
      <c r="AU60" s="25" t="s">
        <v>184</v>
      </c>
    </row>
    <row r="61" spans="2:47" s="8" customFormat="1" ht="24.95" customHeight="1">
      <c r="B61" s="159"/>
      <c r="C61" s="160"/>
      <c r="D61" s="161" t="s">
        <v>185</v>
      </c>
      <c r="E61" s="162"/>
      <c r="F61" s="162"/>
      <c r="G61" s="162"/>
      <c r="H61" s="162"/>
      <c r="I61" s="163"/>
      <c r="J61" s="164">
        <f>J110</f>
        <v>0</v>
      </c>
      <c r="K61" s="165"/>
    </row>
    <row r="62" spans="2:47" s="9" customFormat="1" ht="19.899999999999999" customHeight="1">
      <c r="B62" s="166"/>
      <c r="C62" s="167"/>
      <c r="D62" s="168" t="s">
        <v>186</v>
      </c>
      <c r="E62" s="169"/>
      <c r="F62" s="169"/>
      <c r="G62" s="169"/>
      <c r="H62" s="169"/>
      <c r="I62" s="170"/>
      <c r="J62" s="171">
        <f>J111</f>
        <v>0</v>
      </c>
      <c r="K62" s="172"/>
    </row>
    <row r="63" spans="2:47" s="9" customFormat="1" ht="19.899999999999999" customHeight="1">
      <c r="B63" s="166"/>
      <c r="C63" s="167"/>
      <c r="D63" s="168" t="s">
        <v>187</v>
      </c>
      <c r="E63" s="169"/>
      <c r="F63" s="169"/>
      <c r="G63" s="169"/>
      <c r="H63" s="169"/>
      <c r="I63" s="170"/>
      <c r="J63" s="171">
        <f>J147</f>
        <v>0</v>
      </c>
      <c r="K63" s="172"/>
    </row>
    <row r="64" spans="2:47" s="9" customFormat="1" ht="19.899999999999999" customHeight="1">
      <c r="B64" s="166"/>
      <c r="C64" s="167"/>
      <c r="D64" s="168" t="s">
        <v>188</v>
      </c>
      <c r="E64" s="169"/>
      <c r="F64" s="169"/>
      <c r="G64" s="169"/>
      <c r="H64" s="169"/>
      <c r="I64" s="170"/>
      <c r="J64" s="171">
        <f>J193</f>
        <v>0</v>
      </c>
      <c r="K64" s="172"/>
    </row>
    <row r="65" spans="2:11" s="9" customFormat="1" ht="19.899999999999999" customHeight="1">
      <c r="B65" s="166"/>
      <c r="C65" s="167"/>
      <c r="D65" s="168" t="s">
        <v>189</v>
      </c>
      <c r="E65" s="169"/>
      <c r="F65" s="169"/>
      <c r="G65" s="169"/>
      <c r="H65" s="169"/>
      <c r="I65" s="170"/>
      <c r="J65" s="171">
        <f>J247</f>
        <v>0</v>
      </c>
      <c r="K65" s="172"/>
    </row>
    <row r="66" spans="2:11" s="9" customFormat="1" ht="19.899999999999999" customHeight="1">
      <c r="B66" s="166"/>
      <c r="C66" s="167"/>
      <c r="D66" s="168" t="s">
        <v>190</v>
      </c>
      <c r="E66" s="169"/>
      <c r="F66" s="169"/>
      <c r="G66" s="169"/>
      <c r="H66" s="169"/>
      <c r="I66" s="170"/>
      <c r="J66" s="171">
        <f>J294</f>
        <v>0</v>
      </c>
      <c r="K66" s="172"/>
    </row>
    <row r="67" spans="2:11" s="9" customFormat="1" ht="19.899999999999999" customHeight="1">
      <c r="B67" s="166"/>
      <c r="C67" s="167"/>
      <c r="D67" s="168" t="s">
        <v>191</v>
      </c>
      <c r="E67" s="169"/>
      <c r="F67" s="169"/>
      <c r="G67" s="169"/>
      <c r="H67" s="169"/>
      <c r="I67" s="170"/>
      <c r="J67" s="171">
        <f>J406</f>
        <v>0</v>
      </c>
      <c r="K67" s="172"/>
    </row>
    <row r="68" spans="2:11" s="9" customFormat="1" ht="19.899999999999999" customHeight="1">
      <c r="B68" s="166"/>
      <c r="C68" s="167"/>
      <c r="D68" s="168" t="s">
        <v>192</v>
      </c>
      <c r="E68" s="169"/>
      <c r="F68" s="169"/>
      <c r="G68" s="169"/>
      <c r="H68" s="169"/>
      <c r="I68" s="170"/>
      <c r="J68" s="171">
        <f>J409</f>
        <v>0</v>
      </c>
      <c r="K68" s="172"/>
    </row>
    <row r="69" spans="2:11" s="9" customFormat="1" ht="19.899999999999999" customHeight="1">
      <c r="B69" s="166"/>
      <c r="C69" s="167"/>
      <c r="D69" s="168" t="s">
        <v>193</v>
      </c>
      <c r="E69" s="169"/>
      <c r="F69" s="169"/>
      <c r="G69" s="169"/>
      <c r="H69" s="169"/>
      <c r="I69" s="170"/>
      <c r="J69" s="171">
        <f>J429</f>
        <v>0</v>
      </c>
      <c r="K69" s="172"/>
    </row>
    <row r="70" spans="2:11" s="9" customFormat="1" ht="19.899999999999999" customHeight="1">
      <c r="B70" s="166"/>
      <c r="C70" s="167"/>
      <c r="D70" s="168" t="s">
        <v>194</v>
      </c>
      <c r="E70" s="169"/>
      <c r="F70" s="169"/>
      <c r="G70" s="169"/>
      <c r="H70" s="169"/>
      <c r="I70" s="170"/>
      <c r="J70" s="171">
        <f>J435</f>
        <v>0</v>
      </c>
      <c r="K70" s="172"/>
    </row>
    <row r="71" spans="2:11" s="8" customFormat="1" ht="24.95" customHeight="1">
      <c r="B71" s="159"/>
      <c r="C71" s="160"/>
      <c r="D71" s="161" t="s">
        <v>195</v>
      </c>
      <c r="E71" s="162"/>
      <c r="F71" s="162"/>
      <c r="G71" s="162"/>
      <c r="H71" s="162"/>
      <c r="I71" s="163"/>
      <c r="J71" s="164">
        <f>J437</f>
        <v>0</v>
      </c>
      <c r="K71" s="165"/>
    </row>
    <row r="72" spans="2:11" s="9" customFormat="1" ht="19.899999999999999" customHeight="1">
      <c r="B72" s="166"/>
      <c r="C72" s="167"/>
      <c r="D72" s="168" t="s">
        <v>196</v>
      </c>
      <c r="E72" s="169"/>
      <c r="F72" s="169"/>
      <c r="G72" s="169"/>
      <c r="H72" s="169"/>
      <c r="I72" s="170"/>
      <c r="J72" s="171">
        <f>J438</f>
        <v>0</v>
      </c>
      <c r="K72" s="172"/>
    </row>
    <row r="73" spans="2:11" s="9" customFormat="1" ht="19.899999999999999" customHeight="1">
      <c r="B73" s="166"/>
      <c r="C73" s="167"/>
      <c r="D73" s="168" t="s">
        <v>197</v>
      </c>
      <c r="E73" s="169"/>
      <c r="F73" s="169"/>
      <c r="G73" s="169"/>
      <c r="H73" s="169"/>
      <c r="I73" s="170"/>
      <c r="J73" s="171">
        <f>J491</f>
        <v>0</v>
      </c>
      <c r="K73" s="172"/>
    </row>
    <row r="74" spans="2:11" s="9" customFormat="1" ht="19.899999999999999" customHeight="1">
      <c r="B74" s="166"/>
      <c r="C74" s="167"/>
      <c r="D74" s="168" t="s">
        <v>198</v>
      </c>
      <c r="E74" s="169"/>
      <c r="F74" s="169"/>
      <c r="G74" s="169"/>
      <c r="H74" s="169"/>
      <c r="I74" s="170"/>
      <c r="J74" s="171">
        <f>J533</f>
        <v>0</v>
      </c>
      <c r="K74" s="172"/>
    </row>
    <row r="75" spans="2:11" s="9" customFormat="1" ht="19.899999999999999" customHeight="1">
      <c r="B75" s="166"/>
      <c r="C75" s="167"/>
      <c r="D75" s="168" t="s">
        <v>199</v>
      </c>
      <c r="E75" s="169"/>
      <c r="F75" s="169"/>
      <c r="G75" s="169"/>
      <c r="H75" s="169"/>
      <c r="I75" s="170"/>
      <c r="J75" s="171">
        <f>J593</f>
        <v>0</v>
      </c>
      <c r="K75" s="172"/>
    </row>
    <row r="76" spans="2:11" s="9" customFormat="1" ht="19.899999999999999" customHeight="1">
      <c r="B76" s="166"/>
      <c r="C76" s="167"/>
      <c r="D76" s="168" t="s">
        <v>200</v>
      </c>
      <c r="E76" s="169"/>
      <c r="F76" s="169"/>
      <c r="G76" s="169"/>
      <c r="H76" s="169"/>
      <c r="I76" s="170"/>
      <c r="J76" s="171">
        <f>J616</f>
        <v>0</v>
      </c>
      <c r="K76" s="172"/>
    </row>
    <row r="77" spans="2:11" s="9" customFormat="1" ht="19.899999999999999" customHeight="1">
      <c r="B77" s="166"/>
      <c r="C77" s="167"/>
      <c r="D77" s="168" t="s">
        <v>201</v>
      </c>
      <c r="E77" s="169"/>
      <c r="F77" s="169"/>
      <c r="G77" s="169"/>
      <c r="H77" s="169"/>
      <c r="I77" s="170"/>
      <c r="J77" s="171">
        <f>J625</f>
        <v>0</v>
      </c>
      <c r="K77" s="172"/>
    </row>
    <row r="78" spans="2:11" s="9" customFormat="1" ht="19.899999999999999" customHeight="1">
      <c r="B78" s="166"/>
      <c r="C78" s="167"/>
      <c r="D78" s="168" t="s">
        <v>202</v>
      </c>
      <c r="E78" s="169"/>
      <c r="F78" s="169"/>
      <c r="G78" s="169"/>
      <c r="H78" s="169"/>
      <c r="I78" s="170"/>
      <c r="J78" s="171">
        <f>J686</f>
        <v>0</v>
      </c>
      <c r="K78" s="172"/>
    </row>
    <row r="79" spans="2:11" s="9" customFormat="1" ht="19.899999999999999" customHeight="1">
      <c r="B79" s="166"/>
      <c r="C79" s="167"/>
      <c r="D79" s="168" t="s">
        <v>203</v>
      </c>
      <c r="E79" s="169"/>
      <c r="F79" s="169"/>
      <c r="G79" s="169"/>
      <c r="H79" s="169"/>
      <c r="I79" s="170"/>
      <c r="J79" s="171">
        <f>J714</f>
        <v>0</v>
      </c>
      <c r="K79" s="172"/>
    </row>
    <row r="80" spans="2:11" s="9" customFormat="1" ht="19.899999999999999" customHeight="1">
      <c r="B80" s="166"/>
      <c r="C80" s="167"/>
      <c r="D80" s="168" t="s">
        <v>204</v>
      </c>
      <c r="E80" s="169"/>
      <c r="F80" s="169"/>
      <c r="G80" s="169"/>
      <c r="H80" s="169"/>
      <c r="I80" s="170"/>
      <c r="J80" s="171">
        <f>J832</f>
        <v>0</v>
      </c>
      <c r="K80" s="172"/>
    </row>
    <row r="81" spans="2:12" s="9" customFormat="1" ht="19.899999999999999" customHeight="1">
      <c r="B81" s="166"/>
      <c r="C81" s="167"/>
      <c r="D81" s="168" t="s">
        <v>205</v>
      </c>
      <c r="E81" s="169"/>
      <c r="F81" s="169"/>
      <c r="G81" s="169"/>
      <c r="H81" s="169"/>
      <c r="I81" s="170"/>
      <c r="J81" s="171">
        <f>J1088</f>
        <v>0</v>
      </c>
      <c r="K81" s="172"/>
    </row>
    <row r="82" spans="2:12" s="9" customFormat="1" ht="19.899999999999999" customHeight="1">
      <c r="B82" s="166"/>
      <c r="C82" s="167"/>
      <c r="D82" s="168" t="s">
        <v>206</v>
      </c>
      <c r="E82" s="169"/>
      <c r="F82" s="169"/>
      <c r="G82" s="169"/>
      <c r="H82" s="169"/>
      <c r="I82" s="170"/>
      <c r="J82" s="171">
        <f>J1186</f>
        <v>0</v>
      </c>
      <c r="K82" s="172"/>
    </row>
    <row r="83" spans="2:12" s="9" customFormat="1" ht="19.899999999999999" customHeight="1">
      <c r="B83" s="166"/>
      <c r="C83" s="167"/>
      <c r="D83" s="168" t="s">
        <v>207</v>
      </c>
      <c r="E83" s="169"/>
      <c r="F83" s="169"/>
      <c r="G83" s="169"/>
      <c r="H83" s="169"/>
      <c r="I83" s="170"/>
      <c r="J83" s="171">
        <f>J1250</f>
        <v>0</v>
      </c>
      <c r="K83" s="172"/>
    </row>
    <row r="84" spans="2:12" s="9" customFormat="1" ht="19.899999999999999" customHeight="1">
      <c r="B84" s="166"/>
      <c r="C84" s="167"/>
      <c r="D84" s="168" t="s">
        <v>208</v>
      </c>
      <c r="E84" s="169"/>
      <c r="F84" s="169"/>
      <c r="G84" s="169"/>
      <c r="H84" s="169"/>
      <c r="I84" s="170"/>
      <c r="J84" s="171">
        <f>J1383</f>
        <v>0</v>
      </c>
      <c r="K84" s="172"/>
    </row>
    <row r="85" spans="2:12" s="9" customFormat="1" ht="19.899999999999999" customHeight="1">
      <c r="B85" s="166"/>
      <c r="C85" s="167"/>
      <c r="D85" s="168" t="s">
        <v>209</v>
      </c>
      <c r="E85" s="169"/>
      <c r="F85" s="169"/>
      <c r="G85" s="169"/>
      <c r="H85" s="169"/>
      <c r="I85" s="170"/>
      <c r="J85" s="171">
        <f>J1391</f>
        <v>0</v>
      </c>
      <c r="K85" s="172"/>
    </row>
    <row r="86" spans="2:12" s="8" customFormat="1" ht="24.95" customHeight="1">
      <c r="B86" s="159"/>
      <c r="C86" s="160"/>
      <c r="D86" s="161" t="s">
        <v>210</v>
      </c>
      <c r="E86" s="162"/>
      <c r="F86" s="162"/>
      <c r="G86" s="162"/>
      <c r="H86" s="162"/>
      <c r="I86" s="163"/>
      <c r="J86" s="164">
        <f>J1405</f>
        <v>0</v>
      </c>
      <c r="K86" s="165"/>
    </row>
    <row r="87" spans="2:12" s="9" customFormat="1" ht="19.899999999999999" customHeight="1">
      <c r="B87" s="166"/>
      <c r="C87" s="167"/>
      <c r="D87" s="168" t="s">
        <v>211</v>
      </c>
      <c r="E87" s="169"/>
      <c r="F87" s="169"/>
      <c r="G87" s="169"/>
      <c r="H87" s="169"/>
      <c r="I87" s="170"/>
      <c r="J87" s="171">
        <f>J1406</f>
        <v>0</v>
      </c>
      <c r="K87" s="172"/>
    </row>
    <row r="88" spans="2:12" s="1" customFormat="1" ht="21.75" customHeight="1">
      <c r="B88" s="42"/>
      <c r="C88" s="43"/>
      <c r="D88" s="43"/>
      <c r="E88" s="43"/>
      <c r="F88" s="43"/>
      <c r="G88" s="43"/>
      <c r="H88" s="43"/>
      <c r="I88" s="128"/>
      <c r="J88" s="43"/>
      <c r="K88" s="46"/>
    </row>
    <row r="89" spans="2:12" s="1" customFormat="1" ht="6.95" customHeight="1">
      <c r="B89" s="57"/>
      <c r="C89" s="58"/>
      <c r="D89" s="58"/>
      <c r="E89" s="58"/>
      <c r="F89" s="58"/>
      <c r="G89" s="58"/>
      <c r="H89" s="58"/>
      <c r="I89" s="149"/>
      <c r="J89" s="58"/>
      <c r="K89" s="59"/>
    </row>
    <row r="93" spans="2:12" s="1" customFormat="1" ht="6.95" customHeight="1">
      <c r="B93" s="60"/>
      <c r="C93" s="61"/>
      <c r="D93" s="61"/>
      <c r="E93" s="61"/>
      <c r="F93" s="61"/>
      <c r="G93" s="61"/>
      <c r="H93" s="61"/>
      <c r="I93" s="152"/>
      <c r="J93" s="61"/>
      <c r="K93" s="61"/>
      <c r="L93" s="62"/>
    </row>
    <row r="94" spans="2:12" s="1" customFormat="1" ht="36.950000000000003" customHeight="1">
      <c r="B94" s="42"/>
      <c r="C94" s="63" t="s">
        <v>212</v>
      </c>
      <c r="D94" s="64"/>
      <c r="E94" s="64"/>
      <c r="F94" s="64"/>
      <c r="G94" s="64"/>
      <c r="H94" s="64"/>
      <c r="I94" s="173"/>
      <c r="J94" s="64"/>
      <c r="K94" s="64"/>
      <c r="L94" s="62"/>
    </row>
    <row r="95" spans="2:12" s="1" customFormat="1" ht="6.95" customHeight="1">
      <c r="B95" s="42"/>
      <c r="C95" s="64"/>
      <c r="D95" s="64"/>
      <c r="E95" s="64"/>
      <c r="F95" s="64"/>
      <c r="G95" s="64"/>
      <c r="H95" s="64"/>
      <c r="I95" s="173"/>
      <c r="J95" s="64"/>
      <c r="K95" s="64"/>
      <c r="L95" s="62"/>
    </row>
    <row r="96" spans="2:12" s="1" customFormat="1" ht="14.45" customHeight="1">
      <c r="B96" s="42"/>
      <c r="C96" s="66" t="s">
        <v>18</v>
      </c>
      <c r="D96" s="64"/>
      <c r="E96" s="64"/>
      <c r="F96" s="64"/>
      <c r="G96" s="64"/>
      <c r="H96" s="64"/>
      <c r="I96" s="173"/>
      <c r="J96" s="64"/>
      <c r="K96" s="64"/>
      <c r="L96" s="62"/>
    </row>
    <row r="97" spans="2:65" s="1" customFormat="1" ht="22.5" customHeight="1">
      <c r="B97" s="42"/>
      <c r="C97" s="64"/>
      <c r="D97" s="64"/>
      <c r="E97" s="426" t="str">
        <f>E7</f>
        <v>NOVÁ PSYCHIATRIE - NEMOCNICE TÁBOR (staveniště A)</v>
      </c>
      <c r="F97" s="427"/>
      <c r="G97" s="427"/>
      <c r="H97" s="427"/>
      <c r="I97" s="173"/>
      <c r="J97" s="64"/>
      <c r="K97" s="64"/>
      <c r="L97" s="62"/>
    </row>
    <row r="98" spans="2:65">
      <c r="B98" s="29"/>
      <c r="C98" s="66" t="s">
        <v>175</v>
      </c>
      <c r="D98" s="174"/>
      <c r="E98" s="174"/>
      <c r="F98" s="174"/>
      <c r="G98" s="174"/>
      <c r="H98" s="174"/>
      <c r="J98" s="174"/>
      <c r="K98" s="174"/>
      <c r="L98" s="175"/>
    </row>
    <row r="99" spans="2:65" s="1" customFormat="1" ht="22.5" customHeight="1">
      <c r="B99" s="42"/>
      <c r="C99" s="64"/>
      <c r="D99" s="64"/>
      <c r="E99" s="426" t="s">
        <v>176</v>
      </c>
      <c r="F99" s="428"/>
      <c r="G99" s="428"/>
      <c r="H99" s="428"/>
      <c r="I99" s="173"/>
      <c r="J99" s="64"/>
      <c r="K99" s="64"/>
      <c r="L99" s="62"/>
    </row>
    <row r="100" spans="2:65" s="1" customFormat="1" ht="14.45" customHeight="1">
      <c r="B100" s="42"/>
      <c r="C100" s="66" t="s">
        <v>177</v>
      </c>
      <c r="D100" s="64"/>
      <c r="E100" s="64"/>
      <c r="F100" s="64"/>
      <c r="G100" s="64"/>
      <c r="H100" s="64"/>
      <c r="I100" s="173"/>
      <c r="J100" s="64"/>
      <c r="K100" s="64"/>
      <c r="L100" s="62"/>
    </row>
    <row r="101" spans="2:65" s="1" customFormat="1" ht="23.25" customHeight="1">
      <c r="B101" s="42"/>
      <c r="C101" s="64"/>
      <c r="D101" s="64"/>
      <c r="E101" s="397" t="str">
        <f>E11</f>
        <v>01.0 - SO 01 - Stavební část a statika</v>
      </c>
      <c r="F101" s="428"/>
      <c r="G101" s="428"/>
      <c r="H101" s="428"/>
      <c r="I101" s="173"/>
      <c r="J101" s="64"/>
      <c r="K101" s="64"/>
      <c r="L101" s="62"/>
    </row>
    <row r="102" spans="2:65" s="1" customFormat="1" ht="6.95" customHeight="1">
      <c r="B102" s="42"/>
      <c r="C102" s="64"/>
      <c r="D102" s="64"/>
      <c r="E102" s="64"/>
      <c r="F102" s="64"/>
      <c r="G102" s="64"/>
      <c r="H102" s="64"/>
      <c r="I102" s="173"/>
      <c r="J102" s="64"/>
      <c r="K102" s="64"/>
      <c r="L102" s="62"/>
    </row>
    <row r="103" spans="2:65" s="1" customFormat="1" ht="18" customHeight="1">
      <c r="B103" s="42"/>
      <c r="C103" s="66" t="s">
        <v>25</v>
      </c>
      <c r="D103" s="64"/>
      <c r="E103" s="64"/>
      <c r="F103" s="176" t="str">
        <f>F14</f>
        <v>Tábor</v>
      </c>
      <c r="G103" s="64"/>
      <c r="H103" s="64"/>
      <c r="I103" s="177" t="s">
        <v>27</v>
      </c>
      <c r="J103" s="74" t="str">
        <f>IF(J14="","",J14)</f>
        <v>13. 9. 2017</v>
      </c>
      <c r="K103" s="64"/>
      <c r="L103" s="62"/>
    </row>
    <row r="104" spans="2:65" s="1" customFormat="1" ht="6.95" customHeight="1">
      <c r="B104" s="42"/>
      <c r="C104" s="64"/>
      <c r="D104" s="64"/>
      <c r="E104" s="64"/>
      <c r="F104" s="64"/>
      <c r="G104" s="64"/>
      <c r="H104" s="64"/>
      <c r="I104" s="173"/>
      <c r="J104" s="64"/>
      <c r="K104" s="64"/>
      <c r="L104" s="62"/>
    </row>
    <row r="105" spans="2:65" s="1" customFormat="1">
      <c r="B105" s="42"/>
      <c r="C105" s="66" t="s">
        <v>31</v>
      </c>
      <c r="D105" s="64"/>
      <c r="E105" s="64"/>
      <c r="F105" s="176" t="str">
        <f>E17</f>
        <v>Nemocnice Tábor,a.s.Kpt. Jaroše 2000 390 02 Tábor</v>
      </c>
      <c r="G105" s="64"/>
      <c r="H105" s="64"/>
      <c r="I105" s="177" t="s">
        <v>39</v>
      </c>
      <c r="J105" s="176" t="str">
        <f>E23</f>
        <v>Atelier H1 Ing.arch.J.Hochman, K Biřičce, HK</v>
      </c>
      <c r="K105" s="64"/>
      <c r="L105" s="62"/>
    </row>
    <row r="106" spans="2:65" s="1" customFormat="1" ht="14.45" customHeight="1">
      <c r="B106" s="42"/>
      <c r="C106" s="66" t="s">
        <v>37</v>
      </c>
      <c r="D106" s="64"/>
      <c r="E106" s="64"/>
      <c r="F106" s="176" t="str">
        <f>IF(E20="","",E20)</f>
        <v/>
      </c>
      <c r="G106" s="64"/>
      <c r="H106" s="64"/>
      <c r="I106" s="173"/>
      <c r="J106" s="64"/>
      <c r="K106" s="64"/>
      <c r="L106" s="62"/>
    </row>
    <row r="107" spans="2:65" s="1" customFormat="1" ht="10.35" customHeight="1">
      <c r="B107" s="42"/>
      <c r="C107" s="64"/>
      <c r="D107" s="64"/>
      <c r="E107" s="64"/>
      <c r="F107" s="64"/>
      <c r="G107" s="64"/>
      <c r="H107" s="64"/>
      <c r="I107" s="173"/>
      <c r="J107" s="64"/>
      <c r="K107" s="64"/>
      <c r="L107" s="62"/>
    </row>
    <row r="108" spans="2:65" s="10" customFormat="1" ht="29.25" customHeight="1">
      <c r="B108" s="178"/>
      <c r="C108" s="179" t="s">
        <v>213</v>
      </c>
      <c r="D108" s="180" t="s">
        <v>64</v>
      </c>
      <c r="E108" s="180" t="s">
        <v>60</v>
      </c>
      <c r="F108" s="180" t="s">
        <v>214</v>
      </c>
      <c r="G108" s="180" t="s">
        <v>215</v>
      </c>
      <c r="H108" s="180" t="s">
        <v>216</v>
      </c>
      <c r="I108" s="181" t="s">
        <v>217</v>
      </c>
      <c r="J108" s="180" t="s">
        <v>182</v>
      </c>
      <c r="K108" s="182" t="s">
        <v>218</v>
      </c>
      <c r="L108" s="183"/>
      <c r="M108" s="82" t="s">
        <v>219</v>
      </c>
      <c r="N108" s="83" t="s">
        <v>49</v>
      </c>
      <c r="O108" s="83" t="s">
        <v>220</v>
      </c>
      <c r="P108" s="83" t="s">
        <v>221</v>
      </c>
      <c r="Q108" s="83" t="s">
        <v>222</v>
      </c>
      <c r="R108" s="83" t="s">
        <v>223</v>
      </c>
      <c r="S108" s="83" t="s">
        <v>224</v>
      </c>
      <c r="T108" s="84" t="s">
        <v>225</v>
      </c>
    </row>
    <row r="109" spans="2:65" s="1" customFormat="1" ht="29.25" customHeight="1">
      <c r="B109" s="42"/>
      <c r="C109" s="88" t="s">
        <v>183</v>
      </c>
      <c r="D109" s="64"/>
      <c r="E109" s="64"/>
      <c r="F109" s="64"/>
      <c r="G109" s="64"/>
      <c r="H109" s="64"/>
      <c r="I109" s="173"/>
      <c r="J109" s="184">
        <f>BK109</f>
        <v>0</v>
      </c>
      <c r="K109" s="64"/>
      <c r="L109" s="62"/>
      <c r="M109" s="85"/>
      <c r="N109" s="86"/>
      <c r="O109" s="86"/>
      <c r="P109" s="185">
        <f>P110+P437+P1405</f>
        <v>0</v>
      </c>
      <c r="Q109" s="86"/>
      <c r="R109" s="185">
        <f>R110+R437+R1405</f>
        <v>6126.5365615499995</v>
      </c>
      <c r="S109" s="86"/>
      <c r="T109" s="186">
        <f>T110+T437+T1405</f>
        <v>131.328</v>
      </c>
      <c r="AT109" s="25" t="s">
        <v>78</v>
      </c>
      <c r="AU109" s="25" t="s">
        <v>184</v>
      </c>
      <c r="BK109" s="187">
        <f>BK110+BK437+BK1405</f>
        <v>0</v>
      </c>
    </row>
    <row r="110" spans="2:65" s="11" customFormat="1" ht="37.35" customHeight="1">
      <c r="B110" s="188"/>
      <c r="C110" s="189"/>
      <c r="D110" s="190" t="s">
        <v>78</v>
      </c>
      <c r="E110" s="191" t="s">
        <v>226</v>
      </c>
      <c r="F110" s="191" t="s">
        <v>227</v>
      </c>
      <c r="G110" s="189"/>
      <c r="H110" s="189"/>
      <c r="I110" s="192"/>
      <c r="J110" s="193">
        <f>BK110</f>
        <v>0</v>
      </c>
      <c r="K110" s="189"/>
      <c r="L110" s="194"/>
      <c r="M110" s="195"/>
      <c r="N110" s="196"/>
      <c r="O110" s="196"/>
      <c r="P110" s="197">
        <f>P111+P147+P193+P247+P294+P406+P409+P429+P435</f>
        <v>0</v>
      </c>
      <c r="Q110" s="196"/>
      <c r="R110" s="197">
        <f>R111+R147+R193+R247+R294+R406+R409+R429+R435</f>
        <v>5733.1196791499997</v>
      </c>
      <c r="S110" s="196"/>
      <c r="T110" s="198">
        <f>T111+T147+T193+T247+T294+T406+T409+T429+T435</f>
        <v>131.328</v>
      </c>
      <c r="AR110" s="199" t="s">
        <v>24</v>
      </c>
      <c r="AT110" s="200" t="s">
        <v>78</v>
      </c>
      <c r="AU110" s="200" t="s">
        <v>79</v>
      </c>
      <c r="AY110" s="199" t="s">
        <v>228</v>
      </c>
      <c r="BK110" s="201">
        <f>BK111+BK147+BK193+BK247+BK294+BK406+BK409+BK429+BK435</f>
        <v>0</v>
      </c>
    </row>
    <row r="111" spans="2:65" s="11" customFormat="1" ht="19.899999999999999" customHeight="1">
      <c r="B111" s="188"/>
      <c r="C111" s="189"/>
      <c r="D111" s="202" t="s">
        <v>78</v>
      </c>
      <c r="E111" s="203" t="s">
        <v>24</v>
      </c>
      <c r="F111" s="203" t="s">
        <v>229</v>
      </c>
      <c r="G111" s="189"/>
      <c r="H111" s="189"/>
      <c r="I111" s="192"/>
      <c r="J111" s="204">
        <f>BK111</f>
        <v>0</v>
      </c>
      <c r="K111" s="189"/>
      <c r="L111" s="194"/>
      <c r="M111" s="195"/>
      <c r="N111" s="196"/>
      <c r="O111" s="196"/>
      <c r="P111" s="197">
        <f>SUM(P112:P146)</f>
        <v>0</v>
      </c>
      <c r="Q111" s="196"/>
      <c r="R111" s="197">
        <f>SUM(R112:R146)</f>
        <v>4.8239516499999997</v>
      </c>
      <c r="S111" s="196"/>
      <c r="T111" s="198">
        <f>SUM(T112:T146)</f>
        <v>0</v>
      </c>
      <c r="AR111" s="199" t="s">
        <v>24</v>
      </c>
      <c r="AT111" s="200" t="s">
        <v>78</v>
      </c>
      <c r="AU111" s="200" t="s">
        <v>24</v>
      </c>
      <c r="AY111" s="199" t="s">
        <v>228</v>
      </c>
      <c r="BK111" s="201">
        <f>SUM(BK112:BK146)</f>
        <v>0</v>
      </c>
    </row>
    <row r="112" spans="2:65" s="1" customFormat="1" ht="22.5" customHeight="1">
      <c r="B112" s="42"/>
      <c r="C112" s="205" t="s">
        <v>24</v>
      </c>
      <c r="D112" s="205" t="s">
        <v>230</v>
      </c>
      <c r="E112" s="206" t="s">
        <v>231</v>
      </c>
      <c r="F112" s="207" t="s">
        <v>232</v>
      </c>
      <c r="G112" s="208" t="s">
        <v>233</v>
      </c>
      <c r="H112" s="209">
        <v>414.97699999999998</v>
      </c>
      <c r="I112" s="210"/>
      <c r="J112" s="211">
        <f>ROUND(I112*H112,2)</f>
        <v>0</v>
      </c>
      <c r="K112" s="207" t="s">
        <v>234</v>
      </c>
      <c r="L112" s="62"/>
      <c r="M112" s="212" t="s">
        <v>22</v>
      </c>
      <c r="N112" s="213" t="s">
        <v>50</v>
      </c>
      <c r="O112" s="43"/>
      <c r="P112" s="214">
        <f>O112*H112</f>
        <v>0</v>
      </c>
      <c r="Q112" s="214">
        <v>0</v>
      </c>
      <c r="R112" s="214">
        <f>Q112*H112</f>
        <v>0</v>
      </c>
      <c r="S112" s="214">
        <v>0</v>
      </c>
      <c r="T112" s="215">
        <f>S112*H112</f>
        <v>0</v>
      </c>
      <c r="AR112" s="25" t="s">
        <v>235</v>
      </c>
      <c r="AT112" s="25" t="s">
        <v>230</v>
      </c>
      <c r="AU112" s="25" t="s">
        <v>87</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235</v>
      </c>
      <c r="BM112" s="25" t="s">
        <v>236</v>
      </c>
    </row>
    <row r="113" spans="2:65" s="12" customFormat="1" ht="27">
      <c r="B113" s="217"/>
      <c r="C113" s="218"/>
      <c r="D113" s="219" t="s">
        <v>237</v>
      </c>
      <c r="E113" s="220" t="s">
        <v>22</v>
      </c>
      <c r="F113" s="221" t="s">
        <v>238</v>
      </c>
      <c r="G113" s="218"/>
      <c r="H113" s="222">
        <v>414.97699999999998</v>
      </c>
      <c r="I113" s="223"/>
      <c r="J113" s="218"/>
      <c r="K113" s="218"/>
      <c r="L113" s="224"/>
      <c r="M113" s="225"/>
      <c r="N113" s="226"/>
      <c r="O113" s="226"/>
      <c r="P113" s="226"/>
      <c r="Q113" s="226"/>
      <c r="R113" s="226"/>
      <c r="S113" s="226"/>
      <c r="T113" s="227"/>
      <c r="AT113" s="228" t="s">
        <v>237</v>
      </c>
      <c r="AU113" s="228" t="s">
        <v>87</v>
      </c>
      <c r="AV113" s="12" t="s">
        <v>87</v>
      </c>
      <c r="AW113" s="12" t="s">
        <v>42</v>
      </c>
      <c r="AX113" s="12" t="s">
        <v>24</v>
      </c>
      <c r="AY113" s="228" t="s">
        <v>228</v>
      </c>
    </row>
    <row r="114" spans="2:65" s="1" customFormat="1" ht="22.5" customHeight="1">
      <c r="B114" s="42"/>
      <c r="C114" s="205" t="s">
        <v>87</v>
      </c>
      <c r="D114" s="205" t="s">
        <v>230</v>
      </c>
      <c r="E114" s="206" t="s">
        <v>239</v>
      </c>
      <c r="F114" s="207" t="s">
        <v>240</v>
      </c>
      <c r="G114" s="208" t="s">
        <v>233</v>
      </c>
      <c r="H114" s="209">
        <v>2258.59</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241</v>
      </c>
    </row>
    <row r="115" spans="2:65" s="12" customFormat="1" ht="13.5">
      <c r="B115" s="217"/>
      <c r="C115" s="218"/>
      <c r="D115" s="219" t="s">
        <v>237</v>
      </c>
      <c r="E115" s="220" t="s">
        <v>22</v>
      </c>
      <c r="F115" s="221" t="s">
        <v>242</v>
      </c>
      <c r="G115" s="218"/>
      <c r="H115" s="222">
        <v>2258.59</v>
      </c>
      <c r="I115" s="223"/>
      <c r="J115" s="218"/>
      <c r="K115" s="218"/>
      <c r="L115" s="224"/>
      <c r="M115" s="225"/>
      <c r="N115" s="226"/>
      <c r="O115" s="226"/>
      <c r="P115" s="226"/>
      <c r="Q115" s="226"/>
      <c r="R115" s="226"/>
      <c r="S115" s="226"/>
      <c r="T115" s="227"/>
      <c r="AT115" s="228" t="s">
        <v>237</v>
      </c>
      <c r="AU115" s="228" t="s">
        <v>87</v>
      </c>
      <c r="AV115" s="12" t="s">
        <v>87</v>
      </c>
      <c r="AW115" s="12" t="s">
        <v>42</v>
      </c>
      <c r="AX115" s="12" t="s">
        <v>24</v>
      </c>
      <c r="AY115" s="228" t="s">
        <v>228</v>
      </c>
    </row>
    <row r="116" spans="2:65" s="1" customFormat="1" ht="22.5" customHeight="1">
      <c r="B116" s="42"/>
      <c r="C116" s="205" t="s">
        <v>101</v>
      </c>
      <c r="D116" s="205" t="s">
        <v>230</v>
      </c>
      <c r="E116" s="206" t="s">
        <v>243</v>
      </c>
      <c r="F116" s="207" t="s">
        <v>244</v>
      </c>
      <c r="G116" s="208" t="s">
        <v>233</v>
      </c>
      <c r="H116" s="209">
        <v>1129.2950000000001</v>
      </c>
      <c r="I116" s="210"/>
      <c r="J116" s="211">
        <f>ROUND(I116*H116,2)</f>
        <v>0</v>
      </c>
      <c r="K116" s="207" t="s">
        <v>234</v>
      </c>
      <c r="L116" s="62"/>
      <c r="M116" s="212" t="s">
        <v>22</v>
      </c>
      <c r="N116" s="213" t="s">
        <v>50</v>
      </c>
      <c r="O116" s="43"/>
      <c r="P116" s="214">
        <f>O116*H116</f>
        <v>0</v>
      </c>
      <c r="Q116" s="214">
        <v>0</v>
      </c>
      <c r="R116" s="214">
        <f>Q116*H116</f>
        <v>0</v>
      </c>
      <c r="S116" s="214">
        <v>0</v>
      </c>
      <c r="T116" s="215">
        <f>S116*H116</f>
        <v>0</v>
      </c>
      <c r="AR116" s="25" t="s">
        <v>235</v>
      </c>
      <c r="AT116" s="25" t="s">
        <v>230</v>
      </c>
      <c r="AU116" s="25" t="s">
        <v>87</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235</v>
      </c>
      <c r="BM116" s="25" t="s">
        <v>245</v>
      </c>
    </row>
    <row r="117" spans="2:65" s="12" customFormat="1" ht="13.5">
      <c r="B117" s="217"/>
      <c r="C117" s="218"/>
      <c r="D117" s="219" t="s">
        <v>237</v>
      </c>
      <c r="E117" s="220" t="s">
        <v>22</v>
      </c>
      <c r="F117" s="221" t="s">
        <v>246</v>
      </c>
      <c r="G117" s="218"/>
      <c r="H117" s="222">
        <v>1129.2950000000001</v>
      </c>
      <c r="I117" s="223"/>
      <c r="J117" s="218"/>
      <c r="K117" s="218"/>
      <c r="L117" s="224"/>
      <c r="M117" s="225"/>
      <c r="N117" s="226"/>
      <c r="O117" s="226"/>
      <c r="P117" s="226"/>
      <c r="Q117" s="226"/>
      <c r="R117" s="226"/>
      <c r="S117" s="226"/>
      <c r="T117" s="227"/>
      <c r="AT117" s="228" t="s">
        <v>237</v>
      </c>
      <c r="AU117" s="228" t="s">
        <v>87</v>
      </c>
      <c r="AV117" s="12" t="s">
        <v>87</v>
      </c>
      <c r="AW117" s="12" t="s">
        <v>42</v>
      </c>
      <c r="AX117" s="12" t="s">
        <v>24</v>
      </c>
      <c r="AY117" s="228" t="s">
        <v>228</v>
      </c>
    </row>
    <row r="118" spans="2:65" s="1" customFormat="1" ht="22.5" customHeight="1">
      <c r="B118" s="42"/>
      <c r="C118" s="205" t="s">
        <v>235</v>
      </c>
      <c r="D118" s="205" t="s">
        <v>230</v>
      </c>
      <c r="E118" s="206" t="s">
        <v>247</v>
      </c>
      <c r="F118" s="207" t="s">
        <v>248</v>
      </c>
      <c r="G118" s="208" t="s">
        <v>233</v>
      </c>
      <c r="H118" s="209">
        <v>7.63</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249</v>
      </c>
    </row>
    <row r="119" spans="2:65" s="12" customFormat="1" ht="13.5">
      <c r="B119" s="217"/>
      <c r="C119" s="218"/>
      <c r="D119" s="219" t="s">
        <v>237</v>
      </c>
      <c r="E119" s="220" t="s">
        <v>22</v>
      </c>
      <c r="F119" s="221" t="s">
        <v>250</v>
      </c>
      <c r="G119" s="218"/>
      <c r="H119" s="222">
        <v>7.63</v>
      </c>
      <c r="I119" s="223"/>
      <c r="J119" s="218"/>
      <c r="K119" s="218"/>
      <c r="L119" s="224"/>
      <c r="M119" s="225"/>
      <c r="N119" s="226"/>
      <c r="O119" s="226"/>
      <c r="P119" s="226"/>
      <c r="Q119" s="226"/>
      <c r="R119" s="226"/>
      <c r="S119" s="226"/>
      <c r="T119" s="227"/>
      <c r="AT119" s="228" t="s">
        <v>237</v>
      </c>
      <c r="AU119" s="228" t="s">
        <v>87</v>
      </c>
      <c r="AV119" s="12" t="s">
        <v>87</v>
      </c>
      <c r="AW119" s="12" t="s">
        <v>42</v>
      </c>
      <c r="AX119" s="12" t="s">
        <v>24</v>
      </c>
      <c r="AY119" s="228" t="s">
        <v>228</v>
      </c>
    </row>
    <row r="120" spans="2:65" s="1" customFormat="1" ht="22.5" customHeight="1">
      <c r="B120" s="42"/>
      <c r="C120" s="205" t="s">
        <v>251</v>
      </c>
      <c r="D120" s="205" t="s">
        <v>230</v>
      </c>
      <c r="E120" s="206" t="s">
        <v>252</v>
      </c>
      <c r="F120" s="207" t="s">
        <v>253</v>
      </c>
      <c r="G120" s="208" t="s">
        <v>233</v>
      </c>
      <c r="H120" s="209">
        <v>7.63</v>
      </c>
      <c r="I120" s="210"/>
      <c r="J120" s="211">
        <f>ROUND(I120*H120,2)</f>
        <v>0</v>
      </c>
      <c r="K120" s="207" t="s">
        <v>234</v>
      </c>
      <c r="L120" s="62"/>
      <c r="M120" s="212" t="s">
        <v>22</v>
      </c>
      <c r="N120" s="213" t="s">
        <v>50</v>
      </c>
      <c r="O120" s="43"/>
      <c r="P120" s="214">
        <f>O120*H120</f>
        <v>0</v>
      </c>
      <c r="Q120" s="214">
        <v>0</v>
      </c>
      <c r="R120" s="214">
        <f>Q120*H120</f>
        <v>0</v>
      </c>
      <c r="S120" s="214">
        <v>0</v>
      </c>
      <c r="T120" s="215">
        <f>S120*H120</f>
        <v>0</v>
      </c>
      <c r="AR120" s="25" t="s">
        <v>235</v>
      </c>
      <c r="AT120" s="25" t="s">
        <v>230</v>
      </c>
      <c r="AU120" s="25" t="s">
        <v>87</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235</v>
      </c>
      <c r="BM120" s="25" t="s">
        <v>254</v>
      </c>
    </row>
    <row r="121" spans="2:65" s="1" customFormat="1" ht="22.5" customHeight="1">
      <c r="B121" s="42"/>
      <c r="C121" s="205" t="s">
        <v>255</v>
      </c>
      <c r="D121" s="205" t="s">
        <v>230</v>
      </c>
      <c r="E121" s="206" t="s">
        <v>256</v>
      </c>
      <c r="F121" s="207" t="s">
        <v>257</v>
      </c>
      <c r="G121" s="208" t="s">
        <v>233</v>
      </c>
      <c r="H121" s="209">
        <v>115.2</v>
      </c>
      <c r="I121" s="210"/>
      <c r="J121" s="211">
        <f>ROUND(I121*H121,2)</f>
        <v>0</v>
      </c>
      <c r="K121" s="207" t="s">
        <v>234</v>
      </c>
      <c r="L121" s="62"/>
      <c r="M121" s="212" t="s">
        <v>22</v>
      </c>
      <c r="N121" s="213" t="s">
        <v>50</v>
      </c>
      <c r="O121" s="43"/>
      <c r="P121" s="214">
        <f>O121*H121</f>
        <v>0</v>
      </c>
      <c r="Q121" s="214">
        <v>0</v>
      </c>
      <c r="R121" s="214">
        <f>Q121*H121</f>
        <v>0</v>
      </c>
      <c r="S121" s="214">
        <v>0</v>
      </c>
      <c r="T121" s="215">
        <f>S121*H121</f>
        <v>0</v>
      </c>
      <c r="AR121" s="25" t="s">
        <v>235</v>
      </c>
      <c r="AT121" s="25" t="s">
        <v>230</v>
      </c>
      <c r="AU121" s="25" t="s">
        <v>87</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235</v>
      </c>
      <c r="BM121" s="25" t="s">
        <v>258</v>
      </c>
    </row>
    <row r="122" spans="2:65" s="12" customFormat="1" ht="13.5">
      <c r="B122" s="217"/>
      <c r="C122" s="218"/>
      <c r="D122" s="219" t="s">
        <v>237</v>
      </c>
      <c r="E122" s="220" t="s">
        <v>22</v>
      </c>
      <c r="F122" s="221" t="s">
        <v>259</v>
      </c>
      <c r="G122" s="218"/>
      <c r="H122" s="222">
        <v>115.2</v>
      </c>
      <c r="I122" s="223"/>
      <c r="J122" s="218"/>
      <c r="K122" s="218"/>
      <c r="L122" s="224"/>
      <c r="M122" s="225"/>
      <c r="N122" s="226"/>
      <c r="O122" s="226"/>
      <c r="P122" s="226"/>
      <c r="Q122" s="226"/>
      <c r="R122" s="226"/>
      <c r="S122" s="226"/>
      <c r="T122" s="227"/>
      <c r="AT122" s="228" t="s">
        <v>237</v>
      </c>
      <c r="AU122" s="228" t="s">
        <v>87</v>
      </c>
      <c r="AV122" s="12" t="s">
        <v>87</v>
      </c>
      <c r="AW122" s="12" t="s">
        <v>42</v>
      </c>
      <c r="AX122" s="12" t="s">
        <v>24</v>
      </c>
      <c r="AY122" s="228" t="s">
        <v>228</v>
      </c>
    </row>
    <row r="123" spans="2:65" s="1" customFormat="1" ht="22.5" customHeight="1">
      <c r="B123" s="42"/>
      <c r="C123" s="205" t="s">
        <v>260</v>
      </c>
      <c r="D123" s="205" t="s">
        <v>230</v>
      </c>
      <c r="E123" s="206" t="s">
        <v>261</v>
      </c>
      <c r="F123" s="207" t="s">
        <v>262</v>
      </c>
      <c r="G123" s="208" t="s">
        <v>263</v>
      </c>
      <c r="H123" s="209">
        <v>228.51499999999999</v>
      </c>
      <c r="I123" s="210"/>
      <c r="J123" s="211">
        <f>ROUND(I123*H123,2)</f>
        <v>0</v>
      </c>
      <c r="K123" s="207" t="s">
        <v>264</v>
      </c>
      <c r="L123" s="62"/>
      <c r="M123" s="212" t="s">
        <v>22</v>
      </c>
      <c r="N123" s="213" t="s">
        <v>50</v>
      </c>
      <c r="O123" s="43"/>
      <c r="P123" s="214">
        <f>O123*H123</f>
        <v>0</v>
      </c>
      <c r="Q123" s="214">
        <v>0</v>
      </c>
      <c r="R123" s="214">
        <f>Q123*H123</f>
        <v>0</v>
      </c>
      <c r="S123" s="214">
        <v>0</v>
      </c>
      <c r="T123" s="215">
        <f>S123*H123</f>
        <v>0</v>
      </c>
      <c r="AR123" s="25" t="s">
        <v>235</v>
      </c>
      <c r="AT123" s="25" t="s">
        <v>230</v>
      </c>
      <c r="AU123" s="25" t="s">
        <v>87</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235</v>
      </c>
      <c r="BM123" s="25" t="s">
        <v>265</v>
      </c>
    </row>
    <row r="124" spans="2:65" s="12" customFormat="1" ht="13.5">
      <c r="B124" s="217"/>
      <c r="C124" s="218"/>
      <c r="D124" s="219" t="s">
        <v>237</v>
      </c>
      <c r="E124" s="220" t="s">
        <v>22</v>
      </c>
      <c r="F124" s="221" t="s">
        <v>266</v>
      </c>
      <c r="G124" s="218"/>
      <c r="H124" s="222">
        <v>228.51499999999999</v>
      </c>
      <c r="I124" s="223"/>
      <c r="J124" s="218"/>
      <c r="K124" s="218"/>
      <c r="L124" s="224"/>
      <c r="M124" s="225"/>
      <c r="N124" s="226"/>
      <c r="O124" s="226"/>
      <c r="P124" s="226"/>
      <c r="Q124" s="226"/>
      <c r="R124" s="226"/>
      <c r="S124" s="226"/>
      <c r="T124" s="227"/>
      <c r="AT124" s="228" t="s">
        <v>237</v>
      </c>
      <c r="AU124" s="228" t="s">
        <v>87</v>
      </c>
      <c r="AV124" s="12" t="s">
        <v>87</v>
      </c>
      <c r="AW124" s="12" t="s">
        <v>42</v>
      </c>
      <c r="AX124" s="12" t="s">
        <v>24</v>
      </c>
      <c r="AY124" s="228" t="s">
        <v>228</v>
      </c>
    </row>
    <row r="125" spans="2:65" s="1" customFormat="1" ht="22.5" customHeight="1">
      <c r="B125" s="42"/>
      <c r="C125" s="205" t="s">
        <v>267</v>
      </c>
      <c r="D125" s="205" t="s">
        <v>230</v>
      </c>
      <c r="E125" s="206" t="s">
        <v>268</v>
      </c>
      <c r="F125" s="207" t="s">
        <v>269</v>
      </c>
      <c r="G125" s="208" t="s">
        <v>263</v>
      </c>
      <c r="H125" s="209">
        <v>228.51499999999999</v>
      </c>
      <c r="I125" s="210"/>
      <c r="J125" s="211">
        <f>ROUND(I125*H125,2)</f>
        <v>0</v>
      </c>
      <c r="K125" s="207" t="s">
        <v>234</v>
      </c>
      <c r="L125" s="62"/>
      <c r="M125" s="212" t="s">
        <v>22</v>
      </c>
      <c r="N125" s="213" t="s">
        <v>50</v>
      </c>
      <c r="O125" s="43"/>
      <c r="P125" s="214">
        <f>O125*H125</f>
        <v>0</v>
      </c>
      <c r="Q125" s="214">
        <v>2.111E-2</v>
      </c>
      <c r="R125" s="214">
        <f>Q125*H125</f>
        <v>4.8239516499999997</v>
      </c>
      <c r="S125" s="214">
        <v>0</v>
      </c>
      <c r="T125" s="215">
        <f>S125*H125</f>
        <v>0</v>
      </c>
      <c r="AR125" s="25" t="s">
        <v>235</v>
      </c>
      <c r="AT125" s="25" t="s">
        <v>230</v>
      </c>
      <c r="AU125" s="25" t="s">
        <v>87</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270</v>
      </c>
    </row>
    <row r="126" spans="2:65" s="12" customFormat="1" ht="13.5">
      <c r="B126" s="217"/>
      <c r="C126" s="218"/>
      <c r="D126" s="219" t="s">
        <v>237</v>
      </c>
      <c r="E126" s="220" t="s">
        <v>22</v>
      </c>
      <c r="F126" s="221" t="s">
        <v>271</v>
      </c>
      <c r="G126" s="218"/>
      <c r="H126" s="222">
        <v>228.51499999999999</v>
      </c>
      <c r="I126" s="223"/>
      <c r="J126" s="218"/>
      <c r="K126" s="218"/>
      <c r="L126" s="224"/>
      <c r="M126" s="225"/>
      <c r="N126" s="226"/>
      <c r="O126" s="226"/>
      <c r="P126" s="226"/>
      <c r="Q126" s="226"/>
      <c r="R126" s="226"/>
      <c r="S126" s="226"/>
      <c r="T126" s="227"/>
      <c r="AT126" s="228" t="s">
        <v>237</v>
      </c>
      <c r="AU126" s="228" t="s">
        <v>87</v>
      </c>
      <c r="AV126" s="12" t="s">
        <v>87</v>
      </c>
      <c r="AW126" s="12" t="s">
        <v>42</v>
      </c>
      <c r="AX126" s="12" t="s">
        <v>24</v>
      </c>
      <c r="AY126" s="228" t="s">
        <v>228</v>
      </c>
    </row>
    <row r="127" spans="2:65" s="1" customFormat="1" ht="22.5" customHeight="1">
      <c r="B127" s="42"/>
      <c r="C127" s="205" t="s">
        <v>272</v>
      </c>
      <c r="D127" s="205" t="s">
        <v>230</v>
      </c>
      <c r="E127" s="206" t="s">
        <v>273</v>
      </c>
      <c r="F127" s="207" t="s">
        <v>274</v>
      </c>
      <c r="G127" s="208" t="s">
        <v>233</v>
      </c>
      <c r="H127" s="209">
        <v>180.68700000000001</v>
      </c>
      <c r="I127" s="210"/>
      <c r="J127" s="211">
        <f>ROUND(I127*H127,2)</f>
        <v>0</v>
      </c>
      <c r="K127" s="207" t="s">
        <v>234</v>
      </c>
      <c r="L127" s="62"/>
      <c r="M127" s="212" t="s">
        <v>22</v>
      </c>
      <c r="N127" s="213" t="s">
        <v>50</v>
      </c>
      <c r="O127" s="43"/>
      <c r="P127" s="214">
        <f>O127*H127</f>
        <v>0</v>
      </c>
      <c r="Q127" s="214">
        <v>0</v>
      </c>
      <c r="R127" s="214">
        <f>Q127*H127</f>
        <v>0</v>
      </c>
      <c r="S127" s="214">
        <v>0</v>
      </c>
      <c r="T127" s="215">
        <f>S127*H127</f>
        <v>0</v>
      </c>
      <c r="AR127" s="25" t="s">
        <v>235</v>
      </c>
      <c r="AT127" s="25" t="s">
        <v>230</v>
      </c>
      <c r="AU127" s="25" t="s">
        <v>87</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275</v>
      </c>
    </row>
    <row r="128" spans="2:65" s="12" customFormat="1" ht="13.5">
      <c r="B128" s="217"/>
      <c r="C128" s="218"/>
      <c r="D128" s="219" t="s">
        <v>237</v>
      </c>
      <c r="E128" s="220" t="s">
        <v>22</v>
      </c>
      <c r="F128" s="221" t="s">
        <v>276</v>
      </c>
      <c r="G128" s="218"/>
      <c r="H128" s="222">
        <v>180.68700000000001</v>
      </c>
      <c r="I128" s="223"/>
      <c r="J128" s="218"/>
      <c r="K128" s="218"/>
      <c r="L128" s="224"/>
      <c r="M128" s="225"/>
      <c r="N128" s="226"/>
      <c r="O128" s="226"/>
      <c r="P128" s="226"/>
      <c r="Q128" s="226"/>
      <c r="R128" s="226"/>
      <c r="S128" s="226"/>
      <c r="T128" s="227"/>
      <c r="AT128" s="228" t="s">
        <v>237</v>
      </c>
      <c r="AU128" s="228" t="s">
        <v>87</v>
      </c>
      <c r="AV128" s="12" t="s">
        <v>87</v>
      </c>
      <c r="AW128" s="12" t="s">
        <v>42</v>
      </c>
      <c r="AX128" s="12" t="s">
        <v>24</v>
      </c>
      <c r="AY128" s="228" t="s">
        <v>228</v>
      </c>
    </row>
    <row r="129" spans="2:65" s="1" customFormat="1" ht="22.5" customHeight="1">
      <c r="B129" s="42"/>
      <c r="C129" s="205" t="s">
        <v>29</v>
      </c>
      <c r="D129" s="205" t="s">
        <v>230</v>
      </c>
      <c r="E129" s="206" t="s">
        <v>277</v>
      </c>
      <c r="F129" s="207" t="s">
        <v>278</v>
      </c>
      <c r="G129" s="208" t="s">
        <v>233</v>
      </c>
      <c r="H129" s="209">
        <v>115.2</v>
      </c>
      <c r="I129" s="210"/>
      <c r="J129" s="211">
        <f>ROUND(I129*H129,2)</f>
        <v>0</v>
      </c>
      <c r="K129" s="207" t="s">
        <v>234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279</v>
      </c>
    </row>
    <row r="130" spans="2:65" s="1" customFormat="1" ht="22.5" customHeight="1">
      <c r="B130" s="42"/>
      <c r="C130" s="205" t="s">
        <v>280</v>
      </c>
      <c r="D130" s="205" t="s">
        <v>230</v>
      </c>
      <c r="E130" s="206" t="s">
        <v>281</v>
      </c>
      <c r="F130" s="207" t="s">
        <v>282</v>
      </c>
      <c r="G130" s="208" t="s">
        <v>233</v>
      </c>
      <c r="H130" s="209">
        <v>145.07400000000001</v>
      </c>
      <c r="I130" s="210"/>
      <c r="J130" s="211">
        <f>ROUND(I130*H130,2)</f>
        <v>0</v>
      </c>
      <c r="K130" s="207" t="s">
        <v>234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283</v>
      </c>
    </row>
    <row r="131" spans="2:65" s="12" customFormat="1" ht="13.5">
      <c r="B131" s="217"/>
      <c r="C131" s="218"/>
      <c r="D131" s="219" t="s">
        <v>237</v>
      </c>
      <c r="E131" s="220" t="s">
        <v>22</v>
      </c>
      <c r="F131" s="221" t="s">
        <v>284</v>
      </c>
      <c r="G131" s="218"/>
      <c r="H131" s="222">
        <v>145.07400000000001</v>
      </c>
      <c r="I131" s="223"/>
      <c r="J131" s="218"/>
      <c r="K131" s="218"/>
      <c r="L131" s="224"/>
      <c r="M131" s="225"/>
      <c r="N131" s="226"/>
      <c r="O131" s="226"/>
      <c r="P131" s="226"/>
      <c r="Q131" s="226"/>
      <c r="R131" s="226"/>
      <c r="S131" s="226"/>
      <c r="T131" s="227"/>
      <c r="AT131" s="228" t="s">
        <v>237</v>
      </c>
      <c r="AU131" s="228" t="s">
        <v>87</v>
      </c>
      <c r="AV131" s="12" t="s">
        <v>87</v>
      </c>
      <c r="AW131" s="12" t="s">
        <v>42</v>
      </c>
      <c r="AX131" s="12" t="s">
        <v>24</v>
      </c>
      <c r="AY131" s="228" t="s">
        <v>228</v>
      </c>
    </row>
    <row r="132" spans="2:65" s="1" customFormat="1" ht="22.5" customHeight="1">
      <c r="B132" s="42"/>
      <c r="C132" s="205" t="s">
        <v>285</v>
      </c>
      <c r="D132" s="205" t="s">
        <v>230</v>
      </c>
      <c r="E132" s="206" t="s">
        <v>286</v>
      </c>
      <c r="F132" s="207" t="s">
        <v>287</v>
      </c>
      <c r="G132" s="208" t="s">
        <v>233</v>
      </c>
      <c r="H132" s="209">
        <v>166.70400000000001</v>
      </c>
      <c r="I132" s="210"/>
      <c r="J132" s="211">
        <f>ROUND(I132*H132,2)</f>
        <v>0</v>
      </c>
      <c r="K132" s="207" t="s">
        <v>234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288</v>
      </c>
    </row>
    <row r="133" spans="2:65" s="12" customFormat="1" ht="13.5">
      <c r="B133" s="217"/>
      <c r="C133" s="218"/>
      <c r="D133" s="219" t="s">
        <v>237</v>
      </c>
      <c r="E133" s="220" t="s">
        <v>22</v>
      </c>
      <c r="F133" s="221" t="s">
        <v>289</v>
      </c>
      <c r="G133" s="218"/>
      <c r="H133" s="222">
        <v>166.70400000000001</v>
      </c>
      <c r="I133" s="223"/>
      <c r="J133" s="218"/>
      <c r="K133" s="218"/>
      <c r="L133" s="224"/>
      <c r="M133" s="225"/>
      <c r="N133" s="226"/>
      <c r="O133" s="226"/>
      <c r="P133" s="226"/>
      <c r="Q133" s="226"/>
      <c r="R133" s="226"/>
      <c r="S133" s="226"/>
      <c r="T133" s="227"/>
      <c r="AT133" s="228" t="s">
        <v>237</v>
      </c>
      <c r="AU133" s="228" t="s">
        <v>87</v>
      </c>
      <c r="AV133" s="12" t="s">
        <v>87</v>
      </c>
      <c r="AW133" s="12" t="s">
        <v>42</v>
      </c>
      <c r="AX133" s="12" t="s">
        <v>24</v>
      </c>
      <c r="AY133" s="228" t="s">
        <v>228</v>
      </c>
    </row>
    <row r="134" spans="2:65" s="1" customFormat="1" ht="31.5" customHeight="1">
      <c r="B134" s="42"/>
      <c r="C134" s="205" t="s">
        <v>290</v>
      </c>
      <c r="D134" s="205" t="s">
        <v>230</v>
      </c>
      <c r="E134" s="206" t="s">
        <v>291</v>
      </c>
      <c r="F134" s="207" t="s">
        <v>292</v>
      </c>
      <c r="G134" s="208" t="s">
        <v>233</v>
      </c>
      <c r="H134" s="209">
        <v>1450.74</v>
      </c>
      <c r="I134" s="210"/>
      <c r="J134" s="211">
        <f>ROUND(I134*H134,2)</f>
        <v>0</v>
      </c>
      <c r="K134" s="207" t="s">
        <v>234</v>
      </c>
      <c r="L134" s="62"/>
      <c r="M134" s="212" t="s">
        <v>22</v>
      </c>
      <c r="N134" s="213" t="s">
        <v>50</v>
      </c>
      <c r="O134" s="43"/>
      <c r="P134" s="214">
        <f>O134*H134</f>
        <v>0</v>
      </c>
      <c r="Q134" s="214">
        <v>0</v>
      </c>
      <c r="R134" s="214">
        <f>Q134*H134</f>
        <v>0</v>
      </c>
      <c r="S134" s="214">
        <v>0</v>
      </c>
      <c r="T134" s="215">
        <f>S134*H134</f>
        <v>0</v>
      </c>
      <c r="AR134" s="25" t="s">
        <v>235</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293</v>
      </c>
    </row>
    <row r="135" spans="2:65" s="12" customFormat="1" ht="13.5">
      <c r="B135" s="217"/>
      <c r="C135" s="218"/>
      <c r="D135" s="219" t="s">
        <v>237</v>
      </c>
      <c r="E135" s="220" t="s">
        <v>22</v>
      </c>
      <c r="F135" s="221" t="s">
        <v>294</v>
      </c>
      <c r="G135" s="218"/>
      <c r="H135" s="222">
        <v>1450.74</v>
      </c>
      <c r="I135" s="223"/>
      <c r="J135" s="218"/>
      <c r="K135" s="218"/>
      <c r="L135" s="224"/>
      <c r="M135" s="225"/>
      <c r="N135" s="226"/>
      <c r="O135" s="226"/>
      <c r="P135" s="226"/>
      <c r="Q135" s="226"/>
      <c r="R135" s="226"/>
      <c r="S135" s="226"/>
      <c r="T135" s="227"/>
      <c r="AT135" s="228" t="s">
        <v>237</v>
      </c>
      <c r="AU135" s="228" t="s">
        <v>87</v>
      </c>
      <c r="AV135" s="12" t="s">
        <v>87</v>
      </c>
      <c r="AW135" s="12" t="s">
        <v>42</v>
      </c>
      <c r="AX135" s="12" t="s">
        <v>24</v>
      </c>
      <c r="AY135" s="228" t="s">
        <v>228</v>
      </c>
    </row>
    <row r="136" spans="2:65" s="1" customFormat="1" ht="31.5" customHeight="1">
      <c r="B136" s="42"/>
      <c r="C136" s="205" t="s">
        <v>295</v>
      </c>
      <c r="D136" s="205" t="s">
        <v>230</v>
      </c>
      <c r="E136" s="206" t="s">
        <v>296</v>
      </c>
      <c r="F136" s="207" t="s">
        <v>297</v>
      </c>
      <c r="G136" s="208" t="s">
        <v>233</v>
      </c>
      <c r="H136" s="209">
        <v>1667.04</v>
      </c>
      <c r="I136" s="210"/>
      <c r="J136" s="211">
        <f>ROUND(I136*H136,2)</f>
        <v>0</v>
      </c>
      <c r="K136" s="207" t="s">
        <v>234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298</v>
      </c>
    </row>
    <row r="137" spans="2:65" s="12" customFormat="1" ht="13.5">
      <c r="B137" s="217"/>
      <c r="C137" s="218"/>
      <c r="D137" s="219" t="s">
        <v>237</v>
      </c>
      <c r="E137" s="220" t="s">
        <v>22</v>
      </c>
      <c r="F137" s="221" t="s">
        <v>299</v>
      </c>
      <c r="G137" s="218"/>
      <c r="H137" s="222">
        <v>1667.04</v>
      </c>
      <c r="I137" s="223"/>
      <c r="J137" s="218"/>
      <c r="K137" s="218"/>
      <c r="L137" s="224"/>
      <c r="M137" s="225"/>
      <c r="N137" s="226"/>
      <c r="O137" s="226"/>
      <c r="P137" s="226"/>
      <c r="Q137" s="226"/>
      <c r="R137" s="226"/>
      <c r="S137" s="226"/>
      <c r="T137" s="227"/>
      <c r="AT137" s="228" t="s">
        <v>237</v>
      </c>
      <c r="AU137" s="228" t="s">
        <v>87</v>
      </c>
      <c r="AV137" s="12" t="s">
        <v>87</v>
      </c>
      <c r="AW137" s="12" t="s">
        <v>42</v>
      </c>
      <c r="AX137" s="12" t="s">
        <v>24</v>
      </c>
      <c r="AY137" s="228" t="s">
        <v>228</v>
      </c>
    </row>
    <row r="138" spans="2:65" s="1" customFormat="1" ht="22.5" customHeight="1">
      <c r="B138" s="42"/>
      <c r="C138" s="205" t="s">
        <v>10</v>
      </c>
      <c r="D138" s="205" t="s">
        <v>230</v>
      </c>
      <c r="E138" s="206" t="s">
        <v>300</v>
      </c>
      <c r="F138" s="207" t="s">
        <v>301</v>
      </c>
      <c r="G138" s="208" t="s">
        <v>233</v>
      </c>
      <c r="H138" s="209">
        <v>2266.2199999999998</v>
      </c>
      <c r="I138" s="210"/>
      <c r="J138" s="211">
        <f>ROUND(I138*H138,2)</f>
        <v>0</v>
      </c>
      <c r="K138" s="207" t="s">
        <v>234</v>
      </c>
      <c r="L138" s="62"/>
      <c r="M138" s="212" t="s">
        <v>22</v>
      </c>
      <c r="N138" s="213" t="s">
        <v>50</v>
      </c>
      <c r="O138" s="43"/>
      <c r="P138" s="214">
        <f>O138*H138</f>
        <v>0</v>
      </c>
      <c r="Q138" s="214">
        <v>0</v>
      </c>
      <c r="R138" s="214">
        <f>Q138*H138</f>
        <v>0</v>
      </c>
      <c r="S138" s="214">
        <v>0</v>
      </c>
      <c r="T138" s="215">
        <f>S138*H138</f>
        <v>0</v>
      </c>
      <c r="AR138" s="25" t="s">
        <v>235</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235</v>
      </c>
      <c r="BM138" s="25" t="s">
        <v>302</v>
      </c>
    </row>
    <row r="139" spans="2:65" s="12" customFormat="1" ht="13.5">
      <c r="B139" s="217"/>
      <c r="C139" s="218"/>
      <c r="D139" s="219" t="s">
        <v>237</v>
      </c>
      <c r="E139" s="220" t="s">
        <v>22</v>
      </c>
      <c r="F139" s="221" t="s">
        <v>303</v>
      </c>
      <c r="G139" s="218"/>
      <c r="H139" s="222">
        <v>2266.2199999999998</v>
      </c>
      <c r="I139" s="223"/>
      <c r="J139" s="218"/>
      <c r="K139" s="218"/>
      <c r="L139" s="224"/>
      <c r="M139" s="225"/>
      <c r="N139" s="226"/>
      <c r="O139" s="226"/>
      <c r="P139" s="226"/>
      <c r="Q139" s="226"/>
      <c r="R139" s="226"/>
      <c r="S139" s="226"/>
      <c r="T139" s="227"/>
      <c r="AT139" s="228" t="s">
        <v>237</v>
      </c>
      <c r="AU139" s="228" t="s">
        <v>87</v>
      </c>
      <c r="AV139" s="12" t="s">
        <v>87</v>
      </c>
      <c r="AW139" s="12" t="s">
        <v>42</v>
      </c>
      <c r="AX139" s="12" t="s">
        <v>24</v>
      </c>
      <c r="AY139" s="228" t="s">
        <v>228</v>
      </c>
    </row>
    <row r="140" spans="2:65" s="1" customFormat="1" ht="22.5" customHeight="1">
      <c r="B140" s="42"/>
      <c r="C140" s="205" t="s">
        <v>304</v>
      </c>
      <c r="D140" s="205" t="s">
        <v>230</v>
      </c>
      <c r="E140" s="206" t="s">
        <v>305</v>
      </c>
      <c r="F140" s="207" t="s">
        <v>306</v>
      </c>
      <c r="G140" s="208" t="s">
        <v>233</v>
      </c>
      <c r="H140" s="209">
        <v>166.70400000000001</v>
      </c>
      <c r="I140" s="210"/>
      <c r="J140" s="211">
        <f>ROUND(I140*H140,2)</f>
        <v>0</v>
      </c>
      <c r="K140" s="207" t="s">
        <v>234</v>
      </c>
      <c r="L140" s="62"/>
      <c r="M140" s="212" t="s">
        <v>22</v>
      </c>
      <c r="N140" s="213" t="s">
        <v>50</v>
      </c>
      <c r="O140" s="43"/>
      <c r="P140" s="214">
        <f>O140*H140</f>
        <v>0</v>
      </c>
      <c r="Q140" s="214">
        <v>0</v>
      </c>
      <c r="R140" s="214">
        <f>Q140*H140</f>
        <v>0</v>
      </c>
      <c r="S140" s="214">
        <v>0</v>
      </c>
      <c r="T140" s="215">
        <f>S140*H140</f>
        <v>0</v>
      </c>
      <c r="AR140" s="25" t="s">
        <v>235</v>
      </c>
      <c r="AT140" s="25" t="s">
        <v>230</v>
      </c>
      <c r="AU140" s="25" t="s">
        <v>87</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307</v>
      </c>
    </row>
    <row r="141" spans="2:65" s="1" customFormat="1" ht="22.5" customHeight="1">
      <c r="B141" s="42"/>
      <c r="C141" s="205" t="s">
        <v>308</v>
      </c>
      <c r="D141" s="205" t="s">
        <v>230</v>
      </c>
      <c r="E141" s="206" t="s">
        <v>309</v>
      </c>
      <c r="F141" s="207" t="s">
        <v>310</v>
      </c>
      <c r="G141" s="208" t="s">
        <v>233</v>
      </c>
      <c r="H141" s="209">
        <v>311.77800000000002</v>
      </c>
      <c r="I141" s="210"/>
      <c r="J141" s="211">
        <f>ROUND(I141*H141,2)</f>
        <v>0</v>
      </c>
      <c r="K141" s="207" t="s">
        <v>234</v>
      </c>
      <c r="L141" s="62"/>
      <c r="M141" s="212" t="s">
        <v>22</v>
      </c>
      <c r="N141" s="213" t="s">
        <v>50</v>
      </c>
      <c r="O141" s="43"/>
      <c r="P141" s="214">
        <f>O141*H141</f>
        <v>0</v>
      </c>
      <c r="Q141" s="214">
        <v>0</v>
      </c>
      <c r="R141" s="214">
        <f>Q141*H141</f>
        <v>0</v>
      </c>
      <c r="S141" s="214">
        <v>0</v>
      </c>
      <c r="T141" s="215">
        <f>S141*H141</f>
        <v>0</v>
      </c>
      <c r="AR141" s="25" t="s">
        <v>235</v>
      </c>
      <c r="AT141" s="25" t="s">
        <v>230</v>
      </c>
      <c r="AU141" s="25" t="s">
        <v>87</v>
      </c>
      <c r="AY141" s="25" t="s">
        <v>228</v>
      </c>
      <c r="BE141" s="216">
        <f>IF(N141="základní",J141,0)</f>
        <v>0</v>
      </c>
      <c r="BF141" s="216">
        <f>IF(N141="snížená",J141,0)</f>
        <v>0</v>
      </c>
      <c r="BG141" s="216">
        <f>IF(N141="zákl. přenesená",J141,0)</f>
        <v>0</v>
      </c>
      <c r="BH141" s="216">
        <f>IF(N141="sníž. přenesená",J141,0)</f>
        <v>0</v>
      </c>
      <c r="BI141" s="216">
        <f>IF(N141="nulová",J141,0)</f>
        <v>0</v>
      </c>
      <c r="BJ141" s="25" t="s">
        <v>24</v>
      </c>
      <c r="BK141" s="216">
        <f>ROUND(I141*H141,2)</f>
        <v>0</v>
      </c>
      <c r="BL141" s="25" t="s">
        <v>235</v>
      </c>
      <c r="BM141" s="25" t="s">
        <v>311</v>
      </c>
    </row>
    <row r="142" spans="2:65" s="12" customFormat="1" ht="13.5">
      <c r="B142" s="217"/>
      <c r="C142" s="218"/>
      <c r="D142" s="219" t="s">
        <v>237</v>
      </c>
      <c r="E142" s="220" t="s">
        <v>22</v>
      </c>
      <c r="F142" s="221" t="s">
        <v>312</v>
      </c>
      <c r="G142" s="218"/>
      <c r="H142" s="222">
        <v>311.77800000000002</v>
      </c>
      <c r="I142" s="223"/>
      <c r="J142" s="218"/>
      <c r="K142" s="218"/>
      <c r="L142" s="224"/>
      <c r="M142" s="225"/>
      <c r="N142" s="226"/>
      <c r="O142" s="226"/>
      <c r="P142" s="226"/>
      <c r="Q142" s="226"/>
      <c r="R142" s="226"/>
      <c r="S142" s="226"/>
      <c r="T142" s="227"/>
      <c r="AT142" s="228" t="s">
        <v>237</v>
      </c>
      <c r="AU142" s="228" t="s">
        <v>87</v>
      </c>
      <c r="AV142" s="12" t="s">
        <v>87</v>
      </c>
      <c r="AW142" s="12" t="s">
        <v>42</v>
      </c>
      <c r="AX142" s="12" t="s">
        <v>24</v>
      </c>
      <c r="AY142" s="228" t="s">
        <v>228</v>
      </c>
    </row>
    <row r="143" spans="2:65" s="1" customFormat="1" ht="22.5" customHeight="1">
      <c r="B143" s="42"/>
      <c r="C143" s="205" t="s">
        <v>313</v>
      </c>
      <c r="D143" s="205" t="s">
        <v>230</v>
      </c>
      <c r="E143" s="206" t="s">
        <v>314</v>
      </c>
      <c r="F143" s="207" t="s">
        <v>315</v>
      </c>
      <c r="G143" s="208" t="s">
        <v>316</v>
      </c>
      <c r="H143" s="209">
        <v>561.20000000000005</v>
      </c>
      <c r="I143" s="210"/>
      <c r="J143" s="211">
        <f>ROUND(I143*H143,2)</f>
        <v>0</v>
      </c>
      <c r="K143" s="207" t="s">
        <v>234</v>
      </c>
      <c r="L143" s="62"/>
      <c r="M143" s="212" t="s">
        <v>22</v>
      </c>
      <c r="N143" s="213" t="s">
        <v>50</v>
      </c>
      <c r="O143" s="43"/>
      <c r="P143" s="214">
        <f>O143*H143</f>
        <v>0</v>
      </c>
      <c r="Q143" s="214">
        <v>0</v>
      </c>
      <c r="R143" s="214">
        <f>Q143*H143</f>
        <v>0</v>
      </c>
      <c r="S143" s="214">
        <v>0</v>
      </c>
      <c r="T143" s="215">
        <f>S143*H143</f>
        <v>0</v>
      </c>
      <c r="AR143" s="25" t="s">
        <v>235</v>
      </c>
      <c r="AT143" s="25" t="s">
        <v>230</v>
      </c>
      <c r="AU143" s="25" t="s">
        <v>87</v>
      </c>
      <c r="AY143" s="25" t="s">
        <v>228</v>
      </c>
      <c r="BE143" s="216">
        <f>IF(N143="základní",J143,0)</f>
        <v>0</v>
      </c>
      <c r="BF143" s="216">
        <f>IF(N143="snížená",J143,0)</f>
        <v>0</v>
      </c>
      <c r="BG143" s="216">
        <f>IF(N143="zákl. přenesená",J143,0)</f>
        <v>0</v>
      </c>
      <c r="BH143" s="216">
        <f>IF(N143="sníž. přenesená",J143,0)</f>
        <v>0</v>
      </c>
      <c r="BI143" s="216">
        <f>IF(N143="nulová",J143,0)</f>
        <v>0</v>
      </c>
      <c r="BJ143" s="25" t="s">
        <v>24</v>
      </c>
      <c r="BK143" s="216">
        <f>ROUND(I143*H143,2)</f>
        <v>0</v>
      </c>
      <c r="BL143" s="25" t="s">
        <v>235</v>
      </c>
      <c r="BM143" s="25" t="s">
        <v>317</v>
      </c>
    </row>
    <row r="144" spans="2:65" s="12" customFormat="1" ht="13.5">
      <c r="B144" s="217"/>
      <c r="C144" s="218"/>
      <c r="D144" s="219" t="s">
        <v>237</v>
      </c>
      <c r="E144" s="220" t="s">
        <v>22</v>
      </c>
      <c r="F144" s="221" t="s">
        <v>318</v>
      </c>
      <c r="G144" s="218"/>
      <c r="H144" s="222">
        <v>561.20000000000005</v>
      </c>
      <c r="I144" s="223"/>
      <c r="J144" s="218"/>
      <c r="K144" s="218"/>
      <c r="L144" s="224"/>
      <c r="M144" s="225"/>
      <c r="N144" s="226"/>
      <c r="O144" s="226"/>
      <c r="P144" s="226"/>
      <c r="Q144" s="226"/>
      <c r="R144" s="226"/>
      <c r="S144" s="226"/>
      <c r="T144" s="227"/>
      <c r="AT144" s="228" t="s">
        <v>237</v>
      </c>
      <c r="AU144" s="228" t="s">
        <v>87</v>
      </c>
      <c r="AV144" s="12" t="s">
        <v>87</v>
      </c>
      <c r="AW144" s="12" t="s">
        <v>42</v>
      </c>
      <c r="AX144" s="12" t="s">
        <v>24</v>
      </c>
      <c r="AY144" s="228" t="s">
        <v>228</v>
      </c>
    </row>
    <row r="145" spans="2:65" s="1" customFormat="1" ht="22.5" customHeight="1">
      <c r="B145" s="42"/>
      <c r="C145" s="205" t="s">
        <v>319</v>
      </c>
      <c r="D145" s="205" t="s">
        <v>230</v>
      </c>
      <c r="E145" s="206" t="s">
        <v>320</v>
      </c>
      <c r="F145" s="207" t="s">
        <v>321</v>
      </c>
      <c r="G145" s="208" t="s">
        <v>233</v>
      </c>
      <c r="H145" s="209">
        <v>2121.1460000000002</v>
      </c>
      <c r="I145" s="210"/>
      <c r="J145" s="211">
        <f>ROUND(I145*H145,2)</f>
        <v>0</v>
      </c>
      <c r="K145" s="207" t="s">
        <v>234</v>
      </c>
      <c r="L145" s="62"/>
      <c r="M145" s="212" t="s">
        <v>22</v>
      </c>
      <c r="N145" s="213" t="s">
        <v>50</v>
      </c>
      <c r="O145" s="43"/>
      <c r="P145" s="214">
        <f>O145*H145</f>
        <v>0</v>
      </c>
      <c r="Q145" s="214">
        <v>0</v>
      </c>
      <c r="R145" s="214">
        <f>Q145*H145</f>
        <v>0</v>
      </c>
      <c r="S145" s="214">
        <v>0</v>
      </c>
      <c r="T145" s="215">
        <f>S145*H145</f>
        <v>0</v>
      </c>
      <c r="AR145" s="25" t="s">
        <v>235</v>
      </c>
      <c r="AT145" s="25" t="s">
        <v>230</v>
      </c>
      <c r="AU145" s="25" t="s">
        <v>87</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235</v>
      </c>
      <c r="BM145" s="25" t="s">
        <v>322</v>
      </c>
    </row>
    <row r="146" spans="2:65" s="12" customFormat="1" ht="13.5">
      <c r="B146" s="217"/>
      <c r="C146" s="218"/>
      <c r="D146" s="229" t="s">
        <v>237</v>
      </c>
      <c r="E146" s="230" t="s">
        <v>22</v>
      </c>
      <c r="F146" s="231" t="s">
        <v>323</v>
      </c>
      <c r="G146" s="218"/>
      <c r="H146" s="232">
        <v>2121.1460000000002</v>
      </c>
      <c r="I146" s="223"/>
      <c r="J146" s="218"/>
      <c r="K146" s="218"/>
      <c r="L146" s="224"/>
      <c r="M146" s="225"/>
      <c r="N146" s="226"/>
      <c r="O146" s="226"/>
      <c r="P146" s="226"/>
      <c r="Q146" s="226"/>
      <c r="R146" s="226"/>
      <c r="S146" s="226"/>
      <c r="T146" s="227"/>
      <c r="AT146" s="228" t="s">
        <v>237</v>
      </c>
      <c r="AU146" s="228" t="s">
        <v>87</v>
      </c>
      <c r="AV146" s="12" t="s">
        <v>87</v>
      </c>
      <c r="AW146" s="12" t="s">
        <v>42</v>
      </c>
      <c r="AX146" s="12" t="s">
        <v>24</v>
      </c>
      <c r="AY146" s="228" t="s">
        <v>228</v>
      </c>
    </row>
    <row r="147" spans="2:65" s="11" customFormat="1" ht="29.85" customHeight="1">
      <c r="B147" s="188"/>
      <c r="C147" s="189"/>
      <c r="D147" s="202" t="s">
        <v>78</v>
      </c>
      <c r="E147" s="203" t="s">
        <v>87</v>
      </c>
      <c r="F147" s="203" t="s">
        <v>324</v>
      </c>
      <c r="G147" s="189"/>
      <c r="H147" s="189"/>
      <c r="I147" s="192"/>
      <c r="J147" s="204">
        <f>BK147</f>
        <v>0</v>
      </c>
      <c r="K147" s="189"/>
      <c r="L147" s="194"/>
      <c r="M147" s="195"/>
      <c r="N147" s="196"/>
      <c r="O147" s="196"/>
      <c r="P147" s="197">
        <f>SUM(P148:P192)</f>
        <v>0</v>
      </c>
      <c r="Q147" s="196"/>
      <c r="R147" s="197">
        <f>SUM(R148:R192)</f>
        <v>1555.7172581100003</v>
      </c>
      <c r="S147" s="196"/>
      <c r="T147" s="198">
        <f>SUM(T148:T192)</f>
        <v>0</v>
      </c>
      <c r="AR147" s="199" t="s">
        <v>24</v>
      </c>
      <c r="AT147" s="200" t="s">
        <v>78</v>
      </c>
      <c r="AU147" s="200" t="s">
        <v>24</v>
      </c>
      <c r="AY147" s="199" t="s">
        <v>228</v>
      </c>
      <c r="BK147" s="201">
        <f>SUM(BK148:BK192)</f>
        <v>0</v>
      </c>
    </row>
    <row r="148" spans="2:65" s="1" customFormat="1" ht="31.5" customHeight="1">
      <c r="B148" s="42"/>
      <c r="C148" s="205" t="s">
        <v>325</v>
      </c>
      <c r="D148" s="205" t="s">
        <v>230</v>
      </c>
      <c r="E148" s="206" t="s">
        <v>326</v>
      </c>
      <c r="F148" s="207" t="s">
        <v>327</v>
      </c>
      <c r="G148" s="208" t="s">
        <v>328</v>
      </c>
      <c r="H148" s="209">
        <v>831.6</v>
      </c>
      <c r="I148" s="210"/>
      <c r="J148" s="211">
        <f>ROUND(I148*H148,2)</f>
        <v>0</v>
      </c>
      <c r="K148" s="207" t="s">
        <v>234</v>
      </c>
      <c r="L148" s="62"/>
      <c r="M148" s="212" t="s">
        <v>22</v>
      </c>
      <c r="N148" s="213" t="s">
        <v>50</v>
      </c>
      <c r="O148" s="43"/>
      <c r="P148" s="214">
        <f>O148*H148</f>
        <v>0</v>
      </c>
      <c r="Q148" s="214">
        <v>0.22656999999999999</v>
      </c>
      <c r="R148" s="214">
        <f>Q148*H148</f>
        <v>188.41561200000001</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329</v>
      </c>
    </row>
    <row r="149" spans="2:65" s="12" customFormat="1" ht="13.5">
      <c r="B149" s="217"/>
      <c r="C149" s="218"/>
      <c r="D149" s="219" t="s">
        <v>237</v>
      </c>
      <c r="E149" s="220" t="s">
        <v>22</v>
      </c>
      <c r="F149" s="221" t="s">
        <v>330</v>
      </c>
      <c r="G149" s="218"/>
      <c r="H149" s="222">
        <v>831.6</v>
      </c>
      <c r="I149" s="223"/>
      <c r="J149" s="218"/>
      <c r="K149" s="218"/>
      <c r="L149" s="224"/>
      <c r="M149" s="225"/>
      <c r="N149" s="226"/>
      <c r="O149" s="226"/>
      <c r="P149" s="226"/>
      <c r="Q149" s="226"/>
      <c r="R149" s="226"/>
      <c r="S149" s="226"/>
      <c r="T149" s="227"/>
      <c r="AT149" s="228" t="s">
        <v>237</v>
      </c>
      <c r="AU149" s="228" t="s">
        <v>87</v>
      </c>
      <c r="AV149" s="12" t="s">
        <v>87</v>
      </c>
      <c r="AW149" s="12" t="s">
        <v>42</v>
      </c>
      <c r="AX149" s="12" t="s">
        <v>24</v>
      </c>
      <c r="AY149" s="228" t="s">
        <v>228</v>
      </c>
    </row>
    <row r="150" spans="2:65" s="1" customFormat="1" ht="22.5" customHeight="1">
      <c r="B150" s="42"/>
      <c r="C150" s="205" t="s">
        <v>9</v>
      </c>
      <c r="D150" s="205" t="s">
        <v>230</v>
      </c>
      <c r="E150" s="206" t="s">
        <v>331</v>
      </c>
      <c r="F150" s="207" t="s">
        <v>332</v>
      </c>
      <c r="G150" s="208" t="s">
        <v>328</v>
      </c>
      <c r="H150" s="209">
        <v>108</v>
      </c>
      <c r="I150" s="210"/>
      <c r="J150" s="211">
        <f>ROUND(I150*H150,2)</f>
        <v>0</v>
      </c>
      <c r="K150" s="207" t="s">
        <v>234</v>
      </c>
      <c r="L150" s="62"/>
      <c r="M150" s="212" t="s">
        <v>22</v>
      </c>
      <c r="N150" s="213" t="s">
        <v>50</v>
      </c>
      <c r="O150" s="43"/>
      <c r="P150" s="214">
        <f>O150*H150</f>
        <v>0</v>
      </c>
      <c r="Q150" s="214">
        <v>4.0000000000000003E-5</v>
      </c>
      <c r="R150" s="214">
        <f>Q150*H150</f>
        <v>4.3200000000000001E-3</v>
      </c>
      <c r="S150" s="214">
        <v>0</v>
      </c>
      <c r="T150" s="215">
        <f>S150*H150</f>
        <v>0</v>
      </c>
      <c r="AR150" s="25" t="s">
        <v>235</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333</v>
      </c>
    </row>
    <row r="151" spans="2:65" s="12" customFormat="1" ht="13.5">
      <c r="B151" s="217"/>
      <c r="C151" s="218"/>
      <c r="D151" s="219" t="s">
        <v>237</v>
      </c>
      <c r="E151" s="220" t="s">
        <v>22</v>
      </c>
      <c r="F151" s="221" t="s">
        <v>334</v>
      </c>
      <c r="G151" s="218"/>
      <c r="H151" s="222">
        <v>108</v>
      </c>
      <c r="I151" s="223"/>
      <c r="J151" s="218"/>
      <c r="K151" s="218"/>
      <c r="L151" s="224"/>
      <c r="M151" s="225"/>
      <c r="N151" s="226"/>
      <c r="O151" s="226"/>
      <c r="P151" s="226"/>
      <c r="Q151" s="226"/>
      <c r="R151" s="226"/>
      <c r="S151" s="226"/>
      <c r="T151" s="227"/>
      <c r="AT151" s="228" t="s">
        <v>237</v>
      </c>
      <c r="AU151" s="228" t="s">
        <v>87</v>
      </c>
      <c r="AV151" s="12" t="s">
        <v>87</v>
      </c>
      <c r="AW151" s="12" t="s">
        <v>42</v>
      </c>
      <c r="AX151" s="12" t="s">
        <v>24</v>
      </c>
      <c r="AY151" s="228" t="s">
        <v>228</v>
      </c>
    </row>
    <row r="152" spans="2:65" s="1" customFormat="1" ht="22.5" customHeight="1">
      <c r="B152" s="42"/>
      <c r="C152" s="205" t="s">
        <v>335</v>
      </c>
      <c r="D152" s="205" t="s">
        <v>230</v>
      </c>
      <c r="E152" s="206" t="s">
        <v>336</v>
      </c>
      <c r="F152" s="207" t="s">
        <v>337</v>
      </c>
      <c r="G152" s="208" t="s">
        <v>328</v>
      </c>
      <c r="H152" s="209">
        <v>27</v>
      </c>
      <c r="I152" s="210"/>
      <c r="J152" s="211">
        <f>ROUND(I152*H152,2)</f>
        <v>0</v>
      </c>
      <c r="K152" s="207" t="s">
        <v>234</v>
      </c>
      <c r="L152" s="62"/>
      <c r="M152" s="212" t="s">
        <v>22</v>
      </c>
      <c r="N152" s="213" t="s">
        <v>50</v>
      </c>
      <c r="O152" s="43"/>
      <c r="P152" s="214">
        <f>O152*H152</f>
        <v>0</v>
      </c>
      <c r="Q152" s="214">
        <v>6.0000000000000002E-5</v>
      </c>
      <c r="R152" s="214">
        <f>Q152*H152</f>
        <v>1.6200000000000001E-3</v>
      </c>
      <c r="S152" s="214">
        <v>0</v>
      </c>
      <c r="T152" s="215">
        <f>S152*H152</f>
        <v>0</v>
      </c>
      <c r="AR152" s="25" t="s">
        <v>235</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338</v>
      </c>
    </row>
    <row r="153" spans="2:65" s="12" customFormat="1" ht="13.5">
      <c r="B153" s="217"/>
      <c r="C153" s="218"/>
      <c r="D153" s="219" t="s">
        <v>237</v>
      </c>
      <c r="E153" s="220" t="s">
        <v>22</v>
      </c>
      <c r="F153" s="221" t="s">
        <v>339</v>
      </c>
      <c r="G153" s="218"/>
      <c r="H153" s="222">
        <v>27</v>
      </c>
      <c r="I153" s="223"/>
      <c r="J153" s="218"/>
      <c r="K153" s="218"/>
      <c r="L153" s="224"/>
      <c r="M153" s="225"/>
      <c r="N153" s="226"/>
      <c r="O153" s="226"/>
      <c r="P153" s="226"/>
      <c r="Q153" s="226"/>
      <c r="R153" s="226"/>
      <c r="S153" s="226"/>
      <c r="T153" s="227"/>
      <c r="AT153" s="228" t="s">
        <v>237</v>
      </c>
      <c r="AU153" s="228" t="s">
        <v>87</v>
      </c>
      <c r="AV153" s="12" t="s">
        <v>87</v>
      </c>
      <c r="AW153" s="12" t="s">
        <v>42</v>
      </c>
      <c r="AX153" s="12" t="s">
        <v>24</v>
      </c>
      <c r="AY153" s="228" t="s">
        <v>228</v>
      </c>
    </row>
    <row r="154" spans="2:65" s="1" customFormat="1" ht="22.5" customHeight="1">
      <c r="B154" s="42"/>
      <c r="C154" s="205" t="s">
        <v>340</v>
      </c>
      <c r="D154" s="205" t="s">
        <v>230</v>
      </c>
      <c r="E154" s="206" t="s">
        <v>341</v>
      </c>
      <c r="F154" s="207" t="s">
        <v>342</v>
      </c>
      <c r="G154" s="208" t="s">
        <v>328</v>
      </c>
      <c r="H154" s="209">
        <v>108</v>
      </c>
      <c r="I154" s="210"/>
      <c r="J154" s="211">
        <f>ROUND(I154*H154,2)</f>
        <v>0</v>
      </c>
      <c r="K154" s="207" t="s">
        <v>234</v>
      </c>
      <c r="L154" s="62"/>
      <c r="M154" s="212" t="s">
        <v>22</v>
      </c>
      <c r="N154" s="213" t="s">
        <v>50</v>
      </c>
      <c r="O154" s="43"/>
      <c r="P154" s="214">
        <f>O154*H154</f>
        <v>0</v>
      </c>
      <c r="Q154" s="214">
        <v>0</v>
      </c>
      <c r="R154" s="214">
        <f>Q154*H154</f>
        <v>0</v>
      </c>
      <c r="S154" s="214">
        <v>0</v>
      </c>
      <c r="T154" s="215">
        <f>S154*H154</f>
        <v>0</v>
      </c>
      <c r="AR154" s="25" t="s">
        <v>235</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343</v>
      </c>
    </row>
    <row r="155" spans="2:65" s="12" customFormat="1" ht="13.5">
      <c r="B155" s="217"/>
      <c r="C155" s="218"/>
      <c r="D155" s="219" t="s">
        <v>237</v>
      </c>
      <c r="E155" s="220" t="s">
        <v>22</v>
      </c>
      <c r="F155" s="221" t="s">
        <v>334</v>
      </c>
      <c r="G155" s="218"/>
      <c r="H155" s="222">
        <v>108</v>
      </c>
      <c r="I155" s="223"/>
      <c r="J155" s="218"/>
      <c r="K155" s="218"/>
      <c r="L155" s="224"/>
      <c r="M155" s="225"/>
      <c r="N155" s="226"/>
      <c r="O155" s="226"/>
      <c r="P155" s="226"/>
      <c r="Q155" s="226"/>
      <c r="R155" s="226"/>
      <c r="S155" s="226"/>
      <c r="T155" s="227"/>
      <c r="AT155" s="228" t="s">
        <v>237</v>
      </c>
      <c r="AU155" s="228" t="s">
        <v>87</v>
      </c>
      <c r="AV155" s="12" t="s">
        <v>87</v>
      </c>
      <c r="AW155" s="12" t="s">
        <v>42</v>
      </c>
      <c r="AX155" s="12" t="s">
        <v>24</v>
      </c>
      <c r="AY155" s="228" t="s">
        <v>228</v>
      </c>
    </row>
    <row r="156" spans="2:65" s="1" customFormat="1" ht="22.5" customHeight="1">
      <c r="B156" s="42"/>
      <c r="C156" s="205" t="s">
        <v>344</v>
      </c>
      <c r="D156" s="205" t="s">
        <v>230</v>
      </c>
      <c r="E156" s="206" t="s">
        <v>345</v>
      </c>
      <c r="F156" s="207" t="s">
        <v>346</v>
      </c>
      <c r="G156" s="208" t="s">
        <v>328</v>
      </c>
      <c r="H156" s="209">
        <v>27</v>
      </c>
      <c r="I156" s="210"/>
      <c r="J156" s="211">
        <f>ROUND(I156*H156,2)</f>
        <v>0</v>
      </c>
      <c r="K156" s="207" t="s">
        <v>234</v>
      </c>
      <c r="L156" s="62"/>
      <c r="M156" s="212" t="s">
        <v>22</v>
      </c>
      <c r="N156" s="213" t="s">
        <v>50</v>
      </c>
      <c r="O156" s="43"/>
      <c r="P156" s="214">
        <f>O156*H156</f>
        <v>0</v>
      </c>
      <c r="Q156" s="214">
        <v>0</v>
      </c>
      <c r="R156" s="214">
        <f>Q156*H156</f>
        <v>0</v>
      </c>
      <c r="S156" s="214">
        <v>0</v>
      </c>
      <c r="T156" s="215">
        <f>S156*H156</f>
        <v>0</v>
      </c>
      <c r="AR156" s="25" t="s">
        <v>235</v>
      </c>
      <c r="AT156" s="25" t="s">
        <v>230</v>
      </c>
      <c r="AU156" s="25" t="s">
        <v>87</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347</v>
      </c>
    </row>
    <row r="157" spans="2:65" s="1" customFormat="1" ht="22.5" customHeight="1">
      <c r="B157" s="42"/>
      <c r="C157" s="233" t="s">
        <v>348</v>
      </c>
      <c r="D157" s="233" t="s">
        <v>349</v>
      </c>
      <c r="E157" s="234" t="s">
        <v>350</v>
      </c>
      <c r="F157" s="235" t="s">
        <v>351</v>
      </c>
      <c r="G157" s="236" t="s">
        <v>233</v>
      </c>
      <c r="H157" s="237">
        <v>51.503999999999998</v>
      </c>
      <c r="I157" s="238"/>
      <c r="J157" s="239">
        <f>ROUND(I157*H157,2)</f>
        <v>0</v>
      </c>
      <c r="K157" s="235" t="s">
        <v>234</v>
      </c>
      <c r="L157" s="240"/>
      <c r="M157" s="241" t="s">
        <v>22</v>
      </c>
      <c r="N157" s="242" t="s">
        <v>50</v>
      </c>
      <c r="O157" s="43"/>
      <c r="P157" s="214">
        <f>O157*H157</f>
        <v>0</v>
      </c>
      <c r="Q157" s="214">
        <v>2.4289999999999998</v>
      </c>
      <c r="R157" s="214">
        <f>Q157*H157</f>
        <v>125.10321599999999</v>
      </c>
      <c r="S157" s="214">
        <v>0</v>
      </c>
      <c r="T157" s="215">
        <f>S157*H157</f>
        <v>0</v>
      </c>
      <c r="AR157" s="25" t="s">
        <v>267</v>
      </c>
      <c r="AT157" s="25" t="s">
        <v>349</v>
      </c>
      <c r="AU157" s="25" t="s">
        <v>87</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235</v>
      </c>
      <c r="BM157" s="25" t="s">
        <v>352</v>
      </c>
    </row>
    <row r="158" spans="2:65" s="1" customFormat="1" ht="22.5" customHeight="1">
      <c r="B158" s="42"/>
      <c r="C158" s="205" t="s">
        <v>353</v>
      </c>
      <c r="D158" s="205" t="s">
        <v>230</v>
      </c>
      <c r="E158" s="206" t="s">
        <v>354</v>
      </c>
      <c r="F158" s="207" t="s">
        <v>355</v>
      </c>
      <c r="G158" s="208" t="s">
        <v>316</v>
      </c>
      <c r="H158" s="209">
        <v>2.33</v>
      </c>
      <c r="I158" s="210"/>
      <c r="J158" s="211">
        <f>ROUND(I158*H158,2)</f>
        <v>0</v>
      </c>
      <c r="K158" s="207" t="s">
        <v>234</v>
      </c>
      <c r="L158" s="62"/>
      <c r="M158" s="212" t="s">
        <v>22</v>
      </c>
      <c r="N158" s="213" t="s">
        <v>50</v>
      </c>
      <c r="O158" s="43"/>
      <c r="P158" s="214">
        <f>O158*H158</f>
        <v>0</v>
      </c>
      <c r="Q158" s="214">
        <v>1.1133200000000001</v>
      </c>
      <c r="R158" s="214">
        <f>Q158*H158</f>
        <v>2.5940356000000002</v>
      </c>
      <c r="S158" s="214">
        <v>0</v>
      </c>
      <c r="T158" s="215">
        <f>S158*H158</f>
        <v>0</v>
      </c>
      <c r="AR158" s="25" t="s">
        <v>235</v>
      </c>
      <c r="AT158" s="25" t="s">
        <v>230</v>
      </c>
      <c r="AU158" s="25" t="s">
        <v>87</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235</v>
      </c>
      <c r="BM158" s="25" t="s">
        <v>356</v>
      </c>
    </row>
    <row r="159" spans="2:65" s="12" customFormat="1" ht="13.5">
      <c r="B159" s="217"/>
      <c r="C159" s="218"/>
      <c r="D159" s="229" t="s">
        <v>237</v>
      </c>
      <c r="E159" s="230" t="s">
        <v>22</v>
      </c>
      <c r="F159" s="231" t="s">
        <v>357</v>
      </c>
      <c r="G159" s="218"/>
      <c r="H159" s="232">
        <v>2.33</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3" customFormat="1" ht="13.5">
      <c r="B160" s="243"/>
      <c r="C160" s="244"/>
      <c r="D160" s="219" t="s">
        <v>237</v>
      </c>
      <c r="E160" s="245" t="s">
        <v>22</v>
      </c>
      <c r="F160" s="246" t="s">
        <v>358</v>
      </c>
      <c r="G160" s="244"/>
      <c r="H160" s="247">
        <v>2.33</v>
      </c>
      <c r="I160" s="248"/>
      <c r="J160" s="244"/>
      <c r="K160" s="244"/>
      <c r="L160" s="249"/>
      <c r="M160" s="250"/>
      <c r="N160" s="251"/>
      <c r="O160" s="251"/>
      <c r="P160" s="251"/>
      <c r="Q160" s="251"/>
      <c r="R160" s="251"/>
      <c r="S160" s="251"/>
      <c r="T160" s="252"/>
      <c r="AT160" s="253" t="s">
        <v>237</v>
      </c>
      <c r="AU160" s="253" t="s">
        <v>87</v>
      </c>
      <c r="AV160" s="13" t="s">
        <v>235</v>
      </c>
      <c r="AW160" s="13" t="s">
        <v>42</v>
      </c>
      <c r="AX160" s="13" t="s">
        <v>24</v>
      </c>
      <c r="AY160" s="253" t="s">
        <v>228</v>
      </c>
    </row>
    <row r="161" spans="2:65" s="1" customFormat="1" ht="31.5" customHeight="1">
      <c r="B161" s="42"/>
      <c r="C161" s="205" t="s">
        <v>359</v>
      </c>
      <c r="D161" s="205" t="s">
        <v>230</v>
      </c>
      <c r="E161" s="206" t="s">
        <v>360</v>
      </c>
      <c r="F161" s="207" t="s">
        <v>361</v>
      </c>
      <c r="G161" s="208" t="s">
        <v>362</v>
      </c>
      <c r="H161" s="209">
        <v>2874</v>
      </c>
      <c r="I161" s="210"/>
      <c r="J161" s="211">
        <f>ROUND(I161*H161,2)</f>
        <v>0</v>
      </c>
      <c r="K161" s="207" t="s">
        <v>264</v>
      </c>
      <c r="L161" s="62"/>
      <c r="M161" s="212" t="s">
        <v>22</v>
      </c>
      <c r="N161" s="213" t="s">
        <v>50</v>
      </c>
      <c r="O161" s="43"/>
      <c r="P161" s="214">
        <f>O161*H161</f>
        <v>0</v>
      </c>
      <c r="Q161" s="214">
        <v>0</v>
      </c>
      <c r="R161" s="214">
        <f>Q161*H161</f>
        <v>0</v>
      </c>
      <c r="S161" s="214">
        <v>0</v>
      </c>
      <c r="T161" s="215">
        <f>S161*H161</f>
        <v>0</v>
      </c>
      <c r="AR161" s="25" t="s">
        <v>235</v>
      </c>
      <c r="AT161" s="25" t="s">
        <v>230</v>
      </c>
      <c r="AU161" s="25" t="s">
        <v>87</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235</v>
      </c>
      <c r="BM161" s="25" t="s">
        <v>363</v>
      </c>
    </row>
    <row r="162" spans="2:65" s="1" customFormat="1" ht="22.5" customHeight="1">
      <c r="B162" s="42"/>
      <c r="C162" s="205" t="s">
        <v>364</v>
      </c>
      <c r="D162" s="205" t="s">
        <v>230</v>
      </c>
      <c r="E162" s="206" t="s">
        <v>365</v>
      </c>
      <c r="F162" s="207" t="s">
        <v>366</v>
      </c>
      <c r="G162" s="208" t="s">
        <v>233</v>
      </c>
      <c r="H162" s="209">
        <v>281.68900000000002</v>
      </c>
      <c r="I162" s="210"/>
      <c r="J162" s="211">
        <f>ROUND(I162*H162,2)</f>
        <v>0</v>
      </c>
      <c r="K162" s="207" t="s">
        <v>234</v>
      </c>
      <c r="L162" s="62"/>
      <c r="M162" s="212" t="s">
        <v>22</v>
      </c>
      <c r="N162" s="213" t="s">
        <v>50</v>
      </c>
      <c r="O162" s="43"/>
      <c r="P162" s="214">
        <f>O162*H162</f>
        <v>0</v>
      </c>
      <c r="Q162" s="214">
        <v>2.45329</v>
      </c>
      <c r="R162" s="214">
        <f>Q162*H162</f>
        <v>691.06480681000005</v>
      </c>
      <c r="S162" s="214">
        <v>0</v>
      </c>
      <c r="T162" s="215">
        <f>S162*H162</f>
        <v>0</v>
      </c>
      <c r="AR162" s="25" t="s">
        <v>235</v>
      </c>
      <c r="AT162" s="25" t="s">
        <v>230</v>
      </c>
      <c r="AU162" s="25" t="s">
        <v>87</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235</v>
      </c>
      <c r="BM162" s="25" t="s">
        <v>367</v>
      </c>
    </row>
    <row r="163" spans="2:65" s="12" customFormat="1" ht="13.5">
      <c r="B163" s="217"/>
      <c r="C163" s="218"/>
      <c r="D163" s="229" t="s">
        <v>237</v>
      </c>
      <c r="E163" s="230" t="s">
        <v>22</v>
      </c>
      <c r="F163" s="231" t="s">
        <v>368</v>
      </c>
      <c r="G163" s="218"/>
      <c r="H163" s="232">
        <v>35.375</v>
      </c>
      <c r="I163" s="223"/>
      <c r="J163" s="218"/>
      <c r="K163" s="218"/>
      <c r="L163" s="224"/>
      <c r="M163" s="225"/>
      <c r="N163" s="226"/>
      <c r="O163" s="226"/>
      <c r="P163" s="226"/>
      <c r="Q163" s="226"/>
      <c r="R163" s="226"/>
      <c r="S163" s="226"/>
      <c r="T163" s="227"/>
      <c r="AT163" s="228" t="s">
        <v>237</v>
      </c>
      <c r="AU163" s="228" t="s">
        <v>87</v>
      </c>
      <c r="AV163" s="12" t="s">
        <v>87</v>
      </c>
      <c r="AW163" s="12" t="s">
        <v>42</v>
      </c>
      <c r="AX163" s="12" t="s">
        <v>79</v>
      </c>
      <c r="AY163" s="228" t="s">
        <v>228</v>
      </c>
    </row>
    <row r="164" spans="2:65" s="12" customFormat="1" ht="13.5">
      <c r="B164" s="217"/>
      <c r="C164" s="218"/>
      <c r="D164" s="229" t="s">
        <v>237</v>
      </c>
      <c r="E164" s="230" t="s">
        <v>22</v>
      </c>
      <c r="F164" s="231" t="s">
        <v>369</v>
      </c>
      <c r="G164" s="218"/>
      <c r="H164" s="232">
        <v>246.31399999999999</v>
      </c>
      <c r="I164" s="223"/>
      <c r="J164" s="218"/>
      <c r="K164" s="218"/>
      <c r="L164" s="224"/>
      <c r="M164" s="225"/>
      <c r="N164" s="226"/>
      <c r="O164" s="226"/>
      <c r="P164" s="226"/>
      <c r="Q164" s="226"/>
      <c r="R164" s="226"/>
      <c r="S164" s="226"/>
      <c r="T164" s="227"/>
      <c r="AT164" s="228" t="s">
        <v>237</v>
      </c>
      <c r="AU164" s="228" t="s">
        <v>87</v>
      </c>
      <c r="AV164" s="12" t="s">
        <v>87</v>
      </c>
      <c r="AW164" s="12" t="s">
        <v>42</v>
      </c>
      <c r="AX164" s="12" t="s">
        <v>79</v>
      </c>
      <c r="AY164" s="228" t="s">
        <v>228</v>
      </c>
    </row>
    <row r="165" spans="2:65" s="13" customFormat="1" ht="13.5">
      <c r="B165" s="243"/>
      <c r="C165" s="244"/>
      <c r="D165" s="219" t="s">
        <v>237</v>
      </c>
      <c r="E165" s="245" t="s">
        <v>22</v>
      </c>
      <c r="F165" s="246" t="s">
        <v>358</v>
      </c>
      <c r="G165" s="244"/>
      <c r="H165" s="247">
        <v>281.68900000000002</v>
      </c>
      <c r="I165" s="248"/>
      <c r="J165" s="244"/>
      <c r="K165" s="244"/>
      <c r="L165" s="249"/>
      <c r="M165" s="250"/>
      <c r="N165" s="251"/>
      <c r="O165" s="251"/>
      <c r="P165" s="251"/>
      <c r="Q165" s="251"/>
      <c r="R165" s="251"/>
      <c r="S165" s="251"/>
      <c r="T165" s="252"/>
      <c r="AT165" s="253" t="s">
        <v>237</v>
      </c>
      <c r="AU165" s="253" t="s">
        <v>87</v>
      </c>
      <c r="AV165" s="13" t="s">
        <v>235</v>
      </c>
      <c r="AW165" s="13" t="s">
        <v>42</v>
      </c>
      <c r="AX165" s="13" t="s">
        <v>24</v>
      </c>
      <c r="AY165" s="253" t="s">
        <v>228</v>
      </c>
    </row>
    <row r="166" spans="2:65" s="1" customFormat="1" ht="44.25" customHeight="1">
      <c r="B166" s="42"/>
      <c r="C166" s="205" t="s">
        <v>370</v>
      </c>
      <c r="D166" s="205" t="s">
        <v>230</v>
      </c>
      <c r="E166" s="206" t="s">
        <v>371</v>
      </c>
      <c r="F166" s="207" t="s">
        <v>372</v>
      </c>
      <c r="G166" s="208" t="s">
        <v>263</v>
      </c>
      <c r="H166" s="209">
        <v>87.254999999999995</v>
      </c>
      <c r="I166" s="210"/>
      <c r="J166" s="211">
        <f>ROUND(I166*H166,2)</f>
        <v>0</v>
      </c>
      <c r="K166" s="207" t="s">
        <v>234</v>
      </c>
      <c r="L166" s="62"/>
      <c r="M166" s="212" t="s">
        <v>22</v>
      </c>
      <c r="N166" s="213" t="s">
        <v>50</v>
      </c>
      <c r="O166" s="43"/>
      <c r="P166" s="214">
        <f>O166*H166</f>
        <v>0</v>
      </c>
      <c r="Q166" s="214">
        <v>1.0300000000000001E-3</v>
      </c>
      <c r="R166" s="214">
        <f>Q166*H166</f>
        <v>8.9872649999999998E-2</v>
      </c>
      <c r="S166" s="214">
        <v>0</v>
      </c>
      <c r="T166" s="215">
        <f>S166*H166</f>
        <v>0</v>
      </c>
      <c r="AR166" s="25" t="s">
        <v>235</v>
      </c>
      <c r="AT166" s="25" t="s">
        <v>230</v>
      </c>
      <c r="AU166" s="25" t="s">
        <v>87</v>
      </c>
      <c r="AY166" s="25" t="s">
        <v>228</v>
      </c>
      <c r="BE166" s="216">
        <f>IF(N166="základní",J166,0)</f>
        <v>0</v>
      </c>
      <c r="BF166" s="216">
        <f>IF(N166="snížená",J166,0)</f>
        <v>0</v>
      </c>
      <c r="BG166" s="216">
        <f>IF(N166="zákl. přenesená",J166,0)</f>
        <v>0</v>
      </c>
      <c r="BH166" s="216">
        <f>IF(N166="sníž. přenesená",J166,0)</f>
        <v>0</v>
      </c>
      <c r="BI166" s="216">
        <f>IF(N166="nulová",J166,0)</f>
        <v>0</v>
      </c>
      <c r="BJ166" s="25" t="s">
        <v>24</v>
      </c>
      <c r="BK166" s="216">
        <f>ROUND(I166*H166,2)</f>
        <v>0</v>
      </c>
      <c r="BL166" s="25" t="s">
        <v>235</v>
      </c>
      <c r="BM166" s="25" t="s">
        <v>373</v>
      </c>
    </row>
    <row r="167" spans="2:65" s="12" customFormat="1" ht="13.5">
      <c r="B167" s="217"/>
      <c r="C167" s="218"/>
      <c r="D167" s="229" t="s">
        <v>237</v>
      </c>
      <c r="E167" s="230" t="s">
        <v>22</v>
      </c>
      <c r="F167" s="231" t="s">
        <v>374</v>
      </c>
      <c r="G167" s="218"/>
      <c r="H167" s="232">
        <v>23.201000000000001</v>
      </c>
      <c r="I167" s="223"/>
      <c r="J167" s="218"/>
      <c r="K167" s="218"/>
      <c r="L167" s="224"/>
      <c r="M167" s="225"/>
      <c r="N167" s="226"/>
      <c r="O167" s="226"/>
      <c r="P167" s="226"/>
      <c r="Q167" s="226"/>
      <c r="R167" s="226"/>
      <c r="S167" s="226"/>
      <c r="T167" s="227"/>
      <c r="AT167" s="228" t="s">
        <v>237</v>
      </c>
      <c r="AU167" s="228" t="s">
        <v>87</v>
      </c>
      <c r="AV167" s="12" t="s">
        <v>87</v>
      </c>
      <c r="AW167" s="12" t="s">
        <v>42</v>
      </c>
      <c r="AX167" s="12" t="s">
        <v>79</v>
      </c>
      <c r="AY167" s="228" t="s">
        <v>228</v>
      </c>
    </row>
    <row r="168" spans="2:65" s="12" customFormat="1" ht="13.5">
      <c r="B168" s="217"/>
      <c r="C168" s="218"/>
      <c r="D168" s="229" t="s">
        <v>237</v>
      </c>
      <c r="E168" s="230" t="s">
        <v>22</v>
      </c>
      <c r="F168" s="231" t="s">
        <v>375</v>
      </c>
      <c r="G168" s="218"/>
      <c r="H168" s="232">
        <v>28.062000000000001</v>
      </c>
      <c r="I168" s="223"/>
      <c r="J168" s="218"/>
      <c r="K168" s="218"/>
      <c r="L168" s="224"/>
      <c r="M168" s="225"/>
      <c r="N168" s="226"/>
      <c r="O168" s="226"/>
      <c r="P168" s="226"/>
      <c r="Q168" s="226"/>
      <c r="R168" s="226"/>
      <c r="S168" s="226"/>
      <c r="T168" s="227"/>
      <c r="AT168" s="228" t="s">
        <v>237</v>
      </c>
      <c r="AU168" s="228" t="s">
        <v>87</v>
      </c>
      <c r="AV168" s="12" t="s">
        <v>87</v>
      </c>
      <c r="AW168" s="12" t="s">
        <v>42</v>
      </c>
      <c r="AX168" s="12" t="s">
        <v>79</v>
      </c>
      <c r="AY168" s="228" t="s">
        <v>228</v>
      </c>
    </row>
    <row r="169" spans="2:65" s="12" customFormat="1" ht="13.5">
      <c r="B169" s="217"/>
      <c r="C169" s="218"/>
      <c r="D169" s="229" t="s">
        <v>237</v>
      </c>
      <c r="E169" s="230" t="s">
        <v>22</v>
      </c>
      <c r="F169" s="231" t="s">
        <v>376</v>
      </c>
      <c r="G169" s="218"/>
      <c r="H169" s="232">
        <v>35.991999999999997</v>
      </c>
      <c r="I169" s="223"/>
      <c r="J169" s="218"/>
      <c r="K169" s="218"/>
      <c r="L169" s="224"/>
      <c r="M169" s="225"/>
      <c r="N169" s="226"/>
      <c r="O169" s="226"/>
      <c r="P169" s="226"/>
      <c r="Q169" s="226"/>
      <c r="R169" s="226"/>
      <c r="S169" s="226"/>
      <c r="T169" s="227"/>
      <c r="AT169" s="228" t="s">
        <v>237</v>
      </c>
      <c r="AU169" s="228" t="s">
        <v>87</v>
      </c>
      <c r="AV169" s="12" t="s">
        <v>87</v>
      </c>
      <c r="AW169" s="12" t="s">
        <v>42</v>
      </c>
      <c r="AX169" s="12" t="s">
        <v>79</v>
      </c>
      <c r="AY169" s="228" t="s">
        <v>228</v>
      </c>
    </row>
    <row r="170" spans="2:65" s="13" customFormat="1" ht="13.5">
      <c r="B170" s="243"/>
      <c r="C170" s="244"/>
      <c r="D170" s="219" t="s">
        <v>237</v>
      </c>
      <c r="E170" s="245" t="s">
        <v>22</v>
      </c>
      <c r="F170" s="246" t="s">
        <v>358</v>
      </c>
      <c r="G170" s="244"/>
      <c r="H170" s="247">
        <v>87.254999999999995</v>
      </c>
      <c r="I170" s="248"/>
      <c r="J170" s="244"/>
      <c r="K170" s="244"/>
      <c r="L170" s="249"/>
      <c r="M170" s="250"/>
      <c r="N170" s="251"/>
      <c r="O170" s="251"/>
      <c r="P170" s="251"/>
      <c r="Q170" s="251"/>
      <c r="R170" s="251"/>
      <c r="S170" s="251"/>
      <c r="T170" s="252"/>
      <c r="AT170" s="253" t="s">
        <v>237</v>
      </c>
      <c r="AU170" s="253" t="s">
        <v>87</v>
      </c>
      <c r="AV170" s="13" t="s">
        <v>235</v>
      </c>
      <c r="AW170" s="13" t="s">
        <v>42</v>
      </c>
      <c r="AX170" s="13" t="s">
        <v>24</v>
      </c>
      <c r="AY170" s="253" t="s">
        <v>228</v>
      </c>
    </row>
    <row r="171" spans="2:65" s="1" customFormat="1" ht="44.25" customHeight="1">
      <c r="B171" s="42"/>
      <c r="C171" s="205" t="s">
        <v>377</v>
      </c>
      <c r="D171" s="205" t="s">
        <v>230</v>
      </c>
      <c r="E171" s="206" t="s">
        <v>378</v>
      </c>
      <c r="F171" s="207" t="s">
        <v>379</v>
      </c>
      <c r="G171" s="208" t="s">
        <v>263</v>
      </c>
      <c r="H171" s="209">
        <v>87.254999999999995</v>
      </c>
      <c r="I171" s="210"/>
      <c r="J171" s="211">
        <f>ROUND(I171*H171,2)</f>
        <v>0</v>
      </c>
      <c r="K171" s="207" t="s">
        <v>234</v>
      </c>
      <c r="L171" s="62"/>
      <c r="M171" s="212" t="s">
        <v>22</v>
      </c>
      <c r="N171" s="213" t="s">
        <v>50</v>
      </c>
      <c r="O171" s="43"/>
      <c r="P171" s="214">
        <f>O171*H171</f>
        <v>0</v>
      </c>
      <c r="Q171" s="214">
        <v>0</v>
      </c>
      <c r="R171" s="214">
        <f>Q171*H171</f>
        <v>0</v>
      </c>
      <c r="S171" s="214">
        <v>0</v>
      </c>
      <c r="T171" s="215">
        <f>S171*H171</f>
        <v>0</v>
      </c>
      <c r="AR171" s="25" t="s">
        <v>235</v>
      </c>
      <c r="AT171" s="25" t="s">
        <v>230</v>
      </c>
      <c r="AU171" s="25" t="s">
        <v>87</v>
      </c>
      <c r="AY171" s="25" t="s">
        <v>228</v>
      </c>
      <c r="BE171" s="216">
        <f>IF(N171="základní",J171,0)</f>
        <v>0</v>
      </c>
      <c r="BF171" s="216">
        <f>IF(N171="snížená",J171,0)</f>
        <v>0</v>
      </c>
      <c r="BG171" s="216">
        <f>IF(N171="zákl. přenesená",J171,0)</f>
        <v>0</v>
      </c>
      <c r="BH171" s="216">
        <f>IF(N171="sníž. přenesená",J171,0)</f>
        <v>0</v>
      </c>
      <c r="BI171" s="216">
        <f>IF(N171="nulová",J171,0)</f>
        <v>0</v>
      </c>
      <c r="BJ171" s="25" t="s">
        <v>24</v>
      </c>
      <c r="BK171" s="216">
        <f>ROUND(I171*H171,2)</f>
        <v>0</v>
      </c>
      <c r="BL171" s="25" t="s">
        <v>235</v>
      </c>
      <c r="BM171" s="25" t="s">
        <v>380</v>
      </c>
    </row>
    <row r="172" spans="2:65" s="1" customFormat="1" ht="22.5" customHeight="1">
      <c r="B172" s="42"/>
      <c r="C172" s="205" t="s">
        <v>381</v>
      </c>
      <c r="D172" s="205" t="s">
        <v>230</v>
      </c>
      <c r="E172" s="206" t="s">
        <v>382</v>
      </c>
      <c r="F172" s="207" t="s">
        <v>383</v>
      </c>
      <c r="G172" s="208" t="s">
        <v>316</v>
      </c>
      <c r="H172" s="209">
        <v>23.616</v>
      </c>
      <c r="I172" s="210"/>
      <c r="J172" s="211">
        <f>ROUND(I172*H172,2)</f>
        <v>0</v>
      </c>
      <c r="K172" s="207" t="s">
        <v>234</v>
      </c>
      <c r="L172" s="62"/>
      <c r="M172" s="212" t="s">
        <v>22</v>
      </c>
      <c r="N172" s="213" t="s">
        <v>50</v>
      </c>
      <c r="O172" s="43"/>
      <c r="P172" s="214">
        <f>O172*H172</f>
        <v>0</v>
      </c>
      <c r="Q172" s="214">
        <v>1.0530600000000001</v>
      </c>
      <c r="R172" s="214">
        <f>Q172*H172</f>
        <v>24.869064960000003</v>
      </c>
      <c r="S172" s="214">
        <v>0</v>
      </c>
      <c r="T172" s="215">
        <f>S172*H172</f>
        <v>0</v>
      </c>
      <c r="AR172" s="25" t="s">
        <v>235</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384</v>
      </c>
    </row>
    <row r="173" spans="2:65" s="12" customFormat="1" ht="13.5">
      <c r="B173" s="217"/>
      <c r="C173" s="218"/>
      <c r="D173" s="219" t="s">
        <v>237</v>
      </c>
      <c r="E173" s="220" t="s">
        <v>22</v>
      </c>
      <c r="F173" s="221" t="s">
        <v>385</v>
      </c>
      <c r="G173" s="218"/>
      <c r="H173" s="222">
        <v>23.616</v>
      </c>
      <c r="I173" s="223"/>
      <c r="J173" s="218"/>
      <c r="K173" s="218"/>
      <c r="L173" s="224"/>
      <c r="M173" s="225"/>
      <c r="N173" s="226"/>
      <c r="O173" s="226"/>
      <c r="P173" s="226"/>
      <c r="Q173" s="226"/>
      <c r="R173" s="226"/>
      <c r="S173" s="226"/>
      <c r="T173" s="227"/>
      <c r="AT173" s="228" t="s">
        <v>237</v>
      </c>
      <c r="AU173" s="228" t="s">
        <v>87</v>
      </c>
      <c r="AV173" s="12" t="s">
        <v>87</v>
      </c>
      <c r="AW173" s="12" t="s">
        <v>42</v>
      </c>
      <c r="AX173" s="12" t="s">
        <v>24</v>
      </c>
      <c r="AY173" s="228" t="s">
        <v>228</v>
      </c>
    </row>
    <row r="174" spans="2:65" s="1" customFormat="1" ht="22.5" customHeight="1">
      <c r="B174" s="42"/>
      <c r="C174" s="205" t="s">
        <v>386</v>
      </c>
      <c r="D174" s="205" t="s">
        <v>230</v>
      </c>
      <c r="E174" s="206" t="s">
        <v>387</v>
      </c>
      <c r="F174" s="207" t="s">
        <v>388</v>
      </c>
      <c r="G174" s="208" t="s">
        <v>233</v>
      </c>
      <c r="H174" s="209">
        <v>181.554</v>
      </c>
      <c r="I174" s="210"/>
      <c r="J174" s="211">
        <f>ROUND(I174*H174,2)</f>
        <v>0</v>
      </c>
      <c r="K174" s="207" t="s">
        <v>234</v>
      </c>
      <c r="L174" s="62"/>
      <c r="M174" s="212" t="s">
        <v>22</v>
      </c>
      <c r="N174" s="213" t="s">
        <v>50</v>
      </c>
      <c r="O174" s="43"/>
      <c r="P174" s="214">
        <f>O174*H174</f>
        <v>0</v>
      </c>
      <c r="Q174" s="214">
        <v>2.45329</v>
      </c>
      <c r="R174" s="214">
        <f>Q174*H174</f>
        <v>445.40461266</v>
      </c>
      <c r="S174" s="214">
        <v>0</v>
      </c>
      <c r="T174" s="215">
        <f>S174*H174</f>
        <v>0</v>
      </c>
      <c r="AR174" s="25" t="s">
        <v>235</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235</v>
      </c>
      <c r="BM174" s="25" t="s">
        <v>389</v>
      </c>
    </row>
    <row r="175" spans="2:65" s="12" customFormat="1" ht="13.5">
      <c r="B175" s="217"/>
      <c r="C175" s="218"/>
      <c r="D175" s="229" t="s">
        <v>237</v>
      </c>
      <c r="E175" s="230" t="s">
        <v>22</v>
      </c>
      <c r="F175" s="231" t="s">
        <v>390</v>
      </c>
      <c r="G175" s="218"/>
      <c r="H175" s="232">
        <v>1.413</v>
      </c>
      <c r="I175" s="223"/>
      <c r="J175" s="218"/>
      <c r="K175" s="218"/>
      <c r="L175" s="224"/>
      <c r="M175" s="225"/>
      <c r="N175" s="226"/>
      <c r="O175" s="226"/>
      <c r="P175" s="226"/>
      <c r="Q175" s="226"/>
      <c r="R175" s="226"/>
      <c r="S175" s="226"/>
      <c r="T175" s="227"/>
      <c r="AT175" s="228" t="s">
        <v>237</v>
      </c>
      <c r="AU175" s="228" t="s">
        <v>87</v>
      </c>
      <c r="AV175" s="12" t="s">
        <v>87</v>
      </c>
      <c r="AW175" s="12" t="s">
        <v>42</v>
      </c>
      <c r="AX175" s="12" t="s">
        <v>79</v>
      </c>
      <c r="AY175" s="228" t="s">
        <v>228</v>
      </c>
    </row>
    <row r="176" spans="2:65" s="12" customFormat="1" ht="27">
      <c r="B176" s="217"/>
      <c r="C176" s="218"/>
      <c r="D176" s="229" t="s">
        <v>237</v>
      </c>
      <c r="E176" s="230" t="s">
        <v>22</v>
      </c>
      <c r="F176" s="231" t="s">
        <v>391</v>
      </c>
      <c r="G176" s="218"/>
      <c r="H176" s="232">
        <v>71.352000000000004</v>
      </c>
      <c r="I176" s="223"/>
      <c r="J176" s="218"/>
      <c r="K176" s="218"/>
      <c r="L176" s="224"/>
      <c r="M176" s="225"/>
      <c r="N176" s="226"/>
      <c r="O176" s="226"/>
      <c r="P176" s="226"/>
      <c r="Q176" s="226"/>
      <c r="R176" s="226"/>
      <c r="S176" s="226"/>
      <c r="T176" s="227"/>
      <c r="AT176" s="228" t="s">
        <v>237</v>
      </c>
      <c r="AU176" s="228" t="s">
        <v>87</v>
      </c>
      <c r="AV176" s="12" t="s">
        <v>87</v>
      </c>
      <c r="AW176" s="12" t="s">
        <v>42</v>
      </c>
      <c r="AX176" s="12" t="s">
        <v>79</v>
      </c>
      <c r="AY176" s="228" t="s">
        <v>228</v>
      </c>
    </row>
    <row r="177" spans="2:65" s="12" customFormat="1" ht="27">
      <c r="B177" s="217"/>
      <c r="C177" s="218"/>
      <c r="D177" s="229" t="s">
        <v>237</v>
      </c>
      <c r="E177" s="230" t="s">
        <v>22</v>
      </c>
      <c r="F177" s="231" t="s">
        <v>392</v>
      </c>
      <c r="G177" s="218"/>
      <c r="H177" s="232">
        <v>81.492000000000004</v>
      </c>
      <c r="I177" s="223"/>
      <c r="J177" s="218"/>
      <c r="K177" s="218"/>
      <c r="L177" s="224"/>
      <c r="M177" s="225"/>
      <c r="N177" s="226"/>
      <c r="O177" s="226"/>
      <c r="P177" s="226"/>
      <c r="Q177" s="226"/>
      <c r="R177" s="226"/>
      <c r="S177" s="226"/>
      <c r="T177" s="227"/>
      <c r="AT177" s="228" t="s">
        <v>237</v>
      </c>
      <c r="AU177" s="228" t="s">
        <v>87</v>
      </c>
      <c r="AV177" s="12" t="s">
        <v>87</v>
      </c>
      <c r="AW177" s="12" t="s">
        <v>42</v>
      </c>
      <c r="AX177" s="12" t="s">
        <v>79</v>
      </c>
      <c r="AY177" s="228" t="s">
        <v>228</v>
      </c>
    </row>
    <row r="178" spans="2:65" s="12" customFormat="1" ht="13.5">
      <c r="B178" s="217"/>
      <c r="C178" s="218"/>
      <c r="D178" s="229" t="s">
        <v>237</v>
      </c>
      <c r="E178" s="230" t="s">
        <v>22</v>
      </c>
      <c r="F178" s="231" t="s">
        <v>393</v>
      </c>
      <c r="G178" s="218"/>
      <c r="H178" s="232">
        <v>24.591999999999999</v>
      </c>
      <c r="I178" s="223"/>
      <c r="J178" s="218"/>
      <c r="K178" s="218"/>
      <c r="L178" s="224"/>
      <c r="M178" s="225"/>
      <c r="N178" s="226"/>
      <c r="O178" s="226"/>
      <c r="P178" s="226"/>
      <c r="Q178" s="226"/>
      <c r="R178" s="226"/>
      <c r="S178" s="226"/>
      <c r="T178" s="227"/>
      <c r="AT178" s="228" t="s">
        <v>237</v>
      </c>
      <c r="AU178" s="228" t="s">
        <v>87</v>
      </c>
      <c r="AV178" s="12" t="s">
        <v>87</v>
      </c>
      <c r="AW178" s="12" t="s">
        <v>42</v>
      </c>
      <c r="AX178" s="12" t="s">
        <v>79</v>
      </c>
      <c r="AY178" s="228" t="s">
        <v>228</v>
      </c>
    </row>
    <row r="179" spans="2:65" s="12" customFormat="1" ht="13.5">
      <c r="B179" s="217"/>
      <c r="C179" s="218"/>
      <c r="D179" s="229" t="s">
        <v>237</v>
      </c>
      <c r="E179" s="230" t="s">
        <v>22</v>
      </c>
      <c r="F179" s="231" t="s">
        <v>394</v>
      </c>
      <c r="G179" s="218"/>
      <c r="H179" s="232">
        <v>2.7050000000000001</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3" customFormat="1" ht="13.5">
      <c r="B180" s="243"/>
      <c r="C180" s="244"/>
      <c r="D180" s="219" t="s">
        <v>237</v>
      </c>
      <c r="E180" s="245" t="s">
        <v>22</v>
      </c>
      <c r="F180" s="246" t="s">
        <v>358</v>
      </c>
      <c r="G180" s="244"/>
      <c r="H180" s="247">
        <v>181.554</v>
      </c>
      <c r="I180" s="248"/>
      <c r="J180" s="244"/>
      <c r="K180" s="244"/>
      <c r="L180" s="249"/>
      <c r="M180" s="250"/>
      <c r="N180" s="251"/>
      <c r="O180" s="251"/>
      <c r="P180" s="251"/>
      <c r="Q180" s="251"/>
      <c r="R180" s="251"/>
      <c r="S180" s="251"/>
      <c r="T180" s="252"/>
      <c r="AT180" s="253" t="s">
        <v>237</v>
      </c>
      <c r="AU180" s="253" t="s">
        <v>87</v>
      </c>
      <c r="AV180" s="13" t="s">
        <v>235</v>
      </c>
      <c r="AW180" s="13" t="s">
        <v>42</v>
      </c>
      <c r="AX180" s="13" t="s">
        <v>24</v>
      </c>
      <c r="AY180" s="253" t="s">
        <v>228</v>
      </c>
    </row>
    <row r="181" spans="2:65" s="1" customFormat="1" ht="22.5" customHeight="1">
      <c r="B181" s="42"/>
      <c r="C181" s="205" t="s">
        <v>395</v>
      </c>
      <c r="D181" s="205" t="s">
        <v>230</v>
      </c>
      <c r="E181" s="206" t="s">
        <v>396</v>
      </c>
      <c r="F181" s="207" t="s">
        <v>397</v>
      </c>
      <c r="G181" s="208" t="s">
        <v>263</v>
      </c>
      <c r="H181" s="209">
        <v>731.54399999999998</v>
      </c>
      <c r="I181" s="210"/>
      <c r="J181" s="211">
        <f>ROUND(I181*H181,2)</f>
        <v>0</v>
      </c>
      <c r="K181" s="207" t="s">
        <v>234</v>
      </c>
      <c r="L181" s="62"/>
      <c r="M181" s="212" t="s">
        <v>22</v>
      </c>
      <c r="N181" s="213" t="s">
        <v>50</v>
      </c>
      <c r="O181" s="43"/>
      <c r="P181" s="214">
        <f>O181*H181</f>
        <v>0</v>
      </c>
      <c r="Q181" s="214">
        <v>1.0300000000000001E-3</v>
      </c>
      <c r="R181" s="214">
        <f>Q181*H181</f>
        <v>0.75349032000000005</v>
      </c>
      <c r="S181" s="214">
        <v>0</v>
      </c>
      <c r="T181" s="215">
        <f>S181*H181</f>
        <v>0</v>
      </c>
      <c r="AR181" s="25" t="s">
        <v>235</v>
      </c>
      <c r="AT181" s="25" t="s">
        <v>230</v>
      </c>
      <c r="AU181" s="25" t="s">
        <v>87</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235</v>
      </c>
      <c r="BM181" s="25" t="s">
        <v>398</v>
      </c>
    </row>
    <row r="182" spans="2:65" s="12" customFormat="1" ht="13.5">
      <c r="B182" s="217"/>
      <c r="C182" s="218"/>
      <c r="D182" s="219" t="s">
        <v>237</v>
      </c>
      <c r="E182" s="220" t="s">
        <v>22</v>
      </c>
      <c r="F182" s="221" t="s">
        <v>399</v>
      </c>
      <c r="G182" s="218"/>
      <c r="H182" s="222">
        <v>731.54399999999998</v>
      </c>
      <c r="I182" s="223"/>
      <c r="J182" s="218"/>
      <c r="K182" s="218"/>
      <c r="L182" s="224"/>
      <c r="M182" s="225"/>
      <c r="N182" s="226"/>
      <c r="O182" s="226"/>
      <c r="P182" s="226"/>
      <c r="Q182" s="226"/>
      <c r="R182" s="226"/>
      <c r="S182" s="226"/>
      <c r="T182" s="227"/>
      <c r="AT182" s="228" t="s">
        <v>237</v>
      </c>
      <c r="AU182" s="228" t="s">
        <v>87</v>
      </c>
      <c r="AV182" s="12" t="s">
        <v>87</v>
      </c>
      <c r="AW182" s="12" t="s">
        <v>42</v>
      </c>
      <c r="AX182" s="12" t="s">
        <v>24</v>
      </c>
      <c r="AY182" s="228" t="s">
        <v>228</v>
      </c>
    </row>
    <row r="183" spans="2:65" s="1" customFormat="1" ht="22.5" customHeight="1">
      <c r="B183" s="42"/>
      <c r="C183" s="205" t="s">
        <v>400</v>
      </c>
      <c r="D183" s="205" t="s">
        <v>230</v>
      </c>
      <c r="E183" s="206" t="s">
        <v>401</v>
      </c>
      <c r="F183" s="207" t="s">
        <v>402</v>
      </c>
      <c r="G183" s="208" t="s">
        <v>263</v>
      </c>
      <c r="H183" s="209">
        <v>731.54399999999998</v>
      </c>
      <c r="I183" s="210"/>
      <c r="J183" s="211">
        <f>ROUND(I183*H183,2)</f>
        <v>0</v>
      </c>
      <c r="K183" s="207" t="s">
        <v>234</v>
      </c>
      <c r="L183" s="62"/>
      <c r="M183" s="212" t="s">
        <v>22</v>
      </c>
      <c r="N183" s="213" t="s">
        <v>50</v>
      </c>
      <c r="O183" s="43"/>
      <c r="P183" s="214">
        <f>O183*H183</f>
        <v>0</v>
      </c>
      <c r="Q183" s="214">
        <v>0</v>
      </c>
      <c r="R183" s="214">
        <f>Q183*H183</f>
        <v>0</v>
      </c>
      <c r="S183" s="214">
        <v>0</v>
      </c>
      <c r="T183" s="215">
        <f>S183*H183</f>
        <v>0</v>
      </c>
      <c r="AR183" s="25" t="s">
        <v>235</v>
      </c>
      <c r="AT183" s="25" t="s">
        <v>230</v>
      </c>
      <c r="AU183" s="25" t="s">
        <v>87</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235</v>
      </c>
      <c r="BM183" s="25" t="s">
        <v>403</v>
      </c>
    </row>
    <row r="184" spans="2:65" s="1" customFormat="1" ht="22.5" customHeight="1">
      <c r="B184" s="42"/>
      <c r="C184" s="205" t="s">
        <v>404</v>
      </c>
      <c r="D184" s="205" t="s">
        <v>230</v>
      </c>
      <c r="E184" s="206" t="s">
        <v>405</v>
      </c>
      <c r="F184" s="207" t="s">
        <v>406</v>
      </c>
      <c r="G184" s="208" t="s">
        <v>316</v>
      </c>
      <c r="H184" s="209">
        <v>16.34</v>
      </c>
      <c r="I184" s="210"/>
      <c r="J184" s="211">
        <f>ROUND(I184*H184,2)</f>
        <v>0</v>
      </c>
      <c r="K184" s="207" t="s">
        <v>234</v>
      </c>
      <c r="L184" s="62"/>
      <c r="M184" s="212" t="s">
        <v>22</v>
      </c>
      <c r="N184" s="213" t="s">
        <v>50</v>
      </c>
      <c r="O184" s="43"/>
      <c r="P184" s="214">
        <f>O184*H184</f>
        <v>0</v>
      </c>
      <c r="Q184" s="214">
        <v>1.0601700000000001</v>
      </c>
      <c r="R184" s="214">
        <f>Q184*H184</f>
        <v>17.3231778</v>
      </c>
      <c r="S184" s="214">
        <v>0</v>
      </c>
      <c r="T184" s="215">
        <f>S184*H184</f>
        <v>0</v>
      </c>
      <c r="AR184" s="25" t="s">
        <v>235</v>
      </c>
      <c r="AT184" s="25" t="s">
        <v>230</v>
      </c>
      <c r="AU184" s="25" t="s">
        <v>87</v>
      </c>
      <c r="AY184" s="25" t="s">
        <v>228</v>
      </c>
      <c r="BE184" s="216">
        <f>IF(N184="základní",J184,0)</f>
        <v>0</v>
      </c>
      <c r="BF184" s="216">
        <f>IF(N184="snížená",J184,0)</f>
        <v>0</v>
      </c>
      <c r="BG184" s="216">
        <f>IF(N184="zákl. přenesená",J184,0)</f>
        <v>0</v>
      </c>
      <c r="BH184" s="216">
        <f>IF(N184="sníž. přenesená",J184,0)</f>
        <v>0</v>
      </c>
      <c r="BI184" s="216">
        <f>IF(N184="nulová",J184,0)</f>
        <v>0</v>
      </c>
      <c r="BJ184" s="25" t="s">
        <v>24</v>
      </c>
      <c r="BK184" s="216">
        <f>ROUND(I184*H184,2)</f>
        <v>0</v>
      </c>
      <c r="BL184" s="25" t="s">
        <v>235</v>
      </c>
      <c r="BM184" s="25" t="s">
        <v>407</v>
      </c>
    </row>
    <row r="185" spans="2:65" s="12" customFormat="1" ht="13.5">
      <c r="B185" s="217"/>
      <c r="C185" s="218"/>
      <c r="D185" s="219" t="s">
        <v>237</v>
      </c>
      <c r="E185" s="220" t="s">
        <v>22</v>
      </c>
      <c r="F185" s="221" t="s">
        <v>408</v>
      </c>
      <c r="G185" s="218"/>
      <c r="H185" s="222">
        <v>16.34</v>
      </c>
      <c r="I185" s="223"/>
      <c r="J185" s="218"/>
      <c r="K185" s="218"/>
      <c r="L185" s="224"/>
      <c r="M185" s="225"/>
      <c r="N185" s="226"/>
      <c r="O185" s="226"/>
      <c r="P185" s="226"/>
      <c r="Q185" s="226"/>
      <c r="R185" s="226"/>
      <c r="S185" s="226"/>
      <c r="T185" s="227"/>
      <c r="AT185" s="228" t="s">
        <v>237</v>
      </c>
      <c r="AU185" s="228" t="s">
        <v>87</v>
      </c>
      <c r="AV185" s="12" t="s">
        <v>87</v>
      </c>
      <c r="AW185" s="12" t="s">
        <v>42</v>
      </c>
      <c r="AX185" s="12" t="s">
        <v>24</v>
      </c>
      <c r="AY185" s="228" t="s">
        <v>228</v>
      </c>
    </row>
    <row r="186" spans="2:65" s="1" customFormat="1" ht="22.5" customHeight="1">
      <c r="B186" s="42"/>
      <c r="C186" s="205" t="s">
        <v>409</v>
      </c>
      <c r="D186" s="205" t="s">
        <v>230</v>
      </c>
      <c r="E186" s="206" t="s">
        <v>410</v>
      </c>
      <c r="F186" s="207" t="s">
        <v>411</v>
      </c>
      <c r="G186" s="208" t="s">
        <v>233</v>
      </c>
      <c r="H186" s="209">
        <v>23.649000000000001</v>
      </c>
      <c r="I186" s="210"/>
      <c r="J186" s="211">
        <f>ROUND(I186*H186,2)</f>
        <v>0</v>
      </c>
      <c r="K186" s="207" t="s">
        <v>234</v>
      </c>
      <c r="L186" s="62"/>
      <c r="M186" s="212" t="s">
        <v>22</v>
      </c>
      <c r="N186" s="213" t="s">
        <v>50</v>
      </c>
      <c r="O186" s="43"/>
      <c r="P186" s="214">
        <f>O186*H186</f>
        <v>0</v>
      </c>
      <c r="Q186" s="214">
        <v>2.45329</v>
      </c>
      <c r="R186" s="214">
        <f>Q186*H186</f>
        <v>58.01785521</v>
      </c>
      <c r="S186" s="214">
        <v>0</v>
      </c>
      <c r="T186" s="215">
        <f>S186*H186</f>
        <v>0</v>
      </c>
      <c r="AR186" s="25" t="s">
        <v>235</v>
      </c>
      <c r="AT186" s="25" t="s">
        <v>230</v>
      </c>
      <c r="AU186" s="25" t="s">
        <v>87</v>
      </c>
      <c r="AY186" s="25" t="s">
        <v>228</v>
      </c>
      <c r="BE186" s="216">
        <f>IF(N186="základní",J186,0)</f>
        <v>0</v>
      </c>
      <c r="BF186" s="216">
        <f>IF(N186="snížená",J186,0)</f>
        <v>0</v>
      </c>
      <c r="BG186" s="216">
        <f>IF(N186="zákl. přenesená",J186,0)</f>
        <v>0</v>
      </c>
      <c r="BH186" s="216">
        <f>IF(N186="sníž. přenesená",J186,0)</f>
        <v>0</v>
      </c>
      <c r="BI186" s="216">
        <f>IF(N186="nulová",J186,0)</f>
        <v>0</v>
      </c>
      <c r="BJ186" s="25" t="s">
        <v>24</v>
      </c>
      <c r="BK186" s="216">
        <f>ROUND(I186*H186,2)</f>
        <v>0</v>
      </c>
      <c r="BL186" s="25" t="s">
        <v>235</v>
      </c>
      <c r="BM186" s="25" t="s">
        <v>412</v>
      </c>
    </row>
    <row r="187" spans="2:65" s="12" customFormat="1" ht="13.5">
      <c r="B187" s="217"/>
      <c r="C187" s="218"/>
      <c r="D187" s="219" t="s">
        <v>237</v>
      </c>
      <c r="E187" s="220" t="s">
        <v>22</v>
      </c>
      <c r="F187" s="221" t="s">
        <v>413</v>
      </c>
      <c r="G187" s="218"/>
      <c r="H187" s="222">
        <v>23.649000000000001</v>
      </c>
      <c r="I187" s="223"/>
      <c r="J187" s="218"/>
      <c r="K187" s="218"/>
      <c r="L187" s="224"/>
      <c r="M187" s="225"/>
      <c r="N187" s="226"/>
      <c r="O187" s="226"/>
      <c r="P187" s="226"/>
      <c r="Q187" s="226"/>
      <c r="R187" s="226"/>
      <c r="S187" s="226"/>
      <c r="T187" s="227"/>
      <c r="AT187" s="228" t="s">
        <v>237</v>
      </c>
      <c r="AU187" s="228" t="s">
        <v>87</v>
      </c>
      <c r="AV187" s="12" t="s">
        <v>87</v>
      </c>
      <c r="AW187" s="12" t="s">
        <v>42</v>
      </c>
      <c r="AX187" s="12" t="s">
        <v>24</v>
      </c>
      <c r="AY187" s="228" t="s">
        <v>228</v>
      </c>
    </row>
    <row r="188" spans="2:65" s="1" customFormat="1" ht="22.5" customHeight="1">
      <c r="B188" s="42"/>
      <c r="C188" s="205" t="s">
        <v>414</v>
      </c>
      <c r="D188" s="205" t="s">
        <v>230</v>
      </c>
      <c r="E188" s="206" t="s">
        <v>415</v>
      </c>
      <c r="F188" s="207" t="s">
        <v>416</v>
      </c>
      <c r="G188" s="208" t="s">
        <v>263</v>
      </c>
      <c r="H188" s="209">
        <v>69.760000000000005</v>
      </c>
      <c r="I188" s="210"/>
      <c r="J188" s="211">
        <f>ROUND(I188*H188,2)</f>
        <v>0</v>
      </c>
      <c r="K188" s="207" t="s">
        <v>234</v>
      </c>
      <c r="L188" s="62"/>
      <c r="M188" s="212" t="s">
        <v>22</v>
      </c>
      <c r="N188" s="213" t="s">
        <v>50</v>
      </c>
      <c r="O188" s="43"/>
      <c r="P188" s="214">
        <f>O188*H188</f>
        <v>0</v>
      </c>
      <c r="Q188" s="214">
        <v>1.0300000000000001E-3</v>
      </c>
      <c r="R188" s="214">
        <f>Q188*H188</f>
        <v>7.1852800000000008E-2</v>
      </c>
      <c r="S188" s="214">
        <v>0</v>
      </c>
      <c r="T188" s="215">
        <f>S188*H188</f>
        <v>0</v>
      </c>
      <c r="AR188" s="25" t="s">
        <v>235</v>
      </c>
      <c r="AT188" s="25" t="s">
        <v>230</v>
      </c>
      <c r="AU188" s="25" t="s">
        <v>87</v>
      </c>
      <c r="AY188" s="25" t="s">
        <v>228</v>
      </c>
      <c r="BE188" s="216">
        <f>IF(N188="základní",J188,0)</f>
        <v>0</v>
      </c>
      <c r="BF188" s="216">
        <f>IF(N188="snížená",J188,0)</f>
        <v>0</v>
      </c>
      <c r="BG188" s="216">
        <f>IF(N188="zákl. přenesená",J188,0)</f>
        <v>0</v>
      </c>
      <c r="BH188" s="216">
        <f>IF(N188="sníž. přenesená",J188,0)</f>
        <v>0</v>
      </c>
      <c r="BI188" s="216">
        <f>IF(N188="nulová",J188,0)</f>
        <v>0</v>
      </c>
      <c r="BJ188" s="25" t="s">
        <v>24</v>
      </c>
      <c r="BK188" s="216">
        <f>ROUND(I188*H188,2)</f>
        <v>0</v>
      </c>
      <c r="BL188" s="25" t="s">
        <v>235</v>
      </c>
      <c r="BM188" s="25" t="s">
        <v>417</v>
      </c>
    </row>
    <row r="189" spans="2:65" s="12" customFormat="1" ht="13.5">
      <c r="B189" s="217"/>
      <c r="C189" s="218"/>
      <c r="D189" s="219" t="s">
        <v>237</v>
      </c>
      <c r="E189" s="220" t="s">
        <v>22</v>
      </c>
      <c r="F189" s="221" t="s">
        <v>418</v>
      </c>
      <c r="G189" s="218"/>
      <c r="H189" s="222">
        <v>69.760000000000005</v>
      </c>
      <c r="I189" s="223"/>
      <c r="J189" s="218"/>
      <c r="K189" s="218"/>
      <c r="L189" s="224"/>
      <c r="M189" s="225"/>
      <c r="N189" s="226"/>
      <c r="O189" s="226"/>
      <c r="P189" s="226"/>
      <c r="Q189" s="226"/>
      <c r="R189" s="226"/>
      <c r="S189" s="226"/>
      <c r="T189" s="227"/>
      <c r="AT189" s="228" t="s">
        <v>237</v>
      </c>
      <c r="AU189" s="228" t="s">
        <v>87</v>
      </c>
      <c r="AV189" s="12" t="s">
        <v>87</v>
      </c>
      <c r="AW189" s="12" t="s">
        <v>42</v>
      </c>
      <c r="AX189" s="12" t="s">
        <v>24</v>
      </c>
      <c r="AY189" s="228" t="s">
        <v>228</v>
      </c>
    </row>
    <row r="190" spans="2:65" s="1" customFormat="1" ht="22.5" customHeight="1">
      <c r="B190" s="42"/>
      <c r="C190" s="205" t="s">
        <v>419</v>
      </c>
      <c r="D190" s="205" t="s">
        <v>230</v>
      </c>
      <c r="E190" s="206" t="s">
        <v>420</v>
      </c>
      <c r="F190" s="207" t="s">
        <v>421</v>
      </c>
      <c r="G190" s="208" t="s">
        <v>263</v>
      </c>
      <c r="H190" s="209">
        <v>69.760000000000005</v>
      </c>
      <c r="I190" s="210"/>
      <c r="J190" s="211">
        <f>ROUND(I190*H190,2)</f>
        <v>0</v>
      </c>
      <c r="K190" s="207" t="s">
        <v>234</v>
      </c>
      <c r="L190" s="62"/>
      <c r="M190" s="212" t="s">
        <v>22</v>
      </c>
      <c r="N190" s="213" t="s">
        <v>50</v>
      </c>
      <c r="O190" s="43"/>
      <c r="P190" s="214">
        <f>O190*H190</f>
        <v>0</v>
      </c>
      <c r="Q190" s="214">
        <v>0</v>
      </c>
      <c r="R190" s="214">
        <f>Q190*H190</f>
        <v>0</v>
      </c>
      <c r="S190" s="214">
        <v>0</v>
      </c>
      <c r="T190" s="215">
        <f>S190*H190</f>
        <v>0</v>
      </c>
      <c r="AR190" s="25" t="s">
        <v>235</v>
      </c>
      <c r="AT190" s="25" t="s">
        <v>230</v>
      </c>
      <c r="AU190" s="25" t="s">
        <v>87</v>
      </c>
      <c r="AY190" s="25" t="s">
        <v>228</v>
      </c>
      <c r="BE190" s="216">
        <f>IF(N190="základní",J190,0)</f>
        <v>0</v>
      </c>
      <c r="BF190" s="216">
        <f>IF(N190="snížená",J190,0)</f>
        <v>0</v>
      </c>
      <c r="BG190" s="216">
        <f>IF(N190="zákl. přenesená",J190,0)</f>
        <v>0</v>
      </c>
      <c r="BH190" s="216">
        <f>IF(N190="sníž. přenesená",J190,0)</f>
        <v>0</v>
      </c>
      <c r="BI190" s="216">
        <f>IF(N190="nulová",J190,0)</f>
        <v>0</v>
      </c>
      <c r="BJ190" s="25" t="s">
        <v>24</v>
      </c>
      <c r="BK190" s="216">
        <f>ROUND(I190*H190,2)</f>
        <v>0</v>
      </c>
      <c r="BL190" s="25" t="s">
        <v>235</v>
      </c>
      <c r="BM190" s="25" t="s">
        <v>422</v>
      </c>
    </row>
    <row r="191" spans="2:65" s="1" customFormat="1" ht="22.5" customHeight="1">
      <c r="B191" s="42"/>
      <c r="C191" s="205" t="s">
        <v>423</v>
      </c>
      <c r="D191" s="205" t="s">
        <v>230</v>
      </c>
      <c r="E191" s="206" t="s">
        <v>424</v>
      </c>
      <c r="F191" s="207" t="s">
        <v>425</v>
      </c>
      <c r="G191" s="208" t="s">
        <v>316</v>
      </c>
      <c r="H191" s="209">
        <v>1.89</v>
      </c>
      <c r="I191" s="210"/>
      <c r="J191" s="211">
        <f>ROUND(I191*H191,2)</f>
        <v>0</v>
      </c>
      <c r="K191" s="207" t="s">
        <v>234</v>
      </c>
      <c r="L191" s="62"/>
      <c r="M191" s="212" t="s">
        <v>22</v>
      </c>
      <c r="N191" s="213" t="s">
        <v>50</v>
      </c>
      <c r="O191" s="43"/>
      <c r="P191" s="214">
        <f>O191*H191</f>
        <v>0</v>
      </c>
      <c r="Q191" s="214">
        <v>1.0601700000000001</v>
      </c>
      <c r="R191" s="214">
        <f>Q191*H191</f>
        <v>2.0037213</v>
      </c>
      <c r="S191" s="214">
        <v>0</v>
      </c>
      <c r="T191" s="215">
        <f>S191*H191</f>
        <v>0</v>
      </c>
      <c r="AR191" s="25" t="s">
        <v>235</v>
      </c>
      <c r="AT191" s="25" t="s">
        <v>230</v>
      </c>
      <c r="AU191" s="25" t="s">
        <v>87</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235</v>
      </c>
      <c r="BM191" s="25" t="s">
        <v>426</v>
      </c>
    </row>
    <row r="192" spans="2:65" s="12" customFormat="1" ht="13.5">
      <c r="B192" s="217"/>
      <c r="C192" s="218"/>
      <c r="D192" s="229" t="s">
        <v>237</v>
      </c>
      <c r="E192" s="230" t="s">
        <v>22</v>
      </c>
      <c r="F192" s="231" t="s">
        <v>427</v>
      </c>
      <c r="G192" s="218"/>
      <c r="H192" s="232">
        <v>1.89</v>
      </c>
      <c r="I192" s="223"/>
      <c r="J192" s="218"/>
      <c r="K192" s="218"/>
      <c r="L192" s="224"/>
      <c r="M192" s="225"/>
      <c r="N192" s="226"/>
      <c r="O192" s="226"/>
      <c r="P192" s="226"/>
      <c r="Q192" s="226"/>
      <c r="R192" s="226"/>
      <c r="S192" s="226"/>
      <c r="T192" s="227"/>
      <c r="AT192" s="228" t="s">
        <v>237</v>
      </c>
      <c r="AU192" s="228" t="s">
        <v>87</v>
      </c>
      <c r="AV192" s="12" t="s">
        <v>87</v>
      </c>
      <c r="AW192" s="12" t="s">
        <v>42</v>
      </c>
      <c r="AX192" s="12" t="s">
        <v>24</v>
      </c>
      <c r="AY192" s="228" t="s">
        <v>228</v>
      </c>
    </row>
    <row r="193" spans="2:65" s="11" customFormat="1" ht="29.85" customHeight="1">
      <c r="B193" s="188"/>
      <c r="C193" s="189"/>
      <c r="D193" s="202" t="s">
        <v>78</v>
      </c>
      <c r="E193" s="203" t="s">
        <v>101</v>
      </c>
      <c r="F193" s="203" t="s">
        <v>428</v>
      </c>
      <c r="G193" s="189"/>
      <c r="H193" s="189"/>
      <c r="I193" s="192"/>
      <c r="J193" s="204">
        <f>BK193</f>
        <v>0</v>
      </c>
      <c r="K193" s="189"/>
      <c r="L193" s="194"/>
      <c r="M193" s="195"/>
      <c r="N193" s="196"/>
      <c r="O193" s="196"/>
      <c r="P193" s="197">
        <f>SUM(P194:P246)</f>
        <v>0</v>
      </c>
      <c r="Q193" s="196"/>
      <c r="R193" s="197">
        <f>SUM(R194:R246)</f>
        <v>1262.6048806399999</v>
      </c>
      <c r="S193" s="196"/>
      <c r="T193" s="198">
        <f>SUM(T194:T246)</f>
        <v>0</v>
      </c>
      <c r="AR193" s="199" t="s">
        <v>24</v>
      </c>
      <c r="AT193" s="200" t="s">
        <v>78</v>
      </c>
      <c r="AU193" s="200" t="s">
        <v>24</v>
      </c>
      <c r="AY193" s="199" t="s">
        <v>228</v>
      </c>
      <c r="BK193" s="201">
        <f>SUM(BK194:BK246)</f>
        <v>0</v>
      </c>
    </row>
    <row r="194" spans="2:65" s="1" customFormat="1" ht="31.5" customHeight="1">
      <c r="B194" s="42"/>
      <c r="C194" s="205" t="s">
        <v>429</v>
      </c>
      <c r="D194" s="205" t="s">
        <v>230</v>
      </c>
      <c r="E194" s="206" t="s">
        <v>430</v>
      </c>
      <c r="F194" s="207" t="s">
        <v>431</v>
      </c>
      <c r="G194" s="208" t="s">
        <v>263</v>
      </c>
      <c r="H194" s="209">
        <v>23.506</v>
      </c>
      <c r="I194" s="210"/>
      <c r="J194" s="211">
        <f>ROUND(I194*H194,2)</f>
        <v>0</v>
      </c>
      <c r="K194" s="207" t="s">
        <v>234</v>
      </c>
      <c r="L194" s="62"/>
      <c r="M194" s="212" t="s">
        <v>22</v>
      </c>
      <c r="N194" s="213" t="s">
        <v>50</v>
      </c>
      <c r="O194" s="43"/>
      <c r="P194" s="214">
        <f>O194*H194</f>
        <v>0</v>
      </c>
      <c r="Q194" s="214">
        <v>0.42831999999999998</v>
      </c>
      <c r="R194" s="214">
        <f>Q194*H194</f>
        <v>10.06808992</v>
      </c>
      <c r="S194" s="214">
        <v>0</v>
      </c>
      <c r="T194" s="215">
        <f>S194*H194</f>
        <v>0</v>
      </c>
      <c r="AR194" s="25" t="s">
        <v>235</v>
      </c>
      <c r="AT194" s="25" t="s">
        <v>230</v>
      </c>
      <c r="AU194" s="25" t="s">
        <v>87</v>
      </c>
      <c r="AY194" s="25" t="s">
        <v>228</v>
      </c>
      <c r="BE194" s="216">
        <f>IF(N194="základní",J194,0)</f>
        <v>0</v>
      </c>
      <c r="BF194" s="216">
        <f>IF(N194="snížená",J194,0)</f>
        <v>0</v>
      </c>
      <c r="BG194" s="216">
        <f>IF(N194="zákl. přenesená",J194,0)</f>
        <v>0</v>
      </c>
      <c r="BH194" s="216">
        <f>IF(N194="sníž. přenesená",J194,0)</f>
        <v>0</v>
      </c>
      <c r="BI194" s="216">
        <f>IF(N194="nulová",J194,0)</f>
        <v>0</v>
      </c>
      <c r="BJ194" s="25" t="s">
        <v>24</v>
      </c>
      <c r="BK194" s="216">
        <f>ROUND(I194*H194,2)</f>
        <v>0</v>
      </c>
      <c r="BL194" s="25" t="s">
        <v>235</v>
      </c>
      <c r="BM194" s="25" t="s">
        <v>432</v>
      </c>
    </row>
    <row r="195" spans="2:65" s="12" customFormat="1" ht="13.5">
      <c r="B195" s="217"/>
      <c r="C195" s="218"/>
      <c r="D195" s="229" t="s">
        <v>237</v>
      </c>
      <c r="E195" s="230" t="s">
        <v>22</v>
      </c>
      <c r="F195" s="231" t="s">
        <v>433</v>
      </c>
      <c r="G195" s="218"/>
      <c r="H195" s="232">
        <v>4.6959999999999997</v>
      </c>
      <c r="I195" s="223"/>
      <c r="J195" s="218"/>
      <c r="K195" s="218"/>
      <c r="L195" s="224"/>
      <c r="M195" s="225"/>
      <c r="N195" s="226"/>
      <c r="O195" s="226"/>
      <c r="P195" s="226"/>
      <c r="Q195" s="226"/>
      <c r="R195" s="226"/>
      <c r="S195" s="226"/>
      <c r="T195" s="227"/>
      <c r="AT195" s="228" t="s">
        <v>237</v>
      </c>
      <c r="AU195" s="228" t="s">
        <v>87</v>
      </c>
      <c r="AV195" s="12" t="s">
        <v>87</v>
      </c>
      <c r="AW195" s="12" t="s">
        <v>42</v>
      </c>
      <c r="AX195" s="12" t="s">
        <v>79</v>
      </c>
      <c r="AY195" s="228" t="s">
        <v>228</v>
      </c>
    </row>
    <row r="196" spans="2:65" s="12" customFormat="1" ht="13.5">
      <c r="B196" s="217"/>
      <c r="C196" s="218"/>
      <c r="D196" s="229" t="s">
        <v>237</v>
      </c>
      <c r="E196" s="230" t="s">
        <v>22</v>
      </c>
      <c r="F196" s="231" t="s">
        <v>434</v>
      </c>
      <c r="G196" s="218"/>
      <c r="H196" s="232">
        <v>6.27</v>
      </c>
      <c r="I196" s="223"/>
      <c r="J196" s="218"/>
      <c r="K196" s="218"/>
      <c r="L196" s="224"/>
      <c r="M196" s="225"/>
      <c r="N196" s="226"/>
      <c r="O196" s="226"/>
      <c r="P196" s="226"/>
      <c r="Q196" s="226"/>
      <c r="R196" s="226"/>
      <c r="S196" s="226"/>
      <c r="T196" s="227"/>
      <c r="AT196" s="228" t="s">
        <v>237</v>
      </c>
      <c r="AU196" s="228" t="s">
        <v>87</v>
      </c>
      <c r="AV196" s="12" t="s">
        <v>87</v>
      </c>
      <c r="AW196" s="12" t="s">
        <v>42</v>
      </c>
      <c r="AX196" s="12" t="s">
        <v>79</v>
      </c>
      <c r="AY196" s="228" t="s">
        <v>228</v>
      </c>
    </row>
    <row r="197" spans="2:65" s="12" customFormat="1" ht="13.5">
      <c r="B197" s="217"/>
      <c r="C197" s="218"/>
      <c r="D197" s="229" t="s">
        <v>237</v>
      </c>
      <c r="E197" s="230" t="s">
        <v>22</v>
      </c>
      <c r="F197" s="231" t="s">
        <v>435</v>
      </c>
      <c r="G197" s="218"/>
      <c r="H197" s="232">
        <v>6.27</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2" customFormat="1" ht="13.5">
      <c r="B198" s="217"/>
      <c r="C198" s="218"/>
      <c r="D198" s="229" t="s">
        <v>237</v>
      </c>
      <c r="E198" s="230" t="s">
        <v>22</v>
      </c>
      <c r="F198" s="231" t="s">
        <v>436</v>
      </c>
      <c r="G198" s="218"/>
      <c r="H198" s="232">
        <v>6.27</v>
      </c>
      <c r="I198" s="223"/>
      <c r="J198" s="218"/>
      <c r="K198" s="218"/>
      <c r="L198" s="224"/>
      <c r="M198" s="225"/>
      <c r="N198" s="226"/>
      <c r="O198" s="226"/>
      <c r="P198" s="226"/>
      <c r="Q198" s="226"/>
      <c r="R198" s="226"/>
      <c r="S198" s="226"/>
      <c r="T198" s="227"/>
      <c r="AT198" s="228" t="s">
        <v>237</v>
      </c>
      <c r="AU198" s="228" t="s">
        <v>87</v>
      </c>
      <c r="AV198" s="12" t="s">
        <v>87</v>
      </c>
      <c r="AW198" s="12" t="s">
        <v>42</v>
      </c>
      <c r="AX198" s="12" t="s">
        <v>79</v>
      </c>
      <c r="AY198" s="228" t="s">
        <v>228</v>
      </c>
    </row>
    <row r="199" spans="2:65" s="13" customFormat="1" ht="13.5">
      <c r="B199" s="243"/>
      <c r="C199" s="244"/>
      <c r="D199" s="219" t="s">
        <v>237</v>
      </c>
      <c r="E199" s="245" t="s">
        <v>22</v>
      </c>
      <c r="F199" s="246" t="s">
        <v>358</v>
      </c>
      <c r="G199" s="244"/>
      <c r="H199" s="247">
        <v>23.506</v>
      </c>
      <c r="I199" s="248"/>
      <c r="J199" s="244"/>
      <c r="K199" s="244"/>
      <c r="L199" s="249"/>
      <c r="M199" s="250"/>
      <c r="N199" s="251"/>
      <c r="O199" s="251"/>
      <c r="P199" s="251"/>
      <c r="Q199" s="251"/>
      <c r="R199" s="251"/>
      <c r="S199" s="251"/>
      <c r="T199" s="252"/>
      <c r="AT199" s="253" t="s">
        <v>237</v>
      </c>
      <c r="AU199" s="253" t="s">
        <v>87</v>
      </c>
      <c r="AV199" s="13" t="s">
        <v>235</v>
      </c>
      <c r="AW199" s="13" t="s">
        <v>42</v>
      </c>
      <c r="AX199" s="13" t="s">
        <v>24</v>
      </c>
      <c r="AY199" s="253" t="s">
        <v>228</v>
      </c>
    </row>
    <row r="200" spans="2:65" s="1" customFormat="1" ht="22.5" customHeight="1">
      <c r="B200" s="42"/>
      <c r="C200" s="205" t="s">
        <v>437</v>
      </c>
      <c r="D200" s="205" t="s">
        <v>230</v>
      </c>
      <c r="E200" s="206" t="s">
        <v>438</v>
      </c>
      <c r="F200" s="207" t="s">
        <v>439</v>
      </c>
      <c r="G200" s="208" t="s">
        <v>233</v>
      </c>
      <c r="H200" s="209">
        <v>14.662000000000001</v>
      </c>
      <c r="I200" s="210"/>
      <c r="J200" s="211">
        <f>ROUND(I200*H200,2)</f>
        <v>0</v>
      </c>
      <c r="K200" s="207" t="s">
        <v>234</v>
      </c>
      <c r="L200" s="62"/>
      <c r="M200" s="212" t="s">
        <v>22</v>
      </c>
      <c r="N200" s="213" t="s">
        <v>50</v>
      </c>
      <c r="O200" s="43"/>
      <c r="P200" s="214">
        <f>O200*H200</f>
        <v>0</v>
      </c>
      <c r="Q200" s="214">
        <v>2.45329</v>
      </c>
      <c r="R200" s="214">
        <f>Q200*H200</f>
        <v>35.970137980000004</v>
      </c>
      <c r="S200" s="214">
        <v>0</v>
      </c>
      <c r="T200" s="215">
        <f>S200*H200</f>
        <v>0</v>
      </c>
      <c r="AR200" s="25" t="s">
        <v>235</v>
      </c>
      <c r="AT200" s="25" t="s">
        <v>230</v>
      </c>
      <c r="AU200" s="25" t="s">
        <v>87</v>
      </c>
      <c r="AY200" s="25" t="s">
        <v>228</v>
      </c>
      <c r="BE200" s="216">
        <f>IF(N200="základní",J200,0)</f>
        <v>0</v>
      </c>
      <c r="BF200" s="216">
        <f>IF(N200="snížená",J200,0)</f>
        <v>0</v>
      </c>
      <c r="BG200" s="216">
        <f>IF(N200="zákl. přenesená",J200,0)</f>
        <v>0</v>
      </c>
      <c r="BH200" s="216">
        <f>IF(N200="sníž. přenesená",J200,0)</f>
        <v>0</v>
      </c>
      <c r="BI200" s="216">
        <f>IF(N200="nulová",J200,0)</f>
        <v>0</v>
      </c>
      <c r="BJ200" s="25" t="s">
        <v>24</v>
      </c>
      <c r="BK200" s="216">
        <f>ROUND(I200*H200,2)</f>
        <v>0</v>
      </c>
      <c r="BL200" s="25" t="s">
        <v>235</v>
      </c>
      <c r="BM200" s="25" t="s">
        <v>440</v>
      </c>
    </row>
    <row r="201" spans="2:65" s="12" customFormat="1" ht="13.5">
      <c r="B201" s="217"/>
      <c r="C201" s="218"/>
      <c r="D201" s="229" t="s">
        <v>237</v>
      </c>
      <c r="E201" s="230" t="s">
        <v>22</v>
      </c>
      <c r="F201" s="231" t="s">
        <v>441</v>
      </c>
      <c r="G201" s="218"/>
      <c r="H201" s="232">
        <v>6.7350000000000003</v>
      </c>
      <c r="I201" s="223"/>
      <c r="J201" s="218"/>
      <c r="K201" s="218"/>
      <c r="L201" s="224"/>
      <c r="M201" s="225"/>
      <c r="N201" s="226"/>
      <c r="O201" s="226"/>
      <c r="P201" s="226"/>
      <c r="Q201" s="226"/>
      <c r="R201" s="226"/>
      <c r="S201" s="226"/>
      <c r="T201" s="227"/>
      <c r="AT201" s="228" t="s">
        <v>237</v>
      </c>
      <c r="AU201" s="228" t="s">
        <v>87</v>
      </c>
      <c r="AV201" s="12" t="s">
        <v>87</v>
      </c>
      <c r="AW201" s="12" t="s">
        <v>42</v>
      </c>
      <c r="AX201" s="12" t="s">
        <v>79</v>
      </c>
      <c r="AY201" s="228" t="s">
        <v>228</v>
      </c>
    </row>
    <row r="202" spans="2:65" s="12" customFormat="1" ht="13.5">
      <c r="B202" s="217"/>
      <c r="C202" s="218"/>
      <c r="D202" s="229" t="s">
        <v>237</v>
      </c>
      <c r="E202" s="230" t="s">
        <v>22</v>
      </c>
      <c r="F202" s="231" t="s">
        <v>442</v>
      </c>
      <c r="G202" s="218"/>
      <c r="H202" s="232">
        <v>3.73</v>
      </c>
      <c r="I202" s="223"/>
      <c r="J202" s="218"/>
      <c r="K202" s="218"/>
      <c r="L202" s="224"/>
      <c r="M202" s="225"/>
      <c r="N202" s="226"/>
      <c r="O202" s="226"/>
      <c r="P202" s="226"/>
      <c r="Q202" s="226"/>
      <c r="R202" s="226"/>
      <c r="S202" s="226"/>
      <c r="T202" s="227"/>
      <c r="AT202" s="228" t="s">
        <v>237</v>
      </c>
      <c r="AU202" s="228" t="s">
        <v>87</v>
      </c>
      <c r="AV202" s="12" t="s">
        <v>87</v>
      </c>
      <c r="AW202" s="12" t="s">
        <v>42</v>
      </c>
      <c r="AX202" s="12" t="s">
        <v>79</v>
      </c>
      <c r="AY202" s="228" t="s">
        <v>228</v>
      </c>
    </row>
    <row r="203" spans="2:65" s="12" customFormat="1" ht="13.5">
      <c r="B203" s="217"/>
      <c r="C203" s="218"/>
      <c r="D203" s="229" t="s">
        <v>237</v>
      </c>
      <c r="E203" s="230" t="s">
        <v>22</v>
      </c>
      <c r="F203" s="231" t="s">
        <v>443</v>
      </c>
      <c r="G203" s="218"/>
      <c r="H203" s="232">
        <v>4.1970000000000001</v>
      </c>
      <c r="I203" s="223"/>
      <c r="J203" s="218"/>
      <c r="K203" s="218"/>
      <c r="L203" s="224"/>
      <c r="M203" s="225"/>
      <c r="N203" s="226"/>
      <c r="O203" s="226"/>
      <c r="P203" s="226"/>
      <c r="Q203" s="226"/>
      <c r="R203" s="226"/>
      <c r="S203" s="226"/>
      <c r="T203" s="227"/>
      <c r="AT203" s="228" t="s">
        <v>237</v>
      </c>
      <c r="AU203" s="228" t="s">
        <v>87</v>
      </c>
      <c r="AV203" s="12" t="s">
        <v>87</v>
      </c>
      <c r="AW203" s="12" t="s">
        <v>42</v>
      </c>
      <c r="AX203" s="12" t="s">
        <v>79</v>
      </c>
      <c r="AY203" s="228" t="s">
        <v>228</v>
      </c>
    </row>
    <row r="204" spans="2:65" s="13" customFormat="1" ht="13.5">
      <c r="B204" s="243"/>
      <c r="C204" s="244"/>
      <c r="D204" s="219" t="s">
        <v>237</v>
      </c>
      <c r="E204" s="245" t="s">
        <v>22</v>
      </c>
      <c r="F204" s="246" t="s">
        <v>358</v>
      </c>
      <c r="G204" s="244"/>
      <c r="H204" s="247">
        <v>14.662000000000001</v>
      </c>
      <c r="I204" s="248"/>
      <c r="J204" s="244"/>
      <c r="K204" s="244"/>
      <c r="L204" s="249"/>
      <c r="M204" s="250"/>
      <c r="N204" s="251"/>
      <c r="O204" s="251"/>
      <c r="P204" s="251"/>
      <c r="Q204" s="251"/>
      <c r="R204" s="251"/>
      <c r="S204" s="251"/>
      <c r="T204" s="252"/>
      <c r="AT204" s="253" t="s">
        <v>237</v>
      </c>
      <c r="AU204" s="253" t="s">
        <v>87</v>
      </c>
      <c r="AV204" s="13" t="s">
        <v>235</v>
      </c>
      <c r="AW204" s="13" t="s">
        <v>42</v>
      </c>
      <c r="AX204" s="13" t="s">
        <v>24</v>
      </c>
      <c r="AY204" s="253" t="s">
        <v>228</v>
      </c>
    </row>
    <row r="205" spans="2:65" s="1" customFormat="1" ht="22.5" customHeight="1">
      <c r="B205" s="42"/>
      <c r="C205" s="205" t="s">
        <v>444</v>
      </c>
      <c r="D205" s="205" t="s">
        <v>230</v>
      </c>
      <c r="E205" s="206" t="s">
        <v>445</v>
      </c>
      <c r="F205" s="207" t="s">
        <v>446</v>
      </c>
      <c r="G205" s="208" t="s">
        <v>316</v>
      </c>
      <c r="H205" s="209">
        <v>2.1989999999999998</v>
      </c>
      <c r="I205" s="210"/>
      <c r="J205" s="211">
        <f>ROUND(I205*H205,2)</f>
        <v>0</v>
      </c>
      <c r="K205" s="207" t="s">
        <v>234</v>
      </c>
      <c r="L205" s="62"/>
      <c r="M205" s="212" t="s">
        <v>22</v>
      </c>
      <c r="N205" s="213" t="s">
        <v>50</v>
      </c>
      <c r="O205" s="43"/>
      <c r="P205" s="214">
        <f>O205*H205</f>
        <v>0</v>
      </c>
      <c r="Q205" s="214">
        <v>1.0519700000000001</v>
      </c>
      <c r="R205" s="214">
        <f>Q205*H205</f>
        <v>2.3132820299999999</v>
      </c>
      <c r="S205" s="214">
        <v>0</v>
      </c>
      <c r="T205" s="215">
        <f>S205*H205</f>
        <v>0</v>
      </c>
      <c r="AR205" s="25" t="s">
        <v>235</v>
      </c>
      <c r="AT205" s="25" t="s">
        <v>230</v>
      </c>
      <c r="AU205" s="25" t="s">
        <v>87</v>
      </c>
      <c r="AY205" s="25" t="s">
        <v>228</v>
      </c>
      <c r="BE205" s="216">
        <f>IF(N205="základní",J205,0)</f>
        <v>0</v>
      </c>
      <c r="BF205" s="216">
        <f>IF(N205="snížená",J205,0)</f>
        <v>0</v>
      </c>
      <c r="BG205" s="216">
        <f>IF(N205="zákl. přenesená",J205,0)</f>
        <v>0</v>
      </c>
      <c r="BH205" s="216">
        <f>IF(N205="sníž. přenesená",J205,0)</f>
        <v>0</v>
      </c>
      <c r="BI205" s="216">
        <f>IF(N205="nulová",J205,0)</f>
        <v>0</v>
      </c>
      <c r="BJ205" s="25" t="s">
        <v>24</v>
      </c>
      <c r="BK205" s="216">
        <f>ROUND(I205*H205,2)</f>
        <v>0</v>
      </c>
      <c r="BL205" s="25" t="s">
        <v>235</v>
      </c>
      <c r="BM205" s="25" t="s">
        <v>447</v>
      </c>
    </row>
    <row r="206" spans="2:65" s="12" customFormat="1" ht="13.5">
      <c r="B206" s="217"/>
      <c r="C206" s="218"/>
      <c r="D206" s="219" t="s">
        <v>237</v>
      </c>
      <c r="E206" s="220" t="s">
        <v>22</v>
      </c>
      <c r="F206" s="221" t="s">
        <v>448</v>
      </c>
      <c r="G206" s="218"/>
      <c r="H206" s="222">
        <v>2.1989999999999998</v>
      </c>
      <c r="I206" s="223"/>
      <c r="J206" s="218"/>
      <c r="K206" s="218"/>
      <c r="L206" s="224"/>
      <c r="M206" s="225"/>
      <c r="N206" s="226"/>
      <c r="O206" s="226"/>
      <c r="P206" s="226"/>
      <c r="Q206" s="226"/>
      <c r="R206" s="226"/>
      <c r="S206" s="226"/>
      <c r="T206" s="227"/>
      <c r="AT206" s="228" t="s">
        <v>237</v>
      </c>
      <c r="AU206" s="228" t="s">
        <v>87</v>
      </c>
      <c r="AV206" s="12" t="s">
        <v>87</v>
      </c>
      <c r="AW206" s="12" t="s">
        <v>42</v>
      </c>
      <c r="AX206" s="12" t="s">
        <v>24</v>
      </c>
      <c r="AY206" s="228" t="s">
        <v>228</v>
      </c>
    </row>
    <row r="207" spans="2:65" s="1" customFormat="1" ht="22.5" customHeight="1">
      <c r="B207" s="42"/>
      <c r="C207" s="205" t="s">
        <v>449</v>
      </c>
      <c r="D207" s="205" t="s">
        <v>230</v>
      </c>
      <c r="E207" s="206" t="s">
        <v>450</v>
      </c>
      <c r="F207" s="207" t="s">
        <v>451</v>
      </c>
      <c r="G207" s="208" t="s">
        <v>263</v>
      </c>
      <c r="H207" s="209">
        <v>34.853999999999999</v>
      </c>
      <c r="I207" s="210"/>
      <c r="J207" s="211">
        <f>ROUND(I207*H207,2)</f>
        <v>0</v>
      </c>
      <c r="K207" s="207" t="s">
        <v>234</v>
      </c>
      <c r="L207" s="62"/>
      <c r="M207" s="212" t="s">
        <v>22</v>
      </c>
      <c r="N207" s="213" t="s">
        <v>50</v>
      </c>
      <c r="O207" s="43"/>
      <c r="P207" s="214">
        <f>O207*H207</f>
        <v>0</v>
      </c>
      <c r="Q207" s="214">
        <v>3.6999999999999999E-4</v>
      </c>
      <c r="R207" s="214">
        <f>Q207*H207</f>
        <v>1.289598E-2</v>
      </c>
      <c r="S207" s="214">
        <v>0</v>
      </c>
      <c r="T207" s="215">
        <f>S207*H207</f>
        <v>0</v>
      </c>
      <c r="AR207" s="25" t="s">
        <v>235</v>
      </c>
      <c r="AT207" s="25" t="s">
        <v>230</v>
      </c>
      <c r="AU207" s="25" t="s">
        <v>87</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235</v>
      </c>
      <c r="BM207" s="25" t="s">
        <v>452</v>
      </c>
    </row>
    <row r="208" spans="2:65" s="12" customFormat="1" ht="13.5">
      <c r="B208" s="217"/>
      <c r="C208" s="218"/>
      <c r="D208" s="219" t="s">
        <v>237</v>
      </c>
      <c r="E208" s="220" t="s">
        <v>22</v>
      </c>
      <c r="F208" s="221" t="s">
        <v>453</v>
      </c>
      <c r="G208" s="218"/>
      <c r="H208" s="222">
        <v>34.853999999999999</v>
      </c>
      <c r="I208" s="223"/>
      <c r="J208" s="218"/>
      <c r="K208" s="218"/>
      <c r="L208" s="224"/>
      <c r="M208" s="225"/>
      <c r="N208" s="226"/>
      <c r="O208" s="226"/>
      <c r="P208" s="226"/>
      <c r="Q208" s="226"/>
      <c r="R208" s="226"/>
      <c r="S208" s="226"/>
      <c r="T208" s="227"/>
      <c r="AT208" s="228" t="s">
        <v>237</v>
      </c>
      <c r="AU208" s="228" t="s">
        <v>87</v>
      </c>
      <c r="AV208" s="12" t="s">
        <v>87</v>
      </c>
      <c r="AW208" s="12" t="s">
        <v>42</v>
      </c>
      <c r="AX208" s="12" t="s">
        <v>24</v>
      </c>
      <c r="AY208" s="228" t="s">
        <v>228</v>
      </c>
    </row>
    <row r="209" spans="2:65" s="1" customFormat="1" ht="22.5" customHeight="1">
      <c r="B209" s="42"/>
      <c r="C209" s="205" t="s">
        <v>454</v>
      </c>
      <c r="D209" s="205" t="s">
        <v>230</v>
      </c>
      <c r="E209" s="206" t="s">
        <v>455</v>
      </c>
      <c r="F209" s="207" t="s">
        <v>456</v>
      </c>
      <c r="G209" s="208" t="s">
        <v>263</v>
      </c>
      <c r="H209" s="209">
        <v>52.438000000000002</v>
      </c>
      <c r="I209" s="210"/>
      <c r="J209" s="211">
        <f>ROUND(I209*H209,2)</f>
        <v>0</v>
      </c>
      <c r="K209" s="207" t="s">
        <v>234</v>
      </c>
      <c r="L209" s="62"/>
      <c r="M209" s="212" t="s">
        <v>22</v>
      </c>
      <c r="N209" s="213" t="s">
        <v>50</v>
      </c>
      <c r="O209" s="43"/>
      <c r="P209" s="214">
        <f>O209*H209</f>
        <v>0</v>
      </c>
      <c r="Q209" s="214">
        <v>0</v>
      </c>
      <c r="R209" s="214">
        <f>Q209*H209</f>
        <v>0</v>
      </c>
      <c r="S209" s="214">
        <v>0</v>
      </c>
      <c r="T209" s="215">
        <f>S209*H209</f>
        <v>0</v>
      </c>
      <c r="AR209" s="25" t="s">
        <v>235</v>
      </c>
      <c r="AT209" s="25" t="s">
        <v>230</v>
      </c>
      <c r="AU209" s="25" t="s">
        <v>87</v>
      </c>
      <c r="AY209" s="25" t="s">
        <v>228</v>
      </c>
      <c r="BE209" s="216">
        <f>IF(N209="základní",J209,0)</f>
        <v>0</v>
      </c>
      <c r="BF209" s="216">
        <f>IF(N209="snížená",J209,0)</f>
        <v>0</v>
      </c>
      <c r="BG209" s="216">
        <f>IF(N209="zákl. přenesená",J209,0)</f>
        <v>0</v>
      </c>
      <c r="BH209" s="216">
        <f>IF(N209="sníž. přenesená",J209,0)</f>
        <v>0</v>
      </c>
      <c r="BI209" s="216">
        <f>IF(N209="nulová",J209,0)</f>
        <v>0</v>
      </c>
      <c r="BJ209" s="25" t="s">
        <v>24</v>
      </c>
      <c r="BK209" s="216">
        <f>ROUND(I209*H209,2)</f>
        <v>0</v>
      </c>
      <c r="BL209" s="25" t="s">
        <v>235</v>
      </c>
      <c r="BM209" s="25" t="s">
        <v>457</v>
      </c>
    </row>
    <row r="210" spans="2:65" s="12" customFormat="1" ht="13.5">
      <c r="B210" s="217"/>
      <c r="C210" s="218"/>
      <c r="D210" s="219" t="s">
        <v>237</v>
      </c>
      <c r="E210" s="220" t="s">
        <v>22</v>
      </c>
      <c r="F210" s="221" t="s">
        <v>458</v>
      </c>
      <c r="G210" s="218"/>
      <c r="H210" s="222">
        <v>52.438000000000002</v>
      </c>
      <c r="I210" s="223"/>
      <c r="J210" s="218"/>
      <c r="K210" s="218"/>
      <c r="L210" s="224"/>
      <c r="M210" s="225"/>
      <c r="N210" s="226"/>
      <c r="O210" s="226"/>
      <c r="P210" s="226"/>
      <c r="Q210" s="226"/>
      <c r="R210" s="226"/>
      <c r="S210" s="226"/>
      <c r="T210" s="227"/>
      <c r="AT210" s="228" t="s">
        <v>237</v>
      </c>
      <c r="AU210" s="228" t="s">
        <v>87</v>
      </c>
      <c r="AV210" s="12" t="s">
        <v>87</v>
      </c>
      <c r="AW210" s="12" t="s">
        <v>42</v>
      </c>
      <c r="AX210" s="12" t="s">
        <v>24</v>
      </c>
      <c r="AY210" s="228" t="s">
        <v>228</v>
      </c>
    </row>
    <row r="211" spans="2:65" s="1" customFormat="1" ht="22.5" customHeight="1">
      <c r="B211" s="42"/>
      <c r="C211" s="205" t="s">
        <v>459</v>
      </c>
      <c r="D211" s="205" t="s">
        <v>230</v>
      </c>
      <c r="E211" s="206" t="s">
        <v>460</v>
      </c>
      <c r="F211" s="207" t="s">
        <v>461</v>
      </c>
      <c r="G211" s="208" t="s">
        <v>263</v>
      </c>
      <c r="H211" s="209">
        <v>17.584</v>
      </c>
      <c r="I211" s="210"/>
      <c r="J211" s="211">
        <f>ROUND(I211*H211,2)</f>
        <v>0</v>
      </c>
      <c r="K211" s="207" t="s">
        <v>234</v>
      </c>
      <c r="L211" s="62"/>
      <c r="M211" s="212" t="s">
        <v>22</v>
      </c>
      <c r="N211" s="213" t="s">
        <v>50</v>
      </c>
      <c r="O211" s="43"/>
      <c r="P211" s="214">
        <f>O211*H211</f>
        <v>0</v>
      </c>
      <c r="Q211" s="214">
        <v>6.7000000000000002E-4</v>
      </c>
      <c r="R211" s="214">
        <f>Q211*H211</f>
        <v>1.178128E-2</v>
      </c>
      <c r="S211" s="214">
        <v>0</v>
      </c>
      <c r="T211" s="215">
        <f>S211*H211</f>
        <v>0</v>
      </c>
      <c r="AR211" s="25" t="s">
        <v>235</v>
      </c>
      <c r="AT211" s="25" t="s">
        <v>230</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235</v>
      </c>
      <c r="BM211" s="25" t="s">
        <v>462</v>
      </c>
    </row>
    <row r="212" spans="2:65" s="12" customFormat="1" ht="13.5">
      <c r="B212" s="217"/>
      <c r="C212" s="218"/>
      <c r="D212" s="219" t="s">
        <v>237</v>
      </c>
      <c r="E212" s="220" t="s">
        <v>22</v>
      </c>
      <c r="F212" s="221" t="s">
        <v>463</v>
      </c>
      <c r="G212" s="218"/>
      <c r="H212" s="222">
        <v>17.584</v>
      </c>
      <c r="I212" s="223"/>
      <c r="J212" s="218"/>
      <c r="K212" s="218"/>
      <c r="L212" s="224"/>
      <c r="M212" s="225"/>
      <c r="N212" s="226"/>
      <c r="O212" s="226"/>
      <c r="P212" s="226"/>
      <c r="Q212" s="226"/>
      <c r="R212" s="226"/>
      <c r="S212" s="226"/>
      <c r="T212" s="227"/>
      <c r="AT212" s="228" t="s">
        <v>237</v>
      </c>
      <c r="AU212" s="228" t="s">
        <v>87</v>
      </c>
      <c r="AV212" s="12" t="s">
        <v>87</v>
      </c>
      <c r="AW212" s="12" t="s">
        <v>42</v>
      </c>
      <c r="AX212" s="12" t="s">
        <v>24</v>
      </c>
      <c r="AY212" s="228" t="s">
        <v>228</v>
      </c>
    </row>
    <row r="213" spans="2:65" s="1" customFormat="1" ht="22.5" customHeight="1">
      <c r="B213" s="42"/>
      <c r="C213" s="205" t="s">
        <v>464</v>
      </c>
      <c r="D213" s="205" t="s">
        <v>230</v>
      </c>
      <c r="E213" s="206" t="s">
        <v>465</v>
      </c>
      <c r="F213" s="207" t="s">
        <v>466</v>
      </c>
      <c r="G213" s="208" t="s">
        <v>233</v>
      </c>
      <c r="H213" s="209">
        <v>100.2</v>
      </c>
      <c r="I213" s="210"/>
      <c r="J213" s="211">
        <f>ROUND(I213*H213,2)</f>
        <v>0</v>
      </c>
      <c r="K213" s="207" t="s">
        <v>234</v>
      </c>
      <c r="L213" s="62"/>
      <c r="M213" s="212" t="s">
        <v>22</v>
      </c>
      <c r="N213" s="213" t="s">
        <v>50</v>
      </c>
      <c r="O213" s="43"/>
      <c r="P213" s="214">
        <f>O213*H213</f>
        <v>0</v>
      </c>
      <c r="Q213" s="214">
        <v>2.4533</v>
      </c>
      <c r="R213" s="214">
        <f>Q213*H213</f>
        <v>245.82066</v>
      </c>
      <c r="S213" s="214">
        <v>0</v>
      </c>
      <c r="T213" s="215">
        <f>S213*H213</f>
        <v>0</v>
      </c>
      <c r="AR213" s="25" t="s">
        <v>235</v>
      </c>
      <c r="AT213" s="25" t="s">
        <v>230</v>
      </c>
      <c r="AU213" s="25" t="s">
        <v>87</v>
      </c>
      <c r="AY213" s="25" t="s">
        <v>228</v>
      </c>
      <c r="BE213" s="216">
        <f>IF(N213="základní",J213,0)</f>
        <v>0</v>
      </c>
      <c r="BF213" s="216">
        <f>IF(N213="snížená",J213,0)</f>
        <v>0</v>
      </c>
      <c r="BG213" s="216">
        <f>IF(N213="zákl. přenesená",J213,0)</f>
        <v>0</v>
      </c>
      <c r="BH213" s="216">
        <f>IF(N213="sníž. přenesená",J213,0)</f>
        <v>0</v>
      </c>
      <c r="BI213" s="216">
        <f>IF(N213="nulová",J213,0)</f>
        <v>0</v>
      </c>
      <c r="BJ213" s="25" t="s">
        <v>24</v>
      </c>
      <c r="BK213" s="216">
        <f>ROUND(I213*H213,2)</f>
        <v>0</v>
      </c>
      <c r="BL213" s="25" t="s">
        <v>235</v>
      </c>
      <c r="BM213" s="25" t="s">
        <v>467</v>
      </c>
    </row>
    <row r="214" spans="2:65" s="12" customFormat="1" ht="13.5">
      <c r="B214" s="217"/>
      <c r="C214" s="218"/>
      <c r="D214" s="229" t="s">
        <v>237</v>
      </c>
      <c r="E214" s="230" t="s">
        <v>22</v>
      </c>
      <c r="F214" s="231" t="s">
        <v>468</v>
      </c>
      <c r="G214" s="218"/>
      <c r="H214" s="232">
        <v>34.548999999999999</v>
      </c>
      <c r="I214" s="223"/>
      <c r="J214" s="218"/>
      <c r="K214" s="218"/>
      <c r="L214" s="224"/>
      <c r="M214" s="225"/>
      <c r="N214" s="226"/>
      <c r="O214" s="226"/>
      <c r="P214" s="226"/>
      <c r="Q214" s="226"/>
      <c r="R214" s="226"/>
      <c r="S214" s="226"/>
      <c r="T214" s="227"/>
      <c r="AT214" s="228" t="s">
        <v>237</v>
      </c>
      <c r="AU214" s="228" t="s">
        <v>87</v>
      </c>
      <c r="AV214" s="12" t="s">
        <v>87</v>
      </c>
      <c r="AW214" s="12" t="s">
        <v>42</v>
      </c>
      <c r="AX214" s="12" t="s">
        <v>79</v>
      </c>
      <c r="AY214" s="228" t="s">
        <v>228</v>
      </c>
    </row>
    <row r="215" spans="2:65" s="12" customFormat="1" ht="13.5">
      <c r="B215" s="217"/>
      <c r="C215" s="218"/>
      <c r="D215" s="229" t="s">
        <v>237</v>
      </c>
      <c r="E215" s="230" t="s">
        <v>22</v>
      </c>
      <c r="F215" s="231" t="s">
        <v>469</v>
      </c>
      <c r="G215" s="218"/>
      <c r="H215" s="232">
        <v>0.65</v>
      </c>
      <c r="I215" s="223"/>
      <c r="J215" s="218"/>
      <c r="K215" s="218"/>
      <c r="L215" s="224"/>
      <c r="M215" s="225"/>
      <c r="N215" s="226"/>
      <c r="O215" s="226"/>
      <c r="P215" s="226"/>
      <c r="Q215" s="226"/>
      <c r="R215" s="226"/>
      <c r="S215" s="226"/>
      <c r="T215" s="227"/>
      <c r="AT215" s="228" t="s">
        <v>237</v>
      </c>
      <c r="AU215" s="228" t="s">
        <v>87</v>
      </c>
      <c r="AV215" s="12" t="s">
        <v>87</v>
      </c>
      <c r="AW215" s="12" t="s">
        <v>42</v>
      </c>
      <c r="AX215" s="12" t="s">
        <v>79</v>
      </c>
      <c r="AY215" s="228" t="s">
        <v>228</v>
      </c>
    </row>
    <row r="216" spans="2:65" s="12" customFormat="1" ht="27">
      <c r="B216" s="217"/>
      <c r="C216" s="218"/>
      <c r="D216" s="229" t="s">
        <v>237</v>
      </c>
      <c r="E216" s="230" t="s">
        <v>22</v>
      </c>
      <c r="F216" s="231" t="s">
        <v>470</v>
      </c>
      <c r="G216" s="218"/>
      <c r="H216" s="232">
        <v>65.001000000000005</v>
      </c>
      <c r="I216" s="223"/>
      <c r="J216" s="218"/>
      <c r="K216" s="218"/>
      <c r="L216" s="224"/>
      <c r="M216" s="225"/>
      <c r="N216" s="226"/>
      <c r="O216" s="226"/>
      <c r="P216" s="226"/>
      <c r="Q216" s="226"/>
      <c r="R216" s="226"/>
      <c r="S216" s="226"/>
      <c r="T216" s="227"/>
      <c r="AT216" s="228" t="s">
        <v>237</v>
      </c>
      <c r="AU216" s="228" t="s">
        <v>87</v>
      </c>
      <c r="AV216" s="12" t="s">
        <v>87</v>
      </c>
      <c r="AW216" s="12" t="s">
        <v>42</v>
      </c>
      <c r="AX216" s="12" t="s">
        <v>79</v>
      </c>
      <c r="AY216" s="228" t="s">
        <v>228</v>
      </c>
    </row>
    <row r="217" spans="2:65" s="13" customFormat="1" ht="13.5">
      <c r="B217" s="243"/>
      <c r="C217" s="244"/>
      <c r="D217" s="219" t="s">
        <v>237</v>
      </c>
      <c r="E217" s="245" t="s">
        <v>22</v>
      </c>
      <c r="F217" s="246" t="s">
        <v>358</v>
      </c>
      <c r="G217" s="244"/>
      <c r="H217" s="247">
        <v>100.2</v>
      </c>
      <c r="I217" s="248"/>
      <c r="J217" s="244"/>
      <c r="K217" s="244"/>
      <c r="L217" s="249"/>
      <c r="M217" s="250"/>
      <c r="N217" s="251"/>
      <c r="O217" s="251"/>
      <c r="P217" s="251"/>
      <c r="Q217" s="251"/>
      <c r="R217" s="251"/>
      <c r="S217" s="251"/>
      <c r="T217" s="252"/>
      <c r="AT217" s="253" t="s">
        <v>237</v>
      </c>
      <c r="AU217" s="253" t="s">
        <v>87</v>
      </c>
      <c r="AV217" s="13" t="s">
        <v>235</v>
      </c>
      <c r="AW217" s="13" t="s">
        <v>42</v>
      </c>
      <c r="AX217" s="13" t="s">
        <v>24</v>
      </c>
      <c r="AY217" s="253" t="s">
        <v>228</v>
      </c>
    </row>
    <row r="218" spans="2:65" s="1" customFormat="1" ht="22.5" customHeight="1">
      <c r="B218" s="42"/>
      <c r="C218" s="205" t="s">
        <v>471</v>
      </c>
      <c r="D218" s="205" t="s">
        <v>230</v>
      </c>
      <c r="E218" s="206" t="s">
        <v>465</v>
      </c>
      <c r="F218" s="207" t="s">
        <v>466</v>
      </c>
      <c r="G218" s="208" t="s">
        <v>233</v>
      </c>
      <c r="H218" s="209">
        <v>351.72199999999998</v>
      </c>
      <c r="I218" s="210"/>
      <c r="J218" s="211">
        <f>ROUND(I218*H218,2)</f>
        <v>0</v>
      </c>
      <c r="K218" s="207" t="s">
        <v>234</v>
      </c>
      <c r="L218" s="62"/>
      <c r="M218" s="212" t="s">
        <v>22</v>
      </c>
      <c r="N218" s="213" t="s">
        <v>50</v>
      </c>
      <c r="O218" s="43"/>
      <c r="P218" s="214">
        <f>O218*H218</f>
        <v>0</v>
      </c>
      <c r="Q218" s="214">
        <v>2.4533</v>
      </c>
      <c r="R218" s="214">
        <f>Q218*H218</f>
        <v>862.87958259999994</v>
      </c>
      <c r="S218" s="214">
        <v>0</v>
      </c>
      <c r="T218" s="215">
        <f>S218*H218</f>
        <v>0</v>
      </c>
      <c r="AR218" s="25" t="s">
        <v>235</v>
      </c>
      <c r="AT218" s="25" t="s">
        <v>230</v>
      </c>
      <c r="AU218" s="25" t="s">
        <v>87</v>
      </c>
      <c r="AY218" s="25" t="s">
        <v>228</v>
      </c>
      <c r="BE218" s="216">
        <f>IF(N218="základní",J218,0)</f>
        <v>0</v>
      </c>
      <c r="BF218" s="216">
        <f>IF(N218="snížená",J218,0)</f>
        <v>0</v>
      </c>
      <c r="BG218" s="216">
        <f>IF(N218="zákl. přenesená",J218,0)</f>
        <v>0</v>
      </c>
      <c r="BH218" s="216">
        <f>IF(N218="sníž. přenesená",J218,0)</f>
        <v>0</v>
      </c>
      <c r="BI218" s="216">
        <f>IF(N218="nulová",J218,0)</f>
        <v>0</v>
      </c>
      <c r="BJ218" s="25" t="s">
        <v>24</v>
      </c>
      <c r="BK218" s="216">
        <f>ROUND(I218*H218,2)</f>
        <v>0</v>
      </c>
      <c r="BL218" s="25" t="s">
        <v>235</v>
      </c>
      <c r="BM218" s="25" t="s">
        <v>472</v>
      </c>
    </row>
    <row r="219" spans="2:65" s="12" customFormat="1" ht="40.5">
      <c r="B219" s="217"/>
      <c r="C219" s="218"/>
      <c r="D219" s="229" t="s">
        <v>237</v>
      </c>
      <c r="E219" s="230" t="s">
        <v>22</v>
      </c>
      <c r="F219" s="231" t="s">
        <v>473</v>
      </c>
      <c r="G219" s="218"/>
      <c r="H219" s="232">
        <v>94.298000000000002</v>
      </c>
      <c r="I219" s="223"/>
      <c r="J219" s="218"/>
      <c r="K219" s="218"/>
      <c r="L219" s="224"/>
      <c r="M219" s="225"/>
      <c r="N219" s="226"/>
      <c r="O219" s="226"/>
      <c r="P219" s="226"/>
      <c r="Q219" s="226"/>
      <c r="R219" s="226"/>
      <c r="S219" s="226"/>
      <c r="T219" s="227"/>
      <c r="AT219" s="228" t="s">
        <v>237</v>
      </c>
      <c r="AU219" s="228" t="s">
        <v>87</v>
      </c>
      <c r="AV219" s="12" t="s">
        <v>87</v>
      </c>
      <c r="AW219" s="12" t="s">
        <v>42</v>
      </c>
      <c r="AX219" s="12" t="s">
        <v>79</v>
      </c>
      <c r="AY219" s="228" t="s">
        <v>228</v>
      </c>
    </row>
    <row r="220" spans="2:65" s="12" customFormat="1" ht="27">
      <c r="B220" s="217"/>
      <c r="C220" s="218"/>
      <c r="D220" s="229" t="s">
        <v>237</v>
      </c>
      <c r="E220" s="230" t="s">
        <v>22</v>
      </c>
      <c r="F220" s="231" t="s">
        <v>474</v>
      </c>
      <c r="G220" s="218"/>
      <c r="H220" s="232">
        <v>69.126999999999995</v>
      </c>
      <c r="I220" s="223"/>
      <c r="J220" s="218"/>
      <c r="K220" s="218"/>
      <c r="L220" s="224"/>
      <c r="M220" s="225"/>
      <c r="N220" s="226"/>
      <c r="O220" s="226"/>
      <c r="P220" s="226"/>
      <c r="Q220" s="226"/>
      <c r="R220" s="226"/>
      <c r="S220" s="226"/>
      <c r="T220" s="227"/>
      <c r="AT220" s="228" t="s">
        <v>237</v>
      </c>
      <c r="AU220" s="228" t="s">
        <v>87</v>
      </c>
      <c r="AV220" s="12" t="s">
        <v>87</v>
      </c>
      <c r="AW220" s="12" t="s">
        <v>42</v>
      </c>
      <c r="AX220" s="12" t="s">
        <v>79</v>
      </c>
      <c r="AY220" s="228" t="s">
        <v>228</v>
      </c>
    </row>
    <row r="221" spans="2:65" s="12" customFormat="1" ht="27">
      <c r="B221" s="217"/>
      <c r="C221" s="218"/>
      <c r="D221" s="229" t="s">
        <v>237</v>
      </c>
      <c r="E221" s="230" t="s">
        <v>22</v>
      </c>
      <c r="F221" s="231" t="s">
        <v>475</v>
      </c>
      <c r="G221" s="218"/>
      <c r="H221" s="232">
        <v>-3.2549999999999999</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2" customFormat="1" ht="27">
      <c r="B222" s="217"/>
      <c r="C222" s="218"/>
      <c r="D222" s="229" t="s">
        <v>237</v>
      </c>
      <c r="E222" s="230" t="s">
        <v>22</v>
      </c>
      <c r="F222" s="231" t="s">
        <v>476</v>
      </c>
      <c r="G222" s="218"/>
      <c r="H222" s="232">
        <v>-31.814</v>
      </c>
      <c r="I222" s="223"/>
      <c r="J222" s="218"/>
      <c r="K222" s="218"/>
      <c r="L222" s="224"/>
      <c r="M222" s="225"/>
      <c r="N222" s="226"/>
      <c r="O222" s="226"/>
      <c r="P222" s="226"/>
      <c r="Q222" s="226"/>
      <c r="R222" s="226"/>
      <c r="S222" s="226"/>
      <c r="T222" s="227"/>
      <c r="AT222" s="228" t="s">
        <v>237</v>
      </c>
      <c r="AU222" s="228" t="s">
        <v>87</v>
      </c>
      <c r="AV222" s="12" t="s">
        <v>87</v>
      </c>
      <c r="AW222" s="12" t="s">
        <v>42</v>
      </c>
      <c r="AX222" s="12" t="s">
        <v>79</v>
      </c>
      <c r="AY222" s="228" t="s">
        <v>228</v>
      </c>
    </row>
    <row r="223" spans="2:65" s="12" customFormat="1" ht="27">
      <c r="B223" s="217"/>
      <c r="C223" s="218"/>
      <c r="D223" s="229" t="s">
        <v>237</v>
      </c>
      <c r="E223" s="230" t="s">
        <v>22</v>
      </c>
      <c r="F223" s="231" t="s">
        <v>477</v>
      </c>
      <c r="G223" s="218"/>
      <c r="H223" s="232">
        <v>-9.6829999999999998</v>
      </c>
      <c r="I223" s="223"/>
      <c r="J223" s="218"/>
      <c r="K223" s="218"/>
      <c r="L223" s="224"/>
      <c r="M223" s="225"/>
      <c r="N223" s="226"/>
      <c r="O223" s="226"/>
      <c r="P223" s="226"/>
      <c r="Q223" s="226"/>
      <c r="R223" s="226"/>
      <c r="S223" s="226"/>
      <c r="T223" s="227"/>
      <c r="AT223" s="228" t="s">
        <v>237</v>
      </c>
      <c r="AU223" s="228" t="s">
        <v>87</v>
      </c>
      <c r="AV223" s="12" t="s">
        <v>87</v>
      </c>
      <c r="AW223" s="12" t="s">
        <v>42</v>
      </c>
      <c r="AX223" s="12" t="s">
        <v>79</v>
      </c>
      <c r="AY223" s="228" t="s">
        <v>228</v>
      </c>
    </row>
    <row r="224" spans="2:65" s="12" customFormat="1" ht="27">
      <c r="B224" s="217"/>
      <c r="C224" s="218"/>
      <c r="D224" s="229" t="s">
        <v>237</v>
      </c>
      <c r="E224" s="230" t="s">
        <v>22</v>
      </c>
      <c r="F224" s="231" t="s">
        <v>478</v>
      </c>
      <c r="G224" s="218"/>
      <c r="H224" s="232">
        <v>-5.7869999999999999</v>
      </c>
      <c r="I224" s="223"/>
      <c r="J224" s="218"/>
      <c r="K224" s="218"/>
      <c r="L224" s="224"/>
      <c r="M224" s="225"/>
      <c r="N224" s="226"/>
      <c r="O224" s="226"/>
      <c r="P224" s="226"/>
      <c r="Q224" s="226"/>
      <c r="R224" s="226"/>
      <c r="S224" s="226"/>
      <c r="T224" s="227"/>
      <c r="AT224" s="228" t="s">
        <v>237</v>
      </c>
      <c r="AU224" s="228" t="s">
        <v>87</v>
      </c>
      <c r="AV224" s="12" t="s">
        <v>87</v>
      </c>
      <c r="AW224" s="12" t="s">
        <v>42</v>
      </c>
      <c r="AX224" s="12" t="s">
        <v>79</v>
      </c>
      <c r="AY224" s="228" t="s">
        <v>228</v>
      </c>
    </row>
    <row r="225" spans="2:65" s="12" customFormat="1" ht="13.5">
      <c r="B225" s="217"/>
      <c r="C225" s="218"/>
      <c r="D225" s="229" t="s">
        <v>237</v>
      </c>
      <c r="E225" s="230" t="s">
        <v>22</v>
      </c>
      <c r="F225" s="231" t="s">
        <v>479</v>
      </c>
      <c r="G225" s="218"/>
      <c r="H225" s="232">
        <v>-5.8440000000000003</v>
      </c>
      <c r="I225" s="223"/>
      <c r="J225" s="218"/>
      <c r="K225" s="218"/>
      <c r="L225" s="224"/>
      <c r="M225" s="225"/>
      <c r="N225" s="226"/>
      <c r="O225" s="226"/>
      <c r="P225" s="226"/>
      <c r="Q225" s="226"/>
      <c r="R225" s="226"/>
      <c r="S225" s="226"/>
      <c r="T225" s="227"/>
      <c r="AT225" s="228" t="s">
        <v>237</v>
      </c>
      <c r="AU225" s="228" t="s">
        <v>87</v>
      </c>
      <c r="AV225" s="12" t="s">
        <v>87</v>
      </c>
      <c r="AW225" s="12" t="s">
        <v>42</v>
      </c>
      <c r="AX225" s="12" t="s">
        <v>79</v>
      </c>
      <c r="AY225" s="228" t="s">
        <v>228</v>
      </c>
    </row>
    <row r="226" spans="2:65" s="12" customFormat="1" ht="13.5">
      <c r="B226" s="217"/>
      <c r="C226" s="218"/>
      <c r="D226" s="229" t="s">
        <v>237</v>
      </c>
      <c r="E226" s="230" t="s">
        <v>22</v>
      </c>
      <c r="F226" s="231" t="s">
        <v>480</v>
      </c>
      <c r="G226" s="218"/>
      <c r="H226" s="232">
        <v>-3.343</v>
      </c>
      <c r="I226" s="223"/>
      <c r="J226" s="218"/>
      <c r="K226" s="218"/>
      <c r="L226" s="224"/>
      <c r="M226" s="225"/>
      <c r="N226" s="226"/>
      <c r="O226" s="226"/>
      <c r="P226" s="226"/>
      <c r="Q226" s="226"/>
      <c r="R226" s="226"/>
      <c r="S226" s="226"/>
      <c r="T226" s="227"/>
      <c r="AT226" s="228" t="s">
        <v>237</v>
      </c>
      <c r="AU226" s="228" t="s">
        <v>87</v>
      </c>
      <c r="AV226" s="12" t="s">
        <v>87</v>
      </c>
      <c r="AW226" s="12" t="s">
        <v>42</v>
      </c>
      <c r="AX226" s="12" t="s">
        <v>79</v>
      </c>
      <c r="AY226" s="228" t="s">
        <v>228</v>
      </c>
    </row>
    <row r="227" spans="2:65" s="12" customFormat="1" ht="27">
      <c r="B227" s="217"/>
      <c r="C227" s="218"/>
      <c r="D227" s="229" t="s">
        <v>237</v>
      </c>
      <c r="E227" s="230" t="s">
        <v>22</v>
      </c>
      <c r="F227" s="231" t="s">
        <v>481</v>
      </c>
      <c r="G227" s="218"/>
      <c r="H227" s="232">
        <v>115.286</v>
      </c>
      <c r="I227" s="223"/>
      <c r="J227" s="218"/>
      <c r="K227" s="218"/>
      <c r="L227" s="224"/>
      <c r="M227" s="225"/>
      <c r="N227" s="226"/>
      <c r="O227" s="226"/>
      <c r="P227" s="226"/>
      <c r="Q227" s="226"/>
      <c r="R227" s="226"/>
      <c r="S227" s="226"/>
      <c r="T227" s="227"/>
      <c r="AT227" s="228" t="s">
        <v>237</v>
      </c>
      <c r="AU227" s="228" t="s">
        <v>87</v>
      </c>
      <c r="AV227" s="12" t="s">
        <v>87</v>
      </c>
      <c r="AW227" s="12" t="s">
        <v>42</v>
      </c>
      <c r="AX227" s="12" t="s">
        <v>79</v>
      </c>
      <c r="AY227" s="228" t="s">
        <v>228</v>
      </c>
    </row>
    <row r="228" spans="2:65" s="12" customFormat="1" ht="13.5">
      <c r="B228" s="217"/>
      <c r="C228" s="218"/>
      <c r="D228" s="229" t="s">
        <v>237</v>
      </c>
      <c r="E228" s="230" t="s">
        <v>22</v>
      </c>
      <c r="F228" s="231" t="s">
        <v>482</v>
      </c>
      <c r="G228" s="218"/>
      <c r="H228" s="232">
        <v>22.751999999999999</v>
      </c>
      <c r="I228" s="223"/>
      <c r="J228" s="218"/>
      <c r="K228" s="218"/>
      <c r="L228" s="224"/>
      <c r="M228" s="225"/>
      <c r="N228" s="226"/>
      <c r="O228" s="226"/>
      <c r="P228" s="226"/>
      <c r="Q228" s="226"/>
      <c r="R228" s="226"/>
      <c r="S228" s="226"/>
      <c r="T228" s="227"/>
      <c r="AT228" s="228" t="s">
        <v>237</v>
      </c>
      <c r="AU228" s="228" t="s">
        <v>87</v>
      </c>
      <c r="AV228" s="12" t="s">
        <v>87</v>
      </c>
      <c r="AW228" s="12" t="s">
        <v>42</v>
      </c>
      <c r="AX228" s="12" t="s">
        <v>79</v>
      </c>
      <c r="AY228" s="228" t="s">
        <v>228</v>
      </c>
    </row>
    <row r="229" spans="2:65" s="12" customFormat="1" ht="27">
      <c r="B229" s="217"/>
      <c r="C229" s="218"/>
      <c r="D229" s="229" t="s">
        <v>237</v>
      </c>
      <c r="E229" s="230" t="s">
        <v>22</v>
      </c>
      <c r="F229" s="231" t="s">
        <v>483</v>
      </c>
      <c r="G229" s="218"/>
      <c r="H229" s="232">
        <v>-8.0980000000000008</v>
      </c>
      <c r="I229" s="223"/>
      <c r="J229" s="218"/>
      <c r="K229" s="218"/>
      <c r="L229" s="224"/>
      <c r="M229" s="225"/>
      <c r="N229" s="226"/>
      <c r="O229" s="226"/>
      <c r="P229" s="226"/>
      <c r="Q229" s="226"/>
      <c r="R229" s="226"/>
      <c r="S229" s="226"/>
      <c r="T229" s="227"/>
      <c r="AT229" s="228" t="s">
        <v>237</v>
      </c>
      <c r="AU229" s="228" t="s">
        <v>87</v>
      </c>
      <c r="AV229" s="12" t="s">
        <v>87</v>
      </c>
      <c r="AW229" s="12" t="s">
        <v>42</v>
      </c>
      <c r="AX229" s="12" t="s">
        <v>79</v>
      </c>
      <c r="AY229" s="228" t="s">
        <v>228</v>
      </c>
    </row>
    <row r="230" spans="2:65" s="12" customFormat="1" ht="27">
      <c r="B230" s="217"/>
      <c r="C230" s="218"/>
      <c r="D230" s="229" t="s">
        <v>237</v>
      </c>
      <c r="E230" s="230" t="s">
        <v>22</v>
      </c>
      <c r="F230" s="231" t="s">
        <v>484</v>
      </c>
      <c r="G230" s="218"/>
      <c r="H230" s="232">
        <v>-10.769</v>
      </c>
      <c r="I230" s="223"/>
      <c r="J230" s="218"/>
      <c r="K230" s="218"/>
      <c r="L230" s="224"/>
      <c r="M230" s="225"/>
      <c r="N230" s="226"/>
      <c r="O230" s="226"/>
      <c r="P230" s="226"/>
      <c r="Q230" s="226"/>
      <c r="R230" s="226"/>
      <c r="S230" s="226"/>
      <c r="T230" s="227"/>
      <c r="AT230" s="228" t="s">
        <v>237</v>
      </c>
      <c r="AU230" s="228" t="s">
        <v>87</v>
      </c>
      <c r="AV230" s="12" t="s">
        <v>87</v>
      </c>
      <c r="AW230" s="12" t="s">
        <v>42</v>
      </c>
      <c r="AX230" s="12" t="s">
        <v>79</v>
      </c>
      <c r="AY230" s="228" t="s">
        <v>228</v>
      </c>
    </row>
    <row r="231" spans="2:65" s="12" customFormat="1" ht="13.5">
      <c r="B231" s="217"/>
      <c r="C231" s="218"/>
      <c r="D231" s="229" t="s">
        <v>237</v>
      </c>
      <c r="E231" s="230" t="s">
        <v>22</v>
      </c>
      <c r="F231" s="231" t="s">
        <v>485</v>
      </c>
      <c r="G231" s="218"/>
      <c r="H231" s="232">
        <v>-4.7830000000000004</v>
      </c>
      <c r="I231" s="223"/>
      <c r="J231" s="218"/>
      <c r="K231" s="218"/>
      <c r="L231" s="224"/>
      <c r="M231" s="225"/>
      <c r="N231" s="226"/>
      <c r="O231" s="226"/>
      <c r="P231" s="226"/>
      <c r="Q231" s="226"/>
      <c r="R231" s="226"/>
      <c r="S231" s="226"/>
      <c r="T231" s="227"/>
      <c r="AT231" s="228" t="s">
        <v>237</v>
      </c>
      <c r="AU231" s="228" t="s">
        <v>87</v>
      </c>
      <c r="AV231" s="12" t="s">
        <v>87</v>
      </c>
      <c r="AW231" s="12" t="s">
        <v>42</v>
      </c>
      <c r="AX231" s="12" t="s">
        <v>79</v>
      </c>
      <c r="AY231" s="228" t="s">
        <v>228</v>
      </c>
    </row>
    <row r="232" spans="2:65" s="12" customFormat="1" ht="27">
      <c r="B232" s="217"/>
      <c r="C232" s="218"/>
      <c r="D232" s="229" t="s">
        <v>237</v>
      </c>
      <c r="E232" s="230" t="s">
        <v>22</v>
      </c>
      <c r="F232" s="231" t="s">
        <v>486</v>
      </c>
      <c r="G232" s="218"/>
      <c r="H232" s="232">
        <v>135.571</v>
      </c>
      <c r="I232" s="223"/>
      <c r="J232" s="218"/>
      <c r="K232" s="218"/>
      <c r="L232" s="224"/>
      <c r="M232" s="225"/>
      <c r="N232" s="226"/>
      <c r="O232" s="226"/>
      <c r="P232" s="226"/>
      <c r="Q232" s="226"/>
      <c r="R232" s="226"/>
      <c r="S232" s="226"/>
      <c r="T232" s="227"/>
      <c r="AT232" s="228" t="s">
        <v>237</v>
      </c>
      <c r="AU232" s="228" t="s">
        <v>87</v>
      </c>
      <c r="AV232" s="12" t="s">
        <v>87</v>
      </c>
      <c r="AW232" s="12" t="s">
        <v>42</v>
      </c>
      <c r="AX232" s="12" t="s">
        <v>79</v>
      </c>
      <c r="AY232" s="228" t="s">
        <v>228</v>
      </c>
    </row>
    <row r="233" spans="2:65" s="12" customFormat="1" ht="27">
      <c r="B233" s="217"/>
      <c r="C233" s="218"/>
      <c r="D233" s="229" t="s">
        <v>237</v>
      </c>
      <c r="E233" s="230" t="s">
        <v>22</v>
      </c>
      <c r="F233" s="231" t="s">
        <v>487</v>
      </c>
      <c r="G233" s="218"/>
      <c r="H233" s="232">
        <v>21.914000000000001</v>
      </c>
      <c r="I233" s="223"/>
      <c r="J233" s="218"/>
      <c r="K233" s="218"/>
      <c r="L233" s="224"/>
      <c r="M233" s="225"/>
      <c r="N233" s="226"/>
      <c r="O233" s="226"/>
      <c r="P233" s="226"/>
      <c r="Q233" s="226"/>
      <c r="R233" s="226"/>
      <c r="S233" s="226"/>
      <c r="T233" s="227"/>
      <c r="AT233" s="228" t="s">
        <v>237</v>
      </c>
      <c r="AU233" s="228" t="s">
        <v>87</v>
      </c>
      <c r="AV233" s="12" t="s">
        <v>87</v>
      </c>
      <c r="AW233" s="12" t="s">
        <v>42</v>
      </c>
      <c r="AX233" s="12" t="s">
        <v>79</v>
      </c>
      <c r="AY233" s="228" t="s">
        <v>228</v>
      </c>
    </row>
    <row r="234" spans="2:65" s="12" customFormat="1" ht="27">
      <c r="B234" s="217"/>
      <c r="C234" s="218"/>
      <c r="D234" s="229" t="s">
        <v>237</v>
      </c>
      <c r="E234" s="230" t="s">
        <v>22</v>
      </c>
      <c r="F234" s="231" t="s">
        <v>488</v>
      </c>
      <c r="G234" s="218"/>
      <c r="H234" s="232">
        <v>-11.651</v>
      </c>
      <c r="I234" s="223"/>
      <c r="J234" s="218"/>
      <c r="K234" s="218"/>
      <c r="L234" s="224"/>
      <c r="M234" s="225"/>
      <c r="N234" s="226"/>
      <c r="O234" s="226"/>
      <c r="P234" s="226"/>
      <c r="Q234" s="226"/>
      <c r="R234" s="226"/>
      <c r="S234" s="226"/>
      <c r="T234" s="227"/>
      <c r="AT234" s="228" t="s">
        <v>237</v>
      </c>
      <c r="AU234" s="228" t="s">
        <v>87</v>
      </c>
      <c r="AV234" s="12" t="s">
        <v>87</v>
      </c>
      <c r="AW234" s="12" t="s">
        <v>42</v>
      </c>
      <c r="AX234" s="12" t="s">
        <v>79</v>
      </c>
      <c r="AY234" s="228" t="s">
        <v>228</v>
      </c>
    </row>
    <row r="235" spans="2:65" s="12" customFormat="1" ht="13.5">
      <c r="B235" s="217"/>
      <c r="C235" s="218"/>
      <c r="D235" s="229" t="s">
        <v>237</v>
      </c>
      <c r="E235" s="230" t="s">
        <v>22</v>
      </c>
      <c r="F235" s="231" t="s">
        <v>489</v>
      </c>
      <c r="G235" s="218"/>
      <c r="H235" s="232">
        <v>-7.2880000000000003</v>
      </c>
      <c r="I235" s="223"/>
      <c r="J235" s="218"/>
      <c r="K235" s="218"/>
      <c r="L235" s="224"/>
      <c r="M235" s="225"/>
      <c r="N235" s="226"/>
      <c r="O235" s="226"/>
      <c r="P235" s="226"/>
      <c r="Q235" s="226"/>
      <c r="R235" s="226"/>
      <c r="S235" s="226"/>
      <c r="T235" s="227"/>
      <c r="AT235" s="228" t="s">
        <v>237</v>
      </c>
      <c r="AU235" s="228" t="s">
        <v>87</v>
      </c>
      <c r="AV235" s="12" t="s">
        <v>87</v>
      </c>
      <c r="AW235" s="12" t="s">
        <v>42</v>
      </c>
      <c r="AX235" s="12" t="s">
        <v>79</v>
      </c>
      <c r="AY235" s="228" t="s">
        <v>228</v>
      </c>
    </row>
    <row r="236" spans="2:65" s="12" customFormat="1" ht="13.5">
      <c r="B236" s="217"/>
      <c r="C236" s="218"/>
      <c r="D236" s="229" t="s">
        <v>237</v>
      </c>
      <c r="E236" s="230" t="s">
        <v>22</v>
      </c>
      <c r="F236" s="231" t="s">
        <v>490</v>
      </c>
      <c r="G236" s="218"/>
      <c r="H236" s="232">
        <v>-4.9109999999999996</v>
      </c>
      <c r="I236" s="223"/>
      <c r="J236" s="218"/>
      <c r="K236" s="218"/>
      <c r="L236" s="224"/>
      <c r="M236" s="225"/>
      <c r="N236" s="226"/>
      <c r="O236" s="226"/>
      <c r="P236" s="226"/>
      <c r="Q236" s="226"/>
      <c r="R236" s="226"/>
      <c r="S236" s="226"/>
      <c r="T236" s="227"/>
      <c r="AT236" s="228" t="s">
        <v>237</v>
      </c>
      <c r="AU236" s="228" t="s">
        <v>87</v>
      </c>
      <c r="AV236" s="12" t="s">
        <v>87</v>
      </c>
      <c r="AW236" s="12" t="s">
        <v>42</v>
      </c>
      <c r="AX236" s="12" t="s">
        <v>79</v>
      </c>
      <c r="AY236" s="228" t="s">
        <v>228</v>
      </c>
    </row>
    <row r="237" spans="2:65" s="13" customFormat="1" ht="13.5">
      <c r="B237" s="243"/>
      <c r="C237" s="244"/>
      <c r="D237" s="219" t="s">
        <v>237</v>
      </c>
      <c r="E237" s="245" t="s">
        <v>22</v>
      </c>
      <c r="F237" s="246" t="s">
        <v>358</v>
      </c>
      <c r="G237" s="244"/>
      <c r="H237" s="247">
        <v>351.72199999999998</v>
      </c>
      <c r="I237" s="248"/>
      <c r="J237" s="244"/>
      <c r="K237" s="244"/>
      <c r="L237" s="249"/>
      <c r="M237" s="250"/>
      <c r="N237" s="251"/>
      <c r="O237" s="251"/>
      <c r="P237" s="251"/>
      <c r="Q237" s="251"/>
      <c r="R237" s="251"/>
      <c r="S237" s="251"/>
      <c r="T237" s="252"/>
      <c r="AT237" s="253" t="s">
        <v>237</v>
      </c>
      <c r="AU237" s="253" t="s">
        <v>87</v>
      </c>
      <c r="AV237" s="13" t="s">
        <v>235</v>
      </c>
      <c r="AW237" s="13" t="s">
        <v>42</v>
      </c>
      <c r="AX237" s="13" t="s">
        <v>24</v>
      </c>
      <c r="AY237" s="253" t="s">
        <v>228</v>
      </c>
    </row>
    <row r="238" spans="2:65" s="1" customFormat="1" ht="22.5" customHeight="1">
      <c r="B238" s="42"/>
      <c r="C238" s="205" t="s">
        <v>491</v>
      </c>
      <c r="D238" s="205" t="s">
        <v>230</v>
      </c>
      <c r="E238" s="206" t="s">
        <v>492</v>
      </c>
      <c r="F238" s="207" t="s">
        <v>493</v>
      </c>
      <c r="G238" s="208" t="s">
        <v>263</v>
      </c>
      <c r="H238" s="209">
        <v>3664.732</v>
      </c>
      <c r="I238" s="210"/>
      <c r="J238" s="211">
        <f>ROUND(I238*H238,2)</f>
        <v>0</v>
      </c>
      <c r="K238" s="207" t="s">
        <v>234</v>
      </c>
      <c r="L238" s="62"/>
      <c r="M238" s="212" t="s">
        <v>22</v>
      </c>
      <c r="N238" s="213" t="s">
        <v>50</v>
      </c>
      <c r="O238" s="43"/>
      <c r="P238" s="214">
        <f>O238*H238</f>
        <v>0</v>
      </c>
      <c r="Q238" s="214">
        <v>4.4900000000000001E-3</v>
      </c>
      <c r="R238" s="214">
        <f>Q238*H238</f>
        <v>16.45464668</v>
      </c>
      <c r="S238" s="214">
        <v>0</v>
      </c>
      <c r="T238" s="215">
        <f>S238*H238</f>
        <v>0</v>
      </c>
      <c r="AR238" s="25" t="s">
        <v>235</v>
      </c>
      <c r="AT238" s="25" t="s">
        <v>230</v>
      </c>
      <c r="AU238" s="25" t="s">
        <v>87</v>
      </c>
      <c r="AY238" s="25" t="s">
        <v>228</v>
      </c>
      <c r="BE238" s="216">
        <f>IF(N238="základní",J238,0)</f>
        <v>0</v>
      </c>
      <c r="BF238" s="216">
        <f>IF(N238="snížená",J238,0)</f>
        <v>0</v>
      </c>
      <c r="BG238" s="216">
        <f>IF(N238="zákl. přenesená",J238,0)</f>
        <v>0</v>
      </c>
      <c r="BH238" s="216">
        <f>IF(N238="sníž. přenesená",J238,0)</f>
        <v>0</v>
      </c>
      <c r="BI238" s="216">
        <f>IF(N238="nulová",J238,0)</f>
        <v>0</v>
      </c>
      <c r="BJ238" s="25" t="s">
        <v>24</v>
      </c>
      <c r="BK238" s="216">
        <f>ROUND(I238*H238,2)</f>
        <v>0</v>
      </c>
      <c r="BL238" s="25" t="s">
        <v>235</v>
      </c>
      <c r="BM238" s="25" t="s">
        <v>494</v>
      </c>
    </row>
    <row r="239" spans="2:65" s="12" customFormat="1" ht="13.5">
      <c r="B239" s="217"/>
      <c r="C239" s="218"/>
      <c r="D239" s="229" t="s">
        <v>237</v>
      </c>
      <c r="E239" s="230" t="s">
        <v>22</v>
      </c>
      <c r="F239" s="231" t="s">
        <v>495</v>
      </c>
      <c r="G239" s="218"/>
      <c r="H239" s="232">
        <v>3518.752</v>
      </c>
      <c r="I239" s="223"/>
      <c r="J239" s="218"/>
      <c r="K239" s="218"/>
      <c r="L239" s="224"/>
      <c r="M239" s="225"/>
      <c r="N239" s="226"/>
      <c r="O239" s="226"/>
      <c r="P239" s="226"/>
      <c r="Q239" s="226"/>
      <c r="R239" s="226"/>
      <c r="S239" s="226"/>
      <c r="T239" s="227"/>
      <c r="AT239" s="228" t="s">
        <v>237</v>
      </c>
      <c r="AU239" s="228" t="s">
        <v>87</v>
      </c>
      <c r="AV239" s="12" t="s">
        <v>87</v>
      </c>
      <c r="AW239" s="12" t="s">
        <v>42</v>
      </c>
      <c r="AX239" s="12" t="s">
        <v>79</v>
      </c>
      <c r="AY239" s="228" t="s">
        <v>228</v>
      </c>
    </row>
    <row r="240" spans="2:65" s="12" customFormat="1" ht="13.5">
      <c r="B240" s="217"/>
      <c r="C240" s="218"/>
      <c r="D240" s="229" t="s">
        <v>237</v>
      </c>
      <c r="E240" s="230" t="s">
        <v>22</v>
      </c>
      <c r="F240" s="231" t="s">
        <v>496</v>
      </c>
      <c r="G240" s="218"/>
      <c r="H240" s="232">
        <v>145.97999999999999</v>
      </c>
      <c r="I240" s="223"/>
      <c r="J240" s="218"/>
      <c r="K240" s="218"/>
      <c r="L240" s="224"/>
      <c r="M240" s="225"/>
      <c r="N240" s="226"/>
      <c r="O240" s="226"/>
      <c r="P240" s="226"/>
      <c r="Q240" s="226"/>
      <c r="R240" s="226"/>
      <c r="S240" s="226"/>
      <c r="T240" s="227"/>
      <c r="AT240" s="228" t="s">
        <v>237</v>
      </c>
      <c r="AU240" s="228" t="s">
        <v>87</v>
      </c>
      <c r="AV240" s="12" t="s">
        <v>87</v>
      </c>
      <c r="AW240" s="12" t="s">
        <v>42</v>
      </c>
      <c r="AX240" s="12" t="s">
        <v>79</v>
      </c>
      <c r="AY240" s="228" t="s">
        <v>228</v>
      </c>
    </row>
    <row r="241" spans="2:65" s="13" customFormat="1" ht="13.5">
      <c r="B241" s="243"/>
      <c r="C241" s="244"/>
      <c r="D241" s="219" t="s">
        <v>237</v>
      </c>
      <c r="E241" s="245" t="s">
        <v>22</v>
      </c>
      <c r="F241" s="246" t="s">
        <v>358</v>
      </c>
      <c r="G241" s="244"/>
      <c r="H241" s="247">
        <v>3664.732</v>
      </c>
      <c r="I241" s="248"/>
      <c r="J241" s="244"/>
      <c r="K241" s="244"/>
      <c r="L241" s="249"/>
      <c r="M241" s="250"/>
      <c r="N241" s="251"/>
      <c r="O241" s="251"/>
      <c r="P241" s="251"/>
      <c r="Q241" s="251"/>
      <c r="R241" s="251"/>
      <c r="S241" s="251"/>
      <c r="T241" s="252"/>
      <c r="AT241" s="253" t="s">
        <v>237</v>
      </c>
      <c r="AU241" s="253" t="s">
        <v>87</v>
      </c>
      <c r="AV241" s="13" t="s">
        <v>235</v>
      </c>
      <c r="AW241" s="13" t="s">
        <v>42</v>
      </c>
      <c r="AX241" s="13" t="s">
        <v>24</v>
      </c>
      <c r="AY241" s="253" t="s">
        <v>228</v>
      </c>
    </row>
    <row r="242" spans="2:65" s="1" customFormat="1" ht="22.5" customHeight="1">
      <c r="B242" s="42"/>
      <c r="C242" s="205" t="s">
        <v>497</v>
      </c>
      <c r="D242" s="205" t="s">
        <v>230</v>
      </c>
      <c r="E242" s="206" t="s">
        <v>498</v>
      </c>
      <c r="F242" s="207" t="s">
        <v>499</v>
      </c>
      <c r="G242" s="208" t="s">
        <v>263</v>
      </c>
      <c r="H242" s="209">
        <v>3664.732</v>
      </c>
      <c r="I242" s="210"/>
      <c r="J242" s="211">
        <f>ROUND(I242*H242,2)</f>
        <v>0</v>
      </c>
      <c r="K242" s="207" t="s">
        <v>234</v>
      </c>
      <c r="L242" s="62"/>
      <c r="M242" s="212" t="s">
        <v>22</v>
      </c>
      <c r="N242" s="213" t="s">
        <v>50</v>
      </c>
      <c r="O242" s="43"/>
      <c r="P242" s="214">
        <f>O242*H242</f>
        <v>0</v>
      </c>
      <c r="Q242" s="214">
        <v>0</v>
      </c>
      <c r="R242" s="214">
        <f>Q242*H242</f>
        <v>0</v>
      </c>
      <c r="S242" s="214">
        <v>0</v>
      </c>
      <c r="T242" s="215">
        <f>S242*H242</f>
        <v>0</v>
      </c>
      <c r="AR242" s="25" t="s">
        <v>235</v>
      </c>
      <c r="AT242" s="25" t="s">
        <v>230</v>
      </c>
      <c r="AU242" s="25" t="s">
        <v>87</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235</v>
      </c>
      <c r="BM242" s="25" t="s">
        <v>500</v>
      </c>
    </row>
    <row r="243" spans="2:65" s="1" customFormat="1" ht="22.5" customHeight="1">
      <c r="B243" s="42"/>
      <c r="C243" s="205" t="s">
        <v>501</v>
      </c>
      <c r="D243" s="205" t="s">
        <v>230</v>
      </c>
      <c r="E243" s="206" t="s">
        <v>502</v>
      </c>
      <c r="F243" s="207" t="s">
        <v>503</v>
      </c>
      <c r="G243" s="208" t="s">
        <v>316</v>
      </c>
      <c r="H243" s="209">
        <v>42.323</v>
      </c>
      <c r="I243" s="210"/>
      <c r="J243" s="211">
        <f>ROUND(I243*H243,2)</f>
        <v>0</v>
      </c>
      <c r="K243" s="207" t="s">
        <v>234</v>
      </c>
      <c r="L243" s="62"/>
      <c r="M243" s="212" t="s">
        <v>22</v>
      </c>
      <c r="N243" s="213" t="s">
        <v>50</v>
      </c>
      <c r="O243" s="43"/>
      <c r="P243" s="214">
        <f>O243*H243</f>
        <v>0</v>
      </c>
      <c r="Q243" s="214">
        <v>1.0461400000000001</v>
      </c>
      <c r="R243" s="214">
        <f>Q243*H243</f>
        <v>44.275783220000001</v>
      </c>
      <c r="S243" s="214">
        <v>0</v>
      </c>
      <c r="T243" s="215">
        <f>S243*H243</f>
        <v>0</v>
      </c>
      <c r="AR243" s="25" t="s">
        <v>235</v>
      </c>
      <c r="AT243" s="25" t="s">
        <v>230</v>
      </c>
      <c r="AU243" s="25" t="s">
        <v>87</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235</v>
      </c>
      <c r="BM243" s="25" t="s">
        <v>504</v>
      </c>
    </row>
    <row r="244" spans="2:65" s="12" customFormat="1" ht="13.5">
      <c r="B244" s="217"/>
      <c r="C244" s="218"/>
      <c r="D244" s="219" t="s">
        <v>237</v>
      </c>
      <c r="E244" s="220" t="s">
        <v>22</v>
      </c>
      <c r="F244" s="221" t="s">
        <v>505</v>
      </c>
      <c r="G244" s="218"/>
      <c r="H244" s="222">
        <v>42.323</v>
      </c>
      <c r="I244" s="223"/>
      <c r="J244" s="218"/>
      <c r="K244" s="218"/>
      <c r="L244" s="224"/>
      <c r="M244" s="225"/>
      <c r="N244" s="226"/>
      <c r="O244" s="226"/>
      <c r="P244" s="226"/>
      <c r="Q244" s="226"/>
      <c r="R244" s="226"/>
      <c r="S244" s="226"/>
      <c r="T244" s="227"/>
      <c r="AT244" s="228" t="s">
        <v>237</v>
      </c>
      <c r="AU244" s="228" t="s">
        <v>87</v>
      </c>
      <c r="AV244" s="12" t="s">
        <v>87</v>
      </c>
      <c r="AW244" s="12" t="s">
        <v>42</v>
      </c>
      <c r="AX244" s="12" t="s">
        <v>24</v>
      </c>
      <c r="AY244" s="228" t="s">
        <v>228</v>
      </c>
    </row>
    <row r="245" spans="2:65" s="1" customFormat="1" ht="22.5" customHeight="1">
      <c r="B245" s="42"/>
      <c r="C245" s="205" t="s">
        <v>506</v>
      </c>
      <c r="D245" s="205" t="s">
        <v>230</v>
      </c>
      <c r="E245" s="206" t="s">
        <v>507</v>
      </c>
      <c r="F245" s="207" t="s">
        <v>508</v>
      </c>
      <c r="G245" s="208" t="s">
        <v>328</v>
      </c>
      <c r="H245" s="209">
        <v>13.795</v>
      </c>
      <c r="I245" s="210"/>
      <c r="J245" s="211">
        <f>ROUND(I245*H245,2)</f>
        <v>0</v>
      </c>
      <c r="K245" s="207" t="s">
        <v>234</v>
      </c>
      <c r="L245" s="62"/>
      <c r="M245" s="212" t="s">
        <v>22</v>
      </c>
      <c r="N245" s="213" t="s">
        <v>50</v>
      </c>
      <c r="O245" s="43"/>
      <c r="P245" s="214">
        <f>O245*H245</f>
        <v>0</v>
      </c>
      <c r="Q245" s="214">
        <v>3.2474099999999999</v>
      </c>
      <c r="R245" s="214">
        <f>Q245*H245</f>
        <v>44.798020950000002</v>
      </c>
      <c r="S245" s="214">
        <v>0</v>
      </c>
      <c r="T245" s="215">
        <f>S245*H245</f>
        <v>0</v>
      </c>
      <c r="AR245" s="25" t="s">
        <v>235</v>
      </c>
      <c r="AT245" s="25" t="s">
        <v>230</v>
      </c>
      <c r="AU245" s="25" t="s">
        <v>87</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235</v>
      </c>
      <c r="BM245" s="25" t="s">
        <v>509</v>
      </c>
    </row>
    <row r="246" spans="2:65" s="12" customFormat="1" ht="13.5">
      <c r="B246" s="217"/>
      <c r="C246" s="218"/>
      <c r="D246" s="229" t="s">
        <v>237</v>
      </c>
      <c r="E246" s="230" t="s">
        <v>22</v>
      </c>
      <c r="F246" s="231" t="s">
        <v>510</v>
      </c>
      <c r="G246" s="218"/>
      <c r="H246" s="232">
        <v>13.795</v>
      </c>
      <c r="I246" s="223"/>
      <c r="J246" s="218"/>
      <c r="K246" s="218"/>
      <c r="L246" s="224"/>
      <c r="M246" s="225"/>
      <c r="N246" s="226"/>
      <c r="O246" s="226"/>
      <c r="P246" s="226"/>
      <c r="Q246" s="226"/>
      <c r="R246" s="226"/>
      <c r="S246" s="226"/>
      <c r="T246" s="227"/>
      <c r="AT246" s="228" t="s">
        <v>237</v>
      </c>
      <c r="AU246" s="228" t="s">
        <v>87</v>
      </c>
      <c r="AV246" s="12" t="s">
        <v>87</v>
      </c>
      <c r="AW246" s="12" t="s">
        <v>42</v>
      </c>
      <c r="AX246" s="12" t="s">
        <v>24</v>
      </c>
      <c r="AY246" s="228" t="s">
        <v>228</v>
      </c>
    </row>
    <row r="247" spans="2:65" s="11" customFormat="1" ht="29.85" customHeight="1">
      <c r="B247" s="188"/>
      <c r="C247" s="189"/>
      <c r="D247" s="202" t="s">
        <v>78</v>
      </c>
      <c r="E247" s="203" t="s">
        <v>235</v>
      </c>
      <c r="F247" s="203" t="s">
        <v>511</v>
      </c>
      <c r="G247" s="189"/>
      <c r="H247" s="189"/>
      <c r="I247" s="192"/>
      <c r="J247" s="204">
        <f>BK247</f>
        <v>0</v>
      </c>
      <c r="K247" s="189"/>
      <c r="L247" s="194"/>
      <c r="M247" s="195"/>
      <c r="N247" s="196"/>
      <c r="O247" s="196"/>
      <c r="P247" s="197">
        <f>SUM(P248:P293)</f>
        <v>0</v>
      </c>
      <c r="Q247" s="196"/>
      <c r="R247" s="197">
        <f>SUM(R248:R293)</f>
        <v>2381.6367455100003</v>
      </c>
      <c r="S247" s="196"/>
      <c r="T247" s="198">
        <f>SUM(T248:T293)</f>
        <v>0</v>
      </c>
      <c r="AR247" s="199" t="s">
        <v>24</v>
      </c>
      <c r="AT247" s="200" t="s">
        <v>78</v>
      </c>
      <c r="AU247" s="200" t="s">
        <v>24</v>
      </c>
      <c r="AY247" s="199" t="s">
        <v>228</v>
      </c>
      <c r="BK247" s="201">
        <f>SUM(BK248:BK293)</f>
        <v>0</v>
      </c>
    </row>
    <row r="248" spans="2:65" s="1" customFormat="1" ht="22.5" customHeight="1">
      <c r="B248" s="42"/>
      <c r="C248" s="205" t="s">
        <v>512</v>
      </c>
      <c r="D248" s="205" t="s">
        <v>230</v>
      </c>
      <c r="E248" s="206" t="s">
        <v>513</v>
      </c>
      <c r="F248" s="207" t="s">
        <v>514</v>
      </c>
      <c r="G248" s="208" t="s">
        <v>515</v>
      </c>
      <c r="H248" s="209">
        <v>197</v>
      </c>
      <c r="I248" s="210"/>
      <c r="J248" s="211">
        <f>ROUND(I248*H248,2)</f>
        <v>0</v>
      </c>
      <c r="K248" s="207" t="s">
        <v>234</v>
      </c>
      <c r="L248" s="62"/>
      <c r="M248" s="212" t="s">
        <v>22</v>
      </c>
      <c r="N248" s="213" t="s">
        <v>50</v>
      </c>
      <c r="O248" s="43"/>
      <c r="P248" s="214">
        <f>O248*H248</f>
        <v>0</v>
      </c>
      <c r="Q248" s="214">
        <v>4.5900000000000003E-3</v>
      </c>
      <c r="R248" s="214">
        <f>Q248*H248</f>
        <v>0.90423000000000009</v>
      </c>
      <c r="S248" s="214">
        <v>0</v>
      </c>
      <c r="T248" s="215">
        <f>S248*H248</f>
        <v>0</v>
      </c>
      <c r="AR248" s="25" t="s">
        <v>235</v>
      </c>
      <c r="AT248" s="25" t="s">
        <v>230</v>
      </c>
      <c r="AU248" s="25" t="s">
        <v>87</v>
      </c>
      <c r="AY248" s="25" t="s">
        <v>228</v>
      </c>
      <c r="BE248" s="216">
        <f>IF(N248="základní",J248,0)</f>
        <v>0</v>
      </c>
      <c r="BF248" s="216">
        <f>IF(N248="snížená",J248,0)</f>
        <v>0</v>
      </c>
      <c r="BG248" s="216">
        <f>IF(N248="zákl. přenesená",J248,0)</f>
        <v>0</v>
      </c>
      <c r="BH248" s="216">
        <f>IF(N248="sníž. přenesená",J248,0)</f>
        <v>0</v>
      </c>
      <c r="BI248" s="216">
        <f>IF(N248="nulová",J248,0)</f>
        <v>0</v>
      </c>
      <c r="BJ248" s="25" t="s">
        <v>24</v>
      </c>
      <c r="BK248" s="216">
        <f>ROUND(I248*H248,2)</f>
        <v>0</v>
      </c>
      <c r="BL248" s="25" t="s">
        <v>235</v>
      </c>
      <c r="BM248" s="25" t="s">
        <v>516</v>
      </c>
    </row>
    <row r="249" spans="2:65" s="1" customFormat="1" ht="22.5" customHeight="1">
      <c r="B249" s="42"/>
      <c r="C249" s="233" t="s">
        <v>517</v>
      </c>
      <c r="D249" s="233" t="s">
        <v>349</v>
      </c>
      <c r="E249" s="234" t="s">
        <v>518</v>
      </c>
      <c r="F249" s="235" t="s">
        <v>519</v>
      </c>
      <c r="G249" s="236" t="s">
        <v>515</v>
      </c>
      <c r="H249" s="237">
        <v>96.96</v>
      </c>
      <c r="I249" s="238"/>
      <c r="J249" s="239">
        <f>ROUND(I249*H249,2)</f>
        <v>0</v>
      </c>
      <c r="K249" s="235" t="s">
        <v>234</v>
      </c>
      <c r="L249" s="240"/>
      <c r="M249" s="241" t="s">
        <v>22</v>
      </c>
      <c r="N249" s="242" t="s">
        <v>50</v>
      </c>
      <c r="O249" s="43"/>
      <c r="P249" s="214">
        <f>O249*H249</f>
        <v>0</v>
      </c>
      <c r="Q249" s="214">
        <v>7.4999999999999997E-2</v>
      </c>
      <c r="R249" s="214">
        <f>Q249*H249</f>
        <v>7.2719999999999994</v>
      </c>
      <c r="S249" s="214">
        <v>0</v>
      </c>
      <c r="T249" s="215">
        <f>S249*H249</f>
        <v>0</v>
      </c>
      <c r="AR249" s="25" t="s">
        <v>267</v>
      </c>
      <c r="AT249" s="25" t="s">
        <v>349</v>
      </c>
      <c r="AU249" s="25" t="s">
        <v>87</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235</v>
      </c>
      <c r="BM249" s="25" t="s">
        <v>520</v>
      </c>
    </row>
    <row r="250" spans="2:65" s="12" customFormat="1" ht="13.5">
      <c r="B250" s="217"/>
      <c r="C250" s="218"/>
      <c r="D250" s="219" t="s">
        <v>237</v>
      </c>
      <c r="E250" s="220" t="s">
        <v>22</v>
      </c>
      <c r="F250" s="221" t="s">
        <v>521</v>
      </c>
      <c r="G250" s="218"/>
      <c r="H250" s="222">
        <v>96.96</v>
      </c>
      <c r="I250" s="223"/>
      <c r="J250" s="218"/>
      <c r="K250" s="218"/>
      <c r="L250" s="224"/>
      <c r="M250" s="225"/>
      <c r="N250" s="226"/>
      <c r="O250" s="226"/>
      <c r="P250" s="226"/>
      <c r="Q250" s="226"/>
      <c r="R250" s="226"/>
      <c r="S250" s="226"/>
      <c r="T250" s="227"/>
      <c r="AT250" s="228" t="s">
        <v>237</v>
      </c>
      <c r="AU250" s="228" t="s">
        <v>87</v>
      </c>
      <c r="AV250" s="12" t="s">
        <v>87</v>
      </c>
      <c r="AW250" s="12" t="s">
        <v>42</v>
      </c>
      <c r="AX250" s="12" t="s">
        <v>24</v>
      </c>
      <c r="AY250" s="228" t="s">
        <v>228</v>
      </c>
    </row>
    <row r="251" spans="2:65" s="1" customFormat="1" ht="22.5" customHeight="1">
      <c r="B251" s="42"/>
      <c r="C251" s="233" t="s">
        <v>522</v>
      </c>
      <c r="D251" s="233" t="s">
        <v>349</v>
      </c>
      <c r="E251" s="234" t="s">
        <v>523</v>
      </c>
      <c r="F251" s="235" t="s">
        <v>524</v>
      </c>
      <c r="G251" s="236" t="s">
        <v>515</v>
      </c>
      <c r="H251" s="237">
        <v>102.01</v>
      </c>
      <c r="I251" s="238"/>
      <c r="J251" s="239">
        <f>ROUND(I251*H251,2)</f>
        <v>0</v>
      </c>
      <c r="K251" s="235" t="s">
        <v>234</v>
      </c>
      <c r="L251" s="240"/>
      <c r="M251" s="241" t="s">
        <v>22</v>
      </c>
      <c r="N251" s="242" t="s">
        <v>50</v>
      </c>
      <c r="O251" s="43"/>
      <c r="P251" s="214">
        <f>O251*H251</f>
        <v>0</v>
      </c>
      <c r="Q251" s="214">
        <v>9.2999999999999999E-2</v>
      </c>
      <c r="R251" s="214">
        <f>Q251*H251</f>
        <v>9.486930000000001</v>
      </c>
      <c r="S251" s="214">
        <v>0</v>
      </c>
      <c r="T251" s="215">
        <f>S251*H251</f>
        <v>0</v>
      </c>
      <c r="AR251" s="25" t="s">
        <v>267</v>
      </c>
      <c r="AT251" s="25" t="s">
        <v>349</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235</v>
      </c>
      <c r="BM251" s="25" t="s">
        <v>525</v>
      </c>
    </row>
    <row r="252" spans="2:65" s="12" customFormat="1" ht="13.5">
      <c r="B252" s="217"/>
      <c r="C252" s="218"/>
      <c r="D252" s="219" t="s">
        <v>237</v>
      </c>
      <c r="E252" s="220" t="s">
        <v>22</v>
      </c>
      <c r="F252" s="221" t="s">
        <v>526</v>
      </c>
      <c r="G252" s="218"/>
      <c r="H252" s="222">
        <v>102.01</v>
      </c>
      <c r="I252" s="223"/>
      <c r="J252" s="218"/>
      <c r="K252" s="218"/>
      <c r="L252" s="224"/>
      <c r="M252" s="225"/>
      <c r="N252" s="226"/>
      <c r="O252" s="226"/>
      <c r="P252" s="226"/>
      <c r="Q252" s="226"/>
      <c r="R252" s="226"/>
      <c r="S252" s="226"/>
      <c r="T252" s="227"/>
      <c r="AT252" s="228" t="s">
        <v>237</v>
      </c>
      <c r="AU252" s="228" t="s">
        <v>87</v>
      </c>
      <c r="AV252" s="12" t="s">
        <v>87</v>
      </c>
      <c r="AW252" s="12" t="s">
        <v>42</v>
      </c>
      <c r="AX252" s="12" t="s">
        <v>24</v>
      </c>
      <c r="AY252" s="228" t="s">
        <v>228</v>
      </c>
    </row>
    <row r="253" spans="2:65" s="1" customFormat="1" ht="22.5" customHeight="1">
      <c r="B253" s="42"/>
      <c r="C253" s="205" t="s">
        <v>527</v>
      </c>
      <c r="D253" s="205" t="s">
        <v>230</v>
      </c>
      <c r="E253" s="206" t="s">
        <v>528</v>
      </c>
      <c r="F253" s="207" t="s">
        <v>529</v>
      </c>
      <c r="G253" s="208" t="s">
        <v>233</v>
      </c>
      <c r="H253" s="209">
        <v>837.54</v>
      </c>
      <c r="I253" s="210"/>
      <c r="J253" s="211">
        <f>ROUND(I253*H253,2)</f>
        <v>0</v>
      </c>
      <c r="K253" s="207" t="s">
        <v>234</v>
      </c>
      <c r="L253" s="62"/>
      <c r="M253" s="212" t="s">
        <v>22</v>
      </c>
      <c r="N253" s="213" t="s">
        <v>50</v>
      </c>
      <c r="O253" s="43"/>
      <c r="P253" s="214">
        <f>O253*H253</f>
        <v>0</v>
      </c>
      <c r="Q253" s="214">
        <v>2.45343</v>
      </c>
      <c r="R253" s="214">
        <f>Q253*H253</f>
        <v>2054.8457622000001</v>
      </c>
      <c r="S253" s="214">
        <v>0</v>
      </c>
      <c r="T253" s="215">
        <f>S253*H253</f>
        <v>0</v>
      </c>
      <c r="AR253" s="25" t="s">
        <v>235</v>
      </c>
      <c r="AT253" s="25" t="s">
        <v>230</v>
      </c>
      <c r="AU253" s="25" t="s">
        <v>87</v>
      </c>
      <c r="AY253" s="25" t="s">
        <v>228</v>
      </c>
      <c r="BE253" s="216">
        <f>IF(N253="základní",J253,0)</f>
        <v>0</v>
      </c>
      <c r="BF253" s="216">
        <f>IF(N253="snížená",J253,0)</f>
        <v>0</v>
      </c>
      <c r="BG253" s="216">
        <f>IF(N253="zákl. přenesená",J253,0)</f>
        <v>0</v>
      </c>
      <c r="BH253" s="216">
        <f>IF(N253="sníž. přenesená",J253,0)</f>
        <v>0</v>
      </c>
      <c r="BI253" s="216">
        <f>IF(N253="nulová",J253,0)</f>
        <v>0</v>
      </c>
      <c r="BJ253" s="25" t="s">
        <v>24</v>
      </c>
      <c r="BK253" s="216">
        <f>ROUND(I253*H253,2)</f>
        <v>0</v>
      </c>
      <c r="BL253" s="25" t="s">
        <v>235</v>
      </c>
      <c r="BM253" s="25" t="s">
        <v>530</v>
      </c>
    </row>
    <row r="254" spans="2:65" s="12" customFormat="1" ht="13.5">
      <c r="B254" s="217"/>
      <c r="C254" s="218"/>
      <c r="D254" s="229" t="s">
        <v>237</v>
      </c>
      <c r="E254" s="230" t="s">
        <v>22</v>
      </c>
      <c r="F254" s="231" t="s">
        <v>531</v>
      </c>
      <c r="G254" s="218"/>
      <c r="H254" s="232">
        <v>17.603000000000002</v>
      </c>
      <c r="I254" s="223"/>
      <c r="J254" s="218"/>
      <c r="K254" s="218"/>
      <c r="L254" s="224"/>
      <c r="M254" s="225"/>
      <c r="N254" s="226"/>
      <c r="O254" s="226"/>
      <c r="P254" s="226"/>
      <c r="Q254" s="226"/>
      <c r="R254" s="226"/>
      <c r="S254" s="226"/>
      <c r="T254" s="227"/>
      <c r="AT254" s="228" t="s">
        <v>237</v>
      </c>
      <c r="AU254" s="228" t="s">
        <v>87</v>
      </c>
      <c r="AV254" s="12" t="s">
        <v>87</v>
      </c>
      <c r="AW254" s="12" t="s">
        <v>42</v>
      </c>
      <c r="AX254" s="12" t="s">
        <v>79</v>
      </c>
      <c r="AY254" s="228" t="s">
        <v>228</v>
      </c>
    </row>
    <row r="255" spans="2:65" s="12" customFormat="1" ht="40.5">
      <c r="B255" s="217"/>
      <c r="C255" s="218"/>
      <c r="D255" s="229" t="s">
        <v>237</v>
      </c>
      <c r="E255" s="230" t="s">
        <v>22</v>
      </c>
      <c r="F255" s="231" t="s">
        <v>532</v>
      </c>
      <c r="G255" s="218"/>
      <c r="H255" s="232">
        <v>202.98</v>
      </c>
      <c r="I255" s="223"/>
      <c r="J255" s="218"/>
      <c r="K255" s="218"/>
      <c r="L255" s="224"/>
      <c r="M255" s="225"/>
      <c r="N255" s="226"/>
      <c r="O255" s="226"/>
      <c r="P255" s="226"/>
      <c r="Q255" s="226"/>
      <c r="R255" s="226"/>
      <c r="S255" s="226"/>
      <c r="T255" s="227"/>
      <c r="AT255" s="228" t="s">
        <v>237</v>
      </c>
      <c r="AU255" s="228" t="s">
        <v>87</v>
      </c>
      <c r="AV255" s="12" t="s">
        <v>87</v>
      </c>
      <c r="AW255" s="12" t="s">
        <v>42</v>
      </c>
      <c r="AX255" s="12" t="s">
        <v>79</v>
      </c>
      <c r="AY255" s="228" t="s">
        <v>228</v>
      </c>
    </row>
    <row r="256" spans="2:65" s="12" customFormat="1" ht="13.5">
      <c r="B256" s="217"/>
      <c r="C256" s="218"/>
      <c r="D256" s="229" t="s">
        <v>237</v>
      </c>
      <c r="E256" s="230" t="s">
        <v>22</v>
      </c>
      <c r="F256" s="231" t="s">
        <v>533</v>
      </c>
      <c r="G256" s="218"/>
      <c r="H256" s="232">
        <v>81.540000000000006</v>
      </c>
      <c r="I256" s="223"/>
      <c r="J256" s="218"/>
      <c r="K256" s="218"/>
      <c r="L256" s="224"/>
      <c r="M256" s="225"/>
      <c r="N256" s="226"/>
      <c r="O256" s="226"/>
      <c r="P256" s="226"/>
      <c r="Q256" s="226"/>
      <c r="R256" s="226"/>
      <c r="S256" s="226"/>
      <c r="T256" s="227"/>
      <c r="AT256" s="228" t="s">
        <v>237</v>
      </c>
      <c r="AU256" s="228" t="s">
        <v>87</v>
      </c>
      <c r="AV256" s="12" t="s">
        <v>87</v>
      </c>
      <c r="AW256" s="12" t="s">
        <v>42</v>
      </c>
      <c r="AX256" s="12" t="s">
        <v>79</v>
      </c>
      <c r="AY256" s="228" t="s">
        <v>228</v>
      </c>
    </row>
    <row r="257" spans="2:65" s="12" customFormat="1" ht="27">
      <c r="B257" s="217"/>
      <c r="C257" s="218"/>
      <c r="D257" s="229" t="s">
        <v>237</v>
      </c>
      <c r="E257" s="230" t="s">
        <v>22</v>
      </c>
      <c r="F257" s="231" t="s">
        <v>534</v>
      </c>
      <c r="G257" s="218"/>
      <c r="H257" s="232">
        <v>179.78299999999999</v>
      </c>
      <c r="I257" s="223"/>
      <c r="J257" s="218"/>
      <c r="K257" s="218"/>
      <c r="L257" s="224"/>
      <c r="M257" s="225"/>
      <c r="N257" s="226"/>
      <c r="O257" s="226"/>
      <c r="P257" s="226"/>
      <c r="Q257" s="226"/>
      <c r="R257" s="226"/>
      <c r="S257" s="226"/>
      <c r="T257" s="227"/>
      <c r="AT257" s="228" t="s">
        <v>237</v>
      </c>
      <c r="AU257" s="228" t="s">
        <v>87</v>
      </c>
      <c r="AV257" s="12" t="s">
        <v>87</v>
      </c>
      <c r="AW257" s="12" t="s">
        <v>42</v>
      </c>
      <c r="AX257" s="12" t="s">
        <v>79</v>
      </c>
      <c r="AY257" s="228" t="s">
        <v>228</v>
      </c>
    </row>
    <row r="258" spans="2:65" s="12" customFormat="1" ht="13.5">
      <c r="B258" s="217"/>
      <c r="C258" s="218"/>
      <c r="D258" s="229" t="s">
        <v>237</v>
      </c>
      <c r="E258" s="230" t="s">
        <v>22</v>
      </c>
      <c r="F258" s="231" t="s">
        <v>535</v>
      </c>
      <c r="G258" s="218"/>
      <c r="H258" s="232">
        <v>87.096999999999994</v>
      </c>
      <c r="I258" s="223"/>
      <c r="J258" s="218"/>
      <c r="K258" s="218"/>
      <c r="L258" s="224"/>
      <c r="M258" s="225"/>
      <c r="N258" s="226"/>
      <c r="O258" s="226"/>
      <c r="P258" s="226"/>
      <c r="Q258" s="226"/>
      <c r="R258" s="226"/>
      <c r="S258" s="226"/>
      <c r="T258" s="227"/>
      <c r="AT258" s="228" t="s">
        <v>237</v>
      </c>
      <c r="AU258" s="228" t="s">
        <v>87</v>
      </c>
      <c r="AV258" s="12" t="s">
        <v>87</v>
      </c>
      <c r="AW258" s="12" t="s">
        <v>42</v>
      </c>
      <c r="AX258" s="12" t="s">
        <v>79</v>
      </c>
      <c r="AY258" s="228" t="s">
        <v>228</v>
      </c>
    </row>
    <row r="259" spans="2:65" s="12" customFormat="1" ht="13.5">
      <c r="B259" s="217"/>
      <c r="C259" s="218"/>
      <c r="D259" s="229" t="s">
        <v>237</v>
      </c>
      <c r="E259" s="230" t="s">
        <v>22</v>
      </c>
      <c r="F259" s="231" t="s">
        <v>536</v>
      </c>
      <c r="G259" s="218"/>
      <c r="H259" s="232">
        <v>268.53699999999998</v>
      </c>
      <c r="I259" s="223"/>
      <c r="J259" s="218"/>
      <c r="K259" s="218"/>
      <c r="L259" s="224"/>
      <c r="M259" s="225"/>
      <c r="N259" s="226"/>
      <c r="O259" s="226"/>
      <c r="P259" s="226"/>
      <c r="Q259" s="226"/>
      <c r="R259" s="226"/>
      <c r="S259" s="226"/>
      <c r="T259" s="227"/>
      <c r="AT259" s="228" t="s">
        <v>237</v>
      </c>
      <c r="AU259" s="228" t="s">
        <v>87</v>
      </c>
      <c r="AV259" s="12" t="s">
        <v>87</v>
      </c>
      <c r="AW259" s="12" t="s">
        <v>42</v>
      </c>
      <c r="AX259" s="12" t="s">
        <v>79</v>
      </c>
      <c r="AY259" s="228" t="s">
        <v>228</v>
      </c>
    </row>
    <row r="260" spans="2:65" s="13" customFormat="1" ht="13.5">
      <c r="B260" s="243"/>
      <c r="C260" s="244"/>
      <c r="D260" s="219" t="s">
        <v>237</v>
      </c>
      <c r="E260" s="245" t="s">
        <v>22</v>
      </c>
      <c r="F260" s="246" t="s">
        <v>358</v>
      </c>
      <c r="G260" s="244"/>
      <c r="H260" s="247">
        <v>837.54</v>
      </c>
      <c r="I260" s="248"/>
      <c r="J260" s="244"/>
      <c r="K260" s="244"/>
      <c r="L260" s="249"/>
      <c r="M260" s="250"/>
      <c r="N260" s="251"/>
      <c r="O260" s="251"/>
      <c r="P260" s="251"/>
      <c r="Q260" s="251"/>
      <c r="R260" s="251"/>
      <c r="S260" s="251"/>
      <c r="T260" s="252"/>
      <c r="AT260" s="253" t="s">
        <v>237</v>
      </c>
      <c r="AU260" s="253" t="s">
        <v>87</v>
      </c>
      <c r="AV260" s="13" t="s">
        <v>235</v>
      </c>
      <c r="AW260" s="13" t="s">
        <v>42</v>
      </c>
      <c r="AX260" s="13" t="s">
        <v>24</v>
      </c>
      <c r="AY260" s="253" t="s">
        <v>228</v>
      </c>
    </row>
    <row r="261" spans="2:65" s="1" customFormat="1" ht="22.5" customHeight="1">
      <c r="B261" s="42"/>
      <c r="C261" s="205" t="s">
        <v>537</v>
      </c>
      <c r="D261" s="205" t="s">
        <v>230</v>
      </c>
      <c r="E261" s="206" t="s">
        <v>538</v>
      </c>
      <c r="F261" s="207" t="s">
        <v>539</v>
      </c>
      <c r="G261" s="208" t="s">
        <v>263</v>
      </c>
      <c r="H261" s="209">
        <v>3367.7649999999999</v>
      </c>
      <c r="I261" s="210"/>
      <c r="J261" s="211">
        <f>ROUND(I261*H261,2)</f>
        <v>0</v>
      </c>
      <c r="K261" s="207" t="s">
        <v>234</v>
      </c>
      <c r="L261" s="62"/>
      <c r="M261" s="212" t="s">
        <v>22</v>
      </c>
      <c r="N261" s="213" t="s">
        <v>50</v>
      </c>
      <c r="O261" s="43"/>
      <c r="P261" s="214">
        <f>O261*H261</f>
        <v>0</v>
      </c>
      <c r="Q261" s="214">
        <v>2.15E-3</v>
      </c>
      <c r="R261" s="214">
        <f>Q261*H261</f>
        <v>7.2406947499999994</v>
      </c>
      <c r="S261" s="214">
        <v>0</v>
      </c>
      <c r="T261" s="215">
        <f>S261*H261</f>
        <v>0</v>
      </c>
      <c r="AR261" s="25" t="s">
        <v>235</v>
      </c>
      <c r="AT261" s="25" t="s">
        <v>230</v>
      </c>
      <c r="AU261" s="25" t="s">
        <v>87</v>
      </c>
      <c r="AY261" s="25" t="s">
        <v>228</v>
      </c>
      <c r="BE261" s="216">
        <f>IF(N261="základní",J261,0)</f>
        <v>0</v>
      </c>
      <c r="BF261" s="216">
        <f>IF(N261="snížená",J261,0)</f>
        <v>0</v>
      </c>
      <c r="BG261" s="216">
        <f>IF(N261="zákl. přenesená",J261,0)</f>
        <v>0</v>
      </c>
      <c r="BH261" s="216">
        <f>IF(N261="sníž. přenesená",J261,0)</f>
        <v>0</v>
      </c>
      <c r="BI261" s="216">
        <f>IF(N261="nulová",J261,0)</f>
        <v>0</v>
      </c>
      <c r="BJ261" s="25" t="s">
        <v>24</v>
      </c>
      <c r="BK261" s="216">
        <f>ROUND(I261*H261,2)</f>
        <v>0</v>
      </c>
      <c r="BL261" s="25" t="s">
        <v>235</v>
      </c>
      <c r="BM261" s="25" t="s">
        <v>540</v>
      </c>
    </row>
    <row r="262" spans="2:65" s="12" customFormat="1" ht="13.5">
      <c r="B262" s="217"/>
      <c r="C262" s="218"/>
      <c r="D262" s="219" t="s">
        <v>237</v>
      </c>
      <c r="E262" s="220" t="s">
        <v>22</v>
      </c>
      <c r="F262" s="221" t="s">
        <v>541</v>
      </c>
      <c r="G262" s="218"/>
      <c r="H262" s="222">
        <v>3367.7649999999999</v>
      </c>
      <c r="I262" s="223"/>
      <c r="J262" s="218"/>
      <c r="K262" s="218"/>
      <c r="L262" s="224"/>
      <c r="M262" s="225"/>
      <c r="N262" s="226"/>
      <c r="O262" s="226"/>
      <c r="P262" s="226"/>
      <c r="Q262" s="226"/>
      <c r="R262" s="226"/>
      <c r="S262" s="226"/>
      <c r="T262" s="227"/>
      <c r="AT262" s="228" t="s">
        <v>237</v>
      </c>
      <c r="AU262" s="228" t="s">
        <v>87</v>
      </c>
      <c r="AV262" s="12" t="s">
        <v>87</v>
      </c>
      <c r="AW262" s="12" t="s">
        <v>42</v>
      </c>
      <c r="AX262" s="12" t="s">
        <v>24</v>
      </c>
      <c r="AY262" s="228" t="s">
        <v>228</v>
      </c>
    </row>
    <row r="263" spans="2:65" s="1" customFormat="1" ht="22.5" customHeight="1">
      <c r="B263" s="42"/>
      <c r="C263" s="205" t="s">
        <v>542</v>
      </c>
      <c r="D263" s="205" t="s">
        <v>230</v>
      </c>
      <c r="E263" s="206" t="s">
        <v>543</v>
      </c>
      <c r="F263" s="207" t="s">
        <v>544</v>
      </c>
      <c r="G263" s="208" t="s">
        <v>263</v>
      </c>
      <c r="H263" s="209">
        <v>3367.7649999999999</v>
      </c>
      <c r="I263" s="210"/>
      <c r="J263" s="211">
        <f>ROUND(I263*H263,2)</f>
        <v>0</v>
      </c>
      <c r="K263" s="207" t="s">
        <v>234</v>
      </c>
      <c r="L263" s="62"/>
      <c r="M263" s="212" t="s">
        <v>22</v>
      </c>
      <c r="N263" s="213" t="s">
        <v>50</v>
      </c>
      <c r="O263" s="43"/>
      <c r="P263" s="214">
        <f>O263*H263</f>
        <v>0</v>
      </c>
      <c r="Q263" s="214">
        <v>0</v>
      </c>
      <c r="R263" s="214">
        <f>Q263*H263</f>
        <v>0</v>
      </c>
      <c r="S263" s="214">
        <v>0</v>
      </c>
      <c r="T263" s="215">
        <f>S263*H263</f>
        <v>0</v>
      </c>
      <c r="AR263" s="25" t="s">
        <v>235</v>
      </c>
      <c r="AT263" s="25" t="s">
        <v>230</v>
      </c>
      <c r="AU263" s="25" t="s">
        <v>87</v>
      </c>
      <c r="AY263" s="25" t="s">
        <v>228</v>
      </c>
      <c r="BE263" s="216">
        <f>IF(N263="základní",J263,0)</f>
        <v>0</v>
      </c>
      <c r="BF263" s="216">
        <f>IF(N263="snížená",J263,0)</f>
        <v>0</v>
      </c>
      <c r="BG263" s="216">
        <f>IF(N263="zákl. přenesená",J263,0)</f>
        <v>0</v>
      </c>
      <c r="BH263" s="216">
        <f>IF(N263="sníž. přenesená",J263,0)</f>
        <v>0</v>
      </c>
      <c r="BI263" s="216">
        <f>IF(N263="nulová",J263,0)</f>
        <v>0</v>
      </c>
      <c r="BJ263" s="25" t="s">
        <v>24</v>
      </c>
      <c r="BK263" s="216">
        <f>ROUND(I263*H263,2)</f>
        <v>0</v>
      </c>
      <c r="BL263" s="25" t="s">
        <v>235</v>
      </c>
      <c r="BM263" s="25" t="s">
        <v>545</v>
      </c>
    </row>
    <row r="264" spans="2:65" s="1" customFormat="1" ht="22.5" customHeight="1">
      <c r="B264" s="42"/>
      <c r="C264" s="205" t="s">
        <v>546</v>
      </c>
      <c r="D264" s="205" t="s">
        <v>230</v>
      </c>
      <c r="E264" s="206" t="s">
        <v>547</v>
      </c>
      <c r="F264" s="207" t="s">
        <v>548</v>
      </c>
      <c r="G264" s="208" t="s">
        <v>263</v>
      </c>
      <c r="H264" s="209">
        <v>3367.7649999999999</v>
      </c>
      <c r="I264" s="210"/>
      <c r="J264" s="211">
        <f>ROUND(I264*H264,2)</f>
        <v>0</v>
      </c>
      <c r="K264" s="207" t="s">
        <v>234</v>
      </c>
      <c r="L264" s="62"/>
      <c r="M264" s="212" t="s">
        <v>22</v>
      </c>
      <c r="N264" s="213" t="s">
        <v>50</v>
      </c>
      <c r="O264" s="43"/>
      <c r="P264" s="214">
        <f>O264*H264</f>
        <v>0</v>
      </c>
      <c r="Q264" s="214">
        <v>5.2399999999999999E-3</v>
      </c>
      <c r="R264" s="214">
        <f>Q264*H264</f>
        <v>17.6470886</v>
      </c>
      <c r="S264" s="214">
        <v>0</v>
      </c>
      <c r="T264" s="215">
        <f>S264*H264</f>
        <v>0</v>
      </c>
      <c r="AR264" s="25" t="s">
        <v>235</v>
      </c>
      <c r="AT264" s="25" t="s">
        <v>230</v>
      </c>
      <c r="AU264" s="25" t="s">
        <v>87</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235</v>
      </c>
      <c r="BM264" s="25" t="s">
        <v>549</v>
      </c>
    </row>
    <row r="265" spans="2:65" s="1" customFormat="1" ht="22.5" customHeight="1">
      <c r="B265" s="42"/>
      <c r="C265" s="205" t="s">
        <v>550</v>
      </c>
      <c r="D265" s="205" t="s">
        <v>230</v>
      </c>
      <c r="E265" s="206" t="s">
        <v>551</v>
      </c>
      <c r="F265" s="207" t="s">
        <v>552</v>
      </c>
      <c r="G265" s="208" t="s">
        <v>263</v>
      </c>
      <c r="H265" s="209">
        <v>3367.7649999999999</v>
      </c>
      <c r="I265" s="210"/>
      <c r="J265" s="211">
        <f>ROUND(I265*H265,2)</f>
        <v>0</v>
      </c>
      <c r="K265" s="207" t="s">
        <v>234</v>
      </c>
      <c r="L265" s="62"/>
      <c r="M265" s="212" t="s">
        <v>22</v>
      </c>
      <c r="N265" s="213" t="s">
        <v>50</v>
      </c>
      <c r="O265" s="43"/>
      <c r="P265" s="214">
        <f>O265*H265</f>
        <v>0</v>
      </c>
      <c r="Q265" s="214">
        <v>0</v>
      </c>
      <c r="R265" s="214">
        <f>Q265*H265</f>
        <v>0</v>
      </c>
      <c r="S265" s="214">
        <v>0</v>
      </c>
      <c r="T265" s="215">
        <f>S265*H265</f>
        <v>0</v>
      </c>
      <c r="AR265" s="25" t="s">
        <v>235</v>
      </c>
      <c r="AT265" s="25" t="s">
        <v>230</v>
      </c>
      <c r="AU265" s="25" t="s">
        <v>87</v>
      </c>
      <c r="AY265" s="25" t="s">
        <v>228</v>
      </c>
      <c r="BE265" s="216">
        <f>IF(N265="základní",J265,0)</f>
        <v>0</v>
      </c>
      <c r="BF265" s="216">
        <f>IF(N265="snížená",J265,0)</f>
        <v>0</v>
      </c>
      <c r="BG265" s="216">
        <f>IF(N265="zákl. přenesená",J265,0)</f>
        <v>0</v>
      </c>
      <c r="BH265" s="216">
        <f>IF(N265="sníž. přenesená",J265,0)</f>
        <v>0</v>
      </c>
      <c r="BI265" s="216">
        <f>IF(N265="nulová",J265,0)</f>
        <v>0</v>
      </c>
      <c r="BJ265" s="25" t="s">
        <v>24</v>
      </c>
      <c r="BK265" s="216">
        <f>ROUND(I265*H265,2)</f>
        <v>0</v>
      </c>
      <c r="BL265" s="25" t="s">
        <v>235</v>
      </c>
      <c r="BM265" s="25" t="s">
        <v>553</v>
      </c>
    </row>
    <row r="266" spans="2:65" s="1" customFormat="1" ht="22.5" customHeight="1">
      <c r="B266" s="42"/>
      <c r="C266" s="205" t="s">
        <v>554</v>
      </c>
      <c r="D266" s="205" t="s">
        <v>230</v>
      </c>
      <c r="E266" s="206" t="s">
        <v>555</v>
      </c>
      <c r="F266" s="207" t="s">
        <v>556</v>
      </c>
      <c r="G266" s="208" t="s">
        <v>316</v>
      </c>
      <c r="H266" s="209">
        <v>100.505</v>
      </c>
      <c r="I266" s="210"/>
      <c r="J266" s="211">
        <f>ROUND(I266*H266,2)</f>
        <v>0</v>
      </c>
      <c r="K266" s="207" t="s">
        <v>234</v>
      </c>
      <c r="L266" s="62"/>
      <c r="M266" s="212" t="s">
        <v>22</v>
      </c>
      <c r="N266" s="213" t="s">
        <v>50</v>
      </c>
      <c r="O266" s="43"/>
      <c r="P266" s="214">
        <f>O266*H266</f>
        <v>0</v>
      </c>
      <c r="Q266" s="214">
        <v>1.0551600000000001</v>
      </c>
      <c r="R266" s="214">
        <f>Q266*H266</f>
        <v>106.0488558</v>
      </c>
      <c r="S266" s="214">
        <v>0</v>
      </c>
      <c r="T266" s="215">
        <f>S266*H266</f>
        <v>0</v>
      </c>
      <c r="AR266" s="25" t="s">
        <v>235</v>
      </c>
      <c r="AT266" s="25" t="s">
        <v>230</v>
      </c>
      <c r="AU266" s="25" t="s">
        <v>87</v>
      </c>
      <c r="AY266" s="25" t="s">
        <v>228</v>
      </c>
      <c r="BE266" s="216">
        <f>IF(N266="základní",J266,0)</f>
        <v>0</v>
      </c>
      <c r="BF266" s="216">
        <f>IF(N266="snížená",J266,0)</f>
        <v>0</v>
      </c>
      <c r="BG266" s="216">
        <f>IF(N266="zákl. přenesená",J266,0)</f>
        <v>0</v>
      </c>
      <c r="BH266" s="216">
        <f>IF(N266="sníž. přenesená",J266,0)</f>
        <v>0</v>
      </c>
      <c r="BI266" s="216">
        <f>IF(N266="nulová",J266,0)</f>
        <v>0</v>
      </c>
      <c r="BJ266" s="25" t="s">
        <v>24</v>
      </c>
      <c r="BK266" s="216">
        <f>ROUND(I266*H266,2)</f>
        <v>0</v>
      </c>
      <c r="BL266" s="25" t="s">
        <v>235</v>
      </c>
      <c r="BM266" s="25" t="s">
        <v>557</v>
      </c>
    </row>
    <row r="267" spans="2:65" s="12" customFormat="1" ht="13.5">
      <c r="B267" s="217"/>
      <c r="C267" s="218"/>
      <c r="D267" s="219" t="s">
        <v>237</v>
      </c>
      <c r="E267" s="220" t="s">
        <v>22</v>
      </c>
      <c r="F267" s="221" t="s">
        <v>558</v>
      </c>
      <c r="G267" s="218"/>
      <c r="H267" s="222">
        <v>100.505</v>
      </c>
      <c r="I267" s="223"/>
      <c r="J267" s="218"/>
      <c r="K267" s="218"/>
      <c r="L267" s="224"/>
      <c r="M267" s="225"/>
      <c r="N267" s="226"/>
      <c r="O267" s="226"/>
      <c r="P267" s="226"/>
      <c r="Q267" s="226"/>
      <c r="R267" s="226"/>
      <c r="S267" s="226"/>
      <c r="T267" s="227"/>
      <c r="AT267" s="228" t="s">
        <v>237</v>
      </c>
      <c r="AU267" s="228" t="s">
        <v>87</v>
      </c>
      <c r="AV267" s="12" t="s">
        <v>87</v>
      </c>
      <c r="AW267" s="12" t="s">
        <v>42</v>
      </c>
      <c r="AX267" s="12" t="s">
        <v>24</v>
      </c>
      <c r="AY267" s="228" t="s">
        <v>228</v>
      </c>
    </row>
    <row r="268" spans="2:65" s="1" customFormat="1" ht="22.5" customHeight="1">
      <c r="B268" s="42"/>
      <c r="C268" s="205" t="s">
        <v>559</v>
      </c>
      <c r="D268" s="205" t="s">
        <v>230</v>
      </c>
      <c r="E268" s="206" t="s">
        <v>560</v>
      </c>
      <c r="F268" s="207" t="s">
        <v>561</v>
      </c>
      <c r="G268" s="208" t="s">
        <v>233</v>
      </c>
      <c r="H268" s="209">
        <v>28.29</v>
      </c>
      <c r="I268" s="210"/>
      <c r="J268" s="211">
        <f>ROUND(I268*H268,2)</f>
        <v>0</v>
      </c>
      <c r="K268" s="207" t="s">
        <v>234</v>
      </c>
      <c r="L268" s="62"/>
      <c r="M268" s="212" t="s">
        <v>22</v>
      </c>
      <c r="N268" s="213" t="s">
        <v>50</v>
      </c>
      <c r="O268" s="43"/>
      <c r="P268" s="214">
        <f>O268*H268</f>
        <v>0</v>
      </c>
      <c r="Q268" s="214">
        <v>2.45336</v>
      </c>
      <c r="R268" s="214">
        <f>Q268*H268</f>
        <v>69.4055544</v>
      </c>
      <c r="S268" s="214">
        <v>0</v>
      </c>
      <c r="T268" s="215">
        <f>S268*H268</f>
        <v>0</v>
      </c>
      <c r="AR268" s="25" t="s">
        <v>235</v>
      </c>
      <c r="AT268" s="25" t="s">
        <v>230</v>
      </c>
      <c r="AU268" s="25" t="s">
        <v>87</v>
      </c>
      <c r="AY268" s="25" t="s">
        <v>228</v>
      </c>
      <c r="BE268" s="216">
        <f>IF(N268="základní",J268,0)</f>
        <v>0</v>
      </c>
      <c r="BF268" s="216">
        <f>IF(N268="snížená",J268,0)</f>
        <v>0</v>
      </c>
      <c r="BG268" s="216">
        <f>IF(N268="zákl. přenesená",J268,0)</f>
        <v>0</v>
      </c>
      <c r="BH268" s="216">
        <f>IF(N268="sníž. přenesená",J268,0)</f>
        <v>0</v>
      </c>
      <c r="BI268" s="216">
        <f>IF(N268="nulová",J268,0)</f>
        <v>0</v>
      </c>
      <c r="BJ268" s="25" t="s">
        <v>24</v>
      </c>
      <c r="BK268" s="216">
        <f>ROUND(I268*H268,2)</f>
        <v>0</v>
      </c>
      <c r="BL268" s="25" t="s">
        <v>235</v>
      </c>
      <c r="BM268" s="25" t="s">
        <v>562</v>
      </c>
    </row>
    <row r="269" spans="2:65" s="12" customFormat="1" ht="13.5">
      <c r="B269" s="217"/>
      <c r="C269" s="218"/>
      <c r="D269" s="229" t="s">
        <v>237</v>
      </c>
      <c r="E269" s="230" t="s">
        <v>22</v>
      </c>
      <c r="F269" s="231" t="s">
        <v>563</v>
      </c>
      <c r="G269" s="218"/>
      <c r="H269" s="232">
        <v>11.893000000000001</v>
      </c>
      <c r="I269" s="223"/>
      <c r="J269" s="218"/>
      <c r="K269" s="218"/>
      <c r="L269" s="224"/>
      <c r="M269" s="225"/>
      <c r="N269" s="226"/>
      <c r="O269" s="226"/>
      <c r="P269" s="226"/>
      <c r="Q269" s="226"/>
      <c r="R269" s="226"/>
      <c r="S269" s="226"/>
      <c r="T269" s="227"/>
      <c r="AT269" s="228" t="s">
        <v>237</v>
      </c>
      <c r="AU269" s="228" t="s">
        <v>87</v>
      </c>
      <c r="AV269" s="12" t="s">
        <v>87</v>
      </c>
      <c r="AW269" s="12" t="s">
        <v>42</v>
      </c>
      <c r="AX269" s="12" t="s">
        <v>79</v>
      </c>
      <c r="AY269" s="228" t="s">
        <v>228</v>
      </c>
    </row>
    <row r="270" spans="2:65" s="12" customFormat="1" ht="13.5">
      <c r="B270" s="217"/>
      <c r="C270" s="218"/>
      <c r="D270" s="229" t="s">
        <v>237</v>
      </c>
      <c r="E270" s="230" t="s">
        <v>22</v>
      </c>
      <c r="F270" s="231" t="s">
        <v>564</v>
      </c>
      <c r="G270" s="218"/>
      <c r="H270" s="232">
        <v>16.396999999999998</v>
      </c>
      <c r="I270" s="223"/>
      <c r="J270" s="218"/>
      <c r="K270" s="218"/>
      <c r="L270" s="224"/>
      <c r="M270" s="225"/>
      <c r="N270" s="226"/>
      <c r="O270" s="226"/>
      <c r="P270" s="226"/>
      <c r="Q270" s="226"/>
      <c r="R270" s="226"/>
      <c r="S270" s="226"/>
      <c r="T270" s="227"/>
      <c r="AT270" s="228" t="s">
        <v>237</v>
      </c>
      <c r="AU270" s="228" t="s">
        <v>87</v>
      </c>
      <c r="AV270" s="12" t="s">
        <v>87</v>
      </c>
      <c r="AW270" s="12" t="s">
        <v>42</v>
      </c>
      <c r="AX270" s="12" t="s">
        <v>79</v>
      </c>
      <c r="AY270" s="228" t="s">
        <v>228</v>
      </c>
    </row>
    <row r="271" spans="2:65" s="13" customFormat="1" ht="13.5">
      <c r="B271" s="243"/>
      <c r="C271" s="244"/>
      <c r="D271" s="219" t="s">
        <v>237</v>
      </c>
      <c r="E271" s="245" t="s">
        <v>22</v>
      </c>
      <c r="F271" s="246" t="s">
        <v>358</v>
      </c>
      <c r="G271" s="244"/>
      <c r="H271" s="247">
        <v>28.29</v>
      </c>
      <c r="I271" s="248"/>
      <c r="J271" s="244"/>
      <c r="K271" s="244"/>
      <c r="L271" s="249"/>
      <c r="M271" s="250"/>
      <c r="N271" s="251"/>
      <c r="O271" s="251"/>
      <c r="P271" s="251"/>
      <c r="Q271" s="251"/>
      <c r="R271" s="251"/>
      <c r="S271" s="251"/>
      <c r="T271" s="252"/>
      <c r="AT271" s="253" t="s">
        <v>237</v>
      </c>
      <c r="AU271" s="253" t="s">
        <v>87</v>
      </c>
      <c r="AV271" s="13" t="s">
        <v>235</v>
      </c>
      <c r="AW271" s="13" t="s">
        <v>42</v>
      </c>
      <c r="AX271" s="13" t="s">
        <v>24</v>
      </c>
      <c r="AY271" s="253" t="s">
        <v>228</v>
      </c>
    </row>
    <row r="272" spans="2:65" s="1" customFormat="1" ht="22.5" customHeight="1">
      <c r="B272" s="42"/>
      <c r="C272" s="205" t="s">
        <v>565</v>
      </c>
      <c r="D272" s="205" t="s">
        <v>230</v>
      </c>
      <c r="E272" s="206" t="s">
        <v>566</v>
      </c>
      <c r="F272" s="207" t="s">
        <v>567</v>
      </c>
      <c r="G272" s="208" t="s">
        <v>263</v>
      </c>
      <c r="H272" s="209">
        <v>183.91399999999999</v>
      </c>
      <c r="I272" s="210"/>
      <c r="J272" s="211">
        <f>ROUND(I272*H272,2)</f>
        <v>0</v>
      </c>
      <c r="K272" s="207" t="s">
        <v>234</v>
      </c>
      <c r="L272" s="62"/>
      <c r="M272" s="212" t="s">
        <v>22</v>
      </c>
      <c r="N272" s="213" t="s">
        <v>50</v>
      </c>
      <c r="O272" s="43"/>
      <c r="P272" s="214">
        <f>O272*H272</f>
        <v>0</v>
      </c>
      <c r="Q272" s="214">
        <v>7.6999999999999996E-4</v>
      </c>
      <c r="R272" s="214">
        <f>Q272*H272</f>
        <v>0.14161377999999999</v>
      </c>
      <c r="S272" s="214">
        <v>0</v>
      </c>
      <c r="T272" s="215">
        <f>S272*H272</f>
        <v>0</v>
      </c>
      <c r="AR272" s="25" t="s">
        <v>235</v>
      </c>
      <c r="AT272" s="25" t="s">
        <v>230</v>
      </c>
      <c r="AU272" s="25" t="s">
        <v>87</v>
      </c>
      <c r="AY272" s="25" t="s">
        <v>228</v>
      </c>
      <c r="BE272" s="216">
        <f>IF(N272="základní",J272,0)</f>
        <v>0</v>
      </c>
      <c r="BF272" s="216">
        <f>IF(N272="snížená",J272,0)</f>
        <v>0</v>
      </c>
      <c r="BG272" s="216">
        <f>IF(N272="zákl. přenesená",J272,0)</f>
        <v>0</v>
      </c>
      <c r="BH272" s="216">
        <f>IF(N272="sníž. přenesená",J272,0)</f>
        <v>0</v>
      </c>
      <c r="BI272" s="216">
        <f>IF(N272="nulová",J272,0)</f>
        <v>0</v>
      </c>
      <c r="BJ272" s="25" t="s">
        <v>24</v>
      </c>
      <c r="BK272" s="216">
        <f>ROUND(I272*H272,2)</f>
        <v>0</v>
      </c>
      <c r="BL272" s="25" t="s">
        <v>235</v>
      </c>
      <c r="BM272" s="25" t="s">
        <v>568</v>
      </c>
    </row>
    <row r="273" spans="2:65" s="12" customFormat="1" ht="27">
      <c r="B273" s="217"/>
      <c r="C273" s="218"/>
      <c r="D273" s="229" t="s">
        <v>237</v>
      </c>
      <c r="E273" s="230" t="s">
        <v>22</v>
      </c>
      <c r="F273" s="231" t="s">
        <v>569</v>
      </c>
      <c r="G273" s="218"/>
      <c r="H273" s="232">
        <v>127.884</v>
      </c>
      <c r="I273" s="223"/>
      <c r="J273" s="218"/>
      <c r="K273" s="218"/>
      <c r="L273" s="224"/>
      <c r="M273" s="225"/>
      <c r="N273" s="226"/>
      <c r="O273" s="226"/>
      <c r="P273" s="226"/>
      <c r="Q273" s="226"/>
      <c r="R273" s="226"/>
      <c r="S273" s="226"/>
      <c r="T273" s="227"/>
      <c r="AT273" s="228" t="s">
        <v>237</v>
      </c>
      <c r="AU273" s="228" t="s">
        <v>87</v>
      </c>
      <c r="AV273" s="12" t="s">
        <v>87</v>
      </c>
      <c r="AW273" s="12" t="s">
        <v>42</v>
      </c>
      <c r="AX273" s="12" t="s">
        <v>79</v>
      </c>
      <c r="AY273" s="228" t="s">
        <v>228</v>
      </c>
    </row>
    <row r="274" spans="2:65" s="12" customFormat="1" ht="13.5">
      <c r="B274" s="217"/>
      <c r="C274" s="218"/>
      <c r="D274" s="229" t="s">
        <v>237</v>
      </c>
      <c r="E274" s="230" t="s">
        <v>22</v>
      </c>
      <c r="F274" s="231" t="s">
        <v>570</v>
      </c>
      <c r="G274" s="218"/>
      <c r="H274" s="232">
        <v>56.03</v>
      </c>
      <c r="I274" s="223"/>
      <c r="J274" s="218"/>
      <c r="K274" s="218"/>
      <c r="L274" s="224"/>
      <c r="M274" s="225"/>
      <c r="N274" s="226"/>
      <c r="O274" s="226"/>
      <c r="P274" s="226"/>
      <c r="Q274" s="226"/>
      <c r="R274" s="226"/>
      <c r="S274" s="226"/>
      <c r="T274" s="227"/>
      <c r="AT274" s="228" t="s">
        <v>237</v>
      </c>
      <c r="AU274" s="228" t="s">
        <v>87</v>
      </c>
      <c r="AV274" s="12" t="s">
        <v>87</v>
      </c>
      <c r="AW274" s="12" t="s">
        <v>42</v>
      </c>
      <c r="AX274" s="12" t="s">
        <v>79</v>
      </c>
      <c r="AY274" s="228" t="s">
        <v>228</v>
      </c>
    </row>
    <row r="275" spans="2:65" s="13" customFormat="1" ht="13.5">
      <c r="B275" s="243"/>
      <c r="C275" s="244"/>
      <c r="D275" s="219" t="s">
        <v>237</v>
      </c>
      <c r="E275" s="245" t="s">
        <v>22</v>
      </c>
      <c r="F275" s="246" t="s">
        <v>358</v>
      </c>
      <c r="G275" s="244"/>
      <c r="H275" s="247">
        <v>183.91399999999999</v>
      </c>
      <c r="I275" s="248"/>
      <c r="J275" s="244"/>
      <c r="K275" s="244"/>
      <c r="L275" s="249"/>
      <c r="M275" s="250"/>
      <c r="N275" s="251"/>
      <c r="O275" s="251"/>
      <c r="P275" s="251"/>
      <c r="Q275" s="251"/>
      <c r="R275" s="251"/>
      <c r="S275" s="251"/>
      <c r="T275" s="252"/>
      <c r="AT275" s="253" t="s">
        <v>237</v>
      </c>
      <c r="AU275" s="253" t="s">
        <v>87</v>
      </c>
      <c r="AV275" s="13" t="s">
        <v>235</v>
      </c>
      <c r="AW275" s="13" t="s">
        <v>42</v>
      </c>
      <c r="AX275" s="13" t="s">
        <v>24</v>
      </c>
      <c r="AY275" s="253" t="s">
        <v>228</v>
      </c>
    </row>
    <row r="276" spans="2:65" s="1" customFormat="1" ht="22.5" customHeight="1">
      <c r="B276" s="42"/>
      <c r="C276" s="205" t="s">
        <v>571</v>
      </c>
      <c r="D276" s="205" t="s">
        <v>230</v>
      </c>
      <c r="E276" s="206" t="s">
        <v>572</v>
      </c>
      <c r="F276" s="207" t="s">
        <v>573</v>
      </c>
      <c r="G276" s="208" t="s">
        <v>263</v>
      </c>
      <c r="H276" s="209">
        <v>183.91399999999999</v>
      </c>
      <c r="I276" s="210"/>
      <c r="J276" s="211">
        <f>ROUND(I276*H276,2)</f>
        <v>0</v>
      </c>
      <c r="K276" s="207" t="s">
        <v>234</v>
      </c>
      <c r="L276" s="62"/>
      <c r="M276" s="212" t="s">
        <v>22</v>
      </c>
      <c r="N276" s="213" t="s">
        <v>50</v>
      </c>
      <c r="O276" s="43"/>
      <c r="P276" s="214">
        <f>O276*H276</f>
        <v>0</v>
      </c>
      <c r="Q276" s="214">
        <v>0</v>
      </c>
      <c r="R276" s="214">
        <f>Q276*H276</f>
        <v>0</v>
      </c>
      <c r="S276" s="214">
        <v>0</v>
      </c>
      <c r="T276" s="215">
        <f>S276*H276</f>
        <v>0</v>
      </c>
      <c r="AR276" s="25" t="s">
        <v>235</v>
      </c>
      <c r="AT276" s="25" t="s">
        <v>230</v>
      </c>
      <c r="AU276" s="25" t="s">
        <v>87</v>
      </c>
      <c r="AY276" s="25" t="s">
        <v>228</v>
      </c>
      <c r="BE276" s="216">
        <f>IF(N276="základní",J276,0)</f>
        <v>0</v>
      </c>
      <c r="BF276" s="216">
        <f>IF(N276="snížená",J276,0)</f>
        <v>0</v>
      </c>
      <c r="BG276" s="216">
        <f>IF(N276="zákl. přenesená",J276,0)</f>
        <v>0</v>
      </c>
      <c r="BH276" s="216">
        <f>IF(N276="sníž. přenesená",J276,0)</f>
        <v>0</v>
      </c>
      <c r="BI276" s="216">
        <f>IF(N276="nulová",J276,0)</f>
        <v>0</v>
      </c>
      <c r="BJ276" s="25" t="s">
        <v>24</v>
      </c>
      <c r="BK276" s="216">
        <f>ROUND(I276*H276,2)</f>
        <v>0</v>
      </c>
      <c r="BL276" s="25" t="s">
        <v>235</v>
      </c>
      <c r="BM276" s="25" t="s">
        <v>574</v>
      </c>
    </row>
    <row r="277" spans="2:65" s="1" customFormat="1" ht="22.5" customHeight="1">
      <c r="B277" s="42"/>
      <c r="C277" s="205" t="s">
        <v>575</v>
      </c>
      <c r="D277" s="205" t="s">
        <v>230</v>
      </c>
      <c r="E277" s="206" t="s">
        <v>576</v>
      </c>
      <c r="F277" s="207" t="s">
        <v>577</v>
      </c>
      <c r="G277" s="208" t="s">
        <v>263</v>
      </c>
      <c r="H277" s="209">
        <v>183.91399999999999</v>
      </c>
      <c r="I277" s="210"/>
      <c r="J277" s="211">
        <f>ROUND(I277*H277,2)</f>
        <v>0</v>
      </c>
      <c r="K277" s="207" t="s">
        <v>234</v>
      </c>
      <c r="L277" s="62"/>
      <c r="M277" s="212" t="s">
        <v>22</v>
      </c>
      <c r="N277" s="213" t="s">
        <v>50</v>
      </c>
      <c r="O277" s="43"/>
      <c r="P277" s="214">
        <f>O277*H277</f>
        <v>0</v>
      </c>
      <c r="Q277" s="214">
        <v>8.2000000000000007E-3</v>
      </c>
      <c r="R277" s="214">
        <f>Q277*H277</f>
        <v>1.5080948000000001</v>
      </c>
      <c r="S277" s="214">
        <v>0</v>
      </c>
      <c r="T277" s="215">
        <f>S277*H277</f>
        <v>0</v>
      </c>
      <c r="AR277" s="25" t="s">
        <v>235</v>
      </c>
      <c r="AT277" s="25" t="s">
        <v>230</v>
      </c>
      <c r="AU277" s="25" t="s">
        <v>87</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235</v>
      </c>
      <c r="BM277" s="25" t="s">
        <v>578</v>
      </c>
    </row>
    <row r="278" spans="2:65" s="1" customFormat="1" ht="22.5" customHeight="1">
      <c r="B278" s="42"/>
      <c r="C278" s="205" t="s">
        <v>579</v>
      </c>
      <c r="D278" s="205" t="s">
        <v>230</v>
      </c>
      <c r="E278" s="206" t="s">
        <v>580</v>
      </c>
      <c r="F278" s="207" t="s">
        <v>581</v>
      </c>
      <c r="G278" s="208" t="s">
        <v>263</v>
      </c>
      <c r="H278" s="209">
        <v>183.91399999999999</v>
      </c>
      <c r="I278" s="210"/>
      <c r="J278" s="211">
        <f>ROUND(I278*H278,2)</f>
        <v>0</v>
      </c>
      <c r="K278" s="207" t="s">
        <v>234</v>
      </c>
      <c r="L278" s="62"/>
      <c r="M278" s="212" t="s">
        <v>22</v>
      </c>
      <c r="N278" s="213" t="s">
        <v>50</v>
      </c>
      <c r="O278" s="43"/>
      <c r="P278" s="214">
        <f>O278*H278</f>
        <v>0</v>
      </c>
      <c r="Q278" s="214">
        <v>0</v>
      </c>
      <c r="R278" s="214">
        <f>Q278*H278</f>
        <v>0</v>
      </c>
      <c r="S278" s="214">
        <v>0</v>
      </c>
      <c r="T278" s="215">
        <f>S278*H278</f>
        <v>0</v>
      </c>
      <c r="AR278" s="25" t="s">
        <v>235</v>
      </c>
      <c r="AT278" s="25" t="s">
        <v>230</v>
      </c>
      <c r="AU278" s="25" t="s">
        <v>87</v>
      </c>
      <c r="AY278" s="25" t="s">
        <v>228</v>
      </c>
      <c r="BE278" s="216">
        <f>IF(N278="základní",J278,0)</f>
        <v>0</v>
      </c>
      <c r="BF278" s="216">
        <f>IF(N278="snížená",J278,0)</f>
        <v>0</v>
      </c>
      <c r="BG278" s="216">
        <f>IF(N278="zákl. přenesená",J278,0)</f>
        <v>0</v>
      </c>
      <c r="BH278" s="216">
        <f>IF(N278="sníž. přenesená",J278,0)</f>
        <v>0</v>
      </c>
      <c r="BI278" s="216">
        <f>IF(N278="nulová",J278,0)</f>
        <v>0</v>
      </c>
      <c r="BJ278" s="25" t="s">
        <v>24</v>
      </c>
      <c r="BK278" s="216">
        <f>ROUND(I278*H278,2)</f>
        <v>0</v>
      </c>
      <c r="BL278" s="25" t="s">
        <v>235</v>
      </c>
      <c r="BM278" s="25" t="s">
        <v>582</v>
      </c>
    </row>
    <row r="279" spans="2:65" s="1" customFormat="1" ht="22.5" customHeight="1">
      <c r="B279" s="42"/>
      <c r="C279" s="205" t="s">
        <v>583</v>
      </c>
      <c r="D279" s="205" t="s">
        <v>230</v>
      </c>
      <c r="E279" s="206" t="s">
        <v>584</v>
      </c>
      <c r="F279" s="207" t="s">
        <v>585</v>
      </c>
      <c r="G279" s="208" t="s">
        <v>316</v>
      </c>
      <c r="H279" s="209">
        <v>3.395</v>
      </c>
      <c r="I279" s="210"/>
      <c r="J279" s="211">
        <f>ROUND(I279*H279,2)</f>
        <v>0</v>
      </c>
      <c r="K279" s="207" t="s">
        <v>234</v>
      </c>
      <c r="L279" s="62"/>
      <c r="M279" s="212" t="s">
        <v>22</v>
      </c>
      <c r="N279" s="213" t="s">
        <v>50</v>
      </c>
      <c r="O279" s="43"/>
      <c r="P279" s="214">
        <f>O279*H279</f>
        <v>0</v>
      </c>
      <c r="Q279" s="214">
        <v>1.05464</v>
      </c>
      <c r="R279" s="214">
        <f>Q279*H279</f>
        <v>3.5805028000000001</v>
      </c>
      <c r="S279" s="214">
        <v>0</v>
      </c>
      <c r="T279" s="215">
        <f>S279*H279</f>
        <v>0</v>
      </c>
      <c r="AR279" s="25" t="s">
        <v>235</v>
      </c>
      <c r="AT279" s="25" t="s">
        <v>230</v>
      </c>
      <c r="AU279" s="25" t="s">
        <v>87</v>
      </c>
      <c r="AY279" s="25" t="s">
        <v>228</v>
      </c>
      <c r="BE279" s="216">
        <f>IF(N279="základní",J279,0)</f>
        <v>0</v>
      </c>
      <c r="BF279" s="216">
        <f>IF(N279="snížená",J279,0)</f>
        <v>0</v>
      </c>
      <c r="BG279" s="216">
        <f>IF(N279="zákl. přenesená",J279,0)</f>
        <v>0</v>
      </c>
      <c r="BH279" s="216">
        <f>IF(N279="sníž. přenesená",J279,0)</f>
        <v>0</v>
      </c>
      <c r="BI279" s="216">
        <f>IF(N279="nulová",J279,0)</f>
        <v>0</v>
      </c>
      <c r="BJ279" s="25" t="s">
        <v>24</v>
      </c>
      <c r="BK279" s="216">
        <f>ROUND(I279*H279,2)</f>
        <v>0</v>
      </c>
      <c r="BL279" s="25" t="s">
        <v>235</v>
      </c>
      <c r="BM279" s="25" t="s">
        <v>586</v>
      </c>
    </row>
    <row r="280" spans="2:65" s="12" customFormat="1" ht="13.5">
      <c r="B280" s="217"/>
      <c r="C280" s="218"/>
      <c r="D280" s="219" t="s">
        <v>237</v>
      </c>
      <c r="E280" s="220" t="s">
        <v>22</v>
      </c>
      <c r="F280" s="221" t="s">
        <v>587</v>
      </c>
      <c r="G280" s="218"/>
      <c r="H280" s="222">
        <v>3.395</v>
      </c>
      <c r="I280" s="223"/>
      <c r="J280" s="218"/>
      <c r="K280" s="218"/>
      <c r="L280" s="224"/>
      <c r="M280" s="225"/>
      <c r="N280" s="226"/>
      <c r="O280" s="226"/>
      <c r="P280" s="226"/>
      <c r="Q280" s="226"/>
      <c r="R280" s="226"/>
      <c r="S280" s="226"/>
      <c r="T280" s="227"/>
      <c r="AT280" s="228" t="s">
        <v>237</v>
      </c>
      <c r="AU280" s="228" t="s">
        <v>87</v>
      </c>
      <c r="AV280" s="12" t="s">
        <v>87</v>
      </c>
      <c r="AW280" s="12" t="s">
        <v>42</v>
      </c>
      <c r="AX280" s="12" t="s">
        <v>24</v>
      </c>
      <c r="AY280" s="228" t="s">
        <v>228</v>
      </c>
    </row>
    <row r="281" spans="2:65" s="1" customFormat="1" ht="22.5" customHeight="1">
      <c r="B281" s="42"/>
      <c r="C281" s="205" t="s">
        <v>588</v>
      </c>
      <c r="D281" s="205" t="s">
        <v>230</v>
      </c>
      <c r="E281" s="206" t="s">
        <v>589</v>
      </c>
      <c r="F281" s="207" t="s">
        <v>590</v>
      </c>
      <c r="G281" s="208" t="s">
        <v>233</v>
      </c>
      <c r="H281" s="209">
        <v>30.866</v>
      </c>
      <c r="I281" s="210"/>
      <c r="J281" s="211">
        <f>ROUND(I281*H281,2)</f>
        <v>0</v>
      </c>
      <c r="K281" s="207" t="s">
        <v>234</v>
      </c>
      <c r="L281" s="62"/>
      <c r="M281" s="212" t="s">
        <v>22</v>
      </c>
      <c r="N281" s="213" t="s">
        <v>50</v>
      </c>
      <c r="O281" s="43"/>
      <c r="P281" s="214">
        <f>O281*H281</f>
        <v>0</v>
      </c>
      <c r="Q281" s="214">
        <v>2.4533700000000001</v>
      </c>
      <c r="R281" s="214">
        <f>Q281*H281</f>
        <v>75.725718420000007</v>
      </c>
      <c r="S281" s="214">
        <v>0</v>
      </c>
      <c r="T281" s="215">
        <f>S281*H281</f>
        <v>0</v>
      </c>
      <c r="AR281" s="25" t="s">
        <v>235</v>
      </c>
      <c r="AT281" s="25" t="s">
        <v>230</v>
      </c>
      <c r="AU281" s="25" t="s">
        <v>87</v>
      </c>
      <c r="AY281" s="25" t="s">
        <v>228</v>
      </c>
      <c r="BE281" s="216">
        <f>IF(N281="základní",J281,0)</f>
        <v>0</v>
      </c>
      <c r="BF281" s="216">
        <f>IF(N281="snížená",J281,0)</f>
        <v>0</v>
      </c>
      <c r="BG281" s="216">
        <f>IF(N281="zákl. přenesená",J281,0)</f>
        <v>0</v>
      </c>
      <c r="BH281" s="216">
        <f>IF(N281="sníž. přenesená",J281,0)</f>
        <v>0</v>
      </c>
      <c r="BI281" s="216">
        <f>IF(N281="nulová",J281,0)</f>
        <v>0</v>
      </c>
      <c r="BJ281" s="25" t="s">
        <v>24</v>
      </c>
      <c r="BK281" s="216">
        <f>ROUND(I281*H281,2)</f>
        <v>0</v>
      </c>
      <c r="BL281" s="25" t="s">
        <v>235</v>
      </c>
      <c r="BM281" s="25" t="s">
        <v>591</v>
      </c>
    </row>
    <row r="282" spans="2:65" s="12" customFormat="1" ht="27">
      <c r="B282" s="217"/>
      <c r="C282" s="218"/>
      <c r="D282" s="229" t="s">
        <v>237</v>
      </c>
      <c r="E282" s="230" t="s">
        <v>22</v>
      </c>
      <c r="F282" s="231" t="s">
        <v>592</v>
      </c>
      <c r="G282" s="218"/>
      <c r="H282" s="232">
        <v>15.746</v>
      </c>
      <c r="I282" s="223"/>
      <c r="J282" s="218"/>
      <c r="K282" s="218"/>
      <c r="L282" s="224"/>
      <c r="M282" s="225"/>
      <c r="N282" s="226"/>
      <c r="O282" s="226"/>
      <c r="P282" s="226"/>
      <c r="Q282" s="226"/>
      <c r="R282" s="226"/>
      <c r="S282" s="226"/>
      <c r="T282" s="227"/>
      <c r="AT282" s="228" t="s">
        <v>237</v>
      </c>
      <c r="AU282" s="228" t="s">
        <v>87</v>
      </c>
      <c r="AV282" s="12" t="s">
        <v>87</v>
      </c>
      <c r="AW282" s="12" t="s">
        <v>42</v>
      </c>
      <c r="AX282" s="12" t="s">
        <v>79</v>
      </c>
      <c r="AY282" s="228" t="s">
        <v>228</v>
      </c>
    </row>
    <row r="283" spans="2:65" s="12" customFormat="1" ht="13.5">
      <c r="B283" s="217"/>
      <c r="C283" s="218"/>
      <c r="D283" s="229" t="s">
        <v>237</v>
      </c>
      <c r="E283" s="230" t="s">
        <v>22</v>
      </c>
      <c r="F283" s="231" t="s">
        <v>593</v>
      </c>
      <c r="G283" s="218"/>
      <c r="H283" s="232">
        <v>15.12</v>
      </c>
      <c r="I283" s="223"/>
      <c r="J283" s="218"/>
      <c r="K283" s="218"/>
      <c r="L283" s="224"/>
      <c r="M283" s="225"/>
      <c r="N283" s="226"/>
      <c r="O283" s="226"/>
      <c r="P283" s="226"/>
      <c r="Q283" s="226"/>
      <c r="R283" s="226"/>
      <c r="S283" s="226"/>
      <c r="T283" s="227"/>
      <c r="AT283" s="228" t="s">
        <v>237</v>
      </c>
      <c r="AU283" s="228" t="s">
        <v>87</v>
      </c>
      <c r="AV283" s="12" t="s">
        <v>87</v>
      </c>
      <c r="AW283" s="12" t="s">
        <v>42</v>
      </c>
      <c r="AX283" s="12" t="s">
        <v>79</v>
      </c>
      <c r="AY283" s="228" t="s">
        <v>228</v>
      </c>
    </row>
    <row r="284" spans="2:65" s="13" customFormat="1" ht="13.5">
      <c r="B284" s="243"/>
      <c r="C284" s="244"/>
      <c r="D284" s="219" t="s">
        <v>237</v>
      </c>
      <c r="E284" s="245" t="s">
        <v>22</v>
      </c>
      <c r="F284" s="246" t="s">
        <v>358</v>
      </c>
      <c r="G284" s="244"/>
      <c r="H284" s="247">
        <v>30.866</v>
      </c>
      <c r="I284" s="248"/>
      <c r="J284" s="244"/>
      <c r="K284" s="244"/>
      <c r="L284" s="249"/>
      <c r="M284" s="250"/>
      <c r="N284" s="251"/>
      <c r="O284" s="251"/>
      <c r="P284" s="251"/>
      <c r="Q284" s="251"/>
      <c r="R284" s="251"/>
      <c r="S284" s="251"/>
      <c r="T284" s="252"/>
      <c r="AT284" s="253" t="s">
        <v>237</v>
      </c>
      <c r="AU284" s="253" t="s">
        <v>87</v>
      </c>
      <c r="AV284" s="13" t="s">
        <v>235</v>
      </c>
      <c r="AW284" s="13" t="s">
        <v>42</v>
      </c>
      <c r="AX284" s="13" t="s">
        <v>24</v>
      </c>
      <c r="AY284" s="253" t="s">
        <v>228</v>
      </c>
    </row>
    <row r="285" spans="2:65" s="1" customFormat="1" ht="22.5" customHeight="1">
      <c r="B285" s="42"/>
      <c r="C285" s="205" t="s">
        <v>594</v>
      </c>
      <c r="D285" s="205" t="s">
        <v>230</v>
      </c>
      <c r="E285" s="206" t="s">
        <v>595</v>
      </c>
      <c r="F285" s="207" t="s">
        <v>596</v>
      </c>
      <c r="G285" s="208" t="s">
        <v>316</v>
      </c>
      <c r="H285" s="209">
        <v>3.7040000000000002</v>
      </c>
      <c r="I285" s="210"/>
      <c r="J285" s="211">
        <f>ROUND(I285*H285,2)</f>
        <v>0</v>
      </c>
      <c r="K285" s="207" t="s">
        <v>234</v>
      </c>
      <c r="L285" s="62"/>
      <c r="M285" s="212" t="s">
        <v>22</v>
      </c>
      <c r="N285" s="213" t="s">
        <v>50</v>
      </c>
      <c r="O285" s="43"/>
      <c r="P285" s="214">
        <f>O285*H285</f>
        <v>0</v>
      </c>
      <c r="Q285" s="214">
        <v>1.04887</v>
      </c>
      <c r="R285" s="214">
        <f>Q285*H285</f>
        <v>3.8850144800000002</v>
      </c>
      <c r="S285" s="214">
        <v>0</v>
      </c>
      <c r="T285" s="215">
        <f>S285*H285</f>
        <v>0</v>
      </c>
      <c r="AR285" s="25" t="s">
        <v>235</v>
      </c>
      <c r="AT285" s="25" t="s">
        <v>230</v>
      </c>
      <c r="AU285" s="25" t="s">
        <v>87</v>
      </c>
      <c r="AY285" s="25" t="s">
        <v>228</v>
      </c>
      <c r="BE285" s="216">
        <f>IF(N285="základní",J285,0)</f>
        <v>0</v>
      </c>
      <c r="BF285" s="216">
        <f>IF(N285="snížená",J285,0)</f>
        <v>0</v>
      </c>
      <c r="BG285" s="216">
        <f>IF(N285="zákl. přenesená",J285,0)</f>
        <v>0</v>
      </c>
      <c r="BH285" s="216">
        <f>IF(N285="sníž. přenesená",J285,0)</f>
        <v>0</v>
      </c>
      <c r="BI285" s="216">
        <f>IF(N285="nulová",J285,0)</f>
        <v>0</v>
      </c>
      <c r="BJ285" s="25" t="s">
        <v>24</v>
      </c>
      <c r="BK285" s="216">
        <f>ROUND(I285*H285,2)</f>
        <v>0</v>
      </c>
      <c r="BL285" s="25" t="s">
        <v>235</v>
      </c>
      <c r="BM285" s="25" t="s">
        <v>597</v>
      </c>
    </row>
    <row r="286" spans="2:65" s="12" customFormat="1" ht="13.5">
      <c r="B286" s="217"/>
      <c r="C286" s="218"/>
      <c r="D286" s="219" t="s">
        <v>237</v>
      </c>
      <c r="E286" s="220" t="s">
        <v>22</v>
      </c>
      <c r="F286" s="221" t="s">
        <v>598</v>
      </c>
      <c r="G286" s="218"/>
      <c r="H286" s="222">
        <v>3.7040000000000002</v>
      </c>
      <c r="I286" s="223"/>
      <c r="J286" s="218"/>
      <c r="K286" s="218"/>
      <c r="L286" s="224"/>
      <c r="M286" s="225"/>
      <c r="N286" s="226"/>
      <c r="O286" s="226"/>
      <c r="P286" s="226"/>
      <c r="Q286" s="226"/>
      <c r="R286" s="226"/>
      <c r="S286" s="226"/>
      <c r="T286" s="227"/>
      <c r="AT286" s="228" t="s">
        <v>237</v>
      </c>
      <c r="AU286" s="228" t="s">
        <v>87</v>
      </c>
      <c r="AV286" s="12" t="s">
        <v>87</v>
      </c>
      <c r="AW286" s="12" t="s">
        <v>42</v>
      </c>
      <c r="AX286" s="12" t="s">
        <v>24</v>
      </c>
      <c r="AY286" s="228" t="s">
        <v>228</v>
      </c>
    </row>
    <row r="287" spans="2:65" s="1" customFormat="1" ht="22.5" customHeight="1">
      <c r="B287" s="42"/>
      <c r="C287" s="205" t="s">
        <v>599</v>
      </c>
      <c r="D287" s="205" t="s">
        <v>230</v>
      </c>
      <c r="E287" s="206" t="s">
        <v>600</v>
      </c>
      <c r="F287" s="207" t="s">
        <v>601</v>
      </c>
      <c r="G287" s="208" t="s">
        <v>263</v>
      </c>
      <c r="H287" s="209">
        <v>154.33000000000001</v>
      </c>
      <c r="I287" s="210"/>
      <c r="J287" s="211">
        <f>ROUND(I287*H287,2)</f>
        <v>0</v>
      </c>
      <c r="K287" s="207" t="s">
        <v>234</v>
      </c>
      <c r="L287" s="62"/>
      <c r="M287" s="212" t="s">
        <v>22</v>
      </c>
      <c r="N287" s="213" t="s">
        <v>50</v>
      </c>
      <c r="O287" s="43"/>
      <c r="P287" s="214">
        <f>O287*H287</f>
        <v>0</v>
      </c>
      <c r="Q287" s="214">
        <v>1.282E-2</v>
      </c>
      <c r="R287" s="214">
        <f>Q287*H287</f>
        <v>1.9785106000000001</v>
      </c>
      <c r="S287" s="214">
        <v>0</v>
      </c>
      <c r="T287" s="215">
        <f>S287*H287</f>
        <v>0</v>
      </c>
      <c r="AR287" s="25" t="s">
        <v>235</v>
      </c>
      <c r="AT287" s="25" t="s">
        <v>230</v>
      </c>
      <c r="AU287" s="25" t="s">
        <v>87</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235</v>
      </c>
      <c r="BM287" s="25" t="s">
        <v>602</v>
      </c>
    </row>
    <row r="288" spans="2:65" s="1" customFormat="1" ht="22.5" customHeight="1">
      <c r="B288" s="42"/>
      <c r="C288" s="205" t="s">
        <v>603</v>
      </c>
      <c r="D288" s="205" t="s">
        <v>230</v>
      </c>
      <c r="E288" s="206" t="s">
        <v>604</v>
      </c>
      <c r="F288" s="207" t="s">
        <v>605</v>
      </c>
      <c r="G288" s="208" t="s">
        <v>263</v>
      </c>
      <c r="H288" s="209">
        <v>154.33000000000001</v>
      </c>
      <c r="I288" s="210"/>
      <c r="J288" s="211">
        <f>ROUND(I288*H288,2)</f>
        <v>0</v>
      </c>
      <c r="K288" s="207" t="s">
        <v>234</v>
      </c>
      <c r="L288" s="62"/>
      <c r="M288" s="212" t="s">
        <v>22</v>
      </c>
      <c r="N288" s="213" t="s">
        <v>50</v>
      </c>
      <c r="O288" s="43"/>
      <c r="P288" s="214">
        <f>O288*H288</f>
        <v>0</v>
      </c>
      <c r="Q288" s="214">
        <v>0</v>
      </c>
      <c r="R288" s="214">
        <f>Q288*H288</f>
        <v>0</v>
      </c>
      <c r="S288" s="214">
        <v>0</v>
      </c>
      <c r="T288" s="215">
        <f>S288*H288</f>
        <v>0</v>
      </c>
      <c r="AR288" s="25" t="s">
        <v>235</v>
      </c>
      <c r="AT288" s="25" t="s">
        <v>230</v>
      </c>
      <c r="AU288" s="25" t="s">
        <v>87</v>
      </c>
      <c r="AY288" s="25" t="s">
        <v>228</v>
      </c>
      <c r="BE288" s="216">
        <f>IF(N288="základní",J288,0)</f>
        <v>0</v>
      </c>
      <c r="BF288" s="216">
        <f>IF(N288="snížená",J288,0)</f>
        <v>0</v>
      </c>
      <c r="BG288" s="216">
        <f>IF(N288="zákl. přenesená",J288,0)</f>
        <v>0</v>
      </c>
      <c r="BH288" s="216">
        <f>IF(N288="sníž. přenesená",J288,0)</f>
        <v>0</v>
      </c>
      <c r="BI288" s="216">
        <f>IF(N288="nulová",J288,0)</f>
        <v>0</v>
      </c>
      <c r="BJ288" s="25" t="s">
        <v>24</v>
      </c>
      <c r="BK288" s="216">
        <f>ROUND(I288*H288,2)</f>
        <v>0</v>
      </c>
      <c r="BL288" s="25" t="s">
        <v>235</v>
      </c>
      <c r="BM288" s="25" t="s">
        <v>606</v>
      </c>
    </row>
    <row r="289" spans="2:65" s="1" customFormat="1" ht="22.5" customHeight="1">
      <c r="B289" s="42"/>
      <c r="C289" s="205" t="s">
        <v>607</v>
      </c>
      <c r="D289" s="205" t="s">
        <v>230</v>
      </c>
      <c r="E289" s="206" t="s">
        <v>608</v>
      </c>
      <c r="F289" s="207" t="s">
        <v>609</v>
      </c>
      <c r="G289" s="208" t="s">
        <v>328</v>
      </c>
      <c r="H289" s="209">
        <v>210.08</v>
      </c>
      <c r="I289" s="210"/>
      <c r="J289" s="211">
        <f>ROUND(I289*H289,2)</f>
        <v>0</v>
      </c>
      <c r="K289" s="207" t="s">
        <v>234</v>
      </c>
      <c r="L289" s="62"/>
      <c r="M289" s="212" t="s">
        <v>22</v>
      </c>
      <c r="N289" s="213" t="s">
        <v>50</v>
      </c>
      <c r="O289" s="43"/>
      <c r="P289" s="214">
        <f>O289*H289</f>
        <v>0</v>
      </c>
      <c r="Q289" s="214">
        <v>0.1016</v>
      </c>
      <c r="R289" s="214">
        <f>Q289*H289</f>
        <v>21.344128000000001</v>
      </c>
      <c r="S289" s="214">
        <v>0</v>
      </c>
      <c r="T289" s="215">
        <f>S289*H289</f>
        <v>0</v>
      </c>
      <c r="AR289" s="25" t="s">
        <v>235</v>
      </c>
      <c r="AT289" s="25" t="s">
        <v>230</v>
      </c>
      <c r="AU289" s="25" t="s">
        <v>87</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235</v>
      </c>
      <c r="BM289" s="25" t="s">
        <v>610</v>
      </c>
    </row>
    <row r="290" spans="2:65" s="12" customFormat="1" ht="13.5">
      <c r="B290" s="217"/>
      <c r="C290" s="218"/>
      <c r="D290" s="219" t="s">
        <v>237</v>
      </c>
      <c r="E290" s="220" t="s">
        <v>22</v>
      </c>
      <c r="F290" s="221" t="s">
        <v>611</v>
      </c>
      <c r="G290" s="218"/>
      <c r="H290" s="222">
        <v>210.08</v>
      </c>
      <c r="I290" s="223"/>
      <c r="J290" s="218"/>
      <c r="K290" s="218"/>
      <c r="L290" s="224"/>
      <c r="M290" s="225"/>
      <c r="N290" s="226"/>
      <c r="O290" s="226"/>
      <c r="P290" s="226"/>
      <c r="Q290" s="226"/>
      <c r="R290" s="226"/>
      <c r="S290" s="226"/>
      <c r="T290" s="227"/>
      <c r="AT290" s="228" t="s">
        <v>237</v>
      </c>
      <c r="AU290" s="228" t="s">
        <v>87</v>
      </c>
      <c r="AV290" s="12" t="s">
        <v>87</v>
      </c>
      <c r="AW290" s="12" t="s">
        <v>42</v>
      </c>
      <c r="AX290" s="12" t="s">
        <v>24</v>
      </c>
      <c r="AY290" s="228" t="s">
        <v>228</v>
      </c>
    </row>
    <row r="291" spans="2:65" s="1" customFormat="1" ht="22.5" customHeight="1">
      <c r="B291" s="42"/>
      <c r="C291" s="205" t="s">
        <v>612</v>
      </c>
      <c r="D291" s="205" t="s">
        <v>230</v>
      </c>
      <c r="E291" s="206" t="s">
        <v>613</v>
      </c>
      <c r="F291" s="207" t="s">
        <v>614</v>
      </c>
      <c r="G291" s="208" t="s">
        <v>263</v>
      </c>
      <c r="H291" s="209">
        <v>94.536000000000001</v>
      </c>
      <c r="I291" s="210"/>
      <c r="J291" s="211">
        <f>ROUND(I291*H291,2)</f>
        <v>0</v>
      </c>
      <c r="K291" s="207" t="s">
        <v>234</v>
      </c>
      <c r="L291" s="62"/>
      <c r="M291" s="212" t="s">
        <v>22</v>
      </c>
      <c r="N291" s="213" t="s">
        <v>50</v>
      </c>
      <c r="O291" s="43"/>
      <c r="P291" s="214">
        <f>O291*H291</f>
        <v>0</v>
      </c>
      <c r="Q291" s="214">
        <v>6.5799999999999999E-3</v>
      </c>
      <c r="R291" s="214">
        <f>Q291*H291</f>
        <v>0.62204687999999997</v>
      </c>
      <c r="S291" s="214">
        <v>0</v>
      </c>
      <c r="T291" s="215">
        <f>S291*H291</f>
        <v>0</v>
      </c>
      <c r="AR291" s="25" t="s">
        <v>235</v>
      </c>
      <c r="AT291" s="25" t="s">
        <v>230</v>
      </c>
      <c r="AU291" s="25" t="s">
        <v>87</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235</v>
      </c>
      <c r="BM291" s="25" t="s">
        <v>615</v>
      </c>
    </row>
    <row r="292" spans="2:65" s="12" customFormat="1" ht="13.5">
      <c r="B292" s="217"/>
      <c r="C292" s="218"/>
      <c r="D292" s="219" t="s">
        <v>237</v>
      </c>
      <c r="E292" s="220" t="s">
        <v>22</v>
      </c>
      <c r="F292" s="221" t="s">
        <v>616</v>
      </c>
      <c r="G292" s="218"/>
      <c r="H292" s="222">
        <v>94.536000000000001</v>
      </c>
      <c r="I292" s="223"/>
      <c r="J292" s="218"/>
      <c r="K292" s="218"/>
      <c r="L292" s="224"/>
      <c r="M292" s="225"/>
      <c r="N292" s="226"/>
      <c r="O292" s="226"/>
      <c r="P292" s="226"/>
      <c r="Q292" s="226"/>
      <c r="R292" s="226"/>
      <c r="S292" s="226"/>
      <c r="T292" s="227"/>
      <c r="AT292" s="228" t="s">
        <v>237</v>
      </c>
      <c r="AU292" s="228" t="s">
        <v>87</v>
      </c>
      <c r="AV292" s="12" t="s">
        <v>87</v>
      </c>
      <c r="AW292" s="12" t="s">
        <v>42</v>
      </c>
      <c r="AX292" s="12" t="s">
        <v>24</v>
      </c>
      <c r="AY292" s="228" t="s">
        <v>228</v>
      </c>
    </row>
    <row r="293" spans="2:65" s="1" customFormat="1" ht="22.5" customHeight="1">
      <c r="B293" s="42"/>
      <c r="C293" s="205" t="s">
        <v>617</v>
      </c>
      <c r="D293" s="205" t="s">
        <v>230</v>
      </c>
      <c r="E293" s="206" t="s">
        <v>618</v>
      </c>
      <c r="F293" s="207" t="s">
        <v>619</v>
      </c>
      <c r="G293" s="208" t="s">
        <v>263</v>
      </c>
      <c r="H293" s="209">
        <v>94.536000000000001</v>
      </c>
      <c r="I293" s="210"/>
      <c r="J293" s="211">
        <f>ROUND(I293*H293,2)</f>
        <v>0</v>
      </c>
      <c r="K293" s="207" t="s">
        <v>234</v>
      </c>
      <c r="L293" s="62"/>
      <c r="M293" s="212" t="s">
        <v>22</v>
      </c>
      <c r="N293" s="213" t="s">
        <v>50</v>
      </c>
      <c r="O293" s="43"/>
      <c r="P293" s="214">
        <f>O293*H293</f>
        <v>0</v>
      </c>
      <c r="Q293" s="214">
        <v>0</v>
      </c>
      <c r="R293" s="214">
        <f>Q293*H293</f>
        <v>0</v>
      </c>
      <c r="S293" s="214">
        <v>0</v>
      </c>
      <c r="T293" s="215">
        <f>S293*H293</f>
        <v>0</v>
      </c>
      <c r="AR293" s="25" t="s">
        <v>235</v>
      </c>
      <c r="AT293" s="25" t="s">
        <v>230</v>
      </c>
      <c r="AU293" s="25" t="s">
        <v>87</v>
      </c>
      <c r="AY293" s="25" t="s">
        <v>228</v>
      </c>
      <c r="BE293" s="216">
        <f>IF(N293="základní",J293,0)</f>
        <v>0</v>
      </c>
      <c r="BF293" s="216">
        <f>IF(N293="snížená",J293,0)</f>
        <v>0</v>
      </c>
      <c r="BG293" s="216">
        <f>IF(N293="zákl. přenesená",J293,0)</f>
        <v>0</v>
      </c>
      <c r="BH293" s="216">
        <f>IF(N293="sníž. přenesená",J293,0)</f>
        <v>0</v>
      </c>
      <c r="BI293" s="216">
        <f>IF(N293="nulová",J293,0)</f>
        <v>0</v>
      </c>
      <c r="BJ293" s="25" t="s">
        <v>24</v>
      </c>
      <c r="BK293" s="216">
        <f>ROUND(I293*H293,2)</f>
        <v>0</v>
      </c>
      <c r="BL293" s="25" t="s">
        <v>235</v>
      </c>
      <c r="BM293" s="25" t="s">
        <v>620</v>
      </c>
    </row>
    <row r="294" spans="2:65" s="11" customFormat="1" ht="29.85" customHeight="1">
      <c r="B294" s="188"/>
      <c r="C294" s="189"/>
      <c r="D294" s="202" t="s">
        <v>78</v>
      </c>
      <c r="E294" s="203" t="s">
        <v>255</v>
      </c>
      <c r="F294" s="203" t="s">
        <v>621</v>
      </c>
      <c r="G294" s="189"/>
      <c r="H294" s="189"/>
      <c r="I294" s="192"/>
      <c r="J294" s="204">
        <f>BK294</f>
        <v>0</v>
      </c>
      <c r="K294" s="189"/>
      <c r="L294" s="194"/>
      <c r="M294" s="195"/>
      <c r="N294" s="196"/>
      <c r="O294" s="196"/>
      <c r="P294" s="197">
        <f>SUM(P295:P405)</f>
        <v>0</v>
      </c>
      <c r="Q294" s="196"/>
      <c r="R294" s="197">
        <f>SUM(R295:R405)</f>
        <v>518.82692502000009</v>
      </c>
      <c r="S294" s="196"/>
      <c r="T294" s="198">
        <f>SUM(T295:T405)</f>
        <v>0</v>
      </c>
      <c r="AR294" s="199" t="s">
        <v>24</v>
      </c>
      <c r="AT294" s="200" t="s">
        <v>78</v>
      </c>
      <c r="AU294" s="200" t="s">
        <v>24</v>
      </c>
      <c r="AY294" s="199" t="s">
        <v>228</v>
      </c>
      <c r="BK294" s="201">
        <f>SUM(BK295:BK405)</f>
        <v>0</v>
      </c>
    </row>
    <row r="295" spans="2:65" s="1" customFormat="1" ht="22.5" customHeight="1">
      <c r="B295" s="42"/>
      <c r="C295" s="205" t="s">
        <v>622</v>
      </c>
      <c r="D295" s="205" t="s">
        <v>230</v>
      </c>
      <c r="E295" s="206" t="s">
        <v>623</v>
      </c>
      <c r="F295" s="207" t="s">
        <v>624</v>
      </c>
      <c r="G295" s="208" t="s">
        <v>263</v>
      </c>
      <c r="H295" s="209">
        <v>70.41</v>
      </c>
      <c r="I295" s="210"/>
      <c r="J295" s="211">
        <f>ROUND(I295*H295,2)</f>
        <v>0</v>
      </c>
      <c r="K295" s="207" t="s">
        <v>234</v>
      </c>
      <c r="L295" s="62"/>
      <c r="M295" s="212" t="s">
        <v>22</v>
      </c>
      <c r="N295" s="213" t="s">
        <v>50</v>
      </c>
      <c r="O295" s="43"/>
      <c r="P295" s="214">
        <f>O295*H295</f>
        <v>0</v>
      </c>
      <c r="Q295" s="214">
        <v>0</v>
      </c>
      <c r="R295" s="214">
        <f>Q295*H295</f>
        <v>0</v>
      </c>
      <c r="S295" s="214">
        <v>0</v>
      </c>
      <c r="T295" s="215">
        <f>S295*H295</f>
        <v>0</v>
      </c>
      <c r="AR295" s="25" t="s">
        <v>235</v>
      </c>
      <c r="AT295" s="25" t="s">
        <v>230</v>
      </c>
      <c r="AU295" s="25" t="s">
        <v>87</v>
      </c>
      <c r="AY295" s="25" t="s">
        <v>228</v>
      </c>
      <c r="BE295" s="216">
        <f>IF(N295="základní",J295,0)</f>
        <v>0</v>
      </c>
      <c r="BF295" s="216">
        <f>IF(N295="snížená",J295,0)</f>
        <v>0</v>
      </c>
      <c r="BG295" s="216">
        <f>IF(N295="zákl. přenesená",J295,0)</f>
        <v>0</v>
      </c>
      <c r="BH295" s="216">
        <f>IF(N295="sníž. přenesená",J295,0)</f>
        <v>0</v>
      </c>
      <c r="BI295" s="216">
        <f>IF(N295="nulová",J295,0)</f>
        <v>0</v>
      </c>
      <c r="BJ295" s="25" t="s">
        <v>24</v>
      </c>
      <c r="BK295" s="216">
        <f>ROUND(I295*H295,2)</f>
        <v>0</v>
      </c>
      <c r="BL295" s="25" t="s">
        <v>235</v>
      </c>
      <c r="BM295" s="25" t="s">
        <v>625</v>
      </c>
    </row>
    <row r="296" spans="2:65" s="12" customFormat="1" ht="13.5">
      <c r="B296" s="217"/>
      <c r="C296" s="218"/>
      <c r="D296" s="219" t="s">
        <v>237</v>
      </c>
      <c r="E296" s="220" t="s">
        <v>22</v>
      </c>
      <c r="F296" s="221" t="s">
        <v>626</v>
      </c>
      <c r="G296" s="218"/>
      <c r="H296" s="222">
        <v>70.41</v>
      </c>
      <c r="I296" s="223"/>
      <c r="J296" s="218"/>
      <c r="K296" s="218"/>
      <c r="L296" s="224"/>
      <c r="M296" s="225"/>
      <c r="N296" s="226"/>
      <c r="O296" s="226"/>
      <c r="P296" s="226"/>
      <c r="Q296" s="226"/>
      <c r="R296" s="226"/>
      <c r="S296" s="226"/>
      <c r="T296" s="227"/>
      <c r="AT296" s="228" t="s">
        <v>237</v>
      </c>
      <c r="AU296" s="228" t="s">
        <v>87</v>
      </c>
      <c r="AV296" s="12" t="s">
        <v>87</v>
      </c>
      <c r="AW296" s="12" t="s">
        <v>42</v>
      </c>
      <c r="AX296" s="12" t="s">
        <v>24</v>
      </c>
      <c r="AY296" s="228" t="s">
        <v>228</v>
      </c>
    </row>
    <row r="297" spans="2:65" s="1" customFormat="1" ht="31.5" customHeight="1">
      <c r="B297" s="42"/>
      <c r="C297" s="205" t="s">
        <v>627</v>
      </c>
      <c r="D297" s="205" t="s">
        <v>230</v>
      </c>
      <c r="E297" s="206" t="s">
        <v>628</v>
      </c>
      <c r="F297" s="207" t="s">
        <v>629</v>
      </c>
      <c r="G297" s="208" t="s">
        <v>263</v>
      </c>
      <c r="H297" s="209">
        <v>70.41</v>
      </c>
      <c r="I297" s="210"/>
      <c r="J297" s="211">
        <f>ROUND(I297*H297,2)</f>
        <v>0</v>
      </c>
      <c r="K297" s="207" t="s">
        <v>234</v>
      </c>
      <c r="L297" s="62"/>
      <c r="M297" s="212" t="s">
        <v>22</v>
      </c>
      <c r="N297" s="213" t="s">
        <v>50</v>
      </c>
      <c r="O297" s="43"/>
      <c r="P297" s="214">
        <f>O297*H297</f>
        <v>0</v>
      </c>
      <c r="Q297" s="214">
        <v>6.3E-3</v>
      </c>
      <c r="R297" s="214">
        <f>Q297*H297</f>
        <v>0.44358300000000001</v>
      </c>
      <c r="S297" s="214">
        <v>0</v>
      </c>
      <c r="T297" s="215">
        <f>S297*H297</f>
        <v>0</v>
      </c>
      <c r="AR297" s="25" t="s">
        <v>235</v>
      </c>
      <c r="AT297" s="25" t="s">
        <v>230</v>
      </c>
      <c r="AU297" s="25" t="s">
        <v>87</v>
      </c>
      <c r="AY297" s="25" t="s">
        <v>228</v>
      </c>
      <c r="BE297" s="216">
        <f>IF(N297="základní",J297,0)</f>
        <v>0</v>
      </c>
      <c r="BF297" s="216">
        <f>IF(N297="snížená",J297,0)</f>
        <v>0</v>
      </c>
      <c r="BG297" s="216">
        <f>IF(N297="zákl. přenesená",J297,0)</f>
        <v>0</v>
      </c>
      <c r="BH297" s="216">
        <f>IF(N297="sníž. přenesená",J297,0)</f>
        <v>0</v>
      </c>
      <c r="BI297" s="216">
        <f>IF(N297="nulová",J297,0)</f>
        <v>0</v>
      </c>
      <c r="BJ297" s="25" t="s">
        <v>24</v>
      </c>
      <c r="BK297" s="216">
        <f>ROUND(I297*H297,2)</f>
        <v>0</v>
      </c>
      <c r="BL297" s="25" t="s">
        <v>235</v>
      </c>
      <c r="BM297" s="25" t="s">
        <v>630</v>
      </c>
    </row>
    <row r="298" spans="2:65" s="1" customFormat="1" ht="22.5" customHeight="1">
      <c r="B298" s="42"/>
      <c r="C298" s="205" t="s">
        <v>631</v>
      </c>
      <c r="D298" s="205" t="s">
        <v>230</v>
      </c>
      <c r="E298" s="206" t="s">
        <v>632</v>
      </c>
      <c r="F298" s="207" t="s">
        <v>633</v>
      </c>
      <c r="G298" s="208" t="s">
        <v>263</v>
      </c>
      <c r="H298" s="209">
        <v>7421.9719999999998</v>
      </c>
      <c r="I298" s="210"/>
      <c r="J298" s="211">
        <f>ROUND(I298*H298,2)</f>
        <v>0</v>
      </c>
      <c r="K298" s="207" t="s">
        <v>264</v>
      </c>
      <c r="L298" s="62"/>
      <c r="M298" s="212" t="s">
        <v>22</v>
      </c>
      <c r="N298" s="213" t="s">
        <v>50</v>
      </c>
      <c r="O298" s="43"/>
      <c r="P298" s="214">
        <f>O298*H298</f>
        <v>0</v>
      </c>
      <c r="Q298" s="214">
        <v>0</v>
      </c>
      <c r="R298" s="214">
        <f>Q298*H298</f>
        <v>0</v>
      </c>
      <c r="S298" s="214">
        <v>0</v>
      </c>
      <c r="T298" s="215">
        <f>S298*H298</f>
        <v>0</v>
      </c>
      <c r="AR298" s="25" t="s">
        <v>235</v>
      </c>
      <c r="AT298" s="25" t="s">
        <v>230</v>
      </c>
      <c r="AU298" s="25" t="s">
        <v>87</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235</v>
      </c>
      <c r="BM298" s="25" t="s">
        <v>634</v>
      </c>
    </row>
    <row r="299" spans="2:65" s="12" customFormat="1" ht="13.5">
      <c r="B299" s="217"/>
      <c r="C299" s="218"/>
      <c r="D299" s="219" t="s">
        <v>237</v>
      </c>
      <c r="E299" s="220" t="s">
        <v>22</v>
      </c>
      <c r="F299" s="221" t="s">
        <v>635</v>
      </c>
      <c r="G299" s="218"/>
      <c r="H299" s="222">
        <v>7421.9719999999998</v>
      </c>
      <c r="I299" s="223"/>
      <c r="J299" s="218"/>
      <c r="K299" s="218"/>
      <c r="L299" s="224"/>
      <c r="M299" s="225"/>
      <c r="N299" s="226"/>
      <c r="O299" s="226"/>
      <c r="P299" s="226"/>
      <c r="Q299" s="226"/>
      <c r="R299" s="226"/>
      <c r="S299" s="226"/>
      <c r="T299" s="227"/>
      <c r="AT299" s="228" t="s">
        <v>237</v>
      </c>
      <c r="AU299" s="228" t="s">
        <v>87</v>
      </c>
      <c r="AV299" s="12" t="s">
        <v>87</v>
      </c>
      <c r="AW299" s="12" t="s">
        <v>42</v>
      </c>
      <c r="AX299" s="12" t="s">
        <v>24</v>
      </c>
      <c r="AY299" s="228" t="s">
        <v>228</v>
      </c>
    </row>
    <row r="300" spans="2:65" s="1" customFormat="1" ht="22.5" customHeight="1">
      <c r="B300" s="42"/>
      <c r="C300" s="205" t="s">
        <v>636</v>
      </c>
      <c r="D300" s="205" t="s">
        <v>230</v>
      </c>
      <c r="E300" s="206" t="s">
        <v>637</v>
      </c>
      <c r="F300" s="207" t="s">
        <v>638</v>
      </c>
      <c r="G300" s="208" t="s">
        <v>263</v>
      </c>
      <c r="H300" s="209">
        <v>542.14700000000005</v>
      </c>
      <c r="I300" s="210"/>
      <c r="J300" s="211">
        <f>ROUND(I300*H300,2)</f>
        <v>0</v>
      </c>
      <c r="K300" s="207" t="s">
        <v>264</v>
      </c>
      <c r="L300" s="62"/>
      <c r="M300" s="212" t="s">
        <v>22</v>
      </c>
      <c r="N300" s="213" t="s">
        <v>50</v>
      </c>
      <c r="O300" s="43"/>
      <c r="P300" s="214">
        <f>O300*H300</f>
        <v>0</v>
      </c>
      <c r="Q300" s="214">
        <v>0</v>
      </c>
      <c r="R300" s="214">
        <f>Q300*H300</f>
        <v>0</v>
      </c>
      <c r="S300" s="214">
        <v>0</v>
      </c>
      <c r="T300" s="215">
        <f>S300*H300</f>
        <v>0</v>
      </c>
      <c r="AR300" s="25" t="s">
        <v>235</v>
      </c>
      <c r="AT300" s="25" t="s">
        <v>230</v>
      </c>
      <c r="AU300" s="25" t="s">
        <v>87</v>
      </c>
      <c r="AY300" s="25" t="s">
        <v>228</v>
      </c>
      <c r="BE300" s="216">
        <f>IF(N300="základní",J300,0)</f>
        <v>0</v>
      </c>
      <c r="BF300" s="216">
        <f>IF(N300="snížená",J300,0)</f>
        <v>0</v>
      </c>
      <c r="BG300" s="216">
        <f>IF(N300="zákl. přenesená",J300,0)</f>
        <v>0</v>
      </c>
      <c r="BH300" s="216">
        <f>IF(N300="sníž. přenesená",J300,0)</f>
        <v>0</v>
      </c>
      <c r="BI300" s="216">
        <f>IF(N300="nulová",J300,0)</f>
        <v>0</v>
      </c>
      <c r="BJ300" s="25" t="s">
        <v>24</v>
      </c>
      <c r="BK300" s="216">
        <f>ROUND(I300*H300,2)</f>
        <v>0</v>
      </c>
      <c r="BL300" s="25" t="s">
        <v>235</v>
      </c>
      <c r="BM300" s="25" t="s">
        <v>639</v>
      </c>
    </row>
    <row r="301" spans="2:65" s="1" customFormat="1" ht="175.5">
      <c r="B301" s="42"/>
      <c r="C301" s="64"/>
      <c r="D301" s="229" t="s">
        <v>640</v>
      </c>
      <c r="E301" s="64"/>
      <c r="F301" s="254" t="s">
        <v>641</v>
      </c>
      <c r="G301" s="64"/>
      <c r="H301" s="64"/>
      <c r="I301" s="173"/>
      <c r="J301" s="64"/>
      <c r="K301" s="64"/>
      <c r="L301" s="62"/>
      <c r="M301" s="255"/>
      <c r="N301" s="43"/>
      <c r="O301" s="43"/>
      <c r="P301" s="43"/>
      <c r="Q301" s="43"/>
      <c r="R301" s="43"/>
      <c r="S301" s="43"/>
      <c r="T301" s="79"/>
      <c r="AT301" s="25" t="s">
        <v>640</v>
      </c>
      <c r="AU301" s="25" t="s">
        <v>87</v>
      </c>
    </row>
    <row r="302" spans="2:65" s="12" customFormat="1" ht="13.5">
      <c r="B302" s="217"/>
      <c r="C302" s="218"/>
      <c r="D302" s="229" t="s">
        <v>237</v>
      </c>
      <c r="E302" s="230" t="s">
        <v>22</v>
      </c>
      <c r="F302" s="231" t="s">
        <v>642</v>
      </c>
      <c r="G302" s="218"/>
      <c r="H302" s="232">
        <v>260.26900000000001</v>
      </c>
      <c r="I302" s="223"/>
      <c r="J302" s="218"/>
      <c r="K302" s="218"/>
      <c r="L302" s="224"/>
      <c r="M302" s="225"/>
      <c r="N302" s="226"/>
      <c r="O302" s="226"/>
      <c r="P302" s="226"/>
      <c r="Q302" s="226"/>
      <c r="R302" s="226"/>
      <c r="S302" s="226"/>
      <c r="T302" s="227"/>
      <c r="AT302" s="228" t="s">
        <v>237</v>
      </c>
      <c r="AU302" s="228" t="s">
        <v>87</v>
      </c>
      <c r="AV302" s="12" t="s">
        <v>87</v>
      </c>
      <c r="AW302" s="12" t="s">
        <v>42</v>
      </c>
      <c r="AX302" s="12" t="s">
        <v>79</v>
      </c>
      <c r="AY302" s="228" t="s">
        <v>228</v>
      </c>
    </row>
    <row r="303" spans="2:65" s="12" customFormat="1" ht="13.5">
      <c r="B303" s="217"/>
      <c r="C303" s="218"/>
      <c r="D303" s="229" t="s">
        <v>237</v>
      </c>
      <c r="E303" s="230" t="s">
        <v>22</v>
      </c>
      <c r="F303" s="231" t="s">
        <v>643</v>
      </c>
      <c r="G303" s="218"/>
      <c r="H303" s="232">
        <v>281.87799999999999</v>
      </c>
      <c r="I303" s="223"/>
      <c r="J303" s="218"/>
      <c r="K303" s="218"/>
      <c r="L303" s="224"/>
      <c r="M303" s="225"/>
      <c r="N303" s="226"/>
      <c r="O303" s="226"/>
      <c r="P303" s="226"/>
      <c r="Q303" s="226"/>
      <c r="R303" s="226"/>
      <c r="S303" s="226"/>
      <c r="T303" s="227"/>
      <c r="AT303" s="228" t="s">
        <v>237</v>
      </c>
      <c r="AU303" s="228" t="s">
        <v>87</v>
      </c>
      <c r="AV303" s="12" t="s">
        <v>87</v>
      </c>
      <c r="AW303" s="12" t="s">
        <v>42</v>
      </c>
      <c r="AX303" s="12" t="s">
        <v>79</v>
      </c>
      <c r="AY303" s="228" t="s">
        <v>228</v>
      </c>
    </row>
    <row r="304" spans="2:65" s="13" customFormat="1" ht="13.5">
      <c r="B304" s="243"/>
      <c r="C304" s="244"/>
      <c r="D304" s="219" t="s">
        <v>237</v>
      </c>
      <c r="E304" s="245" t="s">
        <v>22</v>
      </c>
      <c r="F304" s="246" t="s">
        <v>358</v>
      </c>
      <c r="G304" s="244"/>
      <c r="H304" s="247">
        <v>542.14700000000005</v>
      </c>
      <c r="I304" s="248"/>
      <c r="J304" s="244"/>
      <c r="K304" s="244"/>
      <c r="L304" s="249"/>
      <c r="M304" s="250"/>
      <c r="N304" s="251"/>
      <c r="O304" s="251"/>
      <c r="P304" s="251"/>
      <c r="Q304" s="251"/>
      <c r="R304" s="251"/>
      <c r="S304" s="251"/>
      <c r="T304" s="252"/>
      <c r="AT304" s="253" t="s">
        <v>237</v>
      </c>
      <c r="AU304" s="253" t="s">
        <v>87</v>
      </c>
      <c r="AV304" s="13" t="s">
        <v>235</v>
      </c>
      <c r="AW304" s="13" t="s">
        <v>42</v>
      </c>
      <c r="AX304" s="13" t="s">
        <v>24</v>
      </c>
      <c r="AY304" s="253" t="s">
        <v>228</v>
      </c>
    </row>
    <row r="305" spans="2:65" s="1" customFormat="1" ht="31.5" customHeight="1">
      <c r="B305" s="42"/>
      <c r="C305" s="205" t="s">
        <v>644</v>
      </c>
      <c r="D305" s="205" t="s">
        <v>230</v>
      </c>
      <c r="E305" s="206" t="s">
        <v>645</v>
      </c>
      <c r="F305" s="207" t="s">
        <v>646</v>
      </c>
      <c r="G305" s="208" t="s">
        <v>263</v>
      </c>
      <c r="H305" s="209">
        <v>871.84199999999998</v>
      </c>
      <c r="I305" s="210"/>
      <c r="J305" s="211">
        <f>ROUND(I305*H305,2)</f>
        <v>0</v>
      </c>
      <c r="K305" s="207" t="s">
        <v>264</v>
      </c>
      <c r="L305" s="62"/>
      <c r="M305" s="212" t="s">
        <v>22</v>
      </c>
      <c r="N305" s="213" t="s">
        <v>50</v>
      </c>
      <c r="O305" s="43"/>
      <c r="P305" s="214">
        <f>O305*H305</f>
        <v>0</v>
      </c>
      <c r="Q305" s="214">
        <v>0</v>
      </c>
      <c r="R305" s="214">
        <f>Q305*H305</f>
        <v>0</v>
      </c>
      <c r="S305" s="214">
        <v>0</v>
      </c>
      <c r="T305" s="215">
        <f>S305*H305</f>
        <v>0</v>
      </c>
      <c r="AR305" s="25" t="s">
        <v>235</v>
      </c>
      <c r="AT305" s="25" t="s">
        <v>230</v>
      </c>
      <c r="AU305" s="25" t="s">
        <v>87</v>
      </c>
      <c r="AY305" s="25" t="s">
        <v>228</v>
      </c>
      <c r="BE305" s="216">
        <f>IF(N305="základní",J305,0)</f>
        <v>0</v>
      </c>
      <c r="BF305" s="216">
        <f>IF(N305="snížená",J305,0)</f>
        <v>0</v>
      </c>
      <c r="BG305" s="216">
        <f>IF(N305="zákl. přenesená",J305,0)</f>
        <v>0</v>
      </c>
      <c r="BH305" s="216">
        <f>IF(N305="sníž. přenesená",J305,0)</f>
        <v>0</v>
      </c>
      <c r="BI305" s="216">
        <f>IF(N305="nulová",J305,0)</f>
        <v>0</v>
      </c>
      <c r="BJ305" s="25" t="s">
        <v>24</v>
      </c>
      <c r="BK305" s="216">
        <f>ROUND(I305*H305,2)</f>
        <v>0</v>
      </c>
      <c r="BL305" s="25" t="s">
        <v>235</v>
      </c>
      <c r="BM305" s="25" t="s">
        <v>647</v>
      </c>
    </row>
    <row r="306" spans="2:65" s="1" customFormat="1" ht="409.5">
      <c r="B306" s="42"/>
      <c r="C306" s="64"/>
      <c r="D306" s="229" t="s">
        <v>640</v>
      </c>
      <c r="E306" s="64"/>
      <c r="F306" s="256" t="s">
        <v>648</v>
      </c>
      <c r="G306" s="64"/>
      <c r="H306" s="64"/>
      <c r="I306" s="173"/>
      <c r="J306" s="64"/>
      <c r="K306" s="64"/>
      <c r="L306" s="62"/>
      <c r="M306" s="255"/>
      <c r="N306" s="43"/>
      <c r="O306" s="43"/>
      <c r="P306" s="43"/>
      <c r="Q306" s="43"/>
      <c r="R306" s="43"/>
      <c r="S306" s="43"/>
      <c r="T306" s="79"/>
      <c r="AT306" s="25" t="s">
        <v>640</v>
      </c>
      <c r="AU306" s="25" t="s">
        <v>87</v>
      </c>
    </row>
    <row r="307" spans="2:65" s="12" customFormat="1" ht="13.5">
      <c r="B307" s="217"/>
      <c r="C307" s="218"/>
      <c r="D307" s="229" t="s">
        <v>237</v>
      </c>
      <c r="E307" s="230" t="s">
        <v>22</v>
      </c>
      <c r="F307" s="231" t="s">
        <v>649</v>
      </c>
      <c r="G307" s="218"/>
      <c r="H307" s="232">
        <v>147.44</v>
      </c>
      <c r="I307" s="223"/>
      <c r="J307" s="218"/>
      <c r="K307" s="218"/>
      <c r="L307" s="224"/>
      <c r="M307" s="225"/>
      <c r="N307" s="226"/>
      <c r="O307" s="226"/>
      <c r="P307" s="226"/>
      <c r="Q307" s="226"/>
      <c r="R307" s="226"/>
      <c r="S307" s="226"/>
      <c r="T307" s="227"/>
      <c r="AT307" s="228" t="s">
        <v>237</v>
      </c>
      <c r="AU307" s="228" t="s">
        <v>87</v>
      </c>
      <c r="AV307" s="12" t="s">
        <v>87</v>
      </c>
      <c r="AW307" s="12" t="s">
        <v>42</v>
      </c>
      <c r="AX307" s="12" t="s">
        <v>79</v>
      </c>
      <c r="AY307" s="228" t="s">
        <v>228</v>
      </c>
    </row>
    <row r="308" spans="2:65" s="12" customFormat="1" ht="27">
      <c r="B308" s="217"/>
      <c r="C308" s="218"/>
      <c r="D308" s="229" t="s">
        <v>237</v>
      </c>
      <c r="E308" s="230" t="s">
        <v>22</v>
      </c>
      <c r="F308" s="231" t="s">
        <v>650</v>
      </c>
      <c r="G308" s="218"/>
      <c r="H308" s="232">
        <v>861.601</v>
      </c>
      <c r="I308" s="223"/>
      <c r="J308" s="218"/>
      <c r="K308" s="218"/>
      <c r="L308" s="224"/>
      <c r="M308" s="225"/>
      <c r="N308" s="226"/>
      <c r="O308" s="226"/>
      <c r="P308" s="226"/>
      <c r="Q308" s="226"/>
      <c r="R308" s="226"/>
      <c r="S308" s="226"/>
      <c r="T308" s="227"/>
      <c r="AT308" s="228" t="s">
        <v>237</v>
      </c>
      <c r="AU308" s="228" t="s">
        <v>87</v>
      </c>
      <c r="AV308" s="12" t="s">
        <v>87</v>
      </c>
      <c r="AW308" s="12" t="s">
        <v>42</v>
      </c>
      <c r="AX308" s="12" t="s">
        <v>79</v>
      </c>
      <c r="AY308" s="228" t="s">
        <v>228</v>
      </c>
    </row>
    <row r="309" spans="2:65" s="12" customFormat="1" ht="27">
      <c r="B309" s="217"/>
      <c r="C309" s="218"/>
      <c r="D309" s="229" t="s">
        <v>237</v>
      </c>
      <c r="E309" s="230" t="s">
        <v>22</v>
      </c>
      <c r="F309" s="231" t="s">
        <v>651</v>
      </c>
      <c r="G309" s="218"/>
      <c r="H309" s="232">
        <v>-83.876000000000005</v>
      </c>
      <c r="I309" s="223"/>
      <c r="J309" s="218"/>
      <c r="K309" s="218"/>
      <c r="L309" s="224"/>
      <c r="M309" s="225"/>
      <c r="N309" s="226"/>
      <c r="O309" s="226"/>
      <c r="P309" s="226"/>
      <c r="Q309" s="226"/>
      <c r="R309" s="226"/>
      <c r="S309" s="226"/>
      <c r="T309" s="227"/>
      <c r="AT309" s="228" t="s">
        <v>237</v>
      </c>
      <c r="AU309" s="228" t="s">
        <v>87</v>
      </c>
      <c r="AV309" s="12" t="s">
        <v>87</v>
      </c>
      <c r="AW309" s="12" t="s">
        <v>42</v>
      </c>
      <c r="AX309" s="12" t="s">
        <v>79</v>
      </c>
      <c r="AY309" s="228" t="s">
        <v>228</v>
      </c>
    </row>
    <row r="310" spans="2:65" s="12" customFormat="1" ht="13.5">
      <c r="B310" s="217"/>
      <c r="C310" s="218"/>
      <c r="D310" s="229" t="s">
        <v>237</v>
      </c>
      <c r="E310" s="230" t="s">
        <v>22</v>
      </c>
      <c r="F310" s="231" t="s">
        <v>652</v>
      </c>
      <c r="G310" s="218"/>
      <c r="H310" s="232">
        <v>-53.323</v>
      </c>
      <c r="I310" s="223"/>
      <c r="J310" s="218"/>
      <c r="K310" s="218"/>
      <c r="L310" s="224"/>
      <c r="M310" s="225"/>
      <c r="N310" s="226"/>
      <c r="O310" s="226"/>
      <c r="P310" s="226"/>
      <c r="Q310" s="226"/>
      <c r="R310" s="226"/>
      <c r="S310" s="226"/>
      <c r="T310" s="227"/>
      <c r="AT310" s="228" t="s">
        <v>237</v>
      </c>
      <c r="AU310" s="228" t="s">
        <v>87</v>
      </c>
      <c r="AV310" s="12" t="s">
        <v>87</v>
      </c>
      <c r="AW310" s="12" t="s">
        <v>42</v>
      </c>
      <c r="AX310" s="12" t="s">
        <v>79</v>
      </c>
      <c r="AY310" s="228" t="s">
        <v>228</v>
      </c>
    </row>
    <row r="311" spans="2:65" s="13" customFormat="1" ht="13.5">
      <c r="B311" s="243"/>
      <c r="C311" s="244"/>
      <c r="D311" s="219" t="s">
        <v>237</v>
      </c>
      <c r="E311" s="245" t="s">
        <v>22</v>
      </c>
      <c r="F311" s="246" t="s">
        <v>358</v>
      </c>
      <c r="G311" s="244"/>
      <c r="H311" s="247">
        <v>871.84199999999998</v>
      </c>
      <c r="I311" s="248"/>
      <c r="J311" s="244"/>
      <c r="K311" s="244"/>
      <c r="L311" s="249"/>
      <c r="M311" s="250"/>
      <c r="N311" s="251"/>
      <c r="O311" s="251"/>
      <c r="P311" s="251"/>
      <c r="Q311" s="251"/>
      <c r="R311" s="251"/>
      <c r="S311" s="251"/>
      <c r="T311" s="252"/>
      <c r="AT311" s="253" t="s">
        <v>237</v>
      </c>
      <c r="AU311" s="253" t="s">
        <v>87</v>
      </c>
      <c r="AV311" s="13" t="s">
        <v>235</v>
      </c>
      <c r="AW311" s="13" t="s">
        <v>42</v>
      </c>
      <c r="AX311" s="13" t="s">
        <v>24</v>
      </c>
      <c r="AY311" s="253" t="s">
        <v>228</v>
      </c>
    </row>
    <row r="312" spans="2:65" s="1" customFormat="1" ht="22.5" customHeight="1">
      <c r="B312" s="42"/>
      <c r="C312" s="205" t="s">
        <v>653</v>
      </c>
      <c r="D312" s="205" t="s">
        <v>230</v>
      </c>
      <c r="E312" s="206" t="s">
        <v>654</v>
      </c>
      <c r="F312" s="207" t="s">
        <v>655</v>
      </c>
      <c r="G312" s="208" t="s">
        <v>263</v>
      </c>
      <c r="H312" s="209">
        <v>168.98400000000001</v>
      </c>
      <c r="I312" s="210"/>
      <c r="J312" s="211">
        <f>ROUND(I312*H312,2)</f>
        <v>0</v>
      </c>
      <c r="K312" s="207" t="s">
        <v>234</v>
      </c>
      <c r="L312" s="62"/>
      <c r="M312" s="212" t="s">
        <v>22</v>
      </c>
      <c r="N312" s="213" t="s">
        <v>50</v>
      </c>
      <c r="O312" s="43"/>
      <c r="P312" s="214">
        <f>O312*H312</f>
        <v>0</v>
      </c>
      <c r="Q312" s="214">
        <v>0</v>
      </c>
      <c r="R312" s="214">
        <f>Q312*H312</f>
        <v>0</v>
      </c>
      <c r="S312" s="214">
        <v>0</v>
      </c>
      <c r="T312" s="215">
        <f>S312*H312</f>
        <v>0</v>
      </c>
      <c r="AR312" s="25" t="s">
        <v>235</v>
      </c>
      <c r="AT312" s="25" t="s">
        <v>230</v>
      </c>
      <c r="AU312" s="25" t="s">
        <v>87</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235</v>
      </c>
      <c r="BM312" s="25" t="s">
        <v>656</v>
      </c>
    </row>
    <row r="313" spans="2:65" s="12" customFormat="1" ht="13.5">
      <c r="B313" s="217"/>
      <c r="C313" s="218"/>
      <c r="D313" s="219" t="s">
        <v>237</v>
      </c>
      <c r="E313" s="220" t="s">
        <v>22</v>
      </c>
      <c r="F313" s="221" t="s">
        <v>657</v>
      </c>
      <c r="G313" s="218"/>
      <c r="H313" s="222">
        <v>168.98400000000001</v>
      </c>
      <c r="I313" s="223"/>
      <c r="J313" s="218"/>
      <c r="K313" s="218"/>
      <c r="L313" s="224"/>
      <c r="M313" s="225"/>
      <c r="N313" s="226"/>
      <c r="O313" s="226"/>
      <c r="P313" s="226"/>
      <c r="Q313" s="226"/>
      <c r="R313" s="226"/>
      <c r="S313" s="226"/>
      <c r="T313" s="227"/>
      <c r="AT313" s="228" t="s">
        <v>237</v>
      </c>
      <c r="AU313" s="228" t="s">
        <v>87</v>
      </c>
      <c r="AV313" s="12" t="s">
        <v>87</v>
      </c>
      <c r="AW313" s="12" t="s">
        <v>42</v>
      </c>
      <c r="AX313" s="12" t="s">
        <v>24</v>
      </c>
      <c r="AY313" s="228" t="s">
        <v>228</v>
      </c>
    </row>
    <row r="314" spans="2:65" s="1" customFormat="1" ht="31.5" customHeight="1">
      <c r="B314" s="42"/>
      <c r="C314" s="205" t="s">
        <v>658</v>
      </c>
      <c r="D314" s="205" t="s">
        <v>230</v>
      </c>
      <c r="E314" s="206" t="s">
        <v>659</v>
      </c>
      <c r="F314" s="207" t="s">
        <v>660</v>
      </c>
      <c r="G314" s="208" t="s">
        <v>263</v>
      </c>
      <c r="H314" s="209">
        <v>168.98400000000001</v>
      </c>
      <c r="I314" s="210"/>
      <c r="J314" s="211">
        <f>ROUND(I314*H314,2)</f>
        <v>0</v>
      </c>
      <c r="K314" s="207" t="s">
        <v>234</v>
      </c>
      <c r="L314" s="62"/>
      <c r="M314" s="212" t="s">
        <v>22</v>
      </c>
      <c r="N314" s="213" t="s">
        <v>50</v>
      </c>
      <c r="O314" s="43"/>
      <c r="P314" s="214">
        <f>O314*H314</f>
        <v>0</v>
      </c>
      <c r="Q314" s="214">
        <v>6.3E-3</v>
      </c>
      <c r="R314" s="214">
        <f>Q314*H314</f>
        <v>1.0645992</v>
      </c>
      <c r="S314" s="214">
        <v>0</v>
      </c>
      <c r="T314" s="215">
        <f>S314*H314</f>
        <v>0</v>
      </c>
      <c r="AR314" s="25" t="s">
        <v>235</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235</v>
      </c>
      <c r="BM314" s="25" t="s">
        <v>661</v>
      </c>
    </row>
    <row r="315" spans="2:65" s="1" customFormat="1" ht="31.5" customHeight="1">
      <c r="B315" s="42"/>
      <c r="C315" s="205" t="s">
        <v>662</v>
      </c>
      <c r="D315" s="205" t="s">
        <v>230</v>
      </c>
      <c r="E315" s="206" t="s">
        <v>663</v>
      </c>
      <c r="F315" s="207" t="s">
        <v>664</v>
      </c>
      <c r="G315" s="208" t="s">
        <v>263</v>
      </c>
      <c r="H315" s="209">
        <v>1832.366</v>
      </c>
      <c r="I315" s="210"/>
      <c r="J315" s="211">
        <f>ROUND(I315*H315,2)</f>
        <v>0</v>
      </c>
      <c r="K315" s="207" t="s">
        <v>234</v>
      </c>
      <c r="L315" s="62"/>
      <c r="M315" s="212" t="s">
        <v>22</v>
      </c>
      <c r="N315" s="213" t="s">
        <v>50</v>
      </c>
      <c r="O315" s="43"/>
      <c r="P315" s="214">
        <f>O315*H315</f>
        <v>0</v>
      </c>
      <c r="Q315" s="214">
        <v>1.8380000000000001E-2</v>
      </c>
      <c r="R315" s="214">
        <f>Q315*H315</f>
        <v>33.678887080000003</v>
      </c>
      <c r="S315" s="214">
        <v>0</v>
      </c>
      <c r="T315" s="215">
        <f>S315*H315</f>
        <v>0</v>
      </c>
      <c r="AR315" s="25" t="s">
        <v>235</v>
      </c>
      <c r="AT315" s="25" t="s">
        <v>230</v>
      </c>
      <c r="AU315" s="25" t="s">
        <v>87</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235</v>
      </c>
      <c r="BM315" s="25" t="s">
        <v>665</v>
      </c>
    </row>
    <row r="316" spans="2:65" s="12" customFormat="1" ht="13.5">
      <c r="B316" s="217"/>
      <c r="C316" s="218"/>
      <c r="D316" s="219" t="s">
        <v>237</v>
      </c>
      <c r="E316" s="220" t="s">
        <v>22</v>
      </c>
      <c r="F316" s="221" t="s">
        <v>666</v>
      </c>
      <c r="G316" s="218"/>
      <c r="H316" s="222">
        <v>1832.366</v>
      </c>
      <c r="I316" s="223"/>
      <c r="J316" s="218"/>
      <c r="K316" s="218"/>
      <c r="L316" s="224"/>
      <c r="M316" s="225"/>
      <c r="N316" s="226"/>
      <c r="O316" s="226"/>
      <c r="P316" s="226"/>
      <c r="Q316" s="226"/>
      <c r="R316" s="226"/>
      <c r="S316" s="226"/>
      <c r="T316" s="227"/>
      <c r="AT316" s="228" t="s">
        <v>237</v>
      </c>
      <c r="AU316" s="228" t="s">
        <v>87</v>
      </c>
      <c r="AV316" s="12" t="s">
        <v>87</v>
      </c>
      <c r="AW316" s="12" t="s">
        <v>42</v>
      </c>
      <c r="AX316" s="12" t="s">
        <v>24</v>
      </c>
      <c r="AY316" s="228" t="s">
        <v>228</v>
      </c>
    </row>
    <row r="317" spans="2:65" s="1" customFormat="1" ht="22.5" customHeight="1">
      <c r="B317" s="42"/>
      <c r="C317" s="205" t="s">
        <v>667</v>
      </c>
      <c r="D317" s="205" t="s">
        <v>230</v>
      </c>
      <c r="E317" s="206" t="s">
        <v>668</v>
      </c>
      <c r="F317" s="207" t="s">
        <v>669</v>
      </c>
      <c r="G317" s="208" t="s">
        <v>263</v>
      </c>
      <c r="H317" s="209">
        <v>520.97900000000004</v>
      </c>
      <c r="I317" s="210"/>
      <c r="J317" s="211">
        <f>ROUND(I317*H317,2)</f>
        <v>0</v>
      </c>
      <c r="K317" s="207" t="s">
        <v>264</v>
      </c>
      <c r="L317" s="62"/>
      <c r="M317" s="212" t="s">
        <v>22</v>
      </c>
      <c r="N317" s="213" t="s">
        <v>50</v>
      </c>
      <c r="O317" s="43"/>
      <c r="P317" s="214">
        <f>O317*H317</f>
        <v>0</v>
      </c>
      <c r="Q317" s="214">
        <v>0</v>
      </c>
      <c r="R317" s="214">
        <f>Q317*H317</f>
        <v>0</v>
      </c>
      <c r="S317" s="214">
        <v>0</v>
      </c>
      <c r="T317" s="215">
        <f>S317*H317</f>
        <v>0</v>
      </c>
      <c r="AR317" s="25" t="s">
        <v>235</v>
      </c>
      <c r="AT317" s="25" t="s">
        <v>230</v>
      </c>
      <c r="AU317" s="25" t="s">
        <v>87</v>
      </c>
      <c r="AY317" s="25" t="s">
        <v>228</v>
      </c>
      <c r="BE317" s="216">
        <f>IF(N317="základní",J317,0)</f>
        <v>0</v>
      </c>
      <c r="BF317" s="216">
        <f>IF(N317="snížená",J317,0)</f>
        <v>0</v>
      </c>
      <c r="BG317" s="216">
        <f>IF(N317="zákl. přenesená",J317,0)</f>
        <v>0</v>
      </c>
      <c r="BH317" s="216">
        <f>IF(N317="sníž. přenesená",J317,0)</f>
        <v>0</v>
      </c>
      <c r="BI317" s="216">
        <f>IF(N317="nulová",J317,0)</f>
        <v>0</v>
      </c>
      <c r="BJ317" s="25" t="s">
        <v>24</v>
      </c>
      <c r="BK317" s="216">
        <f>ROUND(I317*H317,2)</f>
        <v>0</v>
      </c>
      <c r="BL317" s="25" t="s">
        <v>235</v>
      </c>
      <c r="BM317" s="25" t="s">
        <v>670</v>
      </c>
    </row>
    <row r="318" spans="2:65" s="12" customFormat="1" ht="13.5">
      <c r="B318" s="217"/>
      <c r="C318" s="218"/>
      <c r="D318" s="219" t="s">
        <v>237</v>
      </c>
      <c r="E318" s="220" t="s">
        <v>22</v>
      </c>
      <c r="F318" s="221" t="s">
        <v>671</v>
      </c>
      <c r="G318" s="218"/>
      <c r="H318" s="222">
        <v>520.97900000000004</v>
      </c>
      <c r="I318" s="223"/>
      <c r="J318" s="218"/>
      <c r="K318" s="218"/>
      <c r="L318" s="224"/>
      <c r="M318" s="225"/>
      <c r="N318" s="226"/>
      <c r="O318" s="226"/>
      <c r="P318" s="226"/>
      <c r="Q318" s="226"/>
      <c r="R318" s="226"/>
      <c r="S318" s="226"/>
      <c r="T318" s="227"/>
      <c r="AT318" s="228" t="s">
        <v>237</v>
      </c>
      <c r="AU318" s="228" t="s">
        <v>87</v>
      </c>
      <c r="AV318" s="12" t="s">
        <v>87</v>
      </c>
      <c r="AW318" s="12" t="s">
        <v>42</v>
      </c>
      <c r="AX318" s="12" t="s">
        <v>24</v>
      </c>
      <c r="AY318" s="228" t="s">
        <v>228</v>
      </c>
    </row>
    <row r="319" spans="2:65" s="1" customFormat="1" ht="22.5" customHeight="1">
      <c r="B319" s="42"/>
      <c r="C319" s="205" t="s">
        <v>672</v>
      </c>
      <c r="D319" s="205" t="s">
        <v>230</v>
      </c>
      <c r="E319" s="206" t="s">
        <v>673</v>
      </c>
      <c r="F319" s="207" t="s">
        <v>674</v>
      </c>
      <c r="G319" s="208" t="s">
        <v>675</v>
      </c>
      <c r="H319" s="209">
        <v>1042.4000000000001</v>
      </c>
      <c r="I319" s="210"/>
      <c r="J319" s="211">
        <f>ROUND(I319*H319,2)</f>
        <v>0</v>
      </c>
      <c r="K319" s="207" t="s">
        <v>264</v>
      </c>
      <c r="L319" s="62"/>
      <c r="M319" s="212" t="s">
        <v>22</v>
      </c>
      <c r="N319" s="213" t="s">
        <v>50</v>
      </c>
      <c r="O319" s="43"/>
      <c r="P319" s="214">
        <f>O319*H319</f>
        <v>0</v>
      </c>
      <c r="Q319" s="214">
        <v>0</v>
      </c>
      <c r="R319" s="214">
        <f>Q319*H319</f>
        <v>0</v>
      </c>
      <c r="S319" s="214">
        <v>0</v>
      </c>
      <c r="T319" s="215">
        <f>S319*H319</f>
        <v>0</v>
      </c>
      <c r="AR319" s="25" t="s">
        <v>235</v>
      </c>
      <c r="AT319" s="25" t="s">
        <v>230</v>
      </c>
      <c r="AU319" s="25" t="s">
        <v>87</v>
      </c>
      <c r="AY319" s="25" t="s">
        <v>228</v>
      </c>
      <c r="BE319" s="216">
        <f>IF(N319="základní",J319,0)</f>
        <v>0</v>
      </c>
      <c r="BF319" s="216">
        <f>IF(N319="snížená",J319,0)</f>
        <v>0</v>
      </c>
      <c r="BG319" s="216">
        <f>IF(N319="zákl. přenesená",J319,0)</f>
        <v>0</v>
      </c>
      <c r="BH319" s="216">
        <f>IF(N319="sníž. přenesená",J319,0)</f>
        <v>0</v>
      </c>
      <c r="BI319" s="216">
        <f>IF(N319="nulová",J319,0)</f>
        <v>0</v>
      </c>
      <c r="BJ319" s="25" t="s">
        <v>24</v>
      </c>
      <c r="BK319" s="216">
        <f>ROUND(I319*H319,2)</f>
        <v>0</v>
      </c>
      <c r="BL319" s="25" t="s">
        <v>235</v>
      </c>
      <c r="BM319" s="25" t="s">
        <v>676</v>
      </c>
    </row>
    <row r="320" spans="2:65" s="12" customFormat="1" ht="13.5">
      <c r="B320" s="217"/>
      <c r="C320" s="218"/>
      <c r="D320" s="219" t="s">
        <v>237</v>
      </c>
      <c r="E320" s="220" t="s">
        <v>22</v>
      </c>
      <c r="F320" s="221" t="s">
        <v>677</v>
      </c>
      <c r="G320" s="218"/>
      <c r="H320" s="222">
        <v>1042.4000000000001</v>
      </c>
      <c r="I320" s="223"/>
      <c r="J320" s="218"/>
      <c r="K320" s="218"/>
      <c r="L320" s="224"/>
      <c r="M320" s="225"/>
      <c r="N320" s="226"/>
      <c r="O320" s="226"/>
      <c r="P320" s="226"/>
      <c r="Q320" s="226"/>
      <c r="R320" s="226"/>
      <c r="S320" s="226"/>
      <c r="T320" s="227"/>
      <c r="AT320" s="228" t="s">
        <v>237</v>
      </c>
      <c r="AU320" s="228" t="s">
        <v>87</v>
      </c>
      <c r="AV320" s="12" t="s">
        <v>87</v>
      </c>
      <c r="AW320" s="12" t="s">
        <v>42</v>
      </c>
      <c r="AX320" s="12" t="s">
        <v>24</v>
      </c>
      <c r="AY320" s="228" t="s">
        <v>228</v>
      </c>
    </row>
    <row r="321" spans="2:65" s="1" customFormat="1" ht="22.5" customHeight="1">
      <c r="B321" s="42"/>
      <c r="C321" s="205" t="s">
        <v>678</v>
      </c>
      <c r="D321" s="205" t="s">
        <v>230</v>
      </c>
      <c r="E321" s="206" t="s">
        <v>679</v>
      </c>
      <c r="F321" s="207" t="s">
        <v>680</v>
      </c>
      <c r="G321" s="208" t="s">
        <v>675</v>
      </c>
      <c r="H321" s="209">
        <v>1042.4000000000001</v>
      </c>
      <c r="I321" s="210"/>
      <c r="J321" s="211">
        <f>ROUND(I321*H321,2)</f>
        <v>0</v>
      </c>
      <c r="K321" s="207" t="s">
        <v>22</v>
      </c>
      <c r="L321" s="62"/>
      <c r="M321" s="212" t="s">
        <v>22</v>
      </c>
      <c r="N321" s="213" t="s">
        <v>50</v>
      </c>
      <c r="O321" s="43"/>
      <c r="P321" s="214">
        <f>O321*H321</f>
        <v>0</v>
      </c>
      <c r="Q321" s="214">
        <v>0</v>
      </c>
      <c r="R321" s="214">
        <f>Q321*H321</f>
        <v>0</v>
      </c>
      <c r="S321" s="214">
        <v>0</v>
      </c>
      <c r="T321" s="215">
        <f>S321*H321</f>
        <v>0</v>
      </c>
      <c r="AR321" s="25" t="s">
        <v>235</v>
      </c>
      <c r="AT321" s="25" t="s">
        <v>230</v>
      </c>
      <c r="AU321" s="25" t="s">
        <v>87</v>
      </c>
      <c r="AY321" s="25" t="s">
        <v>228</v>
      </c>
      <c r="BE321" s="216">
        <f>IF(N321="základní",J321,0)</f>
        <v>0</v>
      </c>
      <c r="BF321" s="216">
        <f>IF(N321="snížená",J321,0)</f>
        <v>0</v>
      </c>
      <c r="BG321" s="216">
        <f>IF(N321="zákl. přenesená",J321,0)</f>
        <v>0</v>
      </c>
      <c r="BH321" s="216">
        <f>IF(N321="sníž. přenesená",J321,0)</f>
        <v>0</v>
      </c>
      <c r="BI321" s="216">
        <f>IF(N321="nulová",J321,0)</f>
        <v>0</v>
      </c>
      <c r="BJ321" s="25" t="s">
        <v>24</v>
      </c>
      <c r="BK321" s="216">
        <f>ROUND(I321*H321,2)</f>
        <v>0</v>
      </c>
      <c r="BL321" s="25" t="s">
        <v>235</v>
      </c>
      <c r="BM321" s="25" t="s">
        <v>681</v>
      </c>
    </row>
    <row r="322" spans="2:65" s="1" customFormat="1" ht="22.5" customHeight="1">
      <c r="B322" s="42"/>
      <c r="C322" s="205" t="s">
        <v>682</v>
      </c>
      <c r="D322" s="205" t="s">
        <v>230</v>
      </c>
      <c r="E322" s="206" t="s">
        <v>683</v>
      </c>
      <c r="F322" s="207" t="s">
        <v>684</v>
      </c>
      <c r="G322" s="208" t="s">
        <v>328</v>
      </c>
      <c r="H322" s="209">
        <v>1042.4000000000001</v>
      </c>
      <c r="I322" s="210"/>
      <c r="J322" s="211">
        <f>ROUND(I322*H322,2)</f>
        <v>0</v>
      </c>
      <c r="K322" s="207" t="s">
        <v>234</v>
      </c>
      <c r="L322" s="62"/>
      <c r="M322" s="212" t="s">
        <v>22</v>
      </c>
      <c r="N322" s="213" t="s">
        <v>50</v>
      </c>
      <c r="O322" s="43"/>
      <c r="P322" s="214">
        <f>O322*H322</f>
        <v>0</v>
      </c>
      <c r="Q322" s="214">
        <v>0</v>
      </c>
      <c r="R322" s="214">
        <f>Q322*H322</f>
        <v>0</v>
      </c>
      <c r="S322" s="214">
        <v>0</v>
      </c>
      <c r="T322" s="215">
        <f>S322*H322</f>
        <v>0</v>
      </c>
      <c r="AR322" s="25" t="s">
        <v>235</v>
      </c>
      <c r="AT322" s="25" t="s">
        <v>230</v>
      </c>
      <c r="AU322" s="25" t="s">
        <v>87</v>
      </c>
      <c r="AY322" s="25" t="s">
        <v>228</v>
      </c>
      <c r="BE322" s="216">
        <f>IF(N322="základní",J322,0)</f>
        <v>0</v>
      </c>
      <c r="BF322" s="216">
        <f>IF(N322="snížená",J322,0)</f>
        <v>0</v>
      </c>
      <c r="BG322" s="216">
        <f>IF(N322="zákl. přenesená",J322,0)</f>
        <v>0</v>
      </c>
      <c r="BH322" s="216">
        <f>IF(N322="sníž. přenesená",J322,0)</f>
        <v>0</v>
      </c>
      <c r="BI322" s="216">
        <f>IF(N322="nulová",J322,0)</f>
        <v>0</v>
      </c>
      <c r="BJ322" s="25" t="s">
        <v>24</v>
      </c>
      <c r="BK322" s="216">
        <f>ROUND(I322*H322,2)</f>
        <v>0</v>
      </c>
      <c r="BL322" s="25" t="s">
        <v>235</v>
      </c>
      <c r="BM322" s="25" t="s">
        <v>685</v>
      </c>
    </row>
    <row r="323" spans="2:65" s="12" customFormat="1" ht="13.5">
      <c r="B323" s="217"/>
      <c r="C323" s="218"/>
      <c r="D323" s="219" t="s">
        <v>237</v>
      </c>
      <c r="E323" s="220" t="s">
        <v>22</v>
      </c>
      <c r="F323" s="221" t="s">
        <v>686</v>
      </c>
      <c r="G323" s="218"/>
      <c r="H323" s="222">
        <v>1042.4000000000001</v>
      </c>
      <c r="I323" s="223"/>
      <c r="J323" s="218"/>
      <c r="K323" s="218"/>
      <c r="L323" s="224"/>
      <c r="M323" s="225"/>
      <c r="N323" s="226"/>
      <c r="O323" s="226"/>
      <c r="P323" s="226"/>
      <c r="Q323" s="226"/>
      <c r="R323" s="226"/>
      <c r="S323" s="226"/>
      <c r="T323" s="227"/>
      <c r="AT323" s="228" t="s">
        <v>237</v>
      </c>
      <c r="AU323" s="228" t="s">
        <v>87</v>
      </c>
      <c r="AV323" s="12" t="s">
        <v>87</v>
      </c>
      <c r="AW323" s="12" t="s">
        <v>42</v>
      </c>
      <c r="AX323" s="12" t="s">
        <v>24</v>
      </c>
      <c r="AY323" s="228" t="s">
        <v>228</v>
      </c>
    </row>
    <row r="324" spans="2:65" s="1" customFormat="1" ht="22.5" customHeight="1">
      <c r="B324" s="42"/>
      <c r="C324" s="233" t="s">
        <v>687</v>
      </c>
      <c r="D324" s="233" t="s">
        <v>349</v>
      </c>
      <c r="E324" s="234" t="s">
        <v>688</v>
      </c>
      <c r="F324" s="235" t="s">
        <v>689</v>
      </c>
      <c r="G324" s="236" t="s">
        <v>328</v>
      </c>
      <c r="H324" s="237">
        <v>1094.52</v>
      </c>
      <c r="I324" s="238"/>
      <c r="J324" s="239">
        <f>ROUND(I324*H324,2)</f>
        <v>0</v>
      </c>
      <c r="K324" s="235" t="s">
        <v>234</v>
      </c>
      <c r="L324" s="240"/>
      <c r="M324" s="241" t="s">
        <v>22</v>
      </c>
      <c r="N324" s="242" t="s">
        <v>50</v>
      </c>
      <c r="O324" s="43"/>
      <c r="P324" s="214">
        <f>O324*H324</f>
        <v>0</v>
      </c>
      <c r="Q324" s="214">
        <v>4.0000000000000003E-5</v>
      </c>
      <c r="R324" s="214">
        <f>Q324*H324</f>
        <v>4.3780800000000002E-2</v>
      </c>
      <c r="S324" s="214">
        <v>0</v>
      </c>
      <c r="T324" s="215">
        <f>S324*H324</f>
        <v>0</v>
      </c>
      <c r="AR324" s="25" t="s">
        <v>267</v>
      </c>
      <c r="AT324" s="25" t="s">
        <v>349</v>
      </c>
      <c r="AU324" s="25" t="s">
        <v>87</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235</v>
      </c>
      <c r="BM324" s="25" t="s">
        <v>690</v>
      </c>
    </row>
    <row r="325" spans="2:65" s="1" customFormat="1" ht="27">
      <c r="B325" s="42"/>
      <c r="C325" s="64"/>
      <c r="D325" s="229" t="s">
        <v>640</v>
      </c>
      <c r="E325" s="64"/>
      <c r="F325" s="254" t="s">
        <v>691</v>
      </c>
      <c r="G325" s="64"/>
      <c r="H325" s="64"/>
      <c r="I325" s="173"/>
      <c r="J325" s="64"/>
      <c r="K325" s="64"/>
      <c r="L325" s="62"/>
      <c r="M325" s="255"/>
      <c r="N325" s="43"/>
      <c r="O325" s="43"/>
      <c r="P325" s="43"/>
      <c r="Q325" s="43"/>
      <c r="R325" s="43"/>
      <c r="S325" s="43"/>
      <c r="T325" s="79"/>
      <c r="AT325" s="25" t="s">
        <v>640</v>
      </c>
      <c r="AU325" s="25" t="s">
        <v>87</v>
      </c>
    </row>
    <row r="326" spans="2:65" s="12" customFormat="1" ht="13.5">
      <c r="B326" s="217"/>
      <c r="C326" s="218"/>
      <c r="D326" s="219" t="s">
        <v>237</v>
      </c>
      <c r="E326" s="220" t="s">
        <v>22</v>
      </c>
      <c r="F326" s="221" t="s">
        <v>692</v>
      </c>
      <c r="G326" s="218"/>
      <c r="H326" s="222">
        <v>1094.52</v>
      </c>
      <c r="I326" s="223"/>
      <c r="J326" s="218"/>
      <c r="K326" s="218"/>
      <c r="L326" s="224"/>
      <c r="M326" s="225"/>
      <c r="N326" s="226"/>
      <c r="O326" s="226"/>
      <c r="P326" s="226"/>
      <c r="Q326" s="226"/>
      <c r="R326" s="226"/>
      <c r="S326" s="226"/>
      <c r="T326" s="227"/>
      <c r="AT326" s="228" t="s">
        <v>237</v>
      </c>
      <c r="AU326" s="228" t="s">
        <v>87</v>
      </c>
      <c r="AV326" s="12" t="s">
        <v>87</v>
      </c>
      <c r="AW326" s="12" t="s">
        <v>42</v>
      </c>
      <c r="AX326" s="12" t="s">
        <v>24</v>
      </c>
      <c r="AY326" s="228" t="s">
        <v>228</v>
      </c>
    </row>
    <row r="327" spans="2:65" s="1" customFormat="1" ht="22.5" customHeight="1">
      <c r="B327" s="42"/>
      <c r="C327" s="205" t="s">
        <v>693</v>
      </c>
      <c r="D327" s="205" t="s">
        <v>230</v>
      </c>
      <c r="E327" s="206" t="s">
        <v>694</v>
      </c>
      <c r="F327" s="207" t="s">
        <v>695</v>
      </c>
      <c r="G327" s="208" t="s">
        <v>263</v>
      </c>
      <c r="H327" s="209">
        <v>56.061999999999998</v>
      </c>
      <c r="I327" s="210"/>
      <c r="J327" s="211">
        <f>ROUND(I327*H327,2)</f>
        <v>0</v>
      </c>
      <c r="K327" s="207" t="s">
        <v>234</v>
      </c>
      <c r="L327" s="62"/>
      <c r="M327" s="212" t="s">
        <v>22</v>
      </c>
      <c r="N327" s="213" t="s">
        <v>50</v>
      </c>
      <c r="O327" s="43"/>
      <c r="P327" s="214">
        <f>O327*H327</f>
        <v>0</v>
      </c>
      <c r="Q327" s="214">
        <v>8.5000000000000006E-3</v>
      </c>
      <c r="R327" s="214">
        <f>Q327*H327</f>
        <v>0.47652700000000003</v>
      </c>
      <c r="S327" s="214">
        <v>0</v>
      </c>
      <c r="T327" s="215">
        <f>S327*H327</f>
        <v>0</v>
      </c>
      <c r="AR327" s="25" t="s">
        <v>235</v>
      </c>
      <c r="AT327" s="25" t="s">
        <v>230</v>
      </c>
      <c r="AU327" s="25" t="s">
        <v>87</v>
      </c>
      <c r="AY327" s="25" t="s">
        <v>228</v>
      </c>
      <c r="BE327" s="216">
        <f>IF(N327="základní",J327,0)</f>
        <v>0</v>
      </c>
      <c r="BF327" s="216">
        <f>IF(N327="snížená",J327,0)</f>
        <v>0</v>
      </c>
      <c r="BG327" s="216">
        <f>IF(N327="zákl. přenesená",J327,0)</f>
        <v>0</v>
      </c>
      <c r="BH327" s="216">
        <f>IF(N327="sníž. přenesená",J327,0)</f>
        <v>0</v>
      </c>
      <c r="BI327" s="216">
        <f>IF(N327="nulová",J327,0)</f>
        <v>0</v>
      </c>
      <c r="BJ327" s="25" t="s">
        <v>24</v>
      </c>
      <c r="BK327" s="216">
        <f>ROUND(I327*H327,2)</f>
        <v>0</v>
      </c>
      <c r="BL327" s="25" t="s">
        <v>235</v>
      </c>
      <c r="BM327" s="25" t="s">
        <v>696</v>
      </c>
    </row>
    <row r="328" spans="2:65" s="12" customFormat="1" ht="13.5">
      <c r="B328" s="217"/>
      <c r="C328" s="218"/>
      <c r="D328" s="219" t="s">
        <v>237</v>
      </c>
      <c r="E328" s="220" t="s">
        <v>22</v>
      </c>
      <c r="F328" s="221" t="s">
        <v>697</v>
      </c>
      <c r="G328" s="218"/>
      <c r="H328" s="222">
        <v>56.061999999999998</v>
      </c>
      <c r="I328" s="223"/>
      <c r="J328" s="218"/>
      <c r="K328" s="218"/>
      <c r="L328" s="224"/>
      <c r="M328" s="225"/>
      <c r="N328" s="226"/>
      <c r="O328" s="226"/>
      <c r="P328" s="226"/>
      <c r="Q328" s="226"/>
      <c r="R328" s="226"/>
      <c r="S328" s="226"/>
      <c r="T328" s="227"/>
      <c r="AT328" s="228" t="s">
        <v>237</v>
      </c>
      <c r="AU328" s="228" t="s">
        <v>87</v>
      </c>
      <c r="AV328" s="12" t="s">
        <v>87</v>
      </c>
      <c r="AW328" s="12" t="s">
        <v>42</v>
      </c>
      <c r="AX328" s="12" t="s">
        <v>24</v>
      </c>
      <c r="AY328" s="228" t="s">
        <v>228</v>
      </c>
    </row>
    <row r="329" spans="2:65" s="1" customFormat="1" ht="22.5" customHeight="1">
      <c r="B329" s="42"/>
      <c r="C329" s="233" t="s">
        <v>698</v>
      </c>
      <c r="D329" s="233" t="s">
        <v>349</v>
      </c>
      <c r="E329" s="234" t="s">
        <v>699</v>
      </c>
      <c r="F329" s="235" t="s">
        <v>700</v>
      </c>
      <c r="G329" s="236" t="s">
        <v>233</v>
      </c>
      <c r="H329" s="237">
        <v>11.436</v>
      </c>
      <c r="I329" s="238"/>
      <c r="J329" s="239">
        <f>ROUND(I329*H329,2)</f>
        <v>0</v>
      </c>
      <c r="K329" s="235" t="s">
        <v>22</v>
      </c>
      <c r="L329" s="240"/>
      <c r="M329" s="241" t="s">
        <v>22</v>
      </c>
      <c r="N329" s="242" t="s">
        <v>50</v>
      </c>
      <c r="O329" s="43"/>
      <c r="P329" s="214">
        <f>O329*H329</f>
        <v>0</v>
      </c>
      <c r="Q329" s="214">
        <v>0.03</v>
      </c>
      <c r="R329" s="214">
        <f>Q329*H329</f>
        <v>0.34308</v>
      </c>
      <c r="S329" s="214">
        <v>0</v>
      </c>
      <c r="T329" s="215">
        <f>S329*H329</f>
        <v>0</v>
      </c>
      <c r="AR329" s="25" t="s">
        <v>267</v>
      </c>
      <c r="AT329" s="25" t="s">
        <v>349</v>
      </c>
      <c r="AU329" s="25" t="s">
        <v>87</v>
      </c>
      <c r="AY329" s="25" t="s">
        <v>228</v>
      </c>
      <c r="BE329" s="216">
        <f>IF(N329="základní",J329,0)</f>
        <v>0</v>
      </c>
      <c r="BF329" s="216">
        <f>IF(N329="snížená",J329,0)</f>
        <v>0</v>
      </c>
      <c r="BG329" s="216">
        <f>IF(N329="zákl. přenesená",J329,0)</f>
        <v>0</v>
      </c>
      <c r="BH329" s="216">
        <f>IF(N329="sníž. přenesená",J329,0)</f>
        <v>0</v>
      </c>
      <c r="BI329" s="216">
        <f>IF(N329="nulová",J329,0)</f>
        <v>0</v>
      </c>
      <c r="BJ329" s="25" t="s">
        <v>24</v>
      </c>
      <c r="BK329" s="216">
        <f>ROUND(I329*H329,2)</f>
        <v>0</v>
      </c>
      <c r="BL329" s="25" t="s">
        <v>235</v>
      </c>
      <c r="BM329" s="25" t="s">
        <v>701</v>
      </c>
    </row>
    <row r="330" spans="2:65" s="12" customFormat="1" ht="13.5">
      <c r="B330" s="217"/>
      <c r="C330" s="218"/>
      <c r="D330" s="219" t="s">
        <v>237</v>
      </c>
      <c r="E330" s="220" t="s">
        <v>22</v>
      </c>
      <c r="F330" s="221" t="s">
        <v>702</v>
      </c>
      <c r="G330" s="218"/>
      <c r="H330" s="222">
        <v>11.436</v>
      </c>
      <c r="I330" s="223"/>
      <c r="J330" s="218"/>
      <c r="K330" s="218"/>
      <c r="L330" s="224"/>
      <c r="M330" s="225"/>
      <c r="N330" s="226"/>
      <c r="O330" s="226"/>
      <c r="P330" s="226"/>
      <c r="Q330" s="226"/>
      <c r="R330" s="226"/>
      <c r="S330" s="226"/>
      <c r="T330" s="227"/>
      <c r="AT330" s="228" t="s">
        <v>237</v>
      </c>
      <c r="AU330" s="228" t="s">
        <v>87</v>
      </c>
      <c r="AV330" s="12" t="s">
        <v>87</v>
      </c>
      <c r="AW330" s="12" t="s">
        <v>42</v>
      </c>
      <c r="AX330" s="12" t="s">
        <v>24</v>
      </c>
      <c r="AY330" s="228" t="s">
        <v>228</v>
      </c>
    </row>
    <row r="331" spans="2:65" s="1" customFormat="1" ht="31.5" customHeight="1">
      <c r="B331" s="42"/>
      <c r="C331" s="205" t="s">
        <v>703</v>
      </c>
      <c r="D331" s="205" t="s">
        <v>230</v>
      </c>
      <c r="E331" s="206" t="s">
        <v>704</v>
      </c>
      <c r="F331" s="207" t="s">
        <v>705</v>
      </c>
      <c r="G331" s="208" t="s">
        <v>328</v>
      </c>
      <c r="H331" s="209">
        <v>287.83</v>
      </c>
      <c r="I331" s="210"/>
      <c r="J331" s="211">
        <f>ROUND(I331*H331,2)</f>
        <v>0</v>
      </c>
      <c r="K331" s="207" t="s">
        <v>234</v>
      </c>
      <c r="L331" s="62"/>
      <c r="M331" s="212" t="s">
        <v>22</v>
      </c>
      <c r="N331" s="213" t="s">
        <v>50</v>
      </c>
      <c r="O331" s="43"/>
      <c r="P331" s="214">
        <f>O331*H331</f>
        <v>0</v>
      </c>
      <c r="Q331" s="214">
        <v>1.6800000000000001E-3</v>
      </c>
      <c r="R331" s="214">
        <f>Q331*H331</f>
        <v>0.4835544</v>
      </c>
      <c r="S331" s="214">
        <v>0</v>
      </c>
      <c r="T331" s="215">
        <f>S331*H331</f>
        <v>0</v>
      </c>
      <c r="AR331" s="25" t="s">
        <v>235</v>
      </c>
      <c r="AT331" s="25" t="s">
        <v>230</v>
      </c>
      <c r="AU331" s="25" t="s">
        <v>87</v>
      </c>
      <c r="AY331" s="25" t="s">
        <v>228</v>
      </c>
      <c r="BE331" s="216">
        <f>IF(N331="základní",J331,0)</f>
        <v>0</v>
      </c>
      <c r="BF331" s="216">
        <f>IF(N331="snížená",J331,0)</f>
        <v>0</v>
      </c>
      <c r="BG331" s="216">
        <f>IF(N331="zákl. přenesená",J331,0)</f>
        <v>0</v>
      </c>
      <c r="BH331" s="216">
        <f>IF(N331="sníž. přenesená",J331,0)</f>
        <v>0</v>
      </c>
      <c r="BI331" s="216">
        <f>IF(N331="nulová",J331,0)</f>
        <v>0</v>
      </c>
      <c r="BJ331" s="25" t="s">
        <v>24</v>
      </c>
      <c r="BK331" s="216">
        <f>ROUND(I331*H331,2)</f>
        <v>0</v>
      </c>
      <c r="BL331" s="25" t="s">
        <v>235</v>
      </c>
      <c r="BM331" s="25" t="s">
        <v>706</v>
      </c>
    </row>
    <row r="332" spans="2:65" s="12" customFormat="1" ht="13.5">
      <c r="B332" s="217"/>
      <c r="C332" s="218"/>
      <c r="D332" s="219" t="s">
        <v>237</v>
      </c>
      <c r="E332" s="220" t="s">
        <v>22</v>
      </c>
      <c r="F332" s="221" t="s">
        <v>707</v>
      </c>
      <c r="G332" s="218"/>
      <c r="H332" s="222">
        <v>287.83</v>
      </c>
      <c r="I332" s="223"/>
      <c r="J332" s="218"/>
      <c r="K332" s="218"/>
      <c r="L332" s="224"/>
      <c r="M332" s="225"/>
      <c r="N332" s="226"/>
      <c r="O332" s="226"/>
      <c r="P332" s="226"/>
      <c r="Q332" s="226"/>
      <c r="R332" s="226"/>
      <c r="S332" s="226"/>
      <c r="T332" s="227"/>
      <c r="AT332" s="228" t="s">
        <v>237</v>
      </c>
      <c r="AU332" s="228" t="s">
        <v>87</v>
      </c>
      <c r="AV332" s="12" t="s">
        <v>87</v>
      </c>
      <c r="AW332" s="12" t="s">
        <v>42</v>
      </c>
      <c r="AX332" s="12" t="s">
        <v>24</v>
      </c>
      <c r="AY332" s="228" t="s">
        <v>228</v>
      </c>
    </row>
    <row r="333" spans="2:65" s="1" customFormat="1" ht="22.5" customHeight="1">
      <c r="B333" s="42"/>
      <c r="C333" s="233" t="s">
        <v>708</v>
      </c>
      <c r="D333" s="233" t="s">
        <v>349</v>
      </c>
      <c r="E333" s="234" t="s">
        <v>709</v>
      </c>
      <c r="F333" s="235" t="s">
        <v>710</v>
      </c>
      <c r="G333" s="236" t="s">
        <v>263</v>
      </c>
      <c r="H333" s="237">
        <v>58.716999999999999</v>
      </c>
      <c r="I333" s="238"/>
      <c r="J333" s="239">
        <f>ROUND(I333*H333,2)</f>
        <v>0</v>
      </c>
      <c r="K333" s="235" t="s">
        <v>234</v>
      </c>
      <c r="L333" s="240"/>
      <c r="M333" s="241" t="s">
        <v>22</v>
      </c>
      <c r="N333" s="242" t="s">
        <v>50</v>
      </c>
      <c r="O333" s="43"/>
      <c r="P333" s="214">
        <f>O333*H333</f>
        <v>0</v>
      </c>
      <c r="Q333" s="214">
        <v>5.9999999999999995E-4</v>
      </c>
      <c r="R333" s="214">
        <f>Q333*H333</f>
        <v>3.5230199999999996E-2</v>
      </c>
      <c r="S333" s="214">
        <v>0</v>
      </c>
      <c r="T333" s="215">
        <f>S333*H333</f>
        <v>0</v>
      </c>
      <c r="AR333" s="25" t="s">
        <v>267</v>
      </c>
      <c r="AT333" s="25" t="s">
        <v>349</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235</v>
      </c>
      <c r="BM333" s="25" t="s">
        <v>711</v>
      </c>
    </row>
    <row r="334" spans="2:65" s="1" customFormat="1" ht="27">
      <c r="B334" s="42"/>
      <c r="C334" s="64"/>
      <c r="D334" s="229" t="s">
        <v>640</v>
      </c>
      <c r="E334" s="64"/>
      <c r="F334" s="254" t="s">
        <v>712</v>
      </c>
      <c r="G334" s="64"/>
      <c r="H334" s="64"/>
      <c r="I334" s="173"/>
      <c r="J334" s="64"/>
      <c r="K334" s="64"/>
      <c r="L334" s="62"/>
      <c r="M334" s="255"/>
      <c r="N334" s="43"/>
      <c r="O334" s="43"/>
      <c r="P334" s="43"/>
      <c r="Q334" s="43"/>
      <c r="R334" s="43"/>
      <c r="S334" s="43"/>
      <c r="T334" s="79"/>
      <c r="AT334" s="25" t="s">
        <v>640</v>
      </c>
      <c r="AU334" s="25" t="s">
        <v>87</v>
      </c>
    </row>
    <row r="335" spans="2:65" s="12" customFormat="1" ht="13.5">
      <c r="B335" s="217"/>
      <c r="C335" s="218"/>
      <c r="D335" s="219" t="s">
        <v>237</v>
      </c>
      <c r="E335" s="220" t="s">
        <v>22</v>
      </c>
      <c r="F335" s="221" t="s">
        <v>713</v>
      </c>
      <c r="G335" s="218"/>
      <c r="H335" s="222">
        <v>58.716999999999999</v>
      </c>
      <c r="I335" s="223"/>
      <c r="J335" s="218"/>
      <c r="K335" s="218"/>
      <c r="L335" s="224"/>
      <c r="M335" s="225"/>
      <c r="N335" s="226"/>
      <c r="O335" s="226"/>
      <c r="P335" s="226"/>
      <c r="Q335" s="226"/>
      <c r="R335" s="226"/>
      <c r="S335" s="226"/>
      <c r="T335" s="227"/>
      <c r="AT335" s="228" t="s">
        <v>237</v>
      </c>
      <c r="AU335" s="228" t="s">
        <v>87</v>
      </c>
      <c r="AV335" s="12" t="s">
        <v>87</v>
      </c>
      <c r="AW335" s="12" t="s">
        <v>42</v>
      </c>
      <c r="AX335" s="12" t="s">
        <v>24</v>
      </c>
      <c r="AY335" s="228" t="s">
        <v>228</v>
      </c>
    </row>
    <row r="336" spans="2:65" s="1" customFormat="1" ht="31.5" customHeight="1">
      <c r="B336" s="42"/>
      <c r="C336" s="205" t="s">
        <v>714</v>
      </c>
      <c r="D336" s="205" t="s">
        <v>230</v>
      </c>
      <c r="E336" s="206" t="s">
        <v>715</v>
      </c>
      <c r="F336" s="207" t="s">
        <v>716</v>
      </c>
      <c r="G336" s="208" t="s">
        <v>263</v>
      </c>
      <c r="H336" s="209">
        <v>1702.546</v>
      </c>
      <c r="I336" s="210"/>
      <c r="J336" s="211">
        <f>ROUND(I336*H336,2)</f>
        <v>0</v>
      </c>
      <c r="K336" s="207" t="s">
        <v>234</v>
      </c>
      <c r="L336" s="62"/>
      <c r="M336" s="212" t="s">
        <v>22</v>
      </c>
      <c r="N336" s="213" t="s">
        <v>50</v>
      </c>
      <c r="O336" s="43"/>
      <c r="P336" s="214">
        <f>O336*H336</f>
        <v>0</v>
      </c>
      <c r="Q336" s="214">
        <v>9.4999999999999998E-3</v>
      </c>
      <c r="R336" s="214">
        <f>Q336*H336</f>
        <v>16.174187</v>
      </c>
      <c r="S336" s="214">
        <v>0</v>
      </c>
      <c r="T336" s="215">
        <f>S336*H336</f>
        <v>0</v>
      </c>
      <c r="AR336" s="25" t="s">
        <v>235</v>
      </c>
      <c r="AT336" s="25" t="s">
        <v>230</v>
      </c>
      <c r="AU336" s="25" t="s">
        <v>87</v>
      </c>
      <c r="AY336" s="25" t="s">
        <v>228</v>
      </c>
      <c r="BE336" s="216">
        <f>IF(N336="základní",J336,0)</f>
        <v>0</v>
      </c>
      <c r="BF336" s="216">
        <f>IF(N336="snížená",J336,0)</f>
        <v>0</v>
      </c>
      <c r="BG336" s="216">
        <f>IF(N336="zákl. přenesená",J336,0)</f>
        <v>0</v>
      </c>
      <c r="BH336" s="216">
        <f>IF(N336="sníž. přenesená",J336,0)</f>
        <v>0</v>
      </c>
      <c r="BI336" s="216">
        <f>IF(N336="nulová",J336,0)</f>
        <v>0</v>
      </c>
      <c r="BJ336" s="25" t="s">
        <v>24</v>
      </c>
      <c r="BK336" s="216">
        <f>ROUND(I336*H336,2)</f>
        <v>0</v>
      </c>
      <c r="BL336" s="25" t="s">
        <v>235</v>
      </c>
      <c r="BM336" s="25" t="s">
        <v>717</v>
      </c>
    </row>
    <row r="337" spans="2:65" s="1" customFormat="1" ht="108">
      <c r="B337" s="42"/>
      <c r="C337" s="64"/>
      <c r="D337" s="229" t="s">
        <v>640</v>
      </c>
      <c r="E337" s="64"/>
      <c r="F337" s="254" t="s">
        <v>718</v>
      </c>
      <c r="G337" s="64"/>
      <c r="H337" s="64"/>
      <c r="I337" s="173"/>
      <c r="J337" s="64"/>
      <c r="K337" s="64"/>
      <c r="L337" s="62"/>
      <c r="M337" s="255"/>
      <c r="N337" s="43"/>
      <c r="O337" s="43"/>
      <c r="P337" s="43"/>
      <c r="Q337" s="43"/>
      <c r="R337" s="43"/>
      <c r="S337" s="43"/>
      <c r="T337" s="79"/>
      <c r="AT337" s="25" t="s">
        <v>640</v>
      </c>
      <c r="AU337" s="25" t="s">
        <v>87</v>
      </c>
    </row>
    <row r="338" spans="2:65" s="12" customFormat="1" ht="27">
      <c r="B338" s="217"/>
      <c r="C338" s="218"/>
      <c r="D338" s="229" t="s">
        <v>237</v>
      </c>
      <c r="E338" s="230" t="s">
        <v>22</v>
      </c>
      <c r="F338" s="231" t="s">
        <v>719</v>
      </c>
      <c r="G338" s="218"/>
      <c r="H338" s="232">
        <v>100.489</v>
      </c>
      <c r="I338" s="223"/>
      <c r="J338" s="218"/>
      <c r="K338" s="218"/>
      <c r="L338" s="224"/>
      <c r="M338" s="225"/>
      <c r="N338" s="226"/>
      <c r="O338" s="226"/>
      <c r="P338" s="226"/>
      <c r="Q338" s="226"/>
      <c r="R338" s="226"/>
      <c r="S338" s="226"/>
      <c r="T338" s="227"/>
      <c r="AT338" s="228" t="s">
        <v>237</v>
      </c>
      <c r="AU338" s="228" t="s">
        <v>87</v>
      </c>
      <c r="AV338" s="12" t="s">
        <v>87</v>
      </c>
      <c r="AW338" s="12" t="s">
        <v>42</v>
      </c>
      <c r="AX338" s="12" t="s">
        <v>79</v>
      </c>
      <c r="AY338" s="228" t="s">
        <v>228</v>
      </c>
    </row>
    <row r="339" spans="2:65" s="12" customFormat="1" ht="27">
      <c r="B339" s="217"/>
      <c r="C339" s="218"/>
      <c r="D339" s="229" t="s">
        <v>237</v>
      </c>
      <c r="E339" s="230" t="s">
        <v>22</v>
      </c>
      <c r="F339" s="231" t="s">
        <v>720</v>
      </c>
      <c r="G339" s="218"/>
      <c r="H339" s="232">
        <v>114.514</v>
      </c>
      <c r="I339" s="223"/>
      <c r="J339" s="218"/>
      <c r="K339" s="218"/>
      <c r="L339" s="224"/>
      <c r="M339" s="225"/>
      <c r="N339" s="226"/>
      <c r="O339" s="226"/>
      <c r="P339" s="226"/>
      <c r="Q339" s="226"/>
      <c r="R339" s="226"/>
      <c r="S339" s="226"/>
      <c r="T339" s="227"/>
      <c r="AT339" s="228" t="s">
        <v>237</v>
      </c>
      <c r="AU339" s="228" t="s">
        <v>87</v>
      </c>
      <c r="AV339" s="12" t="s">
        <v>87</v>
      </c>
      <c r="AW339" s="12" t="s">
        <v>42</v>
      </c>
      <c r="AX339" s="12" t="s">
        <v>79</v>
      </c>
      <c r="AY339" s="228" t="s">
        <v>228</v>
      </c>
    </row>
    <row r="340" spans="2:65" s="12" customFormat="1" ht="13.5">
      <c r="B340" s="217"/>
      <c r="C340" s="218"/>
      <c r="D340" s="229" t="s">
        <v>237</v>
      </c>
      <c r="E340" s="230" t="s">
        <v>22</v>
      </c>
      <c r="F340" s="231" t="s">
        <v>721</v>
      </c>
      <c r="G340" s="218"/>
      <c r="H340" s="232">
        <v>-38.880000000000003</v>
      </c>
      <c r="I340" s="223"/>
      <c r="J340" s="218"/>
      <c r="K340" s="218"/>
      <c r="L340" s="224"/>
      <c r="M340" s="225"/>
      <c r="N340" s="226"/>
      <c r="O340" s="226"/>
      <c r="P340" s="226"/>
      <c r="Q340" s="226"/>
      <c r="R340" s="226"/>
      <c r="S340" s="226"/>
      <c r="T340" s="227"/>
      <c r="AT340" s="228" t="s">
        <v>237</v>
      </c>
      <c r="AU340" s="228" t="s">
        <v>87</v>
      </c>
      <c r="AV340" s="12" t="s">
        <v>87</v>
      </c>
      <c r="AW340" s="12" t="s">
        <v>42</v>
      </c>
      <c r="AX340" s="12" t="s">
        <v>79</v>
      </c>
      <c r="AY340" s="228" t="s">
        <v>228</v>
      </c>
    </row>
    <row r="341" spans="2:65" s="12" customFormat="1" ht="13.5">
      <c r="B341" s="217"/>
      <c r="C341" s="218"/>
      <c r="D341" s="229" t="s">
        <v>237</v>
      </c>
      <c r="E341" s="230" t="s">
        <v>22</v>
      </c>
      <c r="F341" s="231" t="s">
        <v>722</v>
      </c>
      <c r="G341" s="218"/>
      <c r="H341" s="232">
        <v>108.816</v>
      </c>
      <c r="I341" s="223"/>
      <c r="J341" s="218"/>
      <c r="K341" s="218"/>
      <c r="L341" s="224"/>
      <c r="M341" s="225"/>
      <c r="N341" s="226"/>
      <c r="O341" s="226"/>
      <c r="P341" s="226"/>
      <c r="Q341" s="226"/>
      <c r="R341" s="226"/>
      <c r="S341" s="226"/>
      <c r="T341" s="227"/>
      <c r="AT341" s="228" t="s">
        <v>237</v>
      </c>
      <c r="AU341" s="228" t="s">
        <v>87</v>
      </c>
      <c r="AV341" s="12" t="s">
        <v>87</v>
      </c>
      <c r="AW341" s="12" t="s">
        <v>42</v>
      </c>
      <c r="AX341" s="12" t="s">
        <v>79</v>
      </c>
      <c r="AY341" s="228" t="s">
        <v>228</v>
      </c>
    </row>
    <row r="342" spans="2:65" s="12" customFormat="1" ht="13.5">
      <c r="B342" s="217"/>
      <c r="C342" s="218"/>
      <c r="D342" s="229" t="s">
        <v>237</v>
      </c>
      <c r="E342" s="230" t="s">
        <v>22</v>
      </c>
      <c r="F342" s="231" t="s">
        <v>723</v>
      </c>
      <c r="G342" s="218"/>
      <c r="H342" s="232">
        <v>472.83499999999998</v>
      </c>
      <c r="I342" s="223"/>
      <c r="J342" s="218"/>
      <c r="K342" s="218"/>
      <c r="L342" s="224"/>
      <c r="M342" s="225"/>
      <c r="N342" s="226"/>
      <c r="O342" s="226"/>
      <c r="P342" s="226"/>
      <c r="Q342" s="226"/>
      <c r="R342" s="226"/>
      <c r="S342" s="226"/>
      <c r="T342" s="227"/>
      <c r="AT342" s="228" t="s">
        <v>237</v>
      </c>
      <c r="AU342" s="228" t="s">
        <v>87</v>
      </c>
      <c r="AV342" s="12" t="s">
        <v>87</v>
      </c>
      <c r="AW342" s="12" t="s">
        <v>42</v>
      </c>
      <c r="AX342" s="12" t="s">
        <v>79</v>
      </c>
      <c r="AY342" s="228" t="s">
        <v>228</v>
      </c>
    </row>
    <row r="343" spans="2:65" s="12" customFormat="1" ht="13.5">
      <c r="B343" s="217"/>
      <c r="C343" s="218"/>
      <c r="D343" s="229" t="s">
        <v>237</v>
      </c>
      <c r="E343" s="230" t="s">
        <v>22</v>
      </c>
      <c r="F343" s="231" t="s">
        <v>724</v>
      </c>
      <c r="G343" s="218"/>
      <c r="H343" s="232">
        <v>871.84199999999998</v>
      </c>
      <c r="I343" s="223"/>
      <c r="J343" s="218"/>
      <c r="K343" s="218"/>
      <c r="L343" s="224"/>
      <c r="M343" s="225"/>
      <c r="N343" s="226"/>
      <c r="O343" s="226"/>
      <c r="P343" s="226"/>
      <c r="Q343" s="226"/>
      <c r="R343" s="226"/>
      <c r="S343" s="226"/>
      <c r="T343" s="227"/>
      <c r="AT343" s="228" t="s">
        <v>237</v>
      </c>
      <c r="AU343" s="228" t="s">
        <v>87</v>
      </c>
      <c r="AV343" s="12" t="s">
        <v>87</v>
      </c>
      <c r="AW343" s="12" t="s">
        <v>42</v>
      </c>
      <c r="AX343" s="12" t="s">
        <v>79</v>
      </c>
      <c r="AY343" s="228" t="s">
        <v>228</v>
      </c>
    </row>
    <row r="344" spans="2:65" s="12" customFormat="1" ht="13.5">
      <c r="B344" s="217"/>
      <c r="C344" s="218"/>
      <c r="D344" s="229" t="s">
        <v>237</v>
      </c>
      <c r="E344" s="230" t="s">
        <v>22</v>
      </c>
      <c r="F344" s="231" t="s">
        <v>725</v>
      </c>
      <c r="G344" s="218"/>
      <c r="H344" s="232">
        <v>72.930000000000007</v>
      </c>
      <c r="I344" s="223"/>
      <c r="J344" s="218"/>
      <c r="K344" s="218"/>
      <c r="L344" s="224"/>
      <c r="M344" s="225"/>
      <c r="N344" s="226"/>
      <c r="O344" s="226"/>
      <c r="P344" s="226"/>
      <c r="Q344" s="226"/>
      <c r="R344" s="226"/>
      <c r="S344" s="226"/>
      <c r="T344" s="227"/>
      <c r="AT344" s="228" t="s">
        <v>237</v>
      </c>
      <c r="AU344" s="228" t="s">
        <v>87</v>
      </c>
      <c r="AV344" s="12" t="s">
        <v>87</v>
      </c>
      <c r="AW344" s="12" t="s">
        <v>42</v>
      </c>
      <c r="AX344" s="12" t="s">
        <v>79</v>
      </c>
      <c r="AY344" s="228" t="s">
        <v>228</v>
      </c>
    </row>
    <row r="345" spans="2:65" s="13" customFormat="1" ht="13.5">
      <c r="B345" s="243"/>
      <c r="C345" s="244"/>
      <c r="D345" s="219" t="s">
        <v>237</v>
      </c>
      <c r="E345" s="245" t="s">
        <v>22</v>
      </c>
      <c r="F345" s="246" t="s">
        <v>358</v>
      </c>
      <c r="G345" s="244"/>
      <c r="H345" s="247">
        <v>1702.546</v>
      </c>
      <c r="I345" s="248"/>
      <c r="J345" s="244"/>
      <c r="K345" s="244"/>
      <c r="L345" s="249"/>
      <c r="M345" s="250"/>
      <c r="N345" s="251"/>
      <c r="O345" s="251"/>
      <c r="P345" s="251"/>
      <c r="Q345" s="251"/>
      <c r="R345" s="251"/>
      <c r="S345" s="251"/>
      <c r="T345" s="252"/>
      <c r="AT345" s="253" t="s">
        <v>237</v>
      </c>
      <c r="AU345" s="253" t="s">
        <v>87</v>
      </c>
      <c r="AV345" s="13" t="s">
        <v>235</v>
      </c>
      <c r="AW345" s="13" t="s">
        <v>42</v>
      </c>
      <c r="AX345" s="13" t="s">
        <v>24</v>
      </c>
      <c r="AY345" s="253" t="s">
        <v>228</v>
      </c>
    </row>
    <row r="346" spans="2:65" s="1" customFormat="1" ht="31.5" customHeight="1">
      <c r="B346" s="42"/>
      <c r="C346" s="233" t="s">
        <v>726</v>
      </c>
      <c r="D346" s="233" t="s">
        <v>349</v>
      </c>
      <c r="E346" s="234" t="s">
        <v>727</v>
      </c>
      <c r="F346" s="235" t="s">
        <v>728</v>
      </c>
      <c r="G346" s="236" t="s">
        <v>263</v>
      </c>
      <c r="H346" s="237">
        <v>1736.597</v>
      </c>
      <c r="I346" s="238"/>
      <c r="J346" s="239">
        <f>ROUND(I346*H346,2)</f>
        <v>0</v>
      </c>
      <c r="K346" s="235" t="s">
        <v>234</v>
      </c>
      <c r="L346" s="240"/>
      <c r="M346" s="241" t="s">
        <v>22</v>
      </c>
      <c r="N346" s="242" t="s">
        <v>50</v>
      </c>
      <c r="O346" s="43"/>
      <c r="P346" s="214">
        <f>O346*H346</f>
        <v>0</v>
      </c>
      <c r="Q346" s="214">
        <v>2.5000000000000001E-2</v>
      </c>
      <c r="R346" s="214">
        <f>Q346*H346</f>
        <v>43.414925000000004</v>
      </c>
      <c r="S346" s="214">
        <v>0</v>
      </c>
      <c r="T346" s="215">
        <f>S346*H346</f>
        <v>0</v>
      </c>
      <c r="AR346" s="25" t="s">
        <v>267</v>
      </c>
      <c r="AT346" s="25" t="s">
        <v>349</v>
      </c>
      <c r="AU346" s="25" t="s">
        <v>87</v>
      </c>
      <c r="AY346" s="25" t="s">
        <v>228</v>
      </c>
      <c r="BE346" s="216">
        <f>IF(N346="základní",J346,0)</f>
        <v>0</v>
      </c>
      <c r="BF346" s="216">
        <f>IF(N346="snížená",J346,0)</f>
        <v>0</v>
      </c>
      <c r="BG346" s="216">
        <f>IF(N346="zákl. přenesená",J346,0)</f>
        <v>0</v>
      </c>
      <c r="BH346" s="216">
        <f>IF(N346="sníž. přenesená",J346,0)</f>
        <v>0</v>
      </c>
      <c r="BI346" s="216">
        <f>IF(N346="nulová",J346,0)</f>
        <v>0</v>
      </c>
      <c r="BJ346" s="25" t="s">
        <v>24</v>
      </c>
      <c r="BK346" s="216">
        <f>ROUND(I346*H346,2)</f>
        <v>0</v>
      </c>
      <c r="BL346" s="25" t="s">
        <v>235</v>
      </c>
      <c r="BM346" s="25" t="s">
        <v>729</v>
      </c>
    </row>
    <row r="347" spans="2:65" s="12" customFormat="1" ht="13.5">
      <c r="B347" s="217"/>
      <c r="C347" s="218"/>
      <c r="D347" s="219" t="s">
        <v>237</v>
      </c>
      <c r="E347" s="220" t="s">
        <v>22</v>
      </c>
      <c r="F347" s="221" t="s">
        <v>730</v>
      </c>
      <c r="G347" s="218"/>
      <c r="H347" s="222">
        <v>1736.597</v>
      </c>
      <c r="I347" s="223"/>
      <c r="J347" s="218"/>
      <c r="K347" s="218"/>
      <c r="L347" s="224"/>
      <c r="M347" s="225"/>
      <c r="N347" s="226"/>
      <c r="O347" s="226"/>
      <c r="P347" s="226"/>
      <c r="Q347" s="226"/>
      <c r="R347" s="226"/>
      <c r="S347" s="226"/>
      <c r="T347" s="227"/>
      <c r="AT347" s="228" t="s">
        <v>237</v>
      </c>
      <c r="AU347" s="228" t="s">
        <v>87</v>
      </c>
      <c r="AV347" s="12" t="s">
        <v>87</v>
      </c>
      <c r="AW347" s="12" t="s">
        <v>42</v>
      </c>
      <c r="AX347" s="12" t="s">
        <v>24</v>
      </c>
      <c r="AY347" s="228" t="s">
        <v>228</v>
      </c>
    </row>
    <row r="348" spans="2:65" s="1" customFormat="1" ht="31.5" customHeight="1">
      <c r="B348" s="42"/>
      <c r="C348" s="205" t="s">
        <v>731</v>
      </c>
      <c r="D348" s="205" t="s">
        <v>230</v>
      </c>
      <c r="E348" s="206" t="s">
        <v>732</v>
      </c>
      <c r="F348" s="207" t="s">
        <v>733</v>
      </c>
      <c r="G348" s="208" t="s">
        <v>263</v>
      </c>
      <c r="H348" s="209">
        <v>472.83499999999998</v>
      </c>
      <c r="I348" s="210"/>
      <c r="J348" s="211">
        <f>ROUND(I348*H348,2)</f>
        <v>0</v>
      </c>
      <c r="K348" s="207" t="s">
        <v>234</v>
      </c>
      <c r="L348" s="62"/>
      <c r="M348" s="212" t="s">
        <v>22</v>
      </c>
      <c r="N348" s="213" t="s">
        <v>50</v>
      </c>
      <c r="O348" s="43"/>
      <c r="P348" s="214">
        <f>O348*H348</f>
        <v>0</v>
      </c>
      <c r="Q348" s="214">
        <v>6.28E-3</v>
      </c>
      <c r="R348" s="214">
        <f>Q348*H348</f>
        <v>2.9694037999999998</v>
      </c>
      <c r="S348" s="214">
        <v>0</v>
      </c>
      <c r="T348" s="215">
        <f>S348*H348</f>
        <v>0</v>
      </c>
      <c r="AR348" s="25" t="s">
        <v>235</v>
      </c>
      <c r="AT348" s="25" t="s">
        <v>230</v>
      </c>
      <c r="AU348" s="25" t="s">
        <v>87</v>
      </c>
      <c r="AY348" s="25" t="s">
        <v>228</v>
      </c>
      <c r="BE348" s="216">
        <f>IF(N348="základní",J348,0)</f>
        <v>0</v>
      </c>
      <c r="BF348" s="216">
        <f>IF(N348="snížená",J348,0)</f>
        <v>0</v>
      </c>
      <c r="BG348" s="216">
        <f>IF(N348="zákl. přenesená",J348,0)</f>
        <v>0</v>
      </c>
      <c r="BH348" s="216">
        <f>IF(N348="sníž. přenesená",J348,0)</f>
        <v>0</v>
      </c>
      <c r="BI348" s="216">
        <f>IF(N348="nulová",J348,0)</f>
        <v>0</v>
      </c>
      <c r="BJ348" s="25" t="s">
        <v>24</v>
      </c>
      <c r="BK348" s="216">
        <f>ROUND(I348*H348,2)</f>
        <v>0</v>
      </c>
      <c r="BL348" s="25" t="s">
        <v>235</v>
      </c>
      <c r="BM348" s="25" t="s">
        <v>734</v>
      </c>
    </row>
    <row r="349" spans="2:65" s="12" customFormat="1" ht="13.5">
      <c r="B349" s="217"/>
      <c r="C349" s="218"/>
      <c r="D349" s="219" t="s">
        <v>237</v>
      </c>
      <c r="E349" s="220" t="s">
        <v>22</v>
      </c>
      <c r="F349" s="221" t="s">
        <v>735</v>
      </c>
      <c r="G349" s="218"/>
      <c r="H349" s="222">
        <v>472.83499999999998</v>
      </c>
      <c r="I349" s="223"/>
      <c r="J349" s="218"/>
      <c r="K349" s="218"/>
      <c r="L349" s="224"/>
      <c r="M349" s="225"/>
      <c r="N349" s="226"/>
      <c r="O349" s="226"/>
      <c r="P349" s="226"/>
      <c r="Q349" s="226"/>
      <c r="R349" s="226"/>
      <c r="S349" s="226"/>
      <c r="T349" s="227"/>
      <c r="AT349" s="228" t="s">
        <v>237</v>
      </c>
      <c r="AU349" s="228" t="s">
        <v>87</v>
      </c>
      <c r="AV349" s="12" t="s">
        <v>87</v>
      </c>
      <c r="AW349" s="12" t="s">
        <v>42</v>
      </c>
      <c r="AX349" s="12" t="s">
        <v>24</v>
      </c>
      <c r="AY349" s="228" t="s">
        <v>228</v>
      </c>
    </row>
    <row r="350" spans="2:65" s="1" customFormat="1" ht="22.5" customHeight="1">
      <c r="B350" s="42"/>
      <c r="C350" s="205" t="s">
        <v>736</v>
      </c>
      <c r="D350" s="205" t="s">
        <v>230</v>
      </c>
      <c r="E350" s="206" t="s">
        <v>737</v>
      </c>
      <c r="F350" s="207" t="s">
        <v>738</v>
      </c>
      <c r="G350" s="208" t="s">
        <v>263</v>
      </c>
      <c r="H350" s="209">
        <v>56.064</v>
      </c>
      <c r="I350" s="210"/>
      <c r="J350" s="211">
        <f>ROUND(I350*H350,2)</f>
        <v>0</v>
      </c>
      <c r="K350" s="207" t="s">
        <v>234</v>
      </c>
      <c r="L350" s="62"/>
      <c r="M350" s="212" t="s">
        <v>22</v>
      </c>
      <c r="N350" s="213" t="s">
        <v>50</v>
      </c>
      <c r="O350" s="43"/>
      <c r="P350" s="214">
        <f>O350*H350</f>
        <v>0</v>
      </c>
      <c r="Q350" s="214">
        <v>9.6799999999999994E-3</v>
      </c>
      <c r="R350" s="214">
        <f>Q350*H350</f>
        <v>0.54269951999999999</v>
      </c>
      <c r="S350" s="214">
        <v>0</v>
      </c>
      <c r="T350" s="215">
        <f>S350*H350</f>
        <v>0</v>
      </c>
      <c r="AR350" s="25" t="s">
        <v>235</v>
      </c>
      <c r="AT350" s="25" t="s">
        <v>230</v>
      </c>
      <c r="AU350" s="25" t="s">
        <v>87</v>
      </c>
      <c r="AY350" s="25" t="s">
        <v>228</v>
      </c>
      <c r="BE350" s="216">
        <f>IF(N350="základní",J350,0)</f>
        <v>0</v>
      </c>
      <c r="BF350" s="216">
        <f>IF(N350="snížená",J350,0)</f>
        <v>0</v>
      </c>
      <c r="BG350" s="216">
        <f>IF(N350="zákl. přenesená",J350,0)</f>
        <v>0</v>
      </c>
      <c r="BH350" s="216">
        <f>IF(N350="sníž. přenesená",J350,0)</f>
        <v>0</v>
      </c>
      <c r="BI350" s="216">
        <f>IF(N350="nulová",J350,0)</f>
        <v>0</v>
      </c>
      <c r="BJ350" s="25" t="s">
        <v>24</v>
      </c>
      <c r="BK350" s="216">
        <f>ROUND(I350*H350,2)</f>
        <v>0</v>
      </c>
      <c r="BL350" s="25" t="s">
        <v>235</v>
      </c>
      <c r="BM350" s="25" t="s">
        <v>739</v>
      </c>
    </row>
    <row r="351" spans="2:65" s="1" customFormat="1" ht="22.5" customHeight="1">
      <c r="B351" s="42"/>
      <c r="C351" s="205" t="s">
        <v>740</v>
      </c>
      <c r="D351" s="205" t="s">
        <v>230</v>
      </c>
      <c r="E351" s="206" t="s">
        <v>741</v>
      </c>
      <c r="F351" s="207" t="s">
        <v>742</v>
      </c>
      <c r="G351" s="208" t="s">
        <v>263</v>
      </c>
      <c r="H351" s="209">
        <v>284.93900000000002</v>
      </c>
      <c r="I351" s="210"/>
      <c r="J351" s="211">
        <f>ROUND(I351*H351,2)</f>
        <v>0</v>
      </c>
      <c r="K351" s="207" t="s">
        <v>234</v>
      </c>
      <c r="L351" s="62"/>
      <c r="M351" s="212" t="s">
        <v>22</v>
      </c>
      <c r="N351" s="213" t="s">
        <v>50</v>
      </c>
      <c r="O351" s="43"/>
      <c r="P351" s="214">
        <f>O351*H351</f>
        <v>0</v>
      </c>
      <c r="Q351" s="214">
        <v>2.6800000000000001E-3</v>
      </c>
      <c r="R351" s="214">
        <f>Q351*H351</f>
        <v>0.76363652000000004</v>
      </c>
      <c r="S351" s="214">
        <v>0</v>
      </c>
      <c r="T351" s="215">
        <f>S351*H351</f>
        <v>0</v>
      </c>
      <c r="AR351" s="25" t="s">
        <v>235</v>
      </c>
      <c r="AT351" s="25" t="s">
        <v>230</v>
      </c>
      <c r="AU351" s="25" t="s">
        <v>87</v>
      </c>
      <c r="AY351" s="25" t="s">
        <v>228</v>
      </c>
      <c r="BE351" s="216">
        <f>IF(N351="základní",J351,0)</f>
        <v>0</v>
      </c>
      <c r="BF351" s="216">
        <f>IF(N351="snížená",J351,0)</f>
        <v>0</v>
      </c>
      <c r="BG351" s="216">
        <f>IF(N351="zákl. přenesená",J351,0)</f>
        <v>0</v>
      </c>
      <c r="BH351" s="216">
        <f>IF(N351="sníž. přenesená",J351,0)</f>
        <v>0</v>
      </c>
      <c r="BI351" s="216">
        <f>IF(N351="nulová",J351,0)</f>
        <v>0</v>
      </c>
      <c r="BJ351" s="25" t="s">
        <v>24</v>
      </c>
      <c r="BK351" s="216">
        <f>ROUND(I351*H351,2)</f>
        <v>0</v>
      </c>
      <c r="BL351" s="25" t="s">
        <v>235</v>
      </c>
      <c r="BM351" s="25" t="s">
        <v>743</v>
      </c>
    </row>
    <row r="352" spans="2:65" s="1" customFormat="1" ht="22.5" customHeight="1">
      <c r="B352" s="42"/>
      <c r="C352" s="205" t="s">
        <v>744</v>
      </c>
      <c r="D352" s="205" t="s">
        <v>230</v>
      </c>
      <c r="E352" s="206" t="s">
        <v>745</v>
      </c>
      <c r="F352" s="207" t="s">
        <v>746</v>
      </c>
      <c r="G352" s="208" t="s">
        <v>263</v>
      </c>
      <c r="H352" s="209">
        <v>871.5</v>
      </c>
      <c r="I352" s="210"/>
      <c r="J352" s="211">
        <f>ROUND(I352*H352,2)</f>
        <v>0</v>
      </c>
      <c r="K352" s="207" t="s">
        <v>234</v>
      </c>
      <c r="L352" s="62"/>
      <c r="M352" s="212" t="s">
        <v>22</v>
      </c>
      <c r="N352" s="213" t="s">
        <v>50</v>
      </c>
      <c r="O352" s="43"/>
      <c r="P352" s="214">
        <f>O352*H352</f>
        <v>0</v>
      </c>
      <c r="Q352" s="214">
        <v>1.2E-4</v>
      </c>
      <c r="R352" s="214">
        <f>Q352*H352</f>
        <v>0.10458000000000001</v>
      </c>
      <c r="S352" s="214">
        <v>0</v>
      </c>
      <c r="T352" s="215">
        <f>S352*H352</f>
        <v>0</v>
      </c>
      <c r="AR352" s="25" t="s">
        <v>235</v>
      </c>
      <c r="AT352" s="25" t="s">
        <v>230</v>
      </c>
      <c r="AU352" s="25" t="s">
        <v>87</v>
      </c>
      <c r="AY352" s="25" t="s">
        <v>228</v>
      </c>
      <c r="BE352" s="216">
        <f>IF(N352="základní",J352,0)</f>
        <v>0</v>
      </c>
      <c r="BF352" s="216">
        <f>IF(N352="snížená",J352,0)</f>
        <v>0</v>
      </c>
      <c r="BG352" s="216">
        <f>IF(N352="zákl. přenesená",J352,0)</f>
        <v>0</v>
      </c>
      <c r="BH352" s="216">
        <f>IF(N352="sníž. přenesená",J352,0)</f>
        <v>0</v>
      </c>
      <c r="BI352" s="216">
        <f>IF(N352="nulová",J352,0)</f>
        <v>0</v>
      </c>
      <c r="BJ352" s="25" t="s">
        <v>24</v>
      </c>
      <c r="BK352" s="216">
        <f>ROUND(I352*H352,2)</f>
        <v>0</v>
      </c>
      <c r="BL352" s="25" t="s">
        <v>235</v>
      </c>
      <c r="BM352" s="25" t="s">
        <v>747</v>
      </c>
    </row>
    <row r="353" spans="2:65" s="1" customFormat="1" ht="22.5" customHeight="1">
      <c r="B353" s="42"/>
      <c r="C353" s="205" t="s">
        <v>748</v>
      </c>
      <c r="D353" s="205" t="s">
        <v>230</v>
      </c>
      <c r="E353" s="206" t="s">
        <v>749</v>
      </c>
      <c r="F353" s="207" t="s">
        <v>750</v>
      </c>
      <c r="G353" s="208" t="s">
        <v>233</v>
      </c>
      <c r="H353" s="209">
        <v>5.633</v>
      </c>
      <c r="I353" s="210"/>
      <c r="J353" s="211">
        <f>ROUND(I353*H353,2)</f>
        <v>0</v>
      </c>
      <c r="K353" s="207" t="s">
        <v>234</v>
      </c>
      <c r="L353" s="62"/>
      <c r="M353" s="212" t="s">
        <v>22</v>
      </c>
      <c r="N353" s="213" t="s">
        <v>50</v>
      </c>
      <c r="O353" s="43"/>
      <c r="P353" s="214">
        <f>O353*H353</f>
        <v>0</v>
      </c>
      <c r="Q353" s="214">
        <v>2.2563399999999998</v>
      </c>
      <c r="R353" s="214">
        <f>Q353*H353</f>
        <v>12.709963219999999</v>
      </c>
      <c r="S353" s="214">
        <v>0</v>
      </c>
      <c r="T353" s="215">
        <f>S353*H353</f>
        <v>0</v>
      </c>
      <c r="AR353" s="25" t="s">
        <v>235</v>
      </c>
      <c r="AT353" s="25" t="s">
        <v>230</v>
      </c>
      <c r="AU353" s="25" t="s">
        <v>87</v>
      </c>
      <c r="AY353" s="25" t="s">
        <v>228</v>
      </c>
      <c r="BE353" s="216">
        <f>IF(N353="základní",J353,0)</f>
        <v>0</v>
      </c>
      <c r="BF353" s="216">
        <f>IF(N353="snížená",J353,0)</f>
        <v>0</v>
      </c>
      <c r="BG353" s="216">
        <f>IF(N353="zákl. přenesená",J353,0)</f>
        <v>0</v>
      </c>
      <c r="BH353" s="216">
        <f>IF(N353="sníž. přenesená",J353,0)</f>
        <v>0</v>
      </c>
      <c r="BI353" s="216">
        <f>IF(N353="nulová",J353,0)</f>
        <v>0</v>
      </c>
      <c r="BJ353" s="25" t="s">
        <v>24</v>
      </c>
      <c r="BK353" s="216">
        <f>ROUND(I353*H353,2)</f>
        <v>0</v>
      </c>
      <c r="BL353" s="25" t="s">
        <v>235</v>
      </c>
      <c r="BM353" s="25" t="s">
        <v>751</v>
      </c>
    </row>
    <row r="354" spans="2:65" s="12" customFormat="1" ht="13.5">
      <c r="B354" s="217"/>
      <c r="C354" s="218"/>
      <c r="D354" s="219" t="s">
        <v>237</v>
      </c>
      <c r="E354" s="220" t="s">
        <v>22</v>
      </c>
      <c r="F354" s="221" t="s">
        <v>752</v>
      </c>
      <c r="G354" s="218"/>
      <c r="H354" s="222">
        <v>5.633</v>
      </c>
      <c r="I354" s="223"/>
      <c r="J354" s="218"/>
      <c r="K354" s="218"/>
      <c r="L354" s="224"/>
      <c r="M354" s="225"/>
      <c r="N354" s="226"/>
      <c r="O354" s="226"/>
      <c r="P354" s="226"/>
      <c r="Q354" s="226"/>
      <c r="R354" s="226"/>
      <c r="S354" s="226"/>
      <c r="T354" s="227"/>
      <c r="AT354" s="228" t="s">
        <v>237</v>
      </c>
      <c r="AU354" s="228" t="s">
        <v>87</v>
      </c>
      <c r="AV354" s="12" t="s">
        <v>87</v>
      </c>
      <c r="AW354" s="12" t="s">
        <v>42</v>
      </c>
      <c r="AX354" s="12" t="s">
        <v>24</v>
      </c>
      <c r="AY354" s="228" t="s">
        <v>228</v>
      </c>
    </row>
    <row r="355" spans="2:65" s="1" customFormat="1" ht="22.5" customHeight="1">
      <c r="B355" s="42"/>
      <c r="C355" s="205" t="s">
        <v>753</v>
      </c>
      <c r="D355" s="205" t="s">
        <v>230</v>
      </c>
      <c r="E355" s="206" t="s">
        <v>754</v>
      </c>
      <c r="F355" s="207" t="s">
        <v>755</v>
      </c>
      <c r="G355" s="208" t="s">
        <v>233</v>
      </c>
      <c r="H355" s="209">
        <v>2.61</v>
      </c>
      <c r="I355" s="210"/>
      <c r="J355" s="211">
        <f>ROUND(I355*H355,2)</f>
        <v>0</v>
      </c>
      <c r="K355" s="207" t="s">
        <v>234</v>
      </c>
      <c r="L355" s="62"/>
      <c r="M355" s="212" t="s">
        <v>22</v>
      </c>
      <c r="N355" s="213" t="s">
        <v>50</v>
      </c>
      <c r="O355" s="43"/>
      <c r="P355" s="214">
        <f>O355*H355</f>
        <v>0</v>
      </c>
      <c r="Q355" s="214">
        <v>2.2563399999999998</v>
      </c>
      <c r="R355" s="214">
        <f>Q355*H355</f>
        <v>5.889047399999999</v>
      </c>
      <c r="S355" s="214">
        <v>0</v>
      </c>
      <c r="T355" s="215">
        <f>S355*H355</f>
        <v>0</v>
      </c>
      <c r="AR355" s="25" t="s">
        <v>235</v>
      </c>
      <c r="AT355" s="25" t="s">
        <v>230</v>
      </c>
      <c r="AU355" s="25" t="s">
        <v>87</v>
      </c>
      <c r="AY355" s="25" t="s">
        <v>228</v>
      </c>
      <c r="BE355" s="216">
        <f>IF(N355="základní",J355,0)</f>
        <v>0</v>
      </c>
      <c r="BF355" s="216">
        <f>IF(N355="snížená",J355,0)</f>
        <v>0</v>
      </c>
      <c r="BG355" s="216">
        <f>IF(N355="zákl. přenesená",J355,0)</f>
        <v>0</v>
      </c>
      <c r="BH355" s="216">
        <f>IF(N355="sníž. přenesená",J355,0)</f>
        <v>0</v>
      </c>
      <c r="BI355" s="216">
        <f>IF(N355="nulová",J355,0)</f>
        <v>0</v>
      </c>
      <c r="BJ355" s="25" t="s">
        <v>24</v>
      </c>
      <c r="BK355" s="216">
        <f>ROUND(I355*H355,2)</f>
        <v>0</v>
      </c>
      <c r="BL355" s="25" t="s">
        <v>235</v>
      </c>
      <c r="BM355" s="25" t="s">
        <v>756</v>
      </c>
    </row>
    <row r="356" spans="2:65" s="12" customFormat="1" ht="13.5">
      <c r="B356" s="217"/>
      <c r="C356" s="218"/>
      <c r="D356" s="229" t="s">
        <v>237</v>
      </c>
      <c r="E356" s="230" t="s">
        <v>22</v>
      </c>
      <c r="F356" s="231" t="s">
        <v>757</v>
      </c>
      <c r="G356" s="218"/>
      <c r="H356" s="232">
        <v>2.39</v>
      </c>
      <c r="I356" s="223"/>
      <c r="J356" s="218"/>
      <c r="K356" s="218"/>
      <c r="L356" s="224"/>
      <c r="M356" s="225"/>
      <c r="N356" s="226"/>
      <c r="O356" s="226"/>
      <c r="P356" s="226"/>
      <c r="Q356" s="226"/>
      <c r="R356" s="226"/>
      <c r="S356" s="226"/>
      <c r="T356" s="227"/>
      <c r="AT356" s="228" t="s">
        <v>237</v>
      </c>
      <c r="AU356" s="228" t="s">
        <v>87</v>
      </c>
      <c r="AV356" s="12" t="s">
        <v>87</v>
      </c>
      <c r="AW356" s="12" t="s">
        <v>42</v>
      </c>
      <c r="AX356" s="12" t="s">
        <v>79</v>
      </c>
      <c r="AY356" s="228" t="s">
        <v>228</v>
      </c>
    </row>
    <row r="357" spans="2:65" s="12" customFormat="1" ht="13.5">
      <c r="B357" s="217"/>
      <c r="C357" s="218"/>
      <c r="D357" s="229" t="s">
        <v>237</v>
      </c>
      <c r="E357" s="230" t="s">
        <v>22</v>
      </c>
      <c r="F357" s="231" t="s">
        <v>758</v>
      </c>
      <c r="G357" s="218"/>
      <c r="H357" s="232">
        <v>0.22</v>
      </c>
      <c r="I357" s="223"/>
      <c r="J357" s="218"/>
      <c r="K357" s="218"/>
      <c r="L357" s="224"/>
      <c r="M357" s="225"/>
      <c r="N357" s="226"/>
      <c r="O357" s="226"/>
      <c r="P357" s="226"/>
      <c r="Q357" s="226"/>
      <c r="R357" s="226"/>
      <c r="S357" s="226"/>
      <c r="T357" s="227"/>
      <c r="AT357" s="228" t="s">
        <v>237</v>
      </c>
      <c r="AU357" s="228" t="s">
        <v>87</v>
      </c>
      <c r="AV357" s="12" t="s">
        <v>87</v>
      </c>
      <c r="AW357" s="12" t="s">
        <v>42</v>
      </c>
      <c r="AX357" s="12" t="s">
        <v>79</v>
      </c>
      <c r="AY357" s="228" t="s">
        <v>228</v>
      </c>
    </row>
    <row r="358" spans="2:65" s="13" customFormat="1" ht="13.5">
      <c r="B358" s="243"/>
      <c r="C358" s="244"/>
      <c r="D358" s="219" t="s">
        <v>237</v>
      </c>
      <c r="E358" s="245" t="s">
        <v>22</v>
      </c>
      <c r="F358" s="246" t="s">
        <v>358</v>
      </c>
      <c r="G358" s="244"/>
      <c r="H358" s="247">
        <v>2.61</v>
      </c>
      <c r="I358" s="248"/>
      <c r="J358" s="244"/>
      <c r="K358" s="244"/>
      <c r="L358" s="249"/>
      <c r="M358" s="250"/>
      <c r="N358" s="251"/>
      <c r="O358" s="251"/>
      <c r="P358" s="251"/>
      <c r="Q358" s="251"/>
      <c r="R358" s="251"/>
      <c r="S358" s="251"/>
      <c r="T358" s="252"/>
      <c r="AT358" s="253" t="s">
        <v>237</v>
      </c>
      <c r="AU358" s="253" t="s">
        <v>87</v>
      </c>
      <c r="AV358" s="13" t="s">
        <v>235</v>
      </c>
      <c r="AW358" s="13" t="s">
        <v>42</v>
      </c>
      <c r="AX358" s="13" t="s">
        <v>24</v>
      </c>
      <c r="AY358" s="253" t="s">
        <v>228</v>
      </c>
    </row>
    <row r="359" spans="2:65" s="1" customFormat="1" ht="22.5" customHeight="1">
      <c r="B359" s="42"/>
      <c r="C359" s="205" t="s">
        <v>759</v>
      </c>
      <c r="D359" s="205" t="s">
        <v>230</v>
      </c>
      <c r="E359" s="206" t="s">
        <v>760</v>
      </c>
      <c r="F359" s="207" t="s">
        <v>761</v>
      </c>
      <c r="G359" s="208" t="s">
        <v>233</v>
      </c>
      <c r="H359" s="209">
        <v>8.7569999999999997</v>
      </c>
      <c r="I359" s="210"/>
      <c r="J359" s="211">
        <f>ROUND(I359*H359,2)</f>
        <v>0</v>
      </c>
      <c r="K359" s="207" t="s">
        <v>234</v>
      </c>
      <c r="L359" s="62"/>
      <c r="M359" s="212" t="s">
        <v>22</v>
      </c>
      <c r="N359" s="213" t="s">
        <v>50</v>
      </c>
      <c r="O359" s="43"/>
      <c r="P359" s="214">
        <f>O359*H359</f>
        <v>0</v>
      </c>
      <c r="Q359" s="214">
        <v>2.2563399999999998</v>
      </c>
      <c r="R359" s="214">
        <f>Q359*H359</f>
        <v>19.758769379999997</v>
      </c>
      <c r="S359" s="214">
        <v>0</v>
      </c>
      <c r="T359" s="215">
        <f>S359*H359</f>
        <v>0</v>
      </c>
      <c r="AR359" s="25" t="s">
        <v>235</v>
      </c>
      <c r="AT359" s="25" t="s">
        <v>230</v>
      </c>
      <c r="AU359" s="25" t="s">
        <v>87</v>
      </c>
      <c r="AY359" s="25" t="s">
        <v>228</v>
      </c>
      <c r="BE359" s="216">
        <f>IF(N359="základní",J359,0)</f>
        <v>0</v>
      </c>
      <c r="BF359" s="216">
        <f>IF(N359="snížená",J359,0)</f>
        <v>0</v>
      </c>
      <c r="BG359" s="216">
        <f>IF(N359="zákl. přenesená",J359,0)</f>
        <v>0</v>
      </c>
      <c r="BH359" s="216">
        <f>IF(N359="sníž. přenesená",J359,0)</f>
        <v>0</v>
      </c>
      <c r="BI359" s="216">
        <f>IF(N359="nulová",J359,0)</f>
        <v>0</v>
      </c>
      <c r="BJ359" s="25" t="s">
        <v>24</v>
      </c>
      <c r="BK359" s="216">
        <f>ROUND(I359*H359,2)</f>
        <v>0</v>
      </c>
      <c r="BL359" s="25" t="s">
        <v>235</v>
      </c>
      <c r="BM359" s="25" t="s">
        <v>762</v>
      </c>
    </row>
    <row r="360" spans="2:65" s="12" customFormat="1" ht="13.5">
      <c r="B360" s="217"/>
      <c r="C360" s="218"/>
      <c r="D360" s="219" t="s">
        <v>237</v>
      </c>
      <c r="E360" s="220" t="s">
        <v>22</v>
      </c>
      <c r="F360" s="221" t="s">
        <v>763</v>
      </c>
      <c r="G360" s="218"/>
      <c r="H360" s="222">
        <v>8.7569999999999997</v>
      </c>
      <c r="I360" s="223"/>
      <c r="J360" s="218"/>
      <c r="K360" s="218"/>
      <c r="L360" s="224"/>
      <c r="M360" s="225"/>
      <c r="N360" s="226"/>
      <c r="O360" s="226"/>
      <c r="P360" s="226"/>
      <c r="Q360" s="226"/>
      <c r="R360" s="226"/>
      <c r="S360" s="226"/>
      <c r="T360" s="227"/>
      <c r="AT360" s="228" t="s">
        <v>237</v>
      </c>
      <c r="AU360" s="228" t="s">
        <v>87</v>
      </c>
      <c r="AV360" s="12" t="s">
        <v>87</v>
      </c>
      <c r="AW360" s="12" t="s">
        <v>42</v>
      </c>
      <c r="AX360" s="12" t="s">
        <v>24</v>
      </c>
      <c r="AY360" s="228" t="s">
        <v>228</v>
      </c>
    </row>
    <row r="361" spans="2:65" s="1" customFormat="1" ht="22.5" customHeight="1">
      <c r="B361" s="42"/>
      <c r="C361" s="205" t="s">
        <v>764</v>
      </c>
      <c r="D361" s="205" t="s">
        <v>230</v>
      </c>
      <c r="E361" s="206" t="s">
        <v>765</v>
      </c>
      <c r="F361" s="207" t="s">
        <v>766</v>
      </c>
      <c r="G361" s="208" t="s">
        <v>233</v>
      </c>
      <c r="H361" s="209">
        <v>5.633</v>
      </c>
      <c r="I361" s="210"/>
      <c r="J361" s="211">
        <f>ROUND(I361*H361,2)</f>
        <v>0</v>
      </c>
      <c r="K361" s="207" t="s">
        <v>234</v>
      </c>
      <c r="L361" s="62"/>
      <c r="M361" s="212" t="s">
        <v>22</v>
      </c>
      <c r="N361" s="213" t="s">
        <v>50</v>
      </c>
      <c r="O361" s="43"/>
      <c r="P361" s="214">
        <f>O361*H361</f>
        <v>0</v>
      </c>
      <c r="Q361" s="214">
        <v>0.04</v>
      </c>
      <c r="R361" s="214">
        <f>Q361*H361</f>
        <v>0.22531999999999999</v>
      </c>
      <c r="S361" s="214">
        <v>0</v>
      </c>
      <c r="T361" s="215">
        <f>S361*H361</f>
        <v>0</v>
      </c>
      <c r="AR361" s="25" t="s">
        <v>235</v>
      </c>
      <c r="AT361" s="25" t="s">
        <v>230</v>
      </c>
      <c r="AU361" s="25" t="s">
        <v>87</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235</v>
      </c>
      <c r="BM361" s="25" t="s">
        <v>767</v>
      </c>
    </row>
    <row r="362" spans="2:65" s="1" customFormat="1" ht="31.5" customHeight="1">
      <c r="B362" s="42"/>
      <c r="C362" s="205" t="s">
        <v>768</v>
      </c>
      <c r="D362" s="205" t="s">
        <v>230</v>
      </c>
      <c r="E362" s="206" t="s">
        <v>769</v>
      </c>
      <c r="F362" s="207" t="s">
        <v>770</v>
      </c>
      <c r="G362" s="208" t="s">
        <v>233</v>
      </c>
      <c r="H362" s="209">
        <v>8.7569999999999997</v>
      </c>
      <c r="I362" s="210"/>
      <c r="J362" s="211">
        <f>ROUND(I362*H362,2)</f>
        <v>0</v>
      </c>
      <c r="K362" s="207" t="s">
        <v>234</v>
      </c>
      <c r="L362" s="62"/>
      <c r="M362" s="212" t="s">
        <v>22</v>
      </c>
      <c r="N362" s="213" t="s">
        <v>50</v>
      </c>
      <c r="O362" s="43"/>
      <c r="P362" s="214">
        <f>O362*H362</f>
        <v>0</v>
      </c>
      <c r="Q362" s="214">
        <v>0</v>
      </c>
      <c r="R362" s="214">
        <f>Q362*H362</f>
        <v>0</v>
      </c>
      <c r="S362" s="214">
        <v>0</v>
      </c>
      <c r="T362" s="215">
        <f>S362*H362</f>
        <v>0</v>
      </c>
      <c r="AR362" s="25" t="s">
        <v>235</v>
      </c>
      <c r="AT362" s="25" t="s">
        <v>230</v>
      </c>
      <c r="AU362" s="25" t="s">
        <v>87</v>
      </c>
      <c r="AY362" s="25" t="s">
        <v>228</v>
      </c>
      <c r="BE362" s="216">
        <f>IF(N362="základní",J362,0)</f>
        <v>0</v>
      </c>
      <c r="BF362" s="216">
        <f>IF(N362="snížená",J362,0)</f>
        <v>0</v>
      </c>
      <c r="BG362" s="216">
        <f>IF(N362="zákl. přenesená",J362,0)</f>
        <v>0</v>
      </c>
      <c r="BH362" s="216">
        <f>IF(N362="sníž. přenesená",J362,0)</f>
        <v>0</v>
      </c>
      <c r="BI362" s="216">
        <f>IF(N362="nulová",J362,0)</f>
        <v>0</v>
      </c>
      <c r="BJ362" s="25" t="s">
        <v>24</v>
      </c>
      <c r="BK362" s="216">
        <f>ROUND(I362*H362,2)</f>
        <v>0</v>
      </c>
      <c r="BL362" s="25" t="s">
        <v>235</v>
      </c>
      <c r="BM362" s="25" t="s">
        <v>771</v>
      </c>
    </row>
    <row r="363" spans="2:65" s="1" customFormat="1" ht="22.5" customHeight="1">
      <c r="B363" s="42"/>
      <c r="C363" s="205" t="s">
        <v>772</v>
      </c>
      <c r="D363" s="205" t="s">
        <v>230</v>
      </c>
      <c r="E363" s="206" t="s">
        <v>773</v>
      </c>
      <c r="F363" s="207" t="s">
        <v>774</v>
      </c>
      <c r="G363" s="208" t="s">
        <v>316</v>
      </c>
      <c r="H363" s="209">
        <v>0.35699999999999998</v>
      </c>
      <c r="I363" s="210"/>
      <c r="J363" s="211">
        <f>ROUND(I363*H363,2)</f>
        <v>0</v>
      </c>
      <c r="K363" s="207" t="s">
        <v>234</v>
      </c>
      <c r="L363" s="62"/>
      <c r="M363" s="212" t="s">
        <v>22</v>
      </c>
      <c r="N363" s="213" t="s">
        <v>50</v>
      </c>
      <c r="O363" s="43"/>
      <c r="P363" s="214">
        <f>O363*H363</f>
        <v>0</v>
      </c>
      <c r="Q363" s="214">
        <v>1.0530600000000001</v>
      </c>
      <c r="R363" s="214">
        <f>Q363*H363</f>
        <v>0.37594242</v>
      </c>
      <c r="S363" s="214">
        <v>0</v>
      </c>
      <c r="T363" s="215">
        <f>S363*H363</f>
        <v>0</v>
      </c>
      <c r="AR363" s="25" t="s">
        <v>235</v>
      </c>
      <c r="AT363" s="25" t="s">
        <v>230</v>
      </c>
      <c r="AU363" s="25" t="s">
        <v>87</v>
      </c>
      <c r="AY363" s="25" t="s">
        <v>228</v>
      </c>
      <c r="BE363" s="216">
        <f>IF(N363="základní",J363,0)</f>
        <v>0</v>
      </c>
      <c r="BF363" s="216">
        <f>IF(N363="snížená",J363,0)</f>
        <v>0</v>
      </c>
      <c r="BG363" s="216">
        <f>IF(N363="zákl. přenesená",J363,0)</f>
        <v>0</v>
      </c>
      <c r="BH363" s="216">
        <f>IF(N363="sníž. přenesená",J363,0)</f>
        <v>0</v>
      </c>
      <c r="BI363" s="216">
        <f>IF(N363="nulová",J363,0)</f>
        <v>0</v>
      </c>
      <c r="BJ363" s="25" t="s">
        <v>24</v>
      </c>
      <c r="BK363" s="216">
        <f>ROUND(I363*H363,2)</f>
        <v>0</v>
      </c>
      <c r="BL363" s="25" t="s">
        <v>235</v>
      </c>
      <c r="BM363" s="25" t="s">
        <v>775</v>
      </c>
    </row>
    <row r="364" spans="2:65" s="12" customFormat="1" ht="13.5">
      <c r="B364" s="217"/>
      <c r="C364" s="218"/>
      <c r="D364" s="219" t="s">
        <v>237</v>
      </c>
      <c r="E364" s="220" t="s">
        <v>22</v>
      </c>
      <c r="F364" s="221" t="s">
        <v>776</v>
      </c>
      <c r="G364" s="218"/>
      <c r="H364" s="222">
        <v>0.35699999999999998</v>
      </c>
      <c r="I364" s="223"/>
      <c r="J364" s="218"/>
      <c r="K364" s="218"/>
      <c r="L364" s="224"/>
      <c r="M364" s="225"/>
      <c r="N364" s="226"/>
      <c r="O364" s="226"/>
      <c r="P364" s="226"/>
      <c r="Q364" s="226"/>
      <c r="R364" s="226"/>
      <c r="S364" s="226"/>
      <c r="T364" s="227"/>
      <c r="AT364" s="228" t="s">
        <v>237</v>
      </c>
      <c r="AU364" s="228" t="s">
        <v>87</v>
      </c>
      <c r="AV364" s="12" t="s">
        <v>87</v>
      </c>
      <c r="AW364" s="12" t="s">
        <v>42</v>
      </c>
      <c r="AX364" s="12" t="s">
        <v>24</v>
      </c>
      <c r="AY364" s="228" t="s">
        <v>228</v>
      </c>
    </row>
    <row r="365" spans="2:65" s="1" customFormat="1" ht="22.5" customHeight="1">
      <c r="B365" s="42"/>
      <c r="C365" s="205" t="s">
        <v>777</v>
      </c>
      <c r="D365" s="205" t="s">
        <v>230</v>
      </c>
      <c r="E365" s="206" t="s">
        <v>778</v>
      </c>
      <c r="F365" s="207" t="s">
        <v>779</v>
      </c>
      <c r="G365" s="208" t="s">
        <v>263</v>
      </c>
      <c r="H365" s="209">
        <v>115.19</v>
      </c>
      <c r="I365" s="210"/>
      <c r="J365" s="211">
        <f>ROUND(I365*H365,2)</f>
        <v>0</v>
      </c>
      <c r="K365" s="207" t="s">
        <v>264</v>
      </c>
      <c r="L365" s="62"/>
      <c r="M365" s="212" t="s">
        <v>22</v>
      </c>
      <c r="N365" s="213" t="s">
        <v>50</v>
      </c>
      <c r="O365" s="43"/>
      <c r="P365" s="214">
        <f>O365*H365</f>
        <v>0</v>
      </c>
      <c r="Q365" s="214">
        <v>0.1173</v>
      </c>
      <c r="R365" s="214">
        <f>Q365*H365</f>
        <v>13.511787</v>
      </c>
      <c r="S365" s="214">
        <v>0</v>
      </c>
      <c r="T365" s="215">
        <f>S365*H365</f>
        <v>0</v>
      </c>
      <c r="AR365" s="25" t="s">
        <v>235</v>
      </c>
      <c r="AT365" s="25" t="s">
        <v>230</v>
      </c>
      <c r="AU365" s="25" t="s">
        <v>87</v>
      </c>
      <c r="AY365" s="25" t="s">
        <v>228</v>
      </c>
      <c r="BE365" s="216">
        <f>IF(N365="základní",J365,0)</f>
        <v>0</v>
      </c>
      <c r="BF365" s="216">
        <f>IF(N365="snížená",J365,0)</f>
        <v>0</v>
      </c>
      <c r="BG365" s="216">
        <f>IF(N365="zákl. přenesená",J365,0)</f>
        <v>0</v>
      </c>
      <c r="BH365" s="216">
        <f>IF(N365="sníž. přenesená",J365,0)</f>
        <v>0</v>
      </c>
      <c r="BI365" s="216">
        <f>IF(N365="nulová",J365,0)</f>
        <v>0</v>
      </c>
      <c r="BJ365" s="25" t="s">
        <v>24</v>
      </c>
      <c r="BK365" s="216">
        <f>ROUND(I365*H365,2)</f>
        <v>0</v>
      </c>
      <c r="BL365" s="25" t="s">
        <v>235</v>
      </c>
      <c r="BM365" s="25" t="s">
        <v>780</v>
      </c>
    </row>
    <row r="366" spans="2:65" s="14" customFormat="1" ht="13.5">
      <c r="B366" s="257"/>
      <c r="C366" s="258"/>
      <c r="D366" s="229" t="s">
        <v>237</v>
      </c>
      <c r="E366" s="259" t="s">
        <v>22</v>
      </c>
      <c r="F366" s="260" t="s">
        <v>781</v>
      </c>
      <c r="G366" s="258"/>
      <c r="H366" s="261" t="s">
        <v>22</v>
      </c>
      <c r="I366" s="262"/>
      <c r="J366" s="258"/>
      <c r="K366" s="258"/>
      <c r="L366" s="263"/>
      <c r="M366" s="264"/>
      <c r="N366" s="265"/>
      <c r="O366" s="265"/>
      <c r="P366" s="265"/>
      <c r="Q366" s="265"/>
      <c r="R366" s="265"/>
      <c r="S366" s="265"/>
      <c r="T366" s="266"/>
      <c r="AT366" s="267" t="s">
        <v>237</v>
      </c>
      <c r="AU366" s="267" t="s">
        <v>87</v>
      </c>
      <c r="AV366" s="14" t="s">
        <v>24</v>
      </c>
      <c r="AW366" s="14" t="s">
        <v>42</v>
      </c>
      <c r="AX366" s="14" t="s">
        <v>79</v>
      </c>
      <c r="AY366" s="267" t="s">
        <v>228</v>
      </c>
    </row>
    <row r="367" spans="2:65" s="12" customFormat="1" ht="13.5">
      <c r="B367" s="217"/>
      <c r="C367" s="218"/>
      <c r="D367" s="229" t="s">
        <v>237</v>
      </c>
      <c r="E367" s="230" t="s">
        <v>22</v>
      </c>
      <c r="F367" s="231" t="s">
        <v>782</v>
      </c>
      <c r="G367" s="218"/>
      <c r="H367" s="232">
        <v>16.489999999999998</v>
      </c>
      <c r="I367" s="223"/>
      <c r="J367" s="218"/>
      <c r="K367" s="218"/>
      <c r="L367" s="224"/>
      <c r="M367" s="225"/>
      <c r="N367" s="226"/>
      <c r="O367" s="226"/>
      <c r="P367" s="226"/>
      <c r="Q367" s="226"/>
      <c r="R367" s="226"/>
      <c r="S367" s="226"/>
      <c r="T367" s="227"/>
      <c r="AT367" s="228" t="s">
        <v>237</v>
      </c>
      <c r="AU367" s="228" t="s">
        <v>87</v>
      </c>
      <c r="AV367" s="12" t="s">
        <v>87</v>
      </c>
      <c r="AW367" s="12" t="s">
        <v>42</v>
      </c>
      <c r="AX367" s="12" t="s">
        <v>79</v>
      </c>
      <c r="AY367" s="228" t="s">
        <v>228</v>
      </c>
    </row>
    <row r="368" spans="2:65" s="15" customFormat="1" ht="13.5">
      <c r="B368" s="268"/>
      <c r="C368" s="269"/>
      <c r="D368" s="229" t="s">
        <v>237</v>
      </c>
      <c r="E368" s="270" t="s">
        <v>22</v>
      </c>
      <c r="F368" s="271" t="s">
        <v>783</v>
      </c>
      <c r="G368" s="269"/>
      <c r="H368" s="272">
        <v>16.489999999999998</v>
      </c>
      <c r="I368" s="273"/>
      <c r="J368" s="269"/>
      <c r="K368" s="269"/>
      <c r="L368" s="274"/>
      <c r="M368" s="275"/>
      <c r="N368" s="276"/>
      <c r="O368" s="276"/>
      <c r="P368" s="276"/>
      <c r="Q368" s="276"/>
      <c r="R368" s="276"/>
      <c r="S368" s="276"/>
      <c r="T368" s="277"/>
      <c r="AT368" s="278" t="s">
        <v>237</v>
      </c>
      <c r="AU368" s="278" t="s">
        <v>87</v>
      </c>
      <c r="AV368" s="15" t="s">
        <v>101</v>
      </c>
      <c r="AW368" s="15" t="s">
        <v>42</v>
      </c>
      <c r="AX368" s="15" t="s">
        <v>79</v>
      </c>
      <c r="AY368" s="278" t="s">
        <v>228</v>
      </c>
    </row>
    <row r="369" spans="2:65" s="12" customFormat="1" ht="27">
      <c r="B369" s="217"/>
      <c r="C369" s="218"/>
      <c r="D369" s="229" t="s">
        <v>237</v>
      </c>
      <c r="E369" s="230" t="s">
        <v>22</v>
      </c>
      <c r="F369" s="231" t="s">
        <v>784</v>
      </c>
      <c r="G369" s="218"/>
      <c r="H369" s="232">
        <v>53.17</v>
      </c>
      <c r="I369" s="223"/>
      <c r="J369" s="218"/>
      <c r="K369" s="218"/>
      <c r="L369" s="224"/>
      <c r="M369" s="225"/>
      <c r="N369" s="226"/>
      <c r="O369" s="226"/>
      <c r="P369" s="226"/>
      <c r="Q369" s="226"/>
      <c r="R369" s="226"/>
      <c r="S369" s="226"/>
      <c r="T369" s="227"/>
      <c r="AT369" s="228" t="s">
        <v>237</v>
      </c>
      <c r="AU369" s="228" t="s">
        <v>87</v>
      </c>
      <c r="AV369" s="12" t="s">
        <v>87</v>
      </c>
      <c r="AW369" s="12" t="s">
        <v>42</v>
      </c>
      <c r="AX369" s="12" t="s">
        <v>79</v>
      </c>
      <c r="AY369" s="228" t="s">
        <v>228</v>
      </c>
    </row>
    <row r="370" spans="2:65" s="12" customFormat="1" ht="40.5">
      <c r="B370" s="217"/>
      <c r="C370" s="218"/>
      <c r="D370" s="229" t="s">
        <v>237</v>
      </c>
      <c r="E370" s="230" t="s">
        <v>22</v>
      </c>
      <c r="F370" s="231" t="s">
        <v>785</v>
      </c>
      <c r="G370" s="218"/>
      <c r="H370" s="232">
        <v>41.27</v>
      </c>
      <c r="I370" s="223"/>
      <c r="J370" s="218"/>
      <c r="K370" s="218"/>
      <c r="L370" s="224"/>
      <c r="M370" s="225"/>
      <c r="N370" s="226"/>
      <c r="O370" s="226"/>
      <c r="P370" s="226"/>
      <c r="Q370" s="226"/>
      <c r="R370" s="226"/>
      <c r="S370" s="226"/>
      <c r="T370" s="227"/>
      <c r="AT370" s="228" t="s">
        <v>237</v>
      </c>
      <c r="AU370" s="228" t="s">
        <v>87</v>
      </c>
      <c r="AV370" s="12" t="s">
        <v>87</v>
      </c>
      <c r="AW370" s="12" t="s">
        <v>42</v>
      </c>
      <c r="AX370" s="12" t="s">
        <v>79</v>
      </c>
      <c r="AY370" s="228" t="s">
        <v>228</v>
      </c>
    </row>
    <row r="371" spans="2:65" s="12" customFormat="1" ht="13.5">
      <c r="B371" s="217"/>
      <c r="C371" s="218"/>
      <c r="D371" s="229" t="s">
        <v>237</v>
      </c>
      <c r="E371" s="230" t="s">
        <v>22</v>
      </c>
      <c r="F371" s="231" t="s">
        <v>786</v>
      </c>
      <c r="G371" s="218"/>
      <c r="H371" s="232">
        <v>4.26</v>
      </c>
      <c r="I371" s="223"/>
      <c r="J371" s="218"/>
      <c r="K371" s="218"/>
      <c r="L371" s="224"/>
      <c r="M371" s="225"/>
      <c r="N371" s="226"/>
      <c r="O371" s="226"/>
      <c r="P371" s="226"/>
      <c r="Q371" s="226"/>
      <c r="R371" s="226"/>
      <c r="S371" s="226"/>
      <c r="T371" s="227"/>
      <c r="AT371" s="228" t="s">
        <v>237</v>
      </c>
      <c r="AU371" s="228" t="s">
        <v>87</v>
      </c>
      <c r="AV371" s="12" t="s">
        <v>87</v>
      </c>
      <c r="AW371" s="12" t="s">
        <v>42</v>
      </c>
      <c r="AX371" s="12" t="s">
        <v>79</v>
      </c>
      <c r="AY371" s="228" t="s">
        <v>228</v>
      </c>
    </row>
    <row r="372" spans="2:65" s="15" customFormat="1" ht="13.5">
      <c r="B372" s="268"/>
      <c r="C372" s="269"/>
      <c r="D372" s="229" t="s">
        <v>237</v>
      </c>
      <c r="E372" s="270" t="s">
        <v>22</v>
      </c>
      <c r="F372" s="271" t="s">
        <v>783</v>
      </c>
      <c r="G372" s="269"/>
      <c r="H372" s="272">
        <v>98.7</v>
      </c>
      <c r="I372" s="273"/>
      <c r="J372" s="269"/>
      <c r="K372" s="269"/>
      <c r="L372" s="274"/>
      <c r="M372" s="275"/>
      <c r="N372" s="276"/>
      <c r="O372" s="276"/>
      <c r="P372" s="276"/>
      <c r="Q372" s="276"/>
      <c r="R372" s="276"/>
      <c r="S372" s="276"/>
      <c r="T372" s="277"/>
      <c r="AT372" s="278" t="s">
        <v>237</v>
      </c>
      <c r="AU372" s="278" t="s">
        <v>87</v>
      </c>
      <c r="AV372" s="15" t="s">
        <v>101</v>
      </c>
      <c r="AW372" s="15" t="s">
        <v>42</v>
      </c>
      <c r="AX372" s="15" t="s">
        <v>79</v>
      </c>
      <c r="AY372" s="278" t="s">
        <v>228</v>
      </c>
    </row>
    <row r="373" spans="2:65" s="13" customFormat="1" ht="13.5">
      <c r="B373" s="243"/>
      <c r="C373" s="244"/>
      <c r="D373" s="219" t="s">
        <v>237</v>
      </c>
      <c r="E373" s="245" t="s">
        <v>22</v>
      </c>
      <c r="F373" s="246" t="s">
        <v>358</v>
      </c>
      <c r="G373" s="244"/>
      <c r="H373" s="247">
        <v>115.19</v>
      </c>
      <c r="I373" s="248"/>
      <c r="J373" s="244"/>
      <c r="K373" s="244"/>
      <c r="L373" s="249"/>
      <c r="M373" s="250"/>
      <c r="N373" s="251"/>
      <c r="O373" s="251"/>
      <c r="P373" s="251"/>
      <c r="Q373" s="251"/>
      <c r="R373" s="251"/>
      <c r="S373" s="251"/>
      <c r="T373" s="252"/>
      <c r="AT373" s="253" t="s">
        <v>237</v>
      </c>
      <c r="AU373" s="253" t="s">
        <v>87</v>
      </c>
      <c r="AV373" s="13" t="s">
        <v>235</v>
      </c>
      <c r="AW373" s="13" t="s">
        <v>42</v>
      </c>
      <c r="AX373" s="13" t="s">
        <v>24</v>
      </c>
      <c r="AY373" s="253" t="s">
        <v>228</v>
      </c>
    </row>
    <row r="374" spans="2:65" s="1" customFormat="1" ht="22.5" customHeight="1">
      <c r="B374" s="42"/>
      <c r="C374" s="205" t="s">
        <v>787</v>
      </c>
      <c r="D374" s="205" t="s">
        <v>230</v>
      </c>
      <c r="E374" s="206" t="s">
        <v>788</v>
      </c>
      <c r="F374" s="207" t="s">
        <v>789</v>
      </c>
      <c r="G374" s="208" t="s">
        <v>263</v>
      </c>
      <c r="H374" s="209">
        <v>2462.9569999999999</v>
      </c>
      <c r="I374" s="210"/>
      <c r="J374" s="211">
        <f>ROUND(I374*H374,2)</f>
        <v>0</v>
      </c>
      <c r="K374" s="207" t="s">
        <v>264</v>
      </c>
      <c r="L374" s="62"/>
      <c r="M374" s="212" t="s">
        <v>22</v>
      </c>
      <c r="N374" s="213" t="s">
        <v>50</v>
      </c>
      <c r="O374" s="43"/>
      <c r="P374" s="214">
        <f>O374*H374</f>
        <v>0</v>
      </c>
      <c r="Q374" s="214">
        <v>0.1173</v>
      </c>
      <c r="R374" s="214">
        <f>Q374*H374</f>
        <v>288.90485610000002</v>
      </c>
      <c r="S374" s="214">
        <v>0</v>
      </c>
      <c r="T374" s="215">
        <f>S374*H374</f>
        <v>0</v>
      </c>
      <c r="AR374" s="25" t="s">
        <v>235</v>
      </c>
      <c r="AT374" s="25" t="s">
        <v>230</v>
      </c>
      <c r="AU374" s="25" t="s">
        <v>87</v>
      </c>
      <c r="AY374" s="25" t="s">
        <v>228</v>
      </c>
      <c r="BE374" s="216">
        <f>IF(N374="základní",J374,0)</f>
        <v>0</v>
      </c>
      <c r="BF374" s="216">
        <f>IF(N374="snížená",J374,0)</f>
        <v>0</v>
      </c>
      <c r="BG374" s="216">
        <f>IF(N374="zákl. přenesená",J374,0)</f>
        <v>0</v>
      </c>
      <c r="BH374" s="216">
        <f>IF(N374="sníž. přenesená",J374,0)</f>
        <v>0</v>
      </c>
      <c r="BI374" s="216">
        <f>IF(N374="nulová",J374,0)</f>
        <v>0</v>
      </c>
      <c r="BJ374" s="25" t="s">
        <v>24</v>
      </c>
      <c r="BK374" s="216">
        <f>ROUND(I374*H374,2)</f>
        <v>0</v>
      </c>
      <c r="BL374" s="25" t="s">
        <v>235</v>
      </c>
      <c r="BM374" s="25" t="s">
        <v>790</v>
      </c>
    </row>
    <row r="375" spans="2:65" s="12" customFormat="1" ht="13.5">
      <c r="B375" s="217"/>
      <c r="C375" s="218"/>
      <c r="D375" s="219" t="s">
        <v>237</v>
      </c>
      <c r="E375" s="220" t="s">
        <v>22</v>
      </c>
      <c r="F375" s="221" t="s">
        <v>791</v>
      </c>
      <c r="G375" s="218"/>
      <c r="H375" s="222">
        <v>2462.9569999999999</v>
      </c>
      <c r="I375" s="223"/>
      <c r="J375" s="218"/>
      <c r="K375" s="218"/>
      <c r="L375" s="224"/>
      <c r="M375" s="225"/>
      <c r="N375" s="226"/>
      <c r="O375" s="226"/>
      <c r="P375" s="226"/>
      <c r="Q375" s="226"/>
      <c r="R375" s="226"/>
      <c r="S375" s="226"/>
      <c r="T375" s="227"/>
      <c r="AT375" s="228" t="s">
        <v>237</v>
      </c>
      <c r="AU375" s="228" t="s">
        <v>87</v>
      </c>
      <c r="AV375" s="12" t="s">
        <v>87</v>
      </c>
      <c r="AW375" s="12" t="s">
        <v>42</v>
      </c>
      <c r="AX375" s="12" t="s">
        <v>24</v>
      </c>
      <c r="AY375" s="228" t="s">
        <v>228</v>
      </c>
    </row>
    <row r="376" spans="2:65" s="1" customFormat="1" ht="22.5" customHeight="1">
      <c r="B376" s="42"/>
      <c r="C376" s="205" t="s">
        <v>792</v>
      </c>
      <c r="D376" s="205" t="s">
        <v>230</v>
      </c>
      <c r="E376" s="206" t="s">
        <v>793</v>
      </c>
      <c r="F376" s="207" t="s">
        <v>794</v>
      </c>
      <c r="G376" s="208" t="s">
        <v>263</v>
      </c>
      <c r="H376" s="209">
        <v>127.02</v>
      </c>
      <c r="I376" s="210"/>
      <c r="J376" s="211">
        <f>ROUND(I376*H376,2)</f>
        <v>0</v>
      </c>
      <c r="K376" s="207" t="s">
        <v>264</v>
      </c>
      <c r="L376" s="62"/>
      <c r="M376" s="212" t="s">
        <v>22</v>
      </c>
      <c r="N376" s="213" t="s">
        <v>50</v>
      </c>
      <c r="O376" s="43"/>
      <c r="P376" s="214">
        <f>O376*H376</f>
        <v>0</v>
      </c>
      <c r="Q376" s="214">
        <v>0.1173</v>
      </c>
      <c r="R376" s="214">
        <f>Q376*H376</f>
        <v>14.899445999999999</v>
      </c>
      <c r="S376" s="214">
        <v>0</v>
      </c>
      <c r="T376" s="215">
        <f>S376*H376</f>
        <v>0</v>
      </c>
      <c r="AR376" s="25" t="s">
        <v>235</v>
      </c>
      <c r="AT376" s="25" t="s">
        <v>230</v>
      </c>
      <c r="AU376" s="25" t="s">
        <v>87</v>
      </c>
      <c r="AY376" s="25" t="s">
        <v>228</v>
      </c>
      <c r="BE376" s="216">
        <f>IF(N376="základní",J376,0)</f>
        <v>0</v>
      </c>
      <c r="BF376" s="216">
        <f>IF(N376="snížená",J376,0)</f>
        <v>0</v>
      </c>
      <c r="BG376" s="216">
        <f>IF(N376="zákl. přenesená",J376,0)</f>
        <v>0</v>
      </c>
      <c r="BH376" s="216">
        <f>IF(N376="sníž. přenesená",J376,0)</f>
        <v>0</v>
      </c>
      <c r="BI376" s="216">
        <f>IF(N376="nulová",J376,0)</f>
        <v>0</v>
      </c>
      <c r="BJ376" s="25" t="s">
        <v>24</v>
      </c>
      <c r="BK376" s="216">
        <f>ROUND(I376*H376,2)</f>
        <v>0</v>
      </c>
      <c r="BL376" s="25" t="s">
        <v>235</v>
      </c>
      <c r="BM376" s="25" t="s">
        <v>795</v>
      </c>
    </row>
    <row r="377" spans="2:65" s="12" customFormat="1" ht="13.5">
      <c r="B377" s="217"/>
      <c r="C377" s="218"/>
      <c r="D377" s="229" t="s">
        <v>237</v>
      </c>
      <c r="E377" s="230" t="s">
        <v>22</v>
      </c>
      <c r="F377" s="231" t="s">
        <v>796</v>
      </c>
      <c r="G377" s="218"/>
      <c r="H377" s="232">
        <v>28.21</v>
      </c>
      <c r="I377" s="223"/>
      <c r="J377" s="218"/>
      <c r="K377" s="218"/>
      <c r="L377" s="224"/>
      <c r="M377" s="225"/>
      <c r="N377" s="226"/>
      <c r="O377" s="226"/>
      <c r="P377" s="226"/>
      <c r="Q377" s="226"/>
      <c r="R377" s="226"/>
      <c r="S377" s="226"/>
      <c r="T377" s="227"/>
      <c r="AT377" s="228" t="s">
        <v>237</v>
      </c>
      <c r="AU377" s="228" t="s">
        <v>87</v>
      </c>
      <c r="AV377" s="12" t="s">
        <v>87</v>
      </c>
      <c r="AW377" s="12" t="s">
        <v>42</v>
      </c>
      <c r="AX377" s="12" t="s">
        <v>79</v>
      </c>
      <c r="AY377" s="228" t="s">
        <v>228</v>
      </c>
    </row>
    <row r="378" spans="2:65" s="15" customFormat="1" ht="13.5">
      <c r="B378" s="268"/>
      <c r="C378" s="269"/>
      <c r="D378" s="229" t="s">
        <v>237</v>
      </c>
      <c r="E378" s="270" t="s">
        <v>22</v>
      </c>
      <c r="F378" s="271" t="s">
        <v>783</v>
      </c>
      <c r="G378" s="269"/>
      <c r="H378" s="272">
        <v>28.21</v>
      </c>
      <c r="I378" s="273"/>
      <c r="J378" s="269"/>
      <c r="K378" s="269"/>
      <c r="L378" s="274"/>
      <c r="M378" s="275"/>
      <c r="N378" s="276"/>
      <c r="O378" s="276"/>
      <c r="P378" s="276"/>
      <c r="Q378" s="276"/>
      <c r="R378" s="276"/>
      <c r="S378" s="276"/>
      <c r="T378" s="277"/>
      <c r="AT378" s="278" t="s">
        <v>237</v>
      </c>
      <c r="AU378" s="278" t="s">
        <v>87</v>
      </c>
      <c r="AV378" s="15" t="s">
        <v>101</v>
      </c>
      <c r="AW378" s="15" t="s">
        <v>42</v>
      </c>
      <c r="AX378" s="15" t="s">
        <v>79</v>
      </c>
      <c r="AY378" s="278" t="s">
        <v>228</v>
      </c>
    </row>
    <row r="379" spans="2:65" s="12" customFormat="1" ht="13.5">
      <c r="B379" s="217"/>
      <c r="C379" s="218"/>
      <c r="D379" s="229" t="s">
        <v>237</v>
      </c>
      <c r="E379" s="230" t="s">
        <v>22</v>
      </c>
      <c r="F379" s="231" t="s">
        <v>797</v>
      </c>
      <c r="G379" s="218"/>
      <c r="H379" s="232">
        <v>50.09</v>
      </c>
      <c r="I379" s="223"/>
      <c r="J379" s="218"/>
      <c r="K379" s="218"/>
      <c r="L379" s="224"/>
      <c r="M379" s="225"/>
      <c r="N379" s="226"/>
      <c r="O379" s="226"/>
      <c r="P379" s="226"/>
      <c r="Q379" s="226"/>
      <c r="R379" s="226"/>
      <c r="S379" s="226"/>
      <c r="T379" s="227"/>
      <c r="AT379" s="228" t="s">
        <v>237</v>
      </c>
      <c r="AU379" s="228" t="s">
        <v>87</v>
      </c>
      <c r="AV379" s="12" t="s">
        <v>87</v>
      </c>
      <c r="AW379" s="12" t="s">
        <v>42</v>
      </c>
      <c r="AX379" s="12" t="s">
        <v>79</v>
      </c>
      <c r="AY379" s="228" t="s">
        <v>228</v>
      </c>
    </row>
    <row r="380" spans="2:65" s="12" customFormat="1" ht="13.5">
      <c r="B380" s="217"/>
      <c r="C380" s="218"/>
      <c r="D380" s="229" t="s">
        <v>237</v>
      </c>
      <c r="E380" s="230" t="s">
        <v>22</v>
      </c>
      <c r="F380" s="231" t="s">
        <v>798</v>
      </c>
      <c r="G380" s="218"/>
      <c r="H380" s="232">
        <v>48.72</v>
      </c>
      <c r="I380" s="223"/>
      <c r="J380" s="218"/>
      <c r="K380" s="218"/>
      <c r="L380" s="224"/>
      <c r="M380" s="225"/>
      <c r="N380" s="226"/>
      <c r="O380" s="226"/>
      <c r="P380" s="226"/>
      <c r="Q380" s="226"/>
      <c r="R380" s="226"/>
      <c r="S380" s="226"/>
      <c r="T380" s="227"/>
      <c r="AT380" s="228" t="s">
        <v>237</v>
      </c>
      <c r="AU380" s="228" t="s">
        <v>87</v>
      </c>
      <c r="AV380" s="12" t="s">
        <v>87</v>
      </c>
      <c r="AW380" s="12" t="s">
        <v>42</v>
      </c>
      <c r="AX380" s="12" t="s">
        <v>79</v>
      </c>
      <c r="AY380" s="228" t="s">
        <v>228</v>
      </c>
    </row>
    <row r="381" spans="2:65" s="15" customFormat="1" ht="13.5">
      <c r="B381" s="268"/>
      <c r="C381" s="269"/>
      <c r="D381" s="229" t="s">
        <v>237</v>
      </c>
      <c r="E381" s="270" t="s">
        <v>22</v>
      </c>
      <c r="F381" s="271" t="s">
        <v>783</v>
      </c>
      <c r="G381" s="269"/>
      <c r="H381" s="272">
        <v>98.81</v>
      </c>
      <c r="I381" s="273"/>
      <c r="J381" s="269"/>
      <c r="K381" s="269"/>
      <c r="L381" s="274"/>
      <c r="M381" s="275"/>
      <c r="N381" s="276"/>
      <c r="O381" s="276"/>
      <c r="P381" s="276"/>
      <c r="Q381" s="276"/>
      <c r="R381" s="276"/>
      <c r="S381" s="276"/>
      <c r="T381" s="277"/>
      <c r="AT381" s="278" t="s">
        <v>237</v>
      </c>
      <c r="AU381" s="278" t="s">
        <v>87</v>
      </c>
      <c r="AV381" s="15" t="s">
        <v>101</v>
      </c>
      <c r="AW381" s="15" t="s">
        <v>42</v>
      </c>
      <c r="AX381" s="15" t="s">
        <v>79</v>
      </c>
      <c r="AY381" s="278" t="s">
        <v>228</v>
      </c>
    </row>
    <row r="382" spans="2:65" s="13" customFormat="1" ht="13.5">
      <c r="B382" s="243"/>
      <c r="C382" s="244"/>
      <c r="D382" s="219" t="s">
        <v>237</v>
      </c>
      <c r="E382" s="245" t="s">
        <v>22</v>
      </c>
      <c r="F382" s="246" t="s">
        <v>358</v>
      </c>
      <c r="G382" s="244"/>
      <c r="H382" s="247">
        <v>127.02</v>
      </c>
      <c r="I382" s="248"/>
      <c r="J382" s="244"/>
      <c r="K382" s="244"/>
      <c r="L382" s="249"/>
      <c r="M382" s="250"/>
      <c r="N382" s="251"/>
      <c r="O382" s="251"/>
      <c r="P382" s="251"/>
      <c r="Q382" s="251"/>
      <c r="R382" s="251"/>
      <c r="S382" s="251"/>
      <c r="T382" s="252"/>
      <c r="AT382" s="253" t="s">
        <v>237</v>
      </c>
      <c r="AU382" s="253" t="s">
        <v>87</v>
      </c>
      <c r="AV382" s="13" t="s">
        <v>235</v>
      </c>
      <c r="AW382" s="13" t="s">
        <v>42</v>
      </c>
      <c r="AX382" s="13" t="s">
        <v>24</v>
      </c>
      <c r="AY382" s="253" t="s">
        <v>228</v>
      </c>
    </row>
    <row r="383" spans="2:65" s="1" customFormat="1" ht="22.5" customHeight="1">
      <c r="B383" s="42"/>
      <c r="C383" s="205" t="s">
        <v>799</v>
      </c>
      <c r="D383" s="205" t="s">
        <v>230</v>
      </c>
      <c r="E383" s="206" t="s">
        <v>800</v>
      </c>
      <c r="F383" s="207" t="s">
        <v>801</v>
      </c>
      <c r="G383" s="208" t="s">
        <v>328</v>
      </c>
      <c r="H383" s="209">
        <v>2357.4430000000002</v>
      </c>
      <c r="I383" s="210"/>
      <c r="J383" s="211">
        <f>ROUND(I383*H383,2)</f>
        <v>0</v>
      </c>
      <c r="K383" s="207" t="s">
        <v>234</v>
      </c>
      <c r="L383" s="62"/>
      <c r="M383" s="212" t="s">
        <v>22</v>
      </c>
      <c r="N383" s="213" t="s">
        <v>50</v>
      </c>
      <c r="O383" s="43"/>
      <c r="P383" s="214">
        <f>O383*H383</f>
        <v>0</v>
      </c>
      <c r="Q383" s="214">
        <v>6.0000000000000002E-5</v>
      </c>
      <c r="R383" s="214">
        <f>Q383*H383</f>
        <v>0.14144658000000002</v>
      </c>
      <c r="S383" s="214">
        <v>0</v>
      </c>
      <c r="T383" s="215">
        <f>S383*H383</f>
        <v>0</v>
      </c>
      <c r="AR383" s="25" t="s">
        <v>235</v>
      </c>
      <c r="AT383" s="25" t="s">
        <v>230</v>
      </c>
      <c r="AU383" s="25" t="s">
        <v>87</v>
      </c>
      <c r="AY383" s="25" t="s">
        <v>228</v>
      </c>
      <c r="BE383" s="216">
        <f>IF(N383="základní",J383,0)</f>
        <v>0</v>
      </c>
      <c r="BF383" s="216">
        <f>IF(N383="snížená",J383,0)</f>
        <v>0</v>
      </c>
      <c r="BG383" s="216">
        <f>IF(N383="zákl. přenesená",J383,0)</f>
        <v>0</v>
      </c>
      <c r="BH383" s="216">
        <f>IF(N383="sníž. přenesená",J383,0)</f>
        <v>0</v>
      </c>
      <c r="BI383" s="216">
        <f>IF(N383="nulová",J383,0)</f>
        <v>0</v>
      </c>
      <c r="BJ383" s="25" t="s">
        <v>24</v>
      </c>
      <c r="BK383" s="216">
        <f>ROUND(I383*H383,2)</f>
        <v>0</v>
      </c>
      <c r="BL383" s="25" t="s">
        <v>235</v>
      </c>
      <c r="BM383" s="25" t="s">
        <v>802</v>
      </c>
    </row>
    <row r="384" spans="2:65" s="12" customFormat="1" ht="13.5">
      <c r="B384" s="217"/>
      <c r="C384" s="218"/>
      <c r="D384" s="219" t="s">
        <v>237</v>
      </c>
      <c r="E384" s="220" t="s">
        <v>22</v>
      </c>
      <c r="F384" s="221" t="s">
        <v>803</v>
      </c>
      <c r="G384" s="218"/>
      <c r="H384" s="222">
        <v>2357.4430000000002</v>
      </c>
      <c r="I384" s="223"/>
      <c r="J384" s="218"/>
      <c r="K384" s="218"/>
      <c r="L384" s="224"/>
      <c r="M384" s="225"/>
      <c r="N384" s="226"/>
      <c r="O384" s="226"/>
      <c r="P384" s="226"/>
      <c r="Q384" s="226"/>
      <c r="R384" s="226"/>
      <c r="S384" s="226"/>
      <c r="T384" s="227"/>
      <c r="AT384" s="228" t="s">
        <v>237</v>
      </c>
      <c r="AU384" s="228" t="s">
        <v>87</v>
      </c>
      <c r="AV384" s="12" t="s">
        <v>87</v>
      </c>
      <c r="AW384" s="12" t="s">
        <v>42</v>
      </c>
      <c r="AX384" s="12" t="s">
        <v>24</v>
      </c>
      <c r="AY384" s="228" t="s">
        <v>228</v>
      </c>
    </row>
    <row r="385" spans="2:65" s="1" customFormat="1" ht="31.5" customHeight="1">
      <c r="B385" s="42"/>
      <c r="C385" s="205" t="s">
        <v>804</v>
      </c>
      <c r="D385" s="205" t="s">
        <v>230</v>
      </c>
      <c r="E385" s="206" t="s">
        <v>805</v>
      </c>
      <c r="F385" s="207" t="s">
        <v>806</v>
      </c>
      <c r="G385" s="208" t="s">
        <v>263</v>
      </c>
      <c r="H385" s="209">
        <v>319.45999999999998</v>
      </c>
      <c r="I385" s="210"/>
      <c r="J385" s="211">
        <f>ROUND(I385*H385,2)</f>
        <v>0</v>
      </c>
      <c r="K385" s="207" t="s">
        <v>234</v>
      </c>
      <c r="L385" s="62"/>
      <c r="M385" s="212" t="s">
        <v>22</v>
      </c>
      <c r="N385" s="213" t="s">
        <v>50</v>
      </c>
      <c r="O385" s="43"/>
      <c r="P385" s="214">
        <f>O385*H385</f>
        <v>0</v>
      </c>
      <c r="Q385" s="214">
        <v>1.1999999999999999E-3</v>
      </c>
      <c r="R385" s="214">
        <f>Q385*H385</f>
        <v>0.38335199999999992</v>
      </c>
      <c r="S385" s="214">
        <v>0</v>
      </c>
      <c r="T385" s="215">
        <f>S385*H385</f>
        <v>0</v>
      </c>
      <c r="AR385" s="25" t="s">
        <v>235</v>
      </c>
      <c r="AT385" s="25" t="s">
        <v>230</v>
      </c>
      <c r="AU385" s="25" t="s">
        <v>87</v>
      </c>
      <c r="AY385" s="25" t="s">
        <v>228</v>
      </c>
      <c r="BE385" s="216">
        <f>IF(N385="základní",J385,0)</f>
        <v>0</v>
      </c>
      <c r="BF385" s="216">
        <f>IF(N385="snížená",J385,0)</f>
        <v>0</v>
      </c>
      <c r="BG385" s="216">
        <f>IF(N385="zákl. přenesená",J385,0)</f>
        <v>0</v>
      </c>
      <c r="BH385" s="216">
        <f>IF(N385="sníž. přenesená",J385,0)</f>
        <v>0</v>
      </c>
      <c r="BI385" s="216">
        <f>IF(N385="nulová",J385,0)</f>
        <v>0</v>
      </c>
      <c r="BJ385" s="25" t="s">
        <v>24</v>
      </c>
      <c r="BK385" s="216">
        <f>ROUND(I385*H385,2)</f>
        <v>0</v>
      </c>
      <c r="BL385" s="25" t="s">
        <v>235</v>
      </c>
      <c r="BM385" s="25" t="s">
        <v>807</v>
      </c>
    </row>
    <row r="386" spans="2:65" s="12" customFormat="1" ht="13.5">
      <c r="B386" s="217"/>
      <c r="C386" s="218"/>
      <c r="D386" s="219" t="s">
        <v>237</v>
      </c>
      <c r="E386" s="220" t="s">
        <v>22</v>
      </c>
      <c r="F386" s="221" t="s">
        <v>808</v>
      </c>
      <c r="G386" s="218"/>
      <c r="H386" s="222">
        <v>319.45999999999998</v>
      </c>
      <c r="I386" s="223"/>
      <c r="J386" s="218"/>
      <c r="K386" s="218"/>
      <c r="L386" s="224"/>
      <c r="M386" s="225"/>
      <c r="N386" s="226"/>
      <c r="O386" s="226"/>
      <c r="P386" s="226"/>
      <c r="Q386" s="226"/>
      <c r="R386" s="226"/>
      <c r="S386" s="226"/>
      <c r="T386" s="227"/>
      <c r="AT386" s="228" t="s">
        <v>237</v>
      </c>
      <c r="AU386" s="228" t="s">
        <v>87</v>
      </c>
      <c r="AV386" s="12" t="s">
        <v>87</v>
      </c>
      <c r="AW386" s="12" t="s">
        <v>42</v>
      </c>
      <c r="AX386" s="12" t="s">
        <v>24</v>
      </c>
      <c r="AY386" s="228" t="s">
        <v>228</v>
      </c>
    </row>
    <row r="387" spans="2:65" s="1" customFormat="1" ht="22.5" customHeight="1">
      <c r="B387" s="42"/>
      <c r="C387" s="233" t="s">
        <v>809</v>
      </c>
      <c r="D387" s="233" t="s">
        <v>349</v>
      </c>
      <c r="E387" s="234" t="s">
        <v>810</v>
      </c>
      <c r="F387" s="235" t="s">
        <v>811</v>
      </c>
      <c r="G387" s="236" t="s">
        <v>263</v>
      </c>
      <c r="H387" s="237">
        <v>325.84899999999999</v>
      </c>
      <c r="I387" s="238"/>
      <c r="J387" s="239">
        <f>ROUND(I387*H387,2)</f>
        <v>0</v>
      </c>
      <c r="K387" s="235" t="s">
        <v>264</v>
      </c>
      <c r="L387" s="240"/>
      <c r="M387" s="241" t="s">
        <v>22</v>
      </c>
      <c r="N387" s="242" t="s">
        <v>50</v>
      </c>
      <c r="O387" s="43"/>
      <c r="P387" s="214">
        <f>O387*H387</f>
        <v>0</v>
      </c>
      <c r="Q387" s="214">
        <v>0.12</v>
      </c>
      <c r="R387" s="214">
        <f>Q387*H387</f>
        <v>39.101879999999994</v>
      </c>
      <c r="S387" s="214">
        <v>0</v>
      </c>
      <c r="T387" s="215">
        <f>S387*H387</f>
        <v>0</v>
      </c>
      <c r="AR387" s="25" t="s">
        <v>267</v>
      </c>
      <c r="AT387" s="25" t="s">
        <v>349</v>
      </c>
      <c r="AU387" s="25" t="s">
        <v>87</v>
      </c>
      <c r="AY387" s="25" t="s">
        <v>228</v>
      </c>
      <c r="BE387" s="216">
        <f>IF(N387="základní",J387,0)</f>
        <v>0</v>
      </c>
      <c r="BF387" s="216">
        <f>IF(N387="snížená",J387,0)</f>
        <v>0</v>
      </c>
      <c r="BG387" s="216">
        <f>IF(N387="zákl. přenesená",J387,0)</f>
        <v>0</v>
      </c>
      <c r="BH387" s="216">
        <f>IF(N387="sníž. přenesená",J387,0)</f>
        <v>0</v>
      </c>
      <c r="BI387" s="216">
        <f>IF(N387="nulová",J387,0)</f>
        <v>0</v>
      </c>
      <c r="BJ387" s="25" t="s">
        <v>24</v>
      </c>
      <c r="BK387" s="216">
        <f>ROUND(I387*H387,2)</f>
        <v>0</v>
      </c>
      <c r="BL387" s="25" t="s">
        <v>235</v>
      </c>
      <c r="BM387" s="25" t="s">
        <v>812</v>
      </c>
    </row>
    <row r="388" spans="2:65" s="12" customFormat="1" ht="13.5">
      <c r="B388" s="217"/>
      <c r="C388" s="218"/>
      <c r="D388" s="219" t="s">
        <v>237</v>
      </c>
      <c r="E388" s="220" t="s">
        <v>22</v>
      </c>
      <c r="F388" s="221" t="s">
        <v>813</v>
      </c>
      <c r="G388" s="218"/>
      <c r="H388" s="222">
        <v>325.84899999999999</v>
      </c>
      <c r="I388" s="223"/>
      <c r="J388" s="218"/>
      <c r="K388" s="218"/>
      <c r="L388" s="224"/>
      <c r="M388" s="225"/>
      <c r="N388" s="226"/>
      <c r="O388" s="226"/>
      <c r="P388" s="226"/>
      <c r="Q388" s="226"/>
      <c r="R388" s="226"/>
      <c r="S388" s="226"/>
      <c r="T388" s="227"/>
      <c r="AT388" s="228" t="s">
        <v>237</v>
      </c>
      <c r="AU388" s="228" t="s">
        <v>87</v>
      </c>
      <c r="AV388" s="12" t="s">
        <v>87</v>
      </c>
      <c r="AW388" s="12" t="s">
        <v>42</v>
      </c>
      <c r="AX388" s="12" t="s">
        <v>24</v>
      </c>
      <c r="AY388" s="228" t="s">
        <v>228</v>
      </c>
    </row>
    <row r="389" spans="2:65" s="1" customFormat="1" ht="22.5" customHeight="1">
      <c r="B389" s="42"/>
      <c r="C389" s="205" t="s">
        <v>814</v>
      </c>
      <c r="D389" s="205" t="s">
        <v>230</v>
      </c>
      <c r="E389" s="206" t="s">
        <v>815</v>
      </c>
      <c r="F389" s="207" t="s">
        <v>816</v>
      </c>
      <c r="G389" s="208" t="s">
        <v>263</v>
      </c>
      <c r="H389" s="209">
        <v>58.38</v>
      </c>
      <c r="I389" s="210"/>
      <c r="J389" s="211">
        <f>ROUND(I389*H389,2)</f>
        <v>0</v>
      </c>
      <c r="K389" s="207" t="s">
        <v>234</v>
      </c>
      <c r="L389" s="62"/>
      <c r="M389" s="212" t="s">
        <v>22</v>
      </c>
      <c r="N389" s="213" t="s">
        <v>50</v>
      </c>
      <c r="O389" s="43"/>
      <c r="P389" s="214">
        <f>O389*H389</f>
        <v>0</v>
      </c>
      <c r="Q389" s="214">
        <v>0.32752999999999999</v>
      </c>
      <c r="R389" s="214">
        <f>Q389*H389</f>
        <v>19.1212014</v>
      </c>
      <c r="S389" s="214">
        <v>0</v>
      </c>
      <c r="T389" s="215">
        <f>S389*H389</f>
        <v>0</v>
      </c>
      <c r="AR389" s="25" t="s">
        <v>235</v>
      </c>
      <c r="AT389" s="25" t="s">
        <v>230</v>
      </c>
      <c r="AU389" s="25" t="s">
        <v>87</v>
      </c>
      <c r="AY389" s="25" t="s">
        <v>228</v>
      </c>
      <c r="BE389" s="216">
        <f>IF(N389="základní",J389,0)</f>
        <v>0</v>
      </c>
      <c r="BF389" s="216">
        <f>IF(N389="snížená",J389,0)</f>
        <v>0</v>
      </c>
      <c r="BG389" s="216">
        <f>IF(N389="zákl. přenesená",J389,0)</f>
        <v>0</v>
      </c>
      <c r="BH389" s="216">
        <f>IF(N389="sníž. přenesená",J389,0)</f>
        <v>0</v>
      </c>
      <c r="BI389" s="216">
        <f>IF(N389="nulová",J389,0)</f>
        <v>0</v>
      </c>
      <c r="BJ389" s="25" t="s">
        <v>24</v>
      </c>
      <c r="BK389" s="216">
        <f>ROUND(I389*H389,2)</f>
        <v>0</v>
      </c>
      <c r="BL389" s="25" t="s">
        <v>235</v>
      </c>
      <c r="BM389" s="25" t="s">
        <v>817</v>
      </c>
    </row>
    <row r="390" spans="2:65" s="12" customFormat="1" ht="13.5">
      <c r="B390" s="217"/>
      <c r="C390" s="218"/>
      <c r="D390" s="219" t="s">
        <v>237</v>
      </c>
      <c r="E390" s="220" t="s">
        <v>22</v>
      </c>
      <c r="F390" s="221" t="s">
        <v>818</v>
      </c>
      <c r="G390" s="218"/>
      <c r="H390" s="222">
        <v>58.38</v>
      </c>
      <c r="I390" s="223"/>
      <c r="J390" s="218"/>
      <c r="K390" s="218"/>
      <c r="L390" s="224"/>
      <c r="M390" s="225"/>
      <c r="N390" s="226"/>
      <c r="O390" s="226"/>
      <c r="P390" s="226"/>
      <c r="Q390" s="226"/>
      <c r="R390" s="226"/>
      <c r="S390" s="226"/>
      <c r="T390" s="227"/>
      <c r="AT390" s="228" t="s">
        <v>237</v>
      </c>
      <c r="AU390" s="228" t="s">
        <v>87</v>
      </c>
      <c r="AV390" s="12" t="s">
        <v>87</v>
      </c>
      <c r="AW390" s="12" t="s">
        <v>42</v>
      </c>
      <c r="AX390" s="12" t="s">
        <v>24</v>
      </c>
      <c r="AY390" s="228" t="s">
        <v>228</v>
      </c>
    </row>
    <row r="391" spans="2:65" s="1" customFormat="1" ht="22.5" customHeight="1">
      <c r="B391" s="42"/>
      <c r="C391" s="205" t="s">
        <v>819</v>
      </c>
      <c r="D391" s="205" t="s">
        <v>230</v>
      </c>
      <c r="E391" s="206" t="s">
        <v>820</v>
      </c>
      <c r="F391" s="207" t="s">
        <v>821</v>
      </c>
      <c r="G391" s="208" t="s">
        <v>515</v>
      </c>
      <c r="H391" s="209">
        <v>150</v>
      </c>
      <c r="I391" s="210"/>
      <c r="J391" s="211">
        <f>ROUND(I391*H391,2)</f>
        <v>0</v>
      </c>
      <c r="K391" s="207" t="s">
        <v>234</v>
      </c>
      <c r="L391" s="62"/>
      <c r="M391" s="212" t="s">
        <v>22</v>
      </c>
      <c r="N391" s="213" t="s">
        <v>50</v>
      </c>
      <c r="O391" s="43"/>
      <c r="P391" s="214">
        <f>O391*H391</f>
        <v>0</v>
      </c>
      <c r="Q391" s="214">
        <v>4.8000000000000001E-4</v>
      </c>
      <c r="R391" s="214">
        <f>Q391*H391</f>
        <v>7.2000000000000008E-2</v>
      </c>
      <c r="S391" s="214">
        <v>0</v>
      </c>
      <c r="T391" s="215">
        <f>S391*H391</f>
        <v>0</v>
      </c>
      <c r="AR391" s="25" t="s">
        <v>235</v>
      </c>
      <c r="AT391" s="25" t="s">
        <v>230</v>
      </c>
      <c r="AU391" s="25" t="s">
        <v>87</v>
      </c>
      <c r="AY391" s="25" t="s">
        <v>228</v>
      </c>
      <c r="BE391" s="216">
        <f>IF(N391="základní",J391,0)</f>
        <v>0</v>
      </c>
      <c r="BF391" s="216">
        <f>IF(N391="snížená",J391,0)</f>
        <v>0</v>
      </c>
      <c r="BG391" s="216">
        <f>IF(N391="zákl. přenesená",J391,0)</f>
        <v>0</v>
      </c>
      <c r="BH391" s="216">
        <f>IF(N391="sníž. přenesená",J391,0)</f>
        <v>0</v>
      </c>
      <c r="BI391" s="216">
        <f>IF(N391="nulová",J391,0)</f>
        <v>0</v>
      </c>
      <c r="BJ391" s="25" t="s">
        <v>24</v>
      </c>
      <c r="BK391" s="216">
        <f>ROUND(I391*H391,2)</f>
        <v>0</v>
      </c>
      <c r="BL391" s="25" t="s">
        <v>235</v>
      </c>
      <c r="BM391" s="25" t="s">
        <v>822</v>
      </c>
    </row>
    <row r="392" spans="2:65" s="1" customFormat="1" ht="22.5" customHeight="1">
      <c r="B392" s="42"/>
      <c r="C392" s="233" t="s">
        <v>823</v>
      </c>
      <c r="D392" s="233" t="s">
        <v>349</v>
      </c>
      <c r="E392" s="234" t="s">
        <v>824</v>
      </c>
      <c r="F392" s="235" t="s">
        <v>825</v>
      </c>
      <c r="G392" s="236" t="s">
        <v>515</v>
      </c>
      <c r="H392" s="237">
        <v>8</v>
      </c>
      <c r="I392" s="238"/>
      <c r="J392" s="239">
        <f>ROUND(I392*H392,2)</f>
        <v>0</v>
      </c>
      <c r="K392" s="235" t="s">
        <v>234</v>
      </c>
      <c r="L392" s="240"/>
      <c r="M392" s="241" t="s">
        <v>22</v>
      </c>
      <c r="N392" s="242" t="s">
        <v>50</v>
      </c>
      <c r="O392" s="43"/>
      <c r="P392" s="214">
        <f>O392*H392</f>
        <v>0</v>
      </c>
      <c r="Q392" s="214">
        <v>2.2329999999999999E-2</v>
      </c>
      <c r="R392" s="214">
        <f>Q392*H392</f>
        <v>0.17863999999999999</v>
      </c>
      <c r="S392" s="214">
        <v>0</v>
      </c>
      <c r="T392" s="215">
        <f>S392*H392</f>
        <v>0</v>
      </c>
      <c r="AR392" s="25" t="s">
        <v>267</v>
      </c>
      <c r="AT392" s="25" t="s">
        <v>349</v>
      </c>
      <c r="AU392" s="25" t="s">
        <v>87</v>
      </c>
      <c r="AY392" s="25" t="s">
        <v>228</v>
      </c>
      <c r="BE392" s="216">
        <f>IF(N392="základní",J392,0)</f>
        <v>0</v>
      </c>
      <c r="BF392" s="216">
        <f>IF(N392="snížená",J392,0)</f>
        <v>0</v>
      </c>
      <c r="BG392" s="216">
        <f>IF(N392="zákl. přenesená",J392,0)</f>
        <v>0</v>
      </c>
      <c r="BH392" s="216">
        <f>IF(N392="sníž. přenesená",J392,0)</f>
        <v>0</v>
      </c>
      <c r="BI392" s="216">
        <f>IF(N392="nulová",J392,0)</f>
        <v>0</v>
      </c>
      <c r="BJ392" s="25" t="s">
        <v>24</v>
      </c>
      <c r="BK392" s="216">
        <f>ROUND(I392*H392,2)</f>
        <v>0</v>
      </c>
      <c r="BL392" s="25" t="s">
        <v>235</v>
      </c>
      <c r="BM392" s="25" t="s">
        <v>826</v>
      </c>
    </row>
    <row r="393" spans="2:65" s="12" customFormat="1" ht="13.5">
      <c r="B393" s="217"/>
      <c r="C393" s="218"/>
      <c r="D393" s="219" t="s">
        <v>237</v>
      </c>
      <c r="E393" s="220" t="s">
        <v>22</v>
      </c>
      <c r="F393" s="221" t="s">
        <v>827</v>
      </c>
      <c r="G393" s="218"/>
      <c r="H393" s="222">
        <v>8</v>
      </c>
      <c r="I393" s="223"/>
      <c r="J393" s="218"/>
      <c r="K393" s="218"/>
      <c r="L393" s="224"/>
      <c r="M393" s="225"/>
      <c r="N393" s="226"/>
      <c r="O393" s="226"/>
      <c r="P393" s="226"/>
      <c r="Q393" s="226"/>
      <c r="R393" s="226"/>
      <c r="S393" s="226"/>
      <c r="T393" s="227"/>
      <c r="AT393" s="228" t="s">
        <v>237</v>
      </c>
      <c r="AU393" s="228" t="s">
        <v>87</v>
      </c>
      <c r="AV393" s="12" t="s">
        <v>87</v>
      </c>
      <c r="AW393" s="12" t="s">
        <v>42</v>
      </c>
      <c r="AX393" s="12" t="s">
        <v>24</v>
      </c>
      <c r="AY393" s="228" t="s">
        <v>228</v>
      </c>
    </row>
    <row r="394" spans="2:65" s="1" customFormat="1" ht="22.5" customHeight="1">
      <c r="B394" s="42"/>
      <c r="C394" s="233" t="s">
        <v>828</v>
      </c>
      <c r="D394" s="233" t="s">
        <v>349</v>
      </c>
      <c r="E394" s="234" t="s">
        <v>829</v>
      </c>
      <c r="F394" s="235" t="s">
        <v>830</v>
      </c>
      <c r="G394" s="236" t="s">
        <v>515</v>
      </c>
      <c r="H394" s="237">
        <v>57</v>
      </c>
      <c r="I394" s="238"/>
      <c r="J394" s="239">
        <f>ROUND(I394*H394,2)</f>
        <v>0</v>
      </c>
      <c r="K394" s="235" t="s">
        <v>234</v>
      </c>
      <c r="L394" s="240"/>
      <c r="M394" s="241" t="s">
        <v>22</v>
      </c>
      <c r="N394" s="242" t="s">
        <v>50</v>
      </c>
      <c r="O394" s="43"/>
      <c r="P394" s="214">
        <f>O394*H394</f>
        <v>0</v>
      </c>
      <c r="Q394" s="214">
        <v>2.188E-2</v>
      </c>
      <c r="R394" s="214">
        <f>Q394*H394</f>
        <v>1.24716</v>
      </c>
      <c r="S394" s="214">
        <v>0</v>
      </c>
      <c r="T394" s="215">
        <f>S394*H394</f>
        <v>0</v>
      </c>
      <c r="AR394" s="25" t="s">
        <v>267</v>
      </c>
      <c r="AT394" s="25" t="s">
        <v>349</v>
      </c>
      <c r="AU394" s="25" t="s">
        <v>87</v>
      </c>
      <c r="AY394" s="25" t="s">
        <v>228</v>
      </c>
      <c r="BE394" s="216">
        <f>IF(N394="základní",J394,0)</f>
        <v>0</v>
      </c>
      <c r="BF394" s="216">
        <f>IF(N394="snížená",J394,0)</f>
        <v>0</v>
      </c>
      <c r="BG394" s="216">
        <f>IF(N394="zákl. přenesená",J394,0)</f>
        <v>0</v>
      </c>
      <c r="BH394" s="216">
        <f>IF(N394="sníž. přenesená",J394,0)</f>
        <v>0</v>
      </c>
      <c r="BI394" s="216">
        <f>IF(N394="nulová",J394,0)</f>
        <v>0</v>
      </c>
      <c r="BJ394" s="25" t="s">
        <v>24</v>
      </c>
      <c r="BK394" s="216">
        <f>ROUND(I394*H394,2)</f>
        <v>0</v>
      </c>
      <c r="BL394" s="25" t="s">
        <v>235</v>
      </c>
      <c r="BM394" s="25" t="s">
        <v>831</v>
      </c>
    </row>
    <row r="395" spans="2:65" s="1" customFormat="1" ht="22.5" customHeight="1">
      <c r="B395" s="42"/>
      <c r="C395" s="233" t="s">
        <v>832</v>
      </c>
      <c r="D395" s="233" t="s">
        <v>349</v>
      </c>
      <c r="E395" s="234" t="s">
        <v>833</v>
      </c>
      <c r="F395" s="235" t="s">
        <v>834</v>
      </c>
      <c r="G395" s="236" t="s">
        <v>515</v>
      </c>
      <c r="H395" s="237">
        <v>4</v>
      </c>
      <c r="I395" s="238"/>
      <c r="J395" s="239">
        <f>ROUND(I395*H395,2)</f>
        <v>0</v>
      </c>
      <c r="K395" s="235" t="s">
        <v>234</v>
      </c>
      <c r="L395" s="240"/>
      <c r="M395" s="241" t="s">
        <v>22</v>
      </c>
      <c r="N395" s="242" t="s">
        <v>50</v>
      </c>
      <c r="O395" s="43"/>
      <c r="P395" s="214">
        <f>O395*H395</f>
        <v>0</v>
      </c>
      <c r="Q395" s="214">
        <v>1.8020000000000001E-2</v>
      </c>
      <c r="R395" s="214">
        <f>Q395*H395</f>
        <v>7.2080000000000005E-2</v>
      </c>
      <c r="S395" s="214">
        <v>0</v>
      </c>
      <c r="T395" s="215">
        <f>S395*H395</f>
        <v>0</v>
      </c>
      <c r="AR395" s="25" t="s">
        <v>267</v>
      </c>
      <c r="AT395" s="25" t="s">
        <v>349</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235</v>
      </c>
      <c r="BM395" s="25" t="s">
        <v>835</v>
      </c>
    </row>
    <row r="396" spans="2:65" s="1" customFormat="1" ht="22.5" customHeight="1">
      <c r="B396" s="42"/>
      <c r="C396" s="233" t="s">
        <v>836</v>
      </c>
      <c r="D396" s="233" t="s">
        <v>349</v>
      </c>
      <c r="E396" s="234" t="s">
        <v>837</v>
      </c>
      <c r="F396" s="235" t="s">
        <v>838</v>
      </c>
      <c r="G396" s="236" t="s">
        <v>515</v>
      </c>
      <c r="H396" s="237">
        <v>40</v>
      </c>
      <c r="I396" s="238"/>
      <c r="J396" s="239">
        <f>ROUND(I396*H396,2)</f>
        <v>0</v>
      </c>
      <c r="K396" s="235" t="s">
        <v>234</v>
      </c>
      <c r="L396" s="240"/>
      <c r="M396" s="241" t="s">
        <v>22</v>
      </c>
      <c r="N396" s="242" t="s">
        <v>50</v>
      </c>
      <c r="O396" s="43"/>
      <c r="P396" s="214">
        <f>O396*H396</f>
        <v>0</v>
      </c>
      <c r="Q396" s="214">
        <v>1.7649999999999999E-2</v>
      </c>
      <c r="R396" s="214">
        <f>Q396*H396</f>
        <v>0.70599999999999996</v>
      </c>
      <c r="S396" s="214">
        <v>0</v>
      </c>
      <c r="T396" s="215">
        <f>S396*H396</f>
        <v>0</v>
      </c>
      <c r="AR396" s="25" t="s">
        <v>267</v>
      </c>
      <c r="AT396" s="25" t="s">
        <v>349</v>
      </c>
      <c r="AU396" s="25" t="s">
        <v>87</v>
      </c>
      <c r="AY396" s="25" t="s">
        <v>228</v>
      </c>
      <c r="BE396" s="216">
        <f>IF(N396="základní",J396,0)</f>
        <v>0</v>
      </c>
      <c r="BF396" s="216">
        <f>IF(N396="snížená",J396,0)</f>
        <v>0</v>
      </c>
      <c r="BG396" s="216">
        <f>IF(N396="zákl. přenesená",J396,0)</f>
        <v>0</v>
      </c>
      <c r="BH396" s="216">
        <f>IF(N396="sníž. přenesená",J396,0)</f>
        <v>0</v>
      </c>
      <c r="BI396" s="216">
        <f>IF(N396="nulová",J396,0)</f>
        <v>0</v>
      </c>
      <c r="BJ396" s="25" t="s">
        <v>24</v>
      </c>
      <c r="BK396" s="216">
        <f>ROUND(I396*H396,2)</f>
        <v>0</v>
      </c>
      <c r="BL396" s="25" t="s">
        <v>235</v>
      </c>
      <c r="BM396" s="25" t="s">
        <v>839</v>
      </c>
    </row>
    <row r="397" spans="2:65" s="1" customFormat="1" ht="22.5" customHeight="1">
      <c r="B397" s="42"/>
      <c r="C397" s="233" t="s">
        <v>840</v>
      </c>
      <c r="D397" s="233" t="s">
        <v>349</v>
      </c>
      <c r="E397" s="234" t="s">
        <v>841</v>
      </c>
      <c r="F397" s="235" t="s">
        <v>842</v>
      </c>
      <c r="G397" s="236" t="s">
        <v>515</v>
      </c>
      <c r="H397" s="237">
        <v>10</v>
      </c>
      <c r="I397" s="238"/>
      <c r="J397" s="239">
        <f>ROUND(I397*H397,2)</f>
        <v>0</v>
      </c>
      <c r="K397" s="235" t="s">
        <v>234</v>
      </c>
      <c r="L397" s="240"/>
      <c r="M397" s="241" t="s">
        <v>22</v>
      </c>
      <c r="N397" s="242" t="s">
        <v>50</v>
      </c>
      <c r="O397" s="43"/>
      <c r="P397" s="214">
        <f>O397*H397</f>
        <v>0</v>
      </c>
      <c r="Q397" s="214">
        <v>2.146E-2</v>
      </c>
      <c r="R397" s="214">
        <f>Q397*H397</f>
        <v>0.21460000000000001</v>
      </c>
      <c r="S397" s="214">
        <v>0</v>
      </c>
      <c r="T397" s="215">
        <f>S397*H397</f>
        <v>0</v>
      </c>
      <c r="AR397" s="25" t="s">
        <v>267</v>
      </c>
      <c r="AT397" s="25" t="s">
        <v>349</v>
      </c>
      <c r="AU397" s="25" t="s">
        <v>87</v>
      </c>
      <c r="AY397" s="25" t="s">
        <v>228</v>
      </c>
      <c r="BE397" s="216">
        <f>IF(N397="základní",J397,0)</f>
        <v>0</v>
      </c>
      <c r="BF397" s="216">
        <f>IF(N397="snížená",J397,0)</f>
        <v>0</v>
      </c>
      <c r="BG397" s="216">
        <f>IF(N397="zákl. přenesená",J397,0)</f>
        <v>0</v>
      </c>
      <c r="BH397" s="216">
        <f>IF(N397="sníž. přenesená",J397,0)</f>
        <v>0</v>
      </c>
      <c r="BI397" s="216">
        <f>IF(N397="nulová",J397,0)</f>
        <v>0</v>
      </c>
      <c r="BJ397" s="25" t="s">
        <v>24</v>
      </c>
      <c r="BK397" s="216">
        <f>ROUND(I397*H397,2)</f>
        <v>0</v>
      </c>
      <c r="BL397" s="25" t="s">
        <v>235</v>
      </c>
      <c r="BM397" s="25" t="s">
        <v>843</v>
      </c>
    </row>
    <row r="398" spans="2:65" s="1" customFormat="1" ht="22.5" customHeight="1">
      <c r="B398" s="42"/>
      <c r="C398" s="233" t="s">
        <v>844</v>
      </c>
      <c r="D398" s="233" t="s">
        <v>349</v>
      </c>
      <c r="E398" s="234" t="s">
        <v>845</v>
      </c>
      <c r="F398" s="235" t="s">
        <v>846</v>
      </c>
      <c r="G398" s="236" t="s">
        <v>515</v>
      </c>
      <c r="H398" s="237">
        <v>28</v>
      </c>
      <c r="I398" s="238"/>
      <c r="J398" s="239">
        <f>ROUND(I398*H398,2)</f>
        <v>0</v>
      </c>
      <c r="K398" s="235" t="s">
        <v>234</v>
      </c>
      <c r="L398" s="240"/>
      <c r="M398" s="241" t="s">
        <v>22</v>
      </c>
      <c r="N398" s="242" t="s">
        <v>50</v>
      </c>
      <c r="O398" s="43"/>
      <c r="P398" s="214">
        <f>O398*H398</f>
        <v>0</v>
      </c>
      <c r="Q398" s="214">
        <v>2.767E-2</v>
      </c>
      <c r="R398" s="214">
        <f>Q398*H398</f>
        <v>0.77476</v>
      </c>
      <c r="S398" s="214">
        <v>0</v>
      </c>
      <c r="T398" s="215">
        <f>S398*H398</f>
        <v>0</v>
      </c>
      <c r="AR398" s="25" t="s">
        <v>267</v>
      </c>
      <c r="AT398" s="25" t="s">
        <v>349</v>
      </c>
      <c r="AU398" s="25" t="s">
        <v>87</v>
      </c>
      <c r="AY398" s="25" t="s">
        <v>228</v>
      </c>
      <c r="BE398" s="216">
        <f>IF(N398="základní",J398,0)</f>
        <v>0</v>
      </c>
      <c r="BF398" s="216">
        <f>IF(N398="snížená",J398,0)</f>
        <v>0</v>
      </c>
      <c r="BG398" s="216">
        <f>IF(N398="zákl. přenesená",J398,0)</f>
        <v>0</v>
      </c>
      <c r="BH398" s="216">
        <f>IF(N398="sníž. přenesená",J398,0)</f>
        <v>0</v>
      </c>
      <c r="BI398" s="216">
        <f>IF(N398="nulová",J398,0)</f>
        <v>0</v>
      </c>
      <c r="BJ398" s="25" t="s">
        <v>24</v>
      </c>
      <c r="BK398" s="216">
        <f>ROUND(I398*H398,2)</f>
        <v>0</v>
      </c>
      <c r="BL398" s="25" t="s">
        <v>235</v>
      </c>
      <c r="BM398" s="25" t="s">
        <v>847</v>
      </c>
    </row>
    <row r="399" spans="2:65" s="12" customFormat="1" ht="13.5">
      <c r="B399" s="217"/>
      <c r="C399" s="218"/>
      <c r="D399" s="219" t="s">
        <v>237</v>
      </c>
      <c r="E399" s="220" t="s">
        <v>22</v>
      </c>
      <c r="F399" s="221" t="s">
        <v>848</v>
      </c>
      <c r="G399" s="218"/>
      <c r="H399" s="222">
        <v>28</v>
      </c>
      <c r="I399" s="223"/>
      <c r="J399" s="218"/>
      <c r="K399" s="218"/>
      <c r="L399" s="224"/>
      <c r="M399" s="225"/>
      <c r="N399" s="226"/>
      <c r="O399" s="226"/>
      <c r="P399" s="226"/>
      <c r="Q399" s="226"/>
      <c r="R399" s="226"/>
      <c r="S399" s="226"/>
      <c r="T399" s="227"/>
      <c r="AT399" s="228" t="s">
        <v>237</v>
      </c>
      <c r="AU399" s="228" t="s">
        <v>87</v>
      </c>
      <c r="AV399" s="12" t="s">
        <v>87</v>
      </c>
      <c r="AW399" s="12" t="s">
        <v>42</v>
      </c>
      <c r="AX399" s="12" t="s">
        <v>24</v>
      </c>
      <c r="AY399" s="228" t="s">
        <v>228</v>
      </c>
    </row>
    <row r="400" spans="2:65" s="1" customFormat="1" ht="22.5" customHeight="1">
      <c r="B400" s="42"/>
      <c r="C400" s="233" t="s">
        <v>849</v>
      </c>
      <c r="D400" s="233" t="s">
        <v>349</v>
      </c>
      <c r="E400" s="234" t="s">
        <v>850</v>
      </c>
      <c r="F400" s="235" t="s">
        <v>851</v>
      </c>
      <c r="G400" s="236" t="s">
        <v>852</v>
      </c>
      <c r="H400" s="237">
        <v>1</v>
      </c>
      <c r="I400" s="238"/>
      <c r="J400" s="239">
        <f>ROUND(I400*H400,2)</f>
        <v>0</v>
      </c>
      <c r="K400" s="235" t="s">
        <v>264</v>
      </c>
      <c r="L400" s="240"/>
      <c r="M400" s="241" t="s">
        <v>22</v>
      </c>
      <c r="N400" s="242" t="s">
        <v>50</v>
      </c>
      <c r="O400" s="43"/>
      <c r="P400" s="214">
        <f>O400*H400</f>
        <v>0</v>
      </c>
      <c r="Q400" s="214">
        <v>0</v>
      </c>
      <c r="R400" s="214">
        <f>Q400*H400</f>
        <v>0</v>
      </c>
      <c r="S400" s="214">
        <v>0</v>
      </c>
      <c r="T400" s="215">
        <f>S400*H400</f>
        <v>0</v>
      </c>
      <c r="AR400" s="25" t="s">
        <v>267</v>
      </c>
      <c r="AT400" s="25" t="s">
        <v>349</v>
      </c>
      <c r="AU400" s="25" t="s">
        <v>87</v>
      </c>
      <c r="AY400" s="25" t="s">
        <v>228</v>
      </c>
      <c r="BE400" s="216">
        <f>IF(N400="základní",J400,0)</f>
        <v>0</v>
      </c>
      <c r="BF400" s="216">
        <f>IF(N400="snížená",J400,0)</f>
        <v>0</v>
      </c>
      <c r="BG400" s="216">
        <f>IF(N400="zákl. přenesená",J400,0)</f>
        <v>0</v>
      </c>
      <c r="BH400" s="216">
        <f>IF(N400="sníž. přenesená",J400,0)</f>
        <v>0</v>
      </c>
      <c r="BI400" s="216">
        <f>IF(N400="nulová",J400,0)</f>
        <v>0</v>
      </c>
      <c r="BJ400" s="25" t="s">
        <v>24</v>
      </c>
      <c r="BK400" s="216">
        <f>ROUND(I400*H400,2)</f>
        <v>0</v>
      </c>
      <c r="BL400" s="25" t="s">
        <v>235</v>
      </c>
      <c r="BM400" s="25" t="s">
        <v>853</v>
      </c>
    </row>
    <row r="401" spans="2:65" s="12" customFormat="1" ht="13.5">
      <c r="B401" s="217"/>
      <c r="C401" s="218"/>
      <c r="D401" s="219" t="s">
        <v>237</v>
      </c>
      <c r="E401" s="220" t="s">
        <v>22</v>
      </c>
      <c r="F401" s="221" t="s">
        <v>854</v>
      </c>
      <c r="G401" s="218"/>
      <c r="H401" s="222">
        <v>1</v>
      </c>
      <c r="I401" s="223"/>
      <c r="J401" s="218"/>
      <c r="K401" s="218"/>
      <c r="L401" s="224"/>
      <c r="M401" s="225"/>
      <c r="N401" s="226"/>
      <c r="O401" s="226"/>
      <c r="P401" s="226"/>
      <c r="Q401" s="226"/>
      <c r="R401" s="226"/>
      <c r="S401" s="226"/>
      <c r="T401" s="227"/>
      <c r="AT401" s="228" t="s">
        <v>237</v>
      </c>
      <c r="AU401" s="228" t="s">
        <v>87</v>
      </c>
      <c r="AV401" s="12" t="s">
        <v>87</v>
      </c>
      <c r="AW401" s="12" t="s">
        <v>42</v>
      </c>
      <c r="AX401" s="12" t="s">
        <v>24</v>
      </c>
      <c r="AY401" s="228" t="s">
        <v>228</v>
      </c>
    </row>
    <row r="402" spans="2:65" s="1" customFormat="1" ht="22.5" customHeight="1">
      <c r="B402" s="42"/>
      <c r="C402" s="233" t="s">
        <v>855</v>
      </c>
      <c r="D402" s="233" t="s">
        <v>349</v>
      </c>
      <c r="E402" s="234" t="s">
        <v>856</v>
      </c>
      <c r="F402" s="235" t="s">
        <v>857</v>
      </c>
      <c r="G402" s="236" t="s">
        <v>852</v>
      </c>
      <c r="H402" s="237">
        <v>1</v>
      </c>
      <c r="I402" s="238"/>
      <c r="J402" s="239">
        <f>ROUND(I402*H402,2)</f>
        <v>0</v>
      </c>
      <c r="K402" s="235" t="s">
        <v>264</v>
      </c>
      <c r="L402" s="240"/>
      <c r="M402" s="241" t="s">
        <v>22</v>
      </c>
      <c r="N402" s="242" t="s">
        <v>50</v>
      </c>
      <c r="O402" s="43"/>
      <c r="P402" s="214">
        <f>O402*H402</f>
        <v>0</v>
      </c>
      <c r="Q402" s="214">
        <v>0</v>
      </c>
      <c r="R402" s="214">
        <f>Q402*H402</f>
        <v>0</v>
      </c>
      <c r="S402" s="214">
        <v>0</v>
      </c>
      <c r="T402" s="215">
        <f>S402*H402</f>
        <v>0</v>
      </c>
      <c r="AR402" s="25" t="s">
        <v>267</v>
      </c>
      <c r="AT402" s="25" t="s">
        <v>349</v>
      </c>
      <c r="AU402" s="25" t="s">
        <v>87</v>
      </c>
      <c r="AY402" s="25" t="s">
        <v>228</v>
      </c>
      <c r="BE402" s="216">
        <f>IF(N402="základní",J402,0)</f>
        <v>0</v>
      </c>
      <c r="BF402" s="216">
        <f>IF(N402="snížená",J402,0)</f>
        <v>0</v>
      </c>
      <c r="BG402" s="216">
        <f>IF(N402="zákl. přenesená",J402,0)</f>
        <v>0</v>
      </c>
      <c r="BH402" s="216">
        <f>IF(N402="sníž. přenesená",J402,0)</f>
        <v>0</v>
      </c>
      <c r="BI402" s="216">
        <f>IF(N402="nulová",J402,0)</f>
        <v>0</v>
      </c>
      <c r="BJ402" s="25" t="s">
        <v>24</v>
      </c>
      <c r="BK402" s="216">
        <f>ROUND(I402*H402,2)</f>
        <v>0</v>
      </c>
      <c r="BL402" s="25" t="s">
        <v>235</v>
      </c>
      <c r="BM402" s="25" t="s">
        <v>858</v>
      </c>
    </row>
    <row r="403" spans="2:65" s="12" customFormat="1" ht="13.5">
      <c r="B403" s="217"/>
      <c r="C403" s="218"/>
      <c r="D403" s="219" t="s">
        <v>237</v>
      </c>
      <c r="E403" s="220" t="s">
        <v>22</v>
      </c>
      <c r="F403" s="221" t="s">
        <v>24</v>
      </c>
      <c r="G403" s="218"/>
      <c r="H403" s="222">
        <v>1</v>
      </c>
      <c r="I403" s="223"/>
      <c r="J403" s="218"/>
      <c r="K403" s="218"/>
      <c r="L403" s="224"/>
      <c r="M403" s="225"/>
      <c r="N403" s="226"/>
      <c r="O403" s="226"/>
      <c r="P403" s="226"/>
      <c r="Q403" s="226"/>
      <c r="R403" s="226"/>
      <c r="S403" s="226"/>
      <c r="T403" s="227"/>
      <c r="AT403" s="228" t="s">
        <v>237</v>
      </c>
      <c r="AU403" s="228" t="s">
        <v>87</v>
      </c>
      <c r="AV403" s="12" t="s">
        <v>87</v>
      </c>
      <c r="AW403" s="12" t="s">
        <v>42</v>
      </c>
      <c r="AX403" s="12" t="s">
        <v>24</v>
      </c>
      <c r="AY403" s="228" t="s">
        <v>228</v>
      </c>
    </row>
    <row r="404" spans="2:65" s="1" customFormat="1" ht="22.5" customHeight="1">
      <c r="B404" s="42"/>
      <c r="C404" s="233" t="s">
        <v>859</v>
      </c>
      <c r="D404" s="233" t="s">
        <v>349</v>
      </c>
      <c r="E404" s="234" t="s">
        <v>860</v>
      </c>
      <c r="F404" s="235" t="s">
        <v>861</v>
      </c>
      <c r="G404" s="236" t="s">
        <v>852</v>
      </c>
      <c r="H404" s="237">
        <v>1</v>
      </c>
      <c r="I404" s="238"/>
      <c r="J404" s="239">
        <f>ROUND(I404*H404,2)</f>
        <v>0</v>
      </c>
      <c r="K404" s="235" t="s">
        <v>264</v>
      </c>
      <c r="L404" s="240"/>
      <c r="M404" s="241" t="s">
        <v>22</v>
      </c>
      <c r="N404" s="242" t="s">
        <v>50</v>
      </c>
      <c r="O404" s="43"/>
      <c r="P404" s="214">
        <f>O404*H404</f>
        <v>0</v>
      </c>
      <c r="Q404" s="214">
        <v>0</v>
      </c>
      <c r="R404" s="214">
        <f>Q404*H404</f>
        <v>0</v>
      </c>
      <c r="S404" s="214">
        <v>0</v>
      </c>
      <c r="T404" s="215">
        <f>S404*H404</f>
        <v>0</v>
      </c>
      <c r="AR404" s="25" t="s">
        <v>267</v>
      </c>
      <c r="AT404" s="25" t="s">
        <v>349</v>
      </c>
      <c r="AU404" s="25" t="s">
        <v>87</v>
      </c>
      <c r="AY404" s="25" t="s">
        <v>228</v>
      </c>
      <c r="BE404" s="216">
        <f>IF(N404="základní",J404,0)</f>
        <v>0</v>
      </c>
      <c r="BF404" s="216">
        <f>IF(N404="snížená",J404,0)</f>
        <v>0</v>
      </c>
      <c r="BG404" s="216">
        <f>IF(N404="zákl. přenesená",J404,0)</f>
        <v>0</v>
      </c>
      <c r="BH404" s="216">
        <f>IF(N404="sníž. přenesená",J404,0)</f>
        <v>0</v>
      </c>
      <c r="BI404" s="216">
        <f>IF(N404="nulová",J404,0)</f>
        <v>0</v>
      </c>
      <c r="BJ404" s="25" t="s">
        <v>24</v>
      </c>
      <c r="BK404" s="216">
        <f>ROUND(I404*H404,2)</f>
        <v>0</v>
      </c>
      <c r="BL404" s="25" t="s">
        <v>235</v>
      </c>
      <c r="BM404" s="25" t="s">
        <v>862</v>
      </c>
    </row>
    <row r="405" spans="2:65" s="12" customFormat="1" ht="13.5">
      <c r="B405" s="217"/>
      <c r="C405" s="218"/>
      <c r="D405" s="229" t="s">
        <v>237</v>
      </c>
      <c r="E405" s="230" t="s">
        <v>22</v>
      </c>
      <c r="F405" s="231" t="s">
        <v>863</v>
      </c>
      <c r="G405" s="218"/>
      <c r="H405" s="232">
        <v>1</v>
      </c>
      <c r="I405" s="223"/>
      <c r="J405" s="218"/>
      <c r="K405" s="218"/>
      <c r="L405" s="224"/>
      <c r="M405" s="225"/>
      <c r="N405" s="226"/>
      <c r="O405" s="226"/>
      <c r="P405" s="226"/>
      <c r="Q405" s="226"/>
      <c r="R405" s="226"/>
      <c r="S405" s="226"/>
      <c r="T405" s="227"/>
      <c r="AT405" s="228" t="s">
        <v>237</v>
      </c>
      <c r="AU405" s="228" t="s">
        <v>87</v>
      </c>
      <c r="AV405" s="12" t="s">
        <v>87</v>
      </c>
      <c r="AW405" s="12" t="s">
        <v>42</v>
      </c>
      <c r="AX405" s="12" t="s">
        <v>24</v>
      </c>
      <c r="AY405" s="228" t="s">
        <v>228</v>
      </c>
    </row>
    <row r="406" spans="2:65" s="11" customFormat="1" ht="29.85" customHeight="1">
      <c r="B406" s="188"/>
      <c r="C406" s="189"/>
      <c r="D406" s="202" t="s">
        <v>78</v>
      </c>
      <c r="E406" s="203" t="s">
        <v>267</v>
      </c>
      <c r="F406" s="203" t="s">
        <v>864</v>
      </c>
      <c r="G406" s="189"/>
      <c r="H406" s="189"/>
      <c r="I406" s="192"/>
      <c r="J406" s="204">
        <f>BK406</f>
        <v>0</v>
      </c>
      <c r="K406" s="189"/>
      <c r="L406" s="194"/>
      <c r="M406" s="195"/>
      <c r="N406" s="196"/>
      <c r="O406" s="196"/>
      <c r="P406" s="197">
        <f>SUM(P407:P408)</f>
        <v>0</v>
      </c>
      <c r="Q406" s="196"/>
      <c r="R406" s="197">
        <f>SUM(R407:R408)</f>
        <v>8.9921059200000002</v>
      </c>
      <c r="S406" s="196"/>
      <c r="T406" s="198">
        <f>SUM(T407:T408)</f>
        <v>0</v>
      </c>
      <c r="AR406" s="199" t="s">
        <v>24</v>
      </c>
      <c r="AT406" s="200" t="s">
        <v>78</v>
      </c>
      <c r="AU406" s="200" t="s">
        <v>24</v>
      </c>
      <c r="AY406" s="199" t="s">
        <v>228</v>
      </c>
      <c r="BK406" s="201">
        <f>SUM(BK407:BK408)</f>
        <v>0</v>
      </c>
    </row>
    <row r="407" spans="2:65" s="1" customFormat="1" ht="31.5" customHeight="1">
      <c r="B407" s="42"/>
      <c r="C407" s="205" t="s">
        <v>865</v>
      </c>
      <c r="D407" s="205" t="s">
        <v>230</v>
      </c>
      <c r="E407" s="206" t="s">
        <v>866</v>
      </c>
      <c r="F407" s="207" t="s">
        <v>867</v>
      </c>
      <c r="G407" s="208" t="s">
        <v>233</v>
      </c>
      <c r="H407" s="209">
        <v>6.048</v>
      </c>
      <c r="I407" s="210"/>
      <c r="J407" s="211">
        <f>ROUND(I407*H407,2)</f>
        <v>0</v>
      </c>
      <c r="K407" s="207" t="s">
        <v>234</v>
      </c>
      <c r="L407" s="62"/>
      <c r="M407" s="212" t="s">
        <v>22</v>
      </c>
      <c r="N407" s="213" t="s">
        <v>50</v>
      </c>
      <c r="O407" s="43"/>
      <c r="P407" s="214">
        <f>O407*H407</f>
        <v>0</v>
      </c>
      <c r="Q407" s="214">
        <v>1.4867900000000001</v>
      </c>
      <c r="R407" s="214">
        <f>Q407*H407</f>
        <v>8.9921059200000002</v>
      </c>
      <c r="S407" s="214">
        <v>0</v>
      </c>
      <c r="T407" s="215">
        <f>S407*H407</f>
        <v>0</v>
      </c>
      <c r="AR407" s="25" t="s">
        <v>235</v>
      </c>
      <c r="AT407" s="25" t="s">
        <v>230</v>
      </c>
      <c r="AU407" s="25" t="s">
        <v>87</v>
      </c>
      <c r="AY407" s="25" t="s">
        <v>228</v>
      </c>
      <c r="BE407" s="216">
        <f>IF(N407="základní",J407,0)</f>
        <v>0</v>
      </c>
      <c r="BF407" s="216">
        <f>IF(N407="snížená",J407,0)</f>
        <v>0</v>
      </c>
      <c r="BG407" s="216">
        <f>IF(N407="zákl. přenesená",J407,0)</f>
        <v>0</v>
      </c>
      <c r="BH407" s="216">
        <f>IF(N407="sníž. přenesená",J407,0)</f>
        <v>0</v>
      </c>
      <c r="BI407" s="216">
        <f>IF(N407="nulová",J407,0)</f>
        <v>0</v>
      </c>
      <c r="BJ407" s="25" t="s">
        <v>24</v>
      </c>
      <c r="BK407" s="216">
        <f>ROUND(I407*H407,2)</f>
        <v>0</v>
      </c>
      <c r="BL407" s="25" t="s">
        <v>235</v>
      </c>
      <c r="BM407" s="25" t="s">
        <v>868</v>
      </c>
    </row>
    <row r="408" spans="2:65" s="12" customFormat="1" ht="13.5">
      <c r="B408" s="217"/>
      <c r="C408" s="218"/>
      <c r="D408" s="229" t="s">
        <v>237</v>
      </c>
      <c r="E408" s="230" t="s">
        <v>22</v>
      </c>
      <c r="F408" s="231" t="s">
        <v>869</v>
      </c>
      <c r="G408" s="218"/>
      <c r="H408" s="232">
        <v>6.048</v>
      </c>
      <c r="I408" s="223"/>
      <c r="J408" s="218"/>
      <c r="K408" s="218"/>
      <c r="L408" s="224"/>
      <c r="M408" s="225"/>
      <c r="N408" s="226"/>
      <c r="O408" s="226"/>
      <c r="P408" s="226"/>
      <c r="Q408" s="226"/>
      <c r="R408" s="226"/>
      <c r="S408" s="226"/>
      <c r="T408" s="227"/>
      <c r="AT408" s="228" t="s">
        <v>237</v>
      </c>
      <c r="AU408" s="228" t="s">
        <v>87</v>
      </c>
      <c r="AV408" s="12" t="s">
        <v>87</v>
      </c>
      <c r="AW408" s="12" t="s">
        <v>42</v>
      </c>
      <c r="AX408" s="12" t="s">
        <v>24</v>
      </c>
      <c r="AY408" s="228" t="s">
        <v>228</v>
      </c>
    </row>
    <row r="409" spans="2:65" s="11" customFormat="1" ht="29.85" customHeight="1">
      <c r="B409" s="188"/>
      <c r="C409" s="189"/>
      <c r="D409" s="202" t="s">
        <v>78</v>
      </c>
      <c r="E409" s="203" t="s">
        <v>272</v>
      </c>
      <c r="F409" s="203" t="s">
        <v>870</v>
      </c>
      <c r="G409" s="189"/>
      <c r="H409" s="189"/>
      <c r="I409" s="192"/>
      <c r="J409" s="204">
        <f>BK409</f>
        <v>0</v>
      </c>
      <c r="K409" s="189"/>
      <c r="L409" s="194"/>
      <c r="M409" s="195"/>
      <c r="N409" s="196"/>
      <c r="O409" s="196"/>
      <c r="P409" s="197">
        <f>SUM(P410:P428)</f>
        <v>0</v>
      </c>
      <c r="Q409" s="196"/>
      <c r="R409" s="197">
        <f>SUM(R410:R428)</f>
        <v>0.51781230000000011</v>
      </c>
      <c r="S409" s="196"/>
      <c r="T409" s="198">
        <f>SUM(T410:T428)</f>
        <v>131.328</v>
      </c>
      <c r="AR409" s="199" t="s">
        <v>24</v>
      </c>
      <c r="AT409" s="200" t="s">
        <v>78</v>
      </c>
      <c r="AU409" s="200" t="s">
        <v>24</v>
      </c>
      <c r="AY409" s="199" t="s">
        <v>228</v>
      </c>
      <c r="BK409" s="201">
        <f>SUM(BK410:BK428)</f>
        <v>0</v>
      </c>
    </row>
    <row r="410" spans="2:65" s="1" customFormat="1" ht="31.5" customHeight="1">
      <c r="B410" s="42"/>
      <c r="C410" s="205" t="s">
        <v>871</v>
      </c>
      <c r="D410" s="205" t="s">
        <v>230</v>
      </c>
      <c r="E410" s="206" t="s">
        <v>872</v>
      </c>
      <c r="F410" s="207" t="s">
        <v>873</v>
      </c>
      <c r="G410" s="208" t="s">
        <v>263</v>
      </c>
      <c r="H410" s="209">
        <v>2219.5</v>
      </c>
      <c r="I410" s="210"/>
      <c r="J410" s="211">
        <f>ROUND(I410*H410,2)</f>
        <v>0</v>
      </c>
      <c r="K410" s="207" t="s">
        <v>234</v>
      </c>
      <c r="L410" s="62"/>
      <c r="M410" s="212" t="s">
        <v>22</v>
      </c>
      <c r="N410" s="213" t="s">
        <v>50</v>
      </c>
      <c r="O410" s="43"/>
      <c r="P410" s="214">
        <f>O410*H410</f>
        <v>0</v>
      </c>
      <c r="Q410" s="214">
        <v>0</v>
      </c>
      <c r="R410" s="214">
        <f>Q410*H410</f>
        <v>0</v>
      </c>
      <c r="S410" s="214">
        <v>0</v>
      </c>
      <c r="T410" s="215">
        <f>S410*H410</f>
        <v>0</v>
      </c>
      <c r="AR410" s="25" t="s">
        <v>235</v>
      </c>
      <c r="AT410" s="25" t="s">
        <v>230</v>
      </c>
      <c r="AU410" s="25" t="s">
        <v>87</v>
      </c>
      <c r="AY410" s="25" t="s">
        <v>228</v>
      </c>
      <c r="BE410" s="216">
        <f>IF(N410="základní",J410,0)</f>
        <v>0</v>
      </c>
      <c r="BF410" s="216">
        <f>IF(N410="snížená",J410,0)</f>
        <v>0</v>
      </c>
      <c r="BG410" s="216">
        <f>IF(N410="zákl. přenesená",J410,0)</f>
        <v>0</v>
      </c>
      <c r="BH410" s="216">
        <f>IF(N410="sníž. přenesená",J410,0)</f>
        <v>0</v>
      </c>
      <c r="BI410" s="216">
        <f>IF(N410="nulová",J410,0)</f>
        <v>0</v>
      </c>
      <c r="BJ410" s="25" t="s">
        <v>24</v>
      </c>
      <c r="BK410" s="216">
        <f>ROUND(I410*H410,2)</f>
        <v>0</v>
      </c>
      <c r="BL410" s="25" t="s">
        <v>235</v>
      </c>
      <c r="BM410" s="25" t="s">
        <v>874</v>
      </c>
    </row>
    <row r="411" spans="2:65" s="12" customFormat="1" ht="13.5">
      <c r="B411" s="217"/>
      <c r="C411" s="218"/>
      <c r="D411" s="219" t="s">
        <v>237</v>
      </c>
      <c r="E411" s="220" t="s">
        <v>22</v>
      </c>
      <c r="F411" s="221" t="s">
        <v>875</v>
      </c>
      <c r="G411" s="218"/>
      <c r="H411" s="222">
        <v>2219.5</v>
      </c>
      <c r="I411" s="223"/>
      <c r="J411" s="218"/>
      <c r="K411" s="218"/>
      <c r="L411" s="224"/>
      <c r="M411" s="225"/>
      <c r="N411" s="226"/>
      <c r="O411" s="226"/>
      <c r="P411" s="226"/>
      <c r="Q411" s="226"/>
      <c r="R411" s="226"/>
      <c r="S411" s="226"/>
      <c r="T411" s="227"/>
      <c r="AT411" s="228" t="s">
        <v>237</v>
      </c>
      <c r="AU411" s="228" t="s">
        <v>87</v>
      </c>
      <c r="AV411" s="12" t="s">
        <v>87</v>
      </c>
      <c r="AW411" s="12" t="s">
        <v>42</v>
      </c>
      <c r="AX411" s="12" t="s">
        <v>24</v>
      </c>
      <c r="AY411" s="228" t="s">
        <v>228</v>
      </c>
    </row>
    <row r="412" spans="2:65" s="1" customFormat="1" ht="31.5" customHeight="1">
      <c r="B412" s="42"/>
      <c r="C412" s="205" t="s">
        <v>30</v>
      </c>
      <c r="D412" s="205" t="s">
        <v>230</v>
      </c>
      <c r="E412" s="206" t="s">
        <v>876</v>
      </c>
      <c r="F412" s="207" t="s">
        <v>877</v>
      </c>
      <c r="G412" s="208" t="s">
        <v>263</v>
      </c>
      <c r="H412" s="209">
        <v>133170</v>
      </c>
      <c r="I412" s="210"/>
      <c r="J412" s="211">
        <f>ROUND(I412*H412,2)</f>
        <v>0</v>
      </c>
      <c r="K412" s="207" t="s">
        <v>234</v>
      </c>
      <c r="L412" s="62"/>
      <c r="M412" s="212" t="s">
        <v>22</v>
      </c>
      <c r="N412" s="213" t="s">
        <v>50</v>
      </c>
      <c r="O412" s="43"/>
      <c r="P412" s="214">
        <f>O412*H412</f>
        <v>0</v>
      </c>
      <c r="Q412" s="214">
        <v>0</v>
      </c>
      <c r="R412" s="214">
        <f>Q412*H412</f>
        <v>0</v>
      </c>
      <c r="S412" s="214">
        <v>0</v>
      </c>
      <c r="T412" s="215">
        <f>S412*H412</f>
        <v>0</v>
      </c>
      <c r="AR412" s="25" t="s">
        <v>235</v>
      </c>
      <c r="AT412" s="25" t="s">
        <v>230</v>
      </c>
      <c r="AU412" s="25" t="s">
        <v>87</v>
      </c>
      <c r="AY412" s="25" t="s">
        <v>228</v>
      </c>
      <c r="BE412" s="216">
        <f>IF(N412="základní",J412,0)</f>
        <v>0</v>
      </c>
      <c r="BF412" s="216">
        <f>IF(N412="snížená",J412,0)</f>
        <v>0</v>
      </c>
      <c r="BG412" s="216">
        <f>IF(N412="zákl. přenesená",J412,0)</f>
        <v>0</v>
      </c>
      <c r="BH412" s="216">
        <f>IF(N412="sníž. přenesená",J412,0)</f>
        <v>0</v>
      </c>
      <c r="BI412" s="216">
        <f>IF(N412="nulová",J412,0)</f>
        <v>0</v>
      </c>
      <c r="BJ412" s="25" t="s">
        <v>24</v>
      </c>
      <c r="BK412" s="216">
        <f>ROUND(I412*H412,2)</f>
        <v>0</v>
      </c>
      <c r="BL412" s="25" t="s">
        <v>235</v>
      </c>
      <c r="BM412" s="25" t="s">
        <v>878</v>
      </c>
    </row>
    <row r="413" spans="2:65" s="12" customFormat="1" ht="13.5">
      <c r="B413" s="217"/>
      <c r="C413" s="218"/>
      <c r="D413" s="219" t="s">
        <v>237</v>
      </c>
      <c r="E413" s="220" t="s">
        <v>22</v>
      </c>
      <c r="F413" s="221" t="s">
        <v>879</v>
      </c>
      <c r="G413" s="218"/>
      <c r="H413" s="222">
        <v>133170</v>
      </c>
      <c r="I413" s="223"/>
      <c r="J413" s="218"/>
      <c r="K413" s="218"/>
      <c r="L413" s="224"/>
      <c r="M413" s="225"/>
      <c r="N413" s="226"/>
      <c r="O413" s="226"/>
      <c r="P413" s="226"/>
      <c r="Q413" s="226"/>
      <c r="R413" s="226"/>
      <c r="S413" s="226"/>
      <c r="T413" s="227"/>
      <c r="AT413" s="228" t="s">
        <v>237</v>
      </c>
      <c r="AU413" s="228" t="s">
        <v>87</v>
      </c>
      <c r="AV413" s="12" t="s">
        <v>87</v>
      </c>
      <c r="AW413" s="12" t="s">
        <v>42</v>
      </c>
      <c r="AX413" s="12" t="s">
        <v>24</v>
      </c>
      <c r="AY413" s="228" t="s">
        <v>228</v>
      </c>
    </row>
    <row r="414" spans="2:65" s="1" customFormat="1" ht="31.5" customHeight="1">
      <c r="B414" s="42"/>
      <c r="C414" s="205" t="s">
        <v>880</v>
      </c>
      <c r="D414" s="205" t="s">
        <v>230</v>
      </c>
      <c r="E414" s="206" t="s">
        <v>881</v>
      </c>
      <c r="F414" s="207" t="s">
        <v>882</v>
      </c>
      <c r="G414" s="208" t="s">
        <v>263</v>
      </c>
      <c r="H414" s="209">
        <v>2219.5</v>
      </c>
      <c r="I414" s="210"/>
      <c r="J414" s="211">
        <f>ROUND(I414*H414,2)</f>
        <v>0</v>
      </c>
      <c r="K414" s="207" t="s">
        <v>234</v>
      </c>
      <c r="L414" s="62"/>
      <c r="M414" s="212" t="s">
        <v>22</v>
      </c>
      <c r="N414" s="213" t="s">
        <v>50</v>
      </c>
      <c r="O414" s="43"/>
      <c r="P414" s="214">
        <f>O414*H414</f>
        <v>0</v>
      </c>
      <c r="Q414" s="214">
        <v>0</v>
      </c>
      <c r="R414" s="214">
        <f>Q414*H414</f>
        <v>0</v>
      </c>
      <c r="S414" s="214">
        <v>0</v>
      </c>
      <c r="T414" s="215">
        <f>S414*H414</f>
        <v>0</v>
      </c>
      <c r="AR414" s="25" t="s">
        <v>235</v>
      </c>
      <c r="AT414" s="25" t="s">
        <v>230</v>
      </c>
      <c r="AU414" s="25" t="s">
        <v>87</v>
      </c>
      <c r="AY414" s="25" t="s">
        <v>228</v>
      </c>
      <c r="BE414" s="216">
        <f>IF(N414="základní",J414,0)</f>
        <v>0</v>
      </c>
      <c r="BF414" s="216">
        <f>IF(N414="snížená",J414,0)</f>
        <v>0</v>
      </c>
      <c r="BG414" s="216">
        <f>IF(N414="zákl. přenesená",J414,0)</f>
        <v>0</v>
      </c>
      <c r="BH414" s="216">
        <f>IF(N414="sníž. přenesená",J414,0)</f>
        <v>0</v>
      </c>
      <c r="BI414" s="216">
        <f>IF(N414="nulová",J414,0)</f>
        <v>0</v>
      </c>
      <c r="BJ414" s="25" t="s">
        <v>24</v>
      </c>
      <c r="BK414" s="216">
        <f>ROUND(I414*H414,2)</f>
        <v>0</v>
      </c>
      <c r="BL414" s="25" t="s">
        <v>235</v>
      </c>
      <c r="BM414" s="25" t="s">
        <v>883</v>
      </c>
    </row>
    <row r="415" spans="2:65" s="1" customFormat="1" ht="22.5" customHeight="1">
      <c r="B415" s="42"/>
      <c r="C415" s="205" t="s">
        <v>884</v>
      </c>
      <c r="D415" s="205" t="s">
        <v>230</v>
      </c>
      <c r="E415" s="206" t="s">
        <v>885</v>
      </c>
      <c r="F415" s="207" t="s">
        <v>886</v>
      </c>
      <c r="G415" s="208" t="s">
        <v>263</v>
      </c>
      <c r="H415" s="209">
        <v>2219.5</v>
      </c>
      <c r="I415" s="210"/>
      <c r="J415" s="211">
        <f>ROUND(I415*H415,2)</f>
        <v>0</v>
      </c>
      <c r="K415" s="207" t="s">
        <v>234</v>
      </c>
      <c r="L415" s="62"/>
      <c r="M415" s="212" t="s">
        <v>22</v>
      </c>
      <c r="N415" s="213" t="s">
        <v>50</v>
      </c>
      <c r="O415" s="43"/>
      <c r="P415" s="214">
        <f>O415*H415</f>
        <v>0</v>
      </c>
      <c r="Q415" s="214">
        <v>0</v>
      </c>
      <c r="R415" s="214">
        <f>Q415*H415</f>
        <v>0</v>
      </c>
      <c r="S415" s="214">
        <v>0</v>
      </c>
      <c r="T415" s="215">
        <f>S415*H415</f>
        <v>0</v>
      </c>
      <c r="AR415" s="25" t="s">
        <v>235</v>
      </c>
      <c r="AT415" s="25" t="s">
        <v>230</v>
      </c>
      <c r="AU415" s="25" t="s">
        <v>87</v>
      </c>
      <c r="AY415" s="25" t="s">
        <v>228</v>
      </c>
      <c r="BE415" s="216">
        <f>IF(N415="základní",J415,0)</f>
        <v>0</v>
      </c>
      <c r="BF415" s="216">
        <f>IF(N415="snížená",J415,0)</f>
        <v>0</v>
      </c>
      <c r="BG415" s="216">
        <f>IF(N415="zákl. přenesená",J415,0)</f>
        <v>0</v>
      </c>
      <c r="BH415" s="216">
        <f>IF(N415="sníž. přenesená",J415,0)</f>
        <v>0</v>
      </c>
      <c r="BI415" s="216">
        <f>IF(N415="nulová",J415,0)</f>
        <v>0</v>
      </c>
      <c r="BJ415" s="25" t="s">
        <v>24</v>
      </c>
      <c r="BK415" s="216">
        <f>ROUND(I415*H415,2)</f>
        <v>0</v>
      </c>
      <c r="BL415" s="25" t="s">
        <v>235</v>
      </c>
      <c r="BM415" s="25" t="s">
        <v>887</v>
      </c>
    </row>
    <row r="416" spans="2:65" s="1" customFormat="1" ht="22.5" customHeight="1">
      <c r="B416" s="42"/>
      <c r="C416" s="205" t="s">
        <v>888</v>
      </c>
      <c r="D416" s="205" t="s">
        <v>230</v>
      </c>
      <c r="E416" s="206" t="s">
        <v>889</v>
      </c>
      <c r="F416" s="207" t="s">
        <v>890</v>
      </c>
      <c r="G416" s="208" t="s">
        <v>263</v>
      </c>
      <c r="H416" s="209">
        <v>133170</v>
      </c>
      <c r="I416" s="210"/>
      <c r="J416" s="211">
        <f>ROUND(I416*H416,2)</f>
        <v>0</v>
      </c>
      <c r="K416" s="207" t="s">
        <v>234</v>
      </c>
      <c r="L416" s="62"/>
      <c r="M416" s="212" t="s">
        <v>22</v>
      </c>
      <c r="N416" s="213" t="s">
        <v>50</v>
      </c>
      <c r="O416" s="43"/>
      <c r="P416" s="214">
        <f>O416*H416</f>
        <v>0</v>
      </c>
      <c r="Q416" s="214">
        <v>0</v>
      </c>
      <c r="R416" s="214">
        <f>Q416*H416</f>
        <v>0</v>
      </c>
      <c r="S416" s="214">
        <v>0</v>
      </c>
      <c r="T416" s="215">
        <f>S416*H416</f>
        <v>0</v>
      </c>
      <c r="AR416" s="25" t="s">
        <v>235</v>
      </c>
      <c r="AT416" s="25" t="s">
        <v>230</v>
      </c>
      <c r="AU416" s="25" t="s">
        <v>87</v>
      </c>
      <c r="AY416" s="25" t="s">
        <v>228</v>
      </c>
      <c r="BE416" s="216">
        <f>IF(N416="základní",J416,0)</f>
        <v>0</v>
      </c>
      <c r="BF416" s="216">
        <f>IF(N416="snížená",J416,0)</f>
        <v>0</v>
      </c>
      <c r="BG416" s="216">
        <f>IF(N416="zákl. přenesená",J416,0)</f>
        <v>0</v>
      </c>
      <c r="BH416" s="216">
        <f>IF(N416="sníž. přenesená",J416,0)</f>
        <v>0</v>
      </c>
      <c r="BI416" s="216">
        <f>IF(N416="nulová",J416,0)</f>
        <v>0</v>
      </c>
      <c r="BJ416" s="25" t="s">
        <v>24</v>
      </c>
      <c r="BK416" s="216">
        <f>ROUND(I416*H416,2)</f>
        <v>0</v>
      </c>
      <c r="BL416" s="25" t="s">
        <v>235</v>
      </c>
      <c r="BM416" s="25" t="s">
        <v>891</v>
      </c>
    </row>
    <row r="417" spans="2:65" s="12" customFormat="1" ht="13.5">
      <c r="B417" s="217"/>
      <c r="C417" s="218"/>
      <c r="D417" s="219" t="s">
        <v>237</v>
      </c>
      <c r="E417" s="220" t="s">
        <v>22</v>
      </c>
      <c r="F417" s="221" t="s">
        <v>879</v>
      </c>
      <c r="G417" s="218"/>
      <c r="H417" s="222">
        <v>133170</v>
      </c>
      <c r="I417" s="223"/>
      <c r="J417" s="218"/>
      <c r="K417" s="218"/>
      <c r="L417" s="224"/>
      <c r="M417" s="225"/>
      <c r="N417" s="226"/>
      <c r="O417" s="226"/>
      <c r="P417" s="226"/>
      <c r="Q417" s="226"/>
      <c r="R417" s="226"/>
      <c r="S417" s="226"/>
      <c r="T417" s="227"/>
      <c r="AT417" s="228" t="s">
        <v>237</v>
      </c>
      <c r="AU417" s="228" t="s">
        <v>87</v>
      </c>
      <c r="AV417" s="12" t="s">
        <v>87</v>
      </c>
      <c r="AW417" s="12" t="s">
        <v>42</v>
      </c>
      <c r="AX417" s="12" t="s">
        <v>24</v>
      </c>
      <c r="AY417" s="228" t="s">
        <v>228</v>
      </c>
    </row>
    <row r="418" spans="2:65" s="1" customFormat="1" ht="22.5" customHeight="1">
      <c r="B418" s="42"/>
      <c r="C418" s="205" t="s">
        <v>892</v>
      </c>
      <c r="D418" s="205" t="s">
        <v>230</v>
      </c>
      <c r="E418" s="206" t="s">
        <v>893</v>
      </c>
      <c r="F418" s="207" t="s">
        <v>894</v>
      </c>
      <c r="G418" s="208" t="s">
        <v>263</v>
      </c>
      <c r="H418" s="209">
        <v>2219.5</v>
      </c>
      <c r="I418" s="210"/>
      <c r="J418" s="211">
        <f>ROUND(I418*H418,2)</f>
        <v>0</v>
      </c>
      <c r="K418" s="207" t="s">
        <v>234</v>
      </c>
      <c r="L418" s="62"/>
      <c r="M418" s="212" t="s">
        <v>22</v>
      </c>
      <c r="N418" s="213" t="s">
        <v>50</v>
      </c>
      <c r="O418" s="43"/>
      <c r="P418" s="214">
        <f>O418*H418</f>
        <v>0</v>
      </c>
      <c r="Q418" s="214">
        <v>0</v>
      </c>
      <c r="R418" s="214">
        <f>Q418*H418</f>
        <v>0</v>
      </c>
      <c r="S418" s="214">
        <v>0</v>
      </c>
      <c r="T418" s="215">
        <f>S418*H418</f>
        <v>0</v>
      </c>
      <c r="AR418" s="25" t="s">
        <v>235</v>
      </c>
      <c r="AT418" s="25" t="s">
        <v>230</v>
      </c>
      <c r="AU418" s="25" t="s">
        <v>87</v>
      </c>
      <c r="AY418" s="25" t="s">
        <v>228</v>
      </c>
      <c r="BE418" s="216">
        <f>IF(N418="základní",J418,0)</f>
        <v>0</v>
      </c>
      <c r="BF418" s="216">
        <f>IF(N418="snížená",J418,0)</f>
        <v>0</v>
      </c>
      <c r="BG418" s="216">
        <f>IF(N418="zákl. přenesená",J418,0)</f>
        <v>0</v>
      </c>
      <c r="BH418" s="216">
        <f>IF(N418="sníž. přenesená",J418,0)</f>
        <v>0</v>
      </c>
      <c r="BI418" s="216">
        <f>IF(N418="nulová",J418,0)</f>
        <v>0</v>
      </c>
      <c r="BJ418" s="25" t="s">
        <v>24</v>
      </c>
      <c r="BK418" s="216">
        <f>ROUND(I418*H418,2)</f>
        <v>0</v>
      </c>
      <c r="BL418" s="25" t="s">
        <v>235</v>
      </c>
      <c r="BM418" s="25" t="s">
        <v>895</v>
      </c>
    </row>
    <row r="419" spans="2:65" s="1" customFormat="1" ht="31.5" customHeight="1">
      <c r="B419" s="42"/>
      <c r="C419" s="205" t="s">
        <v>896</v>
      </c>
      <c r="D419" s="205" t="s">
        <v>230</v>
      </c>
      <c r="E419" s="206" t="s">
        <v>897</v>
      </c>
      <c r="F419" s="207" t="s">
        <v>898</v>
      </c>
      <c r="G419" s="208" t="s">
        <v>263</v>
      </c>
      <c r="H419" s="209">
        <v>1668.01</v>
      </c>
      <c r="I419" s="210"/>
      <c r="J419" s="211">
        <f>ROUND(I419*H419,2)</f>
        <v>0</v>
      </c>
      <c r="K419" s="207" t="s">
        <v>234</v>
      </c>
      <c r="L419" s="62"/>
      <c r="M419" s="212" t="s">
        <v>22</v>
      </c>
      <c r="N419" s="213" t="s">
        <v>50</v>
      </c>
      <c r="O419" s="43"/>
      <c r="P419" s="214">
        <f>O419*H419</f>
        <v>0</v>
      </c>
      <c r="Q419" s="214">
        <v>1.2999999999999999E-4</v>
      </c>
      <c r="R419" s="214">
        <f>Q419*H419</f>
        <v>0.21684129999999999</v>
      </c>
      <c r="S419" s="214">
        <v>0</v>
      </c>
      <c r="T419" s="215">
        <f>S419*H419</f>
        <v>0</v>
      </c>
      <c r="AR419" s="25" t="s">
        <v>235</v>
      </c>
      <c r="AT419" s="25" t="s">
        <v>230</v>
      </c>
      <c r="AU419" s="25" t="s">
        <v>87</v>
      </c>
      <c r="AY419" s="25" t="s">
        <v>228</v>
      </c>
      <c r="BE419" s="216">
        <f>IF(N419="základní",J419,0)</f>
        <v>0</v>
      </c>
      <c r="BF419" s="216">
        <f>IF(N419="snížená",J419,0)</f>
        <v>0</v>
      </c>
      <c r="BG419" s="216">
        <f>IF(N419="zákl. přenesená",J419,0)</f>
        <v>0</v>
      </c>
      <c r="BH419" s="216">
        <f>IF(N419="sníž. přenesená",J419,0)</f>
        <v>0</v>
      </c>
      <c r="BI419" s="216">
        <f>IF(N419="nulová",J419,0)</f>
        <v>0</v>
      </c>
      <c r="BJ419" s="25" t="s">
        <v>24</v>
      </c>
      <c r="BK419" s="216">
        <f>ROUND(I419*H419,2)</f>
        <v>0</v>
      </c>
      <c r="BL419" s="25" t="s">
        <v>235</v>
      </c>
      <c r="BM419" s="25" t="s">
        <v>899</v>
      </c>
    </row>
    <row r="420" spans="2:65" s="12" customFormat="1" ht="13.5">
      <c r="B420" s="217"/>
      <c r="C420" s="218"/>
      <c r="D420" s="219" t="s">
        <v>237</v>
      </c>
      <c r="E420" s="220" t="s">
        <v>22</v>
      </c>
      <c r="F420" s="221" t="s">
        <v>900</v>
      </c>
      <c r="G420" s="218"/>
      <c r="H420" s="222">
        <v>1668.01</v>
      </c>
      <c r="I420" s="223"/>
      <c r="J420" s="218"/>
      <c r="K420" s="218"/>
      <c r="L420" s="224"/>
      <c r="M420" s="225"/>
      <c r="N420" s="226"/>
      <c r="O420" s="226"/>
      <c r="P420" s="226"/>
      <c r="Q420" s="226"/>
      <c r="R420" s="226"/>
      <c r="S420" s="226"/>
      <c r="T420" s="227"/>
      <c r="AT420" s="228" t="s">
        <v>237</v>
      </c>
      <c r="AU420" s="228" t="s">
        <v>87</v>
      </c>
      <c r="AV420" s="12" t="s">
        <v>87</v>
      </c>
      <c r="AW420" s="12" t="s">
        <v>42</v>
      </c>
      <c r="AX420" s="12" t="s">
        <v>24</v>
      </c>
      <c r="AY420" s="228" t="s">
        <v>228</v>
      </c>
    </row>
    <row r="421" spans="2:65" s="1" customFormat="1" ht="22.5" customHeight="1">
      <c r="B421" s="42"/>
      <c r="C421" s="205" t="s">
        <v>901</v>
      </c>
      <c r="D421" s="205" t="s">
        <v>230</v>
      </c>
      <c r="E421" s="206" t="s">
        <v>902</v>
      </c>
      <c r="F421" s="207" t="s">
        <v>903</v>
      </c>
      <c r="G421" s="208" t="s">
        <v>263</v>
      </c>
      <c r="H421" s="209">
        <v>3367.7750000000001</v>
      </c>
      <c r="I421" s="210"/>
      <c r="J421" s="211">
        <f>ROUND(I421*H421,2)</f>
        <v>0</v>
      </c>
      <c r="K421" s="207" t="s">
        <v>234</v>
      </c>
      <c r="L421" s="62"/>
      <c r="M421" s="212" t="s">
        <v>22</v>
      </c>
      <c r="N421" s="213" t="s">
        <v>50</v>
      </c>
      <c r="O421" s="43"/>
      <c r="P421" s="214">
        <f>O421*H421</f>
        <v>0</v>
      </c>
      <c r="Q421" s="214">
        <v>4.0000000000000003E-5</v>
      </c>
      <c r="R421" s="214">
        <f>Q421*H421</f>
        <v>0.13471100000000003</v>
      </c>
      <c r="S421" s="214">
        <v>0</v>
      </c>
      <c r="T421" s="215">
        <f>S421*H421</f>
        <v>0</v>
      </c>
      <c r="AR421" s="25" t="s">
        <v>235</v>
      </c>
      <c r="AT421" s="25" t="s">
        <v>230</v>
      </c>
      <c r="AU421" s="25" t="s">
        <v>87</v>
      </c>
      <c r="AY421" s="25" t="s">
        <v>228</v>
      </c>
      <c r="BE421" s="216">
        <f>IF(N421="základní",J421,0)</f>
        <v>0</v>
      </c>
      <c r="BF421" s="216">
        <f>IF(N421="snížená",J421,0)</f>
        <v>0</v>
      </c>
      <c r="BG421" s="216">
        <f>IF(N421="zákl. přenesená",J421,0)</f>
        <v>0</v>
      </c>
      <c r="BH421" s="216">
        <f>IF(N421="sníž. přenesená",J421,0)</f>
        <v>0</v>
      </c>
      <c r="BI421" s="216">
        <f>IF(N421="nulová",J421,0)</f>
        <v>0</v>
      </c>
      <c r="BJ421" s="25" t="s">
        <v>24</v>
      </c>
      <c r="BK421" s="216">
        <f>ROUND(I421*H421,2)</f>
        <v>0</v>
      </c>
      <c r="BL421" s="25" t="s">
        <v>235</v>
      </c>
      <c r="BM421" s="25" t="s">
        <v>904</v>
      </c>
    </row>
    <row r="422" spans="2:65" s="12" customFormat="1" ht="13.5">
      <c r="B422" s="217"/>
      <c r="C422" s="218"/>
      <c r="D422" s="219" t="s">
        <v>237</v>
      </c>
      <c r="E422" s="220" t="s">
        <v>22</v>
      </c>
      <c r="F422" s="221" t="s">
        <v>905</v>
      </c>
      <c r="G422" s="218"/>
      <c r="H422" s="222">
        <v>3367.7750000000001</v>
      </c>
      <c r="I422" s="223"/>
      <c r="J422" s="218"/>
      <c r="K422" s="218"/>
      <c r="L422" s="224"/>
      <c r="M422" s="225"/>
      <c r="N422" s="226"/>
      <c r="O422" s="226"/>
      <c r="P422" s="226"/>
      <c r="Q422" s="226"/>
      <c r="R422" s="226"/>
      <c r="S422" s="226"/>
      <c r="T422" s="227"/>
      <c r="AT422" s="228" t="s">
        <v>237</v>
      </c>
      <c r="AU422" s="228" t="s">
        <v>87</v>
      </c>
      <c r="AV422" s="12" t="s">
        <v>87</v>
      </c>
      <c r="AW422" s="12" t="s">
        <v>42</v>
      </c>
      <c r="AX422" s="12" t="s">
        <v>24</v>
      </c>
      <c r="AY422" s="228" t="s">
        <v>228</v>
      </c>
    </row>
    <row r="423" spans="2:65" s="1" customFormat="1" ht="31.5" customHeight="1">
      <c r="B423" s="42"/>
      <c r="C423" s="205" t="s">
        <v>906</v>
      </c>
      <c r="D423" s="205" t="s">
        <v>230</v>
      </c>
      <c r="E423" s="206" t="s">
        <v>907</v>
      </c>
      <c r="F423" s="207" t="s">
        <v>908</v>
      </c>
      <c r="G423" s="208" t="s">
        <v>515</v>
      </c>
      <c r="H423" s="209">
        <v>7</v>
      </c>
      <c r="I423" s="210"/>
      <c r="J423" s="211">
        <f>ROUND(I423*H423,2)</f>
        <v>0</v>
      </c>
      <c r="K423" s="207" t="s">
        <v>234</v>
      </c>
      <c r="L423" s="62"/>
      <c r="M423" s="212" t="s">
        <v>22</v>
      </c>
      <c r="N423" s="213" t="s">
        <v>50</v>
      </c>
      <c r="O423" s="43"/>
      <c r="P423" s="214">
        <f>O423*H423</f>
        <v>0</v>
      </c>
      <c r="Q423" s="214">
        <v>1.6000000000000001E-3</v>
      </c>
      <c r="R423" s="214">
        <f>Q423*H423</f>
        <v>1.12E-2</v>
      </c>
      <c r="S423" s="214">
        <v>0</v>
      </c>
      <c r="T423" s="215">
        <f>S423*H423</f>
        <v>0</v>
      </c>
      <c r="AR423" s="25" t="s">
        <v>235</v>
      </c>
      <c r="AT423" s="25" t="s">
        <v>230</v>
      </c>
      <c r="AU423" s="25" t="s">
        <v>87</v>
      </c>
      <c r="AY423" s="25" t="s">
        <v>228</v>
      </c>
      <c r="BE423" s="216">
        <f>IF(N423="základní",J423,0)</f>
        <v>0</v>
      </c>
      <c r="BF423" s="216">
        <f>IF(N423="snížená",J423,0)</f>
        <v>0</v>
      </c>
      <c r="BG423" s="216">
        <f>IF(N423="zákl. přenesená",J423,0)</f>
        <v>0</v>
      </c>
      <c r="BH423" s="216">
        <f>IF(N423="sníž. přenesená",J423,0)</f>
        <v>0</v>
      </c>
      <c r="BI423" s="216">
        <f>IF(N423="nulová",J423,0)</f>
        <v>0</v>
      </c>
      <c r="BJ423" s="25" t="s">
        <v>24</v>
      </c>
      <c r="BK423" s="216">
        <f>ROUND(I423*H423,2)</f>
        <v>0</v>
      </c>
      <c r="BL423" s="25" t="s">
        <v>235</v>
      </c>
      <c r="BM423" s="25" t="s">
        <v>909</v>
      </c>
    </row>
    <row r="424" spans="2:65" s="1" customFormat="1" ht="31.5" customHeight="1">
      <c r="B424" s="42"/>
      <c r="C424" s="205" t="s">
        <v>910</v>
      </c>
      <c r="D424" s="205" t="s">
        <v>230</v>
      </c>
      <c r="E424" s="206" t="s">
        <v>911</v>
      </c>
      <c r="F424" s="207" t="s">
        <v>912</v>
      </c>
      <c r="G424" s="208" t="s">
        <v>515</v>
      </c>
      <c r="H424" s="209">
        <v>8</v>
      </c>
      <c r="I424" s="210"/>
      <c r="J424" s="211">
        <f>ROUND(I424*H424,2)</f>
        <v>0</v>
      </c>
      <c r="K424" s="207" t="s">
        <v>234</v>
      </c>
      <c r="L424" s="62"/>
      <c r="M424" s="212" t="s">
        <v>22</v>
      </c>
      <c r="N424" s="213" t="s">
        <v>50</v>
      </c>
      <c r="O424" s="43"/>
      <c r="P424" s="214">
        <f>O424*H424</f>
        <v>0</v>
      </c>
      <c r="Q424" s="214">
        <v>1.6500000000000001E-2</v>
      </c>
      <c r="R424" s="214">
        <f>Q424*H424</f>
        <v>0.13200000000000001</v>
      </c>
      <c r="S424" s="214">
        <v>0</v>
      </c>
      <c r="T424" s="215">
        <f>S424*H424</f>
        <v>0</v>
      </c>
      <c r="AR424" s="25" t="s">
        <v>235</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235</v>
      </c>
      <c r="BM424" s="25" t="s">
        <v>913</v>
      </c>
    </row>
    <row r="425" spans="2:65" s="1" customFormat="1" ht="31.5" customHeight="1">
      <c r="B425" s="42"/>
      <c r="C425" s="205" t="s">
        <v>914</v>
      </c>
      <c r="D425" s="205" t="s">
        <v>230</v>
      </c>
      <c r="E425" s="206" t="s">
        <v>915</v>
      </c>
      <c r="F425" s="207" t="s">
        <v>916</v>
      </c>
      <c r="G425" s="208" t="s">
        <v>515</v>
      </c>
      <c r="H425" s="209">
        <v>7</v>
      </c>
      <c r="I425" s="210"/>
      <c r="J425" s="211">
        <f>ROUND(I425*H425,2)</f>
        <v>0</v>
      </c>
      <c r="K425" s="207" t="s">
        <v>234</v>
      </c>
      <c r="L425" s="62"/>
      <c r="M425" s="212" t="s">
        <v>22</v>
      </c>
      <c r="N425" s="213" t="s">
        <v>50</v>
      </c>
      <c r="O425" s="43"/>
      <c r="P425" s="214">
        <f>O425*H425</f>
        <v>0</v>
      </c>
      <c r="Q425" s="214">
        <v>3.0999999999999999E-3</v>
      </c>
      <c r="R425" s="214">
        <f>Q425*H425</f>
        <v>2.1700000000000001E-2</v>
      </c>
      <c r="S425" s="214">
        <v>0</v>
      </c>
      <c r="T425" s="215">
        <f>S425*H425</f>
        <v>0</v>
      </c>
      <c r="AR425" s="25" t="s">
        <v>235</v>
      </c>
      <c r="AT425" s="25" t="s">
        <v>230</v>
      </c>
      <c r="AU425" s="25" t="s">
        <v>87</v>
      </c>
      <c r="AY425" s="25" t="s">
        <v>228</v>
      </c>
      <c r="BE425" s="216">
        <f>IF(N425="základní",J425,0)</f>
        <v>0</v>
      </c>
      <c r="BF425" s="216">
        <f>IF(N425="snížená",J425,0)</f>
        <v>0</v>
      </c>
      <c r="BG425" s="216">
        <f>IF(N425="zákl. přenesená",J425,0)</f>
        <v>0</v>
      </c>
      <c r="BH425" s="216">
        <f>IF(N425="sníž. přenesená",J425,0)</f>
        <v>0</v>
      </c>
      <c r="BI425" s="216">
        <f>IF(N425="nulová",J425,0)</f>
        <v>0</v>
      </c>
      <c r="BJ425" s="25" t="s">
        <v>24</v>
      </c>
      <c r="BK425" s="216">
        <f>ROUND(I425*H425,2)</f>
        <v>0</v>
      </c>
      <c r="BL425" s="25" t="s">
        <v>235</v>
      </c>
      <c r="BM425" s="25" t="s">
        <v>917</v>
      </c>
    </row>
    <row r="426" spans="2:65" s="1" customFormat="1" ht="31.5" customHeight="1">
      <c r="B426" s="42"/>
      <c r="C426" s="205" t="s">
        <v>918</v>
      </c>
      <c r="D426" s="205" t="s">
        <v>230</v>
      </c>
      <c r="E426" s="206" t="s">
        <v>919</v>
      </c>
      <c r="F426" s="207" t="s">
        <v>920</v>
      </c>
      <c r="G426" s="208" t="s">
        <v>515</v>
      </c>
      <c r="H426" s="209">
        <v>8</v>
      </c>
      <c r="I426" s="210"/>
      <c r="J426" s="211">
        <f>ROUND(I426*H426,2)</f>
        <v>0</v>
      </c>
      <c r="K426" s="207" t="s">
        <v>234</v>
      </c>
      <c r="L426" s="62"/>
      <c r="M426" s="212" t="s">
        <v>22</v>
      </c>
      <c r="N426" s="213" t="s">
        <v>50</v>
      </c>
      <c r="O426" s="43"/>
      <c r="P426" s="214">
        <f>O426*H426</f>
        <v>0</v>
      </c>
      <c r="Q426" s="214">
        <v>1.7000000000000001E-4</v>
      </c>
      <c r="R426" s="214">
        <f>Q426*H426</f>
        <v>1.3600000000000001E-3</v>
      </c>
      <c r="S426" s="214">
        <v>0</v>
      </c>
      <c r="T426" s="215">
        <f>S426*H426</f>
        <v>0</v>
      </c>
      <c r="AR426" s="25" t="s">
        <v>235</v>
      </c>
      <c r="AT426" s="25" t="s">
        <v>230</v>
      </c>
      <c r="AU426" s="25" t="s">
        <v>87</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235</v>
      </c>
      <c r="BM426" s="25" t="s">
        <v>921</v>
      </c>
    </row>
    <row r="427" spans="2:65" s="1" customFormat="1" ht="22.5" customHeight="1">
      <c r="B427" s="42"/>
      <c r="C427" s="205" t="s">
        <v>922</v>
      </c>
      <c r="D427" s="205" t="s">
        <v>230</v>
      </c>
      <c r="E427" s="206" t="s">
        <v>923</v>
      </c>
      <c r="F427" s="207" t="s">
        <v>924</v>
      </c>
      <c r="G427" s="208" t="s">
        <v>233</v>
      </c>
      <c r="H427" s="209">
        <v>54.72</v>
      </c>
      <c r="I427" s="210"/>
      <c r="J427" s="211">
        <f>ROUND(I427*H427,2)</f>
        <v>0</v>
      </c>
      <c r="K427" s="207" t="s">
        <v>234</v>
      </c>
      <c r="L427" s="62"/>
      <c r="M427" s="212" t="s">
        <v>22</v>
      </c>
      <c r="N427" s="213" t="s">
        <v>50</v>
      </c>
      <c r="O427" s="43"/>
      <c r="P427" s="214">
        <f>O427*H427</f>
        <v>0</v>
      </c>
      <c r="Q427" s="214">
        <v>0</v>
      </c>
      <c r="R427" s="214">
        <f>Q427*H427</f>
        <v>0</v>
      </c>
      <c r="S427" s="214">
        <v>2.4</v>
      </c>
      <c r="T427" s="215">
        <f>S427*H427</f>
        <v>131.328</v>
      </c>
      <c r="AR427" s="25" t="s">
        <v>235</v>
      </c>
      <c r="AT427" s="25" t="s">
        <v>230</v>
      </c>
      <c r="AU427" s="25" t="s">
        <v>87</v>
      </c>
      <c r="AY427" s="25" t="s">
        <v>228</v>
      </c>
      <c r="BE427" s="216">
        <f>IF(N427="základní",J427,0)</f>
        <v>0</v>
      </c>
      <c r="BF427" s="216">
        <f>IF(N427="snížená",J427,0)</f>
        <v>0</v>
      </c>
      <c r="BG427" s="216">
        <f>IF(N427="zákl. přenesená",J427,0)</f>
        <v>0</v>
      </c>
      <c r="BH427" s="216">
        <f>IF(N427="sníž. přenesená",J427,0)</f>
        <v>0</v>
      </c>
      <c r="BI427" s="216">
        <f>IF(N427="nulová",J427,0)</f>
        <v>0</v>
      </c>
      <c r="BJ427" s="25" t="s">
        <v>24</v>
      </c>
      <c r="BK427" s="216">
        <f>ROUND(I427*H427,2)</f>
        <v>0</v>
      </c>
      <c r="BL427" s="25" t="s">
        <v>235</v>
      </c>
      <c r="BM427" s="25" t="s">
        <v>925</v>
      </c>
    </row>
    <row r="428" spans="2:65" s="12" customFormat="1" ht="13.5">
      <c r="B428" s="217"/>
      <c r="C428" s="218"/>
      <c r="D428" s="229" t="s">
        <v>237</v>
      </c>
      <c r="E428" s="230" t="s">
        <v>22</v>
      </c>
      <c r="F428" s="231" t="s">
        <v>926</v>
      </c>
      <c r="G428" s="218"/>
      <c r="H428" s="232">
        <v>54.72</v>
      </c>
      <c r="I428" s="223"/>
      <c r="J428" s="218"/>
      <c r="K428" s="218"/>
      <c r="L428" s="224"/>
      <c r="M428" s="225"/>
      <c r="N428" s="226"/>
      <c r="O428" s="226"/>
      <c r="P428" s="226"/>
      <c r="Q428" s="226"/>
      <c r="R428" s="226"/>
      <c r="S428" s="226"/>
      <c r="T428" s="227"/>
      <c r="AT428" s="228" t="s">
        <v>237</v>
      </c>
      <c r="AU428" s="228" t="s">
        <v>87</v>
      </c>
      <c r="AV428" s="12" t="s">
        <v>87</v>
      </c>
      <c r="AW428" s="12" t="s">
        <v>42</v>
      </c>
      <c r="AX428" s="12" t="s">
        <v>24</v>
      </c>
      <c r="AY428" s="228" t="s">
        <v>228</v>
      </c>
    </row>
    <row r="429" spans="2:65" s="11" customFormat="1" ht="29.85" customHeight="1">
      <c r="B429" s="188"/>
      <c r="C429" s="189"/>
      <c r="D429" s="202" t="s">
        <v>78</v>
      </c>
      <c r="E429" s="203" t="s">
        <v>927</v>
      </c>
      <c r="F429" s="203" t="s">
        <v>928</v>
      </c>
      <c r="G429" s="189"/>
      <c r="H429" s="189"/>
      <c r="I429" s="192"/>
      <c r="J429" s="204">
        <f>BK429</f>
        <v>0</v>
      </c>
      <c r="K429" s="189"/>
      <c r="L429" s="194"/>
      <c r="M429" s="195"/>
      <c r="N429" s="196"/>
      <c r="O429" s="196"/>
      <c r="P429" s="197">
        <f>SUM(P430:P434)</f>
        <v>0</v>
      </c>
      <c r="Q429" s="196"/>
      <c r="R429" s="197">
        <f>SUM(R430:R434)</f>
        <v>0</v>
      </c>
      <c r="S429" s="196"/>
      <c r="T429" s="198">
        <f>SUM(T430:T434)</f>
        <v>0</v>
      </c>
      <c r="AR429" s="199" t="s">
        <v>24</v>
      </c>
      <c r="AT429" s="200" t="s">
        <v>78</v>
      </c>
      <c r="AU429" s="200" t="s">
        <v>24</v>
      </c>
      <c r="AY429" s="199" t="s">
        <v>228</v>
      </c>
      <c r="BK429" s="201">
        <f>SUM(BK430:BK434)</f>
        <v>0</v>
      </c>
    </row>
    <row r="430" spans="2:65" s="1" customFormat="1" ht="31.5" customHeight="1">
      <c r="B430" s="42"/>
      <c r="C430" s="205" t="s">
        <v>929</v>
      </c>
      <c r="D430" s="205" t="s">
        <v>230</v>
      </c>
      <c r="E430" s="206" t="s">
        <v>930</v>
      </c>
      <c r="F430" s="207" t="s">
        <v>931</v>
      </c>
      <c r="G430" s="208" t="s">
        <v>316</v>
      </c>
      <c r="H430" s="209">
        <v>131.328</v>
      </c>
      <c r="I430" s="210"/>
      <c r="J430" s="211">
        <f>ROUND(I430*H430,2)</f>
        <v>0</v>
      </c>
      <c r="K430" s="207" t="s">
        <v>234</v>
      </c>
      <c r="L430" s="62"/>
      <c r="M430" s="212" t="s">
        <v>22</v>
      </c>
      <c r="N430" s="213" t="s">
        <v>50</v>
      </c>
      <c r="O430" s="43"/>
      <c r="P430" s="214">
        <f>O430*H430</f>
        <v>0</v>
      </c>
      <c r="Q430" s="214">
        <v>0</v>
      </c>
      <c r="R430" s="214">
        <f>Q430*H430</f>
        <v>0</v>
      </c>
      <c r="S430" s="214">
        <v>0</v>
      </c>
      <c r="T430" s="215">
        <f>S430*H430</f>
        <v>0</v>
      </c>
      <c r="AR430" s="25" t="s">
        <v>235</v>
      </c>
      <c r="AT430" s="25" t="s">
        <v>230</v>
      </c>
      <c r="AU430" s="25" t="s">
        <v>87</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235</v>
      </c>
      <c r="BM430" s="25" t="s">
        <v>932</v>
      </c>
    </row>
    <row r="431" spans="2:65" s="1" customFormat="1" ht="22.5" customHeight="1">
      <c r="B431" s="42"/>
      <c r="C431" s="205" t="s">
        <v>933</v>
      </c>
      <c r="D431" s="205" t="s">
        <v>230</v>
      </c>
      <c r="E431" s="206" t="s">
        <v>934</v>
      </c>
      <c r="F431" s="207" t="s">
        <v>935</v>
      </c>
      <c r="G431" s="208" t="s">
        <v>316</v>
      </c>
      <c r="H431" s="209">
        <v>131.328</v>
      </c>
      <c r="I431" s="210"/>
      <c r="J431" s="211">
        <f>ROUND(I431*H431,2)</f>
        <v>0</v>
      </c>
      <c r="K431" s="207" t="s">
        <v>234</v>
      </c>
      <c r="L431" s="62"/>
      <c r="M431" s="212" t="s">
        <v>22</v>
      </c>
      <c r="N431" s="213" t="s">
        <v>50</v>
      </c>
      <c r="O431" s="43"/>
      <c r="P431" s="214">
        <f>O431*H431</f>
        <v>0</v>
      </c>
      <c r="Q431" s="214">
        <v>0</v>
      </c>
      <c r="R431" s="214">
        <f>Q431*H431</f>
        <v>0</v>
      </c>
      <c r="S431" s="214">
        <v>0</v>
      </c>
      <c r="T431" s="215">
        <f>S431*H431</f>
        <v>0</v>
      </c>
      <c r="AR431" s="25" t="s">
        <v>235</v>
      </c>
      <c r="AT431" s="25" t="s">
        <v>230</v>
      </c>
      <c r="AU431" s="25" t="s">
        <v>87</v>
      </c>
      <c r="AY431" s="25" t="s">
        <v>228</v>
      </c>
      <c r="BE431" s="216">
        <f>IF(N431="základní",J431,0)</f>
        <v>0</v>
      </c>
      <c r="BF431" s="216">
        <f>IF(N431="snížená",J431,0)</f>
        <v>0</v>
      </c>
      <c r="BG431" s="216">
        <f>IF(N431="zákl. přenesená",J431,0)</f>
        <v>0</v>
      </c>
      <c r="BH431" s="216">
        <f>IF(N431="sníž. přenesená",J431,0)</f>
        <v>0</v>
      </c>
      <c r="BI431" s="216">
        <f>IF(N431="nulová",J431,0)</f>
        <v>0</v>
      </c>
      <c r="BJ431" s="25" t="s">
        <v>24</v>
      </c>
      <c r="BK431" s="216">
        <f>ROUND(I431*H431,2)</f>
        <v>0</v>
      </c>
      <c r="BL431" s="25" t="s">
        <v>235</v>
      </c>
      <c r="BM431" s="25" t="s">
        <v>936</v>
      </c>
    </row>
    <row r="432" spans="2:65" s="1" customFormat="1" ht="22.5" customHeight="1">
      <c r="B432" s="42"/>
      <c r="C432" s="205" t="s">
        <v>937</v>
      </c>
      <c r="D432" s="205" t="s">
        <v>230</v>
      </c>
      <c r="E432" s="206" t="s">
        <v>938</v>
      </c>
      <c r="F432" s="207" t="s">
        <v>939</v>
      </c>
      <c r="G432" s="208" t="s">
        <v>316</v>
      </c>
      <c r="H432" s="209">
        <v>1845.5920000000001</v>
      </c>
      <c r="I432" s="210"/>
      <c r="J432" s="211">
        <f>ROUND(I432*H432,2)</f>
        <v>0</v>
      </c>
      <c r="K432" s="207" t="s">
        <v>234</v>
      </c>
      <c r="L432" s="62"/>
      <c r="M432" s="212" t="s">
        <v>22</v>
      </c>
      <c r="N432" s="213" t="s">
        <v>50</v>
      </c>
      <c r="O432" s="43"/>
      <c r="P432" s="214">
        <f>O432*H432</f>
        <v>0</v>
      </c>
      <c r="Q432" s="214">
        <v>0</v>
      </c>
      <c r="R432" s="214">
        <f>Q432*H432</f>
        <v>0</v>
      </c>
      <c r="S432" s="214">
        <v>0</v>
      </c>
      <c r="T432" s="215">
        <f>S432*H432</f>
        <v>0</v>
      </c>
      <c r="AR432" s="25" t="s">
        <v>235</v>
      </c>
      <c r="AT432" s="25" t="s">
        <v>230</v>
      </c>
      <c r="AU432" s="25" t="s">
        <v>87</v>
      </c>
      <c r="AY432" s="25" t="s">
        <v>228</v>
      </c>
      <c r="BE432" s="216">
        <f>IF(N432="základní",J432,0)</f>
        <v>0</v>
      </c>
      <c r="BF432" s="216">
        <f>IF(N432="snížená",J432,0)</f>
        <v>0</v>
      </c>
      <c r="BG432" s="216">
        <f>IF(N432="zákl. přenesená",J432,0)</f>
        <v>0</v>
      </c>
      <c r="BH432" s="216">
        <f>IF(N432="sníž. přenesená",J432,0)</f>
        <v>0</v>
      </c>
      <c r="BI432" s="216">
        <f>IF(N432="nulová",J432,0)</f>
        <v>0</v>
      </c>
      <c r="BJ432" s="25" t="s">
        <v>24</v>
      </c>
      <c r="BK432" s="216">
        <f>ROUND(I432*H432,2)</f>
        <v>0</v>
      </c>
      <c r="BL432" s="25" t="s">
        <v>235</v>
      </c>
      <c r="BM432" s="25" t="s">
        <v>940</v>
      </c>
    </row>
    <row r="433" spans="2:65" s="12" customFormat="1" ht="13.5">
      <c r="B433" s="217"/>
      <c r="C433" s="218"/>
      <c r="D433" s="219" t="s">
        <v>237</v>
      </c>
      <c r="E433" s="220" t="s">
        <v>22</v>
      </c>
      <c r="F433" s="221" t="s">
        <v>941</v>
      </c>
      <c r="G433" s="218"/>
      <c r="H433" s="222">
        <v>1845.5920000000001</v>
      </c>
      <c r="I433" s="223"/>
      <c r="J433" s="218"/>
      <c r="K433" s="218"/>
      <c r="L433" s="224"/>
      <c r="M433" s="225"/>
      <c r="N433" s="226"/>
      <c r="O433" s="226"/>
      <c r="P433" s="226"/>
      <c r="Q433" s="226"/>
      <c r="R433" s="226"/>
      <c r="S433" s="226"/>
      <c r="T433" s="227"/>
      <c r="AT433" s="228" t="s">
        <v>237</v>
      </c>
      <c r="AU433" s="228" t="s">
        <v>87</v>
      </c>
      <c r="AV433" s="12" t="s">
        <v>87</v>
      </c>
      <c r="AW433" s="12" t="s">
        <v>42</v>
      </c>
      <c r="AX433" s="12" t="s">
        <v>24</v>
      </c>
      <c r="AY433" s="228" t="s">
        <v>228</v>
      </c>
    </row>
    <row r="434" spans="2:65" s="1" customFormat="1" ht="22.5" customHeight="1">
      <c r="B434" s="42"/>
      <c r="C434" s="205" t="s">
        <v>942</v>
      </c>
      <c r="D434" s="205" t="s">
        <v>230</v>
      </c>
      <c r="E434" s="206" t="s">
        <v>943</v>
      </c>
      <c r="F434" s="207" t="s">
        <v>944</v>
      </c>
      <c r="G434" s="208" t="s">
        <v>316</v>
      </c>
      <c r="H434" s="209">
        <v>131.328</v>
      </c>
      <c r="I434" s="210"/>
      <c r="J434" s="211">
        <f>ROUND(I434*H434,2)</f>
        <v>0</v>
      </c>
      <c r="K434" s="207" t="s">
        <v>234</v>
      </c>
      <c r="L434" s="62"/>
      <c r="M434" s="212" t="s">
        <v>22</v>
      </c>
      <c r="N434" s="213" t="s">
        <v>50</v>
      </c>
      <c r="O434" s="43"/>
      <c r="P434" s="214">
        <f>O434*H434</f>
        <v>0</v>
      </c>
      <c r="Q434" s="214">
        <v>0</v>
      </c>
      <c r="R434" s="214">
        <f>Q434*H434</f>
        <v>0</v>
      </c>
      <c r="S434" s="214">
        <v>0</v>
      </c>
      <c r="T434" s="215">
        <f>S434*H434</f>
        <v>0</v>
      </c>
      <c r="AR434" s="25" t="s">
        <v>235</v>
      </c>
      <c r="AT434" s="25" t="s">
        <v>230</v>
      </c>
      <c r="AU434" s="25" t="s">
        <v>87</v>
      </c>
      <c r="AY434" s="25" t="s">
        <v>228</v>
      </c>
      <c r="BE434" s="216">
        <f>IF(N434="základní",J434,0)</f>
        <v>0</v>
      </c>
      <c r="BF434" s="216">
        <f>IF(N434="snížená",J434,0)</f>
        <v>0</v>
      </c>
      <c r="BG434" s="216">
        <f>IF(N434="zákl. přenesená",J434,0)</f>
        <v>0</v>
      </c>
      <c r="BH434" s="216">
        <f>IF(N434="sníž. přenesená",J434,0)</f>
        <v>0</v>
      </c>
      <c r="BI434" s="216">
        <f>IF(N434="nulová",J434,0)</f>
        <v>0</v>
      </c>
      <c r="BJ434" s="25" t="s">
        <v>24</v>
      </c>
      <c r="BK434" s="216">
        <f>ROUND(I434*H434,2)</f>
        <v>0</v>
      </c>
      <c r="BL434" s="25" t="s">
        <v>235</v>
      </c>
      <c r="BM434" s="25" t="s">
        <v>945</v>
      </c>
    </row>
    <row r="435" spans="2:65" s="11" customFormat="1" ht="29.85" customHeight="1">
      <c r="B435" s="188"/>
      <c r="C435" s="189"/>
      <c r="D435" s="202" t="s">
        <v>78</v>
      </c>
      <c r="E435" s="203" t="s">
        <v>946</v>
      </c>
      <c r="F435" s="203" t="s">
        <v>947</v>
      </c>
      <c r="G435" s="189"/>
      <c r="H435" s="189"/>
      <c r="I435" s="192"/>
      <c r="J435" s="204">
        <f>BK435</f>
        <v>0</v>
      </c>
      <c r="K435" s="189"/>
      <c r="L435" s="194"/>
      <c r="M435" s="195"/>
      <c r="N435" s="196"/>
      <c r="O435" s="196"/>
      <c r="P435" s="197">
        <f>P436</f>
        <v>0</v>
      </c>
      <c r="Q435" s="196"/>
      <c r="R435" s="197">
        <f>R436</f>
        <v>0</v>
      </c>
      <c r="S435" s="196"/>
      <c r="T435" s="198">
        <f>T436</f>
        <v>0</v>
      </c>
      <c r="AR435" s="199" t="s">
        <v>24</v>
      </c>
      <c r="AT435" s="200" t="s">
        <v>78</v>
      </c>
      <c r="AU435" s="200" t="s">
        <v>24</v>
      </c>
      <c r="AY435" s="199" t="s">
        <v>228</v>
      </c>
      <c r="BK435" s="201">
        <f>BK436</f>
        <v>0</v>
      </c>
    </row>
    <row r="436" spans="2:65" s="1" customFormat="1" ht="22.5" customHeight="1">
      <c r="B436" s="42"/>
      <c r="C436" s="205" t="s">
        <v>948</v>
      </c>
      <c r="D436" s="205" t="s">
        <v>230</v>
      </c>
      <c r="E436" s="206" t="s">
        <v>949</v>
      </c>
      <c r="F436" s="207" t="s">
        <v>950</v>
      </c>
      <c r="G436" s="208" t="s">
        <v>316</v>
      </c>
      <c r="H436" s="209">
        <v>5692.6940000000004</v>
      </c>
      <c r="I436" s="210"/>
      <c r="J436" s="211">
        <f>ROUND(I436*H436,2)</f>
        <v>0</v>
      </c>
      <c r="K436" s="207" t="s">
        <v>234</v>
      </c>
      <c r="L436" s="62"/>
      <c r="M436" s="212" t="s">
        <v>22</v>
      </c>
      <c r="N436" s="213" t="s">
        <v>50</v>
      </c>
      <c r="O436" s="43"/>
      <c r="P436" s="214">
        <f>O436*H436</f>
        <v>0</v>
      </c>
      <c r="Q436" s="214">
        <v>0</v>
      </c>
      <c r="R436" s="214">
        <f>Q436*H436</f>
        <v>0</v>
      </c>
      <c r="S436" s="214">
        <v>0</v>
      </c>
      <c r="T436" s="215">
        <f>S436*H436</f>
        <v>0</v>
      </c>
      <c r="AR436" s="25" t="s">
        <v>235</v>
      </c>
      <c r="AT436" s="25" t="s">
        <v>230</v>
      </c>
      <c r="AU436" s="25" t="s">
        <v>87</v>
      </c>
      <c r="AY436" s="25" t="s">
        <v>228</v>
      </c>
      <c r="BE436" s="216">
        <f>IF(N436="základní",J436,0)</f>
        <v>0</v>
      </c>
      <c r="BF436" s="216">
        <f>IF(N436="snížená",J436,0)</f>
        <v>0</v>
      </c>
      <c r="BG436" s="216">
        <f>IF(N436="zákl. přenesená",J436,0)</f>
        <v>0</v>
      </c>
      <c r="BH436" s="216">
        <f>IF(N436="sníž. přenesená",J436,0)</f>
        <v>0</v>
      </c>
      <c r="BI436" s="216">
        <f>IF(N436="nulová",J436,0)</f>
        <v>0</v>
      </c>
      <c r="BJ436" s="25" t="s">
        <v>24</v>
      </c>
      <c r="BK436" s="216">
        <f>ROUND(I436*H436,2)</f>
        <v>0</v>
      </c>
      <c r="BL436" s="25" t="s">
        <v>235</v>
      </c>
      <c r="BM436" s="25" t="s">
        <v>951</v>
      </c>
    </row>
    <row r="437" spans="2:65" s="11" customFormat="1" ht="37.35" customHeight="1">
      <c r="B437" s="188"/>
      <c r="C437" s="189"/>
      <c r="D437" s="190" t="s">
        <v>78</v>
      </c>
      <c r="E437" s="191" t="s">
        <v>952</v>
      </c>
      <c r="F437" s="191" t="s">
        <v>953</v>
      </c>
      <c r="G437" s="189"/>
      <c r="H437" s="189"/>
      <c r="I437" s="192"/>
      <c r="J437" s="193">
        <f>BK437</f>
        <v>0</v>
      </c>
      <c r="K437" s="189"/>
      <c r="L437" s="194"/>
      <c r="M437" s="195"/>
      <c r="N437" s="196"/>
      <c r="O437" s="196"/>
      <c r="P437" s="197">
        <f>P438+P491+P533+P593+P616+P625+P686+P714+P832+P1088+P1186+P1250+P1383+P1391</f>
        <v>0</v>
      </c>
      <c r="Q437" s="196"/>
      <c r="R437" s="197">
        <f>R438+R491+R533+R593+R616+R625+R686+R714+R832+R1088+R1186+R1250+R1383+R1391</f>
        <v>393.41688239999996</v>
      </c>
      <c r="S437" s="196"/>
      <c r="T437" s="198">
        <f>T438+T491+T533+T593+T616+T625+T686+T714+T832+T1088+T1186+T1250+T1383+T1391</f>
        <v>0</v>
      </c>
      <c r="AR437" s="199" t="s">
        <v>87</v>
      </c>
      <c r="AT437" s="200" t="s">
        <v>78</v>
      </c>
      <c r="AU437" s="200" t="s">
        <v>79</v>
      </c>
      <c r="AY437" s="199" t="s">
        <v>228</v>
      </c>
      <c r="BK437" s="201">
        <f>BK438+BK491+BK533+BK593+BK616+BK625+BK686+BK714+BK832+BK1088+BK1186+BK1250+BK1383+BK1391</f>
        <v>0</v>
      </c>
    </row>
    <row r="438" spans="2:65" s="11" customFormat="1" ht="19.899999999999999" customHeight="1">
      <c r="B438" s="188"/>
      <c r="C438" s="189"/>
      <c r="D438" s="202" t="s">
        <v>78</v>
      </c>
      <c r="E438" s="203" t="s">
        <v>954</v>
      </c>
      <c r="F438" s="203" t="s">
        <v>955</v>
      </c>
      <c r="G438" s="189"/>
      <c r="H438" s="189"/>
      <c r="I438" s="192"/>
      <c r="J438" s="204">
        <f>BK438</f>
        <v>0</v>
      </c>
      <c r="K438" s="189"/>
      <c r="L438" s="194"/>
      <c r="M438" s="195"/>
      <c r="N438" s="196"/>
      <c r="O438" s="196"/>
      <c r="P438" s="197">
        <f>SUM(P439:P490)</f>
        <v>0</v>
      </c>
      <c r="Q438" s="196"/>
      <c r="R438" s="197">
        <f>SUM(R439:R490)</f>
        <v>14.518164699999998</v>
      </c>
      <c r="S438" s="196"/>
      <c r="T438" s="198">
        <f>SUM(T439:T490)</f>
        <v>0</v>
      </c>
      <c r="AR438" s="199" t="s">
        <v>87</v>
      </c>
      <c r="AT438" s="200" t="s">
        <v>78</v>
      </c>
      <c r="AU438" s="200" t="s">
        <v>24</v>
      </c>
      <c r="AY438" s="199" t="s">
        <v>228</v>
      </c>
      <c r="BK438" s="201">
        <f>SUM(BK439:BK490)</f>
        <v>0</v>
      </c>
    </row>
    <row r="439" spans="2:65" s="1" customFormat="1" ht="22.5" customHeight="1">
      <c r="B439" s="42"/>
      <c r="C439" s="205" t="s">
        <v>956</v>
      </c>
      <c r="D439" s="205" t="s">
        <v>230</v>
      </c>
      <c r="E439" s="206" t="s">
        <v>957</v>
      </c>
      <c r="F439" s="207" t="s">
        <v>958</v>
      </c>
      <c r="G439" s="208" t="s">
        <v>263</v>
      </c>
      <c r="H439" s="209">
        <v>1475.1880000000001</v>
      </c>
      <c r="I439" s="210"/>
      <c r="J439" s="211">
        <f>ROUND(I439*H439,2)</f>
        <v>0</v>
      </c>
      <c r="K439" s="207" t="s">
        <v>234</v>
      </c>
      <c r="L439" s="62"/>
      <c r="M439" s="212" t="s">
        <v>22</v>
      </c>
      <c r="N439" s="213" t="s">
        <v>50</v>
      </c>
      <c r="O439" s="43"/>
      <c r="P439" s="214">
        <f>O439*H439</f>
        <v>0</v>
      </c>
      <c r="Q439" s="214">
        <v>0</v>
      </c>
      <c r="R439" s="214">
        <f>Q439*H439</f>
        <v>0</v>
      </c>
      <c r="S439" s="214">
        <v>0</v>
      </c>
      <c r="T439" s="215">
        <f>S439*H439</f>
        <v>0</v>
      </c>
      <c r="AR439" s="25" t="s">
        <v>304</v>
      </c>
      <c r="AT439" s="25" t="s">
        <v>230</v>
      </c>
      <c r="AU439" s="25" t="s">
        <v>87</v>
      </c>
      <c r="AY439" s="25" t="s">
        <v>228</v>
      </c>
      <c r="BE439" s="216">
        <f>IF(N439="základní",J439,0)</f>
        <v>0</v>
      </c>
      <c r="BF439" s="216">
        <f>IF(N439="snížená",J439,0)</f>
        <v>0</v>
      </c>
      <c r="BG439" s="216">
        <f>IF(N439="zákl. přenesená",J439,0)</f>
        <v>0</v>
      </c>
      <c r="BH439" s="216">
        <f>IF(N439="sníž. přenesená",J439,0)</f>
        <v>0</v>
      </c>
      <c r="BI439" s="216">
        <f>IF(N439="nulová",J439,0)</f>
        <v>0</v>
      </c>
      <c r="BJ439" s="25" t="s">
        <v>24</v>
      </c>
      <c r="BK439" s="216">
        <f>ROUND(I439*H439,2)</f>
        <v>0</v>
      </c>
      <c r="BL439" s="25" t="s">
        <v>304</v>
      </c>
      <c r="BM439" s="25" t="s">
        <v>959</v>
      </c>
    </row>
    <row r="440" spans="2:65" s="1" customFormat="1" ht="409.5">
      <c r="B440" s="42"/>
      <c r="C440" s="64"/>
      <c r="D440" s="229" t="s">
        <v>640</v>
      </c>
      <c r="E440" s="64"/>
      <c r="F440" s="256" t="s">
        <v>960</v>
      </c>
      <c r="G440" s="64"/>
      <c r="H440" s="64"/>
      <c r="I440" s="173"/>
      <c r="J440" s="64"/>
      <c r="K440" s="64"/>
      <c r="L440" s="62"/>
      <c r="M440" s="255"/>
      <c r="N440" s="43"/>
      <c r="O440" s="43"/>
      <c r="P440" s="43"/>
      <c r="Q440" s="43"/>
      <c r="R440" s="43"/>
      <c r="S440" s="43"/>
      <c r="T440" s="79"/>
      <c r="AT440" s="25" t="s">
        <v>640</v>
      </c>
      <c r="AU440" s="25" t="s">
        <v>87</v>
      </c>
    </row>
    <row r="441" spans="2:65" s="12" customFormat="1" ht="13.5">
      <c r="B441" s="217"/>
      <c r="C441" s="218"/>
      <c r="D441" s="219" t="s">
        <v>237</v>
      </c>
      <c r="E441" s="220" t="s">
        <v>22</v>
      </c>
      <c r="F441" s="221" t="s">
        <v>961</v>
      </c>
      <c r="G441" s="218"/>
      <c r="H441" s="222">
        <v>1475.1880000000001</v>
      </c>
      <c r="I441" s="223"/>
      <c r="J441" s="218"/>
      <c r="K441" s="218"/>
      <c r="L441" s="224"/>
      <c r="M441" s="225"/>
      <c r="N441" s="226"/>
      <c r="O441" s="226"/>
      <c r="P441" s="226"/>
      <c r="Q441" s="226"/>
      <c r="R441" s="226"/>
      <c r="S441" s="226"/>
      <c r="T441" s="227"/>
      <c r="AT441" s="228" t="s">
        <v>237</v>
      </c>
      <c r="AU441" s="228" t="s">
        <v>87</v>
      </c>
      <c r="AV441" s="12" t="s">
        <v>87</v>
      </c>
      <c r="AW441" s="12" t="s">
        <v>42</v>
      </c>
      <c r="AX441" s="12" t="s">
        <v>24</v>
      </c>
      <c r="AY441" s="228" t="s">
        <v>228</v>
      </c>
    </row>
    <row r="442" spans="2:65" s="1" customFormat="1" ht="22.5" customHeight="1">
      <c r="B442" s="42"/>
      <c r="C442" s="233" t="s">
        <v>962</v>
      </c>
      <c r="D442" s="233" t="s">
        <v>349</v>
      </c>
      <c r="E442" s="234" t="s">
        <v>963</v>
      </c>
      <c r="F442" s="235" t="s">
        <v>964</v>
      </c>
      <c r="G442" s="236" t="s">
        <v>316</v>
      </c>
      <c r="H442" s="237">
        <v>0.443</v>
      </c>
      <c r="I442" s="238"/>
      <c r="J442" s="239">
        <f>ROUND(I442*H442,2)</f>
        <v>0</v>
      </c>
      <c r="K442" s="235" t="s">
        <v>234</v>
      </c>
      <c r="L442" s="240"/>
      <c r="M442" s="241" t="s">
        <v>22</v>
      </c>
      <c r="N442" s="242" t="s">
        <v>50</v>
      </c>
      <c r="O442" s="43"/>
      <c r="P442" s="214">
        <f>O442*H442</f>
        <v>0</v>
      </c>
      <c r="Q442" s="214">
        <v>1</v>
      </c>
      <c r="R442" s="214">
        <f>Q442*H442</f>
        <v>0.443</v>
      </c>
      <c r="S442" s="214">
        <v>0</v>
      </c>
      <c r="T442" s="215">
        <f>S442*H442</f>
        <v>0</v>
      </c>
      <c r="AR442" s="25" t="s">
        <v>404</v>
      </c>
      <c r="AT442" s="25" t="s">
        <v>349</v>
      </c>
      <c r="AU442" s="25" t="s">
        <v>87</v>
      </c>
      <c r="AY442" s="25" t="s">
        <v>228</v>
      </c>
      <c r="BE442" s="216">
        <f>IF(N442="základní",J442,0)</f>
        <v>0</v>
      </c>
      <c r="BF442" s="216">
        <f>IF(N442="snížená",J442,0)</f>
        <v>0</v>
      </c>
      <c r="BG442" s="216">
        <f>IF(N442="zákl. přenesená",J442,0)</f>
        <v>0</v>
      </c>
      <c r="BH442" s="216">
        <f>IF(N442="sníž. přenesená",J442,0)</f>
        <v>0</v>
      </c>
      <c r="BI442" s="216">
        <f>IF(N442="nulová",J442,0)</f>
        <v>0</v>
      </c>
      <c r="BJ442" s="25" t="s">
        <v>24</v>
      </c>
      <c r="BK442" s="216">
        <f>ROUND(I442*H442,2)</f>
        <v>0</v>
      </c>
      <c r="BL442" s="25" t="s">
        <v>304</v>
      </c>
      <c r="BM442" s="25" t="s">
        <v>965</v>
      </c>
    </row>
    <row r="443" spans="2:65" s="12" customFormat="1" ht="13.5">
      <c r="B443" s="217"/>
      <c r="C443" s="218"/>
      <c r="D443" s="219" t="s">
        <v>237</v>
      </c>
      <c r="E443" s="220" t="s">
        <v>22</v>
      </c>
      <c r="F443" s="221" t="s">
        <v>966</v>
      </c>
      <c r="G443" s="218"/>
      <c r="H443" s="222">
        <v>0.443</v>
      </c>
      <c r="I443" s="223"/>
      <c r="J443" s="218"/>
      <c r="K443" s="218"/>
      <c r="L443" s="224"/>
      <c r="M443" s="225"/>
      <c r="N443" s="226"/>
      <c r="O443" s="226"/>
      <c r="P443" s="226"/>
      <c r="Q443" s="226"/>
      <c r="R443" s="226"/>
      <c r="S443" s="226"/>
      <c r="T443" s="227"/>
      <c r="AT443" s="228" t="s">
        <v>237</v>
      </c>
      <c r="AU443" s="228" t="s">
        <v>87</v>
      </c>
      <c r="AV443" s="12" t="s">
        <v>87</v>
      </c>
      <c r="AW443" s="12" t="s">
        <v>42</v>
      </c>
      <c r="AX443" s="12" t="s">
        <v>24</v>
      </c>
      <c r="AY443" s="228" t="s">
        <v>228</v>
      </c>
    </row>
    <row r="444" spans="2:65" s="1" customFormat="1" ht="22.5" customHeight="1">
      <c r="B444" s="42"/>
      <c r="C444" s="205" t="s">
        <v>967</v>
      </c>
      <c r="D444" s="205" t="s">
        <v>230</v>
      </c>
      <c r="E444" s="206" t="s">
        <v>968</v>
      </c>
      <c r="F444" s="207" t="s">
        <v>969</v>
      </c>
      <c r="G444" s="208" t="s">
        <v>263</v>
      </c>
      <c r="H444" s="209">
        <v>4425.5630000000001</v>
      </c>
      <c r="I444" s="210"/>
      <c r="J444" s="211">
        <f>ROUND(I444*H444,2)</f>
        <v>0</v>
      </c>
      <c r="K444" s="207" t="s">
        <v>234</v>
      </c>
      <c r="L444" s="62"/>
      <c r="M444" s="212" t="s">
        <v>22</v>
      </c>
      <c r="N444" s="213" t="s">
        <v>50</v>
      </c>
      <c r="O444" s="43"/>
      <c r="P444" s="214">
        <f>O444*H444</f>
        <v>0</v>
      </c>
      <c r="Q444" s="214">
        <v>4.0000000000000002E-4</v>
      </c>
      <c r="R444" s="214">
        <f>Q444*H444</f>
        <v>1.7702252000000001</v>
      </c>
      <c r="S444" s="214">
        <v>0</v>
      </c>
      <c r="T444" s="215">
        <f>S444*H444</f>
        <v>0</v>
      </c>
      <c r="AR444" s="25" t="s">
        <v>304</v>
      </c>
      <c r="AT444" s="25" t="s">
        <v>230</v>
      </c>
      <c r="AU444" s="25" t="s">
        <v>87</v>
      </c>
      <c r="AY444" s="25" t="s">
        <v>228</v>
      </c>
      <c r="BE444" s="216">
        <f>IF(N444="základní",J444,0)</f>
        <v>0</v>
      </c>
      <c r="BF444" s="216">
        <f>IF(N444="snížená",J444,0)</f>
        <v>0</v>
      </c>
      <c r="BG444" s="216">
        <f>IF(N444="zákl. přenesená",J444,0)</f>
        <v>0</v>
      </c>
      <c r="BH444" s="216">
        <f>IF(N444="sníž. přenesená",J444,0)</f>
        <v>0</v>
      </c>
      <c r="BI444" s="216">
        <f>IF(N444="nulová",J444,0)</f>
        <v>0</v>
      </c>
      <c r="BJ444" s="25" t="s">
        <v>24</v>
      </c>
      <c r="BK444" s="216">
        <f>ROUND(I444*H444,2)</f>
        <v>0</v>
      </c>
      <c r="BL444" s="25" t="s">
        <v>304</v>
      </c>
      <c r="BM444" s="25" t="s">
        <v>970</v>
      </c>
    </row>
    <row r="445" spans="2:65" s="1" customFormat="1" ht="22.5" customHeight="1">
      <c r="B445" s="42"/>
      <c r="C445" s="233" t="s">
        <v>971</v>
      </c>
      <c r="D445" s="233" t="s">
        <v>349</v>
      </c>
      <c r="E445" s="234" t="s">
        <v>972</v>
      </c>
      <c r="F445" s="235" t="s">
        <v>973</v>
      </c>
      <c r="G445" s="236" t="s">
        <v>263</v>
      </c>
      <c r="H445" s="237">
        <v>1696.4659999999999</v>
      </c>
      <c r="I445" s="238"/>
      <c r="J445" s="239">
        <f>ROUND(I445*H445,2)</f>
        <v>0</v>
      </c>
      <c r="K445" s="235" t="s">
        <v>234</v>
      </c>
      <c r="L445" s="240"/>
      <c r="M445" s="241" t="s">
        <v>22</v>
      </c>
      <c r="N445" s="242" t="s">
        <v>50</v>
      </c>
      <c r="O445" s="43"/>
      <c r="P445" s="214">
        <f>O445*H445</f>
        <v>0</v>
      </c>
      <c r="Q445" s="214">
        <v>4.4999999999999997E-3</v>
      </c>
      <c r="R445" s="214">
        <f>Q445*H445</f>
        <v>7.6340969999999988</v>
      </c>
      <c r="S445" s="214">
        <v>0</v>
      </c>
      <c r="T445" s="215">
        <f>S445*H445</f>
        <v>0</v>
      </c>
      <c r="AR445" s="25" t="s">
        <v>404</v>
      </c>
      <c r="AT445" s="25" t="s">
        <v>349</v>
      </c>
      <c r="AU445" s="25" t="s">
        <v>87</v>
      </c>
      <c r="AY445" s="25" t="s">
        <v>228</v>
      </c>
      <c r="BE445" s="216">
        <f>IF(N445="základní",J445,0)</f>
        <v>0</v>
      </c>
      <c r="BF445" s="216">
        <f>IF(N445="snížená",J445,0)</f>
        <v>0</v>
      </c>
      <c r="BG445" s="216">
        <f>IF(N445="zákl. přenesená",J445,0)</f>
        <v>0</v>
      </c>
      <c r="BH445" s="216">
        <f>IF(N445="sníž. přenesená",J445,0)</f>
        <v>0</v>
      </c>
      <c r="BI445" s="216">
        <f>IF(N445="nulová",J445,0)</f>
        <v>0</v>
      </c>
      <c r="BJ445" s="25" t="s">
        <v>24</v>
      </c>
      <c r="BK445" s="216">
        <f>ROUND(I445*H445,2)</f>
        <v>0</v>
      </c>
      <c r="BL445" s="25" t="s">
        <v>304</v>
      </c>
      <c r="BM445" s="25" t="s">
        <v>974</v>
      </c>
    </row>
    <row r="446" spans="2:65" s="12" customFormat="1" ht="13.5">
      <c r="B446" s="217"/>
      <c r="C446" s="218"/>
      <c r="D446" s="219" t="s">
        <v>237</v>
      </c>
      <c r="E446" s="220" t="s">
        <v>22</v>
      </c>
      <c r="F446" s="221" t="s">
        <v>975</v>
      </c>
      <c r="G446" s="218"/>
      <c r="H446" s="222">
        <v>1696.4659999999999</v>
      </c>
      <c r="I446" s="223"/>
      <c r="J446" s="218"/>
      <c r="K446" s="218"/>
      <c r="L446" s="224"/>
      <c r="M446" s="225"/>
      <c r="N446" s="226"/>
      <c r="O446" s="226"/>
      <c r="P446" s="226"/>
      <c r="Q446" s="226"/>
      <c r="R446" s="226"/>
      <c r="S446" s="226"/>
      <c r="T446" s="227"/>
      <c r="AT446" s="228" t="s">
        <v>237</v>
      </c>
      <c r="AU446" s="228" t="s">
        <v>87</v>
      </c>
      <c r="AV446" s="12" t="s">
        <v>87</v>
      </c>
      <c r="AW446" s="12" t="s">
        <v>42</v>
      </c>
      <c r="AX446" s="12" t="s">
        <v>24</v>
      </c>
      <c r="AY446" s="228" t="s">
        <v>228</v>
      </c>
    </row>
    <row r="447" spans="2:65" s="1" customFormat="1" ht="22.5" customHeight="1">
      <c r="B447" s="42"/>
      <c r="C447" s="205" t="s">
        <v>976</v>
      </c>
      <c r="D447" s="205" t="s">
        <v>230</v>
      </c>
      <c r="E447" s="206" t="s">
        <v>977</v>
      </c>
      <c r="F447" s="207" t="s">
        <v>978</v>
      </c>
      <c r="G447" s="208" t="s">
        <v>263</v>
      </c>
      <c r="H447" s="209">
        <v>255.85599999999999</v>
      </c>
      <c r="I447" s="210"/>
      <c r="J447" s="211">
        <f>ROUND(I447*H447,2)</f>
        <v>0</v>
      </c>
      <c r="K447" s="207" t="s">
        <v>234</v>
      </c>
      <c r="L447" s="62"/>
      <c r="M447" s="212" t="s">
        <v>22</v>
      </c>
      <c r="N447" s="213" t="s">
        <v>50</v>
      </c>
      <c r="O447" s="43"/>
      <c r="P447" s="214">
        <f>O447*H447</f>
        <v>0</v>
      </c>
      <c r="Q447" s="214">
        <v>4.4999999999999997E-3</v>
      </c>
      <c r="R447" s="214">
        <f>Q447*H447</f>
        <v>1.1513519999999999</v>
      </c>
      <c r="S447" s="214">
        <v>0</v>
      </c>
      <c r="T447" s="215">
        <f>S447*H447</f>
        <v>0</v>
      </c>
      <c r="AR447" s="25" t="s">
        <v>304</v>
      </c>
      <c r="AT447" s="25" t="s">
        <v>230</v>
      </c>
      <c r="AU447" s="25" t="s">
        <v>87</v>
      </c>
      <c r="AY447" s="25" t="s">
        <v>228</v>
      </c>
      <c r="BE447" s="216">
        <f>IF(N447="základní",J447,0)</f>
        <v>0</v>
      </c>
      <c r="BF447" s="216">
        <f>IF(N447="snížená",J447,0)</f>
        <v>0</v>
      </c>
      <c r="BG447" s="216">
        <f>IF(N447="zákl. přenesená",J447,0)</f>
        <v>0</v>
      </c>
      <c r="BH447" s="216">
        <f>IF(N447="sníž. přenesená",J447,0)</f>
        <v>0</v>
      </c>
      <c r="BI447" s="216">
        <f>IF(N447="nulová",J447,0)</f>
        <v>0</v>
      </c>
      <c r="BJ447" s="25" t="s">
        <v>24</v>
      </c>
      <c r="BK447" s="216">
        <f>ROUND(I447*H447,2)</f>
        <v>0</v>
      </c>
      <c r="BL447" s="25" t="s">
        <v>304</v>
      </c>
      <c r="BM447" s="25" t="s">
        <v>979</v>
      </c>
    </row>
    <row r="448" spans="2:65" s="14" customFormat="1" ht="13.5">
      <c r="B448" s="257"/>
      <c r="C448" s="258"/>
      <c r="D448" s="229" t="s">
        <v>237</v>
      </c>
      <c r="E448" s="259" t="s">
        <v>22</v>
      </c>
      <c r="F448" s="260" t="s">
        <v>980</v>
      </c>
      <c r="G448" s="258"/>
      <c r="H448" s="261" t="s">
        <v>22</v>
      </c>
      <c r="I448" s="262"/>
      <c r="J448" s="258"/>
      <c r="K448" s="258"/>
      <c r="L448" s="263"/>
      <c r="M448" s="264"/>
      <c r="N448" s="265"/>
      <c r="O448" s="265"/>
      <c r="P448" s="265"/>
      <c r="Q448" s="265"/>
      <c r="R448" s="265"/>
      <c r="S448" s="265"/>
      <c r="T448" s="266"/>
      <c r="AT448" s="267" t="s">
        <v>237</v>
      </c>
      <c r="AU448" s="267" t="s">
        <v>87</v>
      </c>
      <c r="AV448" s="14" t="s">
        <v>24</v>
      </c>
      <c r="AW448" s="14" t="s">
        <v>42</v>
      </c>
      <c r="AX448" s="14" t="s">
        <v>79</v>
      </c>
      <c r="AY448" s="267" t="s">
        <v>228</v>
      </c>
    </row>
    <row r="449" spans="2:65" s="12" customFormat="1" ht="13.5">
      <c r="B449" s="217"/>
      <c r="C449" s="218"/>
      <c r="D449" s="229" t="s">
        <v>237</v>
      </c>
      <c r="E449" s="230" t="s">
        <v>22</v>
      </c>
      <c r="F449" s="231" t="s">
        <v>981</v>
      </c>
      <c r="G449" s="218"/>
      <c r="H449" s="232">
        <v>8.3520000000000003</v>
      </c>
      <c r="I449" s="223"/>
      <c r="J449" s="218"/>
      <c r="K449" s="218"/>
      <c r="L449" s="224"/>
      <c r="M449" s="225"/>
      <c r="N449" s="226"/>
      <c r="O449" s="226"/>
      <c r="P449" s="226"/>
      <c r="Q449" s="226"/>
      <c r="R449" s="226"/>
      <c r="S449" s="226"/>
      <c r="T449" s="227"/>
      <c r="AT449" s="228" t="s">
        <v>237</v>
      </c>
      <c r="AU449" s="228" t="s">
        <v>87</v>
      </c>
      <c r="AV449" s="12" t="s">
        <v>87</v>
      </c>
      <c r="AW449" s="12" t="s">
        <v>42</v>
      </c>
      <c r="AX449" s="12" t="s">
        <v>79</v>
      </c>
      <c r="AY449" s="228" t="s">
        <v>228</v>
      </c>
    </row>
    <row r="450" spans="2:65" s="12" customFormat="1" ht="13.5">
      <c r="B450" s="217"/>
      <c r="C450" s="218"/>
      <c r="D450" s="229" t="s">
        <v>237</v>
      </c>
      <c r="E450" s="230" t="s">
        <v>22</v>
      </c>
      <c r="F450" s="231" t="s">
        <v>982</v>
      </c>
      <c r="G450" s="218"/>
      <c r="H450" s="232">
        <v>14.316000000000001</v>
      </c>
      <c r="I450" s="223"/>
      <c r="J450" s="218"/>
      <c r="K450" s="218"/>
      <c r="L450" s="224"/>
      <c r="M450" s="225"/>
      <c r="N450" s="226"/>
      <c r="O450" s="226"/>
      <c r="P450" s="226"/>
      <c r="Q450" s="226"/>
      <c r="R450" s="226"/>
      <c r="S450" s="226"/>
      <c r="T450" s="227"/>
      <c r="AT450" s="228" t="s">
        <v>237</v>
      </c>
      <c r="AU450" s="228" t="s">
        <v>87</v>
      </c>
      <c r="AV450" s="12" t="s">
        <v>87</v>
      </c>
      <c r="AW450" s="12" t="s">
        <v>42</v>
      </c>
      <c r="AX450" s="12" t="s">
        <v>79</v>
      </c>
      <c r="AY450" s="228" t="s">
        <v>228</v>
      </c>
    </row>
    <row r="451" spans="2:65" s="14" customFormat="1" ht="13.5">
      <c r="B451" s="257"/>
      <c r="C451" s="258"/>
      <c r="D451" s="229" t="s">
        <v>237</v>
      </c>
      <c r="E451" s="259" t="s">
        <v>22</v>
      </c>
      <c r="F451" s="260" t="s">
        <v>983</v>
      </c>
      <c r="G451" s="258"/>
      <c r="H451" s="261" t="s">
        <v>22</v>
      </c>
      <c r="I451" s="262"/>
      <c r="J451" s="258"/>
      <c r="K451" s="258"/>
      <c r="L451" s="263"/>
      <c r="M451" s="264"/>
      <c r="N451" s="265"/>
      <c r="O451" s="265"/>
      <c r="P451" s="265"/>
      <c r="Q451" s="265"/>
      <c r="R451" s="265"/>
      <c r="S451" s="265"/>
      <c r="T451" s="266"/>
      <c r="AT451" s="267" t="s">
        <v>237</v>
      </c>
      <c r="AU451" s="267" t="s">
        <v>87</v>
      </c>
      <c r="AV451" s="14" t="s">
        <v>24</v>
      </c>
      <c r="AW451" s="14" t="s">
        <v>42</v>
      </c>
      <c r="AX451" s="14" t="s">
        <v>79</v>
      </c>
      <c r="AY451" s="267" t="s">
        <v>228</v>
      </c>
    </row>
    <row r="452" spans="2:65" s="12" customFormat="1" ht="13.5">
      <c r="B452" s="217"/>
      <c r="C452" s="218"/>
      <c r="D452" s="229" t="s">
        <v>237</v>
      </c>
      <c r="E452" s="230" t="s">
        <v>22</v>
      </c>
      <c r="F452" s="231" t="s">
        <v>984</v>
      </c>
      <c r="G452" s="218"/>
      <c r="H452" s="232">
        <v>17.64</v>
      </c>
      <c r="I452" s="223"/>
      <c r="J452" s="218"/>
      <c r="K452" s="218"/>
      <c r="L452" s="224"/>
      <c r="M452" s="225"/>
      <c r="N452" s="226"/>
      <c r="O452" s="226"/>
      <c r="P452" s="226"/>
      <c r="Q452" s="226"/>
      <c r="R452" s="226"/>
      <c r="S452" s="226"/>
      <c r="T452" s="227"/>
      <c r="AT452" s="228" t="s">
        <v>237</v>
      </c>
      <c r="AU452" s="228" t="s">
        <v>87</v>
      </c>
      <c r="AV452" s="12" t="s">
        <v>87</v>
      </c>
      <c r="AW452" s="12" t="s">
        <v>42</v>
      </c>
      <c r="AX452" s="12" t="s">
        <v>79</v>
      </c>
      <c r="AY452" s="228" t="s">
        <v>228</v>
      </c>
    </row>
    <row r="453" spans="2:65" s="12" customFormat="1" ht="13.5">
      <c r="B453" s="217"/>
      <c r="C453" s="218"/>
      <c r="D453" s="229" t="s">
        <v>237</v>
      </c>
      <c r="E453" s="230" t="s">
        <v>22</v>
      </c>
      <c r="F453" s="231" t="s">
        <v>985</v>
      </c>
      <c r="G453" s="218"/>
      <c r="H453" s="232">
        <v>17.64</v>
      </c>
      <c r="I453" s="223"/>
      <c r="J453" s="218"/>
      <c r="K453" s="218"/>
      <c r="L453" s="224"/>
      <c r="M453" s="225"/>
      <c r="N453" s="226"/>
      <c r="O453" s="226"/>
      <c r="P453" s="226"/>
      <c r="Q453" s="226"/>
      <c r="R453" s="226"/>
      <c r="S453" s="226"/>
      <c r="T453" s="227"/>
      <c r="AT453" s="228" t="s">
        <v>237</v>
      </c>
      <c r="AU453" s="228" t="s">
        <v>87</v>
      </c>
      <c r="AV453" s="12" t="s">
        <v>87</v>
      </c>
      <c r="AW453" s="12" t="s">
        <v>42</v>
      </c>
      <c r="AX453" s="12" t="s">
        <v>79</v>
      </c>
      <c r="AY453" s="228" t="s">
        <v>228</v>
      </c>
    </row>
    <row r="454" spans="2:65" s="12" customFormat="1" ht="13.5">
      <c r="B454" s="217"/>
      <c r="C454" s="218"/>
      <c r="D454" s="229" t="s">
        <v>237</v>
      </c>
      <c r="E454" s="230" t="s">
        <v>22</v>
      </c>
      <c r="F454" s="231" t="s">
        <v>986</v>
      </c>
      <c r="G454" s="218"/>
      <c r="H454" s="232">
        <v>15.24</v>
      </c>
      <c r="I454" s="223"/>
      <c r="J454" s="218"/>
      <c r="K454" s="218"/>
      <c r="L454" s="224"/>
      <c r="M454" s="225"/>
      <c r="N454" s="226"/>
      <c r="O454" s="226"/>
      <c r="P454" s="226"/>
      <c r="Q454" s="226"/>
      <c r="R454" s="226"/>
      <c r="S454" s="226"/>
      <c r="T454" s="227"/>
      <c r="AT454" s="228" t="s">
        <v>237</v>
      </c>
      <c r="AU454" s="228" t="s">
        <v>87</v>
      </c>
      <c r="AV454" s="12" t="s">
        <v>87</v>
      </c>
      <c r="AW454" s="12" t="s">
        <v>42</v>
      </c>
      <c r="AX454" s="12" t="s">
        <v>79</v>
      </c>
      <c r="AY454" s="228" t="s">
        <v>228</v>
      </c>
    </row>
    <row r="455" spans="2:65" s="14" customFormat="1" ht="13.5">
      <c r="B455" s="257"/>
      <c r="C455" s="258"/>
      <c r="D455" s="229" t="s">
        <v>237</v>
      </c>
      <c r="E455" s="259" t="s">
        <v>22</v>
      </c>
      <c r="F455" s="260" t="s">
        <v>987</v>
      </c>
      <c r="G455" s="258"/>
      <c r="H455" s="261" t="s">
        <v>22</v>
      </c>
      <c r="I455" s="262"/>
      <c r="J455" s="258"/>
      <c r="K455" s="258"/>
      <c r="L455" s="263"/>
      <c r="M455" s="264"/>
      <c r="N455" s="265"/>
      <c r="O455" s="265"/>
      <c r="P455" s="265"/>
      <c r="Q455" s="265"/>
      <c r="R455" s="265"/>
      <c r="S455" s="265"/>
      <c r="T455" s="266"/>
      <c r="AT455" s="267" t="s">
        <v>237</v>
      </c>
      <c r="AU455" s="267" t="s">
        <v>87</v>
      </c>
      <c r="AV455" s="14" t="s">
        <v>24</v>
      </c>
      <c r="AW455" s="14" t="s">
        <v>42</v>
      </c>
      <c r="AX455" s="14" t="s">
        <v>79</v>
      </c>
      <c r="AY455" s="267" t="s">
        <v>228</v>
      </c>
    </row>
    <row r="456" spans="2:65" s="12" customFormat="1" ht="13.5">
      <c r="B456" s="217"/>
      <c r="C456" s="218"/>
      <c r="D456" s="229" t="s">
        <v>237</v>
      </c>
      <c r="E456" s="230" t="s">
        <v>22</v>
      </c>
      <c r="F456" s="231" t="s">
        <v>988</v>
      </c>
      <c r="G456" s="218"/>
      <c r="H456" s="232">
        <v>13.571999999999999</v>
      </c>
      <c r="I456" s="223"/>
      <c r="J456" s="218"/>
      <c r="K456" s="218"/>
      <c r="L456" s="224"/>
      <c r="M456" s="225"/>
      <c r="N456" s="226"/>
      <c r="O456" s="226"/>
      <c r="P456" s="226"/>
      <c r="Q456" s="226"/>
      <c r="R456" s="226"/>
      <c r="S456" s="226"/>
      <c r="T456" s="227"/>
      <c r="AT456" s="228" t="s">
        <v>237</v>
      </c>
      <c r="AU456" s="228" t="s">
        <v>87</v>
      </c>
      <c r="AV456" s="12" t="s">
        <v>87</v>
      </c>
      <c r="AW456" s="12" t="s">
        <v>42</v>
      </c>
      <c r="AX456" s="12" t="s">
        <v>79</v>
      </c>
      <c r="AY456" s="228" t="s">
        <v>228</v>
      </c>
    </row>
    <row r="457" spans="2:65" s="12" customFormat="1" ht="13.5">
      <c r="B457" s="217"/>
      <c r="C457" s="218"/>
      <c r="D457" s="229" t="s">
        <v>237</v>
      </c>
      <c r="E457" s="230" t="s">
        <v>22</v>
      </c>
      <c r="F457" s="231" t="s">
        <v>989</v>
      </c>
      <c r="G457" s="218"/>
      <c r="H457" s="232">
        <v>30.888000000000002</v>
      </c>
      <c r="I457" s="223"/>
      <c r="J457" s="218"/>
      <c r="K457" s="218"/>
      <c r="L457" s="224"/>
      <c r="M457" s="225"/>
      <c r="N457" s="226"/>
      <c r="O457" s="226"/>
      <c r="P457" s="226"/>
      <c r="Q457" s="226"/>
      <c r="R457" s="226"/>
      <c r="S457" s="226"/>
      <c r="T457" s="227"/>
      <c r="AT457" s="228" t="s">
        <v>237</v>
      </c>
      <c r="AU457" s="228" t="s">
        <v>87</v>
      </c>
      <c r="AV457" s="12" t="s">
        <v>87</v>
      </c>
      <c r="AW457" s="12" t="s">
        <v>42</v>
      </c>
      <c r="AX457" s="12" t="s">
        <v>79</v>
      </c>
      <c r="AY457" s="228" t="s">
        <v>228</v>
      </c>
    </row>
    <row r="458" spans="2:65" s="12" customFormat="1" ht="13.5">
      <c r="B458" s="217"/>
      <c r="C458" s="218"/>
      <c r="D458" s="229" t="s">
        <v>237</v>
      </c>
      <c r="E458" s="230" t="s">
        <v>22</v>
      </c>
      <c r="F458" s="231" t="s">
        <v>990</v>
      </c>
      <c r="G458" s="218"/>
      <c r="H458" s="232">
        <v>14.608000000000001</v>
      </c>
      <c r="I458" s="223"/>
      <c r="J458" s="218"/>
      <c r="K458" s="218"/>
      <c r="L458" s="224"/>
      <c r="M458" s="225"/>
      <c r="N458" s="226"/>
      <c r="O458" s="226"/>
      <c r="P458" s="226"/>
      <c r="Q458" s="226"/>
      <c r="R458" s="226"/>
      <c r="S458" s="226"/>
      <c r="T458" s="227"/>
      <c r="AT458" s="228" t="s">
        <v>237</v>
      </c>
      <c r="AU458" s="228" t="s">
        <v>87</v>
      </c>
      <c r="AV458" s="12" t="s">
        <v>87</v>
      </c>
      <c r="AW458" s="12" t="s">
        <v>42</v>
      </c>
      <c r="AX458" s="12" t="s">
        <v>79</v>
      </c>
      <c r="AY458" s="228" t="s">
        <v>228</v>
      </c>
    </row>
    <row r="459" spans="2:65" s="12" customFormat="1" ht="13.5">
      <c r="B459" s="217"/>
      <c r="C459" s="218"/>
      <c r="D459" s="229" t="s">
        <v>237</v>
      </c>
      <c r="E459" s="230" t="s">
        <v>22</v>
      </c>
      <c r="F459" s="231" t="s">
        <v>991</v>
      </c>
      <c r="G459" s="218"/>
      <c r="H459" s="232">
        <v>123.6</v>
      </c>
      <c r="I459" s="223"/>
      <c r="J459" s="218"/>
      <c r="K459" s="218"/>
      <c r="L459" s="224"/>
      <c r="M459" s="225"/>
      <c r="N459" s="226"/>
      <c r="O459" s="226"/>
      <c r="P459" s="226"/>
      <c r="Q459" s="226"/>
      <c r="R459" s="226"/>
      <c r="S459" s="226"/>
      <c r="T459" s="227"/>
      <c r="AT459" s="228" t="s">
        <v>237</v>
      </c>
      <c r="AU459" s="228" t="s">
        <v>87</v>
      </c>
      <c r="AV459" s="12" t="s">
        <v>87</v>
      </c>
      <c r="AW459" s="12" t="s">
        <v>42</v>
      </c>
      <c r="AX459" s="12" t="s">
        <v>79</v>
      </c>
      <c r="AY459" s="228" t="s">
        <v>228</v>
      </c>
    </row>
    <row r="460" spans="2:65" s="13" customFormat="1" ht="13.5">
      <c r="B460" s="243"/>
      <c r="C460" s="244"/>
      <c r="D460" s="219" t="s">
        <v>237</v>
      </c>
      <c r="E460" s="245" t="s">
        <v>22</v>
      </c>
      <c r="F460" s="246" t="s">
        <v>358</v>
      </c>
      <c r="G460" s="244"/>
      <c r="H460" s="247">
        <v>255.85599999999999</v>
      </c>
      <c r="I460" s="248"/>
      <c r="J460" s="244"/>
      <c r="K460" s="244"/>
      <c r="L460" s="249"/>
      <c r="M460" s="250"/>
      <c r="N460" s="251"/>
      <c r="O460" s="251"/>
      <c r="P460" s="251"/>
      <c r="Q460" s="251"/>
      <c r="R460" s="251"/>
      <c r="S460" s="251"/>
      <c r="T460" s="252"/>
      <c r="AT460" s="253" t="s">
        <v>237</v>
      </c>
      <c r="AU460" s="253" t="s">
        <v>87</v>
      </c>
      <c r="AV460" s="13" t="s">
        <v>235</v>
      </c>
      <c r="AW460" s="13" t="s">
        <v>42</v>
      </c>
      <c r="AX460" s="13" t="s">
        <v>24</v>
      </c>
      <c r="AY460" s="253" t="s">
        <v>228</v>
      </c>
    </row>
    <row r="461" spans="2:65" s="1" customFormat="1" ht="22.5" customHeight="1">
      <c r="B461" s="42"/>
      <c r="C461" s="205" t="s">
        <v>992</v>
      </c>
      <c r="D461" s="205" t="s">
        <v>230</v>
      </c>
      <c r="E461" s="206" t="s">
        <v>993</v>
      </c>
      <c r="F461" s="207" t="s">
        <v>994</v>
      </c>
      <c r="G461" s="208" t="s">
        <v>263</v>
      </c>
      <c r="H461" s="209">
        <v>782.10900000000004</v>
      </c>
      <c r="I461" s="210"/>
      <c r="J461" s="211">
        <f>ROUND(I461*H461,2)</f>
        <v>0</v>
      </c>
      <c r="K461" s="207" t="s">
        <v>234</v>
      </c>
      <c r="L461" s="62"/>
      <c r="M461" s="212" t="s">
        <v>22</v>
      </c>
      <c r="N461" s="213" t="s">
        <v>50</v>
      </c>
      <c r="O461" s="43"/>
      <c r="P461" s="214">
        <f>O461*H461</f>
        <v>0</v>
      </c>
      <c r="Q461" s="214">
        <v>4.4999999999999997E-3</v>
      </c>
      <c r="R461" s="214">
        <f>Q461*H461</f>
        <v>3.5194904999999999</v>
      </c>
      <c r="S461" s="214">
        <v>0</v>
      </c>
      <c r="T461" s="215">
        <f>S461*H461</f>
        <v>0</v>
      </c>
      <c r="AR461" s="25" t="s">
        <v>304</v>
      </c>
      <c r="AT461" s="25" t="s">
        <v>230</v>
      </c>
      <c r="AU461" s="25" t="s">
        <v>87</v>
      </c>
      <c r="AY461" s="25" t="s">
        <v>228</v>
      </c>
      <c r="BE461" s="216">
        <f>IF(N461="základní",J461,0)</f>
        <v>0</v>
      </c>
      <c r="BF461" s="216">
        <f>IF(N461="snížená",J461,0)</f>
        <v>0</v>
      </c>
      <c r="BG461" s="216">
        <f>IF(N461="zákl. přenesená",J461,0)</f>
        <v>0</v>
      </c>
      <c r="BH461" s="216">
        <f>IF(N461="sníž. přenesená",J461,0)</f>
        <v>0</v>
      </c>
      <c r="BI461" s="216">
        <f>IF(N461="nulová",J461,0)</f>
        <v>0</v>
      </c>
      <c r="BJ461" s="25" t="s">
        <v>24</v>
      </c>
      <c r="BK461" s="216">
        <f>ROUND(I461*H461,2)</f>
        <v>0</v>
      </c>
      <c r="BL461" s="25" t="s">
        <v>304</v>
      </c>
      <c r="BM461" s="25" t="s">
        <v>995</v>
      </c>
    </row>
    <row r="462" spans="2:65" s="14" customFormat="1" ht="13.5">
      <c r="B462" s="257"/>
      <c r="C462" s="258"/>
      <c r="D462" s="229" t="s">
        <v>237</v>
      </c>
      <c r="E462" s="259" t="s">
        <v>22</v>
      </c>
      <c r="F462" s="260" t="s">
        <v>996</v>
      </c>
      <c r="G462" s="258"/>
      <c r="H462" s="261" t="s">
        <v>22</v>
      </c>
      <c r="I462" s="262"/>
      <c r="J462" s="258"/>
      <c r="K462" s="258"/>
      <c r="L462" s="263"/>
      <c r="M462" s="264"/>
      <c r="N462" s="265"/>
      <c r="O462" s="265"/>
      <c r="P462" s="265"/>
      <c r="Q462" s="265"/>
      <c r="R462" s="265"/>
      <c r="S462" s="265"/>
      <c r="T462" s="266"/>
      <c r="AT462" s="267" t="s">
        <v>237</v>
      </c>
      <c r="AU462" s="267" t="s">
        <v>87</v>
      </c>
      <c r="AV462" s="14" t="s">
        <v>24</v>
      </c>
      <c r="AW462" s="14" t="s">
        <v>42</v>
      </c>
      <c r="AX462" s="14" t="s">
        <v>79</v>
      </c>
      <c r="AY462" s="267" t="s">
        <v>228</v>
      </c>
    </row>
    <row r="463" spans="2:65" s="12" customFormat="1" ht="13.5">
      <c r="B463" s="217"/>
      <c r="C463" s="218"/>
      <c r="D463" s="229" t="s">
        <v>237</v>
      </c>
      <c r="E463" s="230" t="s">
        <v>22</v>
      </c>
      <c r="F463" s="231" t="s">
        <v>997</v>
      </c>
      <c r="G463" s="218"/>
      <c r="H463" s="232">
        <v>7.02</v>
      </c>
      <c r="I463" s="223"/>
      <c r="J463" s="218"/>
      <c r="K463" s="218"/>
      <c r="L463" s="224"/>
      <c r="M463" s="225"/>
      <c r="N463" s="226"/>
      <c r="O463" s="226"/>
      <c r="P463" s="226"/>
      <c r="Q463" s="226"/>
      <c r="R463" s="226"/>
      <c r="S463" s="226"/>
      <c r="T463" s="227"/>
      <c r="AT463" s="228" t="s">
        <v>237</v>
      </c>
      <c r="AU463" s="228" t="s">
        <v>87</v>
      </c>
      <c r="AV463" s="12" t="s">
        <v>87</v>
      </c>
      <c r="AW463" s="12" t="s">
        <v>42</v>
      </c>
      <c r="AX463" s="12" t="s">
        <v>79</v>
      </c>
      <c r="AY463" s="228" t="s">
        <v>228</v>
      </c>
    </row>
    <row r="464" spans="2:65" s="12" customFormat="1" ht="13.5">
      <c r="B464" s="217"/>
      <c r="C464" s="218"/>
      <c r="D464" s="229" t="s">
        <v>237</v>
      </c>
      <c r="E464" s="230" t="s">
        <v>22</v>
      </c>
      <c r="F464" s="231" t="s">
        <v>998</v>
      </c>
      <c r="G464" s="218"/>
      <c r="H464" s="232">
        <v>20.54</v>
      </c>
      <c r="I464" s="223"/>
      <c r="J464" s="218"/>
      <c r="K464" s="218"/>
      <c r="L464" s="224"/>
      <c r="M464" s="225"/>
      <c r="N464" s="226"/>
      <c r="O464" s="226"/>
      <c r="P464" s="226"/>
      <c r="Q464" s="226"/>
      <c r="R464" s="226"/>
      <c r="S464" s="226"/>
      <c r="T464" s="227"/>
      <c r="AT464" s="228" t="s">
        <v>237</v>
      </c>
      <c r="AU464" s="228" t="s">
        <v>87</v>
      </c>
      <c r="AV464" s="12" t="s">
        <v>87</v>
      </c>
      <c r="AW464" s="12" t="s">
        <v>42</v>
      </c>
      <c r="AX464" s="12" t="s">
        <v>79</v>
      </c>
      <c r="AY464" s="228" t="s">
        <v>228</v>
      </c>
    </row>
    <row r="465" spans="2:51" s="12" customFormat="1" ht="13.5">
      <c r="B465" s="217"/>
      <c r="C465" s="218"/>
      <c r="D465" s="229" t="s">
        <v>237</v>
      </c>
      <c r="E465" s="230" t="s">
        <v>22</v>
      </c>
      <c r="F465" s="231" t="s">
        <v>999</v>
      </c>
      <c r="G465" s="218"/>
      <c r="H465" s="232">
        <v>38.973999999999997</v>
      </c>
      <c r="I465" s="223"/>
      <c r="J465" s="218"/>
      <c r="K465" s="218"/>
      <c r="L465" s="224"/>
      <c r="M465" s="225"/>
      <c r="N465" s="226"/>
      <c r="O465" s="226"/>
      <c r="P465" s="226"/>
      <c r="Q465" s="226"/>
      <c r="R465" s="226"/>
      <c r="S465" s="226"/>
      <c r="T465" s="227"/>
      <c r="AT465" s="228" t="s">
        <v>237</v>
      </c>
      <c r="AU465" s="228" t="s">
        <v>87</v>
      </c>
      <c r="AV465" s="12" t="s">
        <v>87</v>
      </c>
      <c r="AW465" s="12" t="s">
        <v>42</v>
      </c>
      <c r="AX465" s="12" t="s">
        <v>79</v>
      </c>
      <c r="AY465" s="228" t="s">
        <v>228</v>
      </c>
    </row>
    <row r="466" spans="2:51" s="12" customFormat="1" ht="13.5">
      <c r="B466" s="217"/>
      <c r="C466" s="218"/>
      <c r="D466" s="229" t="s">
        <v>237</v>
      </c>
      <c r="E466" s="230" t="s">
        <v>22</v>
      </c>
      <c r="F466" s="231" t="s">
        <v>1000</v>
      </c>
      <c r="G466" s="218"/>
      <c r="H466" s="232">
        <v>33.189</v>
      </c>
      <c r="I466" s="223"/>
      <c r="J466" s="218"/>
      <c r="K466" s="218"/>
      <c r="L466" s="224"/>
      <c r="M466" s="225"/>
      <c r="N466" s="226"/>
      <c r="O466" s="226"/>
      <c r="P466" s="226"/>
      <c r="Q466" s="226"/>
      <c r="R466" s="226"/>
      <c r="S466" s="226"/>
      <c r="T466" s="227"/>
      <c r="AT466" s="228" t="s">
        <v>237</v>
      </c>
      <c r="AU466" s="228" t="s">
        <v>87</v>
      </c>
      <c r="AV466" s="12" t="s">
        <v>87</v>
      </c>
      <c r="AW466" s="12" t="s">
        <v>42</v>
      </c>
      <c r="AX466" s="12" t="s">
        <v>79</v>
      </c>
      <c r="AY466" s="228" t="s">
        <v>228</v>
      </c>
    </row>
    <row r="467" spans="2:51" s="12" customFormat="1" ht="13.5">
      <c r="B467" s="217"/>
      <c r="C467" s="218"/>
      <c r="D467" s="229" t="s">
        <v>237</v>
      </c>
      <c r="E467" s="230" t="s">
        <v>22</v>
      </c>
      <c r="F467" s="231" t="s">
        <v>1001</v>
      </c>
      <c r="G467" s="218"/>
      <c r="H467" s="232">
        <v>22.204000000000001</v>
      </c>
      <c r="I467" s="223"/>
      <c r="J467" s="218"/>
      <c r="K467" s="218"/>
      <c r="L467" s="224"/>
      <c r="M467" s="225"/>
      <c r="N467" s="226"/>
      <c r="O467" s="226"/>
      <c r="P467" s="226"/>
      <c r="Q467" s="226"/>
      <c r="R467" s="226"/>
      <c r="S467" s="226"/>
      <c r="T467" s="227"/>
      <c r="AT467" s="228" t="s">
        <v>237</v>
      </c>
      <c r="AU467" s="228" t="s">
        <v>87</v>
      </c>
      <c r="AV467" s="12" t="s">
        <v>87</v>
      </c>
      <c r="AW467" s="12" t="s">
        <v>42</v>
      </c>
      <c r="AX467" s="12" t="s">
        <v>79</v>
      </c>
      <c r="AY467" s="228" t="s">
        <v>228</v>
      </c>
    </row>
    <row r="468" spans="2:51" s="12" customFormat="1" ht="13.5">
      <c r="B468" s="217"/>
      <c r="C468" s="218"/>
      <c r="D468" s="229" t="s">
        <v>237</v>
      </c>
      <c r="E468" s="230" t="s">
        <v>22</v>
      </c>
      <c r="F468" s="231" t="s">
        <v>1002</v>
      </c>
      <c r="G468" s="218"/>
      <c r="H468" s="232">
        <v>7.54</v>
      </c>
      <c r="I468" s="223"/>
      <c r="J468" s="218"/>
      <c r="K468" s="218"/>
      <c r="L468" s="224"/>
      <c r="M468" s="225"/>
      <c r="N468" s="226"/>
      <c r="O468" s="226"/>
      <c r="P468" s="226"/>
      <c r="Q468" s="226"/>
      <c r="R468" s="226"/>
      <c r="S468" s="226"/>
      <c r="T468" s="227"/>
      <c r="AT468" s="228" t="s">
        <v>237</v>
      </c>
      <c r="AU468" s="228" t="s">
        <v>87</v>
      </c>
      <c r="AV468" s="12" t="s">
        <v>87</v>
      </c>
      <c r="AW468" s="12" t="s">
        <v>42</v>
      </c>
      <c r="AX468" s="12" t="s">
        <v>79</v>
      </c>
      <c r="AY468" s="228" t="s">
        <v>228</v>
      </c>
    </row>
    <row r="469" spans="2:51" s="12" customFormat="1" ht="13.5">
      <c r="B469" s="217"/>
      <c r="C469" s="218"/>
      <c r="D469" s="229" t="s">
        <v>237</v>
      </c>
      <c r="E469" s="230" t="s">
        <v>22</v>
      </c>
      <c r="F469" s="231" t="s">
        <v>1003</v>
      </c>
      <c r="G469" s="218"/>
      <c r="H469" s="232">
        <v>9.4550000000000001</v>
      </c>
      <c r="I469" s="223"/>
      <c r="J469" s="218"/>
      <c r="K469" s="218"/>
      <c r="L469" s="224"/>
      <c r="M469" s="225"/>
      <c r="N469" s="226"/>
      <c r="O469" s="226"/>
      <c r="P469" s="226"/>
      <c r="Q469" s="226"/>
      <c r="R469" s="226"/>
      <c r="S469" s="226"/>
      <c r="T469" s="227"/>
      <c r="AT469" s="228" t="s">
        <v>237</v>
      </c>
      <c r="AU469" s="228" t="s">
        <v>87</v>
      </c>
      <c r="AV469" s="12" t="s">
        <v>87</v>
      </c>
      <c r="AW469" s="12" t="s">
        <v>42</v>
      </c>
      <c r="AX469" s="12" t="s">
        <v>79</v>
      </c>
      <c r="AY469" s="228" t="s">
        <v>228</v>
      </c>
    </row>
    <row r="470" spans="2:51" s="12" customFormat="1" ht="13.5">
      <c r="B470" s="217"/>
      <c r="C470" s="218"/>
      <c r="D470" s="229" t="s">
        <v>237</v>
      </c>
      <c r="E470" s="230" t="s">
        <v>22</v>
      </c>
      <c r="F470" s="231" t="s">
        <v>1004</v>
      </c>
      <c r="G470" s="218"/>
      <c r="H470" s="232">
        <v>17.562999999999999</v>
      </c>
      <c r="I470" s="223"/>
      <c r="J470" s="218"/>
      <c r="K470" s="218"/>
      <c r="L470" s="224"/>
      <c r="M470" s="225"/>
      <c r="N470" s="226"/>
      <c r="O470" s="226"/>
      <c r="P470" s="226"/>
      <c r="Q470" s="226"/>
      <c r="R470" s="226"/>
      <c r="S470" s="226"/>
      <c r="T470" s="227"/>
      <c r="AT470" s="228" t="s">
        <v>237</v>
      </c>
      <c r="AU470" s="228" t="s">
        <v>87</v>
      </c>
      <c r="AV470" s="12" t="s">
        <v>87</v>
      </c>
      <c r="AW470" s="12" t="s">
        <v>42</v>
      </c>
      <c r="AX470" s="12" t="s">
        <v>79</v>
      </c>
      <c r="AY470" s="228" t="s">
        <v>228</v>
      </c>
    </row>
    <row r="471" spans="2:51" s="12" customFormat="1" ht="13.5">
      <c r="B471" s="217"/>
      <c r="C471" s="218"/>
      <c r="D471" s="229" t="s">
        <v>237</v>
      </c>
      <c r="E471" s="230" t="s">
        <v>22</v>
      </c>
      <c r="F471" s="231" t="s">
        <v>1005</v>
      </c>
      <c r="G471" s="218"/>
      <c r="H471" s="232">
        <v>46.642000000000003</v>
      </c>
      <c r="I471" s="223"/>
      <c r="J471" s="218"/>
      <c r="K471" s="218"/>
      <c r="L471" s="224"/>
      <c r="M471" s="225"/>
      <c r="N471" s="226"/>
      <c r="O471" s="226"/>
      <c r="P471" s="226"/>
      <c r="Q471" s="226"/>
      <c r="R471" s="226"/>
      <c r="S471" s="226"/>
      <c r="T471" s="227"/>
      <c r="AT471" s="228" t="s">
        <v>237</v>
      </c>
      <c r="AU471" s="228" t="s">
        <v>87</v>
      </c>
      <c r="AV471" s="12" t="s">
        <v>87</v>
      </c>
      <c r="AW471" s="12" t="s">
        <v>42</v>
      </c>
      <c r="AX471" s="12" t="s">
        <v>79</v>
      </c>
      <c r="AY471" s="228" t="s">
        <v>228</v>
      </c>
    </row>
    <row r="472" spans="2:51" s="12" customFormat="1" ht="13.5">
      <c r="B472" s="217"/>
      <c r="C472" s="218"/>
      <c r="D472" s="229" t="s">
        <v>237</v>
      </c>
      <c r="E472" s="230" t="s">
        <v>22</v>
      </c>
      <c r="F472" s="231" t="s">
        <v>1006</v>
      </c>
      <c r="G472" s="218"/>
      <c r="H472" s="232">
        <v>10.66</v>
      </c>
      <c r="I472" s="223"/>
      <c r="J472" s="218"/>
      <c r="K472" s="218"/>
      <c r="L472" s="224"/>
      <c r="M472" s="225"/>
      <c r="N472" s="226"/>
      <c r="O472" s="226"/>
      <c r="P472" s="226"/>
      <c r="Q472" s="226"/>
      <c r="R472" s="226"/>
      <c r="S472" s="226"/>
      <c r="T472" s="227"/>
      <c r="AT472" s="228" t="s">
        <v>237</v>
      </c>
      <c r="AU472" s="228" t="s">
        <v>87</v>
      </c>
      <c r="AV472" s="12" t="s">
        <v>87</v>
      </c>
      <c r="AW472" s="12" t="s">
        <v>42</v>
      </c>
      <c r="AX472" s="12" t="s">
        <v>79</v>
      </c>
      <c r="AY472" s="228" t="s">
        <v>228</v>
      </c>
    </row>
    <row r="473" spans="2:51" s="12" customFormat="1" ht="13.5">
      <c r="B473" s="217"/>
      <c r="C473" s="218"/>
      <c r="D473" s="229" t="s">
        <v>237</v>
      </c>
      <c r="E473" s="230" t="s">
        <v>22</v>
      </c>
      <c r="F473" s="231" t="s">
        <v>1007</v>
      </c>
      <c r="G473" s="218"/>
      <c r="H473" s="232">
        <v>6.5</v>
      </c>
      <c r="I473" s="223"/>
      <c r="J473" s="218"/>
      <c r="K473" s="218"/>
      <c r="L473" s="224"/>
      <c r="M473" s="225"/>
      <c r="N473" s="226"/>
      <c r="O473" s="226"/>
      <c r="P473" s="226"/>
      <c r="Q473" s="226"/>
      <c r="R473" s="226"/>
      <c r="S473" s="226"/>
      <c r="T473" s="227"/>
      <c r="AT473" s="228" t="s">
        <v>237</v>
      </c>
      <c r="AU473" s="228" t="s">
        <v>87</v>
      </c>
      <c r="AV473" s="12" t="s">
        <v>87</v>
      </c>
      <c r="AW473" s="12" t="s">
        <v>42</v>
      </c>
      <c r="AX473" s="12" t="s">
        <v>79</v>
      </c>
      <c r="AY473" s="228" t="s">
        <v>228</v>
      </c>
    </row>
    <row r="474" spans="2:51" s="12" customFormat="1" ht="13.5">
      <c r="B474" s="217"/>
      <c r="C474" s="218"/>
      <c r="D474" s="229" t="s">
        <v>237</v>
      </c>
      <c r="E474" s="230" t="s">
        <v>22</v>
      </c>
      <c r="F474" s="231" t="s">
        <v>1008</v>
      </c>
      <c r="G474" s="218"/>
      <c r="H474" s="232">
        <v>44</v>
      </c>
      <c r="I474" s="223"/>
      <c r="J474" s="218"/>
      <c r="K474" s="218"/>
      <c r="L474" s="224"/>
      <c r="M474" s="225"/>
      <c r="N474" s="226"/>
      <c r="O474" s="226"/>
      <c r="P474" s="226"/>
      <c r="Q474" s="226"/>
      <c r="R474" s="226"/>
      <c r="S474" s="226"/>
      <c r="T474" s="227"/>
      <c r="AT474" s="228" t="s">
        <v>237</v>
      </c>
      <c r="AU474" s="228" t="s">
        <v>87</v>
      </c>
      <c r="AV474" s="12" t="s">
        <v>87</v>
      </c>
      <c r="AW474" s="12" t="s">
        <v>42</v>
      </c>
      <c r="AX474" s="12" t="s">
        <v>79</v>
      </c>
      <c r="AY474" s="228" t="s">
        <v>228</v>
      </c>
    </row>
    <row r="475" spans="2:51" s="14" customFormat="1" ht="13.5">
      <c r="B475" s="257"/>
      <c r="C475" s="258"/>
      <c r="D475" s="229" t="s">
        <v>237</v>
      </c>
      <c r="E475" s="259" t="s">
        <v>22</v>
      </c>
      <c r="F475" s="260" t="s">
        <v>983</v>
      </c>
      <c r="G475" s="258"/>
      <c r="H475" s="261" t="s">
        <v>22</v>
      </c>
      <c r="I475" s="262"/>
      <c r="J475" s="258"/>
      <c r="K475" s="258"/>
      <c r="L475" s="263"/>
      <c r="M475" s="264"/>
      <c r="N475" s="265"/>
      <c r="O475" s="265"/>
      <c r="P475" s="265"/>
      <c r="Q475" s="265"/>
      <c r="R475" s="265"/>
      <c r="S475" s="265"/>
      <c r="T475" s="266"/>
      <c r="AT475" s="267" t="s">
        <v>237</v>
      </c>
      <c r="AU475" s="267" t="s">
        <v>87</v>
      </c>
      <c r="AV475" s="14" t="s">
        <v>24</v>
      </c>
      <c r="AW475" s="14" t="s">
        <v>42</v>
      </c>
      <c r="AX475" s="14" t="s">
        <v>79</v>
      </c>
      <c r="AY475" s="267" t="s">
        <v>228</v>
      </c>
    </row>
    <row r="476" spans="2:51" s="12" customFormat="1" ht="13.5">
      <c r="B476" s="217"/>
      <c r="C476" s="218"/>
      <c r="D476" s="229" t="s">
        <v>237</v>
      </c>
      <c r="E476" s="230" t="s">
        <v>22</v>
      </c>
      <c r="F476" s="231" t="s">
        <v>1009</v>
      </c>
      <c r="G476" s="218"/>
      <c r="H476" s="232">
        <v>73.75</v>
      </c>
      <c r="I476" s="223"/>
      <c r="J476" s="218"/>
      <c r="K476" s="218"/>
      <c r="L476" s="224"/>
      <c r="M476" s="225"/>
      <c r="N476" s="226"/>
      <c r="O476" s="226"/>
      <c r="P476" s="226"/>
      <c r="Q476" s="226"/>
      <c r="R476" s="226"/>
      <c r="S476" s="226"/>
      <c r="T476" s="227"/>
      <c r="AT476" s="228" t="s">
        <v>237</v>
      </c>
      <c r="AU476" s="228" t="s">
        <v>87</v>
      </c>
      <c r="AV476" s="12" t="s">
        <v>87</v>
      </c>
      <c r="AW476" s="12" t="s">
        <v>42</v>
      </c>
      <c r="AX476" s="12" t="s">
        <v>79</v>
      </c>
      <c r="AY476" s="228" t="s">
        <v>228</v>
      </c>
    </row>
    <row r="477" spans="2:51" s="12" customFormat="1" ht="13.5">
      <c r="B477" s="217"/>
      <c r="C477" s="218"/>
      <c r="D477" s="229" t="s">
        <v>237</v>
      </c>
      <c r="E477" s="230" t="s">
        <v>22</v>
      </c>
      <c r="F477" s="231" t="s">
        <v>1010</v>
      </c>
      <c r="G477" s="218"/>
      <c r="H477" s="232">
        <v>73.75</v>
      </c>
      <c r="I477" s="223"/>
      <c r="J477" s="218"/>
      <c r="K477" s="218"/>
      <c r="L477" s="224"/>
      <c r="M477" s="225"/>
      <c r="N477" s="226"/>
      <c r="O477" s="226"/>
      <c r="P477" s="226"/>
      <c r="Q477" s="226"/>
      <c r="R477" s="226"/>
      <c r="S477" s="226"/>
      <c r="T477" s="227"/>
      <c r="AT477" s="228" t="s">
        <v>237</v>
      </c>
      <c r="AU477" s="228" t="s">
        <v>87</v>
      </c>
      <c r="AV477" s="12" t="s">
        <v>87</v>
      </c>
      <c r="AW477" s="12" t="s">
        <v>42</v>
      </c>
      <c r="AX477" s="12" t="s">
        <v>79</v>
      </c>
      <c r="AY477" s="228" t="s">
        <v>228</v>
      </c>
    </row>
    <row r="478" spans="2:51" s="12" customFormat="1" ht="13.5">
      <c r="B478" s="217"/>
      <c r="C478" s="218"/>
      <c r="D478" s="229" t="s">
        <v>237</v>
      </c>
      <c r="E478" s="230" t="s">
        <v>22</v>
      </c>
      <c r="F478" s="231" t="s">
        <v>1011</v>
      </c>
      <c r="G478" s="218"/>
      <c r="H478" s="232">
        <v>22.36</v>
      </c>
      <c r="I478" s="223"/>
      <c r="J478" s="218"/>
      <c r="K478" s="218"/>
      <c r="L478" s="224"/>
      <c r="M478" s="225"/>
      <c r="N478" s="226"/>
      <c r="O478" s="226"/>
      <c r="P478" s="226"/>
      <c r="Q478" s="226"/>
      <c r="R478" s="226"/>
      <c r="S478" s="226"/>
      <c r="T478" s="227"/>
      <c r="AT478" s="228" t="s">
        <v>237</v>
      </c>
      <c r="AU478" s="228" t="s">
        <v>87</v>
      </c>
      <c r="AV478" s="12" t="s">
        <v>87</v>
      </c>
      <c r="AW478" s="12" t="s">
        <v>42</v>
      </c>
      <c r="AX478" s="12" t="s">
        <v>79</v>
      </c>
      <c r="AY478" s="228" t="s">
        <v>228</v>
      </c>
    </row>
    <row r="479" spans="2:51" s="12" customFormat="1" ht="13.5">
      <c r="B479" s="217"/>
      <c r="C479" s="218"/>
      <c r="D479" s="229" t="s">
        <v>237</v>
      </c>
      <c r="E479" s="230" t="s">
        <v>22</v>
      </c>
      <c r="F479" s="231" t="s">
        <v>1012</v>
      </c>
      <c r="G479" s="218"/>
      <c r="H479" s="232">
        <v>6.5</v>
      </c>
      <c r="I479" s="223"/>
      <c r="J479" s="218"/>
      <c r="K479" s="218"/>
      <c r="L479" s="224"/>
      <c r="M479" s="225"/>
      <c r="N479" s="226"/>
      <c r="O479" s="226"/>
      <c r="P479" s="226"/>
      <c r="Q479" s="226"/>
      <c r="R479" s="226"/>
      <c r="S479" s="226"/>
      <c r="T479" s="227"/>
      <c r="AT479" s="228" t="s">
        <v>237</v>
      </c>
      <c r="AU479" s="228" t="s">
        <v>87</v>
      </c>
      <c r="AV479" s="12" t="s">
        <v>87</v>
      </c>
      <c r="AW479" s="12" t="s">
        <v>42</v>
      </c>
      <c r="AX479" s="12" t="s">
        <v>79</v>
      </c>
      <c r="AY479" s="228" t="s">
        <v>228</v>
      </c>
    </row>
    <row r="480" spans="2:51" s="12" customFormat="1" ht="13.5">
      <c r="B480" s="217"/>
      <c r="C480" s="218"/>
      <c r="D480" s="229" t="s">
        <v>237</v>
      </c>
      <c r="E480" s="230" t="s">
        <v>22</v>
      </c>
      <c r="F480" s="231" t="s">
        <v>1013</v>
      </c>
      <c r="G480" s="218"/>
      <c r="H480" s="232">
        <v>61.835999999999999</v>
      </c>
      <c r="I480" s="223"/>
      <c r="J480" s="218"/>
      <c r="K480" s="218"/>
      <c r="L480" s="224"/>
      <c r="M480" s="225"/>
      <c r="N480" s="226"/>
      <c r="O480" s="226"/>
      <c r="P480" s="226"/>
      <c r="Q480" s="226"/>
      <c r="R480" s="226"/>
      <c r="S480" s="226"/>
      <c r="T480" s="227"/>
      <c r="AT480" s="228" t="s">
        <v>237</v>
      </c>
      <c r="AU480" s="228" t="s">
        <v>87</v>
      </c>
      <c r="AV480" s="12" t="s">
        <v>87</v>
      </c>
      <c r="AW480" s="12" t="s">
        <v>42</v>
      </c>
      <c r="AX480" s="12" t="s">
        <v>79</v>
      </c>
      <c r="AY480" s="228" t="s">
        <v>228</v>
      </c>
    </row>
    <row r="481" spans="2:65" s="12" customFormat="1" ht="13.5">
      <c r="B481" s="217"/>
      <c r="C481" s="218"/>
      <c r="D481" s="229" t="s">
        <v>237</v>
      </c>
      <c r="E481" s="230" t="s">
        <v>22</v>
      </c>
      <c r="F481" s="231" t="s">
        <v>1014</v>
      </c>
      <c r="G481" s="218"/>
      <c r="H481" s="232">
        <v>12</v>
      </c>
      <c r="I481" s="223"/>
      <c r="J481" s="218"/>
      <c r="K481" s="218"/>
      <c r="L481" s="224"/>
      <c r="M481" s="225"/>
      <c r="N481" s="226"/>
      <c r="O481" s="226"/>
      <c r="P481" s="226"/>
      <c r="Q481" s="226"/>
      <c r="R481" s="226"/>
      <c r="S481" s="226"/>
      <c r="T481" s="227"/>
      <c r="AT481" s="228" t="s">
        <v>237</v>
      </c>
      <c r="AU481" s="228" t="s">
        <v>87</v>
      </c>
      <c r="AV481" s="12" t="s">
        <v>87</v>
      </c>
      <c r="AW481" s="12" t="s">
        <v>42</v>
      </c>
      <c r="AX481" s="12" t="s">
        <v>79</v>
      </c>
      <c r="AY481" s="228" t="s">
        <v>228</v>
      </c>
    </row>
    <row r="482" spans="2:65" s="14" customFormat="1" ht="13.5">
      <c r="B482" s="257"/>
      <c r="C482" s="258"/>
      <c r="D482" s="229" t="s">
        <v>237</v>
      </c>
      <c r="E482" s="259" t="s">
        <v>22</v>
      </c>
      <c r="F482" s="260" t="s">
        <v>987</v>
      </c>
      <c r="G482" s="258"/>
      <c r="H482" s="261" t="s">
        <v>22</v>
      </c>
      <c r="I482" s="262"/>
      <c r="J482" s="258"/>
      <c r="K482" s="258"/>
      <c r="L482" s="263"/>
      <c r="M482" s="264"/>
      <c r="N482" s="265"/>
      <c r="O482" s="265"/>
      <c r="P482" s="265"/>
      <c r="Q482" s="265"/>
      <c r="R482" s="265"/>
      <c r="S482" s="265"/>
      <c r="T482" s="266"/>
      <c r="AT482" s="267" t="s">
        <v>237</v>
      </c>
      <c r="AU482" s="267" t="s">
        <v>87</v>
      </c>
      <c r="AV482" s="14" t="s">
        <v>24</v>
      </c>
      <c r="AW482" s="14" t="s">
        <v>42</v>
      </c>
      <c r="AX482" s="14" t="s">
        <v>79</v>
      </c>
      <c r="AY482" s="267" t="s">
        <v>228</v>
      </c>
    </row>
    <row r="483" spans="2:65" s="12" customFormat="1" ht="13.5">
      <c r="B483" s="217"/>
      <c r="C483" s="218"/>
      <c r="D483" s="229" t="s">
        <v>237</v>
      </c>
      <c r="E483" s="230" t="s">
        <v>22</v>
      </c>
      <c r="F483" s="231" t="s">
        <v>1015</v>
      </c>
      <c r="G483" s="218"/>
      <c r="H483" s="232">
        <v>118</v>
      </c>
      <c r="I483" s="223"/>
      <c r="J483" s="218"/>
      <c r="K483" s="218"/>
      <c r="L483" s="224"/>
      <c r="M483" s="225"/>
      <c r="N483" s="226"/>
      <c r="O483" s="226"/>
      <c r="P483" s="226"/>
      <c r="Q483" s="226"/>
      <c r="R483" s="226"/>
      <c r="S483" s="226"/>
      <c r="T483" s="227"/>
      <c r="AT483" s="228" t="s">
        <v>237</v>
      </c>
      <c r="AU483" s="228" t="s">
        <v>87</v>
      </c>
      <c r="AV483" s="12" t="s">
        <v>87</v>
      </c>
      <c r="AW483" s="12" t="s">
        <v>42</v>
      </c>
      <c r="AX483" s="12" t="s">
        <v>79</v>
      </c>
      <c r="AY483" s="228" t="s">
        <v>228</v>
      </c>
    </row>
    <row r="484" spans="2:65" s="12" customFormat="1" ht="13.5">
      <c r="B484" s="217"/>
      <c r="C484" s="218"/>
      <c r="D484" s="229" t="s">
        <v>237</v>
      </c>
      <c r="E484" s="230" t="s">
        <v>22</v>
      </c>
      <c r="F484" s="231" t="s">
        <v>1016</v>
      </c>
      <c r="G484" s="218"/>
      <c r="H484" s="232">
        <v>73.75</v>
      </c>
      <c r="I484" s="223"/>
      <c r="J484" s="218"/>
      <c r="K484" s="218"/>
      <c r="L484" s="224"/>
      <c r="M484" s="225"/>
      <c r="N484" s="226"/>
      <c r="O484" s="226"/>
      <c r="P484" s="226"/>
      <c r="Q484" s="226"/>
      <c r="R484" s="226"/>
      <c r="S484" s="226"/>
      <c r="T484" s="227"/>
      <c r="AT484" s="228" t="s">
        <v>237</v>
      </c>
      <c r="AU484" s="228" t="s">
        <v>87</v>
      </c>
      <c r="AV484" s="12" t="s">
        <v>87</v>
      </c>
      <c r="AW484" s="12" t="s">
        <v>42</v>
      </c>
      <c r="AX484" s="12" t="s">
        <v>79</v>
      </c>
      <c r="AY484" s="228" t="s">
        <v>228</v>
      </c>
    </row>
    <row r="485" spans="2:65" s="12" customFormat="1" ht="13.5">
      <c r="B485" s="217"/>
      <c r="C485" s="218"/>
      <c r="D485" s="229" t="s">
        <v>237</v>
      </c>
      <c r="E485" s="230" t="s">
        <v>22</v>
      </c>
      <c r="F485" s="231" t="s">
        <v>1017</v>
      </c>
      <c r="G485" s="218"/>
      <c r="H485" s="232">
        <v>10.5</v>
      </c>
      <c r="I485" s="223"/>
      <c r="J485" s="218"/>
      <c r="K485" s="218"/>
      <c r="L485" s="224"/>
      <c r="M485" s="225"/>
      <c r="N485" s="226"/>
      <c r="O485" s="226"/>
      <c r="P485" s="226"/>
      <c r="Q485" s="226"/>
      <c r="R485" s="226"/>
      <c r="S485" s="226"/>
      <c r="T485" s="227"/>
      <c r="AT485" s="228" t="s">
        <v>237</v>
      </c>
      <c r="AU485" s="228" t="s">
        <v>87</v>
      </c>
      <c r="AV485" s="12" t="s">
        <v>87</v>
      </c>
      <c r="AW485" s="12" t="s">
        <v>42</v>
      </c>
      <c r="AX485" s="12" t="s">
        <v>79</v>
      </c>
      <c r="AY485" s="228" t="s">
        <v>228</v>
      </c>
    </row>
    <row r="486" spans="2:65" s="12" customFormat="1" ht="13.5">
      <c r="B486" s="217"/>
      <c r="C486" s="218"/>
      <c r="D486" s="229" t="s">
        <v>237</v>
      </c>
      <c r="E486" s="230" t="s">
        <v>22</v>
      </c>
      <c r="F486" s="231" t="s">
        <v>1018</v>
      </c>
      <c r="G486" s="218"/>
      <c r="H486" s="232">
        <v>6.5</v>
      </c>
      <c r="I486" s="223"/>
      <c r="J486" s="218"/>
      <c r="K486" s="218"/>
      <c r="L486" s="224"/>
      <c r="M486" s="225"/>
      <c r="N486" s="226"/>
      <c r="O486" s="226"/>
      <c r="P486" s="226"/>
      <c r="Q486" s="226"/>
      <c r="R486" s="226"/>
      <c r="S486" s="226"/>
      <c r="T486" s="227"/>
      <c r="AT486" s="228" t="s">
        <v>237</v>
      </c>
      <c r="AU486" s="228" t="s">
        <v>87</v>
      </c>
      <c r="AV486" s="12" t="s">
        <v>87</v>
      </c>
      <c r="AW486" s="12" t="s">
        <v>42</v>
      </c>
      <c r="AX486" s="12" t="s">
        <v>79</v>
      </c>
      <c r="AY486" s="228" t="s">
        <v>228</v>
      </c>
    </row>
    <row r="487" spans="2:65" s="12" customFormat="1" ht="13.5">
      <c r="B487" s="217"/>
      <c r="C487" s="218"/>
      <c r="D487" s="229" t="s">
        <v>237</v>
      </c>
      <c r="E487" s="230" t="s">
        <v>22</v>
      </c>
      <c r="F487" s="231" t="s">
        <v>1019</v>
      </c>
      <c r="G487" s="218"/>
      <c r="H487" s="232">
        <v>42.875999999999998</v>
      </c>
      <c r="I487" s="223"/>
      <c r="J487" s="218"/>
      <c r="K487" s="218"/>
      <c r="L487" s="224"/>
      <c r="M487" s="225"/>
      <c r="N487" s="226"/>
      <c r="O487" s="226"/>
      <c r="P487" s="226"/>
      <c r="Q487" s="226"/>
      <c r="R487" s="226"/>
      <c r="S487" s="226"/>
      <c r="T487" s="227"/>
      <c r="AT487" s="228" t="s">
        <v>237</v>
      </c>
      <c r="AU487" s="228" t="s">
        <v>87</v>
      </c>
      <c r="AV487" s="12" t="s">
        <v>87</v>
      </c>
      <c r="AW487" s="12" t="s">
        <v>42</v>
      </c>
      <c r="AX487" s="12" t="s">
        <v>79</v>
      </c>
      <c r="AY487" s="228" t="s">
        <v>228</v>
      </c>
    </row>
    <row r="488" spans="2:65" s="12" customFormat="1" ht="13.5">
      <c r="B488" s="217"/>
      <c r="C488" s="218"/>
      <c r="D488" s="229" t="s">
        <v>237</v>
      </c>
      <c r="E488" s="230" t="s">
        <v>22</v>
      </c>
      <c r="F488" s="231" t="s">
        <v>1020</v>
      </c>
      <c r="G488" s="218"/>
      <c r="H488" s="232">
        <v>16</v>
      </c>
      <c r="I488" s="223"/>
      <c r="J488" s="218"/>
      <c r="K488" s="218"/>
      <c r="L488" s="224"/>
      <c r="M488" s="225"/>
      <c r="N488" s="226"/>
      <c r="O488" s="226"/>
      <c r="P488" s="226"/>
      <c r="Q488" s="226"/>
      <c r="R488" s="226"/>
      <c r="S488" s="226"/>
      <c r="T488" s="227"/>
      <c r="AT488" s="228" t="s">
        <v>237</v>
      </c>
      <c r="AU488" s="228" t="s">
        <v>87</v>
      </c>
      <c r="AV488" s="12" t="s">
        <v>87</v>
      </c>
      <c r="AW488" s="12" t="s">
        <v>42</v>
      </c>
      <c r="AX488" s="12" t="s">
        <v>79</v>
      </c>
      <c r="AY488" s="228" t="s">
        <v>228</v>
      </c>
    </row>
    <row r="489" spans="2:65" s="13" customFormat="1" ht="13.5">
      <c r="B489" s="243"/>
      <c r="C489" s="244"/>
      <c r="D489" s="219" t="s">
        <v>237</v>
      </c>
      <c r="E489" s="245" t="s">
        <v>22</v>
      </c>
      <c r="F489" s="246" t="s">
        <v>358</v>
      </c>
      <c r="G489" s="244"/>
      <c r="H489" s="247">
        <v>782.10900000000004</v>
      </c>
      <c r="I489" s="248"/>
      <c r="J489" s="244"/>
      <c r="K489" s="244"/>
      <c r="L489" s="249"/>
      <c r="M489" s="250"/>
      <c r="N489" s="251"/>
      <c r="O489" s="251"/>
      <c r="P489" s="251"/>
      <c r="Q489" s="251"/>
      <c r="R489" s="251"/>
      <c r="S489" s="251"/>
      <c r="T489" s="252"/>
      <c r="AT489" s="253" t="s">
        <v>237</v>
      </c>
      <c r="AU489" s="253" t="s">
        <v>87</v>
      </c>
      <c r="AV489" s="13" t="s">
        <v>235</v>
      </c>
      <c r="AW489" s="13" t="s">
        <v>42</v>
      </c>
      <c r="AX489" s="13" t="s">
        <v>24</v>
      </c>
      <c r="AY489" s="253" t="s">
        <v>228</v>
      </c>
    </row>
    <row r="490" spans="2:65" s="1" customFormat="1" ht="22.5" customHeight="1">
      <c r="B490" s="42"/>
      <c r="C490" s="205" t="s">
        <v>1021</v>
      </c>
      <c r="D490" s="205" t="s">
        <v>230</v>
      </c>
      <c r="E490" s="206" t="s">
        <v>1022</v>
      </c>
      <c r="F490" s="207" t="s">
        <v>1023</v>
      </c>
      <c r="G490" s="208" t="s">
        <v>1024</v>
      </c>
      <c r="H490" s="279"/>
      <c r="I490" s="210"/>
      <c r="J490" s="211">
        <f>ROUND(I490*H490,2)</f>
        <v>0</v>
      </c>
      <c r="K490" s="207" t="s">
        <v>234</v>
      </c>
      <c r="L490" s="62"/>
      <c r="M490" s="212" t="s">
        <v>22</v>
      </c>
      <c r="N490" s="213" t="s">
        <v>50</v>
      </c>
      <c r="O490" s="43"/>
      <c r="P490" s="214">
        <f>O490*H490</f>
        <v>0</v>
      </c>
      <c r="Q490" s="214">
        <v>0</v>
      </c>
      <c r="R490" s="214">
        <f>Q490*H490</f>
        <v>0</v>
      </c>
      <c r="S490" s="214">
        <v>0</v>
      </c>
      <c r="T490" s="215">
        <f>S490*H490</f>
        <v>0</v>
      </c>
      <c r="AR490" s="25" t="s">
        <v>304</v>
      </c>
      <c r="AT490" s="25" t="s">
        <v>230</v>
      </c>
      <c r="AU490" s="25" t="s">
        <v>87</v>
      </c>
      <c r="AY490" s="25" t="s">
        <v>228</v>
      </c>
      <c r="BE490" s="216">
        <f>IF(N490="základní",J490,0)</f>
        <v>0</v>
      </c>
      <c r="BF490" s="216">
        <f>IF(N490="snížená",J490,0)</f>
        <v>0</v>
      </c>
      <c r="BG490" s="216">
        <f>IF(N490="zákl. přenesená",J490,0)</f>
        <v>0</v>
      </c>
      <c r="BH490" s="216">
        <f>IF(N490="sníž. přenesená",J490,0)</f>
        <v>0</v>
      </c>
      <c r="BI490" s="216">
        <f>IF(N490="nulová",J490,0)</f>
        <v>0</v>
      </c>
      <c r="BJ490" s="25" t="s">
        <v>24</v>
      </c>
      <c r="BK490" s="216">
        <f>ROUND(I490*H490,2)</f>
        <v>0</v>
      </c>
      <c r="BL490" s="25" t="s">
        <v>304</v>
      </c>
      <c r="BM490" s="25" t="s">
        <v>1025</v>
      </c>
    </row>
    <row r="491" spans="2:65" s="11" customFormat="1" ht="29.85" customHeight="1">
      <c r="B491" s="188"/>
      <c r="C491" s="189"/>
      <c r="D491" s="202" t="s">
        <v>78</v>
      </c>
      <c r="E491" s="203" t="s">
        <v>1026</v>
      </c>
      <c r="F491" s="203" t="s">
        <v>1027</v>
      </c>
      <c r="G491" s="189"/>
      <c r="H491" s="189"/>
      <c r="I491" s="192"/>
      <c r="J491" s="204">
        <f>BK491</f>
        <v>0</v>
      </c>
      <c r="K491" s="189"/>
      <c r="L491" s="194"/>
      <c r="M491" s="195"/>
      <c r="N491" s="196"/>
      <c r="O491" s="196"/>
      <c r="P491" s="197">
        <f>SUM(P492:P532)</f>
        <v>0</v>
      </c>
      <c r="Q491" s="196"/>
      <c r="R491" s="197">
        <f>SUM(R492:R532)</f>
        <v>99.978191719999998</v>
      </c>
      <c r="S491" s="196"/>
      <c r="T491" s="198">
        <f>SUM(T492:T532)</f>
        <v>0</v>
      </c>
      <c r="AR491" s="199" t="s">
        <v>87</v>
      </c>
      <c r="AT491" s="200" t="s">
        <v>78</v>
      </c>
      <c r="AU491" s="200" t="s">
        <v>24</v>
      </c>
      <c r="AY491" s="199" t="s">
        <v>228</v>
      </c>
      <c r="BK491" s="201">
        <f>SUM(BK492:BK532)</f>
        <v>0</v>
      </c>
    </row>
    <row r="492" spans="2:65" s="1" customFormat="1" ht="22.5" customHeight="1">
      <c r="B492" s="42"/>
      <c r="C492" s="205" t="s">
        <v>1028</v>
      </c>
      <c r="D492" s="205" t="s">
        <v>230</v>
      </c>
      <c r="E492" s="206" t="s">
        <v>1029</v>
      </c>
      <c r="F492" s="207" t="s">
        <v>1030</v>
      </c>
      <c r="G492" s="208" t="s">
        <v>263</v>
      </c>
      <c r="H492" s="209">
        <v>319.45999999999998</v>
      </c>
      <c r="I492" s="210"/>
      <c r="J492" s="211">
        <f>ROUND(I492*H492,2)</f>
        <v>0</v>
      </c>
      <c r="K492" s="207" t="s">
        <v>264</v>
      </c>
      <c r="L492" s="62"/>
      <c r="M492" s="212" t="s">
        <v>22</v>
      </c>
      <c r="N492" s="213" t="s">
        <v>50</v>
      </c>
      <c r="O492" s="43"/>
      <c r="P492" s="214">
        <f>O492*H492</f>
        <v>0</v>
      </c>
      <c r="Q492" s="214">
        <v>0</v>
      </c>
      <c r="R492" s="214">
        <f>Q492*H492</f>
        <v>0</v>
      </c>
      <c r="S492" s="214">
        <v>0</v>
      </c>
      <c r="T492" s="215">
        <f>S492*H492</f>
        <v>0</v>
      </c>
      <c r="AR492" s="25" t="s">
        <v>304</v>
      </c>
      <c r="AT492" s="25" t="s">
        <v>230</v>
      </c>
      <c r="AU492" s="25" t="s">
        <v>87</v>
      </c>
      <c r="AY492" s="25" t="s">
        <v>228</v>
      </c>
      <c r="BE492" s="216">
        <f>IF(N492="základní",J492,0)</f>
        <v>0</v>
      </c>
      <c r="BF492" s="216">
        <f>IF(N492="snížená",J492,0)</f>
        <v>0</v>
      </c>
      <c r="BG492" s="216">
        <f>IF(N492="zákl. přenesená",J492,0)</f>
        <v>0</v>
      </c>
      <c r="BH492" s="216">
        <f>IF(N492="sníž. přenesená",J492,0)</f>
        <v>0</v>
      </c>
      <c r="BI492" s="216">
        <f>IF(N492="nulová",J492,0)</f>
        <v>0</v>
      </c>
      <c r="BJ492" s="25" t="s">
        <v>24</v>
      </c>
      <c r="BK492" s="216">
        <f>ROUND(I492*H492,2)</f>
        <v>0</v>
      </c>
      <c r="BL492" s="25" t="s">
        <v>304</v>
      </c>
      <c r="BM492" s="25" t="s">
        <v>1031</v>
      </c>
    </row>
    <row r="493" spans="2:65" s="1" customFormat="1" ht="31.5" customHeight="1">
      <c r="B493" s="42"/>
      <c r="C493" s="205" t="s">
        <v>1032</v>
      </c>
      <c r="D493" s="205" t="s">
        <v>230</v>
      </c>
      <c r="E493" s="206" t="s">
        <v>1033</v>
      </c>
      <c r="F493" s="207" t="s">
        <v>1034</v>
      </c>
      <c r="G493" s="208" t="s">
        <v>263</v>
      </c>
      <c r="H493" s="209">
        <v>186.08199999999999</v>
      </c>
      <c r="I493" s="210"/>
      <c r="J493" s="211">
        <f>ROUND(I493*H493,2)</f>
        <v>0</v>
      </c>
      <c r="K493" s="207" t="s">
        <v>264</v>
      </c>
      <c r="L493" s="62"/>
      <c r="M493" s="212" t="s">
        <v>22</v>
      </c>
      <c r="N493" s="213" t="s">
        <v>50</v>
      </c>
      <c r="O493" s="43"/>
      <c r="P493" s="214">
        <f>O493*H493</f>
        <v>0</v>
      </c>
      <c r="Q493" s="214">
        <v>0</v>
      </c>
      <c r="R493" s="214">
        <f>Q493*H493</f>
        <v>0</v>
      </c>
      <c r="S493" s="214">
        <v>0</v>
      </c>
      <c r="T493" s="215">
        <f>S493*H493</f>
        <v>0</v>
      </c>
      <c r="AR493" s="25" t="s">
        <v>304</v>
      </c>
      <c r="AT493" s="25" t="s">
        <v>230</v>
      </c>
      <c r="AU493" s="25" t="s">
        <v>87</v>
      </c>
      <c r="AY493" s="25" t="s">
        <v>228</v>
      </c>
      <c r="BE493" s="216">
        <f>IF(N493="základní",J493,0)</f>
        <v>0</v>
      </c>
      <c r="BF493" s="216">
        <f>IF(N493="snížená",J493,0)</f>
        <v>0</v>
      </c>
      <c r="BG493" s="216">
        <f>IF(N493="zákl. přenesená",J493,0)</f>
        <v>0</v>
      </c>
      <c r="BH493" s="216">
        <f>IF(N493="sníž. přenesená",J493,0)</f>
        <v>0</v>
      </c>
      <c r="BI493" s="216">
        <f>IF(N493="nulová",J493,0)</f>
        <v>0</v>
      </c>
      <c r="BJ493" s="25" t="s">
        <v>24</v>
      </c>
      <c r="BK493" s="216">
        <f>ROUND(I493*H493,2)</f>
        <v>0</v>
      </c>
      <c r="BL493" s="25" t="s">
        <v>304</v>
      </c>
      <c r="BM493" s="25" t="s">
        <v>1035</v>
      </c>
    </row>
    <row r="494" spans="2:65" s="12" customFormat="1" ht="13.5">
      <c r="B494" s="217"/>
      <c r="C494" s="218"/>
      <c r="D494" s="219" t="s">
        <v>237</v>
      </c>
      <c r="E494" s="220" t="s">
        <v>22</v>
      </c>
      <c r="F494" s="221" t="s">
        <v>1036</v>
      </c>
      <c r="G494" s="218"/>
      <c r="H494" s="222">
        <v>186.08199999999999</v>
      </c>
      <c r="I494" s="223"/>
      <c r="J494" s="218"/>
      <c r="K494" s="218"/>
      <c r="L494" s="224"/>
      <c r="M494" s="225"/>
      <c r="N494" s="226"/>
      <c r="O494" s="226"/>
      <c r="P494" s="226"/>
      <c r="Q494" s="226"/>
      <c r="R494" s="226"/>
      <c r="S494" s="226"/>
      <c r="T494" s="227"/>
      <c r="AT494" s="228" t="s">
        <v>237</v>
      </c>
      <c r="AU494" s="228" t="s">
        <v>87</v>
      </c>
      <c r="AV494" s="12" t="s">
        <v>87</v>
      </c>
      <c r="AW494" s="12" t="s">
        <v>42</v>
      </c>
      <c r="AX494" s="12" t="s">
        <v>24</v>
      </c>
      <c r="AY494" s="228" t="s">
        <v>228</v>
      </c>
    </row>
    <row r="495" spans="2:65" s="1" customFormat="1" ht="31.5" customHeight="1">
      <c r="B495" s="42"/>
      <c r="C495" s="205" t="s">
        <v>1037</v>
      </c>
      <c r="D495" s="205" t="s">
        <v>230</v>
      </c>
      <c r="E495" s="206" t="s">
        <v>1038</v>
      </c>
      <c r="F495" s="207" t="s">
        <v>1039</v>
      </c>
      <c r="G495" s="208" t="s">
        <v>852</v>
      </c>
      <c r="H495" s="209">
        <v>2</v>
      </c>
      <c r="I495" s="210"/>
      <c r="J495" s="211">
        <f>ROUND(I495*H495,2)</f>
        <v>0</v>
      </c>
      <c r="K495" s="207" t="s">
        <v>264</v>
      </c>
      <c r="L495" s="62"/>
      <c r="M495" s="212" t="s">
        <v>22</v>
      </c>
      <c r="N495" s="213" t="s">
        <v>50</v>
      </c>
      <c r="O495" s="43"/>
      <c r="P495" s="214">
        <f>O495*H495</f>
        <v>0</v>
      </c>
      <c r="Q495" s="214">
        <v>0</v>
      </c>
      <c r="R495" s="214">
        <f>Q495*H495</f>
        <v>0</v>
      </c>
      <c r="S495" s="214">
        <v>0</v>
      </c>
      <c r="T495" s="215">
        <f>S495*H495</f>
        <v>0</v>
      </c>
      <c r="AR495" s="25" t="s">
        <v>304</v>
      </c>
      <c r="AT495" s="25" t="s">
        <v>230</v>
      </c>
      <c r="AU495" s="25" t="s">
        <v>87</v>
      </c>
      <c r="AY495" s="25" t="s">
        <v>228</v>
      </c>
      <c r="BE495" s="216">
        <f>IF(N495="základní",J495,0)</f>
        <v>0</v>
      </c>
      <c r="BF495" s="216">
        <f>IF(N495="snížená",J495,0)</f>
        <v>0</v>
      </c>
      <c r="BG495" s="216">
        <f>IF(N495="zákl. přenesená",J495,0)</f>
        <v>0</v>
      </c>
      <c r="BH495" s="216">
        <f>IF(N495="sníž. přenesená",J495,0)</f>
        <v>0</v>
      </c>
      <c r="BI495" s="216">
        <f>IF(N495="nulová",J495,0)</f>
        <v>0</v>
      </c>
      <c r="BJ495" s="25" t="s">
        <v>24</v>
      </c>
      <c r="BK495" s="216">
        <f>ROUND(I495*H495,2)</f>
        <v>0</v>
      </c>
      <c r="BL495" s="25" t="s">
        <v>304</v>
      </c>
      <c r="BM495" s="25" t="s">
        <v>1040</v>
      </c>
    </row>
    <row r="496" spans="2:65" s="12" customFormat="1" ht="13.5">
      <c r="B496" s="217"/>
      <c r="C496" s="218"/>
      <c r="D496" s="219" t="s">
        <v>237</v>
      </c>
      <c r="E496" s="220" t="s">
        <v>22</v>
      </c>
      <c r="F496" s="221" t="s">
        <v>1041</v>
      </c>
      <c r="G496" s="218"/>
      <c r="H496" s="222">
        <v>2</v>
      </c>
      <c r="I496" s="223"/>
      <c r="J496" s="218"/>
      <c r="K496" s="218"/>
      <c r="L496" s="224"/>
      <c r="M496" s="225"/>
      <c r="N496" s="226"/>
      <c r="O496" s="226"/>
      <c r="P496" s="226"/>
      <c r="Q496" s="226"/>
      <c r="R496" s="226"/>
      <c r="S496" s="226"/>
      <c r="T496" s="227"/>
      <c r="AT496" s="228" t="s">
        <v>237</v>
      </c>
      <c r="AU496" s="228" t="s">
        <v>87</v>
      </c>
      <c r="AV496" s="12" t="s">
        <v>87</v>
      </c>
      <c r="AW496" s="12" t="s">
        <v>42</v>
      </c>
      <c r="AX496" s="12" t="s">
        <v>24</v>
      </c>
      <c r="AY496" s="228" t="s">
        <v>228</v>
      </c>
    </row>
    <row r="497" spans="2:65" s="1" customFormat="1" ht="22.5" customHeight="1">
      <c r="B497" s="42"/>
      <c r="C497" s="205" t="s">
        <v>1042</v>
      </c>
      <c r="D497" s="205" t="s">
        <v>230</v>
      </c>
      <c r="E497" s="206" t="s">
        <v>1043</v>
      </c>
      <c r="F497" s="207" t="s">
        <v>1044</v>
      </c>
      <c r="G497" s="208" t="s">
        <v>675</v>
      </c>
      <c r="H497" s="209">
        <v>175</v>
      </c>
      <c r="I497" s="210"/>
      <c r="J497" s="211">
        <f>ROUND(I497*H497,2)</f>
        <v>0</v>
      </c>
      <c r="K497" s="207" t="s">
        <v>264</v>
      </c>
      <c r="L497" s="62"/>
      <c r="M497" s="212" t="s">
        <v>22</v>
      </c>
      <c r="N497" s="213" t="s">
        <v>50</v>
      </c>
      <c r="O497" s="43"/>
      <c r="P497" s="214">
        <f>O497*H497</f>
        <v>0</v>
      </c>
      <c r="Q497" s="214">
        <v>0</v>
      </c>
      <c r="R497" s="214">
        <f>Q497*H497</f>
        <v>0</v>
      </c>
      <c r="S497" s="214">
        <v>0</v>
      </c>
      <c r="T497" s="215">
        <f>S497*H497</f>
        <v>0</v>
      </c>
      <c r="AR497" s="25" t="s">
        <v>304</v>
      </c>
      <c r="AT497" s="25" t="s">
        <v>230</v>
      </c>
      <c r="AU497" s="25" t="s">
        <v>87</v>
      </c>
      <c r="AY497" s="25" t="s">
        <v>228</v>
      </c>
      <c r="BE497" s="216">
        <f>IF(N497="základní",J497,0)</f>
        <v>0</v>
      </c>
      <c r="BF497" s="216">
        <f>IF(N497="snížená",J497,0)</f>
        <v>0</v>
      </c>
      <c r="BG497" s="216">
        <f>IF(N497="zákl. přenesená",J497,0)</f>
        <v>0</v>
      </c>
      <c r="BH497" s="216">
        <f>IF(N497="sníž. přenesená",J497,0)</f>
        <v>0</v>
      </c>
      <c r="BI497" s="216">
        <f>IF(N497="nulová",J497,0)</f>
        <v>0</v>
      </c>
      <c r="BJ497" s="25" t="s">
        <v>24</v>
      </c>
      <c r="BK497" s="216">
        <f>ROUND(I497*H497,2)</f>
        <v>0</v>
      </c>
      <c r="BL497" s="25" t="s">
        <v>304</v>
      </c>
      <c r="BM497" s="25" t="s">
        <v>1045</v>
      </c>
    </row>
    <row r="498" spans="2:65" s="12" customFormat="1" ht="13.5">
      <c r="B498" s="217"/>
      <c r="C498" s="218"/>
      <c r="D498" s="219" t="s">
        <v>237</v>
      </c>
      <c r="E498" s="220" t="s">
        <v>22</v>
      </c>
      <c r="F498" s="221" t="s">
        <v>1046</v>
      </c>
      <c r="G498" s="218"/>
      <c r="H498" s="222">
        <v>175</v>
      </c>
      <c r="I498" s="223"/>
      <c r="J498" s="218"/>
      <c r="K498" s="218"/>
      <c r="L498" s="224"/>
      <c r="M498" s="225"/>
      <c r="N498" s="226"/>
      <c r="O498" s="226"/>
      <c r="P498" s="226"/>
      <c r="Q498" s="226"/>
      <c r="R498" s="226"/>
      <c r="S498" s="226"/>
      <c r="T498" s="227"/>
      <c r="AT498" s="228" t="s">
        <v>237</v>
      </c>
      <c r="AU498" s="228" t="s">
        <v>87</v>
      </c>
      <c r="AV498" s="12" t="s">
        <v>87</v>
      </c>
      <c r="AW498" s="12" t="s">
        <v>42</v>
      </c>
      <c r="AX498" s="12" t="s">
        <v>24</v>
      </c>
      <c r="AY498" s="228" t="s">
        <v>228</v>
      </c>
    </row>
    <row r="499" spans="2:65" s="1" customFormat="1" ht="31.5" customHeight="1">
      <c r="B499" s="42"/>
      <c r="C499" s="205" t="s">
        <v>1047</v>
      </c>
      <c r="D499" s="205" t="s">
        <v>230</v>
      </c>
      <c r="E499" s="206" t="s">
        <v>1048</v>
      </c>
      <c r="F499" s="207" t="s">
        <v>1049</v>
      </c>
      <c r="G499" s="208" t="s">
        <v>675</v>
      </c>
      <c r="H499" s="209">
        <v>604</v>
      </c>
      <c r="I499" s="210"/>
      <c r="J499" s="211">
        <f>ROUND(I499*H499,2)</f>
        <v>0</v>
      </c>
      <c r="K499" s="207" t="s">
        <v>264</v>
      </c>
      <c r="L499" s="62"/>
      <c r="M499" s="212" t="s">
        <v>22</v>
      </c>
      <c r="N499" s="213" t="s">
        <v>50</v>
      </c>
      <c r="O499" s="43"/>
      <c r="P499" s="214">
        <f>O499*H499</f>
        <v>0</v>
      </c>
      <c r="Q499" s="214">
        <v>0</v>
      </c>
      <c r="R499" s="214">
        <f>Q499*H499</f>
        <v>0</v>
      </c>
      <c r="S499" s="214">
        <v>0</v>
      </c>
      <c r="T499" s="215">
        <f>S499*H499</f>
        <v>0</v>
      </c>
      <c r="AR499" s="25" t="s">
        <v>304</v>
      </c>
      <c r="AT499" s="25" t="s">
        <v>230</v>
      </c>
      <c r="AU499" s="25" t="s">
        <v>87</v>
      </c>
      <c r="AY499" s="25" t="s">
        <v>228</v>
      </c>
      <c r="BE499" s="216">
        <f>IF(N499="základní",J499,0)</f>
        <v>0</v>
      </c>
      <c r="BF499" s="216">
        <f>IF(N499="snížená",J499,0)</f>
        <v>0</v>
      </c>
      <c r="BG499" s="216">
        <f>IF(N499="zákl. přenesená",J499,0)</f>
        <v>0</v>
      </c>
      <c r="BH499" s="216">
        <f>IF(N499="sníž. přenesená",J499,0)</f>
        <v>0</v>
      </c>
      <c r="BI499" s="216">
        <f>IF(N499="nulová",J499,0)</f>
        <v>0</v>
      </c>
      <c r="BJ499" s="25" t="s">
        <v>24</v>
      </c>
      <c r="BK499" s="216">
        <f>ROUND(I499*H499,2)</f>
        <v>0</v>
      </c>
      <c r="BL499" s="25" t="s">
        <v>304</v>
      </c>
      <c r="BM499" s="25" t="s">
        <v>1050</v>
      </c>
    </row>
    <row r="500" spans="2:65" s="12" customFormat="1" ht="13.5">
      <c r="B500" s="217"/>
      <c r="C500" s="218"/>
      <c r="D500" s="219" t="s">
        <v>237</v>
      </c>
      <c r="E500" s="220" t="s">
        <v>22</v>
      </c>
      <c r="F500" s="221" t="s">
        <v>1051</v>
      </c>
      <c r="G500" s="218"/>
      <c r="H500" s="222">
        <v>604</v>
      </c>
      <c r="I500" s="223"/>
      <c r="J500" s="218"/>
      <c r="K500" s="218"/>
      <c r="L500" s="224"/>
      <c r="M500" s="225"/>
      <c r="N500" s="226"/>
      <c r="O500" s="226"/>
      <c r="P500" s="226"/>
      <c r="Q500" s="226"/>
      <c r="R500" s="226"/>
      <c r="S500" s="226"/>
      <c r="T500" s="227"/>
      <c r="AT500" s="228" t="s">
        <v>237</v>
      </c>
      <c r="AU500" s="228" t="s">
        <v>87</v>
      </c>
      <c r="AV500" s="12" t="s">
        <v>87</v>
      </c>
      <c r="AW500" s="12" t="s">
        <v>42</v>
      </c>
      <c r="AX500" s="12" t="s">
        <v>24</v>
      </c>
      <c r="AY500" s="228" t="s">
        <v>228</v>
      </c>
    </row>
    <row r="501" spans="2:65" s="1" customFormat="1" ht="31.5" customHeight="1">
      <c r="B501" s="42"/>
      <c r="C501" s="205" t="s">
        <v>1052</v>
      </c>
      <c r="D501" s="205" t="s">
        <v>230</v>
      </c>
      <c r="E501" s="206" t="s">
        <v>1053</v>
      </c>
      <c r="F501" s="207" t="s">
        <v>1054</v>
      </c>
      <c r="G501" s="208" t="s">
        <v>263</v>
      </c>
      <c r="H501" s="209">
        <v>319.45999999999998</v>
      </c>
      <c r="I501" s="210"/>
      <c r="J501" s="211">
        <f>ROUND(I501*H501,2)</f>
        <v>0</v>
      </c>
      <c r="K501" s="207" t="s">
        <v>234</v>
      </c>
      <c r="L501" s="62"/>
      <c r="M501" s="212" t="s">
        <v>22</v>
      </c>
      <c r="N501" s="213" t="s">
        <v>50</v>
      </c>
      <c r="O501" s="43"/>
      <c r="P501" s="214">
        <f>O501*H501</f>
        <v>0</v>
      </c>
      <c r="Q501" s="214">
        <v>0</v>
      </c>
      <c r="R501" s="214">
        <f>Q501*H501</f>
        <v>0</v>
      </c>
      <c r="S501" s="214">
        <v>0</v>
      </c>
      <c r="T501" s="215">
        <f>S501*H501</f>
        <v>0</v>
      </c>
      <c r="AR501" s="25" t="s">
        <v>304</v>
      </c>
      <c r="AT501" s="25" t="s">
        <v>230</v>
      </c>
      <c r="AU501" s="25" t="s">
        <v>87</v>
      </c>
      <c r="AY501" s="25" t="s">
        <v>228</v>
      </c>
      <c r="BE501" s="216">
        <f>IF(N501="základní",J501,0)</f>
        <v>0</v>
      </c>
      <c r="BF501" s="216">
        <f>IF(N501="snížená",J501,0)</f>
        <v>0</v>
      </c>
      <c r="BG501" s="216">
        <f>IF(N501="zákl. přenesená",J501,0)</f>
        <v>0</v>
      </c>
      <c r="BH501" s="216">
        <f>IF(N501="sníž. přenesená",J501,0)</f>
        <v>0</v>
      </c>
      <c r="BI501" s="216">
        <f>IF(N501="nulová",J501,0)</f>
        <v>0</v>
      </c>
      <c r="BJ501" s="25" t="s">
        <v>24</v>
      </c>
      <c r="BK501" s="216">
        <f>ROUND(I501*H501,2)</f>
        <v>0</v>
      </c>
      <c r="BL501" s="25" t="s">
        <v>304</v>
      </c>
      <c r="BM501" s="25" t="s">
        <v>1055</v>
      </c>
    </row>
    <row r="502" spans="2:65" s="1" customFormat="1" ht="22.5" customHeight="1">
      <c r="B502" s="42"/>
      <c r="C502" s="233" t="s">
        <v>1056</v>
      </c>
      <c r="D502" s="233" t="s">
        <v>349</v>
      </c>
      <c r="E502" s="234" t="s">
        <v>963</v>
      </c>
      <c r="F502" s="235" t="s">
        <v>964</v>
      </c>
      <c r="G502" s="236" t="s">
        <v>316</v>
      </c>
      <c r="H502" s="237">
        <v>9.6000000000000002E-2</v>
      </c>
      <c r="I502" s="238"/>
      <c r="J502" s="239">
        <f>ROUND(I502*H502,2)</f>
        <v>0</v>
      </c>
      <c r="K502" s="235" t="s">
        <v>234</v>
      </c>
      <c r="L502" s="240"/>
      <c r="M502" s="241" t="s">
        <v>22</v>
      </c>
      <c r="N502" s="242" t="s">
        <v>50</v>
      </c>
      <c r="O502" s="43"/>
      <c r="P502" s="214">
        <f>O502*H502</f>
        <v>0</v>
      </c>
      <c r="Q502" s="214">
        <v>1</v>
      </c>
      <c r="R502" s="214">
        <f>Q502*H502</f>
        <v>9.6000000000000002E-2</v>
      </c>
      <c r="S502" s="214">
        <v>0</v>
      </c>
      <c r="T502" s="215">
        <f>S502*H502</f>
        <v>0</v>
      </c>
      <c r="AR502" s="25" t="s">
        <v>404</v>
      </c>
      <c r="AT502" s="25" t="s">
        <v>349</v>
      </c>
      <c r="AU502" s="25" t="s">
        <v>87</v>
      </c>
      <c r="AY502" s="25" t="s">
        <v>228</v>
      </c>
      <c r="BE502" s="216">
        <f>IF(N502="základní",J502,0)</f>
        <v>0</v>
      </c>
      <c r="BF502" s="216">
        <f>IF(N502="snížená",J502,0)</f>
        <v>0</v>
      </c>
      <c r="BG502" s="216">
        <f>IF(N502="zákl. přenesená",J502,0)</f>
        <v>0</v>
      </c>
      <c r="BH502" s="216">
        <f>IF(N502="sníž. přenesená",J502,0)</f>
        <v>0</v>
      </c>
      <c r="BI502" s="216">
        <f>IF(N502="nulová",J502,0)</f>
        <v>0</v>
      </c>
      <c r="BJ502" s="25" t="s">
        <v>24</v>
      </c>
      <c r="BK502" s="216">
        <f>ROUND(I502*H502,2)</f>
        <v>0</v>
      </c>
      <c r="BL502" s="25" t="s">
        <v>304</v>
      </c>
      <c r="BM502" s="25" t="s">
        <v>1057</v>
      </c>
    </row>
    <row r="503" spans="2:65" s="12" customFormat="1" ht="13.5">
      <c r="B503" s="217"/>
      <c r="C503" s="218"/>
      <c r="D503" s="219" t="s">
        <v>237</v>
      </c>
      <c r="E503" s="220" t="s">
        <v>22</v>
      </c>
      <c r="F503" s="221" t="s">
        <v>1058</v>
      </c>
      <c r="G503" s="218"/>
      <c r="H503" s="222">
        <v>9.6000000000000002E-2</v>
      </c>
      <c r="I503" s="223"/>
      <c r="J503" s="218"/>
      <c r="K503" s="218"/>
      <c r="L503" s="224"/>
      <c r="M503" s="225"/>
      <c r="N503" s="226"/>
      <c r="O503" s="226"/>
      <c r="P503" s="226"/>
      <c r="Q503" s="226"/>
      <c r="R503" s="226"/>
      <c r="S503" s="226"/>
      <c r="T503" s="227"/>
      <c r="AT503" s="228" t="s">
        <v>237</v>
      </c>
      <c r="AU503" s="228" t="s">
        <v>87</v>
      </c>
      <c r="AV503" s="12" t="s">
        <v>87</v>
      </c>
      <c r="AW503" s="12" t="s">
        <v>42</v>
      </c>
      <c r="AX503" s="12" t="s">
        <v>24</v>
      </c>
      <c r="AY503" s="228" t="s">
        <v>228</v>
      </c>
    </row>
    <row r="504" spans="2:65" s="1" customFormat="1" ht="31.5" customHeight="1">
      <c r="B504" s="42"/>
      <c r="C504" s="205" t="s">
        <v>1059</v>
      </c>
      <c r="D504" s="205" t="s">
        <v>230</v>
      </c>
      <c r="E504" s="206" t="s">
        <v>1053</v>
      </c>
      <c r="F504" s="207" t="s">
        <v>1054</v>
      </c>
      <c r="G504" s="208" t="s">
        <v>263</v>
      </c>
      <c r="H504" s="209">
        <v>1060.52</v>
      </c>
      <c r="I504" s="210"/>
      <c r="J504" s="211">
        <f>ROUND(I504*H504,2)</f>
        <v>0</v>
      </c>
      <c r="K504" s="207" t="s">
        <v>234</v>
      </c>
      <c r="L504" s="62"/>
      <c r="M504" s="212" t="s">
        <v>22</v>
      </c>
      <c r="N504" s="213" t="s">
        <v>50</v>
      </c>
      <c r="O504" s="43"/>
      <c r="P504" s="214">
        <f>O504*H504</f>
        <v>0</v>
      </c>
      <c r="Q504" s="214">
        <v>0</v>
      </c>
      <c r="R504" s="214">
        <f>Q504*H504</f>
        <v>0</v>
      </c>
      <c r="S504" s="214">
        <v>0</v>
      </c>
      <c r="T504" s="215">
        <f>S504*H504</f>
        <v>0</v>
      </c>
      <c r="AR504" s="25" t="s">
        <v>304</v>
      </c>
      <c r="AT504" s="25" t="s">
        <v>230</v>
      </c>
      <c r="AU504" s="25" t="s">
        <v>87</v>
      </c>
      <c r="AY504" s="25" t="s">
        <v>228</v>
      </c>
      <c r="BE504" s="216">
        <f>IF(N504="základní",J504,0)</f>
        <v>0</v>
      </c>
      <c r="BF504" s="216">
        <f>IF(N504="snížená",J504,0)</f>
        <v>0</v>
      </c>
      <c r="BG504" s="216">
        <f>IF(N504="zákl. přenesená",J504,0)</f>
        <v>0</v>
      </c>
      <c r="BH504" s="216">
        <f>IF(N504="sníž. přenesená",J504,0)</f>
        <v>0</v>
      </c>
      <c r="BI504" s="216">
        <f>IF(N504="nulová",J504,0)</f>
        <v>0</v>
      </c>
      <c r="BJ504" s="25" t="s">
        <v>24</v>
      </c>
      <c r="BK504" s="216">
        <f>ROUND(I504*H504,2)</f>
        <v>0</v>
      </c>
      <c r="BL504" s="25" t="s">
        <v>304</v>
      </c>
      <c r="BM504" s="25" t="s">
        <v>1060</v>
      </c>
    </row>
    <row r="505" spans="2:65" s="12" customFormat="1" ht="13.5">
      <c r="B505" s="217"/>
      <c r="C505" s="218"/>
      <c r="D505" s="229" t="s">
        <v>237</v>
      </c>
      <c r="E505" s="230" t="s">
        <v>22</v>
      </c>
      <c r="F505" s="231" t="s">
        <v>1061</v>
      </c>
      <c r="G505" s="218"/>
      <c r="H505" s="232">
        <v>108.47</v>
      </c>
      <c r="I505" s="223"/>
      <c r="J505" s="218"/>
      <c r="K505" s="218"/>
      <c r="L505" s="224"/>
      <c r="M505" s="225"/>
      <c r="N505" s="226"/>
      <c r="O505" s="226"/>
      <c r="P505" s="226"/>
      <c r="Q505" s="226"/>
      <c r="R505" s="226"/>
      <c r="S505" s="226"/>
      <c r="T505" s="227"/>
      <c r="AT505" s="228" t="s">
        <v>237</v>
      </c>
      <c r="AU505" s="228" t="s">
        <v>87</v>
      </c>
      <c r="AV505" s="12" t="s">
        <v>87</v>
      </c>
      <c r="AW505" s="12" t="s">
        <v>42</v>
      </c>
      <c r="AX505" s="12" t="s">
        <v>79</v>
      </c>
      <c r="AY505" s="228" t="s">
        <v>228</v>
      </c>
    </row>
    <row r="506" spans="2:65" s="12" customFormat="1" ht="13.5">
      <c r="B506" s="217"/>
      <c r="C506" s="218"/>
      <c r="D506" s="229" t="s">
        <v>237</v>
      </c>
      <c r="E506" s="230" t="s">
        <v>22</v>
      </c>
      <c r="F506" s="231" t="s">
        <v>1062</v>
      </c>
      <c r="G506" s="218"/>
      <c r="H506" s="232">
        <v>952.05</v>
      </c>
      <c r="I506" s="223"/>
      <c r="J506" s="218"/>
      <c r="K506" s="218"/>
      <c r="L506" s="224"/>
      <c r="M506" s="225"/>
      <c r="N506" s="226"/>
      <c r="O506" s="226"/>
      <c r="P506" s="226"/>
      <c r="Q506" s="226"/>
      <c r="R506" s="226"/>
      <c r="S506" s="226"/>
      <c r="T506" s="227"/>
      <c r="AT506" s="228" t="s">
        <v>237</v>
      </c>
      <c r="AU506" s="228" t="s">
        <v>87</v>
      </c>
      <c r="AV506" s="12" t="s">
        <v>87</v>
      </c>
      <c r="AW506" s="12" t="s">
        <v>42</v>
      </c>
      <c r="AX506" s="12" t="s">
        <v>79</v>
      </c>
      <c r="AY506" s="228" t="s">
        <v>228</v>
      </c>
    </row>
    <row r="507" spans="2:65" s="13" customFormat="1" ht="13.5">
      <c r="B507" s="243"/>
      <c r="C507" s="244"/>
      <c r="D507" s="219" t="s">
        <v>237</v>
      </c>
      <c r="E507" s="245" t="s">
        <v>22</v>
      </c>
      <c r="F507" s="246" t="s">
        <v>358</v>
      </c>
      <c r="G507" s="244"/>
      <c r="H507" s="247">
        <v>1060.52</v>
      </c>
      <c r="I507" s="248"/>
      <c r="J507" s="244"/>
      <c r="K507" s="244"/>
      <c r="L507" s="249"/>
      <c r="M507" s="250"/>
      <c r="N507" s="251"/>
      <c r="O507" s="251"/>
      <c r="P507" s="251"/>
      <c r="Q507" s="251"/>
      <c r="R507" s="251"/>
      <c r="S507" s="251"/>
      <c r="T507" s="252"/>
      <c r="AT507" s="253" t="s">
        <v>237</v>
      </c>
      <c r="AU507" s="253" t="s">
        <v>87</v>
      </c>
      <c r="AV507" s="13" t="s">
        <v>235</v>
      </c>
      <c r="AW507" s="13" t="s">
        <v>42</v>
      </c>
      <c r="AX507" s="13" t="s">
        <v>24</v>
      </c>
      <c r="AY507" s="253" t="s">
        <v>228</v>
      </c>
    </row>
    <row r="508" spans="2:65" s="1" customFormat="1" ht="22.5" customHeight="1">
      <c r="B508" s="42"/>
      <c r="C508" s="233" t="s">
        <v>1063</v>
      </c>
      <c r="D508" s="233" t="s">
        <v>349</v>
      </c>
      <c r="E508" s="234" t="s">
        <v>963</v>
      </c>
      <c r="F508" s="235" t="s">
        <v>964</v>
      </c>
      <c r="G508" s="236" t="s">
        <v>316</v>
      </c>
      <c r="H508" s="237">
        <v>0.318</v>
      </c>
      <c r="I508" s="238"/>
      <c r="J508" s="239">
        <f>ROUND(I508*H508,2)</f>
        <v>0</v>
      </c>
      <c r="K508" s="235" t="s">
        <v>234</v>
      </c>
      <c r="L508" s="240"/>
      <c r="M508" s="241" t="s">
        <v>22</v>
      </c>
      <c r="N508" s="242" t="s">
        <v>50</v>
      </c>
      <c r="O508" s="43"/>
      <c r="P508" s="214">
        <f>O508*H508</f>
        <v>0</v>
      </c>
      <c r="Q508" s="214">
        <v>1</v>
      </c>
      <c r="R508" s="214">
        <f>Q508*H508</f>
        <v>0.318</v>
      </c>
      <c r="S508" s="214">
        <v>0</v>
      </c>
      <c r="T508" s="215">
        <f>S508*H508</f>
        <v>0</v>
      </c>
      <c r="AR508" s="25" t="s">
        <v>404</v>
      </c>
      <c r="AT508" s="25" t="s">
        <v>349</v>
      </c>
      <c r="AU508" s="25" t="s">
        <v>87</v>
      </c>
      <c r="AY508" s="25" t="s">
        <v>228</v>
      </c>
      <c r="BE508" s="216">
        <f>IF(N508="základní",J508,0)</f>
        <v>0</v>
      </c>
      <c r="BF508" s="216">
        <f>IF(N508="snížená",J508,0)</f>
        <v>0</v>
      </c>
      <c r="BG508" s="216">
        <f>IF(N508="zákl. přenesená",J508,0)</f>
        <v>0</v>
      </c>
      <c r="BH508" s="216">
        <f>IF(N508="sníž. přenesená",J508,0)</f>
        <v>0</v>
      </c>
      <c r="BI508" s="216">
        <f>IF(N508="nulová",J508,0)</f>
        <v>0</v>
      </c>
      <c r="BJ508" s="25" t="s">
        <v>24</v>
      </c>
      <c r="BK508" s="216">
        <f>ROUND(I508*H508,2)</f>
        <v>0</v>
      </c>
      <c r="BL508" s="25" t="s">
        <v>304</v>
      </c>
      <c r="BM508" s="25" t="s">
        <v>1064</v>
      </c>
    </row>
    <row r="509" spans="2:65" s="12" customFormat="1" ht="13.5">
      <c r="B509" s="217"/>
      <c r="C509" s="218"/>
      <c r="D509" s="219" t="s">
        <v>237</v>
      </c>
      <c r="E509" s="220" t="s">
        <v>22</v>
      </c>
      <c r="F509" s="221" t="s">
        <v>1065</v>
      </c>
      <c r="G509" s="218"/>
      <c r="H509" s="222">
        <v>0.318</v>
      </c>
      <c r="I509" s="223"/>
      <c r="J509" s="218"/>
      <c r="K509" s="218"/>
      <c r="L509" s="224"/>
      <c r="M509" s="225"/>
      <c r="N509" s="226"/>
      <c r="O509" s="226"/>
      <c r="P509" s="226"/>
      <c r="Q509" s="226"/>
      <c r="R509" s="226"/>
      <c r="S509" s="226"/>
      <c r="T509" s="227"/>
      <c r="AT509" s="228" t="s">
        <v>237</v>
      </c>
      <c r="AU509" s="228" t="s">
        <v>87</v>
      </c>
      <c r="AV509" s="12" t="s">
        <v>87</v>
      </c>
      <c r="AW509" s="12" t="s">
        <v>42</v>
      </c>
      <c r="AX509" s="12" t="s">
        <v>24</v>
      </c>
      <c r="AY509" s="228" t="s">
        <v>228</v>
      </c>
    </row>
    <row r="510" spans="2:65" s="1" customFormat="1" ht="22.5" customHeight="1">
      <c r="B510" s="42"/>
      <c r="C510" s="205" t="s">
        <v>1066</v>
      </c>
      <c r="D510" s="205" t="s">
        <v>230</v>
      </c>
      <c r="E510" s="206" t="s">
        <v>1067</v>
      </c>
      <c r="F510" s="207" t="s">
        <v>1068</v>
      </c>
      <c r="G510" s="208" t="s">
        <v>263</v>
      </c>
      <c r="H510" s="209">
        <v>108.47</v>
      </c>
      <c r="I510" s="210"/>
      <c r="J510" s="211">
        <f>ROUND(I510*H510,2)</f>
        <v>0</v>
      </c>
      <c r="K510" s="207" t="s">
        <v>234</v>
      </c>
      <c r="L510" s="62"/>
      <c r="M510" s="212" t="s">
        <v>22</v>
      </c>
      <c r="N510" s="213" t="s">
        <v>50</v>
      </c>
      <c r="O510" s="43"/>
      <c r="P510" s="214">
        <f>O510*H510</f>
        <v>0</v>
      </c>
      <c r="Q510" s="214">
        <v>8.8000000000000003E-4</v>
      </c>
      <c r="R510" s="214">
        <f>Q510*H510</f>
        <v>9.54536E-2</v>
      </c>
      <c r="S510" s="214">
        <v>0</v>
      </c>
      <c r="T510" s="215">
        <f>S510*H510</f>
        <v>0</v>
      </c>
      <c r="AR510" s="25" t="s">
        <v>304</v>
      </c>
      <c r="AT510" s="25" t="s">
        <v>230</v>
      </c>
      <c r="AU510" s="25" t="s">
        <v>87</v>
      </c>
      <c r="AY510" s="25" t="s">
        <v>228</v>
      </c>
      <c r="BE510" s="216">
        <f>IF(N510="základní",J510,0)</f>
        <v>0</v>
      </c>
      <c r="BF510" s="216">
        <f>IF(N510="snížená",J510,0)</f>
        <v>0</v>
      </c>
      <c r="BG510" s="216">
        <f>IF(N510="zákl. přenesená",J510,0)</f>
        <v>0</v>
      </c>
      <c r="BH510" s="216">
        <f>IF(N510="sníž. přenesená",J510,0)</f>
        <v>0</v>
      </c>
      <c r="BI510" s="216">
        <f>IF(N510="nulová",J510,0)</f>
        <v>0</v>
      </c>
      <c r="BJ510" s="25" t="s">
        <v>24</v>
      </c>
      <c r="BK510" s="216">
        <f>ROUND(I510*H510,2)</f>
        <v>0</v>
      </c>
      <c r="BL510" s="25" t="s">
        <v>304</v>
      </c>
      <c r="BM510" s="25" t="s">
        <v>1069</v>
      </c>
    </row>
    <row r="511" spans="2:65" s="1" customFormat="1" ht="22.5" customHeight="1">
      <c r="B511" s="42"/>
      <c r="C511" s="233" t="s">
        <v>1070</v>
      </c>
      <c r="D511" s="233" t="s">
        <v>349</v>
      </c>
      <c r="E511" s="234" t="s">
        <v>1071</v>
      </c>
      <c r="F511" s="235" t="s">
        <v>1072</v>
      </c>
      <c r="G511" s="236" t="s">
        <v>263</v>
      </c>
      <c r="H511" s="237">
        <v>124.471</v>
      </c>
      <c r="I511" s="238"/>
      <c r="J511" s="239">
        <f>ROUND(I511*H511,2)</f>
        <v>0</v>
      </c>
      <c r="K511" s="235" t="s">
        <v>234</v>
      </c>
      <c r="L511" s="240"/>
      <c r="M511" s="241" t="s">
        <v>22</v>
      </c>
      <c r="N511" s="242" t="s">
        <v>50</v>
      </c>
      <c r="O511" s="43"/>
      <c r="P511" s="214">
        <f>O511*H511</f>
        <v>0</v>
      </c>
      <c r="Q511" s="214">
        <v>3.8800000000000002E-3</v>
      </c>
      <c r="R511" s="214">
        <f>Q511*H511</f>
        <v>0.48294748000000004</v>
      </c>
      <c r="S511" s="214">
        <v>0</v>
      </c>
      <c r="T511" s="215">
        <f>S511*H511</f>
        <v>0</v>
      </c>
      <c r="AR511" s="25" t="s">
        <v>404</v>
      </c>
      <c r="AT511" s="25" t="s">
        <v>349</v>
      </c>
      <c r="AU511" s="25" t="s">
        <v>87</v>
      </c>
      <c r="AY511" s="25" t="s">
        <v>228</v>
      </c>
      <c r="BE511" s="216">
        <f>IF(N511="základní",J511,0)</f>
        <v>0</v>
      </c>
      <c r="BF511" s="216">
        <f>IF(N511="snížená",J511,0)</f>
        <v>0</v>
      </c>
      <c r="BG511" s="216">
        <f>IF(N511="zákl. přenesená",J511,0)</f>
        <v>0</v>
      </c>
      <c r="BH511" s="216">
        <f>IF(N511="sníž. přenesená",J511,0)</f>
        <v>0</v>
      </c>
      <c r="BI511" s="216">
        <f>IF(N511="nulová",J511,0)</f>
        <v>0</v>
      </c>
      <c r="BJ511" s="25" t="s">
        <v>24</v>
      </c>
      <c r="BK511" s="216">
        <f>ROUND(I511*H511,2)</f>
        <v>0</v>
      </c>
      <c r="BL511" s="25" t="s">
        <v>304</v>
      </c>
      <c r="BM511" s="25" t="s">
        <v>1073</v>
      </c>
    </row>
    <row r="512" spans="2:65" s="12" customFormat="1" ht="13.5">
      <c r="B512" s="217"/>
      <c r="C512" s="218"/>
      <c r="D512" s="219" t="s">
        <v>237</v>
      </c>
      <c r="E512" s="220" t="s">
        <v>22</v>
      </c>
      <c r="F512" s="221" t="s">
        <v>1074</v>
      </c>
      <c r="G512" s="218"/>
      <c r="H512" s="222">
        <v>124.471</v>
      </c>
      <c r="I512" s="223"/>
      <c r="J512" s="218"/>
      <c r="K512" s="218"/>
      <c r="L512" s="224"/>
      <c r="M512" s="225"/>
      <c r="N512" s="226"/>
      <c r="O512" s="226"/>
      <c r="P512" s="226"/>
      <c r="Q512" s="226"/>
      <c r="R512" s="226"/>
      <c r="S512" s="226"/>
      <c r="T512" s="227"/>
      <c r="AT512" s="228" t="s">
        <v>237</v>
      </c>
      <c r="AU512" s="228" t="s">
        <v>87</v>
      </c>
      <c r="AV512" s="12" t="s">
        <v>87</v>
      </c>
      <c r="AW512" s="12" t="s">
        <v>42</v>
      </c>
      <c r="AX512" s="12" t="s">
        <v>24</v>
      </c>
      <c r="AY512" s="228" t="s">
        <v>228</v>
      </c>
    </row>
    <row r="513" spans="2:65" s="1" customFormat="1" ht="22.5" customHeight="1">
      <c r="B513" s="42"/>
      <c r="C513" s="205" t="s">
        <v>1075</v>
      </c>
      <c r="D513" s="205" t="s">
        <v>230</v>
      </c>
      <c r="E513" s="206" t="s">
        <v>1076</v>
      </c>
      <c r="F513" s="207" t="s">
        <v>1077</v>
      </c>
      <c r="G513" s="208" t="s">
        <v>263</v>
      </c>
      <c r="H513" s="209">
        <v>1664.329</v>
      </c>
      <c r="I513" s="210"/>
      <c r="J513" s="211">
        <f>ROUND(I513*H513,2)</f>
        <v>0</v>
      </c>
      <c r="K513" s="207" t="s">
        <v>234</v>
      </c>
      <c r="L513" s="62"/>
      <c r="M513" s="212" t="s">
        <v>22</v>
      </c>
      <c r="N513" s="213" t="s">
        <v>50</v>
      </c>
      <c r="O513" s="43"/>
      <c r="P513" s="214">
        <f>O513*H513</f>
        <v>0</v>
      </c>
      <c r="Q513" s="214">
        <v>4.6000000000000001E-4</v>
      </c>
      <c r="R513" s="214">
        <f>Q513*H513</f>
        <v>0.76559133999999995</v>
      </c>
      <c r="S513" s="214">
        <v>0</v>
      </c>
      <c r="T513" s="215">
        <f>S513*H513</f>
        <v>0</v>
      </c>
      <c r="AR513" s="25" t="s">
        <v>304</v>
      </c>
      <c r="AT513" s="25" t="s">
        <v>230</v>
      </c>
      <c r="AU513" s="25" t="s">
        <v>87</v>
      </c>
      <c r="AY513" s="25" t="s">
        <v>228</v>
      </c>
      <c r="BE513" s="216">
        <f>IF(N513="základní",J513,0)</f>
        <v>0</v>
      </c>
      <c r="BF513" s="216">
        <f>IF(N513="snížená",J513,0)</f>
        <v>0</v>
      </c>
      <c r="BG513" s="216">
        <f>IF(N513="zákl. přenesená",J513,0)</f>
        <v>0</v>
      </c>
      <c r="BH513" s="216">
        <f>IF(N513="sníž. přenesená",J513,0)</f>
        <v>0</v>
      </c>
      <c r="BI513" s="216">
        <f>IF(N513="nulová",J513,0)</f>
        <v>0</v>
      </c>
      <c r="BJ513" s="25" t="s">
        <v>24</v>
      </c>
      <c r="BK513" s="216">
        <f>ROUND(I513*H513,2)</f>
        <v>0</v>
      </c>
      <c r="BL513" s="25" t="s">
        <v>304</v>
      </c>
      <c r="BM513" s="25" t="s">
        <v>1078</v>
      </c>
    </row>
    <row r="514" spans="2:65" s="12" customFormat="1" ht="13.5">
      <c r="B514" s="217"/>
      <c r="C514" s="218"/>
      <c r="D514" s="229" t="s">
        <v>237</v>
      </c>
      <c r="E514" s="230" t="s">
        <v>22</v>
      </c>
      <c r="F514" s="231" t="s">
        <v>1079</v>
      </c>
      <c r="G514" s="218"/>
      <c r="H514" s="232">
        <v>319.45999999999998</v>
      </c>
      <c r="I514" s="223"/>
      <c r="J514" s="218"/>
      <c r="K514" s="218"/>
      <c r="L514" s="224"/>
      <c r="M514" s="225"/>
      <c r="N514" s="226"/>
      <c r="O514" s="226"/>
      <c r="P514" s="226"/>
      <c r="Q514" s="226"/>
      <c r="R514" s="226"/>
      <c r="S514" s="226"/>
      <c r="T514" s="227"/>
      <c r="AT514" s="228" t="s">
        <v>237</v>
      </c>
      <c r="AU514" s="228" t="s">
        <v>87</v>
      </c>
      <c r="AV514" s="12" t="s">
        <v>87</v>
      </c>
      <c r="AW514" s="12" t="s">
        <v>42</v>
      </c>
      <c r="AX514" s="12" t="s">
        <v>79</v>
      </c>
      <c r="AY514" s="228" t="s">
        <v>228</v>
      </c>
    </row>
    <row r="515" spans="2:65" s="12" customFormat="1" ht="13.5">
      <c r="B515" s="217"/>
      <c r="C515" s="218"/>
      <c r="D515" s="229" t="s">
        <v>237</v>
      </c>
      <c r="E515" s="230" t="s">
        <v>22</v>
      </c>
      <c r="F515" s="231" t="s">
        <v>1080</v>
      </c>
      <c r="G515" s="218"/>
      <c r="H515" s="232">
        <v>108.47</v>
      </c>
      <c r="I515" s="223"/>
      <c r="J515" s="218"/>
      <c r="K515" s="218"/>
      <c r="L515" s="224"/>
      <c r="M515" s="225"/>
      <c r="N515" s="226"/>
      <c r="O515" s="226"/>
      <c r="P515" s="226"/>
      <c r="Q515" s="226"/>
      <c r="R515" s="226"/>
      <c r="S515" s="226"/>
      <c r="T515" s="227"/>
      <c r="AT515" s="228" t="s">
        <v>237</v>
      </c>
      <c r="AU515" s="228" t="s">
        <v>87</v>
      </c>
      <c r="AV515" s="12" t="s">
        <v>87</v>
      </c>
      <c r="AW515" s="12" t="s">
        <v>42</v>
      </c>
      <c r="AX515" s="12" t="s">
        <v>79</v>
      </c>
      <c r="AY515" s="228" t="s">
        <v>228</v>
      </c>
    </row>
    <row r="516" spans="2:65" s="12" customFormat="1" ht="13.5">
      <c r="B516" s="217"/>
      <c r="C516" s="218"/>
      <c r="D516" s="229" t="s">
        <v>237</v>
      </c>
      <c r="E516" s="230" t="s">
        <v>22</v>
      </c>
      <c r="F516" s="231" t="s">
        <v>1081</v>
      </c>
      <c r="G516" s="218"/>
      <c r="H516" s="232">
        <v>272.84899999999999</v>
      </c>
      <c r="I516" s="223"/>
      <c r="J516" s="218"/>
      <c r="K516" s="218"/>
      <c r="L516" s="224"/>
      <c r="M516" s="225"/>
      <c r="N516" s="226"/>
      <c r="O516" s="226"/>
      <c r="P516" s="226"/>
      <c r="Q516" s="226"/>
      <c r="R516" s="226"/>
      <c r="S516" s="226"/>
      <c r="T516" s="227"/>
      <c r="AT516" s="228" t="s">
        <v>237</v>
      </c>
      <c r="AU516" s="228" t="s">
        <v>87</v>
      </c>
      <c r="AV516" s="12" t="s">
        <v>87</v>
      </c>
      <c r="AW516" s="12" t="s">
        <v>42</v>
      </c>
      <c r="AX516" s="12" t="s">
        <v>79</v>
      </c>
      <c r="AY516" s="228" t="s">
        <v>228</v>
      </c>
    </row>
    <row r="517" spans="2:65" s="12" customFormat="1" ht="13.5">
      <c r="B517" s="217"/>
      <c r="C517" s="218"/>
      <c r="D517" s="229" t="s">
        <v>237</v>
      </c>
      <c r="E517" s="230" t="s">
        <v>22</v>
      </c>
      <c r="F517" s="231" t="s">
        <v>1082</v>
      </c>
      <c r="G517" s="218"/>
      <c r="H517" s="232">
        <v>11.5</v>
      </c>
      <c r="I517" s="223"/>
      <c r="J517" s="218"/>
      <c r="K517" s="218"/>
      <c r="L517" s="224"/>
      <c r="M517" s="225"/>
      <c r="N517" s="226"/>
      <c r="O517" s="226"/>
      <c r="P517" s="226"/>
      <c r="Q517" s="226"/>
      <c r="R517" s="226"/>
      <c r="S517" s="226"/>
      <c r="T517" s="227"/>
      <c r="AT517" s="228" t="s">
        <v>237</v>
      </c>
      <c r="AU517" s="228" t="s">
        <v>87</v>
      </c>
      <c r="AV517" s="12" t="s">
        <v>87</v>
      </c>
      <c r="AW517" s="12" t="s">
        <v>42</v>
      </c>
      <c r="AX517" s="12" t="s">
        <v>79</v>
      </c>
      <c r="AY517" s="228" t="s">
        <v>228</v>
      </c>
    </row>
    <row r="518" spans="2:65" s="12" customFormat="1" ht="13.5">
      <c r="B518" s="217"/>
      <c r="C518" s="218"/>
      <c r="D518" s="229" t="s">
        <v>237</v>
      </c>
      <c r="E518" s="230" t="s">
        <v>22</v>
      </c>
      <c r="F518" s="231" t="s">
        <v>1083</v>
      </c>
      <c r="G518" s="218"/>
      <c r="H518" s="232">
        <v>952.05</v>
      </c>
      <c r="I518" s="223"/>
      <c r="J518" s="218"/>
      <c r="K518" s="218"/>
      <c r="L518" s="224"/>
      <c r="M518" s="225"/>
      <c r="N518" s="226"/>
      <c r="O518" s="226"/>
      <c r="P518" s="226"/>
      <c r="Q518" s="226"/>
      <c r="R518" s="226"/>
      <c r="S518" s="226"/>
      <c r="T518" s="227"/>
      <c r="AT518" s="228" t="s">
        <v>237</v>
      </c>
      <c r="AU518" s="228" t="s">
        <v>87</v>
      </c>
      <c r="AV518" s="12" t="s">
        <v>87</v>
      </c>
      <c r="AW518" s="12" t="s">
        <v>42</v>
      </c>
      <c r="AX518" s="12" t="s">
        <v>79</v>
      </c>
      <c r="AY518" s="228" t="s">
        <v>228</v>
      </c>
    </row>
    <row r="519" spans="2:65" s="13" customFormat="1" ht="13.5">
      <c r="B519" s="243"/>
      <c r="C519" s="244"/>
      <c r="D519" s="219" t="s">
        <v>237</v>
      </c>
      <c r="E519" s="245" t="s">
        <v>22</v>
      </c>
      <c r="F519" s="246" t="s">
        <v>358</v>
      </c>
      <c r="G519" s="244"/>
      <c r="H519" s="247">
        <v>1664.329</v>
      </c>
      <c r="I519" s="248"/>
      <c r="J519" s="244"/>
      <c r="K519" s="244"/>
      <c r="L519" s="249"/>
      <c r="M519" s="250"/>
      <c r="N519" s="251"/>
      <c r="O519" s="251"/>
      <c r="P519" s="251"/>
      <c r="Q519" s="251"/>
      <c r="R519" s="251"/>
      <c r="S519" s="251"/>
      <c r="T519" s="252"/>
      <c r="AT519" s="253" t="s">
        <v>237</v>
      </c>
      <c r="AU519" s="253" t="s">
        <v>87</v>
      </c>
      <c r="AV519" s="13" t="s">
        <v>235</v>
      </c>
      <c r="AW519" s="13" t="s">
        <v>42</v>
      </c>
      <c r="AX519" s="13" t="s">
        <v>24</v>
      </c>
      <c r="AY519" s="253" t="s">
        <v>228</v>
      </c>
    </row>
    <row r="520" spans="2:65" s="1" customFormat="1" ht="31.5" customHeight="1">
      <c r="B520" s="42"/>
      <c r="C520" s="233" t="s">
        <v>1084</v>
      </c>
      <c r="D520" s="233" t="s">
        <v>349</v>
      </c>
      <c r="E520" s="234" t="s">
        <v>1085</v>
      </c>
      <c r="F520" s="235" t="s">
        <v>1086</v>
      </c>
      <c r="G520" s="236" t="s">
        <v>263</v>
      </c>
      <c r="H520" s="237">
        <v>1913.9780000000001</v>
      </c>
      <c r="I520" s="238"/>
      <c r="J520" s="239">
        <f>ROUND(I520*H520,2)</f>
        <v>0</v>
      </c>
      <c r="K520" s="235" t="s">
        <v>234</v>
      </c>
      <c r="L520" s="240"/>
      <c r="M520" s="241" t="s">
        <v>22</v>
      </c>
      <c r="N520" s="242" t="s">
        <v>50</v>
      </c>
      <c r="O520" s="43"/>
      <c r="P520" s="214">
        <f>O520*H520</f>
        <v>0</v>
      </c>
      <c r="Q520" s="214">
        <v>1.9E-3</v>
      </c>
      <c r="R520" s="214">
        <f>Q520*H520</f>
        <v>3.6365582000000001</v>
      </c>
      <c r="S520" s="214">
        <v>0</v>
      </c>
      <c r="T520" s="215">
        <f>S520*H520</f>
        <v>0</v>
      </c>
      <c r="AR520" s="25" t="s">
        <v>404</v>
      </c>
      <c r="AT520" s="25" t="s">
        <v>349</v>
      </c>
      <c r="AU520" s="25" t="s">
        <v>87</v>
      </c>
      <c r="AY520" s="25" t="s">
        <v>228</v>
      </c>
      <c r="BE520" s="216">
        <f>IF(N520="základní",J520,0)</f>
        <v>0</v>
      </c>
      <c r="BF520" s="216">
        <f>IF(N520="snížená",J520,0)</f>
        <v>0</v>
      </c>
      <c r="BG520" s="216">
        <f>IF(N520="zákl. přenesená",J520,0)</f>
        <v>0</v>
      </c>
      <c r="BH520" s="216">
        <f>IF(N520="sníž. přenesená",J520,0)</f>
        <v>0</v>
      </c>
      <c r="BI520" s="216">
        <f>IF(N520="nulová",J520,0)</f>
        <v>0</v>
      </c>
      <c r="BJ520" s="25" t="s">
        <v>24</v>
      </c>
      <c r="BK520" s="216">
        <f>ROUND(I520*H520,2)</f>
        <v>0</v>
      </c>
      <c r="BL520" s="25" t="s">
        <v>304</v>
      </c>
      <c r="BM520" s="25" t="s">
        <v>1087</v>
      </c>
    </row>
    <row r="521" spans="2:65" s="12" customFormat="1" ht="13.5">
      <c r="B521" s="217"/>
      <c r="C521" s="218"/>
      <c r="D521" s="219" t="s">
        <v>237</v>
      </c>
      <c r="E521" s="220" t="s">
        <v>22</v>
      </c>
      <c r="F521" s="221" t="s">
        <v>1088</v>
      </c>
      <c r="G521" s="218"/>
      <c r="H521" s="222">
        <v>1913.9780000000001</v>
      </c>
      <c r="I521" s="223"/>
      <c r="J521" s="218"/>
      <c r="K521" s="218"/>
      <c r="L521" s="224"/>
      <c r="M521" s="225"/>
      <c r="N521" s="226"/>
      <c r="O521" s="226"/>
      <c r="P521" s="226"/>
      <c r="Q521" s="226"/>
      <c r="R521" s="226"/>
      <c r="S521" s="226"/>
      <c r="T521" s="227"/>
      <c r="AT521" s="228" t="s">
        <v>237</v>
      </c>
      <c r="AU521" s="228" t="s">
        <v>87</v>
      </c>
      <c r="AV521" s="12" t="s">
        <v>87</v>
      </c>
      <c r="AW521" s="12" t="s">
        <v>42</v>
      </c>
      <c r="AX521" s="12" t="s">
        <v>24</v>
      </c>
      <c r="AY521" s="228" t="s">
        <v>228</v>
      </c>
    </row>
    <row r="522" spans="2:65" s="1" customFormat="1" ht="22.5" customHeight="1">
      <c r="B522" s="42"/>
      <c r="C522" s="205" t="s">
        <v>1089</v>
      </c>
      <c r="D522" s="205" t="s">
        <v>230</v>
      </c>
      <c r="E522" s="206" t="s">
        <v>1090</v>
      </c>
      <c r="F522" s="207" t="s">
        <v>1091</v>
      </c>
      <c r="G522" s="208" t="s">
        <v>263</v>
      </c>
      <c r="H522" s="209">
        <v>958.38</v>
      </c>
      <c r="I522" s="210"/>
      <c r="J522" s="211">
        <f>ROUND(I522*H522,2)</f>
        <v>0</v>
      </c>
      <c r="K522" s="207" t="s">
        <v>234</v>
      </c>
      <c r="L522" s="62"/>
      <c r="M522" s="212" t="s">
        <v>22</v>
      </c>
      <c r="N522" s="213" t="s">
        <v>50</v>
      </c>
      <c r="O522" s="43"/>
      <c r="P522" s="214">
        <f>O522*H522</f>
        <v>0</v>
      </c>
      <c r="Q522" s="214">
        <v>0</v>
      </c>
      <c r="R522" s="214">
        <f>Q522*H522</f>
        <v>0</v>
      </c>
      <c r="S522" s="214">
        <v>0</v>
      </c>
      <c r="T522" s="215">
        <f>S522*H522</f>
        <v>0</v>
      </c>
      <c r="AR522" s="25" t="s">
        <v>304</v>
      </c>
      <c r="AT522" s="25" t="s">
        <v>230</v>
      </c>
      <c r="AU522" s="25" t="s">
        <v>87</v>
      </c>
      <c r="AY522" s="25" t="s">
        <v>228</v>
      </c>
      <c r="BE522" s="216">
        <f>IF(N522="základní",J522,0)</f>
        <v>0</v>
      </c>
      <c r="BF522" s="216">
        <f>IF(N522="snížená",J522,0)</f>
        <v>0</v>
      </c>
      <c r="BG522" s="216">
        <f>IF(N522="zákl. přenesená",J522,0)</f>
        <v>0</v>
      </c>
      <c r="BH522" s="216">
        <f>IF(N522="sníž. přenesená",J522,0)</f>
        <v>0</v>
      </c>
      <c r="BI522" s="216">
        <f>IF(N522="nulová",J522,0)</f>
        <v>0</v>
      </c>
      <c r="BJ522" s="25" t="s">
        <v>24</v>
      </c>
      <c r="BK522" s="216">
        <f>ROUND(I522*H522,2)</f>
        <v>0</v>
      </c>
      <c r="BL522" s="25" t="s">
        <v>304</v>
      </c>
      <c r="BM522" s="25" t="s">
        <v>1092</v>
      </c>
    </row>
    <row r="523" spans="2:65" s="1" customFormat="1" ht="22.5" customHeight="1">
      <c r="B523" s="42"/>
      <c r="C523" s="233" t="s">
        <v>1093</v>
      </c>
      <c r="D523" s="233" t="s">
        <v>349</v>
      </c>
      <c r="E523" s="234" t="s">
        <v>1094</v>
      </c>
      <c r="F523" s="235" t="s">
        <v>1095</v>
      </c>
      <c r="G523" s="236" t="s">
        <v>263</v>
      </c>
      <c r="H523" s="237">
        <v>1102.1369999999999</v>
      </c>
      <c r="I523" s="238"/>
      <c r="J523" s="239">
        <f>ROUND(I523*H523,2)</f>
        <v>0</v>
      </c>
      <c r="K523" s="235" t="s">
        <v>234</v>
      </c>
      <c r="L523" s="240"/>
      <c r="M523" s="241" t="s">
        <v>22</v>
      </c>
      <c r="N523" s="242" t="s">
        <v>50</v>
      </c>
      <c r="O523" s="43"/>
      <c r="P523" s="214">
        <f>O523*H523</f>
        <v>0</v>
      </c>
      <c r="Q523" s="214">
        <v>2.9999999999999997E-4</v>
      </c>
      <c r="R523" s="214">
        <f>Q523*H523</f>
        <v>0.33064109999999997</v>
      </c>
      <c r="S523" s="214">
        <v>0</v>
      </c>
      <c r="T523" s="215">
        <f>S523*H523</f>
        <v>0</v>
      </c>
      <c r="AR523" s="25" t="s">
        <v>404</v>
      </c>
      <c r="AT523" s="25" t="s">
        <v>349</v>
      </c>
      <c r="AU523" s="25" t="s">
        <v>87</v>
      </c>
      <c r="AY523" s="25" t="s">
        <v>228</v>
      </c>
      <c r="BE523" s="216">
        <f>IF(N523="základní",J523,0)</f>
        <v>0</v>
      </c>
      <c r="BF523" s="216">
        <f>IF(N523="snížená",J523,0)</f>
        <v>0</v>
      </c>
      <c r="BG523" s="216">
        <f>IF(N523="zákl. přenesená",J523,0)</f>
        <v>0</v>
      </c>
      <c r="BH523" s="216">
        <f>IF(N523="sníž. přenesená",J523,0)</f>
        <v>0</v>
      </c>
      <c r="BI523" s="216">
        <f>IF(N523="nulová",J523,0)</f>
        <v>0</v>
      </c>
      <c r="BJ523" s="25" t="s">
        <v>24</v>
      </c>
      <c r="BK523" s="216">
        <f>ROUND(I523*H523,2)</f>
        <v>0</v>
      </c>
      <c r="BL523" s="25" t="s">
        <v>304</v>
      </c>
      <c r="BM523" s="25" t="s">
        <v>1096</v>
      </c>
    </row>
    <row r="524" spans="2:65" s="12" customFormat="1" ht="13.5">
      <c r="B524" s="217"/>
      <c r="C524" s="218"/>
      <c r="D524" s="219" t="s">
        <v>237</v>
      </c>
      <c r="E524" s="220" t="s">
        <v>22</v>
      </c>
      <c r="F524" s="221" t="s">
        <v>1097</v>
      </c>
      <c r="G524" s="218"/>
      <c r="H524" s="222">
        <v>1102.1369999999999</v>
      </c>
      <c r="I524" s="223"/>
      <c r="J524" s="218"/>
      <c r="K524" s="218"/>
      <c r="L524" s="224"/>
      <c r="M524" s="225"/>
      <c r="N524" s="226"/>
      <c r="O524" s="226"/>
      <c r="P524" s="226"/>
      <c r="Q524" s="226"/>
      <c r="R524" s="226"/>
      <c r="S524" s="226"/>
      <c r="T524" s="227"/>
      <c r="AT524" s="228" t="s">
        <v>237</v>
      </c>
      <c r="AU524" s="228" t="s">
        <v>87</v>
      </c>
      <c r="AV524" s="12" t="s">
        <v>87</v>
      </c>
      <c r="AW524" s="12" t="s">
        <v>42</v>
      </c>
      <c r="AX524" s="12" t="s">
        <v>24</v>
      </c>
      <c r="AY524" s="228" t="s">
        <v>228</v>
      </c>
    </row>
    <row r="525" spans="2:65" s="1" customFormat="1" ht="22.5" customHeight="1">
      <c r="B525" s="42"/>
      <c r="C525" s="205" t="s">
        <v>1098</v>
      </c>
      <c r="D525" s="205" t="s">
        <v>230</v>
      </c>
      <c r="E525" s="206" t="s">
        <v>1099</v>
      </c>
      <c r="F525" s="207" t="s">
        <v>1100</v>
      </c>
      <c r="G525" s="208" t="s">
        <v>263</v>
      </c>
      <c r="H525" s="209">
        <v>952.05</v>
      </c>
      <c r="I525" s="210"/>
      <c r="J525" s="211">
        <f>ROUND(I525*H525,2)</f>
        <v>0</v>
      </c>
      <c r="K525" s="207" t="s">
        <v>234</v>
      </c>
      <c r="L525" s="62"/>
      <c r="M525" s="212" t="s">
        <v>22</v>
      </c>
      <c r="N525" s="213" t="s">
        <v>50</v>
      </c>
      <c r="O525" s="43"/>
      <c r="P525" s="214">
        <f>O525*H525</f>
        <v>0</v>
      </c>
      <c r="Q525" s="214">
        <v>0</v>
      </c>
      <c r="R525" s="214">
        <f>Q525*H525</f>
        <v>0</v>
      </c>
      <c r="S525" s="214">
        <v>0</v>
      </c>
      <c r="T525" s="215">
        <f>S525*H525</f>
        <v>0</v>
      </c>
      <c r="AR525" s="25" t="s">
        <v>304</v>
      </c>
      <c r="AT525" s="25" t="s">
        <v>230</v>
      </c>
      <c r="AU525" s="25" t="s">
        <v>87</v>
      </c>
      <c r="AY525" s="25" t="s">
        <v>228</v>
      </c>
      <c r="BE525" s="216">
        <f>IF(N525="základní",J525,0)</f>
        <v>0</v>
      </c>
      <c r="BF525" s="216">
        <f>IF(N525="snížená",J525,0)</f>
        <v>0</v>
      </c>
      <c r="BG525" s="216">
        <f>IF(N525="zákl. přenesená",J525,0)</f>
        <v>0</v>
      </c>
      <c r="BH525" s="216">
        <f>IF(N525="sníž. přenesená",J525,0)</f>
        <v>0</v>
      </c>
      <c r="BI525" s="216">
        <f>IF(N525="nulová",J525,0)</f>
        <v>0</v>
      </c>
      <c r="BJ525" s="25" t="s">
        <v>24</v>
      </c>
      <c r="BK525" s="216">
        <f>ROUND(I525*H525,2)</f>
        <v>0</v>
      </c>
      <c r="BL525" s="25" t="s">
        <v>304</v>
      </c>
      <c r="BM525" s="25" t="s">
        <v>1101</v>
      </c>
    </row>
    <row r="526" spans="2:65" s="12" customFormat="1" ht="13.5">
      <c r="B526" s="217"/>
      <c r="C526" s="218"/>
      <c r="D526" s="219" t="s">
        <v>237</v>
      </c>
      <c r="E526" s="220" t="s">
        <v>22</v>
      </c>
      <c r="F526" s="221" t="s">
        <v>1083</v>
      </c>
      <c r="G526" s="218"/>
      <c r="H526" s="222">
        <v>952.05</v>
      </c>
      <c r="I526" s="223"/>
      <c r="J526" s="218"/>
      <c r="K526" s="218"/>
      <c r="L526" s="224"/>
      <c r="M526" s="225"/>
      <c r="N526" s="226"/>
      <c r="O526" s="226"/>
      <c r="P526" s="226"/>
      <c r="Q526" s="226"/>
      <c r="R526" s="226"/>
      <c r="S526" s="226"/>
      <c r="T526" s="227"/>
      <c r="AT526" s="228" t="s">
        <v>237</v>
      </c>
      <c r="AU526" s="228" t="s">
        <v>87</v>
      </c>
      <c r="AV526" s="12" t="s">
        <v>87</v>
      </c>
      <c r="AW526" s="12" t="s">
        <v>42</v>
      </c>
      <c r="AX526" s="12" t="s">
        <v>24</v>
      </c>
      <c r="AY526" s="228" t="s">
        <v>228</v>
      </c>
    </row>
    <row r="527" spans="2:65" s="1" customFormat="1" ht="22.5" customHeight="1">
      <c r="B527" s="42"/>
      <c r="C527" s="233" t="s">
        <v>1102</v>
      </c>
      <c r="D527" s="233" t="s">
        <v>349</v>
      </c>
      <c r="E527" s="234" t="s">
        <v>1103</v>
      </c>
      <c r="F527" s="235" t="s">
        <v>1104</v>
      </c>
      <c r="G527" s="236" t="s">
        <v>316</v>
      </c>
      <c r="H527" s="237">
        <v>78.543999999999997</v>
      </c>
      <c r="I527" s="238"/>
      <c r="J527" s="239">
        <f>ROUND(I527*H527,2)</f>
        <v>0</v>
      </c>
      <c r="K527" s="235" t="s">
        <v>234</v>
      </c>
      <c r="L527" s="240"/>
      <c r="M527" s="241" t="s">
        <v>22</v>
      </c>
      <c r="N527" s="242" t="s">
        <v>50</v>
      </c>
      <c r="O527" s="43"/>
      <c r="P527" s="214">
        <f>O527*H527</f>
        <v>0</v>
      </c>
      <c r="Q527" s="214">
        <v>1</v>
      </c>
      <c r="R527" s="214">
        <f>Q527*H527</f>
        <v>78.543999999999997</v>
      </c>
      <c r="S527" s="214">
        <v>0</v>
      </c>
      <c r="T527" s="215">
        <f>S527*H527</f>
        <v>0</v>
      </c>
      <c r="AR527" s="25" t="s">
        <v>404</v>
      </c>
      <c r="AT527" s="25" t="s">
        <v>349</v>
      </c>
      <c r="AU527" s="25" t="s">
        <v>87</v>
      </c>
      <c r="AY527" s="25" t="s">
        <v>228</v>
      </c>
      <c r="BE527" s="216">
        <f>IF(N527="základní",J527,0)</f>
        <v>0</v>
      </c>
      <c r="BF527" s="216">
        <f>IF(N527="snížená",J527,0)</f>
        <v>0</v>
      </c>
      <c r="BG527" s="216">
        <f>IF(N527="zákl. přenesená",J527,0)</f>
        <v>0</v>
      </c>
      <c r="BH527" s="216">
        <f>IF(N527="sníž. přenesená",J527,0)</f>
        <v>0</v>
      </c>
      <c r="BI527" s="216">
        <f>IF(N527="nulová",J527,0)</f>
        <v>0</v>
      </c>
      <c r="BJ527" s="25" t="s">
        <v>24</v>
      </c>
      <c r="BK527" s="216">
        <f>ROUND(I527*H527,2)</f>
        <v>0</v>
      </c>
      <c r="BL527" s="25" t="s">
        <v>304</v>
      </c>
      <c r="BM527" s="25" t="s">
        <v>1105</v>
      </c>
    </row>
    <row r="528" spans="2:65" s="12" customFormat="1" ht="13.5">
      <c r="B528" s="217"/>
      <c r="C528" s="218"/>
      <c r="D528" s="219" t="s">
        <v>237</v>
      </c>
      <c r="E528" s="220" t="s">
        <v>22</v>
      </c>
      <c r="F528" s="221" t="s">
        <v>1106</v>
      </c>
      <c r="G528" s="218"/>
      <c r="H528" s="222">
        <v>78.543999999999997</v>
      </c>
      <c r="I528" s="223"/>
      <c r="J528" s="218"/>
      <c r="K528" s="218"/>
      <c r="L528" s="224"/>
      <c r="M528" s="225"/>
      <c r="N528" s="226"/>
      <c r="O528" s="226"/>
      <c r="P528" s="226"/>
      <c r="Q528" s="226"/>
      <c r="R528" s="226"/>
      <c r="S528" s="226"/>
      <c r="T528" s="227"/>
      <c r="AT528" s="228" t="s">
        <v>237</v>
      </c>
      <c r="AU528" s="228" t="s">
        <v>87</v>
      </c>
      <c r="AV528" s="12" t="s">
        <v>87</v>
      </c>
      <c r="AW528" s="12" t="s">
        <v>42</v>
      </c>
      <c r="AX528" s="12" t="s">
        <v>24</v>
      </c>
      <c r="AY528" s="228" t="s">
        <v>228</v>
      </c>
    </row>
    <row r="529" spans="2:65" s="1" customFormat="1" ht="22.5" customHeight="1">
      <c r="B529" s="42"/>
      <c r="C529" s="205" t="s">
        <v>1107</v>
      </c>
      <c r="D529" s="205" t="s">
        <v>230</v>
      </c>
      <c r="E529" s="206" t="s">
        <v>1108</v>
      </c>
      <c r="F529" s="207" t="s">
        <v>1109</v>
      </c>
      <c r="G529" s="208" t="s">
        <v>263</v>
      </c>
      <c r="H529" s="209">
        <v>952.05</v>
      </c>
      <c r="I529" s="210"/>
      <c r="J529" s="211">
        <f>ROUND(I529*H529,2)</f>
        <v>0</v>
      </c>
      <c r="K529" s="207" t="s">
        <v>234</v>
      </c>
      <c r="L529" s="62"/>
      <c r="M529" s="212" t="s">
        <v>22</v>
      </c>
      <c r="N529" s="213" t="s">
        <v>50</v>
      </c>
      <c r="O529" s="43"/>
      <c r="P529" s="214">
        <f>O529*H529</f>
        <v>0</v>
      </c>
      <c r="Q529" s="214">
        <v>0</v>
      </c>
      <c r="R529" s="214">
        <f>Q529*H529</f>
        <v>0</v>
      </c>
      <c r="S529" s="214">
        <v>0</v>
      </c>
      <c r="T529" s="215">
        <f>S529*H529</f>
        <v>0</v>
      </c>
      <c r="AR529" s="25" t="s">
        <v>304</v>
      </c>
      <c r="AT529" s="25" t="s">
        <v>230</v>
      </c>
      <c r="AU529" s="25" t="s">
        <v>87</v>
      </c>
      <c r="AY529" s="25" t="s">
        <v>228</v>
      </c>
      <c r="BE529" s="216">
        <f>IF(N529="základní",J529,0)</f>
        <v>0</v>
      </c>
      <c r="BF529" s="216">
        <f>IF(N529="snížená",J529,0)</f>
        <v>0</v>
      </c>
      <c r="BG529" s="216">
        <f>IF(N529="zákl. přenesená",J529,0)</f>
        <v>0</v>
      </c>
      <c r="BH529" s="216">
        <f>IF(N529="sníž. přenesená",J529,0)</f>
        <v>0</v>
      </c>
      <c r="BI529" s="216">
        <f>IF(N529="nulová",J529,0)</f>
        <v>0</v>
      </c>
      <c r="BJ529" s="25" t="s">
        <v>24</v>
      </c>
      <c r="BK529" s="216">
        <f>ROUND(I529*H529,2)</f>
        <v>0</v>
      </c>
      <c r="BL529" s="25" t="s">
        <v>304</v>
      </c>
      <c r="BM529" s="25" t="s">
        <v>1110</v>
      </c>
    </row>
    <row r="530" spans="2:65" s="1" customFormat="1" ht="22.5" customHeight="1">
      <c r="B530" s="42"/>
      <c r="C530" s="233" t="s">
        <v>1111</v>
      </c>
      <c r="D530" s="233" t="s">
        <v>349</v>
      </c>
      <c r="E530" s="234" t="s">
        <v>1103</v>
      </c>
      <c r="F530" s="235" t="s">
        <v>1104</v>
      </c>
      <c r="G530" s="236" t="s">
        <v>316</v>
      </c>
      <c r="H530" s="237">
        <v>15.709</v>
      </c>
      <c r="I530" s="238"/>
      <c r="J530" s="239">
        <f>ROUND(I530*H530,2)</f>
        <v>0</v>
      </c>
      <c r="K530" s="235" t="s">
        <v>234</v>
      </c>
      <c r="L530" s="240"/>
      <c r="M530" s="241" t="s">
        <v>22</v>
      </c>
      <c r="N530" s="242" t="s">
        <v>50</v>
      </c>
      <c r="O530" s="43"/>
      <c r="P530" s="214">
        <f>O530*H530</f>
        <v>0</v>
      </c>
      <c r="Q530" s="214">
        <v>1</v>
      </c>
      <c r="R530" s="214">
        <f>Q530*H530</f>
        <v>15.709</v>
      </c>
      <c r="S530" s="214">
        <v>0</v>
      </c>
      <c r="T530" s="215">
        <f>S530*H530</f>
        <v>0</v>
      </c>
      <c r="AR530" s="25" t="s">
        <v>404</v>
      </c>
      <c r="AT530" s="25" t="s">
        <v>349</v>
      </c>
      <c r="AU530" s="25" t="s">
        <v>87</v>
      </c>
      <c r="AY530" s="25" t="s">
        <v>228</v>
      </c>
      <c r="BE530" s="216">
        <f>IF(N530="základní",J530,0)</f>
        <v>0</v>
      </c>
      <c r="BF530" s="216">
        <f>IF(N530="snížená",J530,0)</f>
        <v>0</v>
      </c>
      <c r="BG530" s="216">
        <f>IF(N530="zákl. přenesená",J530,0)</f>
        <v>0</v>
      </c>
      <c r="BH530" s="216">
        <f>IF(N530="sníž. přenesená",J530,0)</f>
        <v>0</v>
      </c>
      <c r="BI530" s="216">
        <f>IF(N530="nulová",J530,0)</f>
        <v>0</v>
      </c>
      <c r="BJ530" s="25" t="s">
        <v>24</v>
      </c>
      <c r="BK530" s="216">
        <f>ROUND(I530*H530,2)</f>
        <v>0</v>
      </c>
      <c r="BL530" s="25" t="s">
        <v>304</v>
      </c>
      <c r="BM530" s="25" t="s">
        <v>1112</v>
      </c>
    </row>
    <row r="531" spans="2:65" s="12" customFormat="1" ht="13.5">
      <c r="B531" s="217"/>
      <c r="C531" s="218"/>
      <c r="D531" s="219" t="s">
        <v>237</v>
      </c>
      <c r="E531" s="220" t="s">
        <v>22</v>
      </c>
      <c r="F531" s="221" t="s">
        <v>1113</v>
      </c>
      <c r="G531" s="218"/>
      <c r="H531" s="222">
        <v>15.709</v>
      </c>
      <c r="I531" s="223"/>
      <c r="J531" s="218"/>
      <c r="K531" s="218"/>
      <c r="L531" s="224"/>
      <c r="M531" s="225"/>
      <c r="N531" s="226"/>
      <c r="O531" s="226"/>
      <c r="P531" s="226"/>
      <c r="Q531" s="226"/>
      <c r="R531" s="226"/>
      <c r="S531" s="226"/>
      <c r="T531" s="227"/>
      <c r="AT531" s="228" t="s">
        <v>237</v>
      </c>
      <c r="AU531" s="228" t="s">
        <v>87</v>
      </c>
      <c r="AV531" s="12" t="s">
        <v>87</v>
      </c>
      <c r="AW531" s="12" t="s">
        <v>42</v>
      </c>
      <c r="AX531" s="12" t="s">
        <v>24</v>
      </c>
      <c r="AY531" s="228" t="s">
        <v>228</v>
      </c>
    </row>
    <row r="532" spans="2:65" s="1" customFormat="1" ht="22.5" customHeight="1">
      <c r="B532" s="42"/>
      <c r="C532" s="205" t="s">
        <v>1114</v>
      </c>
      <c r="D532" s="205" t="s">
        <v>230</v>
      </c>
      <c r="E532" s="206" t="s">
        <v>1115</v>
      </c>
      <c r="F532" s="207" t="s">
        <v>1116</v>
      </c>
      <c r="G532" s="208" t="s">
        <v>1024</v>
      </c>
      <c r="H532" s="279"/>
      <c r="I532" s="210"/>
      <c r="J532" s="211">
        <f>ROUND(I532*H532,2)</f>
        <v>0</v>
      </c>
      <c r="K532" s="207" t="s">
        <v>234</v>
      </c>
      <c r="L532" s="62"/>
      <c r="M532" s="212" t="s">
        <v>22</v>
      </c>
      <c r="N532" s="213" t="s">
        <v>50</v>
      </c>
      <c r="O532" s="43"/>
      <c r="P532" s="214">
        <f>O532*H532</f>
        <v>0</v>
      </c>
      <c r="Q532" s="214">
        <v>0</v>
      </c>
      <c r="R532" s="214">
        <f>Q532*H532</f>
        <v>0</v>
      </c>
      <c r="S532" s="214">
        <v>0</v>
      </c>
      <c r="T532" s="215">
        <f>S532*H532</f>
        <v>0</v>
      </c>
      <c r="AR532" s="25" t="s">
        <v>304</v>
      </c>
      <c r="AT532" s="25" t="s">
        <v>230</v>
      </c>
      <c r="AU532" s="25" t="s">
        <v>87</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304</v>
      </c>
      <c r="BM532" s="25" t="s">
        <v>1117</v>
      </c>
    </row>
    <row r="533" spans="2:65" s="11" customFormat="1" ht="29.85" customHeight="1">
      <c r="B533" s="188"/>
      <c r="C533" s="189"/>
      <c r="D533" s="202" t="s">
        <v>78</v>
      </c>
      <c r="E533" s="203" t="s">
        <v>1118</v>
      </c>
      <c r="F533" s="203" t="s">
        <v>1119</v>
      </c>
      <c r="G533" s="189"/>
      <c r="H533" s="189"/>
      <c r="I533" s="192"/>
      <c r="J533" s="204">
        <f>BK533</f>
        <v>0</v>
      </c>
      <c r="K533" s="189"/>
      <c r="L533" s="194"/>
      <c r="M533" s="195"/>
      <c r="N533" s="196"/>
      <c r="O533" s="196"/>
      <c r="P533" s="197">
        <f>SUM(P534:P592)</f>
        <v>0</v>
      </c>
      <c r="Q533" s="196"/>
      <c r="R533" s="197">
        <f>SUM(R534:R592)</f>
        <v>23.9491622</v>
      </c>
      <c r="S533" s="196"/>
      <c r="T533" s="198">
        <f>SUM(T534:T592)</f>
        <v>0</v>
      </c>
      <c r="AR533" s="199" t="s">
        <v>87</v>
      </c>
      <c r="AT533" s="200" t="s">
        <v>78</v>
      </c>
      <c r="AU533" s="200" t="s">
        <v>24</v>
      </c>
      <c r="AY533" s="199" t="s">
        <v>228</v>
      </c>
      <c r="BK533" s="201">
        <f>SUM(BK534:BK592)</f>
        <v>0</v>
      </c>
    </row>
    <row r="534" spans="2:65" s="1" customFormat="1" ht="22.5" customHeight="1">
      <c r="B534" s="42"/>
      <c r="C534" s="205" t="s">
        <v>1120</v>
      </c>
      <c r="D534" s="205" t="s">
        <v>230</v>
      </c>
      <c r="E534" s="206" t="s">
        <v>1121</v>
      </c>
      <c r="F534" s="207" t="s">
        <v>1122</v>
      </c>
      <c r="G534" s="208" t="s">
        <v>263</v>
      </c>
      <c r="H534" s="209">
        <v>27.93</v>
      </c>
      <c r="I534" s="210"/>
      <c r="J534" s="211">
        <f>ROUND(I534*H534,2)</f>
        <v>0</v>
      </c>
      <c r="K534" s="207" t="s">
        <v>22</v>
      </c>
      <c r="L534" s="62"/>
      <c r="M534" s="212" t="s">
        <v>22</v>
      </c>
      <c r="N534" s="213" t="s">
        <v>50</v>
      </c>
      <c r="O534" s="43"/>
      <c r="P534" s="214">
        <f>O534*H534</f>
        <v>0</v>
      </c>
      <c r="Q534" s="214">
        <v>0</v>
      </c>
      <c r="R534" s="214">
        <f>Q534*H534</f>
        <v>0</v>
      </c>
      <c r="S534" s="214">
        <v>0</v>
      </c>
      <c r="T534" s="215">
        <f>S534*H534</f>
        <v>0</v>
      </c>
      <c r="AR534" s="25" t="s">
        <v>304</v>
      </c>
      <c r="AT534" s="25" t="s">
        <v>230</v>
      </c>
      <c r="AU534" s="25" t="s">
        <v>87</v>
      </c>
      <c r="AY534" s="25" t="s">
        <v>228</v>
      </c>
      <c r="BE534" s="216">
        <f>IF(N534="základní",J534,0)</f>
        <v>0</v>
      </c>
      <c r="BF534" s="216">
        <f>IF(N534="snížená",J534,0)</f>
        <v>0</v>
      </c>
      <c r="BG534" s="216">
        <f>IF(N534="zákl. přenesená",J534,0)</f>
        <v>0</v>
      </c>
      <c r="BH534" s="216">
        <f>IF(N534="sníž. přenesená",J534,0)</f>
        <v>0</v>
      </c>
      <c r="BI534" s="216">
        <f>IF(N534="nulová",J534,0)</f>
        <v>0</v>
      </c>
      <c r="BJ534" s="25" t="s">
        <v>24</v>
      </c>
      <c r="BK534" s="216">
        <f>ROUND(I534*H534,2)</f>
        <v>0</v>
      </c>
      <c r="BL534" s="25" t="s">
        <v>304</v>
      </c>
      <c r="BM534" s="25" t="s">
        <v>1123</v>
      </c>
    </row>
    <row r="535" spans="2:65" s="12" customFormat="1" ht="13.5">
      <c r="B535" s="217"/>
      <c r="C535" s="218"/>
      <c r="D535" s="219" t="s">
        <v>237</v>
      </c>
      <c r="E535" s="220" t="s">
        <v>22</v>
      </c>
      <c r="F535" s="221" t="s">
        <v>1124</v>
      </c>
      <c r="G535" s="218"/>
      <c r="H535" s="222">
        <v>27.93</v>
      </c>
      <c r="I535" s="223"/>
      <c r="J535" s="218"/>
      <c r="K535" s="218"/>
      <c r="L535" s="224"/>
      <c r="M535" s="225"/>
      <c r="N535" s="226"/>
      <c r="O535" s="226"/>
      <c r="P535" s="226"/>
      <c r="Q535" s="226"/>
      <c r="R535" s="226"/>
      <c r="S535" s="226"/>
      <c r="T535" s="227"/>
      <c r="AT535" s="228" t="s">
        <v>237</v>
      </c>
      <c r="AU535" s="228" t="s">
        <v>87</v>
      </c>
      <c r="AV535" s="12" t="s">
        <v>87</v>
      </c>
      <c r="AW535" s="12" t="s">
        <v>42</v>
      </c>
      <c r="AX535" s="12" t="s">
        <v>24</v>
      </c>
      <c r="AY535" s="228" t="s">
        <v>228</v>
      </c>
    </row>
    <row r="536" spans="2:65" s="1" customFormat="1" ht="22.5" customHeight="1">
      <c r="B536" s="42"/>
      <c r="C536" s="205" t="s">
        <v>1125</v>
      </c>
      <c r="D536" s="205" t="s">
        <v>230</v>
      </c>
      <c r="E536" s="206" t="s">
        <v>1126</v>
      </c>
      <c r="F536" s="207" t="s">
        <v>1127</v>
      </c>
      <c r="G536" s="208" t="s">
        <v>263</v>
      </c>
      <c r="H536" s="209">
        <v>197.89</v>
      </c>
      <c r="I536" s="210"/>
      <c r="J536" s="211">
        <f>ROUND(I536*H536,2)</f>
        <v>0</v>
      </c>
      <c r="K536" s="207" t="s">
        <v>234</v>
      </c>
      <c r="L536" s="62"/>
      <c r="M536" s="212" t="s">
        <v>22</v>
      </c>
      <c r="N536" s="213" t="s">
        <v>50</v>
      </c>
      <c r="O536" s="43"/>
      <c r="P536" s="214">
        <f>O536*H536</f>
        <v>0</v>
      </c>
      <c r="Q536" s="214">
        <v>0</v>
      </c>
      <c r="R536" s="214">
        <f>Q536*H536</f>
        <v>0</v>
      </c>
      <c r="S536" s="214">
        <v>0</v>
      </c>
      <c r="T536" s="215">
        <f>S536*H536</f>
        <v>0</v>
      </c>
      <c r="AR536" s="25" t="s">
        <v>304</v>
      </c>
      <c r="AT536" s="25" t="s">
        <v>230</v>
      </c>
      <c r="AU536" s="25" t="s">
        <v>87</v>
      </c>
      <c r="AY536" s="25" t="s">
        <v>228</v>
      </c>
      <c r="BE536" s="216">
        <f>IF(N536="základní",J536,0)</f>
        <v>0</v>
      </c>
      <c r="BF536" s="216">
        <f>IF(N536="snížená",J536,0)</f>
        <v>0</v>
      </c>
      <c r="BG536" s="216">
        <f>IF(N536="zákl. přenesená",J536,0)</f>
        <v>0</v>
      </c>
      <c r="BH536" s="216">
        <f>IF(N536="sníž. přenesená",J536,0)</f>
        <v>0</v>
      </c>
      <c r="BI536" s="216">
        <f>IF(N536="nulová",J536,0)</f>
        <v>0</v>
      </c>
      <c r="BJ536" s="25" t="s">
        <v>24</v>
      </c>
      <c r="BK536" s="216">
        <f>ROUND(I536*H536,2)</f>
        <v>0</v>
      </c>
      <c r="BL536" s="25" t="s">
        <v>304</v>
      </c>
      <c r="BM536" s="25" t="s">
        <v>1128</v>
      </c>
    </row>
    <row r="537" spans="2:65" s="1" customFormat="1" ht="229.5">
      <c r="B537" s="42"/>
      <c r="C537" s="64"/>
      <c r="D537" s="219" t="s">
        <v>640</v>
      </c>
      <c r="E537" s="64"/>
      <c r="F537" s="280" t="s">
        <v>1129</v>
      </c>
      <c r="G537" s="64"/>
      <c r="H537" s="64"/>
      <c r="I537" s="173"/>
      <c r="J537" s="64"/>
      <c r="K537" s="64"/>
      <c r="L537" s="62"/>
      <c r="M537" s="255"/>
      <c r="N537" s="43"/>
      <c r="O537" s="43"/>
      <c r="P537" s="43"/>
      <c r="Q537" s="43"/>
      <c r="R537" s="43"/>
      <c r="S537" s="43"/>
      <c r="T537" s="79"/>
      <c r="AT537" s="25" t="s">
        <v>640</v>
      </c>
      <c r="AU537" s="25" t="s">
        <v>87</v>
      </c>
    </row>
    <row r="538" spans="2:65" s="1" customFormat="1" ht="22.5" customHeight="1">
      <c r="B538" s="42"/>
      <c r="C538" s="233" t="s">
        <v>1130</v>
      </c>
      <c r="D538" s="233" t="s">
        <v>349</v>
      </c>
      <c r="E538" s="234" t="s">
        <v>1131</v>
      </c>
      <c r="F538" s="235" t="s">
        <v>1132</v>
      </c>
      <c r="G538" s="236" t="s">
        <v>263</v>
      </c>
      <c r="H538" s="237">
        <v>71.817999999999998</v>
      </c>
      <c r="I538" s="238"/>
      <c r="J538" s="239">
        <f>ROUND(I538*H538,2)</f>
        <v>0</v>
      </c>
      <c r="K538" s="235" t="s">
        <v>22</v>
      </c>
      <c r="L538" s="240"/>
      <c r="M538" s="241" t="s">
        <v>22</v>
      </c>
      <c r="N538" s="242" t="s">
        <v>50</v>
      </c>
      <c r="O538" s="43"/>
      <c r="P538" s="214">
        <f>O538*H538</f>
        <v>0</v>
      </c>
      <c r="Q538" s="214">
        <v>2E-3</v>
      </c>
      <c r="R538" s="214">
        <f>Q538*H538</f>
        <v>0.14363599999999999</v>
      </c>
      <c r="S538" s="214">
        <v>0</v>
      </c>
      <c r="T538" s="215">
        <f>S538*H538</f>
        <v>0</v>
      </c>
      <c r="AR538" s="25" t="s">
        <v>404</v>
      </c>
      <c r="AT538" s="25" t="s">
        <v>349</v>
      </c>
      <c r="AU538" s="25" t="s">
        <v>87</v>
      </c>
      <c r="AY538" s="25" t="s">
        <v>228</v>
      </c>
      <c r="BE538" s="216">
        <f>IF(N538="základní",J538,0)</f>
        <v>0</v>
      </c>
      <c r="BF538" s="216">
        <f>IF(N538="snížená",J538,0)</f>
        <v>0</v>
      </c>
      <c r="BG538" s="216">
        <f>IF(N538="zákl. přenesená",J538,0)</f>
        <v>0</v>
      </c>
      <c r="BH538" s="216">
        <f>IF(N538="sníž. přenesená",J538,0)</f>
        <v>0</v>
      </c>
      <c r="BI538" s="216">
        <f>IF(N538="nulová",J538,0)</f>
        <v>0</v>
      </c>
      <c r="BJ538" s="25" t="s">
        <v>24</v>
      </c>
      <c r="BK538" s="216">
        <f>ROUND(I538*H538,2)</f>
        <v>0</v>
      </c>
      <c r="BL538" s="25" t="s">
        <v>304</v>
      </c>
      <c r="BM538" s="25" t="s">
        <v>1133</v>
      </c>
    </row>
    <row r="539" spans="2:65" s="1" customFormat="1" ht="27">
      <c r="B539" s="42"/>
      <c r="C539" s="64"/>
      <c r="D539" s="229" t="s">
        <v>640</v>
      </c>
      <c r="E539" s="64"/>
      <c r="F539" s="254" t="s">
        <v>1134</v>
      </c>
      <c r="G539" s="64"/>
      <c r="H539" s="64"/>
      <c r="I539" s="173"/>
      <c r="J539" s="64"/>
      <c r="K539" s="64"/>
      <c r="L539" s="62"/>
      <c r="M539" s="255"/>
      <c r="N539" s="43"/>
      <c r="O539" s="43"/>
      <c r="P539" s="43"/>
      <c r="Q539" s="43"/>
      <c r="R539" s="43"/>
      <c r="S539" s="43"/>
      <c r="T539" s="79"/>
      <c r="AT539" s="25" t="s">
        <v>640</v>
      </c>
      <c r="AU539" s="25" t="s">
        <v>87</v>
      </c>
    </row>
    <row r="540" spans="2:65" s="12" customFormat="1" ht="13.5">
      <c r="B540" s="217"/>
      <c r="C540" s="218"/>
      <c r="D540" s="219" t="s">
        <v>237</v>
      </c>
      <c r="E540" s="220" t="s">
        <v>22</v>
      </c>
      <c r="F540" s="221" t="s">
        <v>1135</v>
      </c>
      <c r="G540" s="218"/>
      <c r="H540" s="222">
        <v>71.817999999999998</v>
      </c>
      <c r="I540" s="223"/>
      <c r="J540" s="218"/>
      <c r="K540" s="218"/>
      <c r="L540" s="224"/>
      <c r="M540" s="225"/>
      <c r="N540" s="226"/>
      <c r="O540" s="226"/>
      <c r="P540" s="226"/>
      <c r="Q540" s="226"/>
      <c r="R540" s="226"/>
      <c r="S540" s="226"/>
      <c r="T540" s="227"/>
      <c r="AT540" s="228" t="s">
        <v>237</v>
      </c>
      <c r="AU540" s="228" t="s">
        <v>87</v>
      </c>
      <c r="AV540" s="12" t="s">
        <v>87</v>
      </c>
      <c r="AW540" s="12" t="s">
        <v>42</v>
      </c>
      <c r="AX540" s="12" t="s">
        <v>24</v>
      </c>
      <c r="AY540" s="228" t="s">
        <v>228</v>
      </c>
    </row>
    <row r="541" spans="2:65" s="1" customFormat="1" ht="22.5" customHeight="1">
      <c r="B541" s="42"/>
      <c r="C541" s="233" t="s">
        <v>1136</v>
      </c>
      <c r="D541" s="233" t="s">
        <v>349</v>
      </c>
      <c r="E541" s="234" t="s">
        <v>1137</v>
      </c>
      <c r="F541" s="235" t="s">
        <v>1138</v>
      </c>
      <c r="G541" s="236" t="s">
        <v>263</v>
      </c>
      <c r="H541" s="237">
        <v>128.59299999999999</v>
      </c>
      <c r="I541" s="238"/>
      <c r="J541" s="239">
        <f>ROUND(I541*H541,2)</f>
        <v>0</v>
      </c>
      <c r="K541" s="235" t="s">
        <v>234</v>
      </c>
      <c r="L541" s="240"/>
      <c r="M541" s="241" t="s">
        <v>22</v>
      </c>
      <c r="N541" s="242" t="s">
        <v>50</v>
      </c>
      <c r="O541" s="43"/>
      <c r="P541" s="214">
        <f>O541*H541</f>
        <v>0</v>
      </c>
      <c r="Q541" s="214">
        <v>4.0000000000000001E-3</v>
      </c>
      <c r="R541" s="214">
        <f>Q541*H541</f>
        <v>0.51437199999999994</v>
      </c>
      <c r="S541" s="214">
        <v>0</v>
      </c>
      <c r="T541" s="215">
        <f>S541*H541</f>
        <v>0</v>
      </c>
      <c r="AR541" s="25" t="s">
        <v>404</v>
      </c>
      <c r="AT541" s="25" t="s">
        <v>349</v>
      </c>
      <c r="AU541" s="25" t="s">
        <v>87</v>
      </c>
      <c r="AY541" s="25" t="s">
        <v>228</v>
      </c>
      <c r="BE541" s="216">
        <f>IF(N541="základní",J541,0)</f>
        <v>0</v>
      </c>
      <c r="BF541" s="216">
        <f>IF(N541="snížená",J541,0)</f>
        <v>0</v>
      </c>
      <c r="BG541" s="216">
        <f>IF(N541="zákl. přenesená",J541,0)</f>
        <v>0</v>
      </c>
      <c r="BH541" s="216">
        <f>IF(N541="sníž. přenesená",J541,0)</f>
        <v>0</v>
      </c>
      <c r="BI541" s="216">
        <f>IF(N541="nulová",J541,0)</f>
        <v>0</v>
      </c>
      <c r="BJ541" s="25" t="s">
        <v>24</v>
      </c>
      <c r="BK541" s="216">
        <f>ROUND(I541*H541,2)</f>
        <v>0</v>
      </c>
      <c r="BL541" s="25" t="s">
        <v>304</v>
      </c>
      <c r="BM541" s="25" t="s">
        <v>1139</v>
      </c>
    </row>
    <row r="542" spans="2:65" s="1" customFormat="1" ht="27">
      <c r="B542" s="42"/>
      <c r="C542" s="64"/>
      <c r="D542" s="229" t="s">
        <v>640</v>
      </c>
      <c r="E542" s="64"/>
      <c r="F542" s="254" t="s">
        <v>1140</v>
      </c>
      <c r="G542" s="64"/>
      <c r="H542" s="64"/>
      <c r="I542" s="173"/>
      <c r="J542" s="64"/>
      <c r="K542" s="64"/>
      <c r="L542" s="62"/>
      <c r="M542" s="255"/>
      <c r="N542" s="43"/>
      <c r="O542" s="43"/>
      <c r="P542" s="43"/>
      <c r="Q542" s="43"/>
      <c r="R542" s="43"/>
      <c r="S542" s="43"/>
      <c r="T542" s="79"/>
      <c r="AT542" s="25" t="s">
        <v>640</v>
      </c>
      <c r="AU542" s="25" t="s">
        <v>87</v>
      </c>
    </row>
    <row r="543" spans="2:65" s="12" customFormat="1" ht="13.5">
      <c r="B543" s="217"/>
      <c r="C543" s="218"/>
      <c r="D543" s="219" t="s">
        <v>237</v>
      </c>
      <c r="E543" s="220" t="s">
        <v>22</v>
      </c>
      <c r="F543" s="221" t="s">
        <v>1141</v>
      </c>
      <c r="G543" s="218"/>
      <c r="H543" s="222">
        <v>128.59299999999999</v>
      </c>
      <c r="I543" s="223"/>
      <c r="J543" s="218"/>
      <c r="K543" s="218"/>
      <c r="L543" s="224"/>
      <c r="M543" s="225"/>
      <c r="N543" s="226"/>
      <c r="O543" s="226"/>
      <c r="P543" s="226"/>
      <c r="Q543" s="226"/>
      <c r="R543" s="226"/>
      <c r="S543" s="226"/>
      <c r="T543" s="227"/>
      <c r="AT543" s="228" t="s">
        <v>237</v>
      </c>
      <c r="AU543" s="228" t="s">
        <v>87</v>
      </c>
      <c r="AV543" s="12" t="s">
        <v>87</v>
      </c>
      <c r="AW543" s="12" t="s">
        <v>42</v>
      </c>
      <c r="AX543" s="12" t="s">
        <v>24</v>
      </c>
      <c r="AY543" s="228" t="s">
        <v>228</v>
      </c>
    </row>
    <row r="544" spans="2:65" s="1" customFormat="1" ht="31.5" customHeight="1">
      <c r="B544" s="42"/>
      <c r="C544" s="205" t="s">
        <v>1142</v>
      </c>
      <c r="D544" s="205" t="s">
        <v>230</v>
      </c>
      <c r="E544" s="206" t="s">
        <v>1143</v>
      </c>
      <c r="F544" s="207" t="s">
        <v>1144</v>
      </c>
      <c r="G544" s="208" t="s">
        <v>263</v>
      </c>
      <c r="H544" s="209">
        <v>2739.73</v>
      </c>
      <c r="I544" s="210"/>
      <c r="J544" s="211">
        <f>ROUND(I544*H544,2)</f>
        <v>0</v>
      </c>
      <c r="K544" s="207" t="s">
        <v>234</v>
      </c>
      <c r="L544" s="62"/>
      <c r="M544" s="212" t="s">
        <v>22</v>
      </c>
      <c r="N544" s="213" t="s">
        <v>50</v>
      </c>
      <c r="O544" s="43"/>
      <c r="P544" s="214">
        <f>O544*H544</f>
        <v>0</v>
      </c>
      <c r="Q544" s="214">
        <v>0</v>
      </c>
      <c r="R544" s="214">
        <f>Q544*H544</f>
        <v>0</v>
      </c>
      <c r="S544" s="214">
        <v>0</v>
      </c>
      <c r="T544" s="215">
        <f>S544*H544</f>
        <v>0</v>
      </c>
      <c r="AR544" s="25" t="s">
        <v>304</v>
      </c>
      <c r="AT544" s="25" t="s">
        <v>230</v>
      </c>
      <c r="AU544" s="25" t="s">
        <v>87</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304</v>
      </c>
      <c r="BM544" s="25" t="s">
        <v>1145</v>
      </c>
    </row>
    <row r="545" spans="2:51" s="12" customFormat="1" ht="13.5">
      <c r="B545" s="217"/>
      <c r="C545" s="218"/>
      <c r="D545" s="229" t="s">
        <v>237</v>
      </c>
      <c r="E545" s="230" t="s">
        <v>22</v>
      </c>
      <c r="F545" s="231" t="s">
        <v>1146</v>
      </c>
      <c r="G545" s="218"/>
      <c r="H545" s="232">
        <v>18.61</v>
      </c>
      <c r="I545" s="223"/>
      <c r="J545" s="218"/>
      <c r="K545" s="218"/>
      <c r="L545" s="224"/>
      <c r="M545" s="225"/>
      <c r="N545" s="226"/>
      <c r="O545" s="226"/>
      <c r="P545" s="226"/>
      <c r="Q545" s="226"/>
      <c r="R545" s="226"/>
      <c r="S545" s="226"/>
      <c r="T545" s="227"/>
      <c r="AT545" s="228" t="s">
        <v>237</v>
      </c>
      <c r="AU545" s="228" t="s">
        <v>87</v>
      </c>
      <c r="AV545" s="12" t="s">
        <v>87</v>
      </c>
      <c r="AW545" s="12" t="s">
        <v>42</v>
      </c>
      <c r="AX545" s="12" t="s">
        <v>79</v>
      </c>
      <c r="AY545" s="228" t="s">
        <v>228</v>
      </c>
    </row>
    <row r="546" spans="2:51" s="12" customFormat="1" ht="27">
      <c r="B546" s="217"/>
      <c r="C546" s="218"/>
      <c r="D546" s="229" t="s">
        <v>237</v>
      </c>
      <c r="E546" s="230" t="s">
        <v>22</v>
      </c>
      <c r="F546" s="231" t="s">
        <v>1147</v>
      </c>
      <c r="G546" s="218"/>
      <c r="H546" s="232">
        <v>48.71</v>
      </c>
      <c r="I546" s="223"/>
      <c r="J546" s="218"/>
      <c r="K546" s="218"/>
      <c r="L546" s="224"/>
      <c r="M546" s="225"/>
      <c r="N546" s="226"/>
      <c r="O546" s="226"/>
      <c r="P546" s="226"/>
      <c r="Q546" s="226"/>
      <c r="R546" s="226"/>
      <c r="S546" s="226"/>
      <c r="T546" s="227"/>
      <c r="AT546" s="228" t="s">
        <v>237</v>
      </c>
      <c r="AU546" s="228" t="s">
        <v>87</v>
      </c>
      <c r="AV546" s="12" t="s">
        <v>87</v>
      </c>
      <c r="AW546" s="12" t="s">
        <v>42</v>
      </c>
      <c r="AX546" s="12" t="s">
        <v>79</v>
      </c>
      <c r="AY546" s="228" t="s">
        <v>228</v>
      </c>
    </row>
    <row r="547" spans="2:51" s="12" customFormat="1" ht="27">
      <c r="B547" s="217"/>
      <c r="C547" s="218"/>
      <c r="D547" s="229" t="s">
        <v>237</v>
      </c>
      <c r="E547" s="230" t="s">
        <v>22</v>
      </c>
      <c r="F547" s="231" t="s">
        <v>1148</v>
      </c>
      <c r="G547" s="218"/>
      <c r="H547" s="232">
        <v>44.21</v>
      </c>
      <c r="I547" s="223"/>
      <c r="J547" s="218"/>
      <c r="K547" s="218"/>
      <c r="L547" s="224"/>
      <c r="M547" s="225"/>
      <c r="N547" s="226"/>
      <c r="O547" s="226"/>
      <c r="P547" s="226"/>
      <c r="Q547" s="226"/>
      <c r="R547" s="226"/>
      <c r="S547" s="226"/>
      <c r="T547" s="227"/>
      <c r="AT547" s="228" t="s">
        <v>237</v>
      </c>
      <c r="AU547" s="228" t="s">
        <v>87</v>
      </c>
      <c r="AV547" s="12" t="s">
        <v>87</v>
      </c>
      <c r="AW547" s="12" t="s">
        <v>42</v>
      </c>
      <c r="AX547" s="12" t="s">
        <v>79</v>
      </c>
      <c r="AY547" s="228" t="s">
        <v>228</v>
      </c>
    </row>
    <row r="548" spans="2:51" s="12" customFormat="1" ht="27">
      <c r="B548" s="217"/>
      <c r="C548" s="218"/>
      <c r="D548" s="229" t="s">
        <v>237</v>
      </c>
      <c r="E548" s="230" t="s">
        <v>22</v>
      </c>
      <c r="F548" s="231" t="s">
        <v>1149</v>
      </c>
      <c r="G548" s="218"/>
      <c r="H548" s="232">
        <v>297.68</v>
      </c>
      <c r="I548" s="223"/>
      <c r="J548" s="218"/>
      <c r="K548" s="218"/>
      <c r="L548" s="224"/>
      <c r="M548" s="225"/>
      <c r="N548" s="226"/>
      <c r="O548" s="226"/>
      <c r="P548" s="226"/>
      <c r="Q548" s="226"/>
      <c r="R548" s="226"/>
      <c r="S548" s="226"/>
      <c r="T548" s="227"/>
      <c r="AT548" s="228" t="s">
        <v>237</v>
      </c>
      <c r="AU548" s="228" t="s">
        <v>87</v>
      </c>
      <c r="AV548" s="12" t="s">
        <v>87</v>
      </c>
      <c r="AW548" s="12" t="s">
        <v>42</v>
      </c>
      <c r="AX548" s="12" t="s">
        <v>79</v>
      </c>
      <c r="AY548" s="228" t="s">
        <v>228</v>
      </c>
    </row>
    <row r="549" spans="2:51" s="12" customFormat="1" ht="27">
      <c r="B549" s="217"/>
      <c r="C549" s="218"/>
      <c r="D549" s="229" t="s">
        <v>237</v>
      </c>
      <c r="E549" s="230" t="s">
        <v>22</v>
      </c>
      <c r="F549" s="231" t="s">
        <v>1150</v>
      </c>
      <c r="G549" s="218"/>
      <c r="H549" s="232">
        <v>265.56</v>
      </c>
      <c r="I549" s="223"/>
      <c r="J549" s="218"/>
      <c r="K549" s="218"/>
      <c r="L549" s="224"/>
      <c r="M549" s="225"/>
      <c r="N549" s="226"/>
      <c r="O549" s="226"/>
      <c r="P549" s="226"/>
      <c r="Q549" s="226"/>
      <c r="R549" s="226"/>
      <c r="S549" s="226"/>
      <c r="T549" s="227"/>
      <c r="AT549" s="228" t="s">
        <v>237</v>
      </c>
      <c r="AU549" s="228" t="s">
        <v>87</v>
      </c>
      <c r="AV549" s="12" t="s">
        <v>87</v>
      </c>
      <c r="AW549" s="12" t="s">
        <v>42</v>
      </c>
      <c r="AX549" s="12" t="s">
        <v>79</v>
      </c>
      <c r="AY549" s="228" t="s">
        <v>228</v>
      </c>
    </row>
    <row r="550" spans="2:51" s="12" customFormat="1" ht="27">
      <c r="B550" s="217"/>
      <c r="C550" s="218"/>
      <c r="D550" s="229" t="s">
        <v>237</v>
      </c>
      <c r="E550" s="230" t="s">
        <v>22</v>
      </c>
      <c r="F550" s="231" t="s">
        <v>1151</v>
      </c>
      <c r="G550" s="218"/>
      <c r="H550" s="232">
        <v>289.45</v>
      </c>
      <c r="I550" s="223"/>
      <c r="J550" s="218"/>
      <c r="K550" s="218"/>
      <c r="L550" s="224"/>
      <c r="M550" s="225"/>
      <c r="N550" s="226"/>
      <c r="O550" s="226"/>
      <c r="P550" s="226"/>
      <c r="Q550" s="226"/>
      <c r="R550" s="226"/>
      <c r="S550" s="226"/>
      <c r="T550" s="227"/>
      <c r="AT550" s="228" t="s">
        <v>237</v>
      </c>
      <c r="AU550" s="228" t="s">
        <v>87</v>
      </c>
      <c r="AV550" s="12" t="s">
        <v>87</v>
      </c>
      <c r="AW550" s="12" t="s">
        <v>42</v>
      </c>
      <c r="AX550" s="12" t="s">
        <v>79</v>
      </c>
      <c r="AY550" s="228" t="s">
        <v>228</v>
      </c>
    </row>
    <row r="551" spans="2:51" s="12" customFormat="1" ht="13.5">
      <c r="B551" s="217"/>
      <c r="C551" s="218"/>
      <c r="D551" s="229" t="s">
        <v>237</v>
      </c>
      <c r="E551" s="230" t="s">
        <v>22</v>
      </c>
      <c r="F551" s="231" t="s">
        <v>1152</v>
      </c>
      <c r="G551" s="218"/>
      <c r="H551" s="232">
        <v>76.739999999999995</v>
      </c>
      <c r="I551" s="223"/>
      <c r="J551" s="218"/>
      <c r="K551" s="218"/>
      <c r="L551" s="224"/>
      <c r="M551" s="225"/>
      <c r="N551" s="226"/>
      <c r="O551" s="226"/>
      <c r="P551" s="226"/>
      <c r="Q551" s="226"/>
      <c r="R551" s="226"/>
      <c r="S551" s="226"/>
      <c r="T551" s="227"/>
      <c r="AT551" s="228" t="s">
        <v>237</v>
      </c>
      <c r="AU551" s="228" t="s">
        <v>87</v>
      </c>
      <c r="AV551" s="12" t="s">
        <v>87</v>
      </c>
      <c r="AW551" s="12" t="s">
        <v>42</v>
      </c>
      <c r="AX551" s="12" t="s">
        <v>79</v>
      </c>
      <c r="AY551" s="228" t="s">
        <v>228</v>
      </c>
    </row>
    <row r="552" spans="2:51" s="12" customFormat="1" ht="13.5">
      <c r="B552" s="217"/>
      <c r="C552" s="218"/>
      <c r="D552" s="229" t="s">
        <v>237</v>
      </c>
      <c r="E552" s="230" t="s">
        <v>22</v>
      </c>
      <c r="F552" s="231" t="s">
        <v>1153</v>
      </c>
      <c r="G552" s="218"/>
      <c r="H552" s="232">
        <v>26.19</v>
      </c>
      <c r="I552" s="223"/>
      <c r="J552" s="218"/>
      <c r="K552" s="218"/>
      <c r="L552" s="224"/>
      <c r="M552" s="225"/>
      <c r="N552" s="226"/>
      <c r="O552" s="226"/>
      <c r="P552" s="226"/>
      <c r="Q552" s="226"/>
      <c r="R552" s="226"/>
      <c r="S552" s="226"/>
      <c r="T552" s="227"/>
      <c r="AT552" s="228" t="s">
        <v>237</v>
      </c>
      <c r="AU552" s="228" t="s">
        <v>87</v>
      </c>
      <c r="AV552" s="12" t="s">
        <v>87</v>
      </c>
      <c r="AW552" s="12" t="s">
        <v>42</v>
      </c>
      <c r="AX552" s="12" t="s">
        <v>79</v>
      </c>
      <c r="AY552" s="228" t="s">
        <v>228</v>
      </c>
    </row>
    <row r="553" spans="2:51" s="14" customFormat="1" ht="13.5">
      <c r="B553" s="257"/>
      <c r="C553" s="258"/>
      <c r="D553" s="229" t="s">
        <v>237</v>
      </c>
      <c r="E553" s="259" t="s">
        <v>22</v>
      </c>
      <c r="F553" s="260" t="s">
        <v>1154</v>
      </c>
      <c r="G553" s="258"/>
      <c r="H553" s="261" t="s">
        <v>22</v>
      </c>
      <c r="I553" s="262"/>
      <c r="J553" s="258"/>
      <c r="K553" s="258"/>
      <c r="L553" s="263"/>
      <c r="M553" s="264"/>
      <c r="N553" s="265"/>
      <c r="O553" s="265"/>
      <c r="P553" s="265"/>
      <c r="Q553" s="265"/>
      <c r="R553" s="265"/>
      <c r="S553" s="265"/>
      <c r="T553" s="266"/>
      <c r="AT553" s="267" t="s">
        <v>237</v>
      </c>
      <c r="AU553" s="267" t="s">
        <v>87</v>
      </c>
      <c r="AV553" s="14" t="s">
        <v>24</v>
      </c>
      <c r="AW553" s="14" t="s">
        <v>42</v>
      </c>
      <c r="AX553" s="14" t="s">
        <v>79</v>
      </c>
      <c r="AY553" s="267" t="s">
        <v>228</v>
      </c>
    </row>
    <row r="554" spans="2:51" s="12" customFormat="1" ht="27">
      <c r="B554" s="217"/>
      <c r="C554" s="218"/>
      <c r="D554" s="229" t="s">
        <v>237</v>
      </c>
      <c r="E554" s="230" t="s">
        <v>22</v>
      </c>
      <c r="F554" s="231" t="s">
        <v>1155</v>
      </c>
      <c r="G554" s="218"/>
      <c r="H554" s="232">
        <v>37.39</v>
      </c>
      <c r="I554" s="223"/>
      <c r="J554" s="218"/>
      <c r="K554" s="218"/>
      <c r="L554" s="224"/>
      <c r="M554" s="225"/>
      <c r="N554" s="226"/>
      <c r="O554" s="226"/>
      <c r="P554" s="226"/>
      <c r="Q554" s="226"/>
      <c r="R554" s="226"/>
      <c r="S554" s="226"/>
      <c r="T554" s="227"/>
      <c r="AT554" s="228" t="s">
        <v>237</v>
      </c>
      <c r="AU554" s="228" t="s">
        <v>87</v>
      </c>
      <c r="AV554" s="12" t="s">
        <v>87</v>
      </c>
      <c r="AW554" s="12" t="s">
        <v>42</v>
      </c>
      <c r="AX554" s="12" t="s">
        <v>79</v>
      </c>
      <c r="AY554" s="228" t="s">
        <v>228</v>
      </c>
    </row>
    <row r="555" spans="2:51" s="12" customFormat="1" ht="27">
      <c r="B555" s="217"/>
      <c r="C555" s="218"/>
      <c r="D555" s="229" t="s">
        <v>237</v>
      </c>
      <c r="E555" s="230" t="s">
        <v>22</v>
      </c>
      <c r="F555" s="231" t="s">
        <v>1156</v>
      </c>
      <c r="G555" s="218"/>
      <c r="H555" s="232">
        <v>55.76</v>
      </c>
      <c r="I555" s="223"/>
      <c r="J555" s="218"/>
      <c r="K555" s="218"/>
      <c r="L555" s="224"/>
      <c r="M555" s="225"/>
      <c r="N555" s="226"/>
      <c r="O555" s="226"/>
      <c r="P555" s="226"/>
      <c r="Q555" s="226"/>
      <c r="R555" s="226"/>
      <c r="S555" s="226"/>
      <c r="T555" s="227"/>
      <c r="AT555" s="228" t="s">
        <v>237</v>
      </c>
      <c r="AU555" s="228" t="s">
        <v>87</v>
      </c>
      <c r="AV555" s="12" t="s">
        <v>87</v>
      </c>
      <c r="AW555" s="12" t="s">
        <v>42</v>
      </c>
      <c r="AX555" s="12" t="s">
        <v>79</v>
      </c>
      <c r="AY555" s="228" t="s">
        <v>228</v>
      </c>
    </row>
    <row r="556" spans="2:51" s="12" customFormat="1" ht="13.5">
      <c r="B556" s="217"/>
      <c r="C556" s="218"/>
      <c r="D556" s="229" t="s">
        <v>237</v>
      </c>
      <c r="E556" s="230" t="s">
        <v>22</v>
      </c>
      <c r="F556" s="231" t="s">
        <v>1157</v>
      </c>
      <c r="G556" s="218"/>
      <c r="H556" s="232">
        <v>13.49</v>
      </c>
      <c r="I556" s="223"/>
      <c r="J556" s="218"/>
      <c r="K556" s="218"/>
      <c r="L556" s="224"/>
      <c r="M556" s="225"/>
      <c r="N556" s="226"/>
      <c r="O556" s="226"/>
      <c r="P556" s="226"/>
      <c r="Q556" s="226"/>
      <c r="R556" s="226"/>
      <c r="S556" s="226"/>
      <c r="T556" s="227"/>
      <c r="AT556" s="228" t="s">
        <v>237</v>
      </c>
      <c r="AU556" s="228" t="s">
        <v>87</v>
      </c>
      <c r="AV556" s="12" t="s">
        <v>87</v>
      </c>
      <c r="AW556" s="12" t="s">
        <v>42</v>
      </c>
      <c r="AX556" s="12" t="s">
        <v>79</v>
      </c>
      <c r="AY556" s="228" t="s">
        <v>228</v>
      </c>
    </row>
    <row r="557" spans="2:51" s="12" customFormat="1" ht="27">
      <c r="B557" s="217"/>
      <c r="C557" s="218"/>
      <c r="D557" s="229" t="s">
        <v>237</v>
      </c>
      <c r="E557" s="230" t="s">
        <v>22</v>
      </c>
      <c r="F557" s="231" t="s">
        <v>1158</v>
      </c>
      <c r="G557" s="218"/>
      <c r="H557" s="232">
        <v>169.57</v>
      </c>
      <c r="I557" s="223"/>
      <c r="J557" s="218"/>
      <c r="K557" s="218"/>
      <c r="L557" s="224"/>
      <c r="M557" s="225"/>
      <c r="N557" s="226"/>
      <c r="O557" s="226"/>
      <c r="P557" s="226"/>
      <c r="Q557" s="226"/>
      <c r="R557" s="226"/>
      <c r="S557" s="226"/>
      <c r="T557" s="227"/>
      <c r="AT557" s="228" t="s">
        <v>237</v>
      </c>
      <c r="AU557" s="228" t="s">
        <v>87</v>
      </c>
      <c r="AV557" s="12" t="s">
        <v>87</v>
      </c>
      <c r="AW557" s="12" t="s">
        <v>42</v>
      </c>
      <c r="AX557" s="12" t="s">
        <v>79</v>
      </c>
      <c r="AY557" s="228" t="s">
        <v>228</v>
      </c>
    </row>
    <row r="558" spans="2:51" s="12" customFormat="1" ht="27">
      <c r="B558" s="217"/>
      <c r="C558" s="218"/>
      <c r="D558" s="229" t="s">
        <v>237</v>
      </c>
      <c r="E558" s="230" t="s">
        <v>22</v>
      </c>
      <c r="F558" s="231" t="s">
        <v>1159</v>
      </c>
      <c r="G558" s="218"/>
      <c r="H558" s="232">
        <v>286.94</v>
      </c>
      <c r="I558" s="223"/>
      <c r="J558" s="218"/>
      <c r="K558" s="218"/>
      <c r="L558" s="224"/>
      <c r="M558" s="225"/>
      <c r="N558" s="226"/>
      <c r="O558" s="226"/>
      <c r="P558" s="226"/>
      <c r="Q558" s="226"/>
      <c r="R558" s="226"/>
      <c r="S558" s="226"/>
      <c r="T558" s="227"/>
      <c r="AT558" s="228" t="s">
        <v>237</v>
      </c>
      <c r="AU558" s="228" t="s">
        <v>87</v>
      </c>
      <c r="AV558" s="12" t="s">
        <v>87</v>
      </c>
      <c r="AW558" s="12" t="s">
        <v>42</v>
      </c>
      <c r="AX558" s="12" t="s">
        <v>79</v>
      </c>
      <c r="AY558" s="228" t="s">
        <v>228</v>
      </c>
    </row>
    <row r="559" spans="2:51" s="12" customFormat="1" ht="27">
      <c r="B559" s="217"/>
      <c r="C559" s="218"/>
      <c r="D559" s="229" t="s">
        <v>237</v>
      </c>
      <c r="E559" s="230" t="s">
        <v>22</v>
      </c>
      <c r="F559" s="231" t="s">
        <v>1160</v>
      </c>
      <c r="G559" s="218"/>
      <c r="H559" s="232">
        <v>295.24</v>
      </c>
      <c r="I559" s="223"/>
      <c r="J559" s="218"/>
      <c r="K559" s="218"/>
      <c r="L559" s="224"/>
      <c r="M559" s="225"/>
      <c r="N559" s="226"/>
      <c r="O559" s="226"/>
      <c r="P559" s="226"/>
      <c r="Q559" s="226"/>
      <c r="R559" s="226"/>
      <c r="S559" s="226"/>
      <c r="T559" s="227"/>
      <c r="AT559" s="228" t="s">
        <v>237</v>
      </c>
      <c r="AU559" s="228" t="s">
        <v>87</v>
      </c>
      <c r="AV559" s="12" t="s">
        <v>87</v>
      </c>
      <c r="AW559" s="12" t="s">
        <v>42</v>
      </c>
      <c r="AX559" s="12" t="s">
        <v>79</v>
      </c>
      <c r="AY559" s="228" t="s">
        <v>228</v>
      </c>
    </row>
    <row r="560" spans="2:51" s="12" customFormat="1" ht="27">
      <c r="B560" s="217"/>
      <c r="C560" s="218"/>
      <c r="D560" s="229" t="s">
        <v>237</v>
      </c>
      <c r="E560" s="230" t="s">
        <v>22</v>
      </c>
      <c r="F560" s="231" t="s">
        <v>1161</v>
      </c>
      <c r="G560" s="218"/>
      <c r="H560" s="232">
        <v>223.91</v>
      </c>
      <c r="I560" s="223"/>
      <c r="J560" s="218"/>
      <c r="K560" s="218"/>
      <c r="L560" s="224"/>
      <c r="M560" s="225"/>
      <c r="N560" s="226"/>
      <c r="O560" s="226"/>
      <c r="P560" s="226"/>
      <c r="Q560" s="226"/>
      <c r="R560" s="226"/>
      <c r="S560" s="226"/>
      <c r="T560" s="227"/>
      <c r="AT560" s="228" t="s">
        <v>237</v>
      </c>
      <c r="AU560" s="228" t="s">
        <v>87</v>
      </c>
      <c r="AV560" s="12" t="s">
        <v>87</v>
      </c>
      <c r="AW560" s="12" t="s">
        <v>42</v>
      </c>
      <c r="AX560" s="12" t="s">
        <v>79</v>
      </c>
      <c r="AY560" s="228" t="s">
        <v>228</v>
      </c>
    </row>
    <row r="561" spans="2:65" s="12" customFormat="1" ht="27">
      <c r="B561" s="217"/>
      <c r="C561" s="218"/>
      <c r="D561" s="229" t="s">
        <v>237</v>
      </c>
      <c r="E561" s="230" t="s">
        <v>22</v>
      </c>
      <c r="F561" s="231" t="s">
        <v>1162</v>
      </c>
      <c r="G561" s="218"/>
      <c r="H561" s="232">
        <v>366.84</v>
      </c>
      <c r="I561" s="223"/>
      <c r="J561" s="218"/>
      <c r="K561" s="218"/>
      <c r="L561" s="224"/>
      <c r="M561" s="225"/>
      <c r="N561" s="226"/>
      <c r="O561" s="226"/>
      <c r="P561" s="226"/>
      <c r="Q561" s="226"/>
      <c r="R561" s="226"/>
      <c r="S561" s="226"/>
      <c r="T561" s="227"/>
      <c r="AT561" s="228" t="s">
        <v>237</v>
      </c>
      <c r="AU561" s="228" t="s">
        <v>87</v>
      </c>
      <c r="AV561" s="12" t="s">
        <v>87</v>
      </c>
      <c r="AW561" s="12" t="s">
        <v>42</v>
      </c>
      <c r="AX561" s="12" t="s">
        <v>79</v>
      </c>
      <c r="AY561" s="228" t="s">
        <v>228</v>
      </c>
    </row>
    <row r="562" spans="2:65" s="12" customFormat="1" ht="13.5">
      <c r="B562" s="217"/>
      <c r="C562" s="218"/>
      <c r="D562" s="229" t="s">
        <v>237</v>
      </c>
      <c r="E562" s="230" t="s">
        <v>22</v>
      </c>
      <c r="F562" s="231" t="s">
        <v>1163</v>
      </c>
      <c r="G562" s="218"/>
      <c r="H562" s="232">
        <v>221</v>
      </c>
      <c r="I562" s="223"/>
      <c r="J562" s="218"/>
      <c r="K562" s="218"/>
      <c r="L562" s="224"/>
      <c r="M562" s="225"/>
      <c r="N562" s="226"/>
      <c r="O562" s="226"/>
      <c r="P562" s="226"/>
      <c r="Q562" s="226"/>
      <c r="R562" s="226"/>
      <c r="S562" s="226"/>
      <c r="T562" s="227"/>
      <c r="AT562" s="228" t="s">
        <v>237</v>
      </c>
      <c r="AU562" s="228" t="s">
        <v>87</v>
      </c>
      <c r="AV562" s="12" t="s">
        <v>87</v>
      </c>
      <c r="AW562" s="12" t="s">
        <v>42</v>
      </c>
      <c r="AX562" s="12" t="s">
        <v>79</v>
      </c>
      <c r="AY562" s="228" t="s">
        <v>228</v>
      </c>
    </row>
    <row r="563" spans="2:65" s="12" customFormat="1" ht="13.5">
      <c r="B563" s="217"/>
      <c r="C563" s="218"/>
      <c r="D563" s="229" t="s">
        <v>237</v>
      </c>
      <c r="E563" s="230" t="s">
        <v>22</v>
      </c>
      <c r="F563" s="231" t="s">
        <v>1164</v>
      </c>
      <c r="G563" s="218"/>
      <c r="H563" s="232">
        <v>2.44</v>
      </c>
      <c r="I563" s="223"/>
      <c r="J563" s="218"/>
      <c r="K563" s="218"/>
      <c r="L563" s="224"/>
      <c r="M563" s="225"/>
      <c r="N563" s="226"/>
      <c r="O563" s="226"/>
      <c r="P563" s="226"/>
      <c r="Q563" s="226"/>
      <c r="R563" s="226"/>
      <c r="S563" s="226"/>
      <c r="T563" s="227"/>
      <c r="AT563" s="228" t="s">
        <v>237</v>
      </c>
      <c r="AU563" s="228" t="s">
        <v>87</v>
      </c>
      <c r="AV563" s="12" t="s">
        <v>87</v>
      </c>
      <c r="AW563" s="12" t="s">
        <v>42</v>
      </c>
      <c r="AX563" s="12" t="s">
        <v>79</v>
      </c>
      <c r="AY563" s="228" t="s">
        <v>228</v>
      </c>
    </row>
    <row r="564" spans="2:65" s="13" customFormat="1" ht="13.5">
      <c r="B564" s="243"/>
      <c r="C564" s="244"/>
      <c r="D564" s="219" t="s">
        <v>237</v>
      </c>
      <c r="E564" s="245" t="s">
        <v>22</v>
      </c>
      <c r="F564" s="246" t="s">
        <v>358</v>
      </c>
      <c r="G564" s="244"/>
      <c r="H564" s="247">
        <v>2739.73</v>
      </c>
      <c r="I564" s="248"/>
      <c r="J564" s="244"/>
      <c r="K564" s="244"/>
      <c r="L564" s="249"/>
      <c r="M564" s="250"/>
      <c r="N564" s="251"/>
      <c r="O564" s="251"/>
      <c r="P564" s="251"/>
      <c r="Q564" s="251"/>
      <c r="R564" s="251"/>
      <c r="S564" s="251"/>
      <c r="T564" s="252"/>
      <c r="AT564" s="253" t="s">
        <v>237</v>
      </c>
      <c r="AU564" s="253" t="s">
        <v>87</v>
      </c>
      <c r="AV564" s="13" t="s">
        <v>235</v>
      </c>
      <c r="AW564" s="13" t="s">
        <v>42</v>
      </c>
      <c r="AX564" s="13" t="s">
        <v>24</v>
      </c>
      <c r="AY564" s="253" t="s">
        <v>228</v>
      </c>
    </row>
    <row r="565" spans="2:65" s="1" customFormat="1" ht="22.5" customHeight="1">
      <c r="B565" s="42"/>
      <c r="C565" s="233" t="s">
        <v>1165</v>
      </c>
      <c r="D565" s="233" t="s">
        <v>349</v>
      </c>
      <c r="E565" s="234" t="s">
        <v>1166</v>
      </c>
      <c r="F565" s="235" t="s">
        <v>1167</v>
      </c>
      <c r="G565" s="236" t="s">
        <v>263</v>
      </c>
      <c r="H565" s="237">
        <v>5589.05</v>
      </c>
      <c r="I565" s="238"/>
      <c r="J565" s="239">
        <f>ROUND(I565*H565,2)</f>
        <v>0</v>
      </c>
      <c r="K565" s="235" t="s">
        <v>22</v>
      </c>
      <c r="L565" s="240"/>
      <c r="M565" s="241" t="s">
        <v>22</v>
      </c>
      <c r="N565" s="242" t="s">
        <v>50</v>
      </c>
      <c r="O565" s="43"/>
      <c r="P565" s="214">
        <f>O565*H565</f>
        <v>0</v>
      </c>
      <c r="Q565" s="214">
        <v>1.8E-3</v>
      </c>
      <c r="R565" s="214">
        <f>Q565*H565</f>
        <v>10.06029</v>
      </c>
      <c r="S565" s="214">
        <v>0</v>
      </c>
      <c r="T565" s="215">
        <f>S565*H565</f>
        <v>0</v>
      </c>
      <c r="AR565" s="25" t="s">
        <v>404</v>
      </c>
      <c r="AT565" s="25" t="s">
        <v>349</v>
      </c>
      <c r="AU565" s="25" t="s">
        <v>87</v>
      </c>
      <c r="AY565" s="25" t="s">
        <v>228</v>
      </c>
      <c r="BE565" s="216">
        <f>IF(N565="základní",J565,0)</f>
        <v>0</v>
      </c>
      <c r="BF565" s="216">
        <f>IF(N565="snížená",J565,0)</f>
        <v>0</v>
      </c>
      <c r="BG565" s="216">
        <f>IF(N565="zákl. přenesená",J565,0)</f>
        <v>0</v>
      </c>
      <c r="BH565" s="216">
        <f>IF(N565="sníž. přenesená",J565,0)</f>
        <v>0</v>
      </c>
      <c r="BI565" s="216">
        <f>IF(N565="nulová",J565,0)</f>
        <v>0</v>
      </c>
      <c r="BJ565" s="25" t="s">
        <v>24</v>
      </c>
      <c r="BK565" s="216">
        <f>ROUND(I565*H565,2)</f>
        <v>0</v>
      </c>
      <c r="BL565" s="25" t="s">
        <v>304</v>
      </c>
      <c r="BM565" s="25" t="s">
        <v>1168</v>
      </c>
    </row>
    <row r="566" spans="2:65" s="1" customFormat="1" ht="27">
      <c r="B566" s="42"/>
      <c r="C566" s="64"/>
      <c r="D566" s="229" t="s">
        <v>640</v>
      </c>
      <c r="E566" s="64"/>
      <c r="F566" s="254" t="s">
        <v>1134</v>
      </c>
      <c r="G566" s="64"/>
      <c r="H566" s="64"/>
      <c r="I566" s="173"/>
      <c r="J566" s="64"/>
      <c r="K566" s="64"/>
      <c r="L566" s="62"/>
      <c r="M566" s="255"/>
      <c r="N566" s="43"/>
      <c r="O566" s="43"/>
      <c r="P566" s="43"/>
      <c r="Q566" s="43"/>
      <c r="R566" s="43"/>
      <c r="S566" s="43"/>
      <c r="T566" s="79"/>
      <c r="AT566" s="25" t="s">
        <v>640</v>
      </c>
      <c r="AU566" s="25" t="s">
        <v>87</v>
      </c>
    </row>
    <row r="567" spans="2:65" s="12" customFormat="1" ht="13.5">
      <c r="B567" s="217"/>
      <c r="C567" s="218"/>
      <c r="D567" s="219" t="s">
        <v>237</v>
      </c>
      <c r="E567" s="220" t="s">
        <v>22</v>
      </c>
      <c r="F567" s="221" t="s">
        <v>1169</v>
      </c>
      <c r="G567" s="218"/>
      <c r="H567" s="222">
        <v>5589.05</v>
      </c>
      <c r="I567" s="223"/>
      <c r="J567" s="218"/>
      <c r="K567" s="218"/>
      <c r="L567" s="224"/>
      <c r="M567" s="225"/>
      <c r="N567" s="226"/>
      <c r="O567" s="226"/>
      <c r="P567" s="226"/>
      <c r="Q567" s="226"/>
      <c r="R567" s="226"/>
      <c r="S567" s="226"/>
      <c r="T567" s="227"/>
      <c r="AT567" s="228" t="s">
        <v>237</v>
      </c>
      <c r="AU567" s="228" t="s">
        <v>87</v>
      </c>
      <c r="AV567" s="12" t="s">
        <v>87</v>
      </c>
      <c r="AW567" s="12" t="s">
        <v>42</v>
      </c>
      <c r="AX567" s="12" t="s">
        <v>24</v>
      </c>
      <c r="AY567" s="228" t="s">
        <v>228</v>
      </c>
    </row>
    <row r="568" spans="2:65" s="1" customFormat="1" ht="31.5" customHeight="1">
      <c r="B568" s="42"/>
      <c r="C568" s="205" t="s">
        <v>1170</v>
      </c>
      <c r="D568" s="205" t="s">
        <v>230</v>
      </c>
      <c r="E568" s="206" t="s">
        <v>1143</v>
      </c>
      <c r="F568" s="207" t="s">
        <v>1144</v>
      </c>
      <c r="G568" s="208" t="s">
        <v>263</v>
      </c>
      <c r="H568" s="209">
        <v>319.45999999999998</v>
      </c>
      <c r="I568" s="210"/>
      <c r="J568" s="211">
        <f>ROUND(I568*H568,2)</f>
        <v>0</v>
      </c>
      <c r="K568" s="207" t="s">
        <v>234</v>
      </c>
      <c r="L568" s="62"/>
      <c r="M568" s="212" t="s">
        <v>22</v>
      </c>
      <c r="N568" s="213" t="s">
        <v>50</v>
      </c>
      <c r="O568" s="43"/>
      <c r="P568" s="214">
        <f>O568*H568</f>
        <v>0</v>
      </c>
      <c r="Q568" s="214">
        <v>0</v>
      </c>
      <c r="R568" s="214">
        <f>Q568*H568</f>
        <v>0</v>
      </c>
      <c r="S568" s="214">
        <v>0</v>
      </c>
      <c r="T568" s="215">
        <f>S568*H568</f>
        <v>0</v>
      </c>
      <c r="AR568" s="25" t="s">
        <v>304</v>
      </c>
      <c r="AT568" s="25" t="s">
        <v>230</v>
      </c>
      <c r="AU568" s="25" t="s">
        <v>87</v>
      </c>
      <c r="AY568" s="25" t="s">
        <v>228</v>
      </c>
      <c r="BE568" s="216">
        <f>IF(N568="základní",J568,0)</f>
        <v>0</v>
      </c>
      <c r="BF568" s="216">
        <f>IF(N568="snížená",J568,0)</f>
        <v>0</v>
      </c>
      <c r="BG568" s="216">
        <f>IF(N568="zákl. přenesená",J568,0)</f>
        <v>0</v>
      </c>
      <c r="BH568" s="216">
        <f>IF(N568="sníž. přenesená",J568,0)</f>
        <v>0</v>
      </c>
      <c r="BI568" s="216">
        <f>IF(N568="nulová",J568,0)</f>
        <v>0</v>
      </c>
      <c r="BJ568" s="25" t="s">
        <v>24</v>
      </c>
      <c r="BK568" s="216">
        <f>ROUND(I568*H568,2)</f>
        <v>0</v>
      </c>
      <c r="BL568" s="25" t="s">
        <v>304</v>
      </c>
      <c r="BM568" s="25" t="s">
        <v>1171</v>
      </c>
    </row>
    <row r="569" spans="2:65" s="1" customFormat="1" ht="22.5" customHeight="1">
      <c r="B569" s="42"/>
      <c r="C569" s="233" t="s">
        <v>1172</v>
      </c>
      <c r="D569" s="233" t="s">
        <v>349</v>
      </c>
      <c r="E569" s="234" t="s">
        <v>1173</v>
      </c>
      <c r="F569" s="235" t="s">
        <v>1174</v>
      </c>
      <c r="G569" s="236" t="s">
        <v>263</v>
      </c>
      <c r="H569" s="237">
        <v>651.698000000001</v>
      </c>
      <c r="I569" s="238"/>
      <c r="J569" s="239">
        <f>ROUND(I569*H569,2)</f>
        <v>0</v>
      </c>
      <c r="K569" s="235" t="s">
        <v>234</v>
      </c>
      <c r="L569" s="240"/>
      <c r="M569" s="241" t="s">
        <v>22</v>
      </c>
      <c r="N569" s="242" t="s">
        <v>50</v>
      </c>
      <c r="O569" s="43"/>
      <c r="P569" s="214">
        <f>O569*H569</f>
        <v>0</v>
      </c>
      <c r="Q569" s="214">
        <v>1.8E-3</v>
      </c>
      <c r="R569" s="214">
        <f>Q569*H569</f>
        <v>1.1730564000000017</v>
      </c>
      <c r="S569" s="214">
        <v>0</v>
      </c>
      <c r="T569" s="215">
        <f>S569*H569</f>
        <v>0</v>
      </c>
      <c r="AR569" s="25" t="s">
        <v>404</v>
      </c>
      <c r="AT569" s="25" t="s">
        <v>349</v>
      </c>
      <c r="AU569" s="25" t="s">
        <v>87</v>
      </c>
      <c r="AY569" s="25" t="s">
        <v>228</v>
      </c>
      <c r="BE569" s="216">
        <f>IF(N569="základní",J569,0)</f>
        <v>0</v>
      </c>
      <c r="BF569" s="216">
        <f>IF(N569="snížená",J569,0)</f>
        <v>0</v>
      </c>
      <c r="BG569" s="216">
        <f>IF(N569="zákl. přenesená",J569,0)</f>
        <v>0</v>
      </c>
      <c r="BH569" s="216">
        <f>IF(N569="sníž. přenesená",J569,0)</f>
        <v>0</v>
      </c>
      <c r="BI569" s="216">
        <f>IF(N569="nulová",J569,0)</f>
        <v>0</v>
      </c>
      <c r="BJ569" s="25" t="s">
        <v>24</v>
      </c>
      <c r="BK569" s="216">
        <f>ROUND(I569*H569,2)</f>
        <v>0</v>
      </c>
      <c r="BL569" s="25" t="s">
        <v>304</v>
      </c>
      <c r="BM569" s="25" t="s">
        <v>1175</v>
      </c>
    </row>
    <row r="570" spans="2:65" s="1" customFormat="1" ht="27">
      <c r="B570" s="42"/>
      <c r="C570" s="64"/>
      <c r="D570" s="229" t="s">
        <v>640</v>
      </c>
      <c r="E570" s="64"/>
      <c r="F570" s="254" t="s">
        <v>1176</v>
      </c>
      <c r="G570" s="64"/>
      <c r="H570" s="64"/>
      <c r="I570" s="173"/>
      <c r="J570" s="64"/>
      <c r="K570" s="64"/>
      <c r="L570" s="62"/>
      <c r="M570" s="255"/>
      <c r="N570" s="43"/>
      <c r="O570" s="43"/>
      <c r="P570" s="43"/>
      <c r="Q570" s="43"/>
      <c r="R570" s="43"/>
      <c r="S570" s="43"/>
      <c r="T570" s="79"/>
      <c r="AT570" s="25" t="s">
        <v>640</v>
      </c>
      <c r="AU570" s="25" t="s">
        <v>87</v>
      </c>
    </row>
    <row r="571" spans="2:65" s="12" customFormat="1" ht="13.5">
      <c r="B571" s="217"/>
      <c r="C571" s="218"/>
      <c r="D571" s="219" t="s">
        <v>237</v>
      </c>
      <c r="E571" s="220" t="s">
        <v>22</v>
      </c>
      <c r="F571" s="221" t="s">
        <v>1177</v>
      </c>
      <c r="G571" s="218"/>
      <c r="H571" s="222">
        <v>651.69799999999998</v>
      </c>
      <c r="I571" s="223"/>
      <c r="J571" s="218"/>
      <c r="K571" s="218"/>
      <c r="L571" s="224"/>
      <c r="M571" s="225"/>
      <c r="N571" s="226"/>
      <c r="O571" s="226"/>
      <c r="P571" s="226"/>
      <c r="Q571" s="226"/>
      <c r="R571" s="226"/>
      <c r="S571" s="226"/>
      <c r="T571" s="227"/>
      <c r="AT571" s="228" t="s">
        <v>237</v>
      </c>
      <c r="AU571" s="228" t="s">
        <v>87</v>
      </c>
      <c r="AV571" s="12" t="s">
        <v>87</v>
      </c>
      <c r="AW571" s="12" t="s">
        <v>42</v>
      </c>
      <c r="AX571" s="12" t="s">
        <v>24</v>
      </c>
      <c r="AY571" s="228" t="s">
        <v>228</v>
      </c>
    </row>
    <row r="572" spans="2:65" s="1" customFormat="1" ht="22.5" customHeight="1">
      <c r="B572" s="42"/>
      <c r="C572" s="205" t="s">
        <v>1178</v>
      </c>
      <c r="D572" s="205" t="s">
        <v>230</v>
      </c>
      <c r="E572" s="206" t="s">
        <v>1179</v>
      </c>
      <c r="F572" s="207" t="s">
        <v>1180</v>
      </c>
      <c r="G572" s="208" t="s">
        <v>263</v>
      </c>
      <c r="H572" s="209">
        <v>962.54</v>
      </c>
      <c r="I572" s="210"/>
      <c r="J572" s="211">
        <f>ROUND(I572*H572,2)</f>
        <v>0</v>
      </c>
      <c r="K572" s="207" t="s">
        <v>234</v>
      </c>
      <c r="L572" s="62"/>
      <c r="M572" s="212" t="s">
        <v>22</v>
      </c>
      <c r="N572" s="213" t="s">
        <v>50</v>
      </c>
      <c r="O572" s="43"/>
      <c r="P572" s="214">
        <f>O572*H572</f>
        <v>0</v>
      </c>
      <c r="Q572" s="214">
        <v>0</v>
      </c>
      <c r="R572" s="214">
        <f>Q572*H572</f>
        <v>0</v>
      </c>
      <c r="S572" s="214">
        <v>0</v>
      </c>
      <c r="T572" s="215">
        <f>S572*H572</f>
        <v>0</v>
      </c>
      <c r="AR572" s="25" t="s">
        <v>304</v>
      </c>
      <c r="AT572" s="25" t="s">
        <v>230</v>
      </c>
      <c r="AU572" s="25" t="s">
        <v>87</v>
      </c>
      <c r="AY572" s="25" t="s">
        <v>228</v>
      </c>
      <c r="BE572" s="216">
        <f>IF(N572="základní",J572,0)</f>
        <v>0</v>
      </c>
      <c r="BF572" s="216">
        <f>IF(N572="snížená",J572,0)</f>
        <v>0</v>
      </c>
      <c r="BG572" s="216">
        <f>IF(N572="zákl. přenesená",J572,0)</f>
        <v>0</v>
      </c>
      <c r="BH572" s="216">
        <f>IF(N572="sníž. přenesená",J572,0)</f>
        <v>0</v>
      </c>
      <c r="BI572" s="216">
        <f>IF(N572="nulová",J572,0)</f>
        <v>0</v>
      </c>
      <c r="BJ572" s="25" t="s">
        <v>24</v>
      </c>
      <c r="BK572" s="216">
        <f>ROUND(I572*H572,2)</f>
        <v>0</v>
      </c>
      <c r="BL572" s="25" t="s">
        <v>304</v>
      </c>
      <c r="BM572" s="25" t="s">
        <v>1181</v>
      </c>
    </row>
    <row r="573" spans="2:65" s="12" customFormat="1" ht="13.5">
      <c r="B573" s="217"/>
      <c r="C573" s="218"/>
      <c r="D573" s="229" t="s">
        <v>237</v>
      </c>
      <c r="E573" s="230" t="s">
        <v>22</v>
      </c>
      <c r="F573" s="231" t="s">
        <v>1182</v>
      </c>
      <c r="G573" s="218"/>
      <c r="H573" s="232">
        <v>638.91999999999996</v>
      </c>
      <c r="I573" s="223"/>
      <c r="J573" s="218"/>
      <c r="K573" s="218"/>
      <c r="L573" s="224"/>
      <c r="M573" s="225"/>
      <c r="N573" s="226"/>
      <c r="O573" s="226"/>
      <c r="P573" s="226"/>
      <c r="Q573" s="226"/>
      <c r="R573" s="226"/>
      <c r="S573" s="226"/>
      <c r="T573" s="227"/>
      <c r="AT573" s="228" t="s">
        <v>237</v>
      </c>
      <c r="AU573" s="228" t="s">
        <v>87</v>
      </c>
      <c r="AV573" s="12" t="s">
        <v>87</v>
      </c>
      <c r="AW573" s="12" t="s">
        <v>42</v>
      </c>
      <c r="AX573" s="12" t="s">
        <v>79</v>
      </c>
      <c r="AY573" s="228" t="s">
        <v>228</v>
      </c>
    </row>
    <row r="574" spans="2:65" s="12" customFormat="1" ht="13.5">
      <c r="B574" s="217"/>
      <c r="C574" s="218"/>
      <c r="D574" s="229" t="s">
        <v>237</v>
      </c>
      <c r="E574" s="230" t="s">
        <v>22</v>
      </c>
      <c r="F574" s="231" t="s">
        <v>1183</v>
      </c>
      <c r="G574" s="218"/>
      <c r="H574" s="232">
        <v>323.62</v>
      </c>
      <c r="I574" s="223"/>
      <c r="J574" s="218"/>
      <c r="K574" s="218"/>
      <c r="L574" s="224"/>
      <c r="M574" s="225"/>
      <c r="N574" s="226"/>
      <c r="O574" s="226"/>
      <c r="P574" s="226"/>
      <c r="Q574" s="226"/>
      <c r="R574" s="226"/>
      <c r="S574" s="226"/>
      <c r="T574" s="227"/>
      <c r="AT574" s="228" t="s">
        <v>237</v>
      </c>
      <c r="AU574" s="228" t="s">
        <v>87</v>
      </c>
      <c r="AV574" s="12" t="s">
        <v>87</v>
      </c>
      <c r="AW574" s="12" t="s">
        <v>42</v>
      </c>
      <c r="AX574" s="12" t="s">
        <v>79</v>
      </c>
      <c r="AY574" s="228" t="s">
        <v>228</v>
      </c>
    </row>
    <row r="575" spans="2:65" s="13" customFormat="1" ht="13.5">
      <c r="B575" s="243"/>
      <c r="C575" s="244"/>
      <c r="D575" s="219" t="s">
        <v>237</v>
      </c>
      <c r="E575" s="245" t="s">
        <v>22</v>
      </c>
      <c r="F575" s="246" t="s">
        <v>358</v>
      </c>
      <c r="G575" s="244"/>
      <c r="H575" s="247">
        <v>962.54</v>
      </c>
      <c r="I575" s="248"/>
      <c r="J575" s="244"/>
      <c r="K575" s="244"/>
      <c r="L575" s="249"/>
      <c r="M575" s="250"/>
      <c r="N575" s="251"/>
      <c r="O575" s="251"/>
      <c r="P575" s="251"/>
      <c r="Q575" s="251"/>
      <c r="R575" s="251"/>
      <c r="S575" s="251"/>
      <c r="T575" s="252"/>
      <c r="AT575" s="253" t="s">
        <v>237</v>
      </c>
      <c r="AU575" s="253" t="s">
        <v>87</v>
      </c>
      <c r="AV575" s="13" t="s">
        <v>235</v>
      </c>
      <c r="AW575" s="13" t="s">
        <v>42</v>
      </c>
      <c r="AX575" s="13" t="s">
        <v>24</v>
      </c>
      <c r="AY575" s="253" t="s">
        <v>228</v>
      </c>
    </row>
    <row r="576" spans="2:65" s="1" customFormat="1" ht="22.5" customHeight="1">
      <c r="B576" s="42"/>
      <c r="C576" s="233" t="s">
        <v>1184</v>
      </c>
      <c r="D576" s="233" t="s">
        <v>349</v>
      </c>
      <c r="E576" s="234" t="s">
        <v>1185</v>
      </c>
      <c r="F576" s="235" t="s">
        <v>1186</v>
      </c>
      <c r="G576" s="236" t="s">
        <v>263</v>
      </c>
      <c r="H576" s="237">
        <v>651.69799999999998</v>
      </c>
      <c r="I576" s="238"/>
      <c r="J576" s="239">
        <f>ROUND(I576*H576,2)</f>
        <v>0</v>
      </c>
      <c r="K576" s="235" t="s">
        <v>234</v>
      </c>
      <c r="L576" s="240"/>
      <c r="M576" s="241" t="s">
        <v>22</v>
      </c>
      <c r="N576" s="242" t="s">
        <v>50</v>
      </c>
      <c r="O576" s="43"/>
      <c r="P576" s="214">
        <f>O576*H576</f>
        <v>0</v>
      </c>
      <c r="Q576" s="214">
        <v>6.4000000000000003E-3</v>
      </c>
      <c r="R576" s="214">
        <f>Q576*H576</f>
        <v>4.1708672</v>
      </c>
      <c r="S576" s="214">
        <v>0</v>
      </c>
      <c r="T576" s="215">
        <f>S576*H576</f>
        <v>0</v>
      </c>
      <c r="AR576" s="25" t="s">
        <v>404</v>
      </c>
      <c r="AT576" s="25" t="s">
        <v>349</v>
      </c>
      <c r="AU576" s="25" t="s">
        <v>87</v>
      </c>
      <c r="AY576" s="25" t="s">
        <v>228</v>
      </c>
      <c r="BE576" s="216">
        <f>IF(N576="základní",J576,0)</f>
        <v>0</v>
      </c>
      <c r="BF576" s="216">
        <f>IF(N576="snížená",J576,0)</f>
        <v>0</v>
      </c>
      <c r="BG576" s="216">
        <f>IF(N576="zákl. přenesená",J576,0)</f>
        <v>0</v>
      </c>
      <c r="BH576" s="216">
        <f>IF(N576="sníž. přenesená",J576,0)</f>
        <v>0</v>
      </c>
      <c r="BI576" s="216">
        <f>IF(N576="nulová",J576,0)</f>
        <v>0</v>
      </c>
      <c r="BJ576" s="25" t="s">
        <v>24</v>
      </c>
      <c r="BK576" s="216">
        <f>ROUND(I576*H576,2)</f>
        <v>0</v>
      </c>
      <c r="BL576" s="25" t="s">
        <v>304</v>
      </c>
      <c r="BM576" s="25" t="s">
        <v>1187</v>
      </c>
    </row>
    <row r="577" spans="2:65" s="12" customFormat="1" ht="13.5">
      <c r="B577" s="217"/>
      <c r="C577" s="218"/>
      <c r="D577" s="219" t="s">
        <v>237</v>
      </c>
      <c r="E577" s="220" t="s">
        <v>22</v>
      </c>
      <c r="F577" s="221" t="s">
        <v>1188</v>
      </c>
      <c r="G577" s="218"/>
      <c r="H577" s="222">
        <v>651.69799999999998</v>
      </c>
      <c r="I577" s="223"/>
      <c r="J577" s="218"/>
      <c r="K577" s="218"/>
      <c r="L577" s="224"/>
      <c r="M577" s="225"/>
      <c r="N577" s="226"/>
      <c r="O577" s="226"/>
      <c r="P577" s="226"/>
      <c r="Q577" s="226"/>
      <c r="R577" s="226"/>
      <c r="S577" s="226"/>
      <c r="T577" s="227"/>
      <c r="AT577" s="228" t="s">
        <v>237</v>
      </c>
      <c r="AU577" s="228" t="s">
        <v>87</v>
      </c>
      <c r="AV577" s="12" t="s">
        <v>87</v>
      </c>
      <c r="AW577" s="12" t="s">
        <v>42</v>
      </c>
      <c r="AX577" s="12" t="s">
        <v>24</v>
      </c>
      <c r="AY577" s="228" t="s">
        <v>228</v>
      </c>
    </row>
    <row r="578" spans="2:65" s="1" customFormat="1" ht="22.5" customHeight="1">
      <c r="B578" s="42"/>
      <c r="C578" s="233" t="s">
        <v>1189</v>
      </c>
      <c r="D578" s="233" t="s">
        <v>349</v>
      </c>
      <c r="E578" s="234" t="s">
        <v>1190</v>
      </c>
      <c r="F578" s="235" t="s">
        <v>1191</v>
      </c>
      <c r="G578" s="236" t="s">
        <v>263</v>
      </c>
      <c r="H578" s="237">
        <v>165.04599999999999</v>
      </c>
      <c r="I578" s="238"/>
      <c r="J578" s="239">
        <f>ROUND(I578*H578,2)</f>
        <v>0</v>
      </c>
      <c r="K578" s="235" t="s">
        <v>234</v>
      </c>
      <c r="L578" s="240"/>
      <c r="M578" s="241" t="s">
        <v>22</v>
      </c>
      <c r="N578" s="242" t="s">
        <v>50</v>
      </c>
      <c r="O578" s="43"/>
      <c r="P578" s="214">
        <f>O578*H578</f>
        <v>0</v>
      </c>
      <c r="Q578" s="214">
        <v>3.5999999999999999E-3</v>
      </c>
      <c r="R578" s="214">
        <f>Q578*H578</f>
        <v>0.59416559999999996</v>
      </c>
      <c r="S578" s="214">
        <v>0</v>
      </c>
      <c r="T578" s="215">
        <f>S578*H578</f>
        <v>0</v>
      </c>
      <c r="AR578" s="25" t="s">
        <v>404</v>
      </c>
      <c r="AT578" s="25" t="s">
        <v>349</v>
      </c>
      <c r="AU578" s="25" t="s">
        <v>87</v>
      </c>
      <c r="AY578" s="25" t="s">
        <v>228</v>
      </c>
      <c r="BE578" s="216">
        <f>IF(N578="základní",J578,0)</f>
        <v>0</v>
      </c>
      <c r="BF578" s="216">
        <f>IF(N578="snížená",J578,0)</f>
        <v>0</v>
      </c>
      <c r="BG578" s="216">
        <f>IF(N578="zákl. přenesená",J578,0)</f>
        <v>0</v>
      </c>
      <c r="BH578" s="216">
        <f>IF(N578="sníž. přenesená",J578,0)</f>
        <v>0</v>
      </c>
      <c r="BI578" s="216">
        <f>IF(N578="nulová",J578,0)</f>
        <v>0</v>
      </c>
      <c r="BJ578" s="25" t="s">
        <v>24</v>
      </c>
      <c r="BK578" s="216">
        <f>ROUND(I578*H578,2)</f>
        <v>0</v>
      </c>
      <c r="BL578" s="25" t="s">
        <v>304</v>
      </c>
      <c r="BM578" s="25" t="s">
        <v>1192</v>
      </c>
    </row>
    <row r="579" spans="2:65" s="1" customFormat="1" ht="27">
      <c r="B579" s="42"/>
      <c r="C579" s="64"/>
      <c r="D579" s="229" t="s">
        <v>640</v>
      </c>
      <c r="E579" s="64"/>
      <c r="F579" s="254" t="s">
        <v>1134</v>
      </c>
      <c r="G579" s="64"/>
      <c r="H579" s="64"/>
      <c r="I579" s="173"/>
      <c r="J579" s="64"/>
      <c r="K579" s="64"/>
      <c r="L579" s="62"/>
      <c r="M579" s="255"/>
      <c r="N579" s="43"/>
      <c r="O579" s="43"/>
      <c r="P579" s="43"/>
      <c r="Q579" s="43"/>
      <c r="R579" s="43"/>
      <c r="S579" s="43"/>
      <c r="T579" s="79"/>
      <c r="AT579" s="25" t="s">
        <v>640</v>
      </c>
      <c r="AU579" s="25" t="s">
        <v>87</v>
      </c>
    </row>
    <row r="580" spans="2:65" s="12" customFormat="1" ht="13.5">
      <c r="B580" s="217"/>
      <c r="C580" s="218"/>
      <c r="D580" s="219" t="s">
        <v>237</v>
      </c>
      <c r="E580" s="220" t="s">
        <v>22</v>
      </c>
      <c r="F580" s="221" t="s">
        <v>1193</v>
      </c>
      <c r="G580" s="218"/>
      <c r="H580" s="222">
        <v>165.04599999999999</v>
      </c>
      <c r="I580" s="223"/>
      <c r="J580" s="218"/>
      <c r="K580" s="218"/>
      <c r="L580" s="224"/>
      <c r="M580" s="225"/>
      <c r="N580" s="226"/>
      <c r="O580" s="226"/>
      <c r="P580" s="226"/>
      <c r="Q580" s="226"/>
      <c r="R580" s="226"/>
      <c r="S580" s="226"/>
      <c r="T580" s="227"/>
      <c r="AT580" s="228" t="s">
        <v>237</v>
      </c>
      <c r="AU580" s="228" t="s">
        <v>87</v>
      </c>
      <c r="AV580" s="12" t="s">
        <v>87</v>
      </c>
      <c r="AW580" s="12" t="s">
        <v>42</v>
      </c>
      <c r="AX580" s="12" t="s">
        <v>24</v>
      </c>
      <c r="AY580" s="228" t="s">
        <v>228</v>
      </c>
    </row>
    <row r="581" spans="2:65" s="1" customFormat="1" ht="22.5" customHeight="1">
      <c r="B581" s="42"/>
      <c r="C581" s="233" t="s">
        <v>1194</v>
      </c>
      <c r="D581" s="233" t="s">
        <v>349</v>
      </c>
      <c r="E581" s="234" t="s">
        <v>1195</v>
      </c>
      <c r="F581" s="235" t="s">
        <v>1191</v>
      </c>
      <c r="G581" s="236" t="s">
        <v>263</v>
      </c>
      <c r="H581" s="237">
        <v>165.04599999999999</v>
      </c>
      <c r="I581" s="238"/>
      <c r="J581" s="239">
        <f>ROUND(I581*H581,2)</f>
        <v>0</v>
      </c>
      <c r="K581" s="235" t="s">
        <v>234</v>
      </c>
      <c r="L581" s="240"/>
      <c r="M581" s="241" t="s">
        <v>22</v>
      </c>
      <c r="N581" s="242" t="s">
        <v>50</v>
      </c>
      <c r="O581" s="43"/>
      <c r="P581" s="214">
        <f>O581*H581</f>
        <v>0</v>
      </c>
      <c r="Q581" s="214">
        <v>3.0000000000000001E-3</v>
      </c>
      <c r="R581" s="214">
        <f>Q581*H581</f>
        <v>0.49513799999999997</v>
      </c>
      <c r="S581" s="214">
        <v>0</v>
      </c>
      <c r="T581" s="215">
        <f>S581*H581</f>
        <v>0</v>
      </c>
      <c r="AR581" s="25" t="s">
        <v>404</v>
      </c>
      <c r="AT581" s="25" t="s">
        <v>349</v>
      </c>
      <c r="AU581" s="25" t="s">
        <v>87</v>
      </c>
      <c r="AY581" s="25" t="s">
        <v>228</v>
      </c>
      <c r="BE581" s="216">
        <f>IF(N581="základní",J581,0)</f>
        <v>0</v>
      </c>
      <c r="BF581" s="216">
        <f>IF(N581="snížená",J581,0)</f>
        <v>0</v>
      </c>
      <c r="BG581" s="216">
        <f>IF(N581="zákl. přenesená",J581,0)</f>
        <v>0</v>
      </c>
      <c r="BH581" s="216">
        <f>IF(N581="sníž. přenesená",J581,0)</f>
        <v>0</v>
      </c>
      <c r="BI581" s="216">
        <f>IF(N581="nulová",J581,0)</f>
        <v>0</v>
      </c>
      <c r="BJ581" s="25" t="s">
        <v>24</v>
      </c>
      <c r="BK581" s="216">
        <f>ROUND(I581*H581,2)</f>
        <v>0</v>
      </c>
      <c r="BL581" s="25" t="s">
        <v>304</v>
      </c>
      <c r="BM581" s="25" t="s">
        <v>1196</v>
      </c>
    </row>
    <row r="582" spans="2:65" s="1" customFormat="1" ht="27">
      <c r="B582" s="42"/>
      <c r="C582" s="64"/>
      <c r="D582" s="229" t="s">
        <v>640</v>
      </c>
      <c r="E582" s="64"/>
      <c r="F582" s="254" t="s">
        <v>1140</v>
      </c>
      <c r="G582" s="64"/>
      <c r="H582" s="64"/>
      <c r="I582" s="173"/>
      <c r="J582" s="64"/>
      <c r="K582" s="64"/>
      <c r="L582" s="62"/>
      <c r="M582" s="255"/>
      <c r="N582" s="43"/>
      <c r="O582" s="43"/>
      <c r="P582" s="43"/>
      <c r="Q582" s="43"/>
      <c r="R582" s="43"/>
      <c r="S582" s="43"/>
      <c r="T582" s="79"/>
      <c r="AT582" s="25" t="s">
        <v>640</v>
      </c>
      <c r="AU582" s="25" t="s">
        <v>87</v>
      </c>
    </row>
    <row r="583" spans="2:65" s="12" customFormat="1" ht="13.5">
      <c r="B583" s="217"/>
      <c r="C583" s="218"/>
      <c r="D583" s="219" t="s">
        <v>237</v>
      </c>
      <c r="E583" s="220" t="s">
        <v>22</v>
      </c>
      <c r="F583" s="221" t="s">
        <v>1197</v>
      </c>
      <c r="G583" s="218"/>
      <c r="H583" s="222">
        <v>165.04599999999999</v>
      </c>
      <c r="I583" s="223"/>
      <c r="J583" s="218"/>
      <c r="K583" s="218"/>
      <c r="L583" s="224"/>
      <c r="M583" s="225"/>
      <c r="N583" s="226"/>
      <c r="O583" s="226"/>
      <c r="P583" s="226"/>
      <c r="Q583" s="226"/>
      <c r="R583" s="226"/>
      <c r="S583" s="226"/>
      <c r="T583" s="227"/>
      <c r="AT583" s="228" t="s">
        <v>237</v>
      </c>
      <c r="AU583" s="228" t="s">
        <v>87</v>
      </c>
      <c r="AV583" s="12" t="s">
        <v>87</v>
      </c>
      <c r="AW583" s="12" t="s">
        <v>42</v>
      </c>
      <c r="AX583" s="12" t="s">
        <v>24</v>
      </c>
      <c r="AY583" s="228" t="s">
        <v>228</v>
      </c>
    </row>
    <row r="584" spans="2:65" s="1" customFormat="1" ht="22.5" customHeight="1">
      <c r="B584" s="42"/>
      <c r="C584" s="205" t="s">
        <v>1198</v>
      </c>
      <c r="D584" s="205" t="s">
        <v>230</v>
      </c>
      <c r="E584" s="206" t="s">
        <v>1179</v>
      </c>
      <c r="F584" s="207" t="s">
        <v>1180</v>
      </c>
      <c r="G584" s="208" t="s">
        <v>263</v>
      </c>
      <c r="H584" s="209">
        <v>2856.15</v>
      </c>
      <c r="I584" s="210"/>
      <c r="J584" s="211">
        <f>ROUND(I584*H584,2)</f>
        <v>0</v>
      </c>
      <c r="K584" s="207" t="s">
        <v>234</v>
      </c>
      <c r="L584" s="62"/>
      <c r="M584" s="212" t="s">
        <v>22</v>
      </c>
      <c r="N584" s="213" t="s">
        <v>50</v>
      </c>
      <c r="O584" s="43"/>
      <c r="P584" s="214">
        <f>O584*H584</f>
        <v>0</v>
      </c>
      <c r="Q584" s="214">
        <v>0</v>
      </c>
      <c r="R584" s="214">
        <f>Q584*H584</f>
        <v>0</v>
      </c>
      <c r="S584" s="214">
        <v>0</v>
      </c>
      <c r="T584" s="215">
        <f>S584*H584</f>
        <v>0</v>
      </c>
      <c r="AR584" s="25" t="s">
        <v>304</v>
      </c>
      <c r="AT584" s="25" t="s">
        <v>230</v>
      </c>
      <c r="AU584" s="25" t="s">
        <v>87</v>
      </c>
      <c r="AY584" s="25" t="s">
        <v>228</v>
      </c>
      <c r="BE584" s="216">
        <f>IF(N584="základní",J584,0)</f>
        <v>0</v>
      </c>
      <c r="BF584" s="216">
        <f>IF(N584="snížená",J584,0)</f>
        <v>0</v>
      </c>
      <c r="BG584" s="216">
        <f>IF(N584="zákl. přenesená",J584,0)</f>
        <v>0</v>
      </c>
      <c r="BH584" s="216">
        <f>IF(N584="sníž. přenesená",J584,0)</f>
        <v>0</v>
      </c>
      <c r="BI584" s="216">
        <f>IF(N584="nulová",J584,0)</f>
        <v>0</v>
      </c>
      <c r="BJ584" s="25" t="s">
        <v>24</v>
      </c>
      <c r="BK584" s="216">
        <f>ROUND(I584*H584,2)</f>
        <v>0</v>
      </c>
      <c r="BL584" s="25" t="s">
        <v>304</v>
      </c>
      <c r="BM584" s="25" t="s">
        <v>1199</v>
      </c>
    </row>
    <row r="585" spans="2:65" s="12" customFormat="1" ht="13.5">
      <c r="B585" s="217"/>
      <c r="C585" s="218"/>
      <c r="D585" s="219" t="s">
        <v>237</v>
      </c>
      <c r="E585" s="220" t="s">
        <v>22</v>
      </c>
      <c r="F585" s="221" t="s">
        <v>1200</v>
      </c>
      <c r="G585" s="218"/>
      <c r="H585" s="222">
        <v>2856.15</v>
      </c>
      <c r="I585" s="223"/>
      <c r="J585" s="218"/>
      <c r="K585" s="218"/>
      <c r="L585" s="224"/>
      <c r="M585" s="225"/>
      <c r="N585" s="226"/>
      <c r="O585" s="226"/>
      <c r="P585" s="226"/>
      <c r="Q585" s="226"/>
      <c r="R585" s="226"/>
      <c r="S585" s="226"/>
      <c r="T585" s="227"/>
      <c r="AT585" s="228" t="s">
        <v>237</v>
      </c>
      <c r="AU585" s="228" t="s">
        <v>87</v>
      </c>
      <c r="AV585" s="12" t="s">
        <v>87</v>
      </c>
      <c r="AW585" s="12" t="s">
        <v>42</v>
      </c>
      <c r="AX585" s="12" t="s">
        <v>24</v>
      </c>
      <c r="AY585" s="228" t="s">
        <v>228</v>
      </c>
    </row>
    <row r="586" spans="2:65" s="1" customFormat="1" ht="22.5" customHeight="1">
      <c r="B586" s="42"/>
      <c r="C586" s="233" t="s">
        <v>1201</v>
      </c>
      <c r="D586" s="233" t="s">
        <v>349</v>
      </c>
      <c r="E586" s="234" t="s">
        <v>1202</v>
      </c>
      <c r="F586" s="235" t="s">
        <v>1203</v>
      </c>
      <c r="G586" s="236" t="s">
        <v>263</v>
      </c>
      <c r="H586" s="237">
        <v>971.09100000000001</v>
      </c>
      <c r="I586" s="238"/>
      <c r="J586" s="239">
        <f>ROUND(I586*H586,2)</f>
        <v>0</v>
      </c>
      <c r="K586" s="235" t="s">
        <v>264</v>
      </c>
      <c r="L586" s="240"/>
      <c r="M586" s="241" t="s">
        <v>22</v>
      </c>
      <c r="N586" s="242" t="s">
        <v>50</v>
      </c>
      <c r="O586" s="43"/>
      <c r="P586" s="214">
        <f>O586*H586</f>
        <v>0</v>
      </c>
      <c r="Q586" s="214">
        <v>2.5000000000000001E-3</v>
      </c>
      <c r="R586" s="214">
        <f>Q586*H586</f>
        <v>2.4277275</v>
      </c>
      <c r="S586" s="214">
        <v>0</v>
      </c>
      <c r="T586" s="215">
        <f>S586*H586</f>
        <v>0</v>
      </c>
      <c r="AR586" s="25" t="s">
        <v>404</v>
      </c>
      <c r="AT586" s="25" t="s">
        <v>349</v>
      </c>
      <c r="AU586" s="25" t="s">
        <v>87</v>
      </c>
      <c r="AY586" s="25" t="s">
        <v>228</v>
      </c>
      <c r="BE586" s="216">
        <f>IF(N586="základní",J586,0)</f>
        <v>0</v>
      </c>
      <c r="BF586" s="216">
        <f>IF(N586="snížená",J586,0)</f>
        <v>0</v>
      </c>
      <c r="BG586" s="216">
        <f>IF(N586="zákl. přenesená",J586,0)</f>
        <v>0</v>
      </c>
      <c r="BH586" s="216">
        <f>IF(N586="sníž. přenesená",J586,0)</f>
        <v>0</v>
      </c>
      <c r="BI586" s="216">
        <f>IF(N586="nulová",J586,0)</f>
        <v>0</v>
      </c>
      <c r="BJ586" s="25" t="s">
        <v>24</v>
      </c>
      <c r="BK586" s="216">
        <f>ROUND(I586*H586,2)</f>
        <v>0</v>
      </c>
      <c r="BL586" s="25" t="s">
        <v>304</v>
      </c>
      <c r="BM586" s="25" t="s">
        <v>1204</v>
      </c>
    </row>
    <row r="587" spans="2:65" s="12" customFormat="1" ht="13.5">
      <c r="B587" s="217"/>
      <c r="C587" s="218"/>
      <c r="D587" s="219" t="s">
        <v>237</v>
      </c>
      <c r="E587" s="220" t="s">
        <v>22</v>
      </c>
      <c r="F587" s="221" t="s">
        <v>1205</v>
      </c>
      <c r="G587" s="218"/>
      <c r="H587" s="222">
        <v>971.09100000000001</v>
      </c>
      <c r="I587" s="223"/>
      <c r="J587" s="218"/>
      <c r="K587" s="218"/>
      <c r="L587" s="224"/>
      <c r="M587" s="225"/>
      <c r="N587" s="226"/>
      <c r="O587" s="226"/>
      <c r="P587" s="226"/>
      <c r="Q587" s="226"/>
      <c r="R587" s="226"/>
      <c r="S587" s="226"/>
      <c r="T587" s="227"/>
      <c r="AT587" s="228" t="s">
        <v>237</v>
      </c>
      <c r="AU587" s="228" t="s">
        <v>87</v>
      </c>
      <c r="AV587" s="12" t="s">
        <v>87</v>
      </c>
      <c r="AW587" s="12" t="s">
        <v>42</v>
      </c>
      <c r="AX587" s="12" t="s">
        <v>24</v>
      </c>
      <c r="AY587" s="228" t="s">
        <v>228</v>
      </c>
    </row>
    <row r="588" spans="2:65" s="1" customFormat="1" ht="22.5" customHeight="1">
      <c r="B588" s="42"/>
      <c r="C588" s="233" t="s">
        <v>1206</v>
      </c>
      <c r="D588" s="233" t="s">
        <v>349</v>
      </c>
      <c r="E588" s="234" t="s">
        <v>1207</v>
      </c>
      <c r="F588" s="235" t="s">
        <v>1208</v>
      </c>
      <c r="G588" s="236" t="s">
        <v>263</v>
      </c>
      <c r="H588" s="237">
        <v>971.09100000000001</v>
      </c>
      <c r="I588" s="238"/>
      <c r="J588" s="239">
        <f>ROUND(I588*H588,2)</f>
        <v>0</v>
      </c>
      <c r="K588" s="235" t="s">
        <v>264</v>
      </c>
      <c r="L588" s="240"/>
      <c r="M588" s="241" t="s">
        <v>22</v>
      </c>
      <c r="N588" s="242" t="s">
        <v>50</v>
      </c>
      <c r="O588" s="43"/>
      <c r="P588" s="214">
        <f>O588*H588</f>
        <v>0</v>
      </c>
      <c r="Q588" s="214">
        <v>2E-3</v>
      </c>
      <c r="R588" s="214">
        <f>Q588*H588</f>
        <v>1.9421820000000001</v>
      </c>
      <c r="S588" s="214">
        <v>0</v>
      </c>
      <c r="T588" s="215">
        <f>S588*H588</f>
        <v>0</v>
      </c>
      <c r="AR588" s="25" t="s">
        <v>404</v>
      </c>
      <c r="AT588" s="25" t="s">
        <v>349</v>
      </c>
      <c r="AU588" s="25" t="s">
        <v>87</v>
      </c>
      <c r="AY588" s="25" t="s">
        <v>228</v>
      </c>
      <c r="BE588" s="216">
        <f>IF(N588="základní",J588,0)</f>
        <v>0</v>
      </c>
      <c r="BF588" s="216">
        <f>IF(N588="snížená",J588,0)</f>
        <v>0</v>
      </c>
      <c r="BG588" s="216">
        <f>IF(N588="zákl. přenesená",J588,0)</f>
        <v>0</v>
      </c>
      <c r="BH588" s="216">
        <f>IF(N588="sníž. přenesená",J588,0)</f>
        <v>0</v>
      </c>
      <c r="BI588" s="216">
        <f>IF(N588="nulová",J588,0)</f>
        <v>0</v>
      </c>
      <c r="BJ588" s="25" t="s">
        <v>24</v>
      </c>
      <c r="BK588" s="216">
        <f>ROUND(I588*H588,2)</f>
        <v>0</v>
      </c>
      <c r="BL588" s="25" t="s">
        <v>304</v>
      </c>
      <c r="BM588" s="25" t="s">
        <v>1209</v>
      </c>
    </row>
    <row r="589" spans="2:65" s="12" customFormat="1" ht="13.5">
      <c r="B589" s="217"/>
      <c r="C589" s="218"/>
      <c r="D589" s="219" t="s">
        <v>237</v>
      </c>
      <c r="E589" s="220" t="s">
        <v>22</v>
      </c>
      <c r="F589" s="221" t="s">
        <v>1210</v>
      </c>
      <c r="G589" s="218"/>
      <c r="H589" s="222">
        <v>971.09100000000001</v>
      </c>
      <c r="I589" s="223"/>
      <c r="J589" s="218"/>
      <c r="K589" s="218"/>
      <c r="L589" s="224"/>
      <c r="M589" s="225"/>
      <c r="N589" s="226"/>
      <c r="O589" s="226"/>
      <c r="P589" s="226"/>
      <c r="Q589" s="226"/>
      <c r="R589" s="226"/>
      <c r="S589" s="226"/>
      <c r="T589" s="227"/>
      <c r="AT589" s="228" t="s">
        <v>237</v>
      </c>
      <c r="AU589" s="228" t="s">
        <v>87</v>
      </c>
      <c r="AV589" s="12" t="s">
        <v>87</v>
      </c>
      <c r="AW589" s="12" t="s">
        <v>42</v>
      </c>
      <c r="AX589" s="12" t="s">
        <v>24</v>
      </c>
      <c r="AY589" s="228" t="s">
        <v>228</v>
      </c>
    </row>
    <row r="590" spans="2:65" s="1" customFormat="1" ht="22.5" customHeight="1">
      <c r="B590" s="42"/>
      <c r="C590" s="233" t="s">
        <v>1211</v>
      </c>
      <c r="D590" s="233" t="s">
        <v>349</v>
      </c>
      <c r="E590" s="234" t="s">
        <v>1212</v>
      </c>
      <c r="F590" s="235" t="s">
        <v>1213</v>
      </c>
      <c r="G590" s="236" t="s">
        <v>263</v>
      </c>
      <c r="H590" s="237">
        <v>971.09100000000001</v>
      </c>
      <c r="I590" s="238"/>
      <c r="J590" s="239">
        <f>ROUND(I590*H590,2)</f>
        <v>0</v>
      </c>
      <c r="K590" s="235" t="s">
        <v>234</v>
      </c>
      <c r="L590" s="240"/>
      <c r="M590" s="241" t="s">
        <v>22</v>
      </c>
      <c r="N590" s="242" t="s">
        <v>50</v>
      </c>
      <c r="O590" s="43"/>
      <c r="P590" s="214">
        <f>O590*H590</f>
        <v>0</v>
      </c>
      <c r="Q590" s="214">
        <v>2.5000000000000001E-3</v>
      </c>
      <c r="R590" s="214">
        <f>Q590*H590</f>
        <v>2.4277275</v>
      </c>
      <c r="S590" s="214">
        <v>0</v>
      </c>
      <c r="T590" s="215">
        <f>S590*H590</f>
        <v>0</v>
      </c>
      <c r="AR590" s="25" t="s">
        <v>404</v>
      </c>
      <c r="AT590" s="25" t="s">
        <v>349</v>
      </c>
      <c r="AU590" s="25" t="s">
        <v>87</v>
      </c>
      <c r="AY590" s="25" t="s">
        <v>228</v>
      </c>
      <c r="BE590" s="216">
        <f>IF(N590="základní",J590,0)</f>
        <v>0</v>
      </c>
      <c r="BF590" s="216">
        <f>IF(N590="snížená",J590,0)</f>
        <v>0</v>
      </c>
      <c r="BG590" s="216">
        <f>IF(N590="zákl. přenesená",J590,0)</f>
        <v>0</v>
      </c>
      <c r="BH590" s="216">
        <f>IF(N590="sníž. přenesená",J590,0)</f>
        <v>0</v>
      </c>
      <c r="BI590" s="216">
        <f>IF(N590="nulová",J590,0)</f>
        <v>0</v>
      </c>
      <c r="BJ590" s="25" t="s">
        <v>24</v>
      </c>
      <c r="BK590" s="216">
        <f>ROUND(I590*H590,2)</f>
        <v>0</v>
      </c>
      <c r="BL590" s="25" t="s">
        <v>304</v>
      </c>
      <c r="BM590" s="25" t="s">
        <v>1214</v>
      </c>
    </row>
    <row r="591" spans="2:65" s="12" customFormat="1" ht="13.5">
      <c r="B591" s="217"/>
      <c r="C591" s="218"/>
      <c r="D591" s="219" t="s">
        <v>237</v>
      </c>
      <c r="E591" s="220" t="s">
        <v>22</v>
      </c>
      <c r="F591" s="221" t="s">
        <v>1210</v>
      </c>
      <c r="G591" s="218"/>
      <c r="H591" s="222">
        <v>971.09100000000001</v>
      </c>
      <c r="I591" s="223"/>
      <c r="J591" s="218"/>
      <c r="K591" s="218"/>
      <c r="L591" s="224"/>
      <c r="M591" s="225"/>
      <c r="N591" s="226"/>
      <c r="O591" s="226"/>
      <c r="P591" s="226"/>
      <c r="Q591" s="226"/>
      <c r="R591" s="226"/>
      <c r="S591" s="226"/>
      <c r="T591" s="227"/>
      <c r="AT591" s="228" t="s">
        <v>237</v>
      </c>
      <c r="AU591" s="228" t="s">
        <v>87</v>
      </c>
      <c r="AV591" s="12" t="s">
        <v>87</v>
      </c>
      <c r="AW591" s="12" t="s">
        <v>42</v>
      </c>
      <c r="AX591" s="12" t="s">
        <v>24</v>
      </c>
      <c r="AY591" s="228" t="s">
        <v>228</v>
      </c>
    </row>
    <row r="592" spans="2:65" s="1" customFormat="1" ht="22.5" customHeight="1">
      <c r="B592" s="42"/>
      <c r="C592" s="205" t="s">
        <v>1215</v>
      </c>
      <c r="D592" s="205" t="s">
        <v>230</v>
      </c>
      <c r="E592" s="206" t="s">
        <v>1216</v>
      </c>
      <c r="F592" s="207" t="s">
        <v>1217</v>
      </c>
      <c r="G592" s="208" t="s">
        <v>1024</v>
      </c>
      <c r="H592" s="279"/>
      <c r="I592" s="210"/>
      <c r="J592" s="211">
        <f>ROUND(I592*H592,2)</f>
        <v>0</v>
      </c>
      <c r="K592" s="207" t="s">
        <v>234</v>
      </c>
      <c r="L592" s="62"/>
      <c r="M592" s="212" t="s">
        <v>22</v>
      </c>
      <c r="N592" s="213" t="s">
        <v>50</v>
      </c>
      <c r="O592" s="43"/>
      <c r="P592" s="214">
        <f>O592*H592</f>
        <v>0</v>
      </c>
      <c r="Q592" s="214">
        <v>0</v>
      </c>
      <c r="R592" s="214">
        <f>Q592*H592</f>
        <v>0</v>
      </c>
      <c r="S592" s="214">
        <v>0</v>
      </c>
      <c r="T592" s="215">
        <f>S592*H592</f>
        <v>0</v>
      </c>
      <c r="AR592" s="25" t="s">
        <v>304</v>
      </c>
      <c r="AT592" s="25" t="s">
        <v>230</v>
      </c>
      <c r="AU592" s="25" t="s">
        <v>87</v>
      </c>
      <c r="AY592" s="25" t="s">
        <v>228</v>
      </c>
      <c r="BE592" s="216">
        <f>IF(N592="základní",J592,0)</f>
        <v>0</v>
      </c>
      <c r="BF592" s="216">
        <f>IF(N592="snížená",J592,0)</f>
        <v>0</v>
      </c>
      <c r="BG592" s="216">
        <f>IF(N592="zákl. přenesená",J592,0)</f>
        <v>0</v>
      </c>
      <c r="BH592" s="216">
        <f>IF(N592="sníž. přenesená",J592,0)</f>
        <v>0</v>
      </c>
      <c r="BI592" s="216">
        <f>IF(N592="nulová",J592,0)</f>
        <v>0</v>
      </c>
      <c r="BJ592" s="25" t="s">
        <v>24</v>
      </c>
      <c r="BK592" s="216">
        <f>ROUND(I592*H592,2)</f>
        <v>0</v>
      </c>
      <c r="BL592" s="25" t="s">
        <v>304</v>
      </c>
      <c r="BM592" s="25" t="s">
        <v>1218</v>
      </c>
    </row>
    <row r="593" spans="2:65" s="11" customFormat="1" ht="29.85" customHeight="1">
      <c r="B593" s="188"/>
      <c r="C593" s="189"/>
      <c r="D593" s="202" t="s">
        <v>78</v>
      </c>
      <c r="E593" s="203" t="s">
        <v>1219</v>
      </c>
      <c r="F593" s="203" t="s">
        <v>1220</v>
      </c>
      <c r="G593" s="189"/>
      <c r="H593" s="189"/>
      <c r="I593" s="192"/>
      <c r="J593" s="204">
        <f>BK593</f>
        <v>0</v>
      </c>
      <c r="K593" s="189"/>
      <c r="L593" s="194"/>
      <c r="M593" s="195"/>
      <c r="N593" s="196"/>
      <c r="O593" s="196"/>
      <c r="P593" s="197">
        <f>SUM(P594:P615)</f>
        <v>0</v>
      </c>
      <c r="Q593" s="196"/>
      <c r="R593" s="197">
        <f>SUM(R594:R615)</f>
        <v>6.6761083999999995</v>
      </c>
      <c r="S593" s="196"/>
      <c r="T593" s="198">
        <f>SUM(T594:T615)</f>
        <v>0</v>
      </c>
      <c r="AR593" s="199" t="s">
        <v>87</v>
      </c>
      <c r="AT593" s="200" t="s">
        <v>78</v>
      </c>
      <c r="AU593" s="200" t="s">
        <v>24</v>
      </c>
      <c r="AY593" s="199" t="s">
        <v>228</v>
      </c>
      <c r="BK593" s="201">
        <f>SUM(BK594:BK615)</f>
        <v>0</v>
      </c>
    </row>
    <row r="594" spans="2:65" s="1" customFormat="1" ht="31.5" customHeight="1">
      <c r="B594" s="42"/>
      <c r="C594" s="205" t="s">
        <v>1221</v>
      </c>
      <c r="D594" s="205" t="s">
        <v>230</v>
      </c>
      <c r="E594" s="206" t="s">
        <v>1222</v>
      </c>
      <c r="F594" s="207" t="s">
        <v>1223</v>
      </c>
      <c r="G594" s="208" t="s">
        <v>263</v>
      </c>
      <c r="H594" s="209">
        <v>347.04899999999998</v>
      </c>
      <c r="I594" s="210"/>
      <c r="J594" s="211">
        <f>ROUND(I594*H594,2)</f>
        <v>0</v>
      </c>
      <c r="K594" s="207" t="s">
        <v>234</v>
      </c>
      <c r="L594" s="62"/>
      <c r="M594" s="212" t="s">
        <v>22</v>
      </c>
      <c r="N594" s="213" t="s">
        <v>50</v>
      </c>
      <c r="O594" s="43"/>
      <c r="P594" s="214">
        <f>O594*H594</f>
        <v>0</v>
      </c>
      <c r="Q594" s="214">
        <v>1.1800000000000001E-3</v>
      </c>
      <c r="R594" s="214">
        <f>Q594*H594</f>
        <v>0.40951781999999998</v>
      </c>
      <c r="S594" s="214">
        <v>0</v>
      </c>
      <c r="T594" s="215">
        <f>S594*H594</f>
        <v>0</v>
      </c>
      <c r="AR594" s="25" t="s">
        <v>304</v>
      </c>
      <c r="AT594" s="25" t="s">
        <v>230</v>
      </c>
      <c r="AU594" s="25" t="s">
        <v>87</v>
      </c>
      <c r="AY594" s="25" t="s">
        <v>228</v>
      </c>
      <c r="BE594" s="216">
        <f>IF(N594="základní",J594,0)</f>
        <v>0</v>
      </c>
      <c r="BF594" s="216">
        <f>IF(N594="snížená",J594,0)</f>
        <v>0</v>
      </c>
      <c r="BG594" s="216">
        <f>IF(N594="zákl. přenesená",J594,0)</f>
        <v>0</v>
      </c>
      <c r="BH594" s="216">
        <f>IF(N594="sníž. přenesená",J594,0)</f>
        <v>0</v>
      </c>
      <c r="BI594" s="216">
        <f>IF(N594="nulová",J594,0)</f>
        <v>0</v>
      </c>
      <c r="BJ594" s="25" t="s">
        <v>24</v>
      </c>
      <c r="BK594" s="216">
        <f>ROUND(I594*H594,2)</f>
        <v>0</v>
      </c>
      <c r="BL594" s="25" t="s">
        <v>304</v>
      </c>
      <c r="BM594" s="25" t="s">
        <v>1224</v>
      </c>
    </row>
    <row r="595" spans="2:65" s="14" customFormat="1" ht="13.5">
      <c r="B595" s="257"/>
      <c r="C595" s="258"/>
      <c r="D595" s="229" t="s">
        <v>237</v>
      </c>
      <c r="E595" s="259" t="s">
        <v>22</v>
      </c>
      <c r="F595" s="260" t="s">
        <v>1225</v>
      </c>
      <c r="G595" s="258"/>
      <c r="H595" s="261" t="s">
        <v>22</v>
      </c>
      <c r="I595" s="262"/>
      <c r="J595" s="258"/>
      <c r="K595" s="258"/>
      <c r="L595" s="263"/>
      <c r="M595" s="264"/>
      <c r="N595" s="265"/>
      <c r="O595" s="265"/>
      <c r="P595" s="265"/>
      <c r="Q595" s="265"/>
      <c r="R595" s="265"/>
      <c r="S595" s="265"/>
      <c r="T595" s="266"/>
      <c r="AT595" s="267" t="s">
        <v>237</v>
      </c>
      <c r="AU595" s="267" t="s">
        <v>87</v>
      </c>
      <c r="AV595" s="14" t="s">
        <v>24</v>
      </c>
      <c r="AW595" s="14" t="s">
        <v>42</v>
      </c>
      <c r="AX595" s="14" t="s">
        <v>79</v>
      </c>
      <c r="AY595" s="267" t="s">
        <v>228</v>
      </c>
    </row>
    <row r="596" spans="2:65" s="12" customFormat="1" ht="13.5">
      <c r="B596" s="217"/>
      <c r="C596" s="218"/>
      <c r="D596" s="229" t="s">
        <v>237</v>
      </c>
      <c r="E596" s="230" t="s">
        <v>22</v>
      </c>
      <c r="F596" s="231" t="s">
        <v>1226</v>
      </c>
      <c r="G596" s="218"/>
      <c r="H596" s="232">
        <v>180.26499999999999</v>
      </c>
      <c r="I596" s="223"/>
      <c r="J596" s="218"/>
      <c r="K596" s="218"/>
      <c r="L596" s="224"/>
      <c r="M596" s="225"/>
      <c r="N596" s="226"/>
      <c r="O596" s="226"/>
      <c r="P596" s="226"/>
      <c r="Q596" s="226"/>
      <c r="R596" s="226"/>
      <c r="S596" s="226"/>
      <c r="T596" s="227"/>
      <c r="AT596" s="228" t="s">
        <v>237</v>
      </c>
      <c r="AU596" s="228" t="s">
        <v>87</v>
      </c>
      <c r="AV596" s="12" t="s">
        <v>87</v>
      </c>
      <c r="AW596" s="12" t="s">
        <v>42</v>
      </c>
      <c r="AX596" s="12" t="s">
        <v>79</v>
      </c>
      <c r="AY596" s="228" t="s">
        <v>228</v>
      </c>
    </row>
    <row r="597" spans="2:65" s="12" customFormat="1" ht="13.5">
      <c r="B597" s="217"/>
      <c r="C597" s="218"/>
      <c r="D597" s="229" t="s">
        <v>237</v>
      </c>
      <c r="E597" s="230" t="s">
        <v>22</v>
      </c>
      <c r="F597" s="231" t="s">
        <v>1227</v>
      </c>
      <c r="G597" s="218"/>
      <c r="H597" s="232">
        <v>166.78399999999999</v>
      </c>
      <c r="I597" s="223"/>
      <c r="J597" s="218"/>
      <c r="K597" s="218"/>
      <c r="L597" s="224"/>
      <c r="M597" s="225"/>
      <c r="N597" s="226"/>
      <c r="O597" s="226"/>
      <c r="P597" s="226"/>
      <c r="Q597" s="226"/>
      <c r="R597" s="226"/>
      <c r="S597" s="226"/>
      <c r="T597" s="227"/>
      <c r="AT597" s="228" t="s">
        <v>237</v>
      </c>
      <c r="AU597" s="228" t="s">
        <v>87</v>
      </c>
      <c r="AV597" s="12" t="s">
        <v>87</v>
      </c>
      <c r="AW597" s="12" t="s">
        <v>42</v>
      </c>
      <c r="AX597" s="12" t="s">
        <v>79</v>
      </c>
      <c r="AY597" s="228" t="s">
        <v>228</v>
      </c>
    </row>
    <row r="598" spans="2:65" s="13" customFormat="1" ht="13.5">
      <c r="B598" s="243"/>
      <c r="C598" s="244"/>
      <c r="D598" s="219" t="s">
        <v>237</v>
      </c>
      <c r="E598" s="245" t="s">
        <v>22</v>
      </c>
      <c r="F598" s="246" t="s">
        <v>358</v>
      </c>
      <c r="G598" s="244"/>
      <c r="H598" s="247">
        <v>347.04899999999998</v>
      </c>
      <c r="I598" s="248"/>
      <c r="J598" s="244"/>
      <c r="K598" s="244"/>
      <c r="L598" s="249"/>
      <c r="M598" s="250"/>
      <c r="N598" s="251"/>
      <c r="O598" s="251"/>
      <c r="P598" s="251"/>
      <c r="Q598" s="251"/>
      <c r="R598" s="251"/>
      <c r="S598" s="251"/>
      <c r="T598" s="252"/>
      <c r="AT598" s="253" t="s">
        <v>237</v>
      </c>
      <c r="AU598" s="253" t="s">
        <v>87</v>
      </c>
      <c r="AV598" s="13" t="s">
        <v>235</v>
      </c>
      <c r="AW598" s="13" t="s">
        <v>42</v>
      </c>
      <c r="AX598" s="13" t="s">
        <v>24</v>
      </c>
      <c r="AY598" s="253" t="s">
        <v>228</v>
      </c>
    </row>
    <row r="599" spans="2:65" s="1" customFormat="1" ht="22.5" customHeight="1">
      <c r="B599" s="42"/>
      <c r="C599" s="233" t="s">
        <v>1228</v>
      </c>
      <c r="D599" s="233" t="s">
        <v>349</v>
      </c>
      <c r="E599" s="234" t="s">
        <v>1229</v>
      </c>
      <c r="F599" s="235" t="s">
        <v>1230</v>
      </c>
      <c r="G599" s="236" t="s">
        <v>263</v>
      </c>
      <c r="H599" s="237">
        <v>364.40100000000001</v>
      </c>
      <c r="I599" s="238"/>
      <c r="J599" s="239">
        <f>ROUND(I599*H599,2)</f>
        <v>0</v>
      </c>
      <c r="K599" s="235" t="s">
        <v>234</v>
      </c>
      <c r="L599" s="240"/>
      <c r="M599" s="241" t="s">
        <v>22</v>
      </c>
      <c r="N599" s="242" t="s">
        <v>50</v>
      </c>
      <c r="O599" s="43"/>
      <c r="P599" s="214">
        <f>O599*H599</f>
        <v>0</v>
      </c>
      <c r="Q599" s="214">
        <v>1.32E-3</v>
      </c>
      <c r="R599" s="214">
        <f>Q599*H599</f>
        <v>0.48100932000000002</v>
      </c>
      <c r="S599" s="214">
        <v>0</v>
      </c>
      <c r="T599" s="215">
        <f>S599*H599</f>
        <v>0</v>
      </c>
      <c r="AR599" s="25" t="s">
        <v>404</v>
      </c>
      <c r="AT599" s="25" t="s">
        <v>349</v>
      </c>
      <c r="AU599" s="25" t="s">
        <v>87</v>
      </c>
      <c r="AY599" s="25" t="s">
        <v>228</v>
      </c>
      <c r="BE599" s="216">
        <f>IF(N599="základní",J599,0)</f>
        <v>0</v>
      </c>
      <c r="BF599" s="216">
        <f>IF(N599="snížená",J599,0)</f>
        <v>0</v>
      </c>
      <c r="BG599" s="216">
        <f>IF(N599="zákl. přenesená",J599,0)</f>
        <v>0</v>
      </c>
      <c r="BH599" s="216">
        <f>IF(N599="sníž. přenesená",J599,0)</f>
        <v>0</v>
      </c>
      <c r="BI599" s="216">
        <f>IF(N599="nulová",J599,0)</f>
        <v>0</v>
      </c>
      <c r="BJ599" s="25" t="s">
        <v>24</v>
      </c>
      <c r="BK599" s="216">
        <f>ROUND(I599*H599,2)</f>
        <v>0</v>
      </c>
      <c r="BL599" s="25" t="s">
        <v>304</v>
      </c>
      <c r="BM599" s="25" t="s">
        <v>1231</v>
      </c>
    </row>
    <row r="600" spans="2:65" s="1" customFormat="1" ht="409.5">
      <c r="B600" s="42"/>
      <c r="C600" s="64"/>
      <c r="D600" s="229" t="s">
        <v>640</v>
      </c>
      <c r="E600" s="64"/>
      <c r="F600" s="254" t="s">
        <v>1232</v>
      </c>
      <c r="G600" s="64"/>
      <c r="H600" s="64"/>
      <c r="I600" s="173"/>
      <c r="J600" s="64"/>
      <c r="K600" s="64"/>
      <c r="L600" s="62"/>
      <c r="M600" s="255"/>
      <c r="N600" s="43"/>
      <c r="O600" s="43"/>
      <c r="P600" s="43"/>
      <c r="Q600" s="43"/>
      <c r="R600" s="43"/>
      <c r="S600" s="43"/>
      <c r="T600" s="79"/>
      <c r="AT600" s="25" t="s">
        <v>640</v>
      </c>
      <c r="AU600" s="25" t="s">
        <v>87</v>
      </c>
    </row>
    <row r="601" spans="2:65" s="12" customFormat="1" ht="13.5">
      <c r="B601" s="217"/>
      <c r="C601" s="218"/>
      <c r="D601" s="219" t="s">
        <v>237</v>
      </c>
      <c r="E601" s="220" t="s">
        <v>22</v>
      </c>
      <c r="F601" s="221" t="s">
        <v>1233</v>
      </c>
      <c r="G601" s="218"/>
      <c r="H601" s="222">
        <v>364.40100000000001</v>
      </c>
      <c r="I601" s="223"/>
      <c r="J601" s="218"/>
      <c r="K601" s="218"/>
      <c r="L601" s="224"/>
      <c r="M601" s="225"/>
      <c r="N601" s="226"/>
      <c r="O601" s="226"/>
      <c r="P601" s="226"/>
      <c r="Q601" s="226"/>
      <c r="R601" s="226"/>
      <c r="S601" s="226"/>
      <c r="T601" s="227"/>
      <c r="AT601" s="228" t="s">
        <v>237</v>
      </c>
      <c r="AU601" s="228" t="s">
        <v>87</v>
      </c>
      <c r="AV601" s="12" t="s">
        <v>87</v>
      </c>
      <c r="AW601" s="12" t="s">
        <v>42</v>
      </c>
      <c r="AX601" s="12" t="s">
        <v>24</v>
      </c>
      <c r="AY601" s="228" t="s">
        <v>228</v>
      </c>
    </row>
    <row r="602" spans="2:65" s="1" customFormat="1" ht="31.5" customHeight="1">
      <c r="B602" s="42"/>
      <c r="C602" s="205" t="s">
        <v>1234</v>
      </c>
      <c r="D602" s="205" t="s">
        <v>230</v>
      </c>
      <c r="E602" s="206" t="s">
        <v>1235</v>
      </c>
      <c r="F602" s="207" t="s">
        <v>1236</v>
      </c>
      <c r="G602" s="208" t="s">
        <v>263</v>
      </c>
      <c r="H602" s="209">
        <v>998.72</v>
      </c>
      <c r="I602" s="210"/>
      <c r="J602" s="211">
        <f>ROUND(I602*H602,2)</f>
        <v>0</v>
      </c>
      <c r="K602" s="207" t="s">
        <v>234</v>
      </c>
      <c r="L602" s="62"/>
      <c r="M602" s="212" t="s">
        <v>22</v>
      </c>
      <c r="N602" s="213" t="s">
        <v>50</v>
      </c>
      <c r="O602" s="43"/>
      <c r="P602" s="214">
        <f>O602*H602</f>
        <v>0</v>
      </c>
      <c r="Q602" s="214">
        <v>1.1800000000000001E-3</v>
      </c>
      <c r="R602" s="214">
        <f>Q602*H602</f>
        <v>1.1784896</v>
      </c>
      <c r="S602" s="214">
        <v>0</v>
      </c>
      <c r="T602" s="215">
        <f>S602*H602</f>
        <v>0</v>
      </c>
      <c r="AR602" s="25" t="s">
        <v>304</v>
      </c>
      <c r="AT602" s="25" t="s">
        <v>230</v>
      </c>
      <c r="AU602" s="25" t="s">
        <v>87</v>
      </c>
      <c r="AY602" s="25" t="s">
        <v>228</v>
      </c>
      <c r="BE602" s="216">
        <f>IF(N602="základní",J602,0)</f>
        <v>0</v>
      </c>
      <c r="BF602" s="216">
        <f>IF(N602="snížená",J602,0)</f>
        <v>0</v>
      </c>
      <c r="BG602" s="216">
        <f>IF(N602="zákl. přenesená",J602,0)</f>
        <v>0</v>
      </c>
      <c r="BH602" s="216">
        <f>IF(N602="sníž. přenesená",J602,0)</f>
        <v>0</v>
      </c>
      <c r="BI602" s="216">
        <f>IF(N602="nulová",J602,0)</f>
        <v>0</v>
      </c>
      <c r="BJ602" s="25" t="s">
        <v>24</v>
      </c>
      <c r="BK602" s="216">
        <f>ROUND(I602*H602,2)</f>
        <v>0</v>
      </c>
      <c r="BL602" s="25" t="s">
        <v>304</v>
      </c>
      <c r="BM602" s="25" t="s">
        <v>1237</v>
      </c>
    </row>
    <row r="603" spans="2:65" s="1" customFormat="1" ht="22.5" customHeight="1">
      <c r="B603" s="42"/>
      <c r="C603" s="233" t="s">
        <v>1238</v>
      </c>
      <c r="D603" s="233" t="s">
        <v>349</v>
      </c>
      <c r="E603" s="234" t="s">
        <v>1239</v>
      </c>
      <c r="F603" s="235" t="s">
        <v>1240</v>
      </c>
      <c r="G603" s="236" t="s">
        <v>263</v>
      </c>
      <c r="H603" s="237">
        <v>1048.6559999999999</v>
      </c>
      <c r="I603" s="238"/>
      <c r="J603" s="239">
        <f>ROUND(I603*H603,2)</f>
        <v>0</v>
      </c>
      <c r="K603" s="235" t="s">
        <v>234</v>
      </c>
      <c r="L603" s="240"/>
      <c r="M603" s="241" t="s">
        <v>22</v>
      </c>
      <c r="N603" s="242" t="s">
        <v>50</v>
      </c>
      <c r="O603" s="43"/>
      <c r="P603" s="214">
        <f>O603*H603</f>
        <v>0</v>
      </c>
      <c r="Q603" s="214">
        <v>2.2000000000000001E-3</v>
      </c>
      <c r="R603" s="214">
        <f>Q603*H603</f>
        <v>2.3070431999999998</v>
      </c>
      <c r="S603" s="214">
        <v>0</v>
      </c>
      <c r="T603" s="215">
        <f>S603*H603</f>
        <v>0</v>
      </c>
      <c r="AR603" s="25" t="s">
        <v>404</v>
      </c>
      <c r="AT603" s="25" t="s">
        <v>349</v>
      </c>
      <c r="AU603" s="25" t="s">
        <v>87</v>
      </c>
      <c r="AY603" s="25" t="s">
        <v>228</v>
      </c>
      <c r="BE603" s="216">
        <f>IF(N603="základní",J603,0)</f>
        <v>0</v>
      </c>
      <c r="BF603" s="216">
        <f>IF(N603="snížená",J603,0)</f>
        <v>0</v>
      </c>
      <c r="BG603" s="216">
        <f>IF(N603="zákl. přenesená",J603,0)</f>
        <v>0</v>
      </c>
      <c r="BH603" s="216">
        <f>IF(N603="sníž. přenesená",J603,0)</f>
        <v>0</v>
      </c>
      <c r="BI603" s="216">
        <f>IF(N603="nulová",J603,0)</f>
        <v>0</v>
      </c>
      <c r="BJ603" s="25" t="s">
        <v>24</v>
      </c>
      <c r="BK603" s="216">
        <f>ROUND(I603*H603,2)</f>
        <v>0</v>
      </c>
      <c r="BL603" s="25" t="s">
        <v>304</v>
      </c>
      <c r="BM603" s="25" t="s">
        <v>1241</v>
      </c>
    </row>
    <row r="604" spans="2:65" s="1" customFormat="1" ht="409.5">
      <c r="B604" s="42"/>
      <c r="C604" s="64"/>
      <c r="D604" s="229" t="s">
        <v>640</v>
      </c>
      <c r="E604" s="64"/>
      <c r="F604" s="256" t="s">
        <v>1242</v>
      </c>
      <c r="G604" s="64"/>
      <c r="H604" s="64"/>
      <c r="I604" s="173"/>
      <c r="J604" s="64"/>
      <c r="K604" s="64"/>
      <c r="L604" s="62"/>
      <c r="M604" s="255"/>
      <c r="N604" s="43"/>
      <c r="O604" s="43"/>
      <c r="P604" s="43"/>
      <c r="Q604" s="43"/>
      <c r="R604" s="43"/>
      <c r="S604" s="43"/>
      <c r="T604" s="79"/>
      <c r="AT604" s="25" t="s">
        <v>640</v>
      </c>
      <c r="AU604" s="25" t="s">
        <v>87</v>
      </c>
    </row>
    <row r="605" spans="2:65" s="12" customFormat="1" ht="13.5">
      <c r="B605" s="217"/>
      <c r="C605" s="218"/>
      <c r="D605" s="219" t="s">
        <v>237</v>
      </c>
      <c r="E605" s="220" t="s">
        <v>22</v>
      </c>
      <c r="F605" s="221" t="s">
        <v>1243</v>
      </c>
      <c r="G605" s="218"/>
      <c r="H605" s="222">
        <v>1048.6559999999999</v>
      </c>
      <c r="I605" s="223"/>
      <c r="J605" s="218"/>
      <c r="K605" s="218"/>
      <c r="L605" s="224"/>
      <c r="M605" s="225"/>
      <c r="N605" s="226"/>
      <c r="O605" s="226"/>
      <c r="P605" s="226"/>
      <c r="Q605" s="226"/>
      <c r="R605" s="226"/>
      <c r="S605" s="226"/>
      <c r="T605" s="227"/>
      <c r="AT605" s="228" t="s">
        <v>237</v>
      </c>
      <c r="AU605" s="228" t="s">
        <v>87</v>
      </c>
      <c r="AV605" s="12" t="s">
        <v>87</v>
      </c>
      <c r="AW605" s="12" t="s">
        <v>42</v>
      </c>
      <c r="AX605" s="12" t="s">
        <v>24</v>
      </c>
      <c r="AY605" s="228" t="s">
        <v>228</v>
      </c>
    </row>
    <row r="606" spans="2:65" s="1" customFormat="1" ht="31.5" customHeight="1">
      <c r="B606" s="42"/>
      <c r="C606" s="205" t="s">
        <v>1244</v>
      </c>
      <c r="D606" s="205" t="s">
        <v>230</v>
      </c>
      <c r="E606" s="206" t="s">
        <v>1245</v>
      </c>
      <c r="F606" s="207" t="s">
        <v>1246</v>
      </c>
      <c r="G606" s="208" t="s">
        <v>263</v>
      </c>
      <c r="H606" s="209">
        <v>530.76</v>
      </c>
      <c r="I606" s="210"/>
      <c r="J606" s="211">
        <f>ROUND(I606*H606,2)</f>
        <v>0</v>
      </c>
      <c r="K606" s="207" t="s">
        <v>234</v>
      </c>
      <c r="L606" s="62"/>
      <c r="M606" s="212" t="s">
        <v>22</v>
      </c>
      <c r="N606" s="213" t="s">
        <v>50</v>
      </c>
      <c r="O606" s="43"/>
      <c r="P606" s="214">
        <f>O606*H606</f>
        <v>0</v>
      </c>
      <c r="Q606" s="214">
        <v>1.32E-3</v>
      </c>
      <c r="R606" s="214">
        <f>Q606*H606</f>
        <v>0.70060319999999998</v>
      </c>
      <c r="S606" s="214">
        <v>0</v>
      </c>
      <c r="T606" s="215">
        <f>S606*H606</f>
        <v>0</v>
      </c>
      <c r="AR606" s="25" t="s">
        <v>304</v>
      </c>
      <c r="AT606" s="25" t="s">
        <v>230</v>
      </c>
      <c r="AU606" s="25" t="s">
        <v>87</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304</v>
      </c>
      <c r="BM606" s="25" t="s">
        <v>1247</v>
      </c>
    </row>
    <row r="607" spans="2:65" s="12" customFormat="1" ht="27">
      <c r="B607" s="217"/>
      <c r="C607" s="218"/>
      <c r="D607" s="229" t="s">
        <v>237</v>
      </c>
      <c r="E607" s="230" t="s">
        <v>22</v>
      </c>
      <c r="F607" s="231" t="s">
        <v>1248</v>
      </c>
      <c r="G607" s="218"/>
      <c r="H607" s="232">
        <v>216.66</v>
      </c>
      <c r="I607" s="223"/>
      <c r="J607" s="218"/>
      <c r="K607" s="218"/>
      <c r="L607" s="224"/>
      <c r="M607" s="225"/>
      <c r="N607" s="226"/>
      <c r="O607" s="226"/>
      <c r="P607" s="226"/>
      <c r="Q607" s="226"/>
      <c r="R607" s="226"/>
      <c r="S607" s="226"/>
      <c r="T607" s="227"/>
      <c r="AT607" s="228" t="s">
        <v>237</v>
      </c>
      <c r="AU607" s="228" t="s">
        <v>87</v>
      </c>
      <c r="AV607" s="12" t="s">
        <v>87</v>
      </c>
      <c r="AW607" s="12" t="s">
        <v>42</v>
      </c>
      <c r="AX607" s="12" t="s">
        <v>79</v>
      </c>
      <c r="AY607" s="228" t="s">
        <v>228</v>
      </c>
    </row>
    <row r="608" spans="2:65" s="12" customFormat="1" ht="13.5">
      <c r="B608" s="217"/>
      <c r="C608" s="218"/>
      <c r="D608" s="229" t="s">
        <v>237</v>
      </c>
      <c r="E608" s="230" t="s">
        <v>22</v>
      </c>
      <c r="F608" s="231" t="s">
        <v>1249</v>
      </c>
      <c r="G608" s="218"/>
      <c r="H608" s="232">
        <v>76.41</v>
      </c>
      <c r="I608" s="223"/>
      <c r="J608" s="218"/>
      <c r="K608" s="218"/>
      <c r="L608" s="224"/>
      <c r="M608" s="225"/>
      <c r="N608" s="226"/>
      <c r="O608" s="226"/>
      <c r="P608" s="226"/>
      <c r="Q608" s="226"/>
      <c r="R608" s="226"/>
      <c r="S608" s="226"/>
      <c r="T608" s="227"/>
      <c r="AT608" s="228" t="s">
        <v>237</v>
      </c>
      <c r="AU608" s="228" t="s">
        <v>87</v>
      </c>
      <c r="AV608" s="12" t="s">
        <v>87</v>
      </c>
      <c r="AW608" s="12" t="s">
        <v>42</v>
      </c>
      <c r="AX608" s="12" t="s">
        <v>79</v>
      </c>
      <c r="AY608" s="228" t="s">
        <v>228</v>
      </c>
    </row>
    <row r="609" spans="2:65" s="12" customFormat="1" ht="13.5">
      <c r="B609" s="217"/>
      <c r="C609" s="218"/>
      <c r="D609" s="229" t="s">
        <v>237</v>
      </c>
      <c r="E609" s="230" t="s">
        <v>22</v>
      </c>
      <c r="F609" s="231" t="s">
        <v>1250</v>
      </c>
      <c r="G609" s="218"/>
      <c r="H609" s="232">
        <v>98.36</v>
      </c>
      <c r="I609" s="223"/>
      <c r="J609" s="218"/>
      <c r="K609" s="218"/>
      <c r="L609" s="224"/>
      <c r="M609" s="225"/>
      <c r="N609" s="226"/>
      <c r="O609" s="226"/>
      <c r="P609" s="226"/>
      <c r="Q609" s="226"/>
      <c r="R609" s="226"/>
      <c r="S609" s="226"/>
      <c r="T609" s="227"/>
      <c r="AT609" s="228" t="s">
        <v>237</v>
      </c>
      <c r="AU609" s="228" t="s">
        <v>87</v>
      </c>
      <c r="AV609" s="12" t="s">
        <v>87</v>
      </c>
      <c r="AW609" s="12" t="s">
        <v>42</v>
      </c>
      <c r="AX609" s="12" t="s">
        <v>79</v>
      </c>
      <c r="AY609" s="228" t="s">
        <v>228</v>
      </c>
    </row>
    <row r="610" spans="2:65" s="12" customFormat="1" ht="13.5">
      <c r="B610" s="217"/>
      <c r="C610" s="218"/>
      <c r="D610" s="229" t="s">
        <v>237</v>
      </c>
      <c r="E610" s="230" t="s">
        <v>22</v>
      </c>
      <c r="F610" s="231" t="s">
        <v>1251</v>
      </c>
      <c r="G610" s="218"/>
      <c r="H610" s="232">
        <v>139.33000000000001</v>
      </c>
      <c r="I610" s="223"/>
      <c r="J610" s="218"/>
      <c r="K610" s="218"/>
      <c r="L610" s="224"/>
      <c r="M610" s="225"/>
      <c r="N610" s="226"/>
      <c r="O610" s="226"/>
      <c r="P610" s="226"/>
      <c r="Q610" s="226"/>
      <c r="R610" s="226"/>
      <c r="S610" s="226"/>
      <c r="T610" s="227"/>
      <c r="AT610" s="228" t="s">
        <v>237</v>
      </c>
      <c r="AU610" s="228" t="s">
        <v>87</v>
      </c>
      <c r="AV610" s="12" t="s">
        <v>87</v>
      </c>
      <c r="AW610" s="12" t="s">
        <v>42</v>
      </c>
      <c r="AX610" s="12" t="s">
        <v>79</v>
      </c>
      <c r="AY610" s="228" t="s">
        <v>228</v>
      </c>
    </row>
    <row r="611" spans="2:65" s="13" customFormat="1" ht="13.5">
      <c r="B611" s="243"/>
      <c r="C611" s="244"/>
      <c r="D611" s="219" t="s">
        <v>237</v>
      </c>
      <c r="E611" s="245" t="s">
        <v>22</v>
      </c>
      <c r="F611" s="246" t="s">
        <v>358</v>
      </c>
      <c r="G611" s="244"/>
      <c r="H611" s="247">
        <v>530.76</v>
      </c>
      <c r="I611" s="248"/>
      <c r="J611" s="244"/>
      <c r="K611" s="244"/>
      <c r="L611" s="249"/>
      <c r="M611" s="250"/>
      <c r="N611" s="251"/>
      <c r="O611" s="251"/>
      <c r="P611" s="251"/>
      <c r="Q611" s="251"/>
      <c r="R611" s="251"/>
      <c r="S611" s="251"/>
      <c r="T611" s="252"/>
      <c r="AT611" s="253" t="s">
        <v>237</v>
      </c>
      <c r="AU611" s="253" t="s">
        <v>87</v>
      </c>
      <c r="AV611" s="13" t="s">
        <v>235</v>
      </c>
      <c r="AW611" s="13" t="s">
        <v>42</v>
      </c>
      <c r="AX611" s="13" t="s">
        <v>24</v>
      </c>
      <c r="AY611" s="253" t="s">
        <v>228</v>
      </c>
    </row>
    <row r="612" spans="2:65" s="1" customFormat="1" ht="22.5" customHeight="1">
      <c r="B612" s="42"/>
      <c r="C612" s="233" t="s">
        <v>1252</v>
      </c>
      <c r="D612" s="233" t="s">
        <v>349</v>
      </c>
      <c r="E612" s="234" t="s">
        <v>1253</v>
      </c>
      <c r="F612" s="235" t="s">
        <v>1254</v>
      </c>
      <c r="G612" s="236" t="s">
        <v>263</v>
      </c>
      <c r="H612" s="237">
        <v>557.298</v>
      </c>
      <c r="I612" s="238"/>
      <c r="J612" s="239">
        <f>ROUND(I612*H612,2)</f>
        <v>0</v>
      </c>
      <c r="K612" s="235" t="s">
        <v>234</v>
      </c>
      <c r="L612" s="240"/>
      <c r="M612" s="241" t="s">
        <v>22</v>
      </c>
      <c r="N612" s="242" t="s">
        <v>50</v>
      </c>
      <c r="O612" s="43"/>
      <c r="P612" s="214">
        <f>O612*H612</f>
        <v>0</v>
      </c>
      <c r="Q612" s="214">
        <v>2.8700000000000002E-3</v>
      </c>
      <c r="R612" s="214">
        <f>Q612*H612</f>
        <v>1.5994452600000002</v>
      </c>
      <c r="S612" s="214">
        <v>0</v>
      </c>
      <c r="T612" s="215">
        <f>S612*H612</f>
        <v>0</v>
      </c>
      <c r="AR612" s="25" t="s">
        <v>404</v>
      </c>
      <c r="AT612" s="25" t="s">
        <v>349</v>
      </c>
      <c r="AU612" s="25" t="s">
        <v>87</v>
      </c>
      <c r="AY612" s="25" t="s">
        <v>228</v>
      </c>
      <c r="BE612" s="216">
        <f>IF(N612="základní",J612,0)</f>
        <v>0</v>
      </c>
      <c r="BF612" s="216">
        <f>IF(N612="snížená",J612,0)</f>
        <v>0</v>
      </c>
      <c r="BG612" s="216">
        <f>IF(N612="zákl. přenesená",J612,0)</f>
        <v>0</v>
      </c>
      <c r="BH612" s="216">
        <f>IF(N612="sníž. přenesená",J612,0)</f>
        <v>0</v>
      </c>
      <c r="BI612" s="216">
        <f>IF(N612="nulová",J612,0)</f>
        <v>0</v>
      </c>
      <c r="BJ612" s="25" t="s">
        <v>24</v>
      </c>
      <c r="BK612" s="216">
        <f>ROUND(I612*H612,2)</f>
        <v>0</v>
      </c>
      <c r="BL612" s="25" t="s">
        <v>304</v>
      </c>
      <c r="BM612" s="25" t="s">
        <v>1255</v>
      </c>
    </row>
    <row r="613" spans="2:65" s="1" customFormat="1" ht="189">
      <c r="B613" s="42"/>
      <c r="C613" s="64"/>
      <c r="D613" s="229" t="s">
        <v>640</v>
      </c>
      <c r="E613" s="64"/>
      <c r="F613" s="254" t="s">
        <v>1256</v>
      </c>
      <c r="G613" s="64"/>
      <c r="H613" s="64"/>
      <c r="I613" s="173"/>
      <c r="J613" s="64"/>
      <c r="K613" s="64"/>
      <c r="L613" s="62"/>
      <c r="M613" s="255"/>
      <c r="N613" s="43"/>
      <c r="O613" s="43"/>
      <c r="P613" s="43"/>
      <c r="Q613" s="43"/>
      <c r="R613" s="43"/>
      <c r="S613" s="43"/>
      <c r="T613" s="79"/>
      <c r="AT613" s="25" t="s">
        <v>640</v>
      </c>
      <c r="AU613" s="25" t="s">
        <v>87</v>
      </c>
    </row>
    <row r="614" spans="2:65" s="12" customFormat="1" ht="13.5">
      <c r="B614" s="217"/>
      <c r="C614" s="218"/>
      <c r="D614" s="219" t="s">
        <v>237</v>
      </c>
      <c r="E614" s="220" t="s">
        <v>22</v>
      </c>
      <c r="F614" s="221" t="s">
        <v>1257</v>
      </c>
      <c r="G614" s="218"/>
      <c r="H614" s="222">
        <v>557.298</v>
      </c>
      <c r="I614" s="223"/>
      <c r="J614" s="218"/>
      <c r="K614" s="218"/>
      <c r="L614" s="224"/>
      <c r="M614" s="225"/>
      <c r="N614" s="226"/>
      <c r="O614" s="226"/>
      <c r="P614" s="226"/>
      <c r="Q614" s="226"/>
      <c r="R614" s="226"/>
      <c r="S614" s="226"/>
      <c r="T614" s="227"/>
      <c r="AT614" s="228" t="s">
        <v>237</v>
      </c>
      <c r="AU614" s="228" t="s">
        <v>87</v>
      </c>
      <c r="AV614" s="12" t="s">
        <v>87</v>
      </c>
      <c r="AW614" s="12" t="s">
        <v>42</v>
      </c>
      <c r="AX614" s="12" t="s">
        <v>24</v>
      </c>
      <c r="AY614" s="228" t="s">
        <v>228</v>
      </c>
    </row>
    <row r="615" spans="2:65" s="1" customFormat="1" ht="22.5" customHeight="1">
      <c r="B615" s="42"/>
      <c r="C615" s="205" t="s">
        <v>1258</v>
      </c>
      <c r="D615" s="205" t="s">
        <v>230</v>
      </c>
      <c r="E615" s="206" t="s">
        <v>1259</v>
      </c>
      <c r="F615" s="207" t="s">
        <v>1260</v>
      </c>
      <c r="G615" s="208" t="s">
        <v>1024</v>
      </c>
      <c r="H615" s="279"/>
      <c r="I615" s="210"/>
      <c r="J615" s="211">
        <f>ROUND(I615*H615,2)</f>
        <v>0</v>
      </c>
      <c r="K615" s="207" t="s">
        <v>234</v>
      </c>
      <c r="L615" s="62"/>
      <c r="M615" s="212" t="s">
        <v>22</v>
      </c>
      <c r="N615" s="213" t="s">
        <v>50</v>
      </c>
      <c r="O615" s="43"/>
      <c r="P615" s="214">
        <f>O615*H615</f>
        <v>0</v>
      </c>
      <c r="Q615" s="214">
        <v>0</v>
      </c>
      <c r="R615" s="214">
        <f>Q615*H615</f>
        <v>0</v>
      </c>
      <c r="S615" s="214">
        <v>0</v>
      </c>
      <c r="T615" s="215">
        <f>S615*H615</f>
        <v>0</v>
      </c>
      <c r="AR615" s="25" t="s">
        <v>304</v>
      </c>
      <c r="AT615" s="25" t="s">
        <v>230</v>
      </c>
      <c r="AU615" s="25" t="s">
        <v>87</v>
      </c>
      <c r="AY615" s="25" t="s">
        <v>228</v>
      </c>
      <c r="BE615" s="216">
        <f>IF(N615="základní",J615,0)</f>
        <v>0</v>
      </c>
      <c r="BF615" s="216">
        <f>IF(N615="snížená",J615,0)</f>
        <v>0</v>
      </c>
      <c r="BG615" s="216">
        <f>IF(N615="zákl. přenesená",J615,0)</f>
        <v>0</v>
      </c>
      <c r="BH615" s="216">
        <f>IF(N615="sníž. přenesená",J615,0)</f>
        <v>0</v>
      </c>
      <c r="BI615" s="216">
        <f>IF(N615="nulová",J615,0)</f>
        <v>0</v>
      </c>
      <c r="BJ615" s="25" t="s">
        <v>24</v>
      </c>
      <c r="BK615" s="216">
        <f>ROUND(I615*H615,2)</f>
        <v>0</v>
      </c>
      <c r="BL615" s="25" t="s">
        <v>304</v>
      </c>
      <c r="BM615" s="25" t="s">
        <v>1261</v>
      </c>
    </row>
    <row r="616" spans="2:65" s="11" customFormat="1" ht="29.85" customHeight="1">
      <c r="B616" s="188"/>
      <c r="C616" s="189"/>
      <c r="D616" s="202" t="s">
        <v>78</v>
      </c>
      <c r="E616" s="203" t="s">
        <v>1262</v>
      </c>
      <c r="F616" s="203" t="s">
        <v>1263</v>
      </c>
      <c r="G616" s="189"/>
      <c r="H616" s="189"/>
      <c r="I616" s="192"/>
      <c r="J616" s="204">
        <f>BK616</f>
        <v>0</v>
      </c>
      <c r="K616" s="189"/>
      <c r="L616" s="194"/>
      <c r="M616" s="195"/>
      <c r="N616" s="196"/>
      <c r="O616" s="196"/>
      <c r="P616" s="197">
        <f>SUM(P617:P624)</f>
        <v>0</v>
      </c>
      <c r="Q616" s="196"/>
      <c r="R616" s="197">
        <f>SUM(R617:R624)</f>
        <v>3.81653062</v>
      </c>
      <c r="S616" s="196"/>
      <c r="T616" s="198">
        <f>SUM(T617:T624)</f>
        <v>0</v>
      </c>
      <c r="AR616" s="199" t="s">
        <v>87</v>
      </c>
      <c r="AT616" s="200" t="s">
        <v>78</v>
      </c>
      <c r="AU616" s="200" t="s">
        <v>24</v>
      </c>
      <c r="AY616" s="199" t="s">
        <v>228</v>
      </c>
      <c r="BK616" s="201">
        <f>SUM(BK617:BK624)</f>
        <v>0</v>
      </c>
    </row>
    <row r="617" spans="2:65" s="1" customFormat="1" ht="22.5" customHeight="1">
      <c r="B617" s="42"/>
      <c r="C617" s="205" t="s">
        <v>1264</v>
      </c>
      <c r="D617" s="205" t="s">
        <v>230</v>
      </c>
      <c r="E617" s="206" t="s">
        <v>1265</v>
      </c>
      <c r="F617" s="207" t="s">
        <v>1266</v>
      </c>
      <c r="G617" s="208" t="s">
        <v>263</v>
      </c>
      <c r="H617" s="209">
        <v>126.072</v>
      </c>
      <c r="I617" s="210"/>
      <c r="J617" s="211">
        <f>ROUND(I617*H617,2)</f>
        <v>0</v>
      </c>
      <c r="K617" s="207" t="s">
        <v>264</v>
      </c>
      <c r="L617" s="62"/>
      <c r="M617" s="212" t="s">
        <v>22</v>
      </c>
      <c r="N617" s="213" t="s">
        <v>50</v>
      </c>
      <c r="O617" s="43"/>
      <c r="P617" s="214">
        <f>O617*H617</f>
        <v>0</v>
      </c>
      <c r="Q617" s="214">
        <v>0</v>
      </c>
      <c r="R617" s="214">
        <f>Q617*H617</f>
        <v>0</v>
      </c>
      <c r="S617" s="214">
        <v>0</v>
      </c>
      <c r="T617" s="215">
        <f>S617*H617</f>
        <v>0</v>
      </c>
      <c r="AR617" s="25" t="s">
        <v>304</v>
      </c>
      <c r="AT617" s="25" t="s">
        <v>230</v>
      </c>
      <c r="AU617" s="25" t="s">
        <v>87</v>
      </c>
      <c r="AY617" s="25" t="s">
        <v>228</v>
      </c>
      <c r="BE617" s="216">
        <f>IF(N617="základní",J617,0)</f>
        <v>0</v>
      </c>
      <c r="BF617" s="216">
        <f>IF(N617="snížená",J617,0)</f>
        <v>0</v>
      </c>
      <c r="BG617" s="216">
        <f>IF(N617="zákl. přenesená",J617,0)</f>
        <v>0</v>
      </c>
      <c r="BH617" s="216">
        <f>IF(N617="sníž. přenesená",J617,0)</f>
        <v>0</v>
      </c>
      <c r="BI617" s="216">
        <f>IF(N617="nulová",J617,0)</f>
        <v>0</v>
      </c>
      <c r="BJ617" s="25" t="s">
        <v>24</v>
      </c>
      <c r="BK617" s="216">
        <f>ROUND(I617*H617,2)</f>
        <v>0</v>
      </c>
      <c r="BL617" s="25" t="s">
        <v>304</v>
      </c>
      <c r="BM617" s="25" t="s">
        <v>1267</v>
      </c>
    </row>
    <row r="618" spans="2:65" s="12" customFormat="1" ht="13.5">
      <c r="B618" s="217"/>
      <c r="C618" s="218"/>
      <c r="D618" s="219" t="s">
        <v>237</v>
      </c>
      <c r="E618" s="220" t="s">
        <v>22</v>
      </c>
      <c r="F618" s="221" t="s">
        <v>1268</v>
      </c>
      <c r="G618" s="218"/>
      <c r="H618" s="222">
        <v>126.072</v>
      </c>
      <c r="I618" s="223"/>
      <c r="J618" s="218"/>
      <c r="K618" s="218"/>
      <c r="L618" s="224"/>
      <c r="M618" s="225"/>
      <c r="N618" s="226"/>
      <c r="O618" s="226"/>
      <c r="P618" s="226"/>
      <c r="Q618" s="226"/>
      <c r="R618" s="226"/>
      <c r="S618" s="226"/>
      <c r="T618" s="227"/>
      <c r="AT618" s="228" t="s">
        <v>237</v>
      </c>
      <c r="AU618" s="228" t="s">
        <v>87</v>
      </c>
      <c r="AV618" s="12" t="s">
        <v>87</v>
      </c>
      <c r="AW618" s="12" t="s">
        <v>42</v>
      </c>
      <c r="AX618" s="12" t="s">
        <v>24</v>
      </c>
      <c r="AY618" s="228" t="s">
        <v>228</v>
      </c>
    </row>
    <row r="619" spans="2:65" s="1" customFormat="1" ht="22.5" customHeight="1">
      <c r="B619" s="42"/>
      <c r="C619" s="205" t="s">
        <v>1269</v>
      </c>
      <c r="D619" s="205" t="s">
        <v>230</v>
      </c>
      <c r="E619" s="206" t="s">
        <v>1270</v>
      </c>
      <c r="F619" s="207" t="s">
        <v>1271</v>
      </c>
      <c r="G619" s="208" t="s">
        <v>263</v>
      </c>
      <c r="H619" s="209">
        <v>126.072</v>
      </c>
      <c r="I619" s="210"/>
      <c r="J619" s="211">
        <f>ROUND(I619*H619,2)</f>
        <v>0</v>
      </c>
      <c r="K619" s="207" t="s">
        <v>234</v>
      </c>
      <c r="L619" s="62"/>
      <c r="M619" s="212" t="s">
        <v>22</v>
      </c>
      <c r="N619" s="213" t="s">
        <v>50</v>
      </c>
      <c r="O619" s="43"/>
      <c r="P619" s="214">
        <f>O619*H619</f>
        <v>0</v>
      </c>
      <c r="Q619" s="214">
        <v>2.4590000000000001E-2</v>
      </c>
      <c r="R619" s="214">
        <f>Q619*H619</f>
        <v>3.1001104800000001</v>
      </c>
      <c r="S619" s="214">
        <v>0</v>
      </c>
      <c r="T619" s="215">
        <f>S619*H619</f>
        <v>0</v>
      </c>
      <c r="AR619" s="25" t="s">
        <v>304</v>
      </c>
      <c r="AT619" s="25" t="s">
        <v>230</v>
      </c>
      <c r="AU619" s="25" t="s">
        <v>87</v>
      </c>
      <c r="AY619" s="25" t="s">
        <v>228</v>
      </c>
      <c r="BE619" s="216">
        <f>IF(N619="základní",J619,0)</f>
        <v>0</v>
      </c>
      <c r="BF619" s="216">
        <f>IF(N619="snížená",J619,0)</f>
        <v>0</v>
      </c>
      <c r="BG619" s="216">
        <f>IF(N619="zákl. přenesená",J619,0)</f>
        <v>0</v>
      </c>
      <c r="BH619" s="216">
        <f>IF(N619="sníž. přenesená",J619,0)</f>
        <v>0</v>
      </c>
      <c r="BI619" s="216">
        <f>IF(N619="nulová",J619,0)</f>
        <v>0</v>
      </c>
      <c r="BJ619" s="25" t="s">
        <v>24</v>
      </c>
      <c r="BK619" s="216">
        <f>ROUND(I619*H619,2)</f>
        <v>0</v>
      </c>
      <c r="BL619" s="25" t="s">
        <v>304</v>
      </c>
      <c r="BM619" s="25" t="s">
        <v>1272</v>
      </c>
    </row>
    <row r="620" spans="2:65" s="12" customFormat="1" ht="13.5">
      <c r="B620" s="217"/>
      <c r="C620" s="218"/>
      <c r="D620" s="219" t="s">
        <v>237</v>
      </c>
      <c r="E620" s="220" t="s">
        <v>22</v>
      </c>
      <c r="F620" s="221" t="s">
        <v>1268</v>
      </c>
      <c r="G620" s="218"/>
      <c r="H620" s="222">
        <v>126.072</v>
      </c>
      <c r="I620" s="223"/>
      <c r="J620" s="218"/>
      <c r="K620" s="218"/>
      <c r="L620" s="224"/>
      <c r="M620" s="225"/>
      <c r="N620" s="226"/>
      <c r="O620" s="226"/>
      <c r="P620" s="226"/>
      <c r="Q620" s="226"/>
      <c r="R620" s="226"/>
      <c r="S620" s="226"/>
      <c r="T620" s="227"/>
      <c r="AT620" s="228" t="s">
        <v>237</v>
      </c>
      <c r="AU620" s="228" t="s">
        <v>87</v>
      </c>
      <c r="AV620" s="12" t="s">
        <v>87</v>
      </c>
      <c r="AW620" s="12" t="s">
        <v>42</v>
      </c>
      <c r="AX620" s="12" t="s">
        <v>24</v>
      </c>
      <c r="AY620" s="228" t="s">
        <v>228</v>
      </c>
    </row>
    <row r="621" spans="2:65" s="1" customFormat="1" ht="22.5" customHeight="1">
      <c r="B621" s="42"/>
      <c r="C621" s="205" t="s">
        <v>1273</v>
      </c>
      <c r="D621" s="205" t="s">
        <v>230</v>
      </c>
      <c r="E621" s="206" t="s">
        <v>1274</v>
      </c>
      <c r="F621" s="207" t="s">
        <v>1275</v>
      </c>
      <c r="G621" s="208" t="s">
        <v>263</v>
      </c>
      <c r="H621" s="209">
        <v>50.845999999999997</v>
      </c>
      <c r="I621" s="210"/>
      <c r="J621" s="211">
        <f>ROUND(I621*H621,2)</f>
        <v>0</v>
      </c>
      <c r="K621" s="207" t="s">
        <v>234</v>
      </c>
      <c r="L621" s="62"/>
      <c r="M621" s="212" t="s">
        <v>22</v>
      </c>
      <c r="N621" s="213" t="s">
        <v>50</v>
      </c>
      <c r="O621" s="43"/>
      <c r="P621" s="214">
        <f>O621*H621</f>
        <v>0</v>
      </c>
      <c r="Q621" s="214">
        <v>1.3899999999999999E-2</v>
      </c>
      <c r="R621" s="214">
        <f>Q621*H621</f>
        <v>0.70675939999999993</v>
      </c>
      <c r="S621" s="214">
        <v>0</v>
      </c>
      <c r="T621" s="215">
        <f>S621*H621</f>
        <v>0</v>
      </c>
      <c r="AR621" s="25" t="s">
        <v>304</v>
      </c>
      <c r="AT621" s="25" t="s">
        <v>230</v>
      </c>
      <c r="AU621" s="25" t="s">
        <v>87</v>
      </c>
      <c r="AY621" s="25" t="s">
        <v>228</v>
      </c>
      <c r="BE621" s="216">
        <f>IF(N621="základní",J621,0)</f>
        <v>0</v>
      </c>
      <c r="BF621" s="216">
        <f>IF(N621="snížená",J621,0)</f>
        <v>0</v>
      </c>
      <c r="BG621" s="216">
        <f>IF(N621="zákl. přenesená",J621,0)</f>
        <v>0</v>
      </c>
      <c r="BH621" s="216">
        <f>IF(N621="sníž. přenesená",J621,0)</f>
        <v>0</v>
      </c>
      <c r="BI621" s="216">
        <f>IF(N621="nulová",J621,0)</f>
        <v>0</v>
      </c>
      <c r="BJ621" s="25" t="s">
        <v>24</v>
      </c>
      <c r="BK621" s="216">
        <f>ROUND(I621*H621,2)</f>
        <v>0</v>
      </c>
      <c r="BL621" s="25" t="s">
        <v>304</v>
      </c>
      <c r="BM621" s="25" t="s">
        <v>1276</v>
      </c>
    </row>
    <row r="622" spans="2:65" s="12" customFormat="1" ht="13.5">
      <c r="B622" s="217"/>
      <c r="C622" s="218"/>
      <c r="D622" s="219" t="s">
        <v>237</v>
      </c>
      <c r="E622" s="220" t="s">
        <v>22</v>
      </c>
      <c r="F622" s="221" t="s">
        <v>1277</v>
      </c>
      <c r="G622" s="218"/>
      <c r="H622" s="222">
        <v>50.845999999999997</v>
      </c>
      <c r="I622" s="223"/>
      <c r="J622" s="218"/>
      <c r="K622" s="218"/>
      <c r="L622" s="224"/>
      <c r="M622" s="225"/>
      <c r="N622" s="226"/>
      <c r="O622" s="226"/>
      <c r="P622" s="226"/>
      <c r="Q622" s="226"/>
      <c r="R622" s="226"/>
      <c r="S622" s="226"/>
      <c r="T622" s="227"/>
      <c r="AT622" s="228" t="s">
        <v>237</v>
      </c>
      <c r="AU622" s="228" t="s">
        <v>87</v>
      </c>
      <c r="AV622" s="12" t="s">
        <v>87</v>
      </c>
      <c r="AW622" s="12" t="s">
        <v>42</v>
      </c>
      <c r="AX622" s="12" t="s">
        <v>24</v>
      </c>
      <c r="AY622" s="228" t="s">
        <v>228</v>
      </c>
    </row>
    <row r="623" spans="2:65" s="1" customFormat="1" ht="22.5" customHeight="1">
      <c r="B623" s="42"/>
      <c r="C623" s="205" t="s">
        <v>1278</v>
      </c>
      <c r="D623" s="205" t="s">
        <v>230</v>
      </c>
      <c r="E623" s="206" t="s">
        <v>1279</v>
      </c>
      <c r="F623" s="207" t="s">
        <v>1280</v>
      </c>
      <c r="G623" s="208" t="s">
        <v>263</v>
      </c>
      <c r="H623" s="209">
        <v>50.845999999999997</v>
      </c>
      <c r="I623" s="210"/>
      <c r="J623" s="211">
        <f>ROUND(I623*H623,2)</f>
        <v>0</v>
      </c>
      <c r="K623" s="207" t="s">
        <v>234</v>
      </c>
      <c r="L623" s="62"/>
      <c r="M623" s="212" t="s">
        <v>22</v>
      </c>
      <c r="N623" s="213" t="s">
        <v>50</v>
      </c>
      <c r="O623" s="43"/>
      <c r="P623" s="214">
        <f>O623*H623</f>
        <v>0</v>
      </c>
      <c r="Q623" s="214">
        <v>1.9000000000000001E-4</v>
      </c>
      <c r="R623" s="214">
        <f>Q623*H623</f>
        <v>9.6607399999999993E-3</v>
      </c>
      <c r="S623" s="214">
        <v>0</v>
      </c>
      <c r="T623" s="215">
        <f>S623*H623</f>
        <v>0</v>
      </c>
      <c r="AR623" s="25" t="s">
        <v>304</v>
      </c>
      <c r="AT623" s="25" t="s">
        <v>230</v>
      </c>
      <c r="AU623" s="25" t="s">
        <v>87</v>
      </c>
      <c r="AY623" s="25" t="s">
        <v>228</v>
      </c>
      <c r="BE623" s="216">
        <f>IF(N623="základní",J623,0)</f>
        <v>0</v>
      </c>
      <c r="BF623" s="216">
        <f>IF(N623="snížená",J623,0)</f>
        <v>0</v>
      </c>
      <c r="BG623" s="216">
        <f>IF(N623="zákl. přenesená",J623,0)</f>
        <v>0</v>
      </c>
      <c r="BH623" s="216">
        <f>IF(N623="sníž. přenesená",J623,0)</f>
        <v>0</v>
      </c>
      <c r="BI623" s="216">
        <f>IF(N623="nulová",J623,0)</f>
        <v>0</v>
      </c>
      <c r="BJ623" s="25" t="s">
        <v>24</v>
      </c>
      <c r="BK623" s="216">
        <f>ROUND(I623*H623,2)</f>
        <v>0</v>
      </c>
      <c r="BL623" s="25" t="s">
        <v>304</v>
      </c>
      <c r="BM623" s="25" t="s">
        <v>1281</v>
      </c>
    </row>
    <row r="624" spans="2:65" s="1" customFormat="1" ht="22.5" customHeight="1">
      <c r="B624" s="42"/>
      <c r="C624" s="205" t="s">
        <v>1282</v>
      </c>
      <c r="D624" s="205" t="s">
        <v>230</v>
      </c>
      <c r="E624" s="206" t="s">
        <v>1283</v>
      </c>
      <c r="F624" s="207" t="s">
        <v>1284</v>
      </c>
      <c r="G624" s="208" t="s">
        <v>1024</v>
      </c>
      <c r="H624" s="279"/>
      <c r="I624" s="210"/>
      <c r="J624" s="211">
        <f>ROUND(I624*H624,2)</f>
        <v>0</v>
      </c>
      <c r="K624" s="207" t="s">
        <v>234</v>
      </c>
      <c r="L624" s="62"/>
      <c r="M624" s="212" t="s">
        <v>22</v>
      </c>
      <c r="N624" s="213" t="s">
        <v>50</v>
      </c>
      <c r="O624" s="43"/>
      <c r="P624" s="214">
        <f>O624*H624</f>
        <v>0</v>
      </c>
      <c r="Q624" s="214">
        <v>0</v>
      </c>
      <c r="R624" s="214">
        <f>Q624*H624</f>
        <v>0</v>
      </c>
      <c r="S624" s="214">
        <v>0</v>
      </c>
      <c r="T624" s="215">
        <f>S624*H624</f>
        <v>0</v>
      </c>
      <c r="AR624" s="25" t="s">
        <v>304</v>
      </c>
      <c r="AT624" s="25" t="s">
        <v>230</v>
      </c>
      <c r="AU624" s="25" t="s">
        <v>87</v>
      </c>
      <c r="AY624" s="25" t="s">
        <v>228</v>
      </c>
      <c r="BE624" s="216">
        <f>IF(N624="základní",J624,0)</f>
        <v>0</v>
      </c>
      <c r="BF624" s="216">
        <f>IF(N624="snížená",J624,0)</f>
        <v>0</v>
      </c>
      <c r="BG624" s="216">
        <f>IF(N624="zákl. přenesená",J624,0)</f>
        <v>0</v>
      </c>
      <c r="BH624" s="216">
        <f>IF(N624="sníž. přenesená",J624,0)</f>
        <v>0</v>
      </c>
      <c r="BI624" s="216">
        <f>IF(N624="nulová",J624,0)</f>
        <v>0</v>
      </c>
      <c r="BJ624" s="25" t="s">
        <v>24</v>
      </c>
      <c r="BK624" s="216">
        <f>ROUND(I624*H624,2)</f>
        <v>0</v>
      </c>
      <c r="BL624" s="25" t="s">
        <v>304</v>
      </c>
      <c r="BM624" s="25" t="s">
        <v>1285</v>
      </c>
    </row>
    <row r="625" spans="2:65" s="11" customFormat="1" ht="29.85" customHeight="1">
      <c r="B625" s="188"/>
      <c r="C625" s="189"/>
      <c r="D625" s="202" t="s">
        <v>78</v>
      </c>
      <c r="E625" s="203" t="s">
        <v>1286</v>
      </c>
      <c r="F625" s="203" t="s">
        <v>1287</v>
      </c>
      <c r="G625" s="189"/>
      <c r="H625" s="189"/>
      <c r="I625" s="192"/>
      <c r="J625" s="204">
        <f>BK625</f>
        <v>0</v>
      </c>
      <c r="K625" s="189"/>
      <c r="L625" s="194"/>
      <c r="M625" s="195"/>
      <c r="N625" s="196"/>
      <c r="O625" s="196"/>
      <c r="P625" s="197">
        <f>SUM(P626:P685)</f>
        <v>0</v>
      </c>
      <c r="Q625" s="196"/>
      <c r="R625" s="197">
        <f>SUM(R626:R685)</f>
        <v>188.15017246999994</v>
      </c>
      <c r="S625" s="196"/>
      <c r="T625" s="198">
        <f>SUM(T626:T685)</f>
        <v>0</v>
      </c>
      <c r="AR625" s="199" t="s">
        <v>87</v>
      </c>
      <c r="AT625" s="200" t="s">
        <v>78</v>
      </c>
      <c r="AU625" s="200" t="s">
        <v>24</v>
      </c>
      <c r="AY625" s="199" t="s">
        <v>228</v>
      </c>
      <c r="BK625" s="201">
        <f>SUM(BK626:BK685)</f>
        <v>0</v>
      </c>
    </row>
    <row r="626" spans="2:65" s="1" customFormat="1" ht="22.5" customHeight="1">
      <c r="B626" s="42"/>
      <c r="C626" s="205" t="s">
        <v>1288</v>
      </c>
      <c r="D626" s="205" t="s">
        <v>230</v>
      </c>
      <c r="E626" s="206" t="s">
        <v>1289</v>
      </c>
      <c r="F626" s="207" t="s">
        <v>1290</v>
      </c>
      <c r="G626" s="208" t="s">
        <v>263</v>
      </c>
      <c r="H626" s="209">
        <v>361.32900000000001</v>
      </c>
      <c r="I626" s="210"/>
      <c r="J626" s="211">
        <f>ROUND(I626*H626,2)</f>
        <v>0</v>
      </c>
      <c r="K626" s="207" t="s">
        <v>234</v>
      </c>
      <c r="L626" s="62"/>
      <c r="M626" s="212" t="s">
        <v>22</v>
      </c>
      <c r="N626" s="213" t="s">
        <v>50</v>
      </c>
      <c r="O626" s="43"/>
      <c r="P626" s="214">
        <f>O626*H626</f>
        <v>0</v>
      </c>
      <c r="Q626" s="214">
        <v>5.2490000000000002E-2</v>
      </c>
      <c r="R626" s="214">
        <f>Q626*H626</f>
        <v>18.966159210000001</v>
      </c>
      <c r="S626" s="214">
        <v>0</v>
      </c>
      <c r="T626" s="215">
        <f>S626*H626</f>
        <v>0</v>
      </c>
      <c r="AR626" s="25" t="s">
        <v>304</v>
      </c>
      <c r="AT626" s="25" t="s">
        <v>230</v>
      </c>
      <c r="AU626" s="25" t="s">
        <v>87</v>
      </c>
      <c r="AY626" s="25" t="s">
        <v>228</v>
      </c>
      <c r="BE626" s="216">
        <f>IF(N626="základní",J626,0)</f>
        <v>0</v>
      </c>
      <c r="BF626" s="216">
        <f>IF(N626="snížená",J626,0)</f>
        <v>0</v>
      </c>
      <c r="BG626" s="216">
        <f>IF(N626="zákl. přenesená",J626,0)</f>
        <v>0</v>
      </c>
      <c r="BH626" s="216">
        <f>IF(N626="sníž. přenesená",J626,0)</f>
        <v>0</v>
      </c>
      <c r="BI626" s="216">
        <f>IF(N626="nulová",J626,0)</f>
        <v>0</v>
      </c>
      <c r="BJ626" s="25" t="s">
        <v>24</v>
      </c>
      <c r="BK626" s="216">
        <f>ROUND(I626*H626,2)</f>
        <v>0</v>
      </c>
      <c r="BL626" s="25" t="s">
        <v>304</v>
      </c>
      <c r="BM626" s="25" t="s">
        <v>1291</v>
      </c>
    </row>
    <row r="627" spans="2:65" s="12" customFormat="1" ht="27">
      <c r="B627" s="217"/>
      <c r="C627" s="218"/>
      <c r="D627" s="229" t="s">
        <v>237</v>
      </c>
      <c r="E627" s="230" t="s">
        <v>22</v>
      </c>
      <c r="F627" s="231" t="s">
        <v>1292</v>
      </c>
      <c r="G627" s="218"/>
      <c r="H627" s="232">
        <v>111.55500000000001</v>
      </c>
      <c r="I627" s="223"/>
      <c r="J627" s="218"/>
      <c r="K627" s="218"/>
      <c r="L627" s="224"/>
      <c r="M627" s="225"/>
      <c r="N627" s="226"/>
      <c r="O627" s="226"/>
      <c r="P627" s="226"/>
      <c r="Q627" s="226"/>
      <c r="R627" s="226"/>
      <c r="S627" s="226"/>
      <c r="T627" s="227"/>
      <c r="AT627" s="228" t="s">
        <v>237</v>
      </c>
      <c r="AU627" s="228" t="s">
        <v>87</v>
      </c>
      <c r="AV627" s="12" t="s">
        <v>87</v>
      </c>
      <c r="AW627" s="12" t="s">
        <v>42</v>
      </c>
      <c r="AX627" s="12" t="s">
        <v>79</v>
      </c>
      <c r="AY627" s="228" t="s">
        <v>228</v>
      </c>
    </row>
    <row r="628" spans="2:65" s="12" customFormat="1" ht="13.5">
      <c r="B628" s="217"/>
      <c r="C628" s="218"/>
      <c r="D628" s="229" t="s">
        <v>237</v>
      </c>
      <c r="E628" s="230" t="s">
        <v>22</v>
      </c>
      <c r="F628" s="231" t="s">
        <v>1293</v>
      </c>
      <c r="G628" s="218"/>
      <c r="H628" s="232">
        <v>-6.8949999999999996</v>
      </c>
      <c r="I628" s="223"/>
      <c r="J628" s="218"/>
      <c r="K628" s="218"/>
      <c r="L628" s="224"/>
      <c r="M628" s="225"/>
      <c r="N628" s="226"/>
      <c r="O628" s="226"/>
      <c r="P628" s="226"/>
      <c r="Q628" s="226"/>
      <c r="R628" s="226"/>
      <c r="S628" s="226"/>
      <c r="T628" s="227"/>
      <c r="AT628" s="228" t="s">
        <v>237</v>
      </c>
      <c r="AU628" s="228" t="s">
        <v>87</v>
      </c>
      <c r="AV628" s="12" t="s">
        <v>87</v>
      </c>
      <c r="AW628" s="12" t="s">
        <v>42</v>
      </c>
      <c r="AX628" s="12" t="s">
        <v>79</v>
      </c>
      <c r="AY628" s="228" t="s">
        <v>228</v>
      </c>
    </row>
    <row r="629" spans="2:65" s="12" customFormat="1" ht="13.5">
      <c r="B629" s="217"/>
      <c r="C629" s="218"/>
      <c r="D629" s="229" t="s">
        <v>237</v>
      </c>
      <c r="E629" s="230" t="s">
        <v>22</v>
      </c>
      <c r="F629" s="231" t="s">
        <v>1294</v>
      </c>
      <c r="G629" s="218"/>
      <c r="H629" s="232">
        <v>114.821</v>
      </c>
      <c r="I629" s="223"/>
      <c r="J629" s="218"/>
      <c r="K629" s="218"/>
      <c r="L629" s="224"/>
      <c r="M629" s="225"/>
      <c r="N629" s="226"/>
      <c r="O629" s="226"/>
      <c r="P629" s="226"/>
      <c r="Q629" s="226"/>
      <c r="R629" s="226"/>
      <c r="S629" s="226"/>
      <c r="T629" s="227"/>
      <c r="AT629" s="228" t="s">
        <v>237</v>
      </c>
      <c r="AU629" s="228" t="s">
        <v>87</v>
      </c>
      <c r="AV629" s="12" t="s">
        <v>87</v>
      </c>
      <c r="AW629" s="12" t="s">
        <v>42</v>
      </c>
      <c r="AX629" s="12" t="s">
        <v>79</v>
      </c>
      <c r="AY629" s="228" t="s">
        <v>228</v>
      </c>
    </row>
    <row r="630" spans="2:65" s="12" customFormat="1" ht="27">
      <c r="B630" s="217"/>
      <c r="C630" s="218"/>
      <c r="D630" s="229" t="s">
        <v>237</v>
      </c>
      <c r="E630" s="230" t="s">
        <v>22</v>
      </c>
      <c r="F630" s="231" t="s">
        <v>1295</v>
      </c>
      <c r="G630" s="218"/>
      <c r="H630" s="232">
        <v>141.26599999999999</v>
      </c>
      <c r="I630" s="223"/>
      <c r="J630" s="218"/>
      <c r="K630" s="218"/>
      <c r="L630" s="224"/>
      <c r="M630" s="225"/>
      <c r="N630" s="226"/>
      <c r="O630" s="226"/>
      <c r="P630" s="226"/>
      <c r="Q630" s="226"/>
      <c r="R630" s="226"/>
      <c r="S630" s="226"/>
      <c r="T630" s="227"/>
      <c r="AT630" s="228" t="s">
        <v>237</v>
      </c>
      <c r="AU630" s="228" t="s">
        <v>87</v>
      </c>
      <c r="AV630" s="12" t="s">
        <v>87</v>
      </c>
      <c r="AW630" s="12" t="s">
        <v>42</v>
      </c>
      <c r="AX630" s="12" t="s">
        <v>79</v>
      </c>
      <c r="AY630" s="228" t="s">
        <v>228</v>
      </c>
    </row>
    <row r="631" spans="2:65" s="12" customFormat="1" ht="13.5">
      <c r="B631" s="217"/>
      <c r="C631" s="218"/>
      <c r="D631" s="229" t="s">
        <v>237</v>
      </c>
      <c r="E631" s="230" t="s">
        <v>22</v>
      </c>
      <c r="F631" s="231" t="s">
        <v>1296</v>
      </c>
      <c r="G631" s="218"/>
      <c r="H631" s="232">
        <v>-4.9249999999999998</v>
      </c>
      <c r="I631" s="223"/>
      <c r="J631" s="218"/>
      <c r="K631" s="218"/>
      <c r="L631" s="224"/>
      <c r="M631" s="225"/>
      <c r="N631" s="226"/>
      <c r="O631" s="226"/>
      <c r="P631" s="226"/>
      <c r="Q631" s="226"/>
      <c r="R631" s="226"/>
      <c r="S631" s="226"/>
      <c r="T631" s="227"/>
      <c r="AT631" s="228" t="s">
        <v>237</v>
      </c>
      <c r="AU631" s="228" t="s">
        <v>87</v>
      </c>
      <c r="AV631" s="12" t="s">
        <v>87</v>
      </c>
      <c r="AW631" s="12" t="s">
        <v>42</v>
      </c>
      <c r="AX631" s="12" t="s">
        <v>79</v>
      </c>
      <c r="AY631" s="228" t="s">
        <v>228</v>
      </c>
    </row>
    <row r="632" spans="2:65" s="12" customFormat="1" ht="13.5">
      <c r="B632" s="217"/>
      <c r="C632" s="218"/>
      <c r="D632" s="229" t="s">
        <v>237</v>
      </c>
      <c r="E632" s="230" t="s">
        <v>22</v>
      </c>
      <c r="F632" s="231" t="s">
        <v>1297</v>
      </c>
      <c r="G632" s="218"/>
      <c r="H632" s="232">
        <v>5.5069999999999997</v>
      </c>
      <c r="I632" s="223"/>
      <c r="J632" s="218"/>
      <c r="K632" s="218"/>
      <c r="L632" s="224"/>
      <c r="M632" s="225"/>
      <c r="N632" s="226"/>
      <c r="O632" s="226"/>
      <c r="P632" s="226"/>
      <c r="Q632" s="226"/>
      <c r="R632" s="226"/>
      <c r="S632" s="226"/>
      <c r="T632" s="227"/>
      <c r="AT632" s="228" t="s">
        <v>237</v>
      </c>
      <c r="AU632" s="228" t="s">
        <v>87</v>
      </c>
      <c r="AV632" s="12" t="s">
        <v>87</v>
      </c>
      <c r="AW632" s="12" t="s">
        <v>42</v>
      </c>
      <c r="AX632" s="12" t="s">
        <v>79</v>
      </c>
      <c r="AY632" s="228" t="s">
        <v>228</v>
      </c>
    </row>
    <row r="633" spans="2:65" s="13" customFormat="1" ht="13.5">
      <c r="B633" s="243"/>
      <c r="C633" s="244"/>
      <c r="D633" s="219" t="s">
        <v>237</v>
      </c>
      <c r="E633" s="245" t="s">
        <v>22</v>
      </c>
      <c r="F633" s="246" t="s">
        <v>358</v>
      </c>
      <c r="G633" s="244"/>
      <c r="H633" s="247">
        <v>361.32900000000001</v>
      </c>
      <c r="I633" s="248"/>
      <c r="J633" s="244"/>
      <c r="K633" s="244"/>
      <c r="L633" s="249"/>
      <c r="M633" s="250"/>
      <c r="N633" s="251"/>
      <c r="O633" s="251"/>
      <c r="P633" s="251"/>
      <c r="Q633" s="251"/>
      <c r="R633" s="251"/>
      <c r="S633" s="251"/>
      <c r="T633" s="252"/>
      <c r="AT633" s="253" t="s">
        <v>237</v>
      </c>
      <c r="AU633" s="253" t="s">
        <v>87</v>
      </c>
      <c r="AV633" s="13" t="s">
        <v>235</v>
      </c>
      <c r="AW633" s="13" t="s">
        <v>42</v>
      </c>
      <c r="AX633" s="13" t="s">
        <v>24</v>
      </c>
      <c r="AY633" s="253" t="s">
        <v>228</v>
      </c>
    </row>
    <row r="634" spans="2:65" s="1" customFormat="1" ht="22.5" customHeight="1">
      <c r="B634" s="42"/>
      <c r="C634" s="205" t="s">
        <v>1298</v>
      </c>
      <c r="D634" s="205" t="s">
        <v>230</v>
      </c>
      <c r="E634" s="206" t="s">
        <v>1299</v>
      </c>
      <c r="F634" s="207" t="s">
        <v>1300</v>
      </c>
      <c r="G634" s="208" t="s">
        <v>263</v>
      </c>
      <c r="H634" s="209">
        <v>462.875</v>
      </c>
      <c r="I634" s="210"/>
      <c r="J634" s="211">
        <f>ROUND(I634*H634,2)</f>
        <v>0</v>
      </c>
      <c r="K634" s="207" t="s">
        <v>234</v>
      </c>
      <c r="L634" s="62"/>
      <c r="M634" s="212" t="s">
        <v>22</v>
      </c>
      <c r="N634" s="213" t="s">
        <v>50</v>
      </c>
      <c r="O634" s="43"/>
      <c r="P634" s="214">
        <f>O634*H634</f>
        <v>0</v>
      </c>
      <c r="Q634" s="214">
        <v>4.5359999999999998E-2</v>
      </c>
      <c r="R634" s="214">
        <f>Q634*H634</f>
        <v>20.996009999999998</v>
      </c>
      <c r="S634" s="214">
        <v>0</v>
      </c>
      <c r="T634" s="215">
        <f>S634*H634</f>
        <v>0</v>
      </c>
      <c r="AR634" s="25" t="s">
        <v>304</v>
      </c>
      <c r="AT634" s="25" t="s">
        <v>230</v>
      </c>
      <c r="AU634" s="25" t="s">
        <v>87</v>
      </c>
      <c r="AY634" s="25" t="s">
        <v>228</v>
      </c>
      <c r="BE634" s="216">
        <f>IF(N634="základní",J634,0)</f>
        <v>0</v>
      </c>
      <c r="BF634" s="216">
        <f>IF(N634="snížená",J634,0)</f>
        <v>0</v>
      </c>
      <c r="BG634" s="216">
        <f>IF(N634="zákl. přenesená",J634,0)</f>
        <v>0</v>
      </c>
      <c r="BH634" s="216">
        <f>IF(N634="sníž. přenesená",J634,0)</f>
        <v>0</v>
      </c>
      <c r="BI634" s="216">
        <f>IF(N634="nulová",J634,0)</f>
        <v>0</v>
      </c>
      <c r="BJ634" s="25" t="s">
        <v>24</v>
      </c>
      <c r="BK634" s="216">
        <f>ROUND(I634*H634,2)</f>
        <v>0</v>
      </c>
      <c r="BL634" s="25" t="s">
        <v>304</v>
      </c>
      <c r="BM634" s="25" t="s">
        <v>1301</v>
      </c>
    </row>
    <row r="635" spans="2:65" s="12" customFormat="1" ht="13.5">
      <c r="B635" s="217"/>
      <c r="C635" s="218"/>
      <c r="D635" s="229" t="s">
        <v>237</v>
      </c>
      <c r="E635" s="230" t="s">
        <v>22</v>
      </c>
      <c r="F635" s="231" t="s">
        <v>1302</v>
      </c>
      <c r="G635" s="218"/>
      <c r="H635" s="232">
        <v>97.013000000000005</v>
      </c>
      <c r="I635" s="223"/>
      <c r="J635" s="218"/>
      <c r="K635" s="218"/>
      <c r="L635" s="224"/>
      <c r="M635" s="225"/>
      <c r="N635" s="226"/>
      <c r="O635" s="226"/>
      <c r="P635" s="226"/>
      <c r="Q635" s="226"/>
      <c r="R635" s="226"/>
      <c r="S635" s="226"/>
      <c r="T635" s="227"/>
      <c r="AT635" s="228" t="s">
        <v>237</v>
      </c>
      <c r="AU635" s="228" t="s">
        <v>87</v>
      </c>
      <c r="AV635" s="12" t="s">
        <v>87</v>
      </c>
      <c r="AW635" s="12" t="s">
        <v>42</v>
      </c>
      <c r="AX635" s="12" t="s">
        <v>79</v>
      </c>
      <c r="AY635" s="228" t="s">
        <v>228</v>
      </c>
    </row>
    <row r="636" spans="2:65" s="12" customFormat="1" ht="13.5">
      <c r="B636" s="217"/>
      <c r="C636" s="218"/>
      <c r="D636" s="229" t="s">
        <v>237</v>
      </c>
      <c r="E636" s="230" t="s">
        <v>22</v>
      </c>
      <c r="F636" s="231" t="s">
        <v>1303</v>
      </c>
      <c r="G636" s="218"/>
      <c r="H636" s="232">
        <v>-19.896999999999998</v>
      </c>
      <c r="I636" s="223"/>
      <c r="J636" s="218"/>
      <c r="K636" s="218"/>
      <c r="L636" s="224"/>
      <c r="M636" s="225"/>
      <c r="N636" s="226"/>
      <c r="O636" s="226"/>
      <c r="P636" s="226"/>
      <c r="Q636" s="226"/>
      <c r="R636" s="226"/>
      <c r="S636" s="226"/>
      <c r="T636" s="227"/>
      <c r="AT636" s="228" t="s">
        <v>237</v>
      </c>
      <c r="AU636" s="228" t="s">
        <v>87</v>
      </c>
      <c r="AV636" s="12" t="s">
        <v>87</v>
      </c>
      <c r="AW636" s="12" t="s">
        <v>42</v>
      </c>
      <c r="AX636" s="12" t="s">
        <v>79</v>
      </c>
      <c r="AY636" s="228" t="s">
        <v>228</v>
      </c>
    </row>
    <row r="637" spans="2:65" s="12" customFormat="1" ht="27">
      <c r="B637" s="217"/>
      <c r="C637" s="218"/>
      <c r="D637" s="229" t="s">
        <v>237</v>
      </c>
      <c r="E637" s="230" t="s">
        <v>22</v>
      </c>
      <c r="F637" s="231" t="s">
        <v>1304</v>
      </c>
      <c r="G637" s="218"/>
      <c r="H637" s="232">
        <v>95.55</v>
      </c>
      <c r="I637" s="223"/>
      <c r="J637" s="218"/>
      <c r="K637" s="218"/>
      <c r="L637" s="224"/>
      <c r="M637" s="225"/>
      <c r="N637" s="226"/>
      <c r="O637" s="226"/>
      <c r="P637" s="226"/>
      <c r="Q637" s="226"/>
      <c r="R637" s="226"/>
      <c r="S637" s="226"/>
      <c r="T637" s="227"/>
      <c r="AT637" s="228" t="s">
        <v>237</v>
      </c>
      <c r="AU637" s="228" t="s">
        <v>87</v>
      </c>
      <c r="AV637" s="12" t="s">
        <v>87</v>
      </c>
      <c r="AW637" s="12" t="s">
        <v>42</v>
      </c>
      <c r="AX637" s="12" t="s">
        <v>79</v>
      </c>
      <c r="AY637" s="228" t="s">
        <v>228</v>
      </c>
    </row>
    <row r="638" spans="2:65" s="12" customFormat="1" ht="13.5">
      <c r="B638" s="217"/>
      <c r="C638" s="218"/>
      <c r="D638" s="229" t="s">
        <v>237</v>
      </c>
      <c r="E638" s="230" t="s">
        <v>22</v>
      </c>
      <c r="F638" s="231" t="s">
        <v>1305</v>
      </c>
      <c r="G638" s="218"/>
      <c r="H638" s="232">
        <v>74.293999999999997</v>
      </c>
      <c r="I638" s="223"/>
      <c r="J638" s="218"/>
      <c r="K638" s="218"/>
      <c r="L638" s="224"/>
      <c r="M638" s="225"/>
      <c r="N638" s="226"/>
      <c r="O638" s="226"/>
      <c r="P638" s="226"/>
      <c r="Q638" s="226"/>
      <c r="R638" s="226"/>
      <c r="S638" s="226"/>
      <c r="T638" s="227"/>
      <c r="AT638" s="228" t="s">
        <v>237</v>
      </c>
      <c r="AU638" s="228" t="s">
        <v>87</v>
      </c>
      <c r="AV638" s="12" t="s">
        <v>87</v>
      </c>
      <c r="AW638" s="12" t="s">
        <v>42</v>
      </c>
      <c r="AX638" s="12" t="s">
        <v>79</v>
      </c>
      <c r="AY638" s="228" t="s">
        <v>228</v>
      </c>
    </row>
    <row r="639" spans="2:65" s="12" customFormat="1" ht="27">
      <c r="B639" s="217"/>
      <c r="C639" s="218"/>
      <c r="D639" s="229" t="s">
        <v>237</v>
      </c>
      <c r="E639" s="230" t="s">
        <v>22</v>
      </c>
      <c r="F639" s="231" t="s">
        <v>1306</v>
      </c>
      <c r="G639" s="218"/>
      <c r="H639" s="232">
        <v>215.91499999999999</v>
      </c>
      <c r="I639" s="223"/>
      <c r="J639" s="218"/>
      <c r="K639" s="218"/>
      <c r="L639" s="224"/>
      <c r="M639" s="225"/>
      <c r="N639" s="226"/>
      <c r="O639" s="226"/>
      <c r="P639" s="226"/>
      <c r="Q639" s="226"/>
      <c r="R639" s="226"/>
      <c r="S639" s="226"/>
      <c r="T639" s="227"/>
      <c r="AT639" s="228" t="s">
        <v>237</v>
      </c>
      <c r="AU639" s="228" t="s">
        <v>87</v>
      </c>
      <c r="AV639" s="12" t="s">
        <v>87</v>
      </c>
      <c r="AW639" s="12" t="s">
        <v>42</v>
      </c>
      <c r="AX639" s="12" t="s">
        <v>79</v>
      </c>
      <c r="AY639" s="228" t="s">
        <v>228</v>
      </c>
    </row>
    <row r="640" spans="2:65" s="13" customFormat="1" ht="13.5">
      <c r="B640" s="243"/>
      <c r="C640" s="244"/>
      <c r="D640" s="219" t="s">
        <v>237</v>
      </c>
      <c r="E640" s="245" t="s">
        <v>22</v>
      </c>
      <c r="F640" s="246" t="s">
        <v>358</v>
      </c>
      <c r="G640" s="244"/>
      <c r="H640" s="247">
        <v>462.875</v>
      </c>
      <c r="I640" s="248"/>
      <c r="J640" s="244"/>
      <c r="K640" s="244"/>
      <c r="L640" s="249"/>
      <c r="M640" s="250"/>
      <c r="N640" s="251"/>
      <c r="O640" s="251"/>
      <c r="P640" s="251"/>
      <c r="Q640" s="251"/>
      <c r="R640" s="251"/>
      <c r="S640" s="251"/>
      <c r="T640" s="252"/>
      <c r="AT640" s="253" t="s">
        <v>237</v>
      </c>
      <c r="AU640" s="253" t="s">
        <v>87</v>
      </c>
      <c r="AV640" s="13" t="s">
        <v>235</v>
      </c>
      <c r="AW640" s="13" t="s">
        <v>42</v>
      </c>
      <c r="AX640" s="13" t="s">
        <v>24</v>
      </c>
      <c r="AY640" s="253" t="s">
        <v>228</v>
      </c>
    </row>
    <row r="641" spans="2:65" s="1" customFormat="1" ht="31.5" customHeight="1">
      <c r="B641" s="42"/>
      <c r="C641" s="205" t="s">
        <v>1307</v>
      </c>
      <c r="D641" s="205" t="s">
        <v>230</v>
      </c>
      <c r="E641" s="206" t="s">
        <v>1308</v>
      </c>
      <c r="F641" s="207" t="s">
        <v>1309</v>
      </c>
      <c r="G641" s="208" t="s">
        <v>263</v>
      </c>
      <c r="H641" s="209">
        <v>2160.4349999999999</v>
      </c>
      <c r="I641" s="210"/>
      <c r="J641" s="211">
        <f>ROUND(I641*H641,2)</f>
        <v>0</v>
      </c>
      <c r="K641" s="207" t="s">
        <v>264</v>
      </c>
      <c r="L641" s="62"/>
      <c r="M641" s="212" t="s">
        <v>22</v>
      </c>
      <c r="N641" s="213" t="s">
        <v>50</v>
      </c>
      <c r="O641" s="43"/>
      <c r="P641" s="214">
        <f>O641*H641</f>
        <v>0</v>
      </c>
      <c r="Q641" s="214">
        <v>5.6959999999999997E-2</v>
      </c>
      <c r="R641" s="214">
        <f>Q641*H641</f>
        <v>123.05837759999999</v>
      </c>
      <c r="S641" s="214">
        <v>0</v>
      </c>
      <c r="T641" s="215">
        <f>S641*H641</f>
        <v>0</v>
      </c>
      <c r="AR641" s="25" t="s">
        <v>304</v>
      </c>
      <c r="AT641" s="25" t="s">
        <v>230</v>
      </c>
      <c r="AU641" s="25" t="s">
        <v>87</v>
      </c>
      <c r="AY641" s="25" t="s">
        <v>228</v>
      </c>
      <c r="BE641" s="216">
        <f>IF(N641="základní",J641,0)</f>
        <v>0</v>
      </c>
      <c r="BF641" s="216">
        <f>IF(N641="snížená",J641,0)</f>
        <v>0</v>
      </c>
      <c r="BG641" s="216">
        <f>IF(N641="zákl. přenesená",J641,0)</f>
        <v>0</v>
      </c>
      <c r="BH641" s="216">
        <f>IF(N641="sníž. přenesená",J641,0)</f>
        <v>0</v>
      </c>
      <c r="BI641" s="216">
        <f>IF(N641="nulová",J641,0)</f>
        <v>0</v>
      </c>
      <c r="BJ641" s="25" t="s">
        <v>24</v>
      </c>
      <c r="BK641" s="216">
        <f>ROUND(I641*H641,2)</f>
        <v>0</v>
      </c>
      <c r="BL641" s="25" t="s">
        <v>304</v>
      </c>
      <c r="BM641" s="25" t="s">
        <v>1310</v>
      </c>
    </row>
    <row r="642" spans="2:65" s="12" customFormat="1" ht="27">
      <c r="B642" s="217"/>
      <c r="C642" s="218"/>
      <c r="D642" s="229" t="s">
        <v>237</v>
      </c>
      <c r="E642" s="230" t="s">
        <v>22</v>
      </c>
      <c r="F642" s="231" t="s">
        <v>1311</v>
      </c>
      <c r="G642" s="218"/>
      <c r="H642" s="232">
        <v>141.928</v>
      </c>
      <c r="I642" s="223"/>
      <c r="J642" s="218"/>
      <c r="K642" s="218"/>
      <c r="L642" s="224"/>
      <c r="M642" s="225"/>
      <c r="N642" s="226"/>
      <c r="O642" s="226"/>
      <c r="P642" s="226"/>
      <c r="Q642" s="226"/>
      <c r="R642" s="226"/>
      <c r="S642" s="226"/>
      <c r="T642" s="227"/>
      <c r="AT642" s="228" t="s">
        <v>237</v>
      </c>
      <c r="AU642" s="228" t="s">
        <v>87</v>
      </c>
      <c r="AV642" s="12" t="s">
        <v>87</v>
      </c>
      <c r="AW642" s="12" t="s">
        <v>42</v>
      </c>
      <c r="AX642" s="12" t="s">
        <v>79</v>
      </c>
      <c r="AY642" s="228" t="s">
        <v>228</v>
      </c>
    </row>
    <row r="643" spans="2:65" s="12" customFormat="1" ht="27">
      <c r="B643" s="217"/>
      <c r="C643" s="218"/>
      <c r="D643" s="229" t="s">
        <v>237</v>
      </c>
      <c r="E643" s="230" t="s">
        <v>22</v>
      </c>
      <c r="F643" s="231" t="s">
        <v>1312</v>
      </c>
      <c r="G643" s="218"/>
      <c r="H643" s="232">
        <v>351.32499999999999</v>
      </c>
      <c r="I643" s="223"/>
      <c r="J643" s="218"/>
      <c r="K643" s="218"/>
      <c r="L643" s="224"/>
      <c r="M643" s="225"/>
      <c r="N643" s="226"/>
      <c r="O643" s="226"/>
      <c r="P643" s="226"/>
      <c r="Q643" s="226"/>
      <c r="R643" s="226"/>
      <c r="S643" s="226"/>
      <c r="T643" s="227"/>
      <c r="AT643" s="228" t="s">
        <v>237</v>
      </c>
      <c r="AU643" s="228" t="s">
        <v>87</v>
      </c>
      <c r="AV643" s="12" t="s">
        <v>87</v>
      </c>
      <c r="AW643" s="12" t="s">
        <v>42</v>
      </c>
      <c r="AX643" s="12" t="s">
        <v>79</v>
      </c>
      <c r="AY643" s="228" t="s">
        <v>228</v>
      </c>
    </row>
    <row r="644" spans="2:65" s="12" customFormat="1" ht="27">
      <c r="B644" s="217"/>
      <c r="C644" s="218"/>
      <c r="D644" s="229" t="s">
        <v>237</v>
      </c>
      <c r="E644" s="230" t="s">
        <v>22</v>
      </c>
      <c r="F644" s="231" t="s">
        <v>1313</v>
      </c>
      <c r="G644" s="218"/>
      <c r="H644" s="232">
        <v>559.97500000000002</v>
      </c>
      <c r="I644" s="223"/>
      <c r="J644" s="218"/>
      <c r="K644" s="218"/>
      <c r="L644" s="224"/>
      <c r="M644" s="225"/>
      <c r="N644" s="226"/>
      <c r="O644" s="226"/>
      <c r="P644" s="226"/>
      <c r="Q644" s="226"/>
      <c r="R644" s="226"/>
      <c r="S644" s="226"/>
      <c r="T644" s="227"/>
      <c r="AT644" s="228" t="s">
        <v>237</v>
      </c>
      <c r="AU644" s="228" t="s">
        <v>87</v>
      </c>
      <c r="AV644" s="12" t="s">
        <v>87</v>
      </c>
      <c r="AW644" s="12" t="s">
        <v>42</v>
      </c>
      <c r="AX644" s="12" t="s">
        <v>79</v>
      </c>
      <c r="AY644" s="228" t="s">
        <v>228</v>
      </c>
    </row>
    <row r="645" spans="2:65" s="12" customFormat="1" ht="13.5">
      <c r="B645" s="217"/>
      <c r="C645" s="218"/>
      <c r="D645" s="229" t="s">
        <v>237</v>
      </c>
      <c r="E645" s="230" t="s">
        <v>22</v>
      </c>
      <c r="F645" s="231" t="s">
        <v>1314</v>
      </c>
      <c r="G645" s="218"/>
      <c r="H645" s="232">
        <v>-74.281000000000006</v>
      </c>
      <c r="I645" s="223"/>
      <c r="J645" s="218"/>
      <c r="K645" s="218"/>
      <c r="L645" s="224"/>
      <c r="M645" s="225"/>
      <c r="N645" s="226"/>
      <c r="O645" s="226"/>
      <c r="P645" s="226"/>
      <c r="Q645" s="226"/>
      <c r="R645" s="226"/>
      <c r="S645" s="226"/>
      <c r="T645" s="227"/>
      <c r="AT645" s="228" t="s">
        <v>237</v>
      </c>
      <c r="AU645" s="228" t="s">
        <v>87</v>
      </c>
      <c r="AV645" s="12" t="s">
        <v>87</v>
      </c>
      <c r="AW645" s="12" t="s">
        <v>42</v>
      </c>
      <c r="AX645" s="12" t="s">
        <v>79</v>
      </c>
      <c r="AY645" s="228" t="s">
        <v>228</v>
      </c>
    </row>
    <row r="646" spans="2:65" s="12" customFormat="1" ht="40.5">
      <c r="B646" s="217"/>
      <c r="C646" s="218"/>
      <c r="D646" s="229" t="s">
        <v>237</v>
      </c>
      <c r="E646" s="230" t="s">
        <v>22</v>
      </c>
      <c r="F646" s="231" t="s">
        <v>1315</v>
      </c>
      <c r="G646" s="218"/>
      <c r="H646" s="232">
        <v>212.37100000000001</v>
      </c>
      <c r="I646" s="223"/>
      <c r="J646" s="218"/>
      <c r="K646" s="218"/>
      <c r="L646" s="224"/>
      <c r="M646" s="225"/>
      <c r="N646" s="226"/>
      <c r="O646" s="226"/>
      <c r="P646" s="226"/>
      <c r="Q646" s="226"/>
      <c r="R646" s="226"/>
      <c r="S646" s="226"/>
      <c r="T646" s="227"/>
      <c r="AT646" s="228" t="s">
        <v>237</v>
      </c>
      <c r="AU646" s="228" t="s">
        <v>87</v>
      </c>
      <c r="AV646" s="12" t="s">
        <v>87</v>
      </c>
      <c r="AW646" s="12" t="s">
        <v>42</v>
      </c>
      <c r="AX646" s="12" t="s">
        <v>79</v>
      </c>
      <c r="AY646" s="228" t="s">
        <v>228</v>
      </c>
    </row>
    <row r="647" spans="2:65" s="12" customFormat="1" ht="27">
      <c r="B647" s="217"/>
      <c r="C647" s="218"/>
      <c r="D647" s="229" t="s">
        <v>237</v>
      </c>
      <c r="E647" s="230" t="s">
        <v>22</v>
      </c>
      <c r="F647" s="231" t="s">
        <v>1316</v>
      </c>
      <c r="G647" s="218"/>
      <c r="H647" s="232">
        <v>203.15799999999999</v>
      </c>
      <c r="I647" s="223"/>
      <c r="J647" s="218"/>
      <c r="K647" s="218"/>
      <c r="L647" s="224"/>
      <c r="M647" s="225"/>
      <c r="N647" s="226"/>
      <c r="O647" s="226"/>
      <c r="P647" s="226"/>
      <c r="Q647" s="226"/>
      <c r="R647" s="226"/>
      <c r="S647" s="226"/>
      <c r="T647" s="227"/>
      <c r="AT647" s="228" t="s">
        <v>237</v>
      </c>
      <c r="AU647" s="228" t="s">
        <v>87</v>
      </c>
      <c r="AV647" s="12" t="s">
        <v>87</v>
      </c>
      <c r="AW647" s="12" t="s">
        <v>42</v>
      </c>
      <c r="AX647" s="12" t="s">
        <v>79</v>
      </c>
      <c r="AY647" s="228" t="s">
        <v>228</v>
      </c>
    </row>
    <row r="648" spans="2:65" s="12" customFormat="1" ht="27">
      <c r="B648" s="217"/>
      <c r="C648" s="218"/>
      <c r="D648" s="229" t="s">
        <v>237</v>
      </c>
      <c r="E648" s="230" t="s">
        <v>22</v>
      </c>
      <c r="F648" s="231" t="s">
        <v>1317</v>
      </c>
      <c r="G648" s="218"/>
      <c r="H648" s="232">
        <v>127.11499999999999</v>
      </c>
      <c r="I648" s="223"/>
      <c r="J648" s="218"/>
      <c r="K648" s="218"/>
      <c r="L648" s="224"/>
      <c r="M648" s="225"/>
      <c r="N648" s="226"/>
      <c r="O648" s="226"/>
      <c r="P648" s="226"/>
      <c r="Q648" s="226"/>
      <c r="R648" s="226"/>
      <c r="S648" s="226"/>
      <c r="T648" s="227"/>
      <c r="AT648" s="228" t="s">
        <v>237</v>
      </c>
      <c r="AU648" s="228" t="s">
        <v>87</v>
      </c>
      <c r="AV648" s="12" t="s">
        <v>87</v>
      </c>
      <c r="AW648" s="12" t="s">
        <v>42</v>
      </c>
      <c r="AX648" s="12" t="s">
        <v>79</v>
      </c>
      <c r="AY648" s="228" t="s">
        <v>228</v>
      </c>
    </row>
    <row r="649" spans="2:65" s="12" customFormat="1" ht="27">
      <c r="B649" s="217"/>
      <c r="C649" s="218"/>
      <c r="D649" s="229" t="s">
        <v>237</v>
      </c>
      <c r="E649" s="230" t="s">
        <v>22</v>
      </c>
      <c r="F649" s="231" t="s">
        <v>1318</v>
      </c>
      <c r="G649" s="218"/>
      <c r="H649" s="232">
        <v>-34.579000000000001</v>
      </c>
      <c r="I649" s="223"/>
      <c r="J649" s="218"/>
      <c r="K649" s="218"/>
      <c r="L649" s="224"/>
      <c r="M649" s="225"/>
      <c r="N649" s="226"/>
      <c r="O649" s="226"/>
      <c r="P649" s="226"/>
      <c r="Q649" s="226"/>
      <c r="R649" s="226"/>
      <c r="S649" s="226"/>
      <c r="T649" s="227"/>
      <c r="AT649" s="228" t="s">
        <v>237</v>
      </c>
      <c r="AU649" s="228" t="s">
        <v>87</v>
      </c>
      <c r="AV649" s="12" t="s">
        <v>87</v>
      </c>
      <c r="AW649" s="12" t="s">
        <v>42</v>
      </c>
      <c r="AX649" s="12" t="s">
        <v>79</v>
      </c>
      <c r="AY649" s="228" t="s">
        <v>228</v>
      </c>
    </row>
    <row r="650" spans="2:65" s="12" customFormat="1" ht="13.5">
      <c r="B650" s="217"/>
      <c r="C650" s="218"/>
      <c r="D650" s="229" t="s">
        <v>237</v>
      </c>
      <c r="E650" s="230" t="s">
        <v>22</v>
      </c>
      <c r="F650" s="231" t="s">
        <v>1319</v>
      </c>
      <c r="G650" s="218"/>
      <c r="H650" s="232">
        <v>-1.881</v>
      </c>
      <c r="I650" s="223"/>
      <c r="J650" s="218"/>
      <c r="K650" s="218"/>
      <c r="L650" s="224"/>
      <c r="M650" s="225"/>
      <c r="N650" s="226"/>
      <c r="O650" s="226"/>
      <c r="P650" s="226"/>
      <c r="Q650" s="226"/>
      <c r="R650" s="226"/>
      <c r="S650" s="226"/>
      <c r="T650" s="227"/>
      <c r="AT650" s="228" t="s">
        <v>237</v>
      </c>
      <c r="AU650" s="228" t="s">
        <v>87</v>
      </c>
      <c r="AV650" s="12" t="s">
        <v>87</v>
      </c>
      <c r="AW650" s="12" t="s">
        <v>42</v>
      </c>
      <c r="AX650" s="12" t="s">
        <v>79</v>
      </c>
      <c r="AY650" s="228" t="s">
        <v>228</v>
      </c>
    </row>
    <row r="651" spans="2:65" s="12" customFormat="1" ht="27">
      <c r="B651" s="217"/>
      <c r="C651" s="218"/>
      <c r="D651" s="229" t="s">
        <v>237</v>
      </c>
      <c r="E651" s="230" t="s">
        <v>22</v>
      </c>
      <c r="F651" s="231" t="s">
        <v>1320</v>
      </c>
      <c r="G651" s="218"/>
      <c r="H651" s="232">
        <v>260.87799999999999</v>
      </c>
      <c r="I651" s="223"/>
      <c r="J651" s="218"/>
      <c r="K651" s="218"/>
      <c r="L651" s="224"/>
      <c r="M651" s="225"/>
      <c r="N651" s="226"/>
      <c r="O651" s="226"/>
      <c r="P651" s="226"/>
      <c r="Q651" s="226"/>
      <c r="R651" s="226"/>
      <c r="S651" s="226"/>
      <c r="T651" s="227"/>
      <c r="AT651" s="228" t="s">
        <v>237</v>
      </c>
      <c r="AU651" s="228" t="s">
        <v>87</v>
      </c>
      <c r="AV651" s="12" t="s">
        <v>87</v>
      </c>
      <c r="AW651" s="12" t="s">
        <v>42</v>
      </c>
      <c r="AX651" s="12" t="s">
        <v>79</v>
      </c>
      <c r="AY651" s="228" t="s">
        <v>228</v>
      </c>
    </row>
    <row r="652" spans="2:65" s="12" customFormat="1" ht="27">
      <c r="B652" s="217"/>
      <c r="C652" s="218"/>
      <c r="D652" s="229" t="s">
        <v>237</v>
      </c>
      <c r="E652" s="230" t="s">
        <v>22</v>
      </c>
      <c r="F652" s="231" t="s">
        <v>1321</v>
      </c>
      <c r="G652" s="218"/>
      <c r="H652" s="232">
        <v>438.29500000000002</v>
      </c>
      <c r="I652" s="223"/>
      <c r="J652" s="218"/>
      <c r="K652" s="218"/>
      <c r="L652" s="224"/>
      <c r="M652" s="225"/>
      <c r="N652" s="226"/>
      <c r="O652" s="226"/>
      <c r="P652" s="226"/>
      <c r="Q652" s="226"/>
      <c r="R652" s="226"/>
      <c r="S652" s="226"/>
      <c r="T652" s="227"/>
      <c r="AT652" s="228" t="s">
        <v>237</v>
      </c>
      <c r="AU652" s="228" t="s">
        <v>87</v>
      </c>
      <c r="AV652" s="12" t="s">
        <v>87</v>
      </c>
      <c r="AW652" s="12" t="s">
        <v>42</v>
      </c>
      <c r="AX652" s="12" t="s">
        <v>79</v>
      </c>
      <c r="AY652" s="228" t="s">
        <v>228</v>
      </c>
    </row>
    <row r="653" spans="2:65" s="12" customFormat="1" ht="13.5">
      <c r="B653" s="217"/>
      <c r="C653" s="218"/>
      <c r="D653" s="229" t="s">
        <v>237</v>
      </c>
      <c r="E653" s="230" t="s">
        <v>22</v>
      </c>
      <c r="F653" s="231" t="s">
        <v>1322</v>
      </c>
      <c r="G653" s="218"/>
      <c r="H653" s="232">
        <v>-23.869</v>
      </c>
      <c r="I653" s="223"/>
      <c r="J653" s="218"/>
      <c r="K653" s="218"/>
      <c r="L653" s="224"/>
      <c r="M653" s="225"/>
      <c r="N653" s="226"/>
      <c r="O653" s="226"/>
      <c r="P653" s="226"/>
      <c r="Q653" s="226"/>
      <c r="R653" s="226"/>
      <c r="S653" s="226"/>
      <c r="T653" s="227"/>
      <c r="AT653" s="228" t="s">
        <v>237</v>
      </c>
      <c r="AU653" s="228" t="s">
        <v>87</v>
      </c>
      <c r="AV653" s="12" t="s">
        <v>87</v>
      </c>
      <c r="AW653" s="12" t="s">
        <v>42</v>
      </c>
      <c r="AX653" s="12" t="s">
        <v>79</v>
      </c>
      <c r="AY653" s="228" t="s">
        <v>228</v>
      </c>
    </row>
    <row r="654" spans="2:65" s="13" customFormat="1" ht="13.5">
      <c r="B654" s="243"/>
      <c r="C654" s="244"/>
      <c r="D654" s="219" t="s">
        <v>237</v>
      </c>
      <c r="E654" s="245" t="s">
        <v>22</v>
      </c>
      <c r="F654" s="246" t="s">
        <v>358</v>
      </c>
      <c r="G654" s="244"/>
      <c r="H654" s="247">
        <v>2160.4349999999999</v>
      </c>
      <c r="I654" s="248"/>
      <c r="J654" s="244"/>
      <c r="K654" s="244"/>
      <c r="L654" s="249"/>
      <c r="M654" s="250"/>
      <c r="N654" s="251"/>
      <c r="O654" s="251"/>
      <c r="P654" s="251"/>
      <c r="Q654" s="251"/>
      <c r="R654" s="251"/>
      <c r="S654" s="251"/>
      <c r="T654" s="252"/>
      <c r="AT654" s="253" t="s">
        <v>237</v>
      </c>
      <c r="AU654" s="253" t="s">
        <v>87</v>
      </c>
      <c r="AV654" s="13" t="s">
        <v>235</v>
      </c>
      <c r="AW654" s="13" t="s">
        <v>42</v>
      </c>
      <c r="AX654" s="13" t="s">
        <v>24</v>
      </c>
      <c r="AY654" s="253" t="s">
        <v>228</v>
      </c>
    </row>
    <row r="655" spans="2:65" s="1" customFormat="1" ht="31.5" customHeight="1">
      <c r="B655" s="42"/>
      <c r="C655" s="205" t="s">
        <v>1323</v>
      </c>
      <c r="D655" s="205" t="s">
        <v>230</v>
      </c>
      <c r="E655" s="206" t="s">
        <v>1324</v>
      </c>
      <c r="F655" s="207" t="s">
        <v>1325</v>
      </c>
      <c r="G655" s="208" t="s">
        <v>263</v>
      </c>
      <c r="H655" s="209">
        <v>246.62799999999999</v>
      </c>
      <c r="I655" s="210"/>
      <c r="J655" s="211">
        <f>ROUND(I655*H655,2)</f>
        <v>0</v>
      </c>
      <c r="K655" s="207" t="s">
        <v>234</v>
      </c>
      <c r="L655" s="62"/>
      <c r="M655" s="212" t="s">
        <v>22</v>
      </c>
      <c r="N655" s="213" t="s">
        <v>50</v>
      </c>
      <c r="O655" s="43"/>
      <c r="P655" s="214">
        <f>O655*H655</f>
        <v>0</v>
      </c>
      <c r="Q655" s="214">
        <v>4.8669999999999998E-2</v>
      </c>
      <c r="R655" s="214">
        <f>Q655*H655</f>
        <v>12.003384759999999</v>
      </c>
      <c r="S655" s="214">
        <v>0</v>
      </c>
      <c r="T655" s="215">
        <f>S655*H655</f>
        <v>0</v>
      </c>
      <c r="AR655" s="25" t="s">
        <v>304</v>
      </c>
      <c r="AT655" s="25" t="s">
        <v>230</v>
      </c>
      <c r="AU655" s="25" t="s">
        <v>87</v>
      </c>
      <c r="AY655" s="25" t="s">
        <v>228</v>
      </c>
      <c r="BE655" s="216">
        <f>IF(N655="základní",J655,0)</f>
        <v>0</v>
      </c>
      <c r="BF655" s="216">
        <f>IF(N655="snížená",J655,0)</f>
        <v>0</v>
      </c>
      <c r="BG655" s="216">
        <f>IF(N655="zákl. přenesená",J655,0)</f>
        <v>0</v>
      </c>
      <c r="BH655" s="216">
        <f>IF(N655="sníž. přenesená",J655,0)</f>
        <v>0</v>
      </c>
      <c r="BI655" s="216">
        <f>IF(N655="nulová",J655,0)</f>
        <v>0</v>
      </c>
      <c r="BJ655" s="25" t="s">
        <v>24</v>
      </c>
      <c r="BK655" s="216">
        <f>ROUND(I655*H655,2)</f>
        <v>0</v>
      </c>
      <c r="BL655" s="25" t="s">
        <v>304</v>
      </c>
      <c r="BM655" s="25" t="s">
        <v>1326</v>
      </c>
    </row>
    <row r="656" spans="2:65" s="12" customFormat="1" ht="27">
      <c r="B656" s="217"/>
      <c r="C656" s="218"/>
      <c r="D656" s="229" t="s">
        <v>237</v>
      </c>
      <c r="E656" s="230" t="s">
        <v>22</v>
      </c>
      <c r="F656" s="231" t="s">
        <v>1327</v>
      </c>
      <c r="G656" s="218"/>
      <c r="H656" s="232">
        <v>82.956999999999994</v>
      </c>
      <c r="I656" s="223"/>
      <c r="J656" s="218"/>
      <c r="K656" s="218"/>
      <c r="L656" s="224"/>
      <c r="M656" s="225"/>
      <c r="N656" s="226"/>
      <c r="O656" s="226"/>
      <c r="P656" s="226"/>
      <c r="Q656" s="226"/>
      <c r="R656" s="226"/>
      <c r="S656" s="226"/>
      <c r="T656" s="227"/>
      <c r="AT656" s="228" t="s">
        <v>237</v>
      </c>
      <c r="AU656" s="228" t="s">
        <v>87</v>
      </c>
      <c r="AV656" s="12" t="s">
        <v>87</v>
      </c>
      <c r="AW656" s="12" t="s">
        <v>42</v>
      </c>
      <c r="AX656" s="12" t="s">
        <v>79</v>
      </c>
      <c r="AY656" s="228" t="s">
        <v>228</v>
      </c>
    </row>
    <row r="657" spans="2:65" s="12" customFormat="1" ht="27">
      <c r="B657" s="217"/>
      <c r="C657" s="218"/>
      <c r="D657" s="229" t="s">
        <v>237</v>
      </c>
      <c r="E657" s="230" t="s">
        <v>22</v>
      </c>
      <c r="F657" s="231" t="s">
        <v>1328</v>
      </c>
      <c r="G657" s="218"/>
      <c r="H657" s="232">
        <v>89.798000000000002</v>
      </c>
      <c r="I657" s="223"/>
      <c r="J657" s="218"/>
      <c r="K657" s="218"/>
      <c r="L657" s="224"/>
      <c r="M657" s="225"/>
      <c r="N657" s="226"/>
      <c r="O657" s="226"/>
      <c r="P657" s="226"/>
      <c r="Q657" s="226"/>
      <c r="R657" s="226"/>
      <c r="S657" s="226"/>
      <c r="T657" s="227"/>
      <c r="AT657" s="228" t="s">
        <v>237</v>
      </c>
      <c r="AU657" s="228" t="s">
        <v>87</v>
      </c>
      <c r="AV657" s="12" t="s">
        <v>87</v>
      </c>
      <c r="AW657" s="12" t="s">
        <v>42</v>
      </c>
      <c r="AX657" s="12" t="s">
        <v>79</v>
      </c>
      <c r="AY657" s="228" t="s">
        <v>228</v>
      </c>
    </row>
    <row r="658" spans="2:65" s="12" customFormat="1" ht="13.5">
      <c r="B658" s="217"/>
      <c r="C658" s="218"/>
      <c r="D658" s="229" t="s">
        <v>237</v>
      </c>
      <c r="E658" s="230" t="s">
        <v>22</v>
      </c>
      <c r="F658" s="231" t="s">
        <v>1329</v>
      </c>
      <c r="G658" s="218"/>
      <c r="H658" s="232">
        <v>73.873000000000005</v>
      </c>
      <c r="I658" s="223"/>
      <c r="J658" s="218"/>
      <c r="K658" s="218"/>
      <c r="L658" s="224"/>
      <c r="M658" s="225"/>
      <c r="N658" s="226"/>
      <c r="O658" s="226"/>
      <c r="P658" s="226"/>
      <c r="Q658" s="226"/>
      <c r="R658" s="226"/>
      <c r="S658" s="226"/>
      <c r="T658" s="227"/>
      <c r="AT658" s="228" t="s">
        <v>237</v>
      </c>
      <c r="AU658" s="228" t="s">
        <v>87</v>
      </c>
      <c r="AV658" s="12" t="s">
        <v>87</v>
      </c>
      <c r="AW658" s="12" t="s">
        <v>42</v>
      </c>
      <c r="AX658" s="12" t="s">
        <v>79</v>
      </c>
      <c r="AY658" s="228" t="s">
        <v>228</v>
      </c>
    </row>
    <row r="659" spans="2:65" s="13" customFormat="1" ht="13.5">
      <c r="B659" s="243"/>
      <c r="C659" s="244"/>
      <c r="D659" s="219" t="s">
        <v>237</v>
      </c>
      <c r="E659" s="245" t="s">
        <v>22</v>
      </c>
      <c r="F659" s="246" t="s">
        <v>358</v>
      </c>
      <c r="G659" s="244"/>
      <c r="H659" s="247">
        <v>246.62799999999999</v>
      </c>
      <c r="I659" s="248"/>
      <c r="J659" s="244"/>
      <c r="K659" s="244"/>
      <c r="L659" s="249"/>
      <c r="M659" s="250"/>
      <c r="N659" s="251"/>
      <c r="O659" s="251"/>
      <c r="P659" s="251"/>
      <c r="Q659" s="251"/>
      <c r="R659" s="251"/>
      <c r="S659" s="251"/>
      <c r="T659" s="252"/>
      <c r="AT659" s="253" t="s">
        <v>237</v>
      </c>
      <c r="AU659" s="253" t="s">
        <v>87</v>
      </c>
      <c r="AV659" s="13" t="s">
        <v>235</v>
      </c>
      <c r="AW659" s="13" t="s">
        <v>42</v>
      </c>
      <c r="AX659" s="13" t="s">
        <v>24</v>
      </c>
      <c r="AY659" s="253" t="s">
        <v>228</v>
      </c>
    </row>
    <row r="660" spans="2:65" s="1" customFormat="1" ht="31.5" customHeight="1">
      <c r="B660" s="42"/>
      <c r="C660" s="205" t="s">
        <v>1330</v>
      </c>
      <c r="D660" s="205" t="s">
        <v>230</v>
      </c>
      <c r="E660" s="206" t="s">
        <v>1331</v>
      </c>
      <c r="F660" s="207" t="s">
        <v>1332</v>
      </c>
      <c r="G660" s="208" t="s">
        <v>263</v>
      </c>
      <c r="H660" s="209">
        <v>44.2</v>
      </c>
      <c r="I660" s="210"/>
      <c r="J660" s="211">
        <f>ROUND(I660*H660,2)</f>
        <v>0</v>
      </c>
      <c r="K660" s="207" t="s">
        <v>234</v>
      </c>
      <c r="L660" s="62"/>
      <c r="M660" s="212" t="s">
        <v>22</v>
      </c>
      <c r="N660" s="213" t="s">
        <v>50</v>
      </c>
      <c r="O660" s="43"/>
      <c r="P660" s="214">
        <f>O660*H660</f>
        <v>0</v>
      </c>
      <c r="Q660" s="214">
        <v>5.4969999999999998E-2</v>
      </c>
      <c r="R660" s="214">
        <f>Q660*H660</f>
        <v>2.4296739999999999</v>
      </c>
      <c r="S660" s="214">
        <v>0</v>
      </c>
      <c r="T660" s="215">
        <f>S660*H660</f>
        <v>0</v>
      </c>
      <c r="AR660" s="25" t="s">
        <v>304</v>
      </c>
      <c r="AT660" s="25" t="s">
        <v>230</v>
      </c>
      <c r="AU660" s="25" t="s">
        <v>87</v>
      </c>
      <c r="AY660" s="25" t="s">
        <v>228</v>
      </c>
      <c r="BE660" s="216">
        <f>IF(N660="základní",J660,0)</f>
        <v>0</v>
      </c>
      <c r="BF660" s="216">
        <f>IF(N660="snížená",J660,0)</f>
        <v>0</v>
      </c>
      <c r="BG660" s="216">
        <f>IF(N660="zákl. přenesená",J660,0)</f>
        <v>0</v>
      </c>
      <c r="BH660" s="216">
        <f>IF(N660="sníž. přenesená",J660,0)</f>
        <v>0</v>
      </c>
      <c r="BI660" s="216">
        <f>IF(N660="nulová",J660,0)</f>
        <v>0</v>
      </c>
      <c r="BJ660" s="25" t="s">
        <v>24</v>
      </c>
      <c r="BK660" s="216">
        <f>ROUND(I660*H660,2)</f>
        <v>0</v>
      </c>
      <c r="BL660" s="25" t="s">
        <v>304</v>
      </c>
      <c r="BM660" s="25" t="s">
        <v>1333</v>
      </c>
    </row>
    <row r="661" spans="2:65" s="12" customFormat="1" ht="13.5">
      <c r="B661" s="217"/>
      <c r="C661" s="218"/>
      <c r="D661" s="229" t="s">
        <v>237</v>
      </c>
      <c r="E661" s="230" t="s">
        <v>22</v>
      </c>
      <c r="F661" s="231" t="s">
        <v>1334</v>
      </c>
      <c r="G661" s="218"/>
      <c r="H661" s="232">
        <v>26.324999999999999</v>
      </c>
      <c r="I661" s="223"/>
      <c r="J661" s="218"/>
      <c r="K661" s="218"/>
      <c r="L661" s="224"/>
      <c r="M661" s="225"/>
      <c r="N661" s="226"/>
      <c r="O661" s="226"/>
      <c r="P661" s="226"/>
      <c r="Q661" s="226"/>
      <c r="R661" s="226"/>
      <c r="S661" s="226"/>
      <c r="T661" s="227"/>
      <c r="AT661" s="228" t="s">
        <v>237</v>
      </c>
      <c r="AU661" s="228" t="s">
        <v>87</v>
      </c>
      <c r="AV661" s="12" t="s">
        <v>87</v>
      </c>
      <c r="AW661" s="12" t="s">
        <v>42</v>
      </c>
      <c r="AX661" s="12" t="s">
        <v>79</v>
      </c>
      <c r="AY661" s="228" t="s">
        <v>228</v>
      </c>
    </row>
    <row r="662" spans="2:65" s="12" customFormat="1" ht="13.5">
      <c r="B662" s="217"/>
      <c r="C662" s="218"/>
      <c r="D662" s="229" t="s">
        <v>237</v>
      </c>
      <c r="E662" s="230" t="s">
        <v>22</v>
      </c>
      <c r="F662" s="231" t="s">
        <v>1335</v>
      </c>
      <c r="G662" s="218"/>
      <c r="H662" s="232">
        <v>10.855</v>
      </c>
      <c r="I662" s="223"/>
      <c r="J662" s="218"/>
      <c r="K662" s="218"/>
      <c r="L662" s="224"/>
      <c r="M662" s="225"/>
      <c r="N662" s="226"/>
      <c r="O662" s="226"/>
      <c r="P662" s="226"/>
      <c r="Q662" s="226"/>
      <c r="R662" s="226"/>
      <c r="S662" s="226"/>
      <c r="T662" s="227"/>
      <c r="AT662" s="228" t="s">
        <v>237</v>
      </c>
      <c r="AU662" s="228" t="s">
        <v>87</v>
      </c>
      <c r="AV662" s="12" t="s">
        <v>87</v>
      </c>
      <c r="AW662" s="12" t="s">
        <v>42</v>
      </c>
      <c r="AX662" s="12" t="s">
        <v>79</v>
      </c>
      <c r="AY662" s="228" t="s">
        <v>228</v>
      </c>
    </row>
    <row r="663" spans="2:65" s="12" customFormat="1" ht="13.5">
      <c r="B663" s="217"/>
      <c r="C663" s="218"/>
      <c r="D663" s="229" t="s">
        <v>237</v>
      </c>
      <c r="E663" s="230" t="s">
        <v>22</v>
      </c>
      <c r="F663" s="231" t="s">
        <v>1336</v>
      </c>
      <c r="G663" s="218"/>
      <c r="H663" s="232">
        <v>7.02</v>
      </c>
      <c r="I663" s="223"/>
      <c r="J663" s="218"/>
      <c r="K663" s="218"/>
      <c r="L663" s="224"/>
      <c r="M663" s="225"/>
      <c r="N663" s="226"/>
      <c r="O663" s="226"/>
      <c r="P663" s="226"/>
      <c r="Q663" s="226"/>
      <c r="R663" s="226"/>
      <c r="S663" s="226"/>
      <c r="T663" s="227"/>
      <c r="AT663" s="228" t="s">
        <v>237</v>
      </c>
      <c r="AU663" s="228" t="s">
        <v>87</v>
      </c>
      <c r="AV663" s="12" t="s">
        <v>87</v>
      </c>
      <c r="AW663" s="12" t="s">
        <v>42</v>
      </c>
      <c r="AX663" s="12" t="s">
        <v>79</v>
      </c>
      <c r="AY663" s="228" t="s">
        <v>228</v>
      </c>
    </row>
    <row r="664" spans="2:65" s="13" customFormat="1" ht="13.5">
      <c r="B664" s="243"/>
      <c r="C664" s="244"/>
      <c r="D664" s="219" t="s">
        <v>237</v>
      </c>
      <c r="E664" s="245" t="s">
        <v>22</v>
      </c>
      <c r="F664" s="246" t="s">
        <v>358</v>
      </c>
      <c r="G664" s="244"/>
      <c r="H664" s="247">
        <v>44.2</v>
      </c>
      <c r="I664" s="248"/>
      <c r="J664" s="244"/>
      <c r="K664" s="244"/>
      <c r="L664" s="249"/>
      <c r="M664" s="250"/>
      <c r="N664" s="251"/>
      <c r="O664" s="251"/>
      <c r="P664" s="251"/>
      <c r="Q664" s="251"/>
      <c r="R664" s="251"/>
      <c r="S664" s="251"/>
      <c r="T664" s="252"/>
      <c r="AT664" s="253" t="s">
        <v>237</v>
      </c>
      <c r="AU664" s="253" t="s">
        <v>87</v>
      </c>
      <c r="AV664" s="13" t="s">
        <v>235</v>
      </c>
      <c r="AW664" s="13" t="s">
        <v>42</v>
      </c>
      <c r="AX664" s="13" t="s">
        <v>24</v>
      </c>
      <c r="AY664" s="253" t="s">
        <v>228</v>
      </c>
    </row>
    <row r="665" spans="2:65" s="1" customFormat="1" ht="22.5" customHeight="1">
      <c r="B665" s="42"/>
      <c r="C665" s="205" t="s">
        <v>1337</v>
      </c>
      <c r="D665" s="205" t="s">
        <v>230</v>
      </c>
      <c r="E665" s="206" t="s">
        <v>1338</v>
      </c>
      <c r="F665" s="207" t="s">
        <v>1339</v>
      </c>
      <c r="G665" s="208" t="s">
        <v>263</v>
      </c>
      <c r="H665" s="209">
        <v>208</v>
      </c>
      <c r="I665" s="210"/>
      <c r="J665" s="211">
        <f>ROUND(I665*H665,2)</f>
        <v>0</v>
      </c>
      <c r="K665" s="207" t="s">
        <v>264</v>
      </c>
      <c r="L665" s="62"/>
      <c r="M665" s="212" t="s">
        <v>22</v>
      </c>
      <c r="N665" s="213" t="s">
        <v>50</v>
      </c>
      <c r="O665" s="43"/>
      <c r="P665" s="214">
        <f>O665*H665</f>
        <v>0</v>
      </c>
      <c r="Q665" s="214">
        <v>0</v>
      </c>
      <c r="R665" s="214">
        <f>Q665*H665</f>
        <v>0</v>
      </c>
      <c r="S665" s="214">
        <v>0</v>
      </c>
      <c r="T665" s="215">
        <f>S665*H665</f>
        <v>0</v>
      </c>
      <c r="AR665" s="25" t="s">
        <v>304</v>
      </c>
      <c r="AT665" s="25" t="s">
        <v>230</v>
      </c>
      <c r="AU665" s="25" t="s">
        <v>87</v>
      </c>
      <c r="AY665" s="25" t="s">
        <v>228</v>
      </c>
      <c r="BE665" s="216">
        <f>IF(N665="základní",J665,0)</f>
        <v>0</v>
      </c>
      <c r="BF665" s="216">
        <f>IF(N665="snížená",J665,0)</f>
        <v>0</v>
      </c>
      <c r="BG665" s="216">
        <f>IF(N665="zákl. přenesená",J665,0)</f>
        <v>0</v>
      </c>
      <c r="BH665" s="216">
        <f>IF(N665="sníž. přenesená",J665,0)</f>
        <v>0</v>
      </c>
      <c r="BI665" s="216">
        <f>IF(N665="nulová",J665,0)</f>
        <v>0</v>
      </c>
      <c r="BJ665" s="25" t="s">
        <v>24</v>
      </c>
      <c r="BK665" s="216">
        <f>ROUND(I665*H665,2)</f>
        <v>0</v>
      </c>
      <c r="BL665" s="25" t="s">
        <v>304</v>
      </c>
      <c r="BM665" s="25" t="s">
        <v>1340</v>
      </c>
    </row>
    <row r="666" spans="2:65" s="1" customFormat="1" ht="22.5" customHeight="1">
      <c r="B666" s="42"/>
      <c r="C666" s="205" t="s">
        <v>1341</v>
      </c>
      <c r="D666" s="205" t="s">
        <v>230</v>
      </c>
      <c r="E666" s="206" t="s">
        <v>1342</v>
      </c>
      <c r="F666" s="207" t="s">
        <v>1343</v>
      </c>
      <c r="G666" s="208" t="s">
        <v>263</v>
      </c>
      <c r="H666" s="209">
        <v>871.03</v>
      </c>
      <c r="I666" s="210"/>
      <c r="J666" s="211">
        <f>ROUND(I666*H666,2)</f>
        <v>0</v>
      </c>
      <c r="K666" s="207" t="s">
        <v>234</v>
      </c>
      <c r="L666" s="62"/>
      <c r="M666" s="212" t="s">
        <v>22</v>
      </c>
      <c r="N666" s="213" t="s">
        <v>50</v>
      </c>
      <c r="O666" s="43"/>
      <c r="P666" s="214">
        <f>O666*H666</f>
        <v>0</v>
      </c>
      <c r="Q666" s="214">
        <v>1.223E-2</v>
      </c>
      <c r="R666" s="214">
        <f>Q666*H666</f>
        <v>10.652696899999999</v>
      </c>
      <c r="S666" s="214">
        <v>0</v>
      </c>
      <c r="T666" s="215">
        <f>S666*H666</f>
        <v>0</v>
      </c>
      <c r="AR666" s="25" t="s">
        <v>304</v>
      </c>
      <c r="AT666" s="25" t="s">
        <v>230</v>
      </c>
      <c r="AU666" s="25" t="s">
        <v>87</v>
      </c>
      <c r="AY666" s="25" t="s">
        <v>228</v>
      </c>
      <c r="BE666" s="216">
        <f>IF(N666="základní",J666,0)</f>
        <v>0</v>
      </c>
      <c r="BF666" s="216">
        <f>IF(N666="snížená",J666,0)</f>
        <v>0</v>
      </c>
      <c r="BG666" s="216">
        <f>IF(N666="zákl. přenesená",J666,0)</f>
        <v>0</v>
      </c>
      <c r="BH666" s="216">
        <f>IF(N666="sníž. přenesená",J666,0)</f>
        <v>0</v>
      </c>
      <c r="BI666" s="216">
        <f>IF(N666="nulová",J666,0)</f>
        <v>0</v>
      </c>
      <c r="BJ666" s="25" t="s">
        <v>24</v>
      </c>
      <c r="BK666" s="216">
        <f>ROUND(I666*H666,2)</f>
        <v>0</v>
      </c>
      <c r="BL666" s="25" t="s">
        <v>304</v>
      </c>
      <c r="BM666" s="25" t="s">
        <v>1344</v>
      </c>
    </row>
    <row r="667" spans="2:65" s="12" customFormat="1" ht="27">
      <c r="B667" s="217"/>
      <c r="C667" s="218"/>
      <c r="D667" s="229" t="s">
        <v>237</v>
      </c>
      <c r="E667" s="230" t="s">
        <v>22</v>
      </c>
      <c r="F667" s="231" t="s">
        <v>1345</v>
      </c>
      <c r="G667" s="218"/>
      <c r="H667" s="232">
        <v>87</v>
      </c>
      <c r="I667" s="223"/>
      <c r="J667" s="218"/>
      <c r="K667" s="218"/>
      <c r="L667" s="224"/>
      <c r="M667" s="225"/>
      <c r="N667" s="226"/>
      <c r="O667" s="226"/>
      <c r="P667" s="226"/>
      <c r="Q667" s="226"/>
      <c r="R667" s="226"/>
      <c r="S667" s="226"/>
      <c r="T667" s="227"/>
      <c r="AT667" s="228" t="s">
        <v>237</v>
      </c>
      <c r="AU667" s="228" t="s">
        <v>87</v>
      </c>
      <c r="AV667" s="12" t="s">
        <v>87</v>
      </c>
      <c r="AW667" s="12" t="s">
        <v>42</v>
      </c>
      <c r="AX667" s="12" t="s">
        <v>79</v>
      </c>
      <c r="AY667" s="228" t="s">
        <v>228</v>
      </c>
    </row>
    <row r="668" spans="2:65" s="12" customFormat="1" ht="27">
      <c r="B668" s="217"/>
      <c r="C668" s="218"/>
      <c r="D668" s="229" t="s">
        <v>237</v>
      </c>
      <c r="E668" s="230" t="s">
        <v>22</v>
      </c>
      <c r="F668" s="231" t="s">
        <v>1346</v>
      </c>
      <c r="G668" s="218"/>
      <c r="H668" s="232">
        <v>87.2</v>
      </c>
      <c r="I668" s="223"/>
      <c r="J668" s="218"/>
      <c r="K668" s="218"/>
      <c r="L668" s="224"/>
      <c r="M668" s="225"/>
      <c r="N668" s="226"/>
      <c r="O668" s="226"/>
      <c r="P668" s="226"/>
      <c r="Q668" s="226"/>
      <c r="R668" s="226"/>
      <c r="S668" s="226"/>
      <c r="T668" s="227"/>
      <c r="AT668" s="228" t="s">
        <v>237</v>
      </c>
      <c r="AU668" s="228" t="s">
        <v>87</v>
      </c>
      <c r="AV668" s="12" t="s">
        <v>87</v>
      </c>
      <c r="AW668" s="12" t="s">
        <v>42</v>
      </c>
      <c r="AX668" s="12" t="s">
        <v>79</v>
      </c>
      <c r="AY668" s="228" t="s">
        <v>228</v>
      </c>
    </row>
    <row r="669" spans="2:65" s="12" customFormat="1" ht="27">
      <c r="B669" s="217"/>
      <c r="C669" s="218"/>
      <c r="D669" s="229" t="s">
        <v>237</v>
      </c>
      <c r="E669" s="230" t="s">
        <v>22</v>
      </c>
      <c r="F669" s="231" t="s">
        <v>1347</v>
      </c>
      <c r="G669" s="218"/>
      <c r="H669" s="232">
        <v>122.94</v>
      </c>
      <c r="I669" s="223"/>
      <c r="J669" s="218"/>
      <c r="K669" s="218"/>
      <c r="L669" s="224"/>
      <c r="M669" s="225"/>
      <c r="N669" s="226"/>
      <c r="O669" s="226"/>
      <c r="P669" s="226"/>
      <c r="Q669" s="226"/>
      <c r="R669" s="226"/>
      <c r="S669" s="226"/>
      <c r="T669" s="227"/>
      <c r="AT669" s="228" t="s">
        <v>237</v>
      </c>
      <c r="AU669" s="228" t="s">
        <v>87</v>
      </c>
      <c r="AV669" s="12" t="s">
        <v>87</v>
      </c>
      <c r="AW669" s="12" t="s">
        <v>42</v>
      </c>
      <c r="AX669" s="12" t="s">
        <v>79</v>
      </c>
      <c r="AY669" s="228" t="s">
        <v>228</v>
      </c>
    </row>
    <row r="670" spans="2:65" s="12" customFormat="1" ht="27">
      <c r="B670" s="217"/>
      <c r="C670" s="218"/>
      <c r="D670" s="229" t="s">
        <v>237</v>
      </c>
      <c r="E670" s="230" t="s">
        <v>22</v>
      </c>
      <c r="F670" s="231" t="s">
        <v>1348</v>
      </c>
      <c r="G670" s="218"/>
      <c r="H670" s="232">
        <v>114.98</v>
      </c>
      <c r="I670" s="223"/>
      <c r="J670" s="218"/>
      <c r="K670" s="218"/>
      <c r="L670" s="224"/>
      <c r="M670" s="225"/>
      <c r="N670" s="226"/>
      <c r="O670" s="226"/>
      <c r="P670" s="226"/>
      <c r="Q670" s="226"/>
      <c r="R670" s="226"/>
      <c r="S670" s="226"/>
      <c r="T670" s="227"/>
      <c r="AT670" s="228" t="s">
        <v>237</v>
      </c>
      <c r="AU670" s="228" t="s">
        <v>87</v>
      </c>
      <c r="AV670" s="12" t="s">
        <v>87</v>
      </c>
      <c r="AW670" s="12" t="s">
        <v>42</v>
      </c>
      <c r="AX670" s="12" t="s">
        <v>79</v>
      </c>
      <c r="AY670" s="228" t="s">
        <v>228</v>
      </c>
    </row>
    <row r="671" spans="2:65" s="12" customFormat="1" ht="27">
      <c r="B671" s="217"/>
      <c r="C671" s="218"/>
      <c r="D671" s="229" t="s">
        <v>237</v>
      </c>
      <c r="E671" s="230" t="s">
        <v>22</v>
      </c>
      <c r="F671" s="231" t="s">
        <v>1349</v>
      </c>
      <c r="G671" s="218"/>
      <c r="H671" s="232">
        <v>102.33</v>
      </c>
      <c r="I671" s="223"/>
      <c r="J671" s="218"/>
      <c r="K671" s="218"/>
      <c r="L671" s="224"/>
      <c r="M671" s="225"/>
      <c r="N671" s="226"/>
      <c r="O671" s="226"/>
      <c r="P671" s="226"/>
      <c r="Q671" s="226"/>
      <c r="R671" s="226"/>
      <c r="S671" s="226"/>
      <c r="T671" s="227"/>
      <c r="AT671" s="228" t="s">
        <v>237</v>
      </c>
      <c r="AU671" s="228" t="s">
        <v>87</v>
      </c>
      <c r="AV671" s="12" t="s">
        <v>87</v>
      </c>
      <c r="AW671" s="12" t="s">
        <v>42</v>
      </c>
      <c r="AX671" s="12" t="s">
        <v>79</v>
      </c>
      <c r="AY671" s="228" t="s">
        <v>228</v>
      </c>
    </row>
    <row r="672" spans="2:65" s="12" customFormat="1" ht="13.5">
      <c r="B672" s="217"/>
      <c r="C672" s="218"/>
      <c r="D672" s="229" t="s">
        <v>237</v>
      </c>
      <c r="E672" s="230" t="s">
        <v>22</v>
      </c>
      <c r="F672" s="231" t="s">
        <v>1350</v>
      </c>
      <c r="G672" s="218"/>
      <c r="H672" s="232">
        <v>40</v>
      </c>
      <c r="I672" s="223"/>
      <c r="J672" s="218"/>
      <c r="K672" s="218"/>
      <c r="L672" s="224"/>
      <c r="M672" s="225"/>
      <c r="N672" s="226"/>
      <c r="O672" s="226"/>
      <c r="P672" s="226"/>
      <c r="Q672" s="226"/>
      <c r="R672" s="226"/>
      <c r="S672" s="226"/>
      <c r="T672" s="227"/>
      <c r="AT672" s="228" t="s">
        <v>237</v>
      </c>
      <c r="AU672" s="228" t="s">
        <v>87</v>
      </c>
      <c r="AV672" s="12" t="s">
        <v>87</v>
      </c>
      <c r="AW672" s="12" t="s">
        <v>42</v>
      </c>
      <c r="AX672" s="12" t="s">
        <v>79</v>
      </c>
      <c r="AY672" s="228" t="s">
        <v>228</v>
      </c>
    </row>
    <row r="673" spans="2:65" s="12" customFormat="1" ht="27">
      <c r="B673" s="217"/>
      <c r="C673" s="218"/>
      <c r="D673" s="229" t="s">
        <v>237</v>
      </c>
      <c r="E673" s="230" t="s">
        <v>22</v>
      </c>
      <c r="F673" s="231" t="s">
        <v>1351</v>
      </c>
      <c r="G673" s="218"/>
      <c r="H673" s="232">
        <v>117.51</v>
      </c>
      <c r="I673" s="223"/>
      <c r="J673" s="218"/>
      <c r="K673" s="218"/>
      <c r="L673" s="224"/>
      <c r="M673" s="225"/>
      <c r="N673" s="226"/>
      <c r="O673" s="226"/>
      <c r="P673" s="226"/>
      <c r="Q673" s="226"/>
      <c r="R673" s="226"/>
      <c r="S673" s="226"/>
      <c r="T673" s="227"/>
      <c r="AT673" s="228" t="s">
        <v>237</v>
      </c>
      <c r="AU673" s="228" t="s">
        <v>87</v>
      </c>
      <c r="AV673" s="12" t="s">
        <v>87</v>
      </c>
      <c r="AW673" s="12" t="s">
        <v>42</v>
      </c>
      <c r="AX673" s="12" t="s">
        <v>79</v>
      </c>
      <c r="AY673" s="228" t="s">
        <v>228</v>
      </c>
    </row>
    <row r="674" spans="2:65" s="12" customFormat="1" ht="27">
      <c r="B674" s="217"/>
      <c r="C674" s="218"/>
      <c r="D674" s="229" t="s">
        <v>237</v>
      </c>
      <c r="E674" s="230" t="s">
        <v>22</v>
      </c>
      <c r="F674" s="231" t="s">
        <v>1352</v>
      </c>
      <c r="G674" s="218"/>
      <c r="H674" s="232">
        <v>119.21</v>
      </c>
      <c r="I674" s="223"/>
      <c r="J674" s="218"/>
      <c r="K674" s="218"/>
      <c r="L674" s="224"/>
      <c r="M674" s="225"/>
      <c r="N674" s="226"/>
      <c r="O674" s="226"/>
      <c r="P674" s="226"/>
      <c r="Q674" s="226"/>
      <c r="R674" s="226"/>
      <c r="S674" s="226"/>
      <c r="T674" s="227"/>
      <c r="AT674" s="228" t="s">
        <v>237</v>
      </c>
      <c r="AU674" s="228" t="s">
        <v>87</v>
      </c>
      <c r="AV674" s="12" t="s">
        <v>87</v>
      </c>
      <c r="AW674" s="12" t="s">
        <v>42</v>
      </c>
      <c r="AX674" s="12" t="s">
        <v>79</v>
      </c>
      <c r="AY674" s="228" t="s">
        <v>228</v>
      </c>
    </row>
    <row r="675" spans="2:65" s="12" customFormat="1" ht="13.5">
      <c r="B675" s="217"/>
      <c r="C675" s="218"/>
      <c r="D675" s="229" t="s">
        <v>237</v>
      </c>
      <c r="E675" s="230" t="s">
        <v>22</v>
      </c>
      <c r="F675" s="231" t="s">
        <v>1353</v>
      </c>
      <c r="G675" s="218"/>
      <c r="H675" s="232">
        <v>79.86</v>
      </c>
      <c r="I675" s="223"/>
      <c r="J675" s="218"/>
      <c r="K675" s="218"/>
      <c r="L675" s="224"/>
      <c r="M675" s="225"/>
      <c r="N675" s="226"/>
      <c r="O675" s="226"/>
      <c r="P675" s="226"/>
      <c r="Q675" s="226"/>
      <c r="R675" s="226"/>
      <c r="S675" s="226"/>
      <c r="T675" s="227"/>
      <c r="AT675" s="228" t="s">
        <v>237</v>
      </c>
      <c r="AU675" s="228" t="s">
        <v>87</v>
      </c>
      <c r="AV675" s="12" t="s">
        <v>87</v>
      </c>
      <c r="AW675" s="12" t="s">
        <v>42</v>
      </c>
      <c r="AX675" s="12" t="s">
        <v>79</v>
      </c>
      <c r="AY675" s="228" t="s">
        <v>228</v>
      </c>
    </row>
    <row r="676" spans="2:65" s="13" customFormat="1" ht="13.5">
      <c r="B676" s="243"/>
      <c r="C676" s="244"/>
      <c r="D676" s="219" t="s">
        <v>237</v>
      </c>
      <c r="E676" s="245" t="s">
        <v>22</v>
      </c>
      <c r="F676" s="246" t="s">
        <v>358</v>
      </c>
      <c r="G676" s="244"/>
      <c r="H676" s="247">
        <v>871.03</v>
      </c>
      <c r="I676" s="248"/>
      <c r="J676" s="244"/>
      <c r="K676" s="244"/>
      <c r="L676" s="249"/>
      <c r="M676" s="250"/>
      <c r="N676" s="251"/>
      <c r="O676" s="251"/>
      <c r="P676" s="251"/>
      <c r="Q676" s="251"/>
      <c r="R676" s="251"/>
      <c r="S676" s="251"/>
      <c r="T676" s="252"/>
      <c r="AT676" s="253" t="s">
        <v>237</v>
      </c>
      <c r="AU676" s="253" t="s">
        <v>87</v>
      </c>
      <c r="AV676" s="13" t="s">
        <v>235</v>
      </c>
      <c r="AW676" s="13" t="s">
        <v>42</v>
      </c>
      <c r="AX676" s="13" t="s">
        <v>24</v>
      </c>
      <c r="AY676" s="253" t="s">
        <v>228</v>
      </c>
    </row>
    <row r="677" spans="2:65" s="1" customFormat="1" ht="22.5" customHeight="1">
      <c r="B677" s="42"/>
      <c r="C677" s="205" t="s">
        <v>1354</v>
      </c>
      <c r="D677" s="205" t="s">
        <v>230</v>
      </c>
      <c r="E677" s="206" t="s">
        <v>1355</v>
      </c>
      <c r="F677" s="207" t="s">
        <v>1356</v>
      </c>
      <c r="G677" s="208" t="s">
        <v>515</v>
      </c>
      <c r="H677" s="209">
        <v>112</v>
      </c>
      <c r="I677" s="210"/>
      <c r="J677" s="211">
        <f>ROUND(I677*H677,2)</f>
        <v>0</v>
      </c>
      <c r="K677" s="207" t="s">
        <v>234</v>
      </c>
      <c r="L677" s="62"/>
      <c r="M677" s="212" t="s">
        <v>22</v>
      </c>
      <c r="N677" s="213" t="s">
        <v>50</v>
      </c>
      <c r="O677" s="43"/>
      <c r="P677" s="214">
        <f>O677*H677</f>
        <v>0</v>
      </c>
      <c r="Q677" s="214">
        <v>3.0000000000000001E-5</v>
      </c>
      <c r="R677" s="214">
        <f>Q677*H677</f>
        <v>3.3600000000000001E-3</v>
      </c>
      <c r="S677" s="214">
        <v>0</v>
      </c>
      <c r="T677" s="215">
        <f>S677*H677</f>
        <v>0</v>
      </c>
      <c r="AR677" s="25" t="s">
        <v>304</v>
      </c>
      <c r="AT677" s="25" t="s">
        <v>230</v>
      </c>
      <c r="AU677" s="25" t="s">
        <v>87</v>
      </c>
      <c r="AY677" s="25" t="s">
        <v>228</v>
      </c>
      <c r="BE677" s="216">
        <f>IF(N677="základní",J677,0)</f>
        <v>0</v>
      </c>
      <c r="BF677" s="216">
        <f>IF(N677="snížená",J677,0)</f>
        <v>0</v>
      </c>
      <c r="BG677" s="216">
        <f>IF(N677="zákl. přenesená",J677,0)</f>
        <v>0</v>
      </c>
      <c r="BH677" s="216">
        <f>IF(N677="sníž. přenesená",J677,0)</f>
        <v>0</v>
      </c>
      <c r="BI677" s="216">
        <f>IF(N677="nulová",J677,0)</f>
        <v>0</v>
      </c>
      <c r="BJ677" s="25" t="s">
        <v>24</v>
      </c>
      <c r="BK677" s="216">
        <f>ROUND(I677*H677,2)</f>
        <v>0</v>
      </c>
      <c r="BL677" s="25" t="s">
        <v>304</v>
      </c>
      <c r="BM677" s="25" t="s">
        <v>1357</v>
      </c>
    </row>
    <row r="678" spans="2:65" s="12" customFormat="1" ht="13.5">
      <c r="B678" s="217"/>
      <c r="C678" s="218"/>
      <c r="D678" s="219" t="s">
        <v>237</v>
      </c>
      <c r="E678" s="220" t="s">
        <v>22</v>
      </c>
      <c r="F678" s="221" t="s">
        <v>1358</v>
      </c>
      <c r="G678" s="218"/>
      <c r="H678" s="222">
        <v>112</v>
      </c>
      <c r="I678" s="223"/>
      <c r="J678" s="218"/>
      <c r="K678" s="218"/>
      <c r="L678" s="224"/>
      <c r="M678" s="225"/>
      <c r="N678" s="226"/>
      <c r="O678" s="226"/>
      <c r="P678" s="226"/>
      <c r="Q678" s="226"/>
      <c r="R678" s="226"/>
      <c r="S678" s="226"/>
      <c r="T678" s="227"/>
      <c r="AT678" s="228" t="s">
        <v>237</v>
      </c>
      <c r="AU678" s="228" t="s">
        <v>87</v>
      </c>
      <c r="AV678" s="12" t="s">
        <v>87</v>
      </c>
      <c r="AW678" s="12" t="s">
        <v>42</v>
      </c>
      <c r="AX678" s="12" t="s">
        <v>24</v>
      </c>
      <c r="AY678" s="228" t="s">
        <v>228</v>
      </c>
    </row>
    <row r="679" spans="2:65" s="1" customFormat="1" ht="31.5" customHeight="1">
      <c r="B679" s="42"/>
      <c r="C679" s="233" t="s">
        <v>1359</v>
      </c>
      <c r="D679" s="233" t="s">
        <v>349</v>
      </c>
      <c r="E679" s="234" t="s">
        <v>1360</v>
      </c>
      <c r="F679" s="235" t="s">
        <v>1361</v>
      </c>
      <c r="G679" s="236" t="s">
        <v>515</v>
      </c>
      <c r="H679" s="237">
        <v>1</v>
      </c>
      <c r="I679" s="238"/>
      <c r="J679" s="239">
        <f>ROUND(I679*H679,2)</f>
        <v>0</v>
      </c>
      <c r="K679" s="235" t="s">
        <v>234</v>
      </c>
      <c r="L679" s="240"/>
      <c r="M679" s="241" t="s">
        <v>22</v>
      </c>
      <c r="N679" s="242" t="s">
        <v>50</v>
      </c>
      <c r="O679" s="43"/>
      <c r="P679" s="214">
        <f>O679*H679</f>
        <v>0</v>
      </c>
      <c r="Q679" s="214">
        <v>5.5000000000000003E-4</v>
      </c>
      <c r="R679" s="214">
        <f>Q679*H679</f>
        <v>5.5000000000000003E-4</v>
      </c>
      <c r="S679" s="214">
        <v>0</v>
      </c>
      <c r="T679" s="215">
        <f>S679*H679</f>
        <v>0</v>
      </c>
      <c r="AR679" s="25" t="s">
        <v>404</v>
      </c>
      <c r="AT679" s="25" t="s">
        <v>349</v>
      </c>
      <c r="AU679" s="25" t="s">
        <v>87</v>
      </c>
      <c r="AY679" s="25" t="s">
        <v>228</v>
      </c>
      <c r="BE679" s="216">
        <f>IF(N679="základní",J679,0)</f>
        <v>0</v>
      </c>
      <c r="BF679" s="216">
        <f>IF(N679="snížená",J679,0)</f>
        <v>0</v>
      </c>
      <c r="BG679" s="216">
        <f>IF(N679="zákl. přenesená",J679,0)</f>
        <v>0</v>
      </c>
      <c r="BH679" s="216">
        <f>IF(N679="sníž. přenesená",J679,0)</f>
        <v>0</v>
      </c>
      <c r="BI679" s="216">
        <f>IF(N679="nulová",J679,0)</f>
        <v>0</v>
      </c>
      <c r="BJ679" s="25" t="s">
        <v>24</v>
      </c>
      <c r="BK679" s="216">
        <f>ROUND(I679*H679,2)</f>
        <v>0</v>
      </c>
      <c r="BL679" s="25" t="s">
        <v>304</v>
      </c>
      <c r="BM679" s="25" t="s">
        <v>1362</v>
      </c>
    </row>
    <row r="680" spans="2:65" s="12" customFormat="1" ht="13.5">
      <c r="B680" s="217"/>
      <c r="C680" s="218"/>
      <c r="D680" s="219" t="s">
        <v>237</v>
      </c>
      <c r="E680" s="220" t="s">
        <v>22</v>
      </c>
      <c r="F680" s="221" t="s">
        <v>24</v>
      </c>
      <c r="G680" s="218"/>
      <c r="H680" s="222">
        <v>1</v>
      </c>
      <c r="I680" s="223"/>
      <c r="J680" s="218"/>
      <c r="K680" s="218"/>
      <c r="L680" s="224"/>
      <c r="M680" s="225"/>
      <c r="N680" s="226"/>
      <c r="O680" s="226"/>
      <c r="P680" s="226"/>
      <c r="Q680" s="226"/>
      <c r="R680" s="226"/>
      <c r="S680" s="226"/>
      <c r="T680" s="227"/>
      <c r="AT680" s="228" t="s">
        <v>237</v>
      </c>
      <c r="AU680" s="228" t="s">
        <v>87</v>
      </c>
      <c r="AV680" s="12" t="s">
        <v>87</v>
      </c>
      <c r="AW680" s="12" t="s">
        <v>42</v>
      </c>
      <c r="AX680" s="12" t="s">
        <v>24</v>
      </c>
      <c r="AY680" s="228" t="s">
        <v>228</v>
      </c>
    </row>
    <row r="681" spans="2:65" s="1" customFormat="1" ht="31.5" customHeight="1">
      <c r="B681" s="42"/>
      <c r="C681" s="233" t="s">
        <v>1363</v>
      </c>
      <c r="D681" s="233" t="s">
        <v>349</v>
      </c>
      <c r="E681" s="234" t="s">
        <v>1364</v>
      </c>
      <c r="F681" s="235" t="s">
        <v>1365</v>
      </c>
      <c r="G681" s="236" t="s">
        <v>515</v>
      </c>
      <c r="H681" s="237">
        <v>74</v>
      </c>
      <c r="I681" s="238"/>
      <c r="J681" s="239">
        <f>ROUND(I681*H681,2)</f>
        <v>0</v>
      </c>
      <c r="K681" s="235" t="s">
        <v>264</v>
      </c>
      <c r="L681" s="240"/>
      <c r="M681" s="241" t="s">
        <v>22</v>
      </c>
      <c r="N681" s="242" t="s">
        <v>50</v>
      </c>
      <c r="O681" s="43"/>
      <c r="P681" s="214">
        <f>O681*H681</f>
        <v>0</v>
      </c>
      <c r="Q681" s="214">
        <v>3.6000000000000002E-4</v>
      </c>
      <c r="R681" s="214">
        <f>Q681*H681</f>
        <v>2.664E-2</v>
      </c>
      <c r="S681" s="214">
        <v>0</v>
      </c>
      <c r="T681" s="215">
        <f>S681*H681</f>
        <v>0</v>
      </c>
      <c r="AR681" s="25" t="s">
        <v>404</v>
      </c>
      <c r="AT681" s="25" t="s">
        <v>349</v>
      </c>
      <c r="AU681" s="25" t="s">
        <v>87</v>
      </c>
      <c r="AY681" s="25" t="s">
        <v>228</v>
      </c>
      <c r="BE681" s="216">
        <f>IF(N681="základní",J681,0)</f>
        <v>0</v>
      </c>
      <c r="BF681" s="216">
        <f>IF(N681="snížená",J681,0)</f>
        <v>0</v>
      </c>
      <c r="BG681" s="216">
        <f>IF(N681="zákl. přenesená",J681,0)</f>
        <v>0</v>
      </c>
      <c r="BH681" s="216">
        <f>IF(N681="sníž. přenesená",J681,0)</f>
        <v>0</v>
      </c>
      <c r="BI681" s="216">
        <f>IF(N681="nulová",J681,0)</f>
        <v>0</v>
      </c>
      <c r="BJ681" s="25" t="s">
        <v>24</v>
      </c>
      <c r="BK681" s="216">
        <f>ROUND(I681*H681,2)</f>
        <v>0</v>
      </c>
      <c r="BL681" s="25" t="s">
        <v>304</v>
      </c>
      <c r="BM681" s="25" t="s">
        <v>1366</v>
      </c>
    </row>
    <row r="682" spans="2:65" s="12" customFormat="1" ht="13.5">
      <c r="B682" s="217"/>
      <c r="C682" s="218"/>
      <c r="D682" s="219" t="s">
        <v>237</v>
      </c>
      <c r="E682" s="220" t="s">
        <v>22</v>
      </c>
      <c r="F682" s="221" t="s">
        <v>636</v>
      </c>
      <c r="G682" s="218"/>
      <c r="H682" s="222">
        <v>74</v>
      </c>
      <c r="I682" s="223"/>
      <c r="J682" s="218"/>
      <c r="K682" s="218"/>
      <c r="L682" s="224"/>
      <c r="M682" s="225"/>
      <c r="N682" s="226"/>
      <c r="O682" s="226"/>
      <c r="P682" s="226"/>
      <c r="Q682" s="226"/>
      <c r="R682" s="226"/>
      <c r="S682" s="226"/>
      <c r="T682" s="227"/>
      <c r="AT682" s="228" t="s">
        <v>237</v>
      </c>
      <c r="AU682" s="228" t="s">
        <v>87</v>
      </c>
      <c r="AV682" s="12" t="s">
        <v>87</v>
      </c>
      <c r="AW682" s="12" t="s">
        <v>42</v>
      </c>
      <c r="AX682" s="12" t="s">
        <v>24</v>
      </c>
      <c r="AY682" s="228" t="s">
        <v>228</v>
      </c>
    </row>
    <row r="683" spans="2:65" s="1" customFormat="1" ht="31.5" customHeight="1">
      <c r="B683" s="42"/>
      <c r="C683" s="233" t="s">
        <v>1367</v>
      </c>
      <c r="D683" s="233" t="s">
        <v>349</v>
      </c>
      <c r="E683" s="234" t="s">
        <v>1368</v>
      </c>
      <c r="F683" s="235" t="s">
        <v>1369</v>
      </c>
      <c r="G683" s="236" t="s">
        <v>515</v>
      </c>
      <c r="H683" s="237">
        <v>37</v>
      </c>
      <c r="I683" s="238"/>
      <c r="J683" s="239">
        <f>ROUND(I683*H683,2)</f>
        <v>0</v>
      </c>
      <c r="K683" s="235" t="s">
        <v>264</v>
      </c>
      <c r="L683" s="240"/>
      <c r="M683" s="241" t="s">
        <v>22</v>
      </c>
      <c r="N683" s="242" t="s">
        <v>50</v>
      </c>
      <c r="O683" s="43"/>
      <c r="P683" s="214">
        <f>O683*H683</f>
        <v>0</v>
      </c>
      <c r="Q683" s="214">
        <v>3.6000000000000002E-4</v>
      </c>
      <c r="R683" s="214">
        <f>Q683*H683</f>
        <v>1.332E-2</v>
      </c>
      <c r="S683" s="214">
        <v>0</v>
      </c>
      <c r="T683" s="215">
        <f>S683*H683</f>
        <v>0</v>
      </c>
      <c r="AR683" s="25" t="s">
        <v>404</v>
      </c>
      <c r="AT683" s="25" t="s">
        <v>349</v>
      </c>
      <c r="AU683" s="25" t="s">
        <v>87</v>
      </c>
      <c r="AY683" s="25" t="s">
        <v>228</v>
      </c>
      <c r="BE683" s="216">
        <f>IF(N683="základní",J683,0)</f>
        <v>0</v>
      </c>
      <c r="BF683" s="216">
        <f>IF(N683="snížená",J683,0)</f>
        <v>0</v>
      </c>
      <c r="BG683" s="216">
        <f>IF(N683="zákl. přenesená",J683,0)</f>
        <v>0</v>
      </c>
      <c r="BH683" s="216">
        <f>IF(N683="sníž. přenesená",J683,0)</f>
        <v>0</v>
      </c>
      <c r="BI683" s="216">
        <f>IF(N683="nulová",J683,0)</f>
        <v>0</v>
      </c>
      <c r="BJ683" s="25" t="s">
        <v>24</v>
      </c>
      <c r="BK683" s="216">
        <f>ROUND(I683*H683,2)</f>
        <v>0</v>
      </c>
      <c r="BL683" s="25" t="s">
        <v>304</v>
      </c>
      <c r="BM683" s="25" t="s">
        <v>1370</v>
      </c>
    </row>
    <row r="684" spans="2:65" s="12" customFormat="1" ht="13.5">
      <c r="B684" s="217"/>
      <c r="C684" s="218"/>
      <c r="D684" s="219" t="s">
        <v>237</v>
      </c>
      <c r="E684" s="220" t="s">
        <v>22</v>
      </c>
      <c r="F684" s="221" t="s">
        <v>429</v>
      </c>
      <c r="G684" s="218"/>
      <c r="H684" s="222">
        <v>37</v>
      </c>
      <c r="I684" s="223"/>
      <c r="J684" s="218"/>
      <c r="K684" s="218"/>
      <c r="L684" s="224"/>
      <c r="M684" s="225"/>
      <c r="N684" s="226"/>
      <c r="O684" s="226"/>
      <c r="P684" s="226"/>
      <c r="Q684" s="226"/>
      <c r="R684" s="226"/>
      <c r="S684" s="226"/>
      <c r="T684" s="227"/>
      <c r="AT684" s="228" t="s">
        <v>237</v>
      </c>
      <c r="AU684" s="228" t="s">
        <v>87</v>
      </c>
      <c r="AV684" s="12" t="s">
        <v>87</v>
      </c>
      <c r="AW684" s="12" t="s">
        <v>42</v>
      </c>
      <c r="AX684" s="12" t="s">
        <v>24</v>
      </c>
      <c r="AY684" s="228" t="s">
        <v>228</v>
      </c>
    </row>
    <row r="685" spans="2:65" s="1" customFormat="1" ht="22.5" customHeight="1">
      <c r="B685" s="42"/>
      <c r="C685" s="205" t="s">
        <v>1371</v>
      </c>
      <c r="D685" s="205" t="s">
        <v>230</v>
      </c>
      <c r="E685" s="206" t="s">
        <v>1372</v>
      </c>
      <c r="F685" s="207" t="s">
        <v>1373</v>
      </c>
      <c r="G685" s="208" t="s">
        <v>1024</v>
      </c>
      <c r="H685" s="279"/>
      <c r="I685" s="210"/>
      <c r="J685" s="211">
        <f>ROUND(I685*H685,2)</f>
        <v>0</v>
      </c>
      <c r="K685" s="207" t="s">
        <v>234</v>
      </c>
      <c r="L685" s="62"/>
      <c r="M685" s="212" t="s">
        <v>22</v>
      </c>
      <c r="N685" s="213" t="s">
        <v>50</v>
      </c>
      <c r="O685" s="43"/>
      <c r="P685" s="214">
        <f>O685*H685</f>
        <v>0</v>
      </c>
      <c r="Q685" s="214">
        <v>0</v>
      </c>
      <c r="R685" s="214">
        <f>Q685*H685</f>
        <v>0</v>
      </c>
      <c r="S685" s="214">
        <v>0</v>
      </c>
      <c r="T685" s="215">
        <f>S685*H685</f>
        <v>0</v>
      </c>
      <c r="AR685" s="25" t="s">
        <v>304</v>
      </c>
      <c r="AT685" s="25" t="s">
        <v>230</v>
      </c>
      <c r="AU685" s="25" t="s">
        <v>87</v>
      </c>
      <c r="AY685" s="25" t="s">
        <v>228</v>
      </c>
      <c r="BE685" s="216">
        <f>IF(N685="základní",J685,0)</f>
        <v>0</v>
      </c>
      <c r="BF685" s="216">
        <f>IF(N685="snížená",J685,0)</f>
        <v>0</v>
      </c>
      <c r="BG685" s="216">
        <f>IF(N685="zákl. přenesená",J685,0)</f>
        <v>0</v>
      </c>
      <c r="BH685" s="216">
        <f>IF(N685="sníž. přenesená",J685,0)</f>
        <v>0</v>
      </c>
      <c r="BI685" s="216">
        <f>IF(N685="nulová",J685,0)</f>
        <v>0</v>
      </c>
      <c r="BJ685" s="25" t="s">
        <v>24</v>
      </c>
      <c r="BK685" s="216">
        <f>ROUND(I685*H685,2)</f>
        <v>0</v>
      </c>
      <c r="BL685" s="25" t="s">
        <v>304</v>
      </c>
      <c r="BM685" s="25" t="s">
        <v>1374</v>
      </c>
    </row>
    <row r="686" spans="2:65" s="11" customFormat="1" ht="29.85" customHeight="1">
      <c r="B686" s="188"/>
      <c r="C686" s="189"/>
      <c r="D686" s="202" t="s">
        <v>78</v>
      </c>
      <c r="E686" s="203" t="s">
        <v>1375</v>
      </c>
      <c r="F686" s="203" t="s">
        <v>1376</v>
      </c>
      <c r="G686" s="189"/>
      <c r="H686" s="189"/>
      <c r="I686" s="192"/>
      <c r="J686" s="204">
        <f>BK686</f>
        <v>0</v>
      </c>
      <c r="K686" s="189"/>
      <c r="L686" s="194"/>
      <c r="M686" s="195"/>
      <c r="N686" s="196"/>
      <c r="O686" s="196"/>
      <c r="P686" s="197">
        <f>SUM(P687:P713)</f>
        <v>0</v>
      </c>
      <c r="Q686" s="196"/>
      <c r="R686" s="197">
        <f>SUM(R687:R713)</f>
        <v>0.5421686</v>
      </c>
      <c r="S686" s="196"/>
      <c r="T686" s="198">
        <f>SUM(T687:T713)</f>
        <v>0</v>
      </c>
      <c r="AR686" s="199" t="s">
        <v>87</v>
      </c>
      <c r="AT686" s="200" t="s">
        <v>78</v>
      </c>
      <c r="AU686" s="200" t="s">
        <v>24</v>
      </c>
      <c r="AY686" s="199" t="s">
        <v>228</v>
      </c>
      <c r="BK686" s="201">
        <f>SUM(BK687:BK713)</f>
        <v>0</v>
      </c>
    </row>
    <row r="687" spans="2:65" s="1" customFormat="1" ht="22.5" customHeight="1">
      <c r="B687" s="42"/>
      <c r="C687" s="205" t="s">
        <v>1377</v>
      </c>
      <c r="D687" s="205" t="s">
        <v>230</v>
      </c>
      <c r="E687" s="206" t="s">
        <v>1378</v>
      </c>
      <c r="F687" s="207" t="s">
        <v>1379</v>
      </c>
      <c r="G687" s="208" t="s">
        <v>328</v>
      </c>
      <c r="H687" s="209">
        <v>122.05</v>
      </c>
      <c r="I687" s="210"/>
      <c r="J687" s="211">
        <f>ROUND(I687*H687,2)</f>
        <v>0</v>
      </c>
      <c r="K687" s="207" t="s">
        <v>234</v>
      </c>
      <c r="L687" s="62"/>
      <c r="M687" s="212" t="s">
        <v>22</v>
      </c>
      <c r="N687" s="213" t="s">
        <v>50</v>
      </c>
      <c r="O687" s="43"/>
      <c r="P687" s="214">
        <f>O687*H687</f>
        <v>0</v>
      </c>
      <c r="Q687" s="214">
        <v>5.6999999999999998E-4</v>
      </c>
      <c r="R687" s="214">
        <f>Q687*H687</f>
        <v>6.9568499999999991E-2</v>
      </c>
      <c r="S687" s="214">
        <v>0</v>
      </c>
      <c r="T687" s="215">
        <f>S687*H687</f>
        <v>0</v>
      </c>
      <c r="AR687" s="25" t="s">
        <v>304</v>
      </c>
      <c r="AT687" s="25" t="s">
        <v>230</v>
      </c>
      <c r="AU687" s="25" t="s">
        <v>87</v>
      </c>
      <c r="AY687" s="25" t="s">
        <v>228</v>
      </c>
      <c r="BE687" s="216">
        <f>IF(N687="základní",J687,0)</f>
        <v>0</v>
      </c>
      <c r="BF687" s="216">
        <f>IF(N687="snížená",J687,0)</f>
        <v>0</v>
      </c>
      <c r="BG687" s="216">
        <f>IF(N687="zákl. přenesená",J687,0)</f>
        <v>0</v>
      </c>
      <c r="BH687" s="216">
        <f>IF(N687="sníž. přenesená",J687,0)</f>
        <v>0</v>
      </c>
      <c r="BI687" s="216">
        <f>IF(N687="nulová",J687,0)</f>
        <v>0</v>
      </c>
      <c r="BJ687" s="25" t="s">
        <v>24</v>
      </c>
      <c r="BK687" s="216">
        <f>ROUND(I687*H687,2)</f>
        <v>0</v>
      </c>
      <c r="BL687" s="25" t="s">
        <v>304</v>
      </c>
      <c r="BM687" s="25" t="s">
        <v>1380</v>
      </c>
    </row>
    <row r="688" spans="2:65" s="12" customFormat="1" ht="13.5">
      <c r="B688" s="217"/>
      <c r="C688" s="218"/>
      <c r="D688" s="219" t="s">
        <v>237</v>
      </c>
      <c r="E688" s="220" t="s">
        <v>22</v>
      </c>
      <c r="F688" s="221" t="s">
        <v>1381</v>
      </c>
      <c r="G688" s="218"/>
      <c r="H688" s="222">
        <v>122.05</v>
      </c>
      <c r="I688" s="223"/>
      <c r="J688" s="218"/>
      <c r="K688" s="218"/>
      <c r="L688" s="224"/>
      <c r="M688" s="225"/>
      <c r="N688" s="226"/>
      <c r="O688" s="226"/>
      <c r="P688" s="226"/>
      <c r="Q688" s="226"/>
      <c r="R688" s="226"/>
      <c r="S688" s="226"/>
      <c r="T688" s="227"/>
      <c r="AT688" s="228" t="s">
        <v>237</v>
      </c>
      <c r="AU688" s="228" t="s">
        <v>87</v>
      </c>
      <c r="AV688" s="12" t="s">
        <v>87</v>
      </c>
      <c r="AW688" s="12" t="s">
        <v>42</v>
      </c>
      <c r="AX688" s="12" t="s">
        <v>24</v>
      </c>
      <c r="AY688" s="228" t="s">
        <v>228</v>
      </c>
    </row>
    <row r="689" spans="2:65" s="1" customFormat="1" ht="22.5" customHeight="1">
      <c r="B689" s="42"/>
      <c r="C689" s="205" t="s">
        <v>1382</v>
      </c>
      <c r="D689" s="205" t="s">
        <v>230</v>
      </c>
      <c r="E689" s="206" t="s">
        <v>1383</v>
      </c>
      <c r="F689" s="207" t="s">
        <v>1384</v>
      </c>
      <c r="G689" s="208" t="s">
        <v>328</v>
      </c>
      <c r="H689" s="209">
        <v>217.05</v>
      </c>
      <c r="I689" s="210"/>
      <c r="J689" s="211">
        <f>ROUND(I689*H689,2)</f>
        <v>0</v>
      </c>
      <c r="K689" s="207" t="s">
        <v>234</v>
      </c>
      <c r="L689" s="62"/>
      <c r="M689" s="212" t="s">
        <v>22</v>
      </c>
      <c r="N689" s="213" t="s">
        <v>50</v>
      </c>
      <c r="O689" s="43"/>
      <c r="P689" s="214">
        <f>O689*H689</f>
        <v>0</v>
      </c>
      <c r="Q689" s="214">
        <v>7.3999999999999999E-4</v>
      </c>
      <c r="R689" s="214">
        <f>Q689*H689</f>
        <v>0.16061700000000001</v>
      </c>
      <c r="S689" s="214">
        <v>0</v>
      </c>
      <c r="T689" s="215">
        <f>S689*H689</f>
        <v>0</v>
      </c>
      <c r="AR689" s="25" t="s">
        <v>304</v>
      </c>
      <c r="AT689" s="25" t="s">
        <v>230</v>
      </c>
      <c r="AU689" s="25" t="s">
        <v>87</v>
      </c>
      <c r="AY689" s="25" t="s">
        <v>228</v>
      </c>
      <c r="BE689" s="216">
        <f>IF(N689="základní",J689,0)</f>
        <v>0</v>
      </c>
      <c r="BF689" s="216">
        <f>IF(N689="snížená",J689,0)</f>
        <v>0</v>
      </c>
      <c r="BG689" s="216">
        <f>IF(N689="zákl. přenesená",J689,0)</f>
        <v>0</v>
      </c>
      <c r="BH689" s="216">
        <f>IF(N689="sníž. přenesená",J689,0)</f>
        <v>0</v>
      </c>
      <c r="BI689" s="216">
        <f>IF(N689="nulová",J689,0)</f>
        <v>0</v>
      </c>
      <c r="BJ689" s="25" t="s">
        <v>24</v>
      </c>
      <c r="BK689" s="216">
        <f>ROUND(I689*H689,2)</f>
        <v>0</v>
      </c>
      <c r="BL689" s="25" t="s">
        <v>304</v>
      </c>
      <c r="BM689" s="25" t="s">
        <v>1385</v>
      </c>
    </row>
    <row r="690" spans="2:65" s="12" customFormat="1" ht="13.5">
      <c r="B690" s="217"/>
      <c r="C690" s="218"/>
      <c r="D690" s="219" t="s">
        <v>237</v>
      </c>
      <c r="E690" s="220" t="s">
        <v>22</v>
      </c>
      <c r="F690" s="221" t="s">
        <v>1386</v>
      </c>
      <c r="G690" s="218"/>
      <c r="H690" s="222">
        <v>217.05</v>
      </c>
      <c r="I690" s="223"/>
      <c r="J690" s="218"/>
      <c r="K690" s="218"/>
      <c r="L690" s="224"/>
      <c r="M690" s="225"/>
      <c r="N690" s="226"/>
      <c r="O690" s="226"/>
      <c r="P690" s="226"/>
      <c r="Q690" s="226"/>
      <c r="R690" s="226"/>
      <c r="S690" s="226"/>
      <c r="T690" s="227"/>
      <c r="AT690" s="228" t="s">
        <v>237</v>
      </c>
      <c r="AU690" s="228" t="s">
        <v>87</v>
      </c>
      <c r="AV690" s="12" t="s">
        <v>87</v>
      </c>
      <c r="AW690" s="12" t="s">
        <v>42</v>
      </c>
      <c r="AX690" s="12" t="s">
        <v>24</v>
      </c>
      <c r="AY690" s="228" t="s">
        <v>228</v>
      </c>
    </row>
    <row r="691" spans="2:65" s="1" customFormat="1" ht="22.5" customHeight="1">
      <c r="B691" s="42"/>
      <c r="C691" s="205" t="s">
        <v>1387</v>
      </c>
      <c r="D691" s="205" t="s">
        <v>230</v>
      </c>
      <c r="E691" s="206" t="s">
        <v>1388</v>
      </c>
      <c r="F691" s="207" t="s">
        <v>1389</v>
      </c>
      <c r="G691" s="208" t="s">
        <v>328</v>
      </c>
      <c r="H691" s="209">
        <v>9.33</v>
      </c>
      <c r="I691" s="210"/>
      <c r="J691" s="211">
        <f>ROUND(I691*H691,2)</f>
        <v>0</v>
      </c>
      <c r="K691" s="207" t="s">
        <v>234</v>
      </c>
      <c r="L691" s="62"/>
      <c r="M691" s="212" t="s">
        <v>22</v>
      </c>
      <c r="N691" s="213" t="s">
        <v>50</v>
      </c>
      <c r="O691" s="43"/>
      <c r="P691" s="214">
        <f>O691*H691</f>
        <v>0</v>
      </c>
      <c r="Q691" s="214">
        <v>4.8000000000000001E-4</v>
      </c>
      <c r="R691" s="214">
        <f>Q691*H691</f>
        <v>4.4784000000000004E-3</v>
      </c>
      <c r="S691" s="214">
        <v>0</v>
      </c>
      <c r="T691" s="215">
        <f>S691*H691</f>
        <v>0</v>
      </c>
      <c r="AR691" s="25" t="s">
        <v>304</v>
      </c>
      <c r="AT691" s="25" t="s">
        <v>230</v>
      </c>
      <c r="AU691" s="25" t="s">
        <v>87</v>
      </c>
      <c r="AY691" s="25" t="s">
        <v>228</v>
      </c>
      <c r="BE691" s="216">
        <f>IF(N691="základní",J691,0)</f>
        <v>0</v>
      </c>
      <c r="BF691" s="216">
        <f>IF(N691="snížená",J691,0)</f>
        <v>0</v>
      </c>
      <c r="BG691" s="216">
        <f>IF(N691="zákl. přenesená",J691,0)</f>
        <v>0</v>
      </c>
      <c r="BH691" s="216">
        <f>IF(N691="sníž. přenesená",J691,0)</f>
        <v>0</v>
      </c>
      <c r="BI691" s="216">
        <f>IF(N691="nulová",J691,0)</f>
        <v>0</v>
      </c>
      <c r="BJ691" s="25" t="s">
        <v>24</v>
      </c>
      <c r="BK691" s="216">
        <f>ROUND(I691*H691,2)</f>
        <v>0</v>
      </c>
      <c r="BL691" s="25" t="s">
        <v>304</v>
      </c>
      <c r="BM691" s="25" t="s">
        <v>1390</v>
      </c>
    </row>
    <row r="692" spans="2:65" s="12" customFormat="1" ht="13.5">
      <c r="B692" s="217"/>
      <c r="C692" s="218"/>
      <c r="D692" s="219" t="s">
        <v>237</v>
      </c>
      <c r="E692" s="220" t="s">
        <v>22</v>
      </c>
      <c r="F692" s="221" t="s">
        <v>1391</v>
      </c>
      <c r="G692" s="218"/>
      <c r="H692" s="222">
        <v>9.33</v>
      </c>
      <c r="I692" s="223"/>
      <c r="J692" s="218"/>
      <c r="K692" s="218"/>
      <c r="L692" s="224"/>
      <c r="M692" s="225"/>
      <c r="N692" s="226"/>
      <c r="O692" s="226"/>
      <c r="P692" s="226"/>
      <c r="Q692" s="226"/>
      <c r="R692" s="226"/>
      <c r="S692" s="226"/>
      <c r="T692" s="227"/>
      <c r="AT692" s="228" t="s">
        <v>237</v>
      </c>
      <c r="AU692" s="228" t="s">
        <v>87</v>
      </c>
      <c r="AV692" s="12" t="s">
        <v>87</v>
      </c>
      <c r="AW692" s="12" t="s">
        <v>42</v>
      </c>
      <c r="AX692" s="12" t="s">
        <v>24</v>
      </c>
      <c r="AY692" s="228" t="s">
        <v>228</v>
      </c>
    </row>
    <row r="693" spans="2:65" s="1" customFormat="1" ht="31.5" customHeight="1">
      <c r="B693" s="42"/>
      <c r="C693" s="205" t="s">
        <v>1392</v>
      </c>
      <c r="D693" s="205" t="s">
        <v>230</v>
      </c>
      <c r="E693" s="206" t="s">
        <v>1393</v>
      </c>
      <c r="F693" s="207" t="s">
        <v>1394</v>
      </c>
      <c r="G693" s="208" t="s">
        <v>328</v>
      </c>
      <c r="H693" s="209">
        <v>37.130000000000003</v>
      </c>
      <c r="I693" s="210"/>
      <c r="J693" s="211">
        <f>ROUND(I693*H693,2)</f>
        <v>0</v>
      </c>
      <c r="K693" s="207" t="s">
        <v>234</v>
      </c>
      <c r="L693" s="62"/>
      <c r="M693" s="212" t="s">
        <v>22</v>
      </c>
      <c r="N693" s="213" t="s">
        <v>50</v>
      </c>
      <c r="O693" s="43"/>
      <c r="P693" s="214">
        <f>O693*H693</f>
        <v>0</v>
      </c>
      <c r="Q693" s="214">
        <v>1.6999999999999999E-3</v>
      </c>
      <c r="R693" s="214">
        <f>Q693*H693</f>
        <v>6.3120999999999997E-2</v>
      </c>
      <c r="S693" s="214">
        <v>0</v>
      </c>
      <c r="T693" s="215">
        <f>S693*H693</f>
        <v>0</v>
      </c>
      <c r="AR693" s="25" t="s">
        <v>304</v>
      </c>
      <c r="AT693" s="25" t="s">
        <v>230</v>
      </c>
      <c r="AU693" s="25" t="s">
        <v>87</v>
      </c>
      <c r="AY693" s="25" t="s">
        <v>228</v>
      </c>
      <c r="BE693" s="216">
        <f>IF(N693="základní",J693,0)</f>
        <v>0</v>
      </c>
      <c r="BF693" s="216">
        <f>IF(N693="snížená",J693,0)</f>
        <v>0</v>
      </c>
      <c r="BG693" s="216">
        <f>IF(N693="zákl. přenesená",J693,0)</f>
        <v>0</v>
      </c>
      <c r="BH693" s="216">
        <f>IF(N693="sníž. přenesená",J693,0)</f>
        <v>0</v>
      </c>
      <c r="BI693" s="216">
        <f>IF(N693="nulová",J693,0)</f>
        <v>0</v>
      </c>
      <c r="BJ693" s="25" t="s">
        <v>24</v>
      </c>
      <c r="BK693" s="216">
        <f>ROUND(I693*H693,2)</f>
        <v>0</v>
      </c>
      <c r="BL693" s="25" t="s">
        <v>304</v>
      </c>
      <c r="BM693" s="25" t="s">
        <v>1395</v>
      </c>
    </row>
    <row r="694" spans="2:65" s="12" customFormat="1" ht="13.5">
      <c r="B694" s="217"/>
      <c r="C694" s="218"/>
      <c r="D694" s="219" t="s">
        <v>237</v>
      </c>
      <c r="E694" s="220" t="s">
        <v>22</v>
      </c>
      <c r="F694" s="221" t="s">
        <v>1396</v>
      </c>
      <c r="G694" s="218"/>
      <c r="H694" s="222">
        <v>37.130000000000003</v>
      </c>
      <c r="I694" s="223"/>
      <c r="J694" s="218"/>
      <c r="K694" s="218"/>
      <c r="L694" s="224"/>
      <c r="M694" s="225"/>
      <c r="N694" s="226"/>
      <c r="O694" s="226"/>
      <c r="P694" s="226"/>
      <c r="Q694" s="226"/>
      <c r="R694" s="226"/>
      <c r="S694" s="226"/>
      <c r="T694" s="227"/>
      <c r="AT694" s="228" t="s">
        <v>237</v>
      </c>
      <c r="AU694" s="228" t="s">
        <v>87</v>
      </c>
      <c r="AV694" s="12" t="s">
        <v>87</v>
      </c>
      <c r="AW694" s="12" t="s">
        <v>42</v>
      </c>
      <c r="AX694" s="12" t="s">
        <v>24</v>
      </c>
      <c r="AY694" s="228" t="s">
        <v>228</v>
      </c>
    </row>
    <row r="695" spans="2:65" s="1" customFormat="1" ht="22.5" customHeight="1">
      <c r="B695" s="42"/>
      <c r="C695" s="205" t="s">
        <v>1397</v>
      </c>
      <c r="D695" s="205" t="s">
        <v>230</v>
      </c>
      <c r="E695" s="206" t="s">
        <v>1398</v>
      </c>
      <c r="F695" s="207" t="s">
        <v>1399</v>
      </c>
      <c r="G695" s="208" t="s">
        <v>328</v>
      </c>
      <c r="H695" s="209">
        <v>114.29</v>
      </c>
      <c r="I695" s="210"/>
      <c r="J695" s="211">
        <f>ROUND(I695*H695,2)</f>
        <v>0</v>
      </c>
      <c r="K695" s="207" t="s">
        <v>234</v>
      </c>
      <c r="L695" s="62"/>
      <c r="M695" s="212" t="s">
        <v>22</v>
      </c>
      <c r="N695" s="213" t="s">
        <v>50</v>
      </c>
      <c r="O695" s="43"/>
      <c r="P695" s="214">
        <f>O695*H695</f>
        <v>0</v>
      </c>
      <c r="Q695" s="214">
        <v>6.0999999999999997E-4</v>
      </c>
      <c r="R695" s="214">
        <f>Q695*H695</f>
        <v>6.9716899999999998E-2</v>
      </c>
      <c r="S695" s="214">
        <v>0</v>
      </c>
      <c r="T695" s="215">
        <f>S695*H695</f>
        <v>0</v>
      </c>
      <c r="AR695" s="25" t="s">
        <v>304</v>
      </c>
      <c r="AT695" s="25" t="s">
        <v>230</v>
      </c>
      <c r="AU695" s="25" t="s">
        <v>87</v>
      </c>
      <c r="AY695" s="25" t="s">
        <v>228</v>
      </c>
      <c r="BE695" s="216">
        <f>IF(N695="základní",J695,0)</f>
        <v>0</v>
      </c>
      <c r="BF695" s="216">
        <f>IF(N695="snížená",J695,0)</f>
        <v>0</v>
      </c>
      <c r="BG695" s="216">
        <f>IF(N695="zákl. přenesená",J695,0)</f>
        <v>0</v>
      </c>
      <c r="BH695" s="216">
        <f>IF(N695="sníž. přenesená",J695,0)</f>
        <v>0</v>
      </c>
      <c r="BI695" s="216">
        <f>IF(N695="nulová",J695,0)</f>
        <v>0</v>
      </c>
      <c r="BJ695" s="25" t="s">
        <v>24</v>
      </c>
      <c r="BK695" s="216">
        <f>ROUND(I695*H695,2)</f>
        <v>0</v>
      </c>
      <c r="BL695" s="25" t="s">
        <v>304</v>
      </c>
      <c r="BM695" s="25" t="s">
        <v>1400</v>
      </c>
    </row>
    <row r="696" spans="2:65" s="12" customFormat="1" ht="13.5">
      <c r="B696" s="217"/>
      <c r="C696" s="218"/>
      <c r="D696" s="219" t="s">
        <v>237</v>
      </c>
      <c r="E696" s="220" t="s">
        <v>22</v>
      </c>
      <c r="F696" s="221" t="s">
        <v>1401</v>
      </c>
      <c r="G696" s="218"/>
      <c r="H696" s="222">
        <v>114.29</v>
      </c>
      <c r="I696" s="223"/>
      <c r="J696" s="218"/>
      <c r="K696" s="218"/>
      <c r="L696" s="224"/>
      <c r="M696" s="225"/>
      <c r="N696" s="226"/>
      <c r="O696" s="226"/>
      <c r="P696" s="226"/>
      <c r="Q696" s="226"/>
      <c r="R696" s="226"/>
      <c r="S696" s="226"/>
      <c r="T696" s="227"/>
      <c r="AT696" s="228" t="s">
        <v>237</v>
      </c>
      <c r="AU696" s="228" t="s">
        <v>87</v>
      </c>
      <c r="AV696" s="12" t="s">
        <v>87</v>
      </c>
      <c r="AW696" s="12" t="s">
        <v>42</v>
      </c>
      <c r="AX696" s="12" t="s">
        <v>24</v>
      </c>
      <c r="AY696" s="228" t="s">
        <v>228</v>
      </c>
    </row>
    <row r="697" spans="2:65" s="1" customFormat="1" ht="22.5" customHeight="1">
      <c r="B697" s="42"/>
      <c r="C697" s="205" t="s">
        <v>1402</v>
      </c>
      <c r="D697" s="205" t="s">
        <v>230</v>
      </c>
      <c r="E697" s="206" t="s">
        <v>1403</v>
      </c>
      <c r="F697" s="207" t="s">
        <v>1404</v>
      </c>
      <c r="G697" s="208" t="s">
        <v>328</v>
      </c>
      <c r="H697" s="209">
        <v>120.9</v>
      </c>
      <c r="I697" s="210"/>
      <c r="J697" s="211">
        <f>ROUND(I697*H697,2)</f>
        <v>0</v>
      </c>
      <c r="K697" s="207" t="s">
        <v>234</v>
      </c>
      <c r="L697" s="62"/>
      <c r="M697" s="212" t="s">
        <v>22</v>
      </c>
      <c r="N697" s="213" t="s">
        <v>50</v>
      </c>
      <c r="O697" s="43"/>
      <c r="P697" s="214">
        <f>O697*H697</f>
        <v>0</v>
      </c>
      <c r="Q697" s="214">
        <v>7.9000000000000001E-4</v>
      </c>
      <c r="R697" s="214">
        <f>Q697*H697</f>
        <v>9.5511000000000013E-2</v>
      </c>
      <c r="S697" s="214">
        <v>0</v>
      </c>
      <c r="T697" s="215">
        <f>S697*H697</f>
        <v>0</v>
      </c>
      <c r="AR697" s="25" t="s">
        <v>304</v>
      </c>
      <c r="AT697" s="25" t="s">
        <v>230</v>
      </c>
      <c r="AU697" s="25" t="s">
        <v>87</v>
      </c>
      <c r="AY697" s="25" t="s">
        <v>228</v>
      </c>
      <c r="BE697" s="216">
        <f>IF(N697="základní",J697,0)</f>
        <v>0</v>
      </c>
      <c r="BF697" s="216">
        <f>IF(N697="snížená",J697,0)</f>
        <v>0</v>
      </c>
      <c r="BG697" s="216">
        <f>IF(N697="zákl. přenesená",J697,0)</f>
        <v>0</v>
      </c>
      <c r="BH697" s="216">
        <f>IF(N697="sníž. přenesená",J697,0)</f>
        <v>0</v>
      </c>
      <c r="BI697" s="216">
        <f>IF(N697="nulová",J697,0)</f>
        <v>0</v>
      </c>
      <c r="BJ697" s="25" t="s">
        <v>24</v>
      </c>
      <c r="BK697" s="216">
        <f>ROUND(I697*H697,2)</f>
        <v>0</v>
      </c>
      <c r="BL697" s="25" t="s">
        <v>304</v>
      </c>
      <c r="BM697" s="25" t="s">
        <v>1405</v>
      </c>
    </row>
    <row r="698" spans="2:65" s="12" customFormat="1" ht="13.5">
      <c r="B698" s="217"/>
      <c r="C698" s="218"/>
      <c r="D698" s="219" t="s">
        <v>237</v>
      </c>
      <c r="E698" s="220" t="s">
        <v>22</v>
      </c>
      <c r="F698" s="221" t="s">
        <v>1406</v>
      </c>
      <c r="G698" s="218"/>
      <c r="H698" s="222">
        <v>120.9</v>
      </c>
      <c r="I698" s="223"/>
      <c r="J698" s="218"/>
      <c r="K698" s="218"/>
      <c r="L698" s="224"/>
      <c r="M698" s="225"/>
      <c r="N698" s="226"/>
      <c r="O698" s="226"/>
      <c r="P698" s="226"/>
      <c r="Q698" s="226"/>
      <c r="R698" s="226"/>
      <c r="S698" s="226"/>
      <c r="T698" s="227"/>
      <c r="AT698" s="228" t="s">
        <v>237</v>
      </c>
      <c r="AU698" s="228" t="s">
        <v>87</v>
      </c>
      <c r="AV698" s="12" t="s">
        <v>87</v>
      </c>
      <c r="AW698" s="12" t="s">
        <v>42</v>
      </c>
      <c r="AX698" s="12" t="s">
        <v>24</v>
      </c>
      <c r="AY698" s="228" t="s">
        <v>228</v>
      </c>
    </row>
    <row r="699" spans="2:65" s="1" customFormat="1" ht="22.5" customHeight="1">
      <c r="B699" s="42"/>
      <c r="C699" s="205" t="s">
        <v>1407</v>
      </c>
      <c r="D699" s="205" t="s">
        <v>230</v>
      </c>
      <c r="E699" s="206" t="s">
        <v>1408</v>
      </c>
      <c r="F699" s="207" t="s">
        <v>1409</v>
      </c>
      <c r="G699" s="208" t="s">
        <v>328</v>
      </c>
      <c r="H699" s="209">
        <v>3.24</v>
      </c>
      <c r="I699" s="210"/>
      <c r="J699" s="211">
        <f>ROUND(I699*H699,2)</f>
        <v>0</v>
      </c>
      <c r="K699" s="207" t="s">
        <v>234</v>
      </c>
      <c r="L699" s="62"/>
      <c r="M699" s="212" t="s">
        <v>22</v>
      </c>
      <c r="N699" s="213" t="s">
        <v>50</v>
      </c>
      <c r="O699" s="43"/>
      <c r="P699" s="214">
        <f>O699*H699</f>
        <v>0</v>
      </c>
      <c r="Q699" s="214">
        <v>9.3999999999999997E-4</v>
      </c>
      <c r="R699" s="214">
        <f>Q699*H699</f>
        <v>3.0456000000000003E-3</v>
      </c>
      <c r="S699" s="214">
        <v>0</v>
      </c>
      <c r="T699" s="215">
        <f>S699*H699</f>
        <v>0</v>
      </c>
      <c r="AR699" s="25" t="s">
        <v>304</v>
      </c>
      <c r="AT699" s="25" t="s">
        <v>230</v>
      </c>
      <c r="AU699" s="25" t="s">
        <v>87</v>
      </c>
      <c r="AY699" s="25" t="s">
        <v>228</v>
      </c>
      <c r="BE699" s="216">
        <f>IF(N699="základní",J699,0)</f>
        <v>0</v>
      </c>
      <c r="BF699" s="216">
        <f>IF(N699="snížená",J699,0)</f>
        <v>0</v>
      </c>
      <c r="BG699" s="216">
        <f>IF(N699="zákl. přenesená",J699,0)</f>
        <v>0</v>
      </c>
      <c r="BH699" s="216">
        <f>IF(N699="sníž. přenesená",J699,0)</f>
        <v>0</v>
      </c>
      <c r="BI699" s="216">
        <f>IF(N699="nulová",J699,0)</f>
        <v>0</v>
      </c>
      <c r="BJ699" s="25" t="s">
        <v>24</v>
      </c>
      <c r="BK699" s="216">
        <f>ROUND(I699*H699,2)</f>
        <v>0</v>
      </c>
      <c r="BL699" s="25" t="s">
        <v>304</v>
      </c>
      <c r="BM699" s="25" t="s">
        <v>1410</v>
      </c>
    </row>
    <row r="700" spans="2:65" s="12" customFormat="1" ht="13.5">
      <c r="B700" s="217"/>
      <c r="C700" s="218"/>
      <c r="D700" s="219" t="s">
        <v>237</v>
      </c>
      <c r="E700" s="220" t="s">
        <v>22</v>
      </c>
      <c r="F700" s="221" t="s">
        <v>1411</v>
      </c>
      <c r="G700" s="218"/>
      <c r="H700" s="222">
        <v>3.24</v>
      </c>
      <c r="I700" s="223"/>
      <c r="J700" s="218"/>
      <c r="K700" s="218"/>
      <c r="L700" s="224"/>
      <c r="M700" s="225"/>
      <c r="N700" s="226"/>
      <c r="O700" s="226"/>
      <c r="P700" s="226"/>
      <c r="Q700" s="226"/>
      <c r="R700" s="226"/>
      <c r="S700" s="226"/>
      <c r="T700" s="227"/>
      <c r="AT700" s="228" t="s">
        <v>237</v>
      </c>
      <c r="AU700" s="228" t="s">
        <v>87</v>
      </c>
      <c r="AV700" s="12" t="s">
        <v>87</v>
      </c>
      <c r="AW700" s="12" t="s">
        <v>42</v>
      </c>
      <c r="AX700" s="12" t="s">
        <v>24</v>
      </c>
      <c r="AY700" s="228" t="s">
        <v>228</v>
      </c>
    </row>
    <row r="701" spans="2:65" s="1" customFormat="1" ht="22.5" customHeight="1">
      <c r="B701" s="42"/>
      <c r="C701" s="205" t="s">
        <v>1412</v>
      </c>
      <c r="D701" s="205" t="s">
        <v>230</v>
      </c>
      <c r="E701" s="206" t="s">
        <v>1413</v>
      </c>
      <c r="F701" s="207" t="s">
        <v>1414</v>
      </c>
      <c r="G701" s="208" t="s">
        <v>328</v>
      </c>
      <c r="H701" s="209">
        <v>53.89</v>
      </c>
      <c r="I701" s="210"/>
      <c r="J701" s="211">
        <f>ROUND(I701*H701,2)</f>
        <v>0</v>
      </c>
      <c r="K701" s="207" t="s">
        <v>234</v>
      </c>
      <c r="L701" s="62"/>
      <c r="M701" s="212" t="s">
        <v>22</v>
      </c>
      <c r="N701" s="213" t="s">
        <v>50</v>
      </c>
      <c r="O701" s="43"/>
      <c r="P701" s="214">
        <f>O701*H701</f>
        <v>0</v>
      </c>
      <c r="Q701" s="214">
        <v>7.9000000000000001E-4</v>
      </c>
      <c r="R701" s="214">
        <f>Q701*H701</f>
        <v>4.2573100000000003E-2</v>
      </c>
      <c r="S701" s="214">
        <v>0</v>
      </c>
      <c r="T701" s="215">
        <f>S701*H701</f>
        <v>0</v>
      </c>
      <c r="AR701" s="25" t="s">
        <v>304</v>
      </c>
      <c r="AT701" s="25" t="s">
        <v>230</v>
      </c>
      <c r="AU701" s="25" t="s">
        <v>87</v>
      </c>
      <c r="AY701" s="25" t="s">
        <v>228</v>
      </c>
      <c r="BE701" s="216">
        <f>IF(N701="základní",J701,0)</f>
        <v>0</v>
      </c>
      <c r="BF701" s="216">
        <f>IF(N701="snížená",J701,0)</f>
        <v>0</v>
      </c>
      <c r="BG701" s="216">
        <f>IF(N701="zákl. přenesená",J701,0)</f>
        <v>0</v>
      </c>
      <c r="BH701" s="216">
        <f>IF(N701="sníž. přenesená",J701,0)</f>
        <v>0</v>
      </c>
      <c r="BI701" s="216">
        <f>IF(N701="nulová",J701,0)</f>
        <v>0</v>
      </c>
      <c r="BJ701" s="25" t="s">
        <v>24</v>
      </c>
      <c r="BK701" s="216">
        <f>ROUND(I701*H701,2)</f>
        <v>0</v>
      </c>
      <c r="BL701" s="25" t="s">
        <v>304</v>
      </c>
      <c r="BM701" s="25" t="s">
        <v>1415</v>
      </c>
    </row>
    <row r="702" spans="2:65" s="12" customFormat="1" ht="13.5">
      <c r="B702" s="217"/>
      <c r="C702" s="218"/>
      <c r="D702" s="219" t="s">
        <v>237</v>
      </c>
      <c r="E702" s="220" t="s">
        <v>22</v>
      </c>
      <c r="F702" s="221" t="s">
        <v>1416</v>
      </c>
      <c r="G702" s="218"/>
      <c r="H702" s="222">
        <v>53.89</v>
      </c>
      <c r="I702" s="223"/>
      <c r="J702" s="218"/>
      <c r="K702" s="218"/>
      <c r="L702" s="224"/>
      <c r="M702" s="225"/>
      <c r="N702" s="226"/>
      <c r="O702" s="226"/>
      <c r="P702" s="226"/>
      <c r="Q702" s="226"/>
      <c r="R702" s="226"/>
      <c r="S702" s="226"/>
      <c r="T702" s="227"/>
      <c r="AT702" s="228" t="s">
        <v>237</v>
      </c>
      <c r="AU702" s="228" t="s">
        <v>87</v>
      </c>
      <c r="AV702" s="12" t="s">
        <v>87</v>
      </c>
      <c r="AW702" s="12" t="s">
        <v>42</v>
      </c>
      <c r="AX702" s="12" t="s">
        <v>24</v>
      </c>
      <c r="AY702" s="228" t="s">
        <v>228</v>
      </c>
    </row>
    <row r="703" spans="2:65" s="1" customFormat="1" ht="22.5" customHeight="1">
      <c r="B703" s="42"/>
      <c r="C703" s="205" t="s">
        <v>1417</v>
      </c>
      <c r="D703" s="205" t="s">
        <v>230</v>
      </c>
      <c r="E703" s="206" t="s">
        <v>1413</v>
      </c>
      <c r="F703" s="207" t="s">
        <v>1414</v>
      </c>
      <c r="G703" s="208" t="s">
        <v>328</v>
      </c>
      <c r="H703" s="209">
        <v>1.1000000000000001</v>
      </c>
      <c r="I703" s="210"/>
      <c r="J703" s="211">
        <f>ROUND(I703*H703,2)</f>
        <v>0</v>
      </c>
      <c r="K703" s="207" t="s">
        <v>234</v>
      </c>
      <c r="L703" s="62"/>
      <c r="M703" s="212" t="s">
        <v>22</v>
      </c>
      <c r="N703" s="213" t="s">
        <v>50</v>
      </c>
      <c r="O703" s="43"/>
      <c r="P703" s="214">
        <f>O703*H703</f>
        <v>0</v>
      </c>
      <c r="Q703" s="214">
        <v>7.9000000000000001E-4</v>
      </c>
      <c r="R703" s="214">
        <f>Q703*H703</f>
        <v>8.6900000000000009E-4</v>
      </c>
      <c r="S703" s="214">
        <v>0</v>
      </c>
      <c r="T703" s="215">
        <f>S703*H703</f>
        <v>0</v>
      </c>
      <c r="AR703" s="25" t="s">
        <v>304</v>
      </c>
      <c r="AT703" s="25" t="s">
        <v>230</v>
      </c>
      <c r="AU703" s="25" t="s">
        <v>87</v>
      </c>
      <c r="AY703" s="25" t="s">
        <v>228</v>
      </c>
      <c r="BE703" s="216">
        <f>IF(N703="základní",J703,0)</f>
        <v>0</v>
      </c>
      <c r="BF703" s="216">
        <f>IF(N703="snížená",J703,0)</f>
        <v>0</v>
      </c>
      <c r="BG703" s="216">
        <f>IF(N703="zákl. přenesená",J703,0)</f>
        <v>0</v>
      </c>
      <c r="BH703" s="216">
        <f>IF(N703="sníž. přenesená",J703,0)</f>
        <v>0</v>
      </c>
      <c r="BI703" s="216">
        <f>IF(N703="nulová",J703,0)</f>
        <v>0</v>
      </c>
      <c r="BJ703" s="25" t="s">
        <v>24</v>
      </c>
      <c r="BK703" s="216">
        <f>ROUND(I703*H703,2)</f>
        <v>0</v>
      </c>
      <c r="BL703" s="25" t="s">
        <v>304</v>
      </c>
      <c r="BM703" s="25" t="s">
        <v>1418</v>
      </c>
    </row>
    <row r="704" spans="2:65" s="12" customFormat="1" ht="13.5">
      <c r="B704" s="217"/>
      <c r="C704" s="218"/>
      <c r="D704" s="219" t="s">
        <v>237</v>
      </c>
      <c r="E704" s="220" t="s">
        <v>22</v>
      </c>
      <c r="F704" s="221" t="s">
        <v>1419</v>
      </c>
      <c r="G704" s="218"/>
      <c r="H704" s="222">
        <v>1.1000000000000001</v>
      </c>
      <c r="I704" s="223"/>
      <c r="J704" s="218"/>
      <c r="K704" s="218"/>
      <c r="L704" s="224"/>
      <c r="M704" s="225"/>
      <c r="N704" s="226"/>
      <c r="O704" s="226"/>
      <c r="P704" s="226"/>
      <c r="Q704" s="226"/>
      <c r="R704" s="226"/>
      <c r="S704" s="226"/>
      <c r="T704" s="227"/>
      <c r="AT704" s="228" t="s">
        <v>237</v>
      </c>
      <c r="AU704" s="228" t="s">
        <v>87</v>
      </c>
      <c r="AV704" s="12" t="s">
        <v>87</v>
      </c>
      <c r="AW704" s="12" t="s">
        <v>42</v>
      </c>
      <c r="AX704" s="12" t="s">
        <v>24</v>
      </c>
      <c r="AY704" s="228" t="s">
        <v>228</v>
      </c>
    </row>
    <row r="705" spans="2:65" s="1" customFormat="1" ht="22.5" customHeight="1">
      <c r="B705" s="42"/>
      <c r="C705" s="205" t="s">
        <v>1420</v>
      </c>
      <c r="D705" s="205" t="s">
        <v>230</v>
      </c>
      <c r="E705" s="206" t="s">
        <v>1421</v>
      </c>
      <c r="F705" s="207" t="s">
        <v>1422</v>
      </c>
      <c r="G705" s="208" t="s">
        <v>328</v>
      </c>
      <c r="H705" s="209">
        <v>9.6</v>
      </c>
      <c r="I705" s="210"/>
      <c r="J705" s="211">
        <f>ROUND(I705*H705,2)</f>
        <v>0</v>
      </c>
      <c r="K705" s="207" t="s">
        <v>234</v>
      </c>
      <c r="L705" s="62"/>
      <c r="M705" s="212" t="s">
        <v>22</v>
      </c>
      <c r="N705" s="213" t="s">
        <v>50</v>
      </c>
      <c r="O705" s="43"/>
      <c r="P705" s="214">
        <f>O705*H705</f>
        <v>0</v>
      </c>
      <c r="Q705" s="214">
        <v>7.6999999999999996E-4</v>
      </c>
      <c r="R705" s="214">
        <f>Q705*H705</f>
        <v>7.3919999999999993E-3</v>
      </c>
      <c r="S705" s="214">
        <v>0</v>
      </c>
      <c r="T705" s="215">
        <f>S705*H705</f>
        <v>0</v>
      </c>
      <c r="AR705" s="25" t="s">
        <v>304</v>
      </c>
      <c r="AT705" s="25" t="s">
        <v>230</v>
      </c>
      <c r="AU705" s="25" t="s">
        <v>87</v>
      </c>
      <c r="AY705" s="25" t="s">
        <v>228</v>
      </c>
      <c r="BE705" s="216">
        <f>IF(N705="základní",J705,0)</f>
        <v>0</v>
      </c>
      <c r="BF705" s="216">
        <f>IF(N705="snížená",J705,0)</f>
        <v>0</v>
      </c>
      <c r="BG705" s="216">
        <f>IF(N705="zákl. přenesená",J705,0)</f>
        <v>0</v>
      </c>
      <c r="BH705" s="216">
        <f>IF(N705="sníž. přenesená",J705,0)</f>
        <v>0</v>
      </c>
      <c r="BI705" s="216">
        <f>IF(N705="nulová",J705,0)</f>
        <v>0</v>
      </c>
      <c r="BJ705" s="25" t="s">
        <v>24</v>
      </c>
      <c r="BK705" s="216">
        <f>ROUND(I705*H705,2)</f>
        <v>0</v>
      </c>
      <c r="BL705" s="25" t="s">
        <v>304</v>
      </c>
      <c r="BM705" s="25" t="s">
        <v>1423</v>
      </c>
    </row>
    <row r="706" spans="2:65" s="12" customFormat="1" ht="13.5">
      <c r="B706" s="217"/>
      <c r="C706" s="218"/>
      <c r="D706" s="219" t="s">
        <v>237</v>
      </c>
      <c r="E706" s="220" t="s">
        <v>22</v>
      </c>
      <c r="F706" s="221" t="s">
        <v>1424</v>
      </c>
      <c r="G706" s="218"/>
      <c r="H706" s="222">
        <v>9.6</v>
      </c>
      <c r="I706" s="223"/>
      <c r="J706" s="218"/>
      <c r="K706" s="218"/>
      <c r="L706" s="224"/>
      <c r="M706" s="225"/>
      <c r="N706" s="226"/>
      <c r="O706" s="226"/>
      <c r="P706" s="226"/>
      <c r="Q706" s="226"/>
      <c r="R706" s="226"/>
      <c r="S706" s="226"/>
      <c r="T706" s="227"/>
      <c r="AT706" s="228" t="s">
        <v>237</v>
      </c>
      <c r="AU706" s="228" t="s">
        <v>87</v>
      </c>
      <c r="AV706" s="12" t="s">
        <v>87</v>
      </c>
      <c r="AW706" s="12" t="s">
        <v>42</v>
      </c>
      <c r="AX706" s="12" t="s">
        <v>24</v>
      </c>
      <c r="AY706" s="228" t="s">
        <v>228</v>
      </c>
    </row>
    <row r="707" spans="2:65" s="1" customFormat="1" ht="22.5" customHeight="1">
      <c r="B707" s="42"/>
      <c r="C707" s="205" t="s">
        <v>1425</v>
      </c>
      <c r="D707" s="205" t="s">
        <v>230</v>
      </c>
      <c r="E707" s="206" t="s">
        <v>1426</v>
      </c>
      <c r="F707" s="207" t="s">
        <v>1427</v>
      </c>
      <c r="G707" s="208" t="s">
        <v>328</v>
      </c>
      <c r="H707" s="209">
        <v>25.59</v>
      </c>
      <c r="I707" s="210"/>
      <c r="J707" s="211">
        <f>ROUND(I707*H707,2)</f>
        <v>0</v>
      </c>
      <c r="K707" s="207" t="s">
        <v>234</v>
      </c>
      <c r="L707" s="62"/>
      <c r="M707" s="212" t="s">
        <v>22</v>
      </c>
      <c r="N707" s="213" t="s">
        <v>50</v>
      </c>
      <c r="O707" s="43"/>
      <c r="P707" s="214">
        <f>O707*H707</f>
        <v>0</v>
      </c>
      <c r="Q707" s="214">
        <v>5.9000000000000003E-4</v>
      </c>
      <c r="R707" s="214">
        <f>Q707*H707</f>
        <v>1.5098100000000001E-2</v>
      </c>
      <c r="S707" s="214">
        <v>0</v>
      </c>
      <c r="T707" s="215">
        <f>S707*H707</f>
        <v>0</v>
      </c>
      <c r="AR707" s="25" t="s">
        <v>304</v>
      </c>
      <c r="AT707" s="25" t="s">
        <v>230</v>
      </c>
      <c r="AU707" s="25" t="s">
        <v>87</v>
      </c>
      <c r="AY707" s="25" t="s">
        <v>228</v>
      </c>
      <c r="BE707" s="216">
        <f>IF(N707="základní",J707,0)</f>
        <v>0</v>
      </c>
      <c r="BF707" s="216">
        <f>IF(N707="snížená",J707,0)</f>
        <v>0</v>
      </c>
      <c r="BG707" s="216">
        <f>IF(N707="zákl. přenesená",J707,0)</f>
        <v>0</v>
      </c>
      <c r="BH707" s="216">
        <f>IF(N707="sníž. přenesená",J707,0)</f>
        <v>0</v>
      </c>
      <c r="BI707" s="216">
        <f>IF(N707="nulová",J707,0)</f>
        <v>0</v>
      </c>
      <c r="BJ707" s="25" t="s">
        <v>24</v>
      </c>
      <c r="BK707" s="216">
        <f>ROUND(I707*H707,2)</f>
        <v>0</v>
      </c>
      <c r="BL707" s="25" t="s">
        <v>304</v>
      </c>
      <c r="BM707" s="25" t="s">
        <v>1428</v>
      </c>
    </row>
    <row r="708" spans="2:65" s="12" customFormat="1" ht="13.5">
      <c r="B708" s="217"/>
      <c r="C708" s="218"/>
      <c r="D708" s="219" t="s">
        <v>237</v>
      </c>
      <c r="E708" s="220" t="s">
        <v>22</v>
      </c>
      <c r="F708" s="221" t="s">
        <v>1429</v>
      </c>
      <c r="G708" s="218"/>
      <c r="H708" s="222">
        <v>25.59</v>
      </c>
      <c r="I708" s="223"/>
      <c r="J708" s="218"/>
      <c r="K708" s="218"/>
      <c r="L708" s="224"/>
      <c r="M708" s="225"/>
      <c r="N708" s="226"/>
      <c r="O708" s="226"/>
      <c r="P708" s="226"/>
      <c r="Q708" s="226"/>
      <c r="R708" s="226"/>
      <c r="S708" s="226"/>
      <c r="T708" s="227"/>
      <c r="AT708" s="228" t="s">
        <v>237</v>
      </c>
      <c r="AU708" s="228" t="s">
        <v>87</v>
      </c>
      <c r="AV708" s="12" t="s">
        <v>87</v>
      </c>
      <c r="AW708" s="12" t="s">
        <v>42</v>
      </c>
      <c r="AX708" s="12" t="s">
        <v>24</v>
      </c>
      <c r="AY708" s="228" t="s">
        <v>228</v>
      </c>
    </row>
    <row r="709" spans="2:65" s="1" customFormat="1" ht="22.5" customHeight="1">
      <c r="B709" s="42"/>
      <c r="C709" s="205" t="s">
        <v>1430</v>
      </c>
      <c r="D709" s="205" t="s">
        <v>230</v>
      </c>
      <c r="E709" s="206" t="s">
        <v>1431</v>
      </c>
      <c r="F709" s="207" t="s">
        <v>1432</v>
      </c>
      <c r="G709" s="208" t="s">
        <v>515</v>
      </c>
      <c r="H709" s="209">
        <v>2</v>
      </c>
      <c r="I709" s="210"/>
      <c r="J709" s="211">
        <f>ROUND(I709*H709,2)</f>
        <v>0</v>
      </c>
      <c r="K709" s="207" t="s">
        <v>234</v>
      </c>
      <c r="L709" s="62"/>
      <c r="M709" s="212" t="s">
        <v>22</v>
      </c>
      <c r="N709" s="213" t="s">
        <v>50</v>
      </c>
      <c r="O709" s="43"/>
      <c r="P709" s="214">
        <f>O709*H709</f>
        <v>0</v>
      </c>
      <c r="Q709" s="214">
        <v>1.9000000000000001E-4</v>
      </c>
      <c r="R709" s="214">
        <f>Q709*H709</f>
        <v>3.8000000000000002E-4</v>
      </c>
      <c r="S709" s="214">
        <v>0</v>
      </c>
      <c r="T709" s="215">
        <f>S709*H709</f>
        <v>0</v>
      </c>
      <c r="AR709" s="25" t="s">
        <v>304</v>
      </c>
      <c r="AT709" s="25" t="s">
        <v>230</v>
      </c>
      <c r="AU709" s="25" t="s">
        <v>87</v>
      </c>
      <c r="AY709" s="25" t="s">
        <v>228</v>
      </c>
      <c r="BE709" s="216">
        <f>IF(N709="základní",J709,0)</f>
        <v>0</v>
      </c>
      <c r="BF709" s="216">
        <f>IF(N709="snížená",J709,0)</f>
        <v>0</v>
      </c>
      <c r="BG709" s="216">
        <f>IF(N709="zákl. přenesená",J709,0)</f>
        <v>0</v>
      </c>
      <c r="BH709" s="216">
        <f>IF(N709="sníž. přenesená",J709,0)</f>
        <v>0</v>
      </c>
      <c r="BI709" s="216">
        <f>IF(N709="nulová",J709,0)</f>
        <v>0</v>
      </c>
      <c r="BJ709" s="25" t="s">
        <v>24</v>
      </c>
      <c r="BK709" s="216">
        <f>ROUND(I709*H709,2)</f>
        <v>0</v>
      </c>
      <c r="BL709" s="25" t="s">
        <v>304</v>
      </c>
      <c r="BM709" s="25" t="s">
        <v>1433</v>
      </c>
    </row>
    <row r="710" spans="2:65" s="12" customFormat="1" ht="13.5">
      <c r="B710" s="217"/>
      <c r="C710" s="218"/>
      <c r="D710" s="219" t="s">
        <v>237</v>
      </c>
      <c r="E710" s="220" t="s">
        <v>22</v>
      </c>
      <c r="F710" s="221" t="s">
        <v>1434</v>
      </c>
      <c r="G710" s="218"/>
      <c r="H710" s="222">
        <v>2</v>
      </c>
      <c r="I710" s="223"/>
      <c r="J710" s="218"/>
      <c r="K710" s="218"/>
      <c r="L710" s="224"/>
      <c r="M710" s="225"/>
      <c r="N710" s="226"/>
      <c r="O710" s="226"/>
      <c r="P710" s="226"/>
      <c r="Q710" s="226"/>
      <c r="R710" s="226"/>
      <c r="S710" s="226"/>
      <c r="T710" s="227"/>
      <c r="AT710" s="228" t="s">
        <v>237</v>
      </c>
      <c r="AU710" s="228" t="s">
        <v>87</v>
      </c>
      <c r="AV710" s="12" t="s">
        <v>87</v>
      </c>
      <c r="AW710" s="12" t="s">
        <v>42</v>
      </c>
      <c r="AX710" s="12" t="s">
        <v>24</v>
      </c>
      <c r="AY710" s="228" t="s">
        <v>228</v>
      </c>
    </row>
    <row r="711" spans="2:65" s="1" customFormat="1" ht="22.5" customHeight="1">
      <c r="B711" s="42"/>
      <c r="C711" s="205" t="s">
        <v>1435</v>
      </c>
      <c r="D711" s="205" t="s">
        <v>230</v>
      </c>
      <c r="E711" s="206" t="s">
        <v>1436</v>
      </c>
      <c r="F711" s="207" t="s">
        <v>1437</v>
      </c>
      <c r="G711" s="208" t="s">
        <v>328</v>
      </c>
      <c r="H711" s="209">
        <v>7.1</v>
      </c>
      <c r="I711" s="210"/>
      <c r="J711" s="211">
        <f>ROUND(I711*H711,2)</f>
        <v>0</v>
      </c>
      <c r="K711" s="207" t="s">
        <v>234</v>
      </c>
      <c r="L711" s="62"/>
      <c r="M711" s="212" t="s">
        <v>22</v>
      </c>
      <c r="N711" s="213" t="s">
        <v>50</v>
      </c>
      <c r="O711" s="43"/>
      <c r="P711" s="214">
        <f>O711*H711</f>
        <v>0</v>
      </c>
      <c r="Q711" s="214">
        <v>1.3799999999999999E-3</v>
      </c>
      <c r="R711" s="214">
        <f>Q711*H711</f>
        <v>9.7979999999999994E-3</v>
      </c>
      <c r="S711" s="214">
        <v>0</v>
      </c>
      <c r="T711" s="215">
        <f>S711*H711</f>
        <v>0</v>
      </c>
      <c r="AR711" s="25" t="s">
        <v>304</v>
      </c>
      <c r="AT711" s="25" t="s">
        <v>230</v>
      </c>
      <c r="AU711" s="25" t="s">
        <v>87</v>
      </c>
      <c r="AY711" s="25" t="s">
        <v>228</v>
      </c>
      <c r="BE711" s="216">
        <f>IF(N711="základní",J711,0)</f>
        <v>0</v>
      </c>
      <c r="BF711" s="216">
        <f>IF(N711="snížená",J711,0)</f>
        <v>0</v>
      </c>
      <c r="BG711" s="216">
        <f>IF(N711="zákl. přenesená",J711,0)</f>
        <v>0</v>
      </c>
      <c r="BH711" s="216">
        <f>IF(N711="sníž. přenesená",J711,0)</f>
        <v>0</v>
      </c>
      <c r="BI711" s="216">
        <f>IF(N711="nulová",J711,0)</f>
        <v>0</v>
      </c>
      <c r="BJ711" s="25" t="s">
        <v>24</v>
      </c>
      <c r="BK711" s="216">
        <f>ROUND(I711*H711,2)</f>
        <v>0</v>
      </c>
      <c r="BL711" s="25" t="s">
        <v>304</v>
      </c>
      <c r="BM711" s="25" t="s">
        <v>1438</v>
      </c>
    </row>
    <row r="712" spans="2:65" s="12" customFormat="1" ht="13.5">
      <c r="B712" s="217"/>
      <c r="C712" s="218"/>
      <c r="D712" s="219" t="s">
        <v>237</v>
      </c>
      <c r="E712" s="220" t="s">
        <v>22</v>
      </c>
      <c r="F712" s="221" t="s">
        <v>1439</v>
      </c>
      <c r="G712" s="218"/>
      <c r="H712" s="222">
        <v>7.1</v>
      </c>
      <c r="I712" s="223"/>
      <c r="J712" s="218"/>
      <c r="K712" s="218"/>
      <c r="L712" s="224"/>
      <c r="M712" s="225"/>
      <c r="N712" s="226"/>
      <c r="O712" s="226"/>
      <c r="P712" s="226"/>
      <c r="Q712" s="226"/>
      <c r="R712" s="226"/>
      <c r="S712" s="226"/>
      <c r="T712" s="227"/>
      <c r="AT712" s="228" t="s">
        <v>237</v>
      </c>
      <c r="AU712" s="228" t="s">
        <v>87</v>
      </c>
      <c r="AV712" s="12" t="s">
        <v>87</v>
      </c>
      <c r="AW712" s="12" t="s">
        <v>42</v>
      </c>
      <c r="AX712" s="12" t="s">
        <v>24</v>
      </c>
      <c r="AY712" s="228" t="s">
        <v>228</v>
      </c>
    </row>
    <row r="713" spans="2:65" s="1" customFormat="1" ht="22.5" customHeight="1">
      <c r="B713" s="42"/>
      <c r="C713" s="205" t="s">
        <v>1440</v>
      </c>
      <c r="D713" s="205" t="s">
        <v>230</v>
      </c>
      <c r="E713" s="206" t="s">
        <v>1441</v>
      </c>
      <c r="F713" s="207" t="s">
        <v>1442</v>
      </c>
      <c r="G713" s="208" t="s">
        <v>1024</v>
      </c>
      <c r="H713" s="279"/>
      <c r="I713" s="210"/>
      <c r="J713" s="211">
        <f>ROUND(I713*H713,2)</f>
        <v>0</v>
      </c>
      <c r="K713" s="207" t="s">
        <v>234</v>
      </c>
      <c r="L713" s="62"/>
      <c r="M713" s="212" t="s">
        <v>22</v>
      </c>
      <c r="N713" s="213" t="s">
        <v>50</v>
      </c>
      <c r="O713" s="43"/>
      <c r="P713" s="214">
        <f>O713*H713</f>
        <v>0</v>
      </c>
      <c r="Q713" s="214">
        <v>0</v>
      </c>
      <c r="R713" s="214">
        <f>Q713*H713</f>
        <v>0</v>
      </c>
      <c r="S713" s="214">
        <v>0</v>
      </c>
      <c r="T713" s="215">
        <f>S713*H713</f>
        <v>0</v>
      </c>
      <c r="AR713" s="25" t="s">
        <v>304</v>
      </c>
      <c r="AT713" s="25" t="s">
        <v>230</v>
      </c>
      <c r="AU713" s="25" t="s">
        <v>87</v>
      </c>
      <c r="AY713" s="25" t="s">
        <v>228</v>
      </c>
      <c r="BE713" s="216">
        <f>IF(N713="základní",J713,0)</f>
        <v>0</v>
      </c>
      <c r="BF713" s="216">
        <f>IF(N713="snížená",J713,0)</f>
        <v>0</v>
      </c>
      <c r="BG713" s="216">
        <f>IF(N713="zákl. přenesená",J713,0)</f>
        <v>0</v>
      </c>
      <c r="BH713" s="216">
        <f>IF(N713="sníž. přenesená",J713,0)</f>
        <v>0</v>
      </c>
      <c r="BI713" s="216">
        <f>IF(N713="nulová",J713,0)</f>
        <v>0</v>
      </c>
      <c r="BJ713" s="25" t="s">
        <v>24</v>
      </c>
      <c r="BK713" s="216">
        <f>ROUND(I713*H713,2)</f>
        <v>0</v>
      </c>
      <c r="BL713" s="25" t="s">
        <v>304</v>
      </c>
      <c r="BM713" s="25" t="s">
        <v>1443</v>
      </c>
    </row>
    <row r="714" spans="2:65" s="11" customFormat="1" ht="29.85" customHeight="1">
      <c r="B714" s="188"/>
      <c r="C714" s="189"/>
      <c r="D714" s="202" t="s">
        <v>78</v>
      </c>
      <c r="E714" s="203" t="s">
        <v>1444</v>
      </c>
      <c r="F714" s="203" t="s">
        <v>1445</v>
      </c>
      <c r="G714" s="189"/>
      <c r="H714" s="189"/>
      <c r="I714" s="192"/>
      <c r="J714" s="204">
        <f>BK714</f>
        <v>0</v>
      </c>
      <c r="K714" s="189"/>
      <c r="L714" s="194"/>
      <c r="M714" s="195"/>
      <c r="N714" s="196"/>
      <c r="O714" s="196"/>
      <c r="P714" s="197">
        <f>SUM(P715:P831)</f>
        <v>0</v>
      </c>
      <c r="Q714" s="196"/>
      <c r="R714" s="197">
        <f>SUM(R715:R831)</f>
        <v>0</v>
      </c>
      <c r="S714" s="196"/>
      <c r="T714" s="198">
        <f>SUM(T715:T831)</f>
        <v>0</v>
      </c>
      <c r="AR714" s="199" t="s">
        <v>87</v>
      </c>
      <c r="AT714" s="200" t="s">
        <v>78</v>
      </c>
      <c r="AU714" s="200" t="s">
        <v>24</v>
      </c>
      <c r="AY714" s="199" t="s">
        <v>228</v>
      </c>
      <c r="BK714" s="201">
        <f>SUM(BK715:BK831)</f>
        <v>0</v>
      </c>
    </row>
    <row r="715" spans="2:65" s="1" customFormat="1" ht="31.5" customHeight="1">
      <c r="B715" s="42"/>
      <c r="C715" s="205" t="s">
        <v>1446</v>
      </c>
      <c r="D715" s="205" t="s">
        <v>230</v>
      </c>
      <c r="E715" s="206" t="s">
        <v>1447</v>
      </c>
      <c r="F715" s="207" t="s">
        <v>1448</v>
      </c>
      <c r="G715" s="208" t="s">
        <v>263</v>
      </c>
      <c r="H715" s="209">
        <v>336.30200000000002</v>
      </c>
      <c r="I715" s="210"/>
      <c r="J715" s="211">
        <f>ROUND(I715*H715,2)</f>
        <v>0</v>
      </c>
      <c r="K715" s="207" t="s">
        <v>264</v>
      </c>
      <c r="L715" s="62"/>
      <c r="M715" s="212" t="s">
        <v>22</v>
      </c>
      <c r="N715" s="213" t="s">
        <v>50</v>
      </c>
      <c r="O715" s="43"/>
      <c r="P715" s="214">
        <f>O715*H715</f>
        <v>0</v>
      </c>
      <c r="Q715" s="214">
        <v>0</v>
      </c>
      <c r="R715" s="214">
        <f>Q715*H715</f>
        <v>0</v>
      </c>
      <c r="S715" s="214">
        <v>0</v>
      </c>
      <c r="T715" s="215">
        <f>S715*H715</f>
        <v>0</v>
      </c>
      <c r="AR715" s="25" t="s">
        <v>304</v>
      </c>
      <c r="AT715" s="25" t="s">
        <v>230</v>
      </c>
      <c r="AU715" s="25" t="s">
        <v>87</v>
      </c>
      <c r="AY715" s="25" t="s">
        <v>228</v>
      </c>
      <c r="BE715" s="216">
        <f>IF(N715="základní",J715,0)</f>
        <v>0</v>
      </c>
      <c r="BF715" s="216">
        <f>IF(N715="snížená",J715,0)</f>
        <v>0</v>
      </c>
      <c r="BG715" s="216">
        <f>IF(N715="zákl. přenesená",J715,0)</f>
        <v>0</v>
      </c>
      <c r="BH715" s="216">
        <f>IF(N715="sníž. přenesená",J715,0)</f>
        <v>0</v>
      </c>
      <c r="BI715" s="216">
        <f>IF(N715="nulová",J715,0)</f>
        <v>0</v>
      </c>
      <c r="BJ715" s="25" t="s">
        <v>24</v>
      </c>
      <c r="BK715" s="216">
        <f>ROUND(I715*H715,2)</f>
        <v>0</v>
      </c>
      <c r="BL715" s="25" t="s">
        <v>304</v>
      </c>
      <c r="BM715" s="25" t="s">
        <v>1449</v>
      </c>
    </row>
    <row r="716" spans="2:65" s="1" customFormat="1" ht="243">
      <c r="B716" s="42"/>
      <c r="C716" s="64"/>
      <c r="D716" s="229" t="s">
        <v>640</v>
      </c>
      <c r="E716" s="64"/>
      <c r="F716" s="254" t="s">
        <v>1450</v>
      </c>
      <c r="G716" s="64"/>
      <c r="H716" s="64"/>
      <c r="I716" s="173"/>
      <c r="J716" s="64"/>
      <c r="K716" s="64"/>
      <c r="L716" s="62"/>
      <c r="M716" s="255"/>
      <c r="N716" s="43"/>
      <c r="O716" s="43"/>
      <c r="P716" s="43"/>
      <c r="Q716" s="43"/>
      <c r="R716" s="43"/>
      <c r="S716" s="43"/>
      <c r="T716" s="79"/>
      <c r="AT716" s="25" t="s">
        <v>640</v>
      </c>
      <c r="AU716" s="25" t="s">
        <v>87</v>
      </c>
    </row>
    <row r="717" spans="2:65" s="12" customFormat="1" ht="13.5">
      <c r="B717" s="217"/>
      <c r="C717" s="218"/>
      <c r="D717" s="229" t="s">
        <v>237</v>
      </c>
      <c r="E717" s="230" t="s">
        <v>22</v>
      </c>
      <c r="F717" s="231" t="s">
        <v>1451</v>
      </c>
      <c r="G717" s="218"/>
      <c r="H717" s="232">
        <v>105.94</v>
      </c>
      <c r="I717" s="223"/>
      <c r="J717" s="218"/>
      <c r="K717" s="218"/>
      <c r="L717" s="224"/>
      <c r="M717" s="225"/>
      <c r="N717" s="226"/>
      <c r="O717" s="226"/>
      <c r="P717" s="226"/>
      <c r="Q717" s="226"/>
      <c r="R717" s="226"/>
      <c r="S717" s="226"/>
      <c r="T717" s="227"/>
      <c r="AT717" s="228" t="s">
        <v>237</v>
      </c>
      <c r="AU717" s="228" t="s">
        <v>87</v>
      </c>
      <c r="AV717" s="12" t="s">
        <v>87</v>
      </c>
      <c r="AW717" s="12" t="s">
        <v>42</v>
      </c>
      <c r="AX717" s="12" t="s">
        <v>79</v>
      </c>
      <c r="AY717" s="228" t="s">
        <v>228</v>
      </c>
    </row>
    <row r="718" spans="2:65" s="12" customFormat="1" ht="27">
      <c r="B718" s="217"/>
      <c r="C718" s="218"/>
      <c r="D718" s="229" t="s">
        <v>237</v>
      </c>
      <c r="E718" s="230" t="s">
        <v>22</v>
      </c>
      <c r="F718" s="231" t="s">
        <v>1452</v>
      </c>
      <c r="G718" s="218"/>
      <c r="H718" s="232">
        <v>134.928</v>
      </c>
      <c r="I718" s="223"/>
      <c r="J718" s="218"/>
      <c r="K718" s="218"/>
      <c r="L718" s="224"/>
      <c r="M718" s="225"/>
      <c r="N718" s="226"/>
      <c r="O718" s="226"/>
      <c r="P718" s="226"/>
      <c r="Q718" s="226"/>
      <c r="R718" s="226"/>
      <c r="S718" s="226"/>
      <c r="T718" s="227"/>
      <c r="AT718" s="228" t="s">
        <v>237</v>
      </c>
      <c r="AU718" s="228" t="s">
        <v>87</v>
      </c>
      <c r="AV718" s="12" t="s">
        <v>87</v>
      </c>
      <c r="AW718" s="12" t="s">
        <v>42</v>
      </c>
      <c r="AX718" s="12" t="s">
        <v>79</v>
      </c>
      <c r="AY718" s="228" t="s">
        <v>228</v>
      </c>
    </row>
    <row r="719" spans="2:65" s="12" customFormat="1" ht="13.5">
      <c r="B719" s="217"/>
      <c r="C719" s="218"/>
      <c r="D719" s="229" t="s">
        <v>237</v>
      </c>
      <c r="E719" s="230" t="s">
        <v>22</v>
      </c>
      <c r="F719" s="231" t="s">
        <v>1453</v>
      </c>
      <c r="G719" s="218"/>
      <c r="H719" s="232">
        <v>58.308999999999997</v>
      </c>
      <c r="I719" s="223"/>
      <c r="J719" s="218"/>
      <c r="K719" s="218"/>
      <c r="L719" s="224"/>
      <c r="M719" s="225"/>
      <c r="N719" s="226"/>
      <c r="O719" s="226"/>
      <c r="P719" s="226"/>
      <c r="Q719" s="226"/>
      <c r="R719" s="226"/>
      <c r="S719" s="226"/>
      <c r="T719" s="227"/>
      <c r="AT719" s="228" t="s">
        <v>237</v>
      </c>
      <c r="AU719" s="228" t="s">
        <v>87</v>
      </c>
      <c r="AV719" s="12" t="s">
        <v>87</v>
      </c>
      <c r="AW719" s="12" t="s">
        <v>42</v>
      </c>
      <c r="AX719" s="12" t="s">
        <v>79</v>
      </c>
      <c r="AY719" s="228" t="s">
        <v>228</v>
      </c>
    </row>
    <row r="720" spans="2:65" s="12" customFormat="1" ht="13.5">
      <c r="B720" s="217"/>
      <c r="C720" s="218"/>
      <c r="D720" s="229" t="s">
        <v>237</v>
      </c>
      <c r="E720" s="230" t="s">
        <v>22</v>
      </c>
      <c r="F720" s="231" t="s">
        <v>1454</v>
      </c>
      <c r="G720" s="218"/>
      <c r="H720" s="232">
        <v>37.125</v>
      </c>
      <c r="I720" s="223"/>
      <c r="J720" s="218"/>
      <c r="K720" s="218"/>
      <c r="L720" s="224"/>
      <c r="M720" s="225"/>
      <c r="N720" s="226"/>
      <c r="O720" s="226"/>
      <c r="P720" s="226"/>
      <c r="Q720" s="226"/>
      <c r="R720" s="226"/>
      <c r="S720" s="226"/>
      <c r="T720" s="227"/>
      <c r="AT720" s="228" t="s">
        <v>237</v>
      </c>
      <c r="AU720" s="228" t="s">
        <v>87</v>
      </c>
      <c r="AV720" s="12" t="s">
        <v>87</v>
      </c>
      <c r="AW720" s="12" t="s">
        <v>42</v>
      </c>
      <c r="AX720" s="12" t="s">
        <v>79</v>
      </c>
      <c r="AY720" s="228" t="s">
        <v>228</v>
      </c>
    </row>
    <row r="721" spans="2:65" s="13" customFormat="1" ht="13.5">
      <c r="B721" s="243"/>
      <c r="C721" s="244"/>
      <c r="D721" s="219" t="s">
        <v>237</v>
      </c>
      <c r="E721" s="245" t="s">
        <v>22</v>
      </c>
      <c r="F721" s="246" t="s">
        <v>358</v>
      </c>
      <c r="G721" s="244"/>
      <c r="H721" s="247">
        <v>336.30200000000002</v>
      </c>
      <c r="I721" s="248"/>
      <c r="J721" s="244"/>
      <c r="K721" s="244"/>
      <c r="L721" s="249"/>
      <c r="M721" s="250"/>
      <c r="N721" s="251"/>
      <c r="O721" s="251"/>
      <c r="P721" s="251"/>
      <c r="Q721" s="251"/>
      <c r="R721" s="251"/>
      <c r="S721" s="251"/>
      <c r="T721" s="252"/>
      <c r="AT721" s="253" t="s">
        <v>237</v>
      </c>
      <c r="AU721" s="253" t="s">
        <v>87</v>
      </c>
      <c r="AV721" s="13" t="s">
        <v>235</v>
      </c>
      <c r="AW721" s="13" t="s">
        <v>42</v>
      </c>
      <c r="AX721" s="13" t="s">
        <v>24</v>
      </c>
      <c r="AY721" s="253" t="s">
        <v>228</v>
      </c>
    </row>
    <row r="722" spans="2:65" s="1" customFormat="1" ht="31.5" customHeight="1">
      <c r="B722" s="42"/>
      <c r="C722" s="205" t="s">
        <v>1455</v>
      </c>
      <c r="D722" s="205" t="s">
        <v>230</v>
      </c>
      <c r="E722" s="206" t="s">
        <v>1456</v>
      </c>
      <c r="F722" s="207" t="s">
        <v>1457</v>
      </c>
      <c r="G722" s="208" t="s">
        <v>263</v>
      </c>
      <c r="H722" s="209">
        <v>64.477999999999994</v>
      </c>
      <c r="I722" s="210"/>
      <c r="J722" s="211">
        <f>ROUND(I722*H722,2)</f>
        <v>0</v>
      </c>
      <c r="K722" s="207" t="s">
        <v>264</v>
      </c>
      <c r="L722" s="62"/>
      <c r="M722" s="212" t="s">
        <v>22</v>
      </c>
      <c r="N722" s="213" t="s">
        <v>50</v>
      </c>
      <c r="O722" s="43"/>
      <c r="P722" s="214">
        <f>O722*H722</f>
        <v>0</v>
      </c>
      <c r="Q722" s="214">
        <v>0</v>
      </c>
      <c r="R722" s="214">
        <f>Q722*H722</f>
        <v>0</v>
      </c>
      <c r="S722" s="214">
        <v>0</v>
      </c>
      <c r="T722" s="215">
        <f>S722*H722</f>
        <v>0</v>
      </c>
      <c r="AR722" s="25" t="s">
        <v>304</v>
      </c>
      <c r="AT722" s="25" t="s">
        <v>230</v>
      </c>
      <c r="AU722" s="25" t="s">
        <v>87</v>
      </c>
      <c r="AY722" s="25" t="s">
        <v>228</v>
      </c>
      <c r="BE722" s="216">
        <f>IF(N722="základní",J722,0)</f>
        <v>0</v>
      </c>
      <c r="BF722" s="216">
        <f>IF(N722="snížená",J722,0)</f>
        <v>0</v>
      </c>
      <c r="BG722" s="216">
        <f>IF(N722="zákl. přenesená",J722,0)</f>
        <v>0</v>
      </c>
      <c r="BH722" s="216">
        <f>IF(N722="sníž. přenesená",J722,0)</f>
        <v>0</v>
      </c>
      <c r="BI722" s="216">
        <f>IF(N722="nulová",J722,0)</f>
        <v>0</v>
      </c>
      <c r="BJ722" s="25" t="s">
        <v>24</v>
      </c>
      <c r="BK722" s="216">
        <f>ROUND(I722*H722,2)</f>
        <v>0</v>
      </c>
      <c r="BL722" s="25" t="s">
        <v>304</v>
      </c>
      <c r="BM722" s="25" t="s">
        <v>1458</v>
      </c>
    </row>
    <row r="723" spans="2:65" s="1" customFormat="1" ht="243">
      <c r="B723" s="42"/>
      <c r="C723" s="64"/>
      <c r="D723" s="229" t="s">
        <v>640</v>
      </c>
      <c r="E723" s="64"/>
      <c r="F723" s="254" t="s">
        <v>1450</v>
      </c>
      <c r="G723" s="64"/>
      <c r="H723" s="64"/>
      <c r="I723" s="173"/>
      <c r="J723" s="64"/>
      <c r="K723" s="64"/>
      <c r="L723" s="62"/>
      <c r="M723" s="255"/>
      <c r="N723" s="43"/>
      <c r="O723" s="43"/>
      <c r="P723" s="43"/>
      <c r="Q723" s="43"/>
      <c r="R723" s="43"/>
      <c r="S723" s="43"/>
      <c r="T723" s="79"/>
      <c r="AT723" s="25" t="s">
        <v>640</v>
      </c>
      <c r="AU723" s="25" t="s">
        <v>87</v>
      </c>
    </row>
    <row r="724" spans="2:65" s="12" customFormat="1" ht="13.5">
      <c r="B724" s="217"/>
      <c r="C724" s="218"/>
      <c r="D724" s="219" t="s">
        <v>237</v>
      </c>
      <c r="E724" s="220" t="s">
        <v>22</v>
      </c>
      <c r="F724" s="221" t="s">
        <v>1459</v>
      </c>
      <c r="G724" s="218"/>
      <c r="H724" s="222">
        <v>64.477999999999994</v>
      </c>
      <c r="I724" s="223"/>
      <c r="J724" s="218"/>
      <c r="K724" s="218"/>
      <c r="L724" s="224"/>
      <c r="M724" s="225"/>
      <c r="N724" s="226"/>
      <c r="O724" s="226"/>
      <c r="P724" s="226"/>
      <c r="Q724" s="226"/>
      <c r="R724" s="226"/>
      <c r="S724" s="226"/>
      <c r="T724" s="227"/>
      <c r="AT724" s="228" t="s">
        <v>237</v>
      </c>
      <c r="AU724" s="228" t="s">
        <v>87</v>
      </c>
      <c r="AV724" s="12" t="s">
        <v>87</v>
      </c>
      <c r="AW724" s="12" t="s">
        <v>42</v>
      </c>
      <c r="AX724" s="12" t="s">
        <v>24</v>
      </c>
      <c r="AY724" s="228" t="s">
        <v>228</v>
      </c>
    </row>
    <row r="725" spans="2:65" s="1" customFormat="1" ht="31.5" customHeight="1">
      <c r="B725" s="42"/>
      <c r="C725" s="205" t="s">
        <v>1460</v>
      </c>
      <c r="D725" s="205" t="s">
        <v>230</v>
      </c>
      <c r="E725" s="206" t="s">
        <v>1461</v>
      </c>
      <c r="F725" s="207" t="s">
        <v>1462</v>
      </c>
      <c r="G725" s="208" t="s">
        <v>263</v>
      </c>
      <c r="H725" s="209">
        <v>18.131</v>
      </c>
      <c r="I725" s="210"/>
      <c r="J725" s="211">
        <f>ROUND(I725*H725,2)</f>
        <v>0</v>
      </c>
      <c r="K725" s="207" t="s">
        <v>264</v>
      </c>
      <c r="L725" s="62"/>
      <c r="M725" s="212" t="s">
        <v>22</v>
      </c>
      <c r="N725" s="213" t="s">
        <v>50</v>
      </c>
      <c r="O725" s="43"/>
      <c r="P725" s="214">
        <f>O725*H725</f>
        <v>0</v>
      </c>
      <c r="Q725" s="214">
        <v>0</v>
      </c>
      <c r="R725" s="214">
        <f>Q725*H725</f>
        <v>0</v>
      </c>
      <c r="S725" s="214">
        <v>0</v>
      </c>
      <c r="T725" s="215">
        <f>S725*H725</f>
        <v>0</v>
      </c>
      <c r="AR725" s="25" t="s">
        <v>304</v>
      </c>
      <c r="AT725" s="25" t="s">
        <v>230</v>
      </c>
      <c r="AU725" s="25" t="s">
        <v>87</v>
      </c>
      <c r="AY725" s="25" t="s">
        <v>228</v>
      </c>
      <c r="BE725" s="216">
        <f>IF(N725="základní",J725,0)</f>
        <v>0</v>
      </c>
      <c r="BF725" s="216">
        <f>IF(N725="snížená",J725,0)</f>
        <v>0</v>
      </c>
      <c r="BG725" s="216">
        <f>IF(N725="zákl. přenesená",J725,0)</f>
        <v>0</v>
      </c>
      <c r="BH725" s="216">
        <f>IF(N725="sníž. přenesená",J725,0)</f>
        <v>0</v>
      </c>
      <c r="BI725" s="216">
        <f>IF(N725="nulová",J725,0)</f>
        <v>0</v>
      </c>
      <c r="BJ725" s="25" t="s">
        <v>24</v>
      </c>
      <c r="BK725" s="216">
        <f>ROUND(I725*H725,2)</f>
        <v>0</v>
      </c>
      <c r="BL725" s="25" t="s">
        <v>304</v>
      </c>
      <c r="BM725" s="25" t="s">
        <v>1463</v>
      </c>
    </row>
    <row r="726" spans="2:65" s="1" customFormat="1" ht="243">
      <c r="B726" s="42"/>
      <c r="C726" s="64"/>
      <c r="D726" s="229" t="s">
        <v>640</v>
      </c>
      <c r="E726" s="64"/>
      <c r="F726" s="254" t="s">
        <v>1450</v>
      </c>
      <c r="G726" s="64"/>
      <c r="H726" s="64"/>
      <c r="I726" s="173"/>
      <c r="J726" s="64"/>
      <c r="K726" s="64"/>
      <c r="L726" s="62"/>
      <c r="M726" s="255"/>
      <c r="N726" s="43"/>
      <c r="O726" s="43"/>
      <c r="P726" s="43"/>
      <c r="Q726" s="43"/>
      <c r="R726" s="43"/>
      <c r="S726" s="43"/>
      <c r="T726" s="79"/>
      <c r="AT726" s="25" t="s">
        <v>640</v>
      </c>
      <c r="AU726" s="25" t="s">
        <v>87</v>
      </c>
    </row>
    <row r="727" spans="2:65" s="12" customFormat="1" ht="27">
      <c r="B727" s="217"/>
      <c r="C727" s="218"/>
      <c r="D727" s="229" t="s">
        <v>237</v>
      </c>
      <c r="E727" s="230" t="s">
        <v>22</v>
      </c>
      <c r="F727" s="231" t="s">
        <v>1464</v>
      </c>
      <c r="G727" s="218"/>
      <c r="H727" s="232">
        <v>9.6690000000000005</v>
      </c>
      <c r="I727" s="223"/>
      <c r="J727" s="218"/>
      <c r="K727" s="218"/>
      <c r="L727" s="224"/>
      <c r="M727" s="225"/>
      <c r="N727" s="226"/>
      <c r="O727" s="226"/>
      <c r="P727" s="226"/>
      <c r="Q727" s="226"/>
      <c r="R727" s="226"/>
      <c r="S727" s="226"/>
      <c r="T727" s="227"/>
      <c r="AT727" s="228" t="s">
        <v>237</v>
      </c>
      <c r="AU727" s="228" t="s">
        <v>87</v>
      </c>
      <c r="AV727" s="12" t="s">
        <v>87</v>
      </c>
      <c r="AW727" s="12" t="s">
        <v>42</v>
      </c>
      <c r="AX727" s="12" t="s">
        <v>79</v>
      </c>
      <c r="AY727" s="228" t="s">
        <v>228</v>
      </c>
    </row>
    <row r="728" spans="2:65" s="12" customFormat="1" ht="13.5">
      <c r="B728" s="217"/>
      <c r="C728" s="218"/>
      <c r="D728" s="229" t="s">
        <v>237</v>
      </c>
      <c r="E728" s="230" t="s">
        <v>22</v>
      </c>
      <c r="F728" s="231" t="s">
        <v>1465</v>
      </c>
      <c r="G728" s="218"/>
      <c r="H728" s="232">
        <v>8.4619999999999997</v>
      </c>
      <c r="I728" s="223"/>
      <c r="J728" s="218"/>
      <c r="K728" s="218"/>
      <c r="L728" s="224"/>
      <c r="M728" s="225"/>
      <c r="N728" s="226"/>
      <c r="O728" s="226"/>
      <c r="P728" s="226"/>
      <c r="Q728" s="226"/>
      <c r="R728" s="226"/>
      <c r="S728" s="226"/>
      <c r="T728" s="227"/>
      <c r="AT728" s="228" t="s">
        <v>237</v>
      </c>
      <c r="AU728" s="228" t="s">
        <v>87</v>
      </c>
      <c r="AV728" s="12" t="s">
        <v>87</v>
      </c>
      <c r="AW728" s="12" t="s">
        <v>42</v>
      </c>
      <c r="AX728" s="12" t="s">
        <v>79</v>
      </c>
      <c r="AY728" s="228" t="s">
        <v>228</v>
      </c>
    </row>
    <row r="729" spans="2:65" s="13" customFormat="1" ht="13.5">
      <c r="B729" s="243"/>
      <c r="C729" s="244"/>
      <c r="D729" s="219" t="s">
        <v>237</v>
      </c>
      <c r="E729" s="245" t="s">
        <v>22</v>
      </c>
      <c r="F729" s="246" t="s">
        <v>358</v>
      </c>
      <c r="G729" s="244"/>
      <c r="H729" s="247">
        <v>18.131</v>
      </c>
      <c r="I729" s="248"/>
      <c r="J729" s="244"/>
      <c r="K729" s="244"/>
      <c r="L729" s="249"/>
      <c r="M729" s="250"/>
      <c r="N729" s="251"/>
      <c r="O729" s="251"/>
      <c r="P729" s="251"/>
      <c r="Q729" s="251"/>
      <c r="R729" s="251"/>
      <c r="S729" s="251"/>
      <c r="T729" s="252"/>
      <c r="AT729" s="253" t="s">
        <v>237</v>
      </c>
      <c r="AU729" s="253" t="s">
        <v>87</v>
      </c>
      <c r="AV729" s="13" t="s">
        <v>235</v>
      </c>
      <c r="AW729" s="13" t="s">
        <v>42</v>
      </c>
      <c r="AX729" s="13" t="s">
        <v>24</v>
      </c>
      <c r="AY729" s="253" t="s">
        <v>228</v>
      </c>
    </row>
    <row r="730" spans="2:65" s="1" customFormat="1" ht="31.5" customHeight="1">
      <c r="B730" s="42"/>
      <c r="C730" s="205" t="s">
        <v>1466</v>
      </c>
      <c r="D730" s="205" t="s">
        <v>230</v>
      </c>
      <c r="E730" s="206" t="s">
        <v>1467</v>
      </c>
      <c r="F730" s="207" t="s">
        <v>1468</v>
      </c>
      <c r="G730" s="208" t="s">
        <v>852</v>
      </c>
      <c r="H730" s="209">
        <v>61</v>
      </c>
      <c r="I730" s="210"/>
      <c r="J730" s="211">
        <f>ROUND(I730*H730,2)</f>
        <v>0</v>
      </c>
      <c r="K730" s="207" t="s">
        <v>264</v>
      </c>
      <c r="L730" s="62"/>
      <c r="M730" s="212" t="s">
        <v>22</v>
      </c>
      <c r="N730" s="213" t="s">
        <v>50</v>
      </c>
      <c r="O730" s="43"/>
      <c r="P730" s="214">
        <f>O730*H730</f>
        <v>0</v>
      </c>
      <c r="Q730" s="214">
        <v>0</v>
      </c>
      <c r="R730" s="214">
        <f>Q730*H730</f>
        <v>0</v>
      </c>
      <c r="S730" s="214">
        <v>0</v>
      </c>
      <c r="T730" s="215">
        <f>S730*H730</f>
        <v>0</v>
      </c>
      <c r="AR730" s="25" t="s">
        <v>304</v>
      </c>
      <c r="AT730" s="25" t="s">
        <v>230</v>
      </c>
      <c r="AU730" s="25" t="s">
        <v>87</v>
      </c>
      <c r="AY730" s="25" t="s">
        <v>228</v>
      </c>
      <c r="BE730" s="216">
        <f>IF(N730="základní",J730,0)</f>
        <v>0</v>
      </c>
      <c r="BF730" s="216">
        <f>IF(N730="snížená",J730,0)</f>
        <v>0</v>
      </c>
      <c r="BG730" s="216">
        <f>IF(N730="zákl. přenesená",J730,0)</f>
        <v>0</v>
      </c>
      <c r="BH730" s="216">
        <f>IF(N730="sníž. přenesená",J730,0)</f>
        <v>0</v>
      </c>
      <c r="BI730" s="216">
        <f>IF(N730="nulová",J730,0)</f>
        <v>0</v>
      </c>
      <c r="BJ730" s="25" t="s">
        <v>24</v>
      </c>
      <c r="BK730" s="216">
        <f>ROUND(I730*H730,2)</f>
        <v>0</v>
      </c>
      <c r="BL730" s="25" t="s">
        <v>304</v>
      </c>
      <c r="BM730" s="25" t="s">
        <v>1469</v>
      </c>
    </row>
    <row r="731" spans="2:65" s="1" customFormat="1" ht="162">
      <c r="B731" s="42"/>
      <c r="C731" s="64"/>
      <c r="D731" s="219" t="s">
        <v>640</v>
      </c>
      <c r="E731" s="64"/>
      <c r="F731" s="280" t="s">
        <v>1470</v>
      </c>
      <c r="G731" s="64"/>
      <c r="H731" s="64"/>
      <c r="I731" s="173"/>
      <c r="J731" s="64"/>
      <c r="K731" s="64"/>
      <c r="L731" s="62"/>
      <c r="M731" s="255"/>
      <c r="N731" s="43"/>
      <c r="O731" s="43"/>
      <c r="P731" s="43"/>
      <c r="Q731" s="43"/>
      <c r="R731" s="43"/>
      <c r="S731" s="43"/>
      <c r="T731" s="79"/>
      <c r="AT731" s="25" t="s">
        <v>640</v>
      </c>
      <c r="AU731" s="25" t="s">
        <v>87</v>
      </c>
    </row>
    <row r="732" spans="2:65" s="1" customFormat="1" ht="31.5" customHeight="1">
      <c r="B732" s="42"/>
      <c r="C732" s="205" t="s">
        <v>1471</v>
      </c>
      <c r="D732" s="205" t="s">
        <v>230</v>
      </c>
      <c r="E732" s="206" t="s">
        <v>1472</v>
      </c>
      <c r="F732" s="207" t="s">
        <v>1473</v>
      </c>
      <c r="G732" s="208" t="s">
        <v>852</v>
      </c>
      <c r="H732" s="209">
        <v>51</v>
      </c>
      <c r="I732" s="210"/>
      <c r="J732" s="211">
        <f>ROUND(I732*H732,2)</f>
        <v>0</v>
      </c>
      <c r="K732" s="207" t="s">
        <v>264</v>
      </c>
      <c r="L732" s="62"/>
      <c r="M732" s="212" t="s">
        <v>22</v>
      </c>
      <c r="N732" s="213" t="s">
        <v>50</v>
      </c>
      <c r="O732" s="43"/>
      <c r="P732" s="214">
        <f>O732*H732</f>
        <v>0</v>
      </c>
      <c r="Q732" s="214">
        <v>0</v>
      </c>
      <c r="R732" s="214">
        <f>Q732*H732</f>
        <v>0</v>
      </c>
      <c r="S732" s="214">
        <v>0</v>
      </c>
      <c r="T732" s="215">
        <f>S732*H732</f>
        <v>0</v>
      </c>
      <c r="AR732" s="25" t="s">
        <v>304</v>
      </c>
      <c r="AT732" s="25" t="s">
        <v>230</v>
      </c>
      <c r="AU732" s="25" t="s">
        <v>87</v>
      </c>
      <c r="AY732" s="25" t="s">
        <v>228</v>
      </c>
      <c r="BE732" s="216">
        <f>IF(N732="základní",J732,0)</f>
        <v>0</v>
      </c>
      <c r="BF732" s="216">
        <f>IF(N732="snížená",J732,0)</f>
        <v>0</v>
      </c>
      <c r="BG732" s="216">
        <f>IF(N732="zákl. přenesená",J732,0)</f>
        <v>0</v>
      </c>
      <c r="BH732" s="216">
        <f>IF(N732="sníž. přenesená",J732,0)</f>
        <v>0</v>
      </c>
      <c r="BI732" s="216">
        <f>IF(N732="nulová",J732,0)</f>
        <v>0</v>
      </c>
      <c r="BJ732" s="25" t="s">
        <v>24</v>
      </c>
      <c r="BK732" s="216">
        <f>ROUND(I732*H732,2)</f>
        <v>0</v>
      </c>
      <c r="BL732" s="25" t="s">
        <v>304</v>
      </c>
      <c r="BM732" s="25" t="s">
        <v>1474</v>
      </c>
    </row>
    <row r="733" spans="2:65" s="12" customFormat="1" ht="13.5">
      <c r="B733" s="217"/>
      <c r="C733" s="218"/>
      <c r="D733" s="219" t="s">
        <v>237</v>
      </c>
      <c r="E733" s="220" t="s">
        <v>22</v>
      </c>
      <c r="F733" s="221" t="s">
        <v>1475</v>
      </c>
      <c r="G733" s="218"/>
      <c r="H733" s="222">
        <v>51</v>
      </c>
      <c r="I733" s="223"/>
      <c r="J733" s="218"/>
      <c r="K733" s="218"/>
      <c r="L733" s="224"/>
      <c r="M733" s="225"/>
      <c r="N733" s="226"/>
      <c r="O733" s="226"/>
      <c r="P733" s="226"/>
      <c r="Q733" s="226"/>
      <c r="R733" s="226"/>
      <c r="S733" s="226"/>
      <c r="T733" s="227"/>
      <c r="AT733" s="228" t="s">
        <v>237</v>
      </c>
      <c r="AU733" s="228" t="s">
        <v>87</v>
      </c>
      <c r="AV733" s="12" t="s">
        <v>87</v>
      </c>
      <c r="AW733" s="12" t="s">
        <v>42</v>
      </c>
      <c r="AX733" s="12" t="s">
        <v>24</v>
      </c>
      <c r="AY733" s="228" t="s">
        <v>228</v>
      </c>
    </row>
    <row r="734" spans="2:65" s="1" customFormat="1" ht="31.5" customHeight="1">
      <c r="B734" s="42"/>
      <c r="C734" s="205" t="s">
        <v>1476</v>
      </c>
      <c r="D734" s="205" t="s">
        <v>230</v>
      </c>
      <c r="E734" s="206" t="s">
        <v>1477</v>
      </c>
      <c r="F734" s="207" t="s">
        <v>1478</v>
      </c>
      <c r="G734" s="208" t="s">
        <v>852</v>
      </c>
      <c r="H734" s="209">
        <v>7</v>
      </c>
      <c r="I734" s="210"/>
      <c r="J734" s="211">
        <f>ROUND(I734*H734,2)</f>
        <v>0</v>
      </c>
      <c r="K734" s="207" t="s">
        <v>264</v>
      </c>
      <c r="L734" s="62"/>
      <c r="M734" s="212" t="s">
        <v>22</v>
      </c>
      <c r="N734" s="213" t="s">
        <v>50</v>
      </c>
      <c r="O734" s="43"/>
      <c r="P734" s="214">
        <f>O734*H734</f>
        <v>0</v>
      </c>
      <c r="Q734" s="214">
        <v>0</v>
      </c>
      <c r="R734" s="214">
        <f>Q734*H734</f>
        <v>0</v>
      </c>
      <c r="S734" s="214">
        <v>0</v>
      </c>
      <c r="T734" s="215">
        <f>S734*H734</f>
        <v>0</v>
      </c>
      <c r="AR734" s="25" t="s">
        <v>304</v>
      </c>
      <c r="AT734" s="25" t="s">
        <v>230</v>
      </c>
      <c r="AU734" s="25" t="s">
        <v>87</v>
      </c>
      <c r="AY734" s="25" t="s">
        <v>228</v>
      </c>
      <c r="BE734" s="216">
        <f>IF(N734="základní",J734,0)</f>
        <v>0</v>
      </c>
      <c r="BF734" s="216">
        <f>IF(N734="snížená",J734,0)</f>
        <v>0</v>
      </c>
      <c r="BG734" s="216">
        <f>IF(N734="zákl. přenesená",J734,0)</f>
        <v>0</v>
      </c>
      <c r="BH734" s="216">
        <f>IF(N734="sníž. přenesená",J734,0)</f>
        <v>0</v>
      </c>
      <c r="BI734" s="216">
        <f>IF(N734="nulová",J734,0)</f>
        <v>0</v>
      </c>
      <c r="BJ734" s="25" t="s">
        <v>24</v>
      </c>
      <c r="BK734" s="216">
        <f>ROUND(I734*H734,2)</f>
        <v>0</v>
      </c>
      <c r="BL734" s="25" t="s">
        <v>304</v>
      </c>
      <c r="BM734" s="25" t="s">
        <v>1479</v>
      </c>
    </row>
    <row r="735" spans="2:65" s="1" customFormat="1" ht="22.5" customHeight="1">
      <c r="B735" s="42"/>
      <c r="C735" s="205" t="s">
        <v>1480</v>
      </c>
      <c r="D735" s="205" t="s">
        <v>230</v>
      </c>
      <c r="E735" s="206" t="s">
        <v>1481</v>
      </c>
      <c r="F735" s="207" t="s">
        <v>1482</v>
      </c>
      <c r="G735" s="208" t="s">
        <v>852</v>
      </c>
      <c r="H735" s="209">
        <v>1</v>
      </c>
      <c r="I735" s="210"/>
      <c r="J735" s="211">
        <f>ROUND(I735*H735,2)</f>
        <v>0</v>
      </c>
      <c r="K735" s="207" t="s">
        <v>264</v>
      </c>
      <c r="L735" s="62"/>
      <c r="M735" s="212" t="s">
        <v>22</v>
      </c>
      <c r="N735" s="213" t="s">
        <v>50</v>
      </c>
      <c r="O735" s="43"/>
      <c r="P735" s="214">
        <f>O735*H735</f>
        <v>0</v>
      </c>
      <c r="Q735" s="214">
        <v>0</v>
      </c>
      <c r="R735" s="214">
        <f>Q735*H735</f>
        <v>0</v>
      </c>
      <c r="S735" s="214">
        <v>0</v>
      </c>
      <c r="T735" s="215">
        <f>S735*H735</f>
        <v>0</v>
      </c>
      <c r="AR735" s="25" t="s">
        <v>304</v>
      </c>
      <c r="AT735" s="25" t="s">
        <v>230</v>
      </c>
      <c r="AU735" s="25" t="s">
        <v>87</v>
      </c>
      <c r="AY735" s="25" t="s">
        <v>228</v>
      </c>
      <c r="BE735" s="216">
        <f>IF(N735="základní",J735,0)</f>
        <v>0</v>
      </c>
      <c r="BF735" s="216">
        <f>IF(N735="snížená",J735,0)</f>
        <v>0</v>
      </c>
      <c r="BG735" s="216">
        <f>IF(N735="zákl. přenesená",J735,0)</f>
        <v>0</v>
      </c>
      <c r="BH735" s="216">
        <f>IF(N735="sníž. přenesená",J735,0)</f>
        <v>0</v>
      </c>
      <c r="BI735" s="216">
        <f>IF(N735="nulová",J735,0)</f>
        <v>0</v>
      </c>
      <c r="BJ735" s="25" t="s">
        <v>24</v>
      </c>
      <c r="BK735" s="216">
        <f>ROUND(I735*H735,2)</f>
        <v>0</v>
      </c>
      <c r="BL735" s="25" t="s">
        <v>304</v>
      </c>
      <c r="BM735" s="25" t="s">
        <v>1483</v>
      </c>
    </row>
    <row r="736" spans="2:65" s="12" customFormat="1" ht="13.5">
      <c r="B736" s="217"/>
      <c r="C736" s="218"/>
      <c r="D736" s="219" t="s">
        <v>237</v>
      </c>
      <c r="E736" s="220" t="s">
        <v>22</v>
      </c>
      <c r="F736" s="221" t="s">
        <v>1484</v>
      </c>
      <c r="G736" s="218"/>
      <c r="H736" s="222">
        <v>1</v>
      </c>
      <c r="I736" s="223"/>
      <c r="J736" s="218"/>
      <c r="K736" s="218"/>
      <c r="L736" s="224"/>
      <c r="M736" s="225"/>
      <c r="N736" s="226"/>
      <c r="O736" s="226"/>
      <c r="P736" s="226"/>
      <c r="Q736" s="226"/>
      <c r="R736" s="226"/>
      <c r="S736" s="226"/>
      <c r="T736" s="227"/>
      <c r="AT736" s="228" t="s">
        <v>237</v>
      </c>
      <c r="AU736" s="228" t="s">
        <v>87</v>
      </c>
      <c r="AV736" s="12" t="s">
        <v>87</v>
      </c>
      <c r="AW736" s="12" t="s">
        <v>42</v>
      </c>
      <c r="AX736" s="12" t="s">
        <v>24</v>
      </c>
      <c r="AY736" s="228" t="s">
        <v>228</v>
      </c>
    </row>
    <row r="737" spans="2:65" s="1" customFormat="1" ht="31.5" customHeight="1">
      <c r="B737" s="42"/>
      <c r="C737" s="205" t="s">
        <v>1485</v>
      </c>
      <c r="D737" s="205" t="s">
        <v>230</v>
      </c>
      <c r="E737" s="206" t="s">
        <v>1486</v>
      </c>
      <c r="F737" s="207" t="s">
        <v>1487</v>
      </c>
      <c r="G737" s="208" t="s">
        <v>852</v>
      </c>
      <c r="H737" s="209">
        <v>28</v>
      </c>
      <c r="I737" s="210"/>
      <c r="J737" s="211">
        <f>ROUND(I737*H737,2)</f>
        <v>0</v>
      </c>
      <c r="K737" s="207" t="s">
        <v>264</v>
      </c>
      <c r="L737" s="62"/>
      <c r="M737" s="212" t="s">
        <v>22</v>
      </c>
      <c r="N737" s="213" t="s">
        <v>50</v>
      </c>
      <c r="O737" s="43"/>
      <c r="P737" s="214">
        <f>O737*H737</f>
        <v>0</v>
      </c>
      <c r="Q737" s="214">
        <v>0</v>
      </c>
      <c r="R737" s="214">
        <f>Q737*H737</f>
        <v>0</v>
      </c>
      <c r="S737" s="214">
        <v>0</v>
      </c>
      <c r="T737" s="215">
        <f>S737*H737</f>
        <v>0</v>
      </c>
      <c r="AR737" s="25" t="s">
        <v>304</v>
      </c>
      <c r="AT737" s="25" t="s">
        <v>230</v>
      </c>
      <c r="AU737" s="25" t="s">
        <v>87</v>
      </c>
      <c r="AY737" s="25" t="s">
        <v>228</v>
      </c>
      <c r="BE737" s="216">
        <f>IF(N737="základní",J737,0)</f>
        <v>0</v>
      </c>
      <c r="BF737" s="216">
        <f>IF(N737="snížená",J737,0)</f>
        <v>0</v>
      </c>
      <c r="BG737" s="216">
        <f>IF(N737="zákl. přenesená",J737,0)</f>
        <v>0</v>
      </c>
      <c r="BH737" s="216">
        <f>IF(N737="sníž. přenesená",J737,0)</f>
        <v>0</v>
      </c>
      <c r="BI737" s="216">
        <f>IF(N737="nulová",J737,0)</f>
        <v>0</v>
      </c>
      <c r="BJ737" s="25" t="s">
        <v>24</v>
      </c>
      <c r="BK737" s="216">
        <f>ROUND(I737*H737,2)</f>
        <v>0</v>
      </c>
      <c r="BL737" s="25" t="s">
        <v>304</v>
      </c>
      <c r="BM737" s="25" t="s">
        <v>1488</v>
      </c>
    </row>
    <row r="738" spans="2:65" s="12" customFormat="1" ht="13.5">
      <c r="B738" s="217"/>
      <c r="C738" s="218"/>
      <c r="D738" s="219" t="s">
        <v>237</v>
      </c>
      <c r="E738" s="220" t="s">
        <v>22</v>
      </c>
      <c r="F738" s="221" t="s">
        <v>1489</v>
      </c>
      <c r="G738" s="218"/>
      <c r="H738" s="222">
        <v>28</v>
      </c>
      <c r="I738" s="223"/>
      <c r="J738" s="218"/>
      <c r="K738" s="218"/>
      <c r="L738" s="224"/>
      <c r="M738" s="225"/>
      <c r="N738" s="226"/>
      <c r="O738" s="226"/>
      <c r="P738" s="226"/>
      <c r="Q738" s="226"/>
      <c r="R738" s="226"/>
      <c r="S738" s="226"/>
      <c r="T738" s="227"/>
      <c r="AT738" s="228" t="s">
        <v>237</v>
      </c>
      <c r="AU738" s="228" t="s">
        <v>87</v>
      </c>
      <c r="AV738" s="12" t="s">
        <v>87</v>
      </c>
      <c r="AW738" s="12" t="s">
        <v>42</v>
      </c>
      <c r="AX738" s="12" t="s">
        <v>24</v>
      </c>
      <c r="AY738" s="228" t="s">
        <v>228</v>
      </c>
    </row>
    <row r="739" spans="2:65" s="1" customFormat="1" ht="22.5" customHeight="1">
      <c r="B739" s="42"/>
      <c r="C739" s="205" t="s">
        <v>1490</v>
      </c>
      <c r="D739" s="205" t="s">
        <v>230</v>
      </c>
      <c r="E739" s="206" t="s">
        <v>1491</v>
      </c>
      <c r="F739" s="207" t="s">
        <v>1492</v>
      </c>
      <c r="G739" s="208" t="s">
        <v>852</v>
      </c>
      <c r="H739" s="209">
        <v>1</v>
      </c>
      <c r="I739" s="210"/>
      <c r="J739" s="211">
        <f>ROUND(I739*H739,2)</f>
        <v>0</v>
      </c>
      <c r="K739" s="207" t="s">
        <v>264</v>
      </c>
      <c r="L739" s="62"/>
      <c r="M739" s="212" t="s">
        <v>22</v>
      </c>
      <c r="N739" s="213" t="s">
        <v>50</v>
      </c>
      <c r="O739" s="43"/>
      <c r="P739" s="214">
        <f>O739*H739</f>
        <v>0</v>
      </c>
      <c r="Q739" s="214">
        <v>0</v>
      </c>
      <c r="R739" s="214">
        <f>Q739*H739</f>
        <v>0</v>
      </c>
      <c r="S739" s="214">
        <v>0</v>
      </c>
      <c r="T739" s="215">
        <f>S739*H739</f>
        <v>0</v>
      </c>
      <c r="AR739" s="25" t="s">
        <v>304</v>
      </c>
      <c r="AT739" s="25" t="s">
        <v>230</v>
      </c>
      <c r="AU739" s="25" t="s">
        <v>87</v>
      </c>
      <c r="AY739" s="25" t="s">
        <v>228</v>
      </c>
      <c r="BE739" s="216">
        <f>IF(N739="základní",J739,0)</f>
        <v>0</v>
      </c>
      <c r="BF739" s="216">
        <f>IF(N739="snížená",J739,0)</f>
        <v>0</v>
      </c>
      <c r="BG739" s="216">
        <f>IF(N739="zákl. přenesená",J739,0)</f>
        <v>0</v>
      </c>
      <c r="BH739" s="216">
        <f>IF(N739="sníž. přenesená",J739,0)</f>
        <v>0</v>
      </c>
      <c r="BI739" s="216">
        <f>IF(N739="nulová",J739,0)</f>
        <v>0</v>
      </c>
      <c r="BJ739" s="25" t="s">
        <v>24</v>
      </c>
      <c r="BK739" s="216">
        <f>ROUND(I739*H739,2)</f>
        <v>0</v>
      </c>
      <c r="BL739" s="25" t="s">
        <v>304</v>
      </c>
      <c r="BM739" s="25" t="s">
        <v>1493</v>
      </c>
    </row>
    <row r="740" spans="2:65" s="12" customFormat="1" ht="13.5">
      <c r="B740" s="217"/>
      <c r="C740" s="218"/>
      <c r="D740" s="219" t="s">
        <v>237</v>
      </c>
      <c r="E740" s="220" t="s">
        <v>22</v>
      </c>
      <c r="F740" s="221" t="s">
        <v>1494</v>
      </c>
      <c r="G740" s="218"/>
      <c r="H740" s="222">
        <v>1</v>
      </c>
      <c r="I740" s="223"/>
      <c r="J740" s="218"/>
      <c r="K740" s="218"/>
      <c r="L740" s="224"/>
      <c r="M740" s="225"/>
      <c r="N740" s="226"/>
      <c r="O740" s="226"/>
      <c r="P740" s="226"/>
      <c r="Q740" s="226"/>
      <c r="R740" s="226"/>
      <c r="S740" s="226"/>
      <c r="T740" s="227"/>
      <c r="AT740" s="228" t="s">
        <v>237</v>
      </c>
      <c r="AU740" s="228" t="s">
        <v>87</v>
      </c>
      <c r="AV740" s="12" t="s">
        <v>87</v>
      </c>
      <c r="AW740" s="12" t="s">
        <v>42</v>
      </c>
      <c r="AX740" s="12" t="s">
        <v>24</v>
      </c>
      <c r="AY740" s="228" t="s">
        <v>228</v>
      </c>
    </row>
    <row r="741" spans="2:65" s="1" customFormat="1" ht="22.5" customHeight="1">
      <c r="B741" s="42"/>
      <c r="C741" s="205" t="s">
        <v>1495</v>
      </c>
      <c r="D741" s="205" t="s">
        <v>230</v>
      </c>
      <c r="E741" s="206" t="s">
        <v>1496</v>
      </c>
      <c r="F741" s="207" t="s">
        <v>1497</v>
      </c>
      <c r="G741" s="208" t="s">
        <v>852</v>
      </c>
      <c r="H741" s="209">
        <v>137</v>
      </c>
      <c r="I741" s="210"/>
      <c r="J741" s="211">
        <f>ROUND(I741*H741,2)</f>
        <v>0</v>
      </c>
      <c r="K741" s="207" t="s">
        <v>264</v>
      </c>
      <c r="L741" s="62"/>
      <c r="M741" s="212" t="s">
        <v>22</v>
      </c>
      <c r="N741" s="213" t="s">
        <v>50</v>
      </c>
      <c r="O741" s="43"/>
      <c r="P741" s="214">
        <f>O741*H741</f>
        <v>0</v>
      </c>
      <c r="Q741" s="214">
        <v>0</v>
      </c>
      <c r="R741" s="214">
        <f>Q741*H741</f>
        <v>0</v>
      </c>
      <c r="S741" s="214">
        <v>0</v>
      </c>
      <c r="T741" s="215">
        <f>S741*H741</f>
        <v>0</v>
      </c>
      <c r="AR741" s="25" t="s">
        <v>304</v>
      </c>
      <c r="AT741" s="25" t="s">
        <v>230</v>
      </c>
      <c r="AU741" s="25" t="s">
        <v>87</v>
      </c>
      <c r="AY741" s="25" t="s">
        <v>228</v>
      </c>
      <c r="BE741" s="216">
        <f>IF(N741="základní",J741,0)</f>
        <v>0</v>
      </c>
      <c r="BF741" s="216">
        <f>IF(N741="snížená",J741,0)</f>
        <v>0</v>
      </c>
      <c r="BG741" s="216">
        <f>IF(N741="zákl. přenesená",J741,0)</f>
        <v>0</v>
      </c>
      <c r="BH741" s="216">
        <f>IF(N741="sníž. přenesená",J741,0)</f>
        <v>0</v>
      </c>
      <c r="BI741" s="216">
        <f>IF(N741="nulová",J741,0)</f>
        <v>0</v>
      </c>
      <c r="BJ741" s="25" t="s">
        <v>24</v>
      </c>
      <c r="BK741" s="216">
        <f>ROUND(I741*H741,2)</f>
        <v>0</v>
      </c>
      <c r="BL741" s="25" t="s">
        <v>304</v>
      </c>
      <c r="BM741" s="25" t="s">
        <v>1498</v>
      </c>
    </row>
    <row r="742" spans="2:65" s="1" customFormat="1" ht="22.5" customHeight="1">
      <c r="B742" s="42"/>
      <c r="C742" s="205" t="s">
        <v>1499</v>
      </c>
      <c r="D742" s="205" t="s">
        <v>230</v>
      </c>
      <c r="E742" s="206" t="s">
        <v>1500</v>
      </c>
      <c r="F742" s="207" t="s">
        <v>1501</v>
      </c>
      <c r="G742" s="208" t="s">
        <v>263</v>
      </c>
      <c r="H742" s="209">
        <v>21.6</v>
      </c>
      <c r="I742" s="210"/>
      <c r="J742" s="211">
        <f>ROUND(I742*H742,2)</f>
        <v>0</v>
      </c>
      <c r="K742" s="207" t="s">
        <v>264</v>
      </c>
      <c r="L742" s="62"/>
      <c r="M742" s="212" t="s">
        <v>22</v>
      </c>
      <c r="N742" s="213" t="s">
        <v>50</v>
      </c>
      <c r="O742" s="43"/>
      <c r="P742" s="214">
        <f>O742*H742</f>
        <v>0</v>
      </c>
      <c r="Q742" s="214">
        <v>0</v>
      </c>
      <c r="R742" s="214">
        <f>Q742*H742</f>
        <v>0</v>
      </c>
      <c r="S742" s="214">
        <v>0</v>
      </c>
      <c r="T742" s="215">
        <f>S742*H742</f>
        <v>0</v>
      </c>
      <c r="AR742" s="25" t="s">
        <v>304</v>
      </c>
      <c r="AT742" s="25" t="s">
        <v>230</v>
      </c>
      <c r="AU742" s="25" t="s">
        <v>87</v>
      </c>
      <c r="AY742" s="25" t="s">
        <v>228</v>
      </c>
      <c r="BE742" s="216">
        <f>IF(N742="základní",J742,0)</f>
        <v>0</v>
      </c>
      <c r="BF742" s="216">
        <f>IF(N742="snížená",J742,0)</f>
        <v>0</v>
      </c>
      <c r="BG742" s="216">
        <f>IF(N742="zákl. přenesená",J742,0)</f>
        <v>0</v>
      </c>
      <c r="BH742" s="216">
        <f>IF(N742="sníž. přenesená",J742,0)</f>
        <v>0</v>
      </c>
      <c r="BI742" s="216">
        <f>IF(N742="nulová",J742,0)</f>
        <v>0</v>
      </c>
      <c r="BJ742" s="25" t="s">
        <v>24</v>
      </c>
      <c r="BK742" s="216">
        <f>ROUND(I742*H742,2)</f>
        <v>0</v>
      </c>
      <c r="BL742" s="25" t="s">
        <v>304</v>
      </c>
      <c r="BM742" s="25" t="s">
        <v>1502</v>
      </c>
    </row>
    <row r="743" spans="2:65" s="12" customFormat="1" ht="13.5">
      <c r="B743" s="217"/>
      <c r="C743" s="218"/>
      <c r="D743" s="219" t="s">
        <v>237</v>
      </c>
      <c r="E743" s="220" t="s">
        <v>22</v>
      </c>
      <c r="F743" s="221" t="s">
        <v>1503</v>
      </c>
      <c r="G743" s="218"/>
      <c r="H743" s="222">
        <v>21.6</v>
      </c>
      <c r="I743" s="223"/>
      <c r="J743" s="218"/>
      <c r="K743" s="218"/>
      <c r="L743" s="224"/>
      <c r="M743" s="225"/>
      <c r="N743" s="226"/>
      <c r="O743" s="226"/>
      <c r="P743" s="226"/>
      <c r="Q743" s="226"/>
      <c r="R743" s="226"/>
      <c r="S743" s="226"/>
      <c r="T743" s="227"/>
      <c r="AT743" s="228" t="s">
        <v>237</v>
      </c>
      <c r="AU743" s="228" t="s">
        <v>87</v>
      </c>
      <c r="AV743" s="12" t="s">
        <v>87</v>
      </c>
      <c r="AW743" s="12" t="s">
        <v>42</v>
      </c>
      <c r="AX743" s="12" t="s">
        <v>24</v>
      </c>
      <c r="AY743" s="228" t="s">
        <v>228</v>
      </c>
    </row>
    <row r="744" spans="2:65" s="1" customFormat="1" ht="22.5" customHeight="1">
      <c r="B744" s="42"/>
      <c r="C744" s="205" t="s">
        <v>1504</v>
      </c>
      <c r="D744" s="205" t="s">
        <v>230</v>
      </c>
      <c r="E744" s="206" t="s">
        <v>1505</v>
      </c>
      <c r="F744" s="207" t="s">
        <v>1506</v>
      </c>
      <c r="G744" s="208" t="s">
        <v>263</v>
      </c>
      <c r="H744" s="209">
        <v>23.23</v>
      </c>
      <c r="I744" s="210"/>
      <c r="J744" s="211">
        <f>ROUND(I744*H744,2)</f>
        <v>0</v>
      </c>
      <c r="K744" s="207" t="s">
        <v>264</v>
      </c>
      <c r="L744" s="62"/>
      <c r="M744" s="212" t="s">
        <v>22</v>
      </c>
      <c r="N744" s="213" t="s">
        <v>50</v>
      </c>
      <c r="O744" s="43"/>
      <c r="P744" s="214">
        <f>O744*H744</f>
        <v>0</v>
      </c>
      <c r="Q744" s="214">
        <v>0</v>
      </c>
      <c r="R744" s="214">
        <f>Q744*H744</f>
        <v>0</v>
      </c>
      <c r="S744" s="214">
        <v>0</v>
      </c>
      <c r="T744" s="215">
        <f>S744*H744</f>
        <v>0</v>
      </c>
      <c r="AR744" s="25" t="s">
        <v>304</v>
      </c>
      <c r="AT744" s="25" t="s">
        <v>230</v>
      </c>
      <c r="AU744" s="25" t="s">
        <v>87</v>
      </c>
      <c r="AY744" s="25" t="s">
        <v>228</v>
      </c>
      <c r="BE744" s="216">
        <f>IF(N744="základní",J744,0)</f>
        <v>0</v>
      </c>
      <c r="BF744" s="216">
        <f>IF(N744="snížená",J744,0)</f>
        <v>0</v>
      </c>
      <c r="BG744" s="216">
        <f>IF(N744="zákl. přenesená",J744,0)</f>
        <v>0</v>
      </c>
      <c r="BH744" s="216">
        <f>IF(N744="sníž. přenesená",J744,0)</f>
        <v>0</v>
      </c>
      <c r="BI744" s="216">
        <f>IF(N744="nulová",J744,0)</f>
        <v>0</v>
      </c>
      <c r="BJ744" s="25" t="s">
        <v>24</v>
      </c>
      <c r="BK744" s="216">
        <f>ROUND(I744*H744,2)</f>
        <v>0</v>
      </c>
      <c r="BL744" s="25" t="s">
        <v>304</v>
      </c>
      <c r="BM744" s="25" t="s">
        <v>1507</v>
      </c>
    </row>
    <row r="745" spans="2:65" s="1" customFormat="1" ht="94.5">
      <c r="B745" s="42"/>
      <c r="C745" s="64"/>
      <c r="D745" s="229" t="s">
        <v>640</v>
      </c>
      <c r="E745" s="64"/>
      <c r="F745" s="254" t="s">
        <v>1508</v>
      </c>
      <c r="G745" s="64"/>
      <c r="H745" s="64"/>
      <c r="I745" s="173"/>
      <c r="J745" s="64"/>
      <c r="K745" s="64"/>
      <c r="L745" s="62"/>
      <c r="M745" s="255"/>
      <c r="N745" s="43"/>
      <c r="O745" s="43"/>
      <c r="P745" s="43"/>
      <c r="Q745" s="43"/>
      <c r="R745" s="43"/>
      <c r="S745" s="43"/>
      <c r="T745" s="79"/>
      <c r="AT745" s="25" t="s">
        <v>640</v>
      </c>
      <c r="AU745" s="25" t="s">
        <v>87</v>
      </c>
    </row>
    <row r="746" spans="2:65" s="12" customFormat="1" ht="13.5">
      <c r="B746" s="217"/>
      <c r="C746" s="218"/>
      <c r="D746" s="219" t="s">
        <v>237</v>
      </c>
      <c r="E746" s="220" t="s">
        <v>22</v>
      </c>
      <c r="F746" s="221" t="s">
        <v>1509</v>
      </c>
      <c r="G746" s="218"/>
      <c r="H746" s="222">
        <v>23.23</v>
      </c>
      <c r="I746" s="223"/>
      <c r="J746" s="218"/>
      <c r="K746" s="218"/>
      <c r="L746" s="224"/>
      <c r="M746" s="225"/>
      <c r="N746" s="226"/>
      <c r="O746" s="226"/>
      <c r="P746" s="226"/>
      <c r="Q746" s="226"/>
      <c r="R746" s="226"/>
      <c r="S746" s="226"/>
      <c r="T746" s="227"/>
      <c r="AT746" s="228" t="s">
        <v>237</v>
      </c>
      <c r="AU746" s="228" t="s">
        <v>87</v>
      </c>
      <c r="AV746" s="12" t="s">
        <v>87</v>
      </c>
      <c r="AW746" s="12" t="s">
        <v>42</v>
      </c>
      <c r="AX746" s="12" t="s">
        <v>24</v>
      </c>
      <c r="AY746" s="228" t="s">
        <v>228</v>
      </c>
    </row>
    <row r="747" spans="2:65" s="1" customFormat="1" ht="22.5" customHeight="1">
      <c r="B747" s="42"/>
      <c r="C747" s="205" t="s">
        <v>1510</v>
      </c>
      <c r="D747" s="205" t="s">
        <v>230</v>
      </c>
      <c r="E747" s="206" t="s">
        <v>1511</v>
      </c>
      <c r="F747" s="207" t="s">
        <v>1512</v>
      </c>
      <c r="G747" s="208" t="s">
        <v>675</v>
      </c>
      <c r="H747" s="209">
        <v>185.15</v>
      </c>
      <c r="I747" s="210"/>
      <c r="J747" s="211">
        <f>ROUND(I747*H747,2)</f>
        <v>0</v>
      </c>
      <c r="K747" s="207" t="s">
        <v>264</v>
      </c>
      <c r="L747" s="62"/>
      <c r="M747" s="212" t="s">
        <v>22</v>
      </c>
      <c r="N747" s="213" t="s">
        <v>50</v>
      </c>
      <c r="O747" s="43"/>
      <c r="P747" s="214">
        <f>O747*H747</f>
        <v>0</v>
      </c>
      <c r="Q747" s="214">
        <v>0</v>
      </c>
      <c r="R747" s="214">
        <f>Q747*H747</f>
        <v>0</v>
      </c>
      <c r="S747" s="214">
        <v>0</v>
      </c>
      <c r="T747" s="215">
        <f>S747*H747</f>
        <v>0</v>
      </c>
      <c r="AR747" s="25" t="s">
        <v>304</v>
      </c>
      <c r="AT747" s="25" t="s">
        <v>230</v>
      </c>
      <c r="AU747" s="25" t="s">
        <v>87</v>
      </c>
      <c r="AY747" s="25" t="s">
        <v>228</v>
      </c>
      <c r="BE747" s="216">
        <f>IF(N747="základní",J747,0)</f>
        <v>0</v>
      </c>
      <c r="BF747" s="216">
        <f>IF(N747="snížená",J747,0)</f>
        <v>0</v>
      </c>
      <c r="BG747" s="216">
        <f>IF(N747="zákl. přenesená",J747,0)</f>
        <v>0</v>
      </c>
      <c r="BH747" s="216">
        <f>IF(N747="sníž. přenesená",J747,0)</f>
        <v>0</v>
      </c>
      <c r="BI747" s="216">
        <f>IF(N747="nulová",J747,0)</f>
        <v>0</v>
      </c>
      <c r="BJ747" s="25" t="s">
        <v>24</v>
      </c>
      <c r="BK747" s="216">
        <f>ROUND(I747*H747,2)</f>
        <v>0</v>
      </c>
      <c r="BL747" s="25" t="s">
        <v>304</v>
      </c>
      <c r="BM747" s="25" t="s">
        <v>1513</v>
      </c>
    </row>
    <row r="748" spans="2:65" s="12" customFormat="1" ht="13.5">
      <c r="B748" s="217"/>
      <c r="C748" s="218"/>
      <c r="D748" s="219" t="s">
        <v>237</v>
      </c>
      <c r="E748" s="220" t="s">
        <v>22</v>
      </c>
      <c r="F748" s="221" t="s">
        <v>1514</v>
      </c>
      <c r="G748" s="218"/>
      <c r="H748" s="222">
        <v>185.15</v>
      </c>
      <c r="I748" s="223"/>
      <c r="J748" s="218"/>
      <c r="K748" s="218"/>
      <c r="L748" s="224"/>
      <c r="M748" s="225"/>
      <c r="N748" s="226"/>
      <c r="O748" s="226"/>
      <c r="P748" s="226"/>
      <c r="Q748" s="226"/>
      <c r="R748" s="226"/>
      <c r="S748" s="226"/>
      <c r="T748" s="227"/>
      <c r="AT748" s="228" t="s">
        <v>237</v>
      </c>
      <c r="AU748" s="228" t="s">
        <v>87</v>
      </c>
      <c r="AV748" s="12" t="s">
        <v>87</v>
      </c>
      <c r="AW748" s="12" t="s">
        <v>42</v>
      </c>
      <c r="AX748" s="12" t="s">
        <v>24</v>
      </c>
      <c r="AY748" s="228" t="s">
        <v>228</v>
      </c>
    </row>
    <row r="749" spans="2:65" s="1" customFormat="1" ht="22.5" customHeight="1">
      <c r="B749" s="42"/>
      <c r="C749" s="205" t="s">
        <v>1515</v>
      </c>
      <c r="D749" s="205" t="s">
        <v>230</v>
      </c>
      <c r="E749" s="206" t="s">
        <v>1516</v>
      </c>
      <c r="F749" s="207" t="s">
        <v>1517</v>
      </c>
      <c r="G749" s="208" t="s">
        <v>675</v>
      </c>
      <c r="H749" s="209">
        <v>41.25</v>
      </c>
      <c r="I749" s="210"/>
      <c r="J749" s="211">
        <f>ROUND(I749*H749,2)</f>
        <v>0</v>
      </c>
      <c r="K749" s="207" t="s">
        <v>264</v>
      </c>
      <c r="L749" s="62"/>
      <c r="M749" s="212" t="s">
        <v>22</v>
      </c>
      <c r="N749" s="213" t="s">
        <v>50</v>
      </c>
      <c r="O749" s="43"/>
      <c r="P749" s="214">
        <f>O749*H749</f>
        <v>0</v>
      </c>
      <c r="Q749" s="214">
        <v>0</v>
      </c>
      <c r="R749" s="214">
        <f>Q749*H749</f>
        <v>0</v>
      </c>
      <c r="S749" s="214">
        <v>0</v>
      </c>
      <c r="T749" s="215">
        <f>S749*H749</f>
        <v>0</v>
      </c>
      <c r="AR749" s="25" t="s">
        <v>304</v>
      </c>
      <c r="AT749" s="25" t="s">
        <v>230</v>
      </c>
      <c r="AU749" s="25" t="s">
        <v>87</v>
      </c>
      <c r="AY749" s="25" t="s">
        <v>228</v>
      </c>
      <c r="BE749" s="216">
        <f>IF(N749="základní",J749,0)</f>
        <v>0</v>
      </c>
      <c r="BF749" s="216">
        <f>IF(N749="snížená",J749,0)</f>
        <v>0</v>
      </c>
      <c r="BG749" s="216">
        <f>IF(N749="zákl. přenesená",J749,0)</f>
        <v>0</v>
      </c>
      <c r="BH749" s="216">
        <f>IF(N749="sníž. přenesená",J749,0)</f>
        <v>0</v>
      </c>
      <c r="BI749" s="216">
        <f>IF(N749="nulová",J749,0)</f>
        <v>0</v>
      </c>
      <c r="BJ749" s="25" t="s">
        <v>24</v>
      </c>
      <c r="BK749" s="216">
        <f>ROUND(I749*H749,2)</f>
        <v>0</v>
      </c>
      <c r="BL749" s="25" t="s">
        <v>304</v>
      </c>
      <c r="BM749" s="25" t="s">
        <v>1518</v>
      </c>
    </row>
    <row r="750" spans="2:65" s="12" customFormat="1" ht="13.5">
      <c r="B750" s="217"/>
      <c r="C750" s="218"/>
      <c r="D750" s="219" t="s">
        <v>237</v>
      </c>
      <c r="E750" s="220" t="s">
        <v>22</v>
      </c>
      <c r="F750" s="221" t="s">
        <v>1519</v>
      </c>
      <c r="G750" s="218"/>
      <c r="H750" s="222">
        <v>41.25</v>
      </c>
      <c r="I750" s="223"/>
      <c r="J750" s="218"/>
      <c r="K750" s="218"/>
      <c r="L750" s="224"/>
      <c r="M750" s="225"/>
      <c r="N750" s="226"/>
      <c r="O750" s="226"/>
      <c r="P750" s="226"/>
      <c r="Q750" s="226"/>
      <c r="R750" s="226"/>
      <c r="S750" s="226"/>
      <c r="T750" s="227"/>
      <c r="AT750" s="228" t="s">
        <v>237</v>
      </c>
      <c r="AU750" s="228" t="s">
        <v>87</v>
      </c>
      <c r="AV750" s="12" t="s">
        <v>87</v>
      </c>
      <c r="AW750" s="12" t="s">
        <v>42</v>
      </c>
      <c r="AX750" s="12" t="s">
        <v>24</v>
      </c>
      <c r="AY750" s="228" t="s">
        <v>228</v>
      </c>
    </row>
    <row r="751" spans="2:65" s="1" customFormat="1" ht="22.5" customHeight="1">
      <c r="B751" s="42"/>
      <c r="C751" s="205" t="s">
        <v>1520</v>
      </c>
      <c r="D751" s="205" t="s">
        <v>230</v>
      </c>
      <c r="E751" s="206" t="s">
        <v>1521</v>
      </c>
      <c r="F751" s="207" t="s">
        <v>1522</v>
      </c>
      <c r="G751" s="208" t="s">
        <v>852</v>
      </c>
      <c r="H751" s="209">
        <v>44</v>
      </c>
      <c r="I751" s="210"/>
      <c r="J751" s="211">
        <f>ROUND(I751*H751,2)</f>
        <v>0</v>
      </c>
      <c r="K751" s="207" t="s">
        <v>264</v>
      </c>
      <c r="L751" s="62"/>
      <c r="M751" s="212" t="s">
        <v>22</v>
      </c>
      <c r="N751" s="213" t="s">
        <v>50</v>
      </c>
      <c r="O751" s="43"/>
      <c r="P751" s="214">
        <f>O751*H751</f>
        <v>0</v>
      </c>
      <c r="Q751" s="214">
        <v>0</v>
      </c>
      <c r="R751" s="214">
        <f>Q751*H751</f>
        <v>0</v>
      </c>
      <c r="S751" s="214">
        <v>0</v>
      </c>
      <c r="T751" s="215">
        <f>S751*H751</f>
        <v>0</v>
      </c>
      <c r="AR751" s="25" t="s">
        <v>304</v>
      </c>
      <c r="AT751" s="25" t="s">
        <v>230</v>
      </c>
      <c r="AU751" s="25" t="s">
        <v>87</v>
      </c>
      <c r="AY751" s="25" t="s">
        <v>228</v>
      </c>
      <c r="BE751" s="216">
        <f>IF(N751="základní",J751,0)</f>
        <v>0</v>
      </c>
      <c r="BF751" s="216">
        <f>IF(N751="snížená",J751,0)</f>
        <v>0</v>
      </c>
      <c r="BG751" s="216">
        <f>IF(N751="zákl. přenesená",J751,0)</f>
        <v>0</v>
      </c>
      <c r="BH751" s="216">
        <f>IF(N751="sníž. přenesená",J751,0)</f>
        <v>0</v>
      </c>
      <c r="BI751" s="216">
        <f>IF(N751="nulová",J751,0)</f>
        <v>0</v>
      </c>
      <c r="BJ751" s="25" t="s">
        <v>24</v>
      </c>
      <c r="BK751" s="216">
        <f>ROUND(I751*H751,2)</f>
        <v>0</v>
      </c>
      <c r="BL751" s="25" t="s">
        <v>304</v>
      </c>
      <c r="BM751" s="25" t="s">
        <v>1523</v>
      </c>
    </row>
    <row r="752" spans="2:65" s="12" customFormat="1" ht="13.5">
      <c r="B752" s="217"/>
      <c r="C752" s="218"/>
      <c r="D752" s="219" t="s">
        <v>237</v>
      </c>
      <c r="E752" s="220" t="s">
        <v>22</v>
      </c>
      <c r="F752" s="221" t="s">
        <v>471</v>
      </c>
      <c r="G752" s="218"/>
      <c r="H752" s="222">
        <v>44</v>
      </c>
      <c r="I752" s="223"/>
      <c r="J752" s="218"/>
      <c r="K752" s="218"/>
      <c r="L752" s="224"/>
      <c r="M752" s="225"/>
      <c r="N752" s="226"/>
      <c r="O752" s="226"/>
      <c r="P752" s="226"/>
      <c r="Q752" s="226"/>
      <c r="R752" s="226"/>
      <c r="S752" s="226"/>
      <c r="T752" s="227"/>
      <c r="AT752" s="228" t="s">
        <v>237</v>
      </c>
      <c r="AU752" s="228" t="s">
        <v>87</v>
      </c>
      <c r="AV752" s="12" t="s">
        <v>87</v>
      </c>
      <c r="AW752" s="12" t="s">
        <v>42</v>
      </c>
      <c r="AX752" s="12" t="s">
        <v>24</v>
      </c>
      <c r="AY752" s="228" t="s">
        <v>228</v>
      </c>
    </row>
    <row r="753" spans="2:65" s="1" customFormat="1" ht="22.5" customHeight="1">
      <c r="B753" s="42"/>
      <c r="C753" s="205" t="s">
        <v>1524</v>
      </c>
      <c r="D753" s="205" t="s">
        <v>230</v>
      </c>
      <c r="E753" s="206" t="s">
        <v>1525</v>
      </c>
      <c r="F753" s="207" t="s">
        <v>1526</v>
      </c>
      <c r="G753" s="208" t="s">
        <v>852</v>
      </c>
      <c r="H753" s="209">
        <v>73</v>
      </c>
      <c r="I753" s="210"/>
      <c r="J753" s="211">
        <f>ROUND(I753*H753,2)</f>
        <v>0</v>
      </c>
      <c r="K753" s="207" t="s">
        <v>264</v>
      </c>
      <c r="L753" s="62"/>
      <c r="M753" s="212" t="s">
        <v>22</v>
      </c>
      <c r="N753" s="213" t="s">
        <v>50</v>
      </c>
      <c r="O753" s="43"/>
      <c r="P753" s="214">
        <f>O753*H753</f>
        <v>0</v>
      </c>
      <c r="Q753" s="214">
        <v>0</v>
      </c>
      <c r="R753" s="214">
        <f>Q753*H753</f>
        <v>0</v>
      </c>
      <c r="S753" s="214">
        <v>0</v>
      </c>
      <c r="T753" s="215">
        <f>S753*H753</f>
        <v>0</v>
      </c>
      <c r="AR753" s="25" t="s">
        <v>304</v>
      </c>
      <c r="AT753" s="25" t="s">
        <v>230</v>
      </c>
      <c r="AU753" s="25" t="s">
        <v>87</v>
      </c>
      <c r="AY753" s="25" t="s">
        <v>228</v>
      </c>
      <c r="BE753" s="216">
        <f>IF(N753="základní",J753,0)</f>
        <v>0</v>
      </c>
      <c r="BF753" s="216">
        <f>IF(N753="snížená",J753,0)</f>
        <v>0</v>
      </c>
      <c r="BG753" s="216">
        <f>IF(N753="zákl. přenesená",J753,0)</f>
        <v>0</v>
      </c>
      <c r="BH753" s="216">
        <f>IF(N753="sníž. přenesená",J753,0)</f>
        <v>0</v>
      </c>
      <c r="BI753" s="216">
        <f>IF(N753="nulová",J753,0)</f>
        <v>0</v>
      </c>
      <c r="BJ753" s="25" t="s">
        <v>24</v>
      </c>
      <c r="BK753" s="216">
        <f>ROUND(I753*H753,2)</f>
        <v>0</v>
      </c>
      <c r="BL753" s="25" t="s">
        <v>304</v>
      </c>
      <c r="BM753" s="25" t="s">
        <v>1527</v>
      </c>
    </row>
    <row r="754" spans="2:65" s="1" customFormat="1" ht="31.5" customHeight="1">
      <c r="B754" s="42"/>
      <c r="C754" s="205" t="s">
        <v>1528</v>
      </c>
      <c r="D754" s="205" t="s">
        <v>230</v>
      </c>
      <c r="E754" s="206" t="s">
        <v>1529</v>
      </c>
      <c r="F754" s="207" t="s">
        <v>1530</v>
      </c>
      <c r="G754" s="208" t="s">
        <v>852</v>
      </c>
      <c r="H754" s="209">
        <v>1</v>
      </c>
      <c r="I754" s="210"/>
      <c r="J754" s="211">
        <f>ROUND(I754*H754,2)</f>
        <v>0</v>
      </c>
      <c r="K754" s="207" t="s">
        <v>264</v>
      </c>
      <c r="L754" s="62"/>
      <c r="M754" s="212" t="s">
        <v>22</v>
      </c>
      <c r="N754" s="213" t="s">
        <v>50</v>
      </c>
      <c r="O754" s="43"/>
      <c r="P754" s="214">
        <f>O754*H754</f>
        <v>0</v>
      </c>
      <c r="Q754" s="214">
        <v>0</v>
      </c>
      <c r="R754" s="214">
        <f>Q754*H754</f>
        <v>0</v>
      </c>
      <c r="S754" s="214">
        <v>0</v>
      </c>
      <c r="T754" s="215">
        <f>S754*H754</f>
        <v>0</v>
      </c>
      <c r="AR754" s="25" t="s">
        <v>304</v>
      </c>
      <c r="AT754" s="25" t="s">
        <v>230</v>
      </c>
      <c r="AU754" s="25" t="s">
        <v>87</v>
      </c>
      <c r="AY754" s="25" t="s">
        <v>228</v>
      </c>
      <c r="BE754" s="216">
        <f>IF(N754="základní",J754,0)</f>
        <v>0</v>
      </c>
      <c r="BF754" s="216">
        <f>IF(N754="snížená",J754,0)</f>
        <v>0</v>
      </c>
      <c r="BG754" s="216">
        <f>IF(N754="zákl. přenesená",J754,0)</f>
        <v>0</v>
      </c>
      <c r="BH754" s="216">
        <f>IF(N754="sníž. přenesená",J754,0)</f>
        <v>0</v>
      </c>
      <c r="BI754" s="216">
        <f>IF(N754="nulová",J754,0)</f>
        <v>0</v>
      </c>
      <c r="BJ754" s="25" t="s">
        <v>24</v>
      </c>
      <c r="BK754" s="216">
        <f>ROUND(I754*H754,2)</f>
        <v>0</v>
      </c>
      <c r="BL754" s="25" t="s">
        <v>304</v>
      </c>
      <c r="BM754" s="25" t="s">
        <v>1531</v>
      </c>
    </row>
    <row r="755" spans="2:65" s="12" customFormat="1" ht="13.5">
      <c r="B755" s="217"/>
      <c r="C755" s="218"/>
      <c r="D755" s="219" t="s">
        <v>237</v>
      </c>
      <c r="E755" s="220" t="s">
        <v>22</v>
      </c>
      <c r="F755" s="221" t="s">
        <v>1532</v>
      </c>
      <c r="G755" s="218"/>
      <c r="H755" s="222">
        <v>1</v>
      </c>
      <c r="I755" s="223"/>
      <c r="J755" s="218"/>
      <c r="K755" s="218"/>
      <c r="L755" s="224"/>
      <c r="M755" s="225"/>
      <c r="N755" s="226"/>
      <c r="O755" s="226"/>
      <c r="P755" s="226"/>
      <c r="Q755" s="226"/>
      <c r="R755" s="226"/>
      <c r="S755" s="226"/>
      <c r="T755" s="227"/>
      <c r="AT755" s="228" t="s">
        <v>237</v>
      </c>
      <c r="AU755" s="228" t="s">
        <v>87</v>
      </c>
      <c r="AV755" s="12" t="s">
        <v>87</v>
      </c>
      <c r="AW755" s="12" t="s">
        <v>42</v>
      </c>
      <c r="AX755" s="12" t="s">
        <v>24</v>
      </c>
      <c r="AY755" s="228" t="s">
        <v>228</v>
      </c>
    </row>
    <row r="756" spans="2:65" s="1" customFormat="1" ht="22.5" customHeight="1">
      <c r="B756" s="42"/>
      <c r="C756" s="205" t="s">
        <v>1533</v>
      </c>
      <c r="D756" s="205" t="s">
        <v>230</v>
      </c>
      <c r="E756" s="206" t="s">
        <v>1534</v>
      </c>
      <c r="F756" s="207" t="s">
        <v>1535</v>
      </c>
      <c r="G756" s="208" t="s">
        <v>852</v>
      </c>
      <c r="H756" s="209">
        <v>1</v>
      </c>
      <c r="I756" s="210"/>
      <c r="J756" s="211">
        <f>ROUND(I756*H756,2)</f>
        <v>0</v>
      </c>
      <c r="K756" s="207" t="s">
        <v>264</v>
      </c>
      <c r="L756" s="62"/>
      <c r="M756" s="212" t="s">
        <v>22</v>
      </c>
      <c r="N756" s="213" t="s">
        <v>50</v>
      </c>
      <c r="O756" s="43"/>
      <c r="P756" s="214">
        <f>O756*H756</f>
        <v>0</v>
      </c>
      <c r="Q756" s="214">
        <v>0</v>
      </c>
      <c r="R756" s="214">
        <f>Q756*H756</f>
        <v>0</v>
      </c>
      <c r="S756" s="214">
        <v>0</v>
      </c>
      <c r="T756" s="215">
        <f>S756*H756</f>
        <v>0</v>
      </c>
      <c r="AR756" s="25" t="s">
        <v>304</v>
      </c>
      <c r="AT756" s="25" t="s">
        <v>230</v>
      </c>
      <c r="AU756" s="25" t="s">
        <v>87</v>
      </c>
      <c r="AY756" s="25" t="s">
        <v>228</v>
      </c>
      <c r="BE756" s="216">
        <f>IF(N756="základní",J756,0)</f>
        <v>0</v>
      </c>
      <c r="BF756" s="216">
        <f>IF(N756="snížená",J756,0)</f>
        <v>0</v>
      </c>
      <c r="BG756" s="216">
        <f>IF(N756="zákl. přenesená",J756,0)</f>
        <v>0</v>
      </c>
      <c r="BH756" s="216">
        <f>IF(N756="sníž. přenesená",J756,0)</f>
        <v>0</v>
      </c>
      <c r="BI756" s="216">
        <f>IF(N756="nulová",J756,0)</f>
        <v>0</v>
      </c>
      <c r="BJ756" s="25" t="s">
        <v>24</v>
      </c>
      <c r="BK756" s="216">
        <f>ROUND(I756*H756,2)</f>
        <v>0</v>
      </c>
      <c r="BL756" s="25" t="s">
        <v>304</v>
      </c>
      <c r="BM756" s="25" t="s">
        <v>1536</v>
      </c>
    </row>
    <row r="757" spans="2:65" s="12" customFormat="1" ht="13.5">
      <c r="B757" s="217"/>
      <c r="C757" s="218"/>
      <c r="D757" s="219" t="s">
        <v>237</v>
      </c>
      <c r="E757" s="220" t="s">
        <v>22</v>
      </c>
      <c r="F757" s="221" t="s">
        <v>1537</v>
      </c>
      <c r="G757" s="218"/>
      <c r="H757" s="222">
        <v>1</v>
      </c>
      <c r="I757" s="223"/>
      <c r="J757" s="218"/>
      <c r="K757" s="218"/>
      <c r="L757" s="224"/>
      <c r="M757" s="225"/>
      <c r="N757" s="226"/>
      <c r="O757" s="226"/>
      <c r="P757" s="226"/>
      <c r="Q757" s="226"/>
      <c r="R757" s="226"/>
      <c r="S757" s="226"/>
      <c r="T757" s="227"/>
      <c r="AT757" s="228" t="s">
        <v>237</v>
      </c>
      <c r="AU757" s="228" t="s">
        <v>87</v>
      </c>
      <c r="AV757" s="12" t="s">
        <v>87</v>
      </c>
      <c r="AW757" s="12" t="s">
        <v>42</v>
      </c>
      <c r="AX757" s="12" t="s">
        <v>24</v>
      </c>
      <c r="AY757" s="228" t="s">
        <v>228</v>
      </c>
    </row>
    <row r="758" spans="2:65" s="1" customFormat="1" ht="22.5" customHeight="1">
      <c r="B758" s="42"/>
      <c r="C758" s="205" t="s">
        <v>1538</v>
      </c>
      <c r="D758" s="205" t="s">
        <v>230</v>
      </c>
      <c r="E758" s="206" t="s">
        <v>1539</v>
      </c>
      <c r="F758" s="207" t="s">
        <v>1540</v>
      </c>
      <c r="G758" s="208" t="s">
        <v>852</v>
      </c>
      <c r="H758" s="209">
        <v>19</v>
      </c>
      <c r="I758" s="210"/>
      <c r="J758" s="211">
        <f>ROUND(I758*H758,2)</f>
        <v>0</v>
      </c>
      <c r="K758" s="207" t="s">
        <v>264</v>
      </c>
      <c r="L758" s="62"/>
      <c r="M758" s="212" t="s">
        <v>22</v>
      </c>
      <c r="N758" s="213" t="s">
        <v>50</v>
      </c>
      <c r="O758" s="43"/>
      <c r="P758" s="214">
        <f>O758*H758</f>
        <v>0</v>
      </c>
      <c r="Q758" s="214">
        <v>0</v>
      </c>
      <c r="R758" s="214">
        <f>Q758*H758</f>
        <v>0</v>
      </c>
      <c r="S758" s="214">
        <v>0</v>
      </c>
      <c r="T758" s="215">
        <f>S758*H758</f>
        <v>0</v>
      </c>
      <c r="AR758" s="25" t="s">
        <v>304</v>
      </c>
      <c r="AT758" s="25" t="s">
        <v>230</v>
      </c>
      <c r="AU758" s="25" t="s">
        <v>87</v>
      </c>
      <c r="AY758" s="25" t="s">
        <v>228</v>
      </c>
      <c r="BE758" s="216">
        <f>IF(N758="základní",J758,0)</f>
        <v>0</v>
      </c>
      <c r="BF758" s="216">
        <f>IF(N758="snížená",J758,0)</f>
        <v>0</v>
      </c>
      <c r="BG758" s="216">
        <f>IF(N758="zákl. přenesená",J758,0)</f>
        <v>0</v>
      </c>
      <c r="BH758" s="216">
        <f>IF(N758="sníž. přenesená",J758,0)</f>
        <v>0</v>
      </c>
      <c r="BI758" s="216">
        <f>IF(N758="nulová",J758,0)</f>
        <v>0</v>
      </c>
      <c r="BJ758" s="25" t="s">
        <v>24</v>
      </c>
      <c r="BK758" s="216">
        <f>ROUND(I758*H758,2)</f>
        <v>0</v>
      </c>
      <c r="BL758" s="25" t="s">
        <v>304</v>
      </c>
      <c r="BM758" s="25" t="s">
        <v>1541</v>
      </c>
    </row>
    <row r="759" spans="2:65" s="12" customFormat="1" ht="13.5">
      <c r="B759" s="217"/>
      <c r="C759" s="218"/>
      <c r="D759" s="219" t="s">
        <v>237</v>
      </c>
      <c r="E759" s="220" t="s">
        <v>22</v>
      </c>
      <c r="F759" s="221" t="s">
        <v>1542</v>
      </c>
      <c r="G759" s="218"/>
      <c r="H759" s="222">
        <v>19</v>
      </c>
      <c r="I759" s="223"/>
      <c r="J759" s="218"/>
      <c r="K759" s="218"/>
      <c r="L759" s="224"/>
      <c r="M759" s="225"/>
      <c r="N759" s="226"/>
      <c r="O759" s="226"/>
      <c r="P759" s="226"/>
      <c r="Q759" s="226"/>
      <c r="R759" s="226"/>
      <c r="S759" s="226"/>
      <c r="T759" s="227"/>
      <c r="AT759" s="228" t="s">
        <v>237</v>
      </c>
      <c r="AU759" s="228" t="s">
        <v>87</v>
      </c>
      <c r="AV759" s="12" t="s">
        <v>87</v>
      </c>
      <c r="AW759" s="12" t="s">
        <v>42</v>
      </c>
      <c r="AX759" s="12" t="s">
        <v>24</v>
      </c>
      <c r="AY759" s="228" t="s">
        <v>228</v>
      </c>
    </row>
    <row r="760" spans="2:65" s="1" customFormat="1" ht="31.5" customHeight="1">
      <c r="B760" s="42"/>
      <c r="C760" s="205" t="s">
        <v>1543</v>
      </c>
      <c r="D760" s="205" t="s">
        <v>230</v>
      </c>
      <c r="E760" s="206" t="s">
        <v>1544</v>
      </c>
      <c r="F760" s="207" t="s">
        <v>1545</v>
      </c>
      <c r="G760" s="208" t="s">
        <v>852</v>
      </c>
      <c r="H760" s="209">
        <v>1</v>
      </c>
      <c r="I760" s="210"/>
      <c r="J760" s="211">
        <f>ROUND(I760*H760,2)</f>
        <v>0</v>
      </c>
      <c r="K760" s="207" t="s">
        <v>264</v>
      </c>
      <c r="L760" s="62"/>
      <c r="M760" s="212" t="s">
        <v>22</v>
      </c>
      <c r="N760" s="213" t="s">
        <v>50</v>
      </c>
      <c r="O760" s="43"/>
      <c r="P760" s="214">
        <f>O760*H760</f>
        <v>0</v>
      </c>
      <c r="Q760" s="214">
        <v>0</v>
      </c>
      <c r="R760" s="214">
        <f>Q760*H760</f>
        <v>0</v>
      </c>
      <c r="S760" s="214">
        <v>0</v>
      </c>
      <c r="T760" s="215">
        <f>S760*H760</f>
        <v>0</v>
      </c>
      <c r="AR760" s="25" t="s">
        <v>304</v>
      </c>
      <c r="AT760" s="25" t="s">
        <v>230</v>
      </c>
      <c r="AU760" s="25" t="s">
        <v>87</v>
      </c>
      <c r="AY760" s="25" t="s">
        <v>228</v>
      </c>
      <c r="BE760" s="216">
        <f>IF(N760="základní",J760,0)</f>
        <v>0</v>
      </c>
      <c r="BF760" s="216">
        <f>IF(N760="snížená",J760,0)</f>
        <v>0</v>
      </c>
      <c r="BG760" s="216">
        <f>IF(N760="zákl. přenesená",J760,0)</f>
        <v>0</v>
      </c>
      <c r="BH760" s="216">
        <f>IF(N760="sníž. přenesená",J760,0)</f>
        <v>0</v>
      </c>
      <c r="BI760" s="216">
        <f>IF(N760="nulová",J760,0)</f>
        <v>0</v>
      </c>
      <c r="BJ760" s="25" t="s">
        <v>24</v>
      </c>
      <c r="BK760" s="216">
        <f>ROUND(I760*H760,2)</f>
        <v>0</v>
      </c>
      <c r="BL760" s="25" t="s">
        <v>304</v>
      </c>
      <c r="BM760" s="25" t="s">
        <v>1546</v>
      </c>
    </row>
    <row r="761" spans="2:65" s="12" customFormat="1" ht="13.5">
      <c r="B761" s="217"/>
      <c r="C761" s="218"/>
      <c r="D761" s="219" t="s">
        <v>237</v>
      </c>
      <c r="E761" s="220" t="s">
        <v>22</v>
      </c>
      <c r="F761" s="221" t="s">
        <v>1547</v>
      </c>
      <c r="G761" s="218"/>
      <c r="H761" s="222">
        <v>1</v>
      </c>
      <c r="I761" s="223"/>
      <c r="J761" s="218"/>
      <c r="K761" s="218"/>
      <c r="L761" s="224"/>
      <c r="M761" s="225"/>
      <c r="N761" s="226"/>
      <c r="O761" s="226"/>
      <c r="P761" s="226"/>
      <c r="Q761" s="226"/>
      <c r="R761" s="226"/>
      <c r="S761" s="226"/>
      <c r="T761" s="227"/>
      <c r="AT761" s="228" t="s">
        <v>237</v>
      </c>
      <c r="AU761" s="228" t="s">
        <v>87</v>
      </c>
      <c r="AV761" s="12" t="s">
        <v>87</v>
      </c>
      <c r="AW761" s="12" t="s">
        <v>42</v>
      </c>
      <c r="AX761" s="12" t="s">
        <v>24</v>
      </c>
      <c r="AY761" s="228" t="s">
        <v>228</v>
      </c>
    </row>
    <row r="762" spans="2:65" s="1" customFormat="1" ht="22.5" customHeight="1">
      <c r="B762" s="42"/>
      <c r="C762" s="205" t="s">
        <v>1548</v>
      </c>
      <c r="D762" s="205" t="s">
        <v>230</v>
      </c>
      <c r="E762" s="206" t="s">
        <v>1549</v>
      </c>
      <c r="F762" s="207" t="s">
        <v>1550</v>
      </c>
      <c r="G762" s="208" t="s">
        <v>852</v>
      </c>
      <c r="H762" s="209">
        <v>2</v>
      </c>
      <c r="I762" s="210"/>
      <c r="J762" s="211">
        <f>ROUND(I762*H762,2)</f>
        <v>0</v>
      </c>
      <c r="K762" s="207" t="s">
        <v>264</v>
      </c>
      <c r="L762" s="62"/>
      <c r="M762" s="212" t="s">
        <v>22</v>
      </c>
      <c r="N762" s="213" t="s">
        <v>50</v>
      </c>
      <c r="O762" s="43"/>
      <c r="P762" s="214">
        <f>O762*H762</f>
        <v>0</v>
      </c>
      <c r="Q762" s="214">
        <v>0</v>
      </c>
      <c r="R762" s="214">
        <f>Q762*H762</f>
        <v>0</v>
      </c>
      <c r="S762" s="214">
        <v>0</v>
      </c>
      <c r="T762" s="215">
        <f>S762*H762</f>
        <v>0</v>
      </c>
      <c r="AR762" s="25" t="s">
        <v>304</v>
      </c>
      <c r="AT762" s="25" t="s">
        <v>230</v>
      </c>
      <c r="AU762" s="25" t="s">
        <v>87</v>
      </c>
      <c r="AY762" s="25" t="s">
        <v>228</v>
      </c>
      <c r="BE762" s="216">
        <f>IF(N762="základní",J762,0)</f>
        <v>0</v>
      </c>
      <c r="BF762" s="216">
        <f>IF(N762="snížená",J762,0)</f>
        <v>0</v>
      </c>
      <c r="BG762" s="216">
        <f>IF(N762="zákl. přenesená",J762,0)</f>
        <v>0</v>
      </c>
      <c r="BH762" s="216">
        <f>IF(N762="sníž. přenesená",J762,0)</f>
        <v>0</v>
      </c>
      <c r="BI762" s="216">
        <f>IF(N762="nulová",J762,0)</f>
        <v>0</v>
      </c>
      <c r="BJ762" s="25" t="s">
        <v>24</v>
      </c>
      <c r="BK762" s="216">
        <f>ROUND(I762*H762,2)</f>
        <v>0</v>
      </c>
      <c r="BL762" s="25" t="s">
        <v>304</v>
      </c>
      <c r="BM762" s="25" t="s">
        <v>1551</v>
      </c>
    </row>
    <row r="763" spans="2:65" s="12" customFormat="1" ht="13.5">
      <c r="B763" s="217"/>
      <c r="C763" s="218"/>
      <c r="D763" s="219" t="s">
        <v>237</v>
      </c>
      <c r="E763" s="220" t="s">
        <v>22</v>
      </c>
      <c r="F763" s="221" t="s">
        <v>1552</v>
      </c>
      <c r="G763" s="218"/>
      <c r="H763" s="222">
        <v>2</v>
      </c>
      <c r="I763" s="223"/>
      <c r="J763" s="218"/>
      <c r="K763" s="218"/>
      <c r="L763" s="224"/>
      <c r="M763" s="225"/>
      <c r="N763" s="226"/>
      <c r="O763" s="226"/>
      <c r="P763" s="226"/>
      <c r="Q763" s="226"/>
      <c r="R763" s="226"/>
      <c r="S763" s="226"/>
      <c r="T763" s="227"/>
      <c r="AT763" s="228" t="s">
        <v>237</v>
      </c>
      <c r="AU763" s="228" t="s">
        <v>87</v>
      </c>
      <c r="AV763" s="12" t="s">
        <v>87</v>
      </c>
      <c r="AW763" s="12" t="s">
        <v>42</v>
      </c>
      <c r="AX763" s="12" t="s">
        <v>24</v>
      </c>
      <c r="AY763" s="228" t="s">
        <v>228</v>
      </c>
    </row>
    <row r="764" spans="2:65" s="1" customFormat="1" ht="22.5" customHeight="1">
      <c r="B764" s="42"/>
      <c r="C764" s="205" t="s">
        <v>1553</v>
      </c>
      <c r="D764" s="205" t="s">
        <v>230</v>
      </c>
      <c r="E764" s="206" t="s">
        <v>1554</v>
      </c>
      <c r="F764" s="207" t="s">
        <v>1555</v>
      </c>
      <c r="G764" s="208" t="s">
        <v>852</v>
      </c>
      <c r="H764" s="209">
        <v>1</v>
      </c>
      <c r="I764" s="210"/>
      <c r="J764" s="211">
        <f>ROUND(I764*H764,2)</f>
        <v>0</v>
      </c>
      <c r="K764" s="207" t="s">
        <v>264</v>
      </c>
      <c r="L764" s="62"/>
      <c r="M764" s="212" t="s">
        <v>22</v>
      </c>
      <c r="N764" s="213" t="s">
        <v>50</v>
      </c>
      <c r="O764" s="43"/>
      <c r="P764" s="214">
        <f>O764*H764</f>
        <v>0</v>
      </c>
      <c r="Q764" s="214">
        <v>0</v>
      </c>
      <c r="R764" s="214">
        <f>Q764*H764</f>
        <v>0</v>
      </c>
      <c r="S764" s="214">
        <v>0</v>
      </c>
      <c r="T764" s="215">
        <f>S764*H764</f>
        <v>0</v>
      </c>
      <c r="AR764" s="25" t="s">
        <v>304</v>
      </c>
      <c r="AT764" s="25" t="s">
        <v>230</v>
      </c>
      <c r="AU764" s="25" t="s">
        <v>87</v>
      </c>
      <c r="AY764" s="25" t="s">
        <v>228</v>
      </c>
      <c r="BE764" s="216">
        <f>IF(N764="základní",J764,0)</f>
        <v>0</v>
      </c>
      <c r="BF764" s="216">
        <f>IF(N764="snížená",J764,0)</f>
        <v>0</v>
      </c>
      <c r="BG764" s="216">
        <f>IF(N764="zákl. přenesená",J764,0)</f>
        <v>0</v>
      </c>
      <c r="BH764" s="216">
        <f>IF(N764="sníž. přenesená",J764,0)</f>
        <v>0</v>
      </c>
      <c r="BI764" s="216">
        <f>IF(N764="nulová",J764,0)</f>
        <v>0</v>
      </c>
      <c r="BJ764" s="25" t="s">
        <v>24</v>
      </c>
      <c r="BK764" s="216">
        <f>ROUND(I764*H764,2)</f>
        <v>0</v>
      </c>
      <c r="BL764" s="25" t="s">
        <v>304</v>
      </c>
      <c r="BM764" s="25" t="s">
        <v>1556</v>
      </c>
    </row>
    <row r="765" spans="2:65" s="12" customFormat="1" ht="13.5">
      <c r="B765" s="217"/>
      <c r="C765" s="218"/>
      <c r="D765" s="219" t="s">
        <v>237</v>
      </c>
      <c r="E765" s="220" t="s">
        <v>22</v>
      </c>
      <c r="F765" s="221" t="s">
        <v>1557</v>
      </c>
      <c r="G765" s="218"/>
      <c r="H765" s="222">
        <v>1</v>
      </c>
      <c r="I765" s="223"/>
      <c r="J765" s="218"/>
      <c r="K765" s="218"/>
      <c r="L765" s="224"/>
      <c r="M765" s="225"/>
      <c r="N765" s="226"/>
      <c r="O765" s="226"/>
      <c r="P765" s="226"/>
      <c r="Q765" s="226"/>
      <c r="R765" s="226"/>
      <c r="S765" s="226"/>
      <c r="T765" s="227"/>
      <c r="AT765" s="228" t="s">
        <v>237</v>
      </c>
      <c r="AU765" s="228" t="s">
        <v>87</v>
      </c>
      <c r="AV765" s="12" t="s">
        <v>87</v>
      </c>
      <c r="AW765" s="12" t="s">
        <v>42</v>
      </c>
      <c r="AX765" s="12" t="s">
        <v>24</v>
      </c>
      <c r="AY765" s="228" t="s">
        <v>228</v>
      </c>
    </row>
    <row r="766" spans="2:65" s="1" customFormat="1" ht="22.5" customHeight="1">
      <c r="B766" s="42"/>
      <c r="C766" s="205" t="s">
        <v>1558</v>
      </c>
      <c r="D766" s="205" t="s">
        <v>230</v>
      </c>
      <c r="E766" s="206" t="s">
        <v>1559</v>
      </c>
      <c r="F766" s="207" t="s">
        <v>1560</v>
      </c>
      <c r="G766" s="208" t="s">
        <v>852</v>
      </c>
      <c r="H766" s="209">
        <v>1</v>
      </c>
      <c r="I766" s="210"/>
      <c r="J766" s="211">
        <f>ROUND(I766*H766,2)</f>
        <v>0</v>
      </c>
      <c r="K766" s="207" t="s">
        <v>264</v>
      </c>
      <c r="L766" s="62"/>
      <c r="M766" s="212" t="s">
        <v>22</v>
      </c>
      <c r="N766" s="213" t="s">
        <v>50</v>
      </c>
      <c r="O766" s="43"/>
      <c r="P766" s="214">
        <f>O766*H766</f>
        <v>0</v>
      </c>
      <c r="Q766" s="214">
        <v>0</v>
      </c>
      <c r="R766" s="214">
        <f>Q766*H766</f>
        <v>0</v>
      </c>
      <c r="S766" s="214">
        <v>0</v>
      </c>
      <c r="T766" s="215">
        <f>S766*H766</f>
        <v>0</v>
      </c>
      <c r="AR766" s="25" t="s">
        <v>304</v>
      </c>
      <c r="AT766" s="25" t="s">
        <v>230</v>
      </c>
      <c r="AU766" s="25" t="s">
        <v>87</v>
      </c>
      <c r="AY766" s="25" t="s">
        <v>228</v>
      </c>
      <c r="BE766" s="216">
        <f>IF(N766="základní",J766,0)</f>
        <v>0</v>
      </c>
      <c r="BF766" s="216">
        <f>IF(N766="snížená",J766,0)</f>
        <v>0</v>
      </c>
      <c r="BG766" s="216">
        <f>IF(N766="zákl. přenesená",J766,0)</f>
        <v>0</v>
      </c>
      <c r="BH766" s="216">
        <f>IF(N766="sníž. přenesená",J766,0)</f>
        <v>0</v>
      </c>
      <c r="BI766" s="216">
        <f>IF(N766="nulová",J766,0)</f>
        <v>0</v>
      </c>
      <c r="BJ766" s="25" t="s">
        <v>24</v>
      </c>
      <c r="BK766" s="216">
        <f>ROUND(I766*H766,2)</f>
        <v>0</v>
      </c>
      <c r="BL766" s="25" t="s">
        <v>304</v>
      </c>
      <c r="BM766" s="25" t="s">
        <v>1561</v>
      </c>
    </row>
    <row r="767" spans="2:65" s="12" customFormat="1" ht="13.5">
      <c r="B767" s="217"/>
      <c r="C767" s="218"/>
      <c r="D767" s="219" t="s">
        <v>237</v>
      </c>
      <c r="E767" s="220" t="s">
        <v>22</v>
      </c>
      <c r="F767" s="221" t="s">
        <v>1562</v>
      </c>
      <c r="G767" s="218"/>
      <c r="H767" s="222">
        <v>1</v>
      </c>
      <c r="I767" s="223"/>
      <c r="J767" s="218"/>
      <c r="K767" s="218"/>
      <c r="L767" s="224"/>
      <c r="M767" s="225"/>
      <c r="N767" s="226"/>
      <c r="O767" s="226"/>
      <c r="P767" s="226"/>
      <c r="Q767" s="226"/>
      <c r="R767" s="226"/>
      <c r="S767" s="226"/>
      <c r="T767" s="227"/>
      <c r="AT767" s="228" t="s">
        <v>237</v>
      </c>
      <c r="AU767" s="228" t="s">
        <v>87</v>
      </c>
      <c r="AV767" s="12" t="s">
        <v>87</v>
      </c>
      <c r="AW767" s="12" t="s">
        <v>42</v>
      </c>
      <c r="AX767" s="12" t="s">
        <v>24</v>
      </c>
      <c r="AY767" s="228" t="s">
        <v>228</v>
      </c>
    </row>
    <row r="768" spans="2:65" s="1" customFormat="1" ht="22.5" customHeight="1">
      <c r="B768" s="42"/>
      <c r="C768" s="205" t="s">
        <v>1563</v>
      </c>
      <c r="D768" s="205" t="s">
        <v>230</v>
      </c>
      <c r="E768" s="206" t="s">
        <v>1564</v>
      </c>
      <c r="F768" s="207" t="s">
        <v>1565</v>
      </c>
      <c r="G768" s="208" t="s">
        <v>852</v>
      </c>
      <c r="H768" s="209">
        <v>2</v>
      </c>
      <c r="I768" s="210"/>
      <c r="J768" s="211">
        <f>ROUND(I768*H768,2)</f>
        <v>0</v>
      </c>
      <c r="K768" s="207" t="s">
        <v>264</v>
      </c>
      <c r="L768" s="62"/>
      <c r="M768" s="212" t="s">
        <v>22</v>
      </c>
      <c r="N768" s="213" t="s">
        <v>50</v>
      </c>
      <c r="O768" s="43"/>
      <c r="P768" s="214">
        <f>O768*H768</f>
        <v>0</v>
      </c>
      <c r="Q768" s="214">
        <v>0</v>
      </c>
      <c r="R768" s="214">
        <f>Q768*H768</f>
        <v>0</v>
      </c>
      <c r="S768" s="214">
        <v>0</v>
      </c>
      <c r="T768" s="215">
        <f>S768*H768</f>
        <v>0</v>
      </c>
      <c r="AR768" s="25" t="s">
        <v>304</v>
      </c>
      <c r="AT768" s="25" t="s">
        <v>230</v>
      </c>
      <c r="AU768" s="25" t="s">
        <v>87</v>
      </c>
      <c r="AY768" s="25" t="s">
        <v>228</v>
      </c>
      <c r="BE768" s="216">
        <f>IF(N768="základní",J768,0)</f>
        <v>0</v>
      </c>
      <c r="BF768" s="216">
        <f>IF(N768="snížená",J768,0)</f>
        <v>0</v>
      </c>
      <c r="BG768" s="216">
        <f>IF(N768="zákl. přenesená",J768,0)</f>
        <v>0</v>
      </c>
      <c r="BH768" s="216">
        <f>IF(N768="sníž. přenesená",J768,0)</f>
        <v>0</v>
      </c>
      <c r="BI768" s="216">
        <f>IF(N768="nulová",J768,0)</f>
        <v>0</v>
      </c>
      <c r="BJ768" s="25" t="s">
        <v>24</v>
      </c>
      <c r="BK768" s="216">
        <f>ROUND(I768*H768,2)</f>
        <v>0</v>
      </c>
      <c r="BL768" s="25" t="s">
        <v>304</v>
      </c>
      <c r="BM768" s="25" t="s">
        <v>1566</v>
      </c>
    </row>
    <row r="769" spans="2:65" s="12" customFormat="1" ht="13.5">
      <c r="B769" s="217"/>
      <c r="C769" s="218"/>
      <c r="D769" s="219" t="s">
        <v>237</v>
      </c>
      <c r="E769" s="220" t="s">
        <v>22</v>
      </c>
      <c r="F769" s="221" t="s">
        <v>1567</v>
      </c>
      <c r="G769" s="218"/>
      <c r="H769" s="222">
        <v>2</v>
      </c>
      <c r="I769" s="223"/>
      <c r="J769" s="218"/>
      <c r="K769" s="218"/>
      <c r="L769" s="224"/>
      <c r="M769" s="225"/>
      <c r="N769" s="226"/>
      <c r="O769" s="226"/>
      <c r="P769" s="226"/>
      <c r="Q769" s="226"/>
      <c r="R769" s="226"/>
      <c r="S769" s="226"/>
      <c r="T769" s="227"/>
      <c r="AT769" s="228" t="s">
        <v>237</v>
      </c>
      <c r="AU769" s="228" t="s">
        <v>87</v>
      </c>
      <c r="AV769" s="12" t="s">
        <v>87</v>
      </c>
      <c r="AW769" s="12" t="s">
        <v>42</v>
      </c>
      <c r="AX769" s="12" t="s">
        <v>24</v>
      </c>
      <c r="AY769" s="228" t="s">
        <v>228</v>
      </c>
    </row>
    <row r="770" spans="2:65" s="1" customFormat="1" ht="22.5" customHeight="1">
      <c r="B770" s="42"/>
      <c r="C770" s="205" t="s">
        <v>1568</v>
      </c>
      <c r="D770" s="205" t="s">
        <v>230</v>
      </c>
      <c r="E770" s="206" t="s">
        <v>1569</v>
      </c>
      <c r="F770" s="207" t="s">
        <v>1570</v>
      </c>
      <c r="G770" s="208" t="s">
        <v>852</v>
      </c>
      <c r="H770" s="209">
        <v>32</v>
      </c>
      <c r="I770" s="210"/>
      <c r="J770" s="211">
        <f>ROUND(I770*H770,2)</f>
        <v>0</v>
      </c>
      <c r="K770" s="207" t="s">
        <v>264</v>
      </c>
      <c r="L770" s="62"/>
      <c r="M770" s="212" t="s">
        <v>22</v>
      </c>
      <c r="N770" s="213" t="s">
        <v>50</v>
      </c>
      <c r="O770" s="43"/>
      <c r="P770" s="214">
        <f>O770*H770</f>
        <v>0</v>
      </c>
      <c r="Q770" s="214">
        <v>0</v>
      </c>
      <c r="R770" s="214">
        <f>Q770*H770</f>
        <v>0</v>
      </c>
      <c r="S770" s="214">
        <v>0</v>
      </c>
      <c r="T770" s="215">
        <f>S770*H770</f>
        <v>0</v>
      </c>
      <c r="AR770" s="25" t="s">
        <v>304</v>
      </c>
      <c r="AT770" s="25" t="s">
        <v>230</v>
      </c>
      <c r="AU770" s="25" t="s">
        <v>87</v>
      </c>
      <c r="AY770" s="25" t="s">
        <v>228</v>
      </c>
      <c r="BE770" s="216">
        <f>IF(N770="základní",J770,0)</f>
        <v>0</v>
      </c>
      <c r="BF770" s="216">
        <f>IF(N770="snížená",J770,0)</f>
        <v>0</v>
      </c>
      <c r="BG770" s="216">
        <f>IF(N770="zákl. přenesená",J770,0)</f>
        <v>0</v>
      </c>
      <c r="BH770" s="216">
        <f>IF(N770="sníž. přenesená",J770,0)</f>
        <v>0</v>
      </c>
      <c r="BI770" s="216">
        <f>IF(N770="nulová",J770,0)</f>
        <v>0</v>
      </c>
      <c r="BJ770" s="25" t="s">
        <v>24</v>
      </c>
      <c r="BK770" s="216">
        <f>ROUND(I770*H770,2)</f>
        <v>0</v>
      </c>
      <c r="BL770" s="25" t="s">
        <v>304</v>
      </c>
      <c r="BM770" s="25" t="s">
        <v>1571</v>
      </c>
    </row>
    <row r="771" spans="2:65" s="12" customFormat="1" ht="13.5">
      <c r="B771" s="217"/>
      <c r="C771" s="218"/>
      <c r="D771" s="219" t="s">
        <v>237</v>
      </c>
      <c r="E771" s="220" t="s">
        <v>22</v>
      </c>
      <c r="F771" s="221" t="s">
        <v>1572</v>
      </c>
      <c r="G771" s="218"/>
      <c r="H771" s="222">
        <v>32</v>
      </c>
      <c r="I771" s="223"/>
      <c r="J771" s="218"/>
      <c r="K771" s="218"/>
      <c r="L771" s="224"/>
      <c r="M771" s="225"/>
      <c r="N771" s="226"/>
      <c r="O771" s="226"/>
      <c r="P771" s="226"/>
      <c r="Q771" s="226"/>
      <c r="R771" s="226"/>
      <c r="S771" s="226"/>
      <c r="T771" s="227"/>
      <c r="AT771" s="228" t="s">
        <v>237</v>
      </c>
      <c r="AU771" s="228" t="s">
        <v>87</v>
      </c>
      <c r="AV771" s="12" t="s">
        <v>87</v>
      </c>
      <c r="AW771" s="12" t="s">
        <v>42</v>
      </c>
      <c r="AX771" s="12" t="s">
        <v>24</v>
      </c>
      <c r="AY771" s="228" t="s">
        <v>228</v>
      </c>
    </row>
    <row r="772" spans="2:65" s="1" customFormat="1" ht="22.5" customHeight="1">
      <c r="B772" s="42"/>
      <c r="C772" s="205" t="s">
        <v>1573</v>
      </c>
      <c r="D772" s="205" t="s">
        <v>230</v>
      </c>
      <c r="E772" s="206" t="s">
        <v>1574</v>
      </c>
      <c r="F772" s="207" t="s">
        <v>1565</v>
      </c>
      <c r="G772" s="208" t="s">
        <v>852</v>
      </c>
      <c r="H772" s="209">
        <v>2</v>
      </c>
      <c r="I772" s="210"/>
      <c r="J772" s="211">
        <f>ROUND(I772*H772,2)</f>
        <v>0</v>
      </c>
      <c r="K772" s="207" t="s">
        <v>264</v>
      </c>
      <c r="L772" s="62"/>
      <c r="M772" s="212" t="s">
        <v>22</v>
      </c>
      <c r="N772" s="213" t="s">
        <v>50</v>
      </c>
      <c r="O772" s="43"/>
      <c r="P772" s="214">
        <f>O772*H772</f>
        <v>0</v>
      </c>
      <c r="Q772" s="214">
        <v>0</v>
      </c>
      <c r="R772" s="214">
        <f>Q772*H772</f>
        <v>0</v>
      </c>
      <c r="S772" s="214">
        <v>0</v>
      </c>
      <c r="T772" s="215">
        <f>S772*H772</f>
        <v>0</v>
      </c>
      <c r="AR772" s="25" t="s">
        <v>304</v>
      </c>
      <c r="AT772" s="25" t="s">
        <v>230</v>
      </c>
      <c r="AU772" s="25" t="s">
        <v>87</v>
      </c>
      <c r="AY772" s="25" t="s">
        <v>228</v>
      </c>
      <c r="BE772" s="216">
        <f>IF(N772="základní",J772,0)</f>
        <v>0</v>
      </c>
      <c r="BF772" s="216">
        <f>IF(N772="snížená",J772,0)</f>
        <v>0</v>
      </c>
      <c r="BG772" s="216">
        <f>IF(N772="zákl. přenesená",J772,0)</f>
        <v>0</v>
      </c>
      <c r="BH772" s="216">
        <f>IF(N772="sníž. přenesená",J772,0)</f>
        <v>0</v>
      </c>
      <c r="BI772" s="216">
        <f>IF(N772="nulová",J772,0)</f>
        <v>0</v>
      </c>
      <c r="BJ772" s="25" t="s">
        <v>24</v>
      </c>
      <c r="BK772" s="216">
        <f>ROUND(I772*H772,2)</f>
        <v>0</v>
      </c>
      <c r="BL772" s="25" t="s">
        <v>304</v>
      </c>
      <c r="BM772" s="25" t="s">
        <v>1575</v>
      </c>
    </row>
    <row r="773" spans="2:65" s="12" customFormat="1" ht="13.5">
      <c r="B773" s="217"/>
      <c r="C773" s="218"/>
      <c r="D773" s="219" t="s">
        <v>237</v>
      </c>
      <c r="E773" s="220" t="s">
        <v>22</v>
      </c>
      <c r="F773" s="221" t="s">
        <v>1576</v>
      </c>
      <c r="G773" s="218"/>
      <c r="H773" s="222">
        <v>2</v>
      </c>
      <c r="I773" s="223"/>
      <c r="J773" s="218"/>
      <c r="K773" s="218"/>
      <c r="L773" s="224"/>
      <c r="M773" s="225"/>
      <c r="N773" s="226"/>
      <c r="O773" s="226"/>
      <c r="P773" s="226"/>
      <c r="Q773" s="226"/>
      <c r="R773" s="226"/>
      <c r="S773" s="226"/>
      <c r="T773" s="227"/>
      <c r="AT773" s="228" t="s">
        <v>237</v>
      </c>
      <c r="AU773" s="228" t="s">
        <v>87</v>
      </c>
      <c r="AV773" s="12" t="s">
        <v>87</v>
      </c>
      <c r="AW773" s="12" t="s">
        <v>42</v>
      </c>
      <c r="AX773" s="12" t="s">
        <v>24</v>
      </c>
      <c r="AY773" s="228" t="s">
        <v>228</v>
      </c>
    </row>
    <row r="774" spans="2:65" s="1" customFormat="1" ht="22.5" customHeight="1">
      <c r="B774" s="42"/>
      <c r="C774" s="205" t="s">
        <v>1577</v>
      </c>
      <c r="D774" s="205" t="s">
        <v>230</v>
      </c>
      <c r="E774" s="206" t="s">
        <v>1578</v>
      </c>
      <c r="F774" s="207" t="s">
        <v>1579</v>
      </c>
      <c r="G774" s="208" t="s">
        <v>852</v>
      </c>
      <c r="H774" s="209">
        <v>5</v>
      </c>
      <c r="I774" s="210"/>
      <c r="J774" s="211">
        <f>ROUND(I774*H774,2)</f>
        <v>0</v>
      </c>
      <c r="K774" s="207" t="s">
        <v>264</v>
      </c>
      <c r="L774" s="62"/>
      <c r="M774" s="212" t="s">
        <v>22</v>
      </c>
      <c r="N774" s="213" t="s">
        <v>50</v>
      </c>
      <c r="O774" s="43"/>
      <c r="P774" s="214">
        <f>O774*H774</f>
        <v>0</v>
      </c>
      <c r="Q774" s="214">
        <v>0</v>
      </c>
      <c r="R774" s="214">
        <f>Q774*H774</f>
        <v>0</v>
      </c>
      <c r="S774" s="214">
        <v>0</v>
      </c>
      <c r="T774" s="215">
        <f>S774*H774</f>
        <v>0</v>
      </c>
      <c r="AR774" s="25" t="s">
        <v>304</v>
      </c>
      <c r="AT774" s="25" t="s">
        <v>230</v>
      </c>
      <c r="AU774" s="25" t="s">
        <v>87</v>
      </c>
      <c r="AY774" s="25" t="s">
        <v>228</v>
      </c>
      <c r="BE774" s="216">
        <f>IF(N774="základní",J774,0)</f>
        <v>0</v>
      </c>
      <c r="BF774" s="216">
        <f>IF(N774="snížená",J774,0)</f>
        <v>0</v>
      </c>
      <c r="BG774" s="216">
        <f>IF(N774="zákl. přenesená",J774,0)</f>
        <v>0</v>
      </c>
      <c r="BH774" s="216">
        <f>IF(N774="sníž. přenesená",J774,0)</f>
        <v>0</v>
      </c>
      <c r="BI774" s="216">
        <f>IF(N774="nulová",J774,0)</f>
        <v>0</v>
      </c>
      <c r="BJ774" s="25" t="s">
        <v>24</v>
      </c>
      <c r="BK774" s="216">
        <f>ROUND(I774*H774,2)</f>
        <v>0</v>
      </c>
      <c r="BL774" s="25" t="s">
        <v>304</v>
      </c>
      <c r="BM774" s="25" t="s">
        <v>1580</v>
      </c>
    </row>
    <row r="775" spans="2:65" s="12" customFormat="1" ht="13.5">
      <c r="B775" s="217"/>
      <c r="C775" s="218"/>
      <c r="D775" s="219" t="s">
        <v>237</v>
      </c>
      <c r="E775" s="220" t="s">
        <v>22</v>
      </c>
      <c r="F775" s="221" t="s">
        <v>1581</v>
      </c>
      <c r="G775" s="218"/>
      <c r="H775" s="222">
        <v>5</v>
      </c>
      <c r="I775" s="223"/>
      <c r="J775" s="218"/>
      <c r="K775" s="218"/>
      <c r="L775" s="224"/>
      <c r="M775" s="225"/>
      <c r="N775" s="226"/>
      <c r="O775" s="226"/>
      <c r="P775" s="226"/>
      <c r="Q775" s="226"/>
      <c r="R775" s="226"/>
      <c r="S775" s="226"/>
      <c r="T775" s="227"/>
      <c r="AT775" s="228" t="s">
        <v>237</v>
      </c>
      <c r="AU775" s="228" t="s">
        <v>87</v>
      </c>
      <c r="AV775" s="12" t="s">
        <v>87</v>
      </c>
      <c r="AW775" s="12" t="s">
        <v>42</v>
      </c>
      <c r="AX775" s="12" t="s">
        <v>24</v>
      </c>
      <c r="AY775" s="228" t="s">
        <v>228</v>
      </c>
    </row>
    <row r="776" spans="2:65" s="1" customFormat="1" ht="22.5" customHeight="1">
      <c r="B776" s="42"/>
      <c r="C776" s="205" t="s">
        <v>1582</v>
      </c>
      <c r="D776" s="205" t="s">
        <v>230</v>
      </c>
      <c r="E776" s="206" t="s">
        <v>1583</v>
      </c>
      <c r="F776" s="207" t="s">
        <v>1584</v>
      </c>
      <c r="G776" s="208" t="s">
        <v>852</v>
      </c>
      <c r="H776" s="209">
        <v>1</v>
      </c>
      <c r="I776" s="210"/>
      <c r="J776" s="211">
        <f>ROUND(I776*H776,2)</f>
        <v>0</v>
      </c>
      <c r="K776" s="207" t="s">
        <v>264</v>
      </c>
      <c r="L776" s="62"/>
      <c r="M776" s="212" t="s">
        <v>22</v>
      </c>
      <c r="N776" s="213" t="s">
        <v>50</v>
      </c>
      <c r="O776" s="43"/>
      <c r="P776" s="214">
        <f>O776*H776</f>
        <v>0</v>
      </c>
      <c r="Q776" s="214">
        <v>0</v>
      </c>
      <c r="R776" s="214">
        <f>Q776*H776</f>
        <v>0</v>
      </c>
      <c r="S776" s="214">
        <v>0</v>
      </c>
      <c r="T776" s="215">
        <f>S776*H776</f>
        <v>0</v>
      </c>
      <c r="AR776" s="25" t="s">
        <v>304</v>
      </c>
      <c r="AT776" s="25" t="s">
        <v>230</v>
      </c>
      <c r="AU776" s="25" t="s">
        <v>87</v>
      </c>
      <c r="AY776" s="25" t="s">
        <v>228</v>
      </c>
      <c r="BE776" s="216">
        <f>IF(N776="základní",J776,0)</f>
        <v>0</v>
      </c>
      <c r="BF776" s="216">
        <f>IF(N776="snížená",J776,0)</f>
        <v>0</v>
      </c>
      <c r="BG776" s="216">
        <f>IF(N776="zákl. přenesená",J776,0)</f>
        <v>0</v>
      </c>
      <c r="BH776" s="216">
        <f>IF(N776="sníž. přenesená",J776,0)</f>
        <v>0</v>
      </c>
      <c r="BI776" s="216">
        <f>IF(N776="nulová",J776,0)</f>
        <v>0</v>
      </c>
      <c r="BJ776" s="25" t="s">
        <v>24</v>
      </c>
      <c r="BK776" s="216">
        <f>ROUND(I776*H776,2)</f>
        <v>0</v>
      </c>
      <c r="BL776" s="25" t="s">
        <v>304</v>
      </c>
      <c r="BM776" s="25" t="s">
        <v>1585</v>
      </c>
    </row>
    <row r="777" spans="2:65" s="12" customFormat="1" ht="13.5">
      <c r="B777" s="217"/>
      <c r="C777" s="218"/>
      <c r="D777" s="219" t="s">
        <v>237</v>
      </c>
      <c r="E777" s="220" t="s">
        <v>22</v>
      </c>
      <c r="F777" s="221" t="s">
        <v>1586</v>
      </c>
      <c r="G777" s="218"/>
      <c r="H777" s="222">
        <v>1</v>
      </c>
      <c r="I777" s="223"/>
      <c r="J777" s="218"/>
      <c r="K777" s="218"/>
      <c r="L777" s="224"/>
      <c r="M777" s="225"/>
      <c r="N777" s="226"/>
      <c r="O777" s="226"/>
      <c r="P777" s="226"/>
      <c r="Q777" s="226"/>
      <c r="R777" s="226"/>
      <c r="S777" s="226"/>
      <c r="T777" s="227"/>
      <c r="AT777" s="228" t="s">
        <v>237</v>
      </c>
      <c r="AU777" s="228" t="s">
        <v>87</v>
      </c>
      <c r="AV777" s="12" t="s">
        <v>87</v>
      </c>
      <c r="AW777" s="12" t="s">
        <v>42</v>
      </c>
      <c r="AX777" s="12" t="s">
        <v>24</v>
      </c>
      <c r="AY777" s="228" t="s">
        <v>228</v>
      </c>
    </row>
    <row r="778" spans="2:65" s="1" customFormat="1" ht="22.5" customHeight="1">
      <c r="B778" s="42"/>
      <c r="C778" s="205" t="s">
        <v>1587</v>
      </c>
      <c r="D778" s="205" t="s">
        <v>230</v>
      </c>
      <c r="E778" s="206" t="s">
        <v>1588</v>
      </c>
      <c r="F778" s="207" t="s">
        <v>1589</v>
      </c>
      <c r="G778" s="208" t="s">
        <v>852</v>
      </c>
      <c r="H778" s="209">
        <v>1</v>
      </c>
      <c r="I778" s="210"/>
      <c r="J778" s="211">
        <f>ROUND(I778*H778,2)</f>
        <v>0</v>
      </c>
      <c r="K778" s="207" t="s">
        <v>264</v>
      </c>
      <c r="L778" s="62"/>
      <c r="M778" s="212" t="s">
        <v>22</v>
      </c>
      <c r="N778" s="213" t="s">
        <v>50</v>
      </c>
      <c r="O778" s="43"/>
      <c r="P778" s="214">
        <f>O778*H778</f>
        <v>0</v>
      </c>
      <c r="Q778" s="214">
        <v>0</v>
      </c>
      <c r="R778" s="214">
        <f>Q778*H778</f>
        <v>0</v>
      </c>
      <c r="S778" s="214">
        <v>0</v>
      </c>
      <c r="T778" s="215">
        <f>S778*H778</f>
        <v>0</v>
      </c>
      <c r="AR778" s="25" t="s">
        <v>304</v>
      </c>
      <c r="AT778" s="25" t="s">
        <v>230</v>
      </c>
      <c r="AU778" s="25" t="s">
        <v>87</v>
      </c>
      <c r="AY778" s="25" t="s">
        <v>228</v>
      </c>
      <c r="BE778" s="216">
        <f>IF(N778="základní",J778,0)</f>
        <v>0</v>
      </c>
      <c r="BF778" s="216">
        <f>IF(N778="snížená",J778,0)</f>
        <v>0</v>
      </c>
      <c r="BG778" s="216">
        <f>IF(N778="zákl. přenesená",J778,0)</f>
        <v>0</v>
      </c>
      <c r="BH778" s="216">
        <f>IF(N778="sníž. přenesená",J778,0)</f>
        <v>0</v>
      </c>
      <c r="BI778" s="216">
        <f>IF(N778="nulová",J778,0)</f>
        <v>0</v>
      </c>
      <c r="BJ778" s="25" t="s">
        <v>24</v>
      </c>
      <c r="BK778" s="216">
        <f>ROUND(I778*H778,2)</f>
        <v>0</v>
      </c>
      <c r="BL778" s="25" t="s">
        <v>304</v>
      </c>
      <c r="BM778" s="25" t="s">
        <v>1590</v>
      </c>
    </row>
    <row r="779" spans="2:65" s="12" customFormat="1" ht="13.5">
      <c r="B779" s="217"/>
      <c r="C779" s="218"/>
      <c r="D779" s="219" t="s">
        <v>237</v>
      </c>
      <c r="E779" s="220" t="s">
        <v>22</v>
      </c>
      <c r="F779" s="221" t="s">
        <v>1591</v>
      </c>
      <c r="G779" s="218"/>
      <c r="H779" s="222">
        <v>1</v>
      </c>
      <c r="I779" s="223"/>
      <c r="J779" s="218"/>
      <c r="K779" s="218"/>
      <c r="L779" s="224"/>
      <c r="M779" s="225"/>
      <c r="N779" s="226"/>
      <c r="O779" s="226"/>
      <c r="P779" s="226"/>
      <c r="Q779" s="226"/>
      <c r="R779" s="226"/>
      <c r="S779" s="226"/>
      <c r="T779" s="227"/>
      <c r="AT779" s="228" t="s">
        <v>237</v>
      </c>
      <c r="AU779" s="228" t="s">
        <v>87</v>
      </c>
      <c r="AV779" s="12" t="s">
        <v>87</v>
      </c>
      <c r="AW779" s="12" t="s">
        <v>42</v>
      </c>
      <c r="AX779" s="12" t="s">
        <v>24</v>
      </c>
      <c r="AY779" s="228" t="s">
        <v>228</v>
      </c>
    </row>
    <row r="780" spans="2:65" s="1" customFormat="1" ht="22.5" customHeight="1">
      <c r="B780" s="42"/>
      <c r="C780" s="205" t="s">
        <v>1592</v>
      </c>
      <c r="D780" s="205" t="s">
        <v>230</v>
      </c>
      <c r="E780" s="206" t="s">
        <v>1593</v>
      </c>
      <c r="F780" s="207" t="s">
        <v>1594</v>
      </c>
      <c r="G780" s="208" t="s">
        <v>852</v>
      </c>
      <c r="H780" s="209">
        <v>4</v>
      </c>
      <c r="I780" s="210"/>
      <c r="J780" s="211">
        <f>ROUND(I780*H780,2)</f>
        <v>0</v>
      </c>
      <c r="K780" s="207" t="s">
        <v>264</v>
      </c>
      <c r="L780" s="62"/>
      <c r="M780" s="212" t="s">
        <v>22</v>
      </c>
      <c r="N780" s="213" t="s">
        <v>50</v>
      </c>
      <c r="O780" s="43"/>
      <c r="P780" s="214">
        <f>O780*H780</f>
        <v>0</v>
      </c>
      <c r="Q780" s="214">
        <v>0</v>
      </c>
      <c r="R780" s="214">
        <f>Q780*H780</f>
        <v>0</v>
      </c>
      <c r="S780" s="214">
        <v>0</v>
      </c>
      <c r="T780" s="215">
        <f>S780*H780</f>
        <v>0</v>
      </c>
      <c r="AR780" s="25" t="s">
        <v>304</v>
      </c>
      <c r="AT780" s="25" t="s">
        <v>230</v>
      </c>
      <c r="AU780" s="25" t="s">
        <v>87</v>
      </c>
      <c r="AY780" s="25" t="s">
        <v>228</v>
      </c>
      <c r="BE780" s="216">
        <f>IF(N780="základní",J780,0)</f>
        <v>0</v>
      </c>
      <c r="BF780" s="216">
        <f>IF(N780="snížená",J780,0)</f>
        <v>0</v>
      </c>
      <c r="BG780" s="216">
        <f>IF(N780="zákl. přenesená",J780,0)</f>
        <v>0</v>
      </c>
      <c r="BH780" s="216">
        <f>IF(N780="sníž. přenesená",J780,0)</f>
        <v>0</v>
      </c>
      <c r="BI780" s="216">
        <f>IF(N780="nulová",J780,0)</f>
        <v>0</v>
      </c>
      <c r="BJ780" s="25" t="s">
        <v>24</v>
      </c>
      <c r="BK780" s="216">
        <f>ROUND(I780*H780,2)</f>
        <v>0</v>
      </c>
      <c r="BL780" s="25" t="s">
        <v>304</v>
      </c>
      <c r="BM780" s="25" t="s">
        <v>1595</v>
      </c>
    </row>
    <row r="781" spans="2:65" s="12" customFormat="1" ht="13.5">
      <c r="B781" s="217"/>
      <c r="C781" s="218"/>
      <c r="D781" s="219" t="s">
        <v>237</v>
      </c>
      <c r="E781" s="220" t="s">
        <v>22</v>
      </c>
      <c r="F781" s="221" t="s">
        <v>1596</v>
      </c>
      <c r="G781" s="218"/>
      <c r="H781" s="222">
        <v>4</v>
      </c>
      <c r="I781" s="223"/>
      <c r="J781" s="218"/>
      <c r="K781" s="218"/>
      <c r="L781" s="224"/>
      <c r="M781" s="225"/>
      <c r="N781" s="226"/>
      <c r="O781" s="226"/>
      <c r="P781" s="226"/>
      <c r="Q781" s="226"/>
      <c r="R781" s="226"/>
      <c r="S781" s="226"/>
      <c r="T781" s="227"/>
      <c r="AT781" s="228" t="s">
        <v>237</v>
      </c>
      <c r="AU781" s="228" t="s">
        <v>87</v>
      </c>
      <c r="AV781" s="12" t="s">
        <v>87</v>
      </c>
      <c r="AW781" s="12" t="s">
        <v>42</v>
      </c>
      <c r="AX781" s="12" t="s">
        <v>24</v>
      </c>
      <c r="AY781" s="228" t="s">
        <v>228</v>
      </c>
    </row>
    <row r="782" spans="2:65" s="1" customFormat="1" ht="22.5" customHeight="1">
      <c r="B782" s="42"/>
      <c r="C782" s="205" t="s">
        <v>1597</v>
      </c>
      <c r="D782" s="205" t="s">
        <v>230</v>
      </c>
      <c r="E782" s="206" t="s">
        <v>1598</v>
      </c>
      <c r="F782" s="207" t="s">
        <v>1565</v>
      </c>
      <c r="G782" s="208" t="s">
        <v>852</v>
      </c>
      <c r="H782" s="209">
        <v>2</v>
      </c>
      <c r="I782" s="210"/>
      <c r="J782" s="211">
        <f>ROUND(I782*H782,2)</f>
        <v>0</v>
      </c>
      <c r="K782" s="207" t="s">
        <v>264</v>
      </c>
      <c r="L782" s="62"/>
      <c r="M782" s="212" t="s">
        <v>22</v>
      </c>
      <c r="N782" s="213" t="s">
        <v>50</v>
      </c>
      <c r="O782" s="43"/>
      <c r="P782" s="214">
        <f>O782*H782</f>
        <v>0</v>
      </c>
      <c r="Q782" s="214">
        <v>0</v>
      </c>
      <c r="R782" s="214">
        <f>Q782*H782</f>
        <v>0</v>
      </c>
      <c r="S782" s="214">
        <v>0</v>
      </c>
      <c r="T782" s="215">
        <f>S782*H782</f>
        <v>0</v>
      </c>
      <c r="AR782" s="25" t="s">
        <v>304</v>
      </c>
      <c r="AT782" s="25" t="s">
        <v>230</v>
      </c>
      <c r="AU782" s="25" t="s">
        <v>87</v>
      </c>
      <c r="AY782" s="25" t="s">
        <v>228</v>
      </c>
      <c r="BE782" s="216">
        <f>IF(N782="základní",J782,0)</f>
        <v>0</v>
      </c>
      <c r="BF782" s="216">
        <f>IF(N782="snížená",J782,0)</f>
        <v>0</v>
      </c>
      <c r="BG782" s="216">
        <f>IF(N782="zákl. přenesená",J782,0)</f>
        <v>0</v>
      </c>
      <c r="BH782" s="216">
        <f>IF(N782="sníž. přenesená",J782,0)</f>
        <v>0</v>
      </c>
      <c r="BI782" s="216">
        <f>IF(N782="nulová",J782,0)</f>
        <v>0</v>
      </c>
      <c r="BJ782" s="25" t="s">
        <v>24</v>
      </c>
      <c r="BK782" s="216">
        <f>ROUND(I782*H782,2)</f>
        <v>0</v>
      </c>
      <c r="BL782" s="25" t="s">
        <v>304</v>
      </c>
      <c r="BM782" s="25" t="s">
        <v>1599</v>
      </c>
    </row>
    <row r="783" spans="2:65" s="12" customFormat="1" ht="13.5">
      <c r="B783" s="217"/>
      <c r="C783" s="218"/>
      <c r="D783" s="219" t="s">
        <v>237</v>
      </c>
      <c r="E783" s="220" t="s">
        <v>22</v>
      </c>
      <c r="F783" s="221" t="s">
        <v>1600</v>
      </c>
      <c r="G783" s="218"/>
      <c r="H783" s="222">
        <v>2</v>
      </c>
      <c r="I783" s="223"/>
      <c r="J783" s="218"/>
      <c r="K783" s="218"/>
      <c r="L783" s="224"/>
      <c r="M783" s="225"/>
      <c r="N783" s="226"/>
      <c r="O783" s="226"/>
      <c r="P783" s="226"/>
      <c r="Q783" s="226"/>
      <c r="R783" s="226"/>
      <c r="S783" s="226"/>
      <c r="T783" s="227"/>
      <c r="AT783" s="228" t="s">
        <v>237</v>
      </c>
      <c r="AU783" s="228" t="s">
        <v>87</v>
      </c>
      <c r="AV783" s="12" t="s">
        <v>87</v>
      </c>
      <c r="AW783" s="12" t="s">
        <v>42</v>
      </c>
      <c r="AX783" s="12" t="s">
        <v>24</v>
      </c>
      <c r="AY783" s="228" t="s">
        <v>228</v>
      </c>
    </row>
    <row r="784" spans="2:65" s="1" customFormat="1" ht="22.5" customHeight="1">
      <c r="B784" s="42"/>
      <c r="C784" s="205" t="s">
        <v>1601</v>
      </c>
      <c r="D784" s="205" t="s">
        <v>230</v>
      </c>
      <c r="E784" s="206" t="s">
        <v>1602</v>
      </c>
      <c r="F784" s="207" t="s">
        <v>1603</v>
      </c>
      <c r="G784" s="208" t="s">
        <v>852</v>
      </c>
      <c r="H784" s="209">
        <v>3</v>
      </c>
      <c r="I784" s="210"/>
      <c r="J784" s="211">
        <f>ROUND(I784*H784,2)</f>
        <v>0</v>
      </c>
      <c r="K784" s="207" t="s">
        <v>264</v>
      </c>
      <c r="L784" s="62"/>
      <c r="M784" s="212" t="s">
        <v>22</v>
      </c>
      <c r="N784" s="213" t="s">
        <v>50</v>
      </c>
      <c r="O784" s="43"/>
      <c r="P784" s="214">
        <f>O784*H784</f>
        <v>0</v>
      </c>
      <c r="Q784" s="214">
        <v>0</v>
      </c>
      <c r="R784" s="214">
        <f>Q784*H784</f>
        <v>0</v>
      </c>
      <c r="S784" s="214">
        <v>0</v>
      </c>
      <c r="T784" s="215">
        <f>S784*H784</f>
        <v>0</v>
      </c>
      <c r="AR784" s="25" t="s">
        <v>304</v>
      </c>
      <c r="AT784" s="25" t="s">
        <v>230</v>
      </c>
      <c r="AU784" s="25" t="s">
        <v>87</v>
      </c>
      <c r="AY784" s="25" t="s">
        <v>228</v>
      </c>
      <c r="BE784" s="216">
        <f>IF(N784="základní",J784,0)</f>
        <v>0</v>
      </c>
      <c r="BF784" s="216">
        <f>IF(N784="snížená",J784,0)</f>
        <v>0</v>
      </c>
      <c r="BG784" s="216">
        <f>IF(N784="zákl. přenesená",J784,0)</f>
        <v>0</v>
      </c>
      <c r="BH784" s="216">
        <f>IF(N784="sníž. přenesená",J784,0)</f>
        <v>0</v>
      </c>
      <c r="BI784" s="216">
        <f>IF(N784="nulová",J784,0)</f>
        <v>0</v>
      </c>
      <c r="BJ784" s="25" t="s">
        <v>24</v>
      </c>
      <c r="BK784" s="216">
        <f>ROUND(I784*H784,2)</f>
        <v>0</v>
      </c>
      <c r="BL784" s="25" t="s">
        <v>304</v>
      </c>
      <c r="BM784" s="25" t="s">
        <v>1604</v>
      </c>
    </row>
    <row r="785" spans="2:65" s="12" customFormat="1" ht="13.5">
      <c r="B785" s="217"/>
      <c r="C785" s="218"/>
      <c r="D785" s="219" t="s">
        <v>237</v>
      </c>
      <c r="E785" s="220" t="s">
        <v>22</v>
      </c>
      <c r="F785" s="221" t="s">
        <v>1605</v>
      </c>
      <c r="G785" s="218"/>
      <c r="H785" s="222">
        <v>3</v>
      </c>
      <c r="I785" s="223"/>
      <c r="J785" s="218"/>
      <c r="K785" s="218"/>
      <c r="L785" s="224"/>
      <c r="M785" s="225"/>
      <c r="N785" s="226"/>
      <c r="O785" s="226"/>
      <c r="P785" s="226"/>
      <c r="Q785" s="226"/>
      <c r="R785" s="226"/>
      <c r="S785" s="226"/>
      <c r="T785" s="227"/>
      <c r="AT785" s="228" t="s">
        <v>237</v>
      </c>
      <c r="AU785" s="228" t="s">
        <v>87</v>
      </c>
      <c r="AV785" s="12" t="s">
        <v>87</v>
      </c>
      <c r="AW785" s="12" t="s">
        <v>42</v>
      </c>
      <c r="AX785" s="12" t="s">
        <v>24</v>
      </c>
      <c r="AY785" s="228" t="s">
        <v>228</v>
      </c>
    </row>
    <row r="786" spans="2:65" s="1" customFormat="1" ht="22.5" customHeight="1">
      <c r="B786" s="42"/>
      <c r="C786" s="205" t="s">
        <v>1606</v>
      </c>
      <c r="D786" s="205" t="s">
        <v>230</v>
      </c>
      <c r="E786" s="206" t="s">
        <v>1607</v>
      </c>
      <c r="F786" s="207" t="s">
        <v>1608</v>
      </c>
      <c r="G786" s="208" t="s">
        <v>852</v>
      </c>
      <c r="H786" s="209">
        <v>1</v>
      </c>
      <c r="I786" s="210"/>
      <c r="J786" s="211">
        <f>ROUND(I786*H786,2)</f>
        <v>0</v>
      </c>
      <c r="K786" s="207" t="s">
        <v>264</v>
      </c>
      <c r="L786" s="62"/>
      <c r="M786" s="212" t="s">
        <v>22</v>
      </c>
      <c r="N786" s="213" t="s">
        <v>50</v>
      </c>
      <c r="O786" s="43"/>
      <c r="P786" s="214">
        <f>O786*H786</f>
        <v>0</v>
      </c>
      <c r="Q786" s="214">
        <v>0</v>
      </c>
      <c r="R786" s="214">
        <f>Q786*H786</f>
        <v>0</v>
      </c>
      <c r="S786" s="214">
        <v>0</v>
      </c>
      <c r="T786" s="215">
        <f>S786*H786</f>
        <v>0</v>
      </c>
      <c r="AR786" s="25" t="s">
        <v>304</v>
      </c>
      <c r="AT786" s="25" t="s">
        <v>230</v>
      </c>
      <c r="AU786" s="25" t="s">
        <v>87</v>
      </c>
      <c r="AY786" s="25" t="s">
        <v>228</v>
      </c>
      <c r="BE786" s="216">
        <f>IF(N786="základní",J786,0)</f>
        <v>0</v>
      </c>
      <c r="BF786" s="216">
        <f>IF(N786="snížená",J786,0)</f>
        <v>0</v>
      </c>
      <c r="BG786" s="216">
        <f>IF(N786="zákl. přenesená",J786,0)</f>
        <v>0</v>
      </c>
      <c r="BH786" s="216">
        <f>IF(N786="sníž. přenesená",J786,0)</f>
        <v>0</v>
      </c>
      <c r="BI786" s="216">
        <f>IF(N786="nulová",J786,0)</f>
        <v>0</v>
      </c>
      <c r="BJ786" s="25" t="s">
        <v>24</v>
      </c>
      <c r="BK786" s="216">
        <f>ROUND(I786*H786,2)</f>
        <v>0</v>
      </c>
      <c r="BL786" s="25" t="s">
        <v>304</v>
      </c>
      <c r="BM786" s="25" t="s">
        <v>1609</v>
      </c>
    </row>
    <row r="787" spans="2:65" s="12" customFormat="1" ht="13.5">
      <c r="B787" s="217"/>
      <c r="C787" s="218"/>
      <c r="D787" s="219" t="s">
        <v>237</v>
      </c>
      <c r="E787" s="220" t="s">
        <v>22</v>
      </c>
      <c r="F787" s="221" t="s">
        <v>1610</v>
      </c>
      <c r="G787" s="218"/>
      <c r="H787" s="222">
        <v>1</v>
      </c>
      <c r="I787" s="223"/>
      <c r="J787" s="218"/>
      <c r="K787" s="218"/>
      <c r="L787" s="224"/>
      <c r="M787" s="225"/>
      <c r="N787" s="226"/>
      <c r="O787" s="226"/>
      <c r="P787" s="226"/>
      <c r="Q787" s="226"/>
      <c r="R787" s="226"/>
      <c r="S787" s="226"/>
      <c r="T787" s="227"/>
      <c r="AT787" s="228" t="s">
        <v>237</v>
      </c>
      <c r="AU787" s="228" t="s">
        <v>87</v>
      </c>
      <c r="AV787" s="12" t="s">
        <v>87</v>
      </c>
      <c r="AW787" s="12" t="s">
        <v>42</v>
      </c>
      <c r="AX787" s="12" t="s">
        <v>24</v>
      </c>
      <c r="AY787" s="228" t="s">
        <v>228</v>
      </c>
    </row>
    <row r="788" spans="2:65" s="1" customFormat="1" ht="31.5" customHeight="1">
      <c r="B788" s="42"/>
      <c r="C788" s="205" t="s">
        <v>1611</v>
      </c>
      <c r="D788" s="205" t="s">
        <v>230</v>
      </c>
      <c r="E788" s="206" t="s">
        <v>1612</v>
      </c>
      <c r="F788" s="207" t="s">
        <v>1613</v>
      </c>
      <c r="G788" s="208" t="s">
        <v>852</v>
      </c>
      <c r="H788" s="209">
        <v>1</v>
      </c>
      <c r="I788" s="210"/>
      <c r="J788" s="211">
        <f>ROUND(I788*H788,2)</f>
        <v>0</v>
      </c>
      <c r="K788" s="207" t="s">
        <v>264</v>
      </c>
      <c r="L788" s="62"/>
      <c r="M788" s="212" t="s">
        <v>22</v>
      </c>
      <c r="N788" s="213" t="s">
        <v>50</v>
      </c>
      <c r="O788" s="43"/>
      <c r="P788" s="214">
        <f>O788*H788</f>
        <v>0</v>
      </c>
      <c r="Q788" s="214">
        <v>0</v>
      </c>
      <c r="R788" s="214">
        <f>Q788*H788</f>
        <v>0</v>
      </c>
      <c r="S788" s="214">
        <v>0</v>
      </c>
      <c r="T788" s="215">
        <f>S788*H788</f>
        <v>0</v>
      </c>
      <c r="AR788" s="25" t="s">
        <v>304</v>
      </c>
      <c r="AT788" s="25" t="s">
        <v>230</v>
      </c>
      <c r="AU788" s="25" t="s">
        <v>87</v>
      </c>
      <c r="AY788" s="25" t="s">
        <v>228</v>
      </c>
      <c r="BE788" s="216">
        <f>IF(N788="základní",J788,0)</f>
        <v>0</v>
      </c>
      <c r="BF788" s="216">
        <f>IF(N788="snížená",J788,0)</f>
        <v>0</v>
      </c>
      <c r="BG788" s="216">
        <f>IF(N788="zákl. přenesená",J788,0)</f>
        <v>0</v>
      </c>
      <c r="BH788" s="216">
        <f>IF(N788="sníž. přenesená",J788,0)</f>
        <v>0</v>
      </c>
      <c r="BI788" s="216">
        <f>IF(N788="nulová",J788,0)</f>
        <v>0</v>
      </c>
      <c r="BJ788" s="25" t="s">
        <v>24</v>
      </c>
      <c r="BK788" s="216">
        <f>ROUND(I788*H788,2)</f>
        <v>0</v>
      </c>
      <c r="BL788" s="25" t="s">
        <v>304</v>
      </c>
      <c r="BM788" s="25" t="s">
        <v>1614</v>
      </c>
    </row>
    <row r="789" spans="2:65" s="12" customFormat="1" ht="13.5">
      <c r="B789" s="217"/>
      <c r="C789" s="218"/>
      <c r="D789" s="219" t="s">
        <v>237</v>
      </c>
      <c r="E789" s="220" t="s">
        <v>22</v>
      </c>
      <c r="F789" s="221" t="s">
        <v>1615</v>
      </c>
      <c r="G789" s="218"/>
      <c r="H789" s="222">
        <v>1</v>
      </c>
      <c r="I789" s="223"/>
      <c r="J789" s="218"/>
      <c r="K789" s="218"/>
      <c r="L789" s="224"/>
      <c r="M789" s="225"/>
      <c r="N789" s="226"/>
      <c r="O789" s="226"/>
      <c r="P789" s="226"/>
      <c r="Q789" s="226"/>
      <c r="R789" s="226"/>
      <c r="S789" s="226"/>
      <c r="T789" s="227"/>
      <c r="AT789" s="228" t="s">
        <v>237</v>
      </c>
      <c r="AU789" s="228" t="s">
        <v>87</v>
      </c>
      <c r="AV789" s="12" t="s">
        <v>87</v>
      </c>
      <c r="AW789" s="12" t="s">
        <v>42</v>
      </c>
      <c r="AX789" s="12" t="s">
        <v>24</v>
      </c>
      <c r="AY789" s="228" t="s">
        <v>228</v>
      </c>
    </row>
    <row r="790" spans="2:65" s="1" customFormat="1" ht="22.5" customHeight="1">
      <c r="B790" s="42"/>
      <c r="C790" s="205" t="s">
        <v>1616</v>
      </c>
      <c r="D790" s="205" t="s">
        <v>230</v>
      </c>
      <c r="E790" s="206" t="s">
        <v>1617</v>
      </c>
      <c r="F790" s="207" t="s">
        <v>1618</v>
      </c>
      <c r="G790" s="208" t="s">
        <v>852</v>
      </c>
      <c r="H790" s="209">
        <v>2</v>
      </c>
      <c r="I790" s="210"/>
      <c r="J790" s="211">
        <f>ROUND(I790*H790,2)</f>
        <v>0</v>
      </c>
      <c r="K790" s="207" t="s">
        <v>264</v>
      </c>
      <c r="L790" s="62"/>
      <c r="M790" s="212" t="s">
        <v>22</v>
      </c>
      <c r="N790" s="213" t="s">
        <v>50</v>
      </c>
      <c r="O790" s="43"/>
      <c r="P790" s="214">
        <f>O790*H790</f>
        <v>0</v>
      </c>
      <c r="Q790" s="214">
        <v>0</v>
      </c>
      <c r="R790" s="214">
        <f>Q790*H790</f>
        <v>0</v>
      </c>
      <c r="S790" s="214">
        <v>0</v>
      </c>
      <c r="T790" s="215">
        <f>S790*H790</f>
        <v>0</v>
      </c>
      <c r="AR790" s="25" t="s">
        <v>304</v>
      </c>
      <c r="AT790" s="25" t="s">
        <v>230</v>
      </c>
      <c r="AU790" s="25" t="s">
        <v>87</v>
      </c>
      <c r="AY790" s="25" t="s">
        <v>228</v>
      </c>
      <c r="BE790" s="216">
        <f>IF(N790="základní",J790,0)</f>
        <v>0</v>
      </c>
      <c r="BF790" s="216">
        <f>IF(N790="snížená",J790,0)</f>
        <v>0</v>
      </c>
      <c r="BG790" s="216">
        <f>IF(N790="zákl. přenesená",J790,0)</f>
        <v>0</v>
      </c>
      <c r="BH790" s="216">
        <f>IF(N790="sníž. přenesená",J790,0)</f>
        <v>0</v>
      </c>
      <c r="BI790" s="216">
        <f>IF(N790="nulová",J790,0)</f>
        <v>0</v>
      </c>
      <c r="BJ790" s="25" t="s">
        <v>24</v>
      </c>
      <c r="BK790" s="216">
        <f>ROUND(I790*H790,2)</f>
        <v>0</v>
      </c>
      <c r="BL790" s="25" t="s">
        <v>304</v>
      </c>
      <c r="BM790" s="25" t="s">
        <v>1619</v>
      </c>
    </row>
    <row r="791" spans="2:65" s="12" customFormat="1" ht="13.5">
      <c r="B791" s="217"/>
      <c r="C791" s="218"/>
      <c r="D791" s="219" t="s">
        <v>237</v>
      </c>
      <c r="E791" s="220" t="s">
        <v>22</v>
      </c>
      <c r="F791" s="221" t="s">
        <v>1620</v>
      </c>
      <c r="G791" s="218"/>
      <c r="H791" s="222">
        <v>2</v>
      </c>
      <c r="I791" s="223"/>
      <c r="J791" s="218"/>
      <c r="K791" s="218"/>
      <c r="L791" s="224"/>
      <c r="M791" s="225"/>
      <c r="N791" s="226"/>
      <c r="O791" s="226"/>
      <c r="P791" s="226"/>
      <c r="Q791" s="226"/>
      <c r="R791" s="226"/>
      <c r="S791" s="226"/>
      <c r="T791" s="227"/>
      <c r="AT791" s="228" t="s">
        <v>237</v>
      </c>
      <c r="AU791" s="228" t="s">
        <v>87</v>
      </c>
      <c r="AV791" s="12" t="s">
        <v>87</v>
      </c>
      <c r="AW791" s="12" t="s">
        <v>42</v>
      </c>
      <c r="AX791" s="12" t="s">
        <v>24</v>
      </c>
      <c r="AY791" s="228" t="s">
        <v>228</v>
      </c>
    </row>
    <row r="792" spans="2:65" s="1" customFormat="1" ht="22.5" customHeight="1">
      <c r="B792" s="42"/>
      <c r="C792" s="205" t="s">
        <v>1621</v>
      </c>
      <c r="D792" s="205" t="s">
        <v>230</v>
      </c>
      <c r="E792" s="206" t="s">
        <v>1622</v>
      </c>
      <c r="F792" s="207" t="s">
        <v>1623</v>
      </c>
      <c r="G792" s="208" t="s">
        <v>852</v>
      </c>
      <c r="H792" s="209">
        <v>1</v>
      </c>
      <c r="I792" s="210"/>
      <c r="J792" s="211">
        <f>ROUND(I792*H792,2)</f>
        <v>0</v>
      </c>
      <c r="K792" s="207" t="s">
        <v>264</v>
      </c>
      <c r="L792" s="62"/>
      <c r="M792" s="212" t="s">
        <v>22</v>
      </c>
      <c r="N792" s="213" t="s">
        <v>50</v>
      </c>
      <c r="O792" s="43"/>
      <c r="P792" s="214">
        <f>O792*H792</f>
        <v>0</v>
      </c>
      <c r="Q792" s="214">
        <v>0</v>
      </c>
      <c r="R792" s="214">
        <f>Q792*H792</f>
        <v>0</v>
      </c>
      <c r="S792" s="214">
        <v>0</v>
      </c>
      <c r="T792" s="215">
        <f>S792*H792</f>
        <v>0</v>
      </c>
      <c r="AR792" s="25" t="s">
        <v>304</v>
      </c>
      <c r="AT792" s="25" t="s">
        <v>230</v>
      </c>
      <c r="AU792" s="25" t="s">
        <v>87</v>
      </c>
      <c r="AY792" s="25" t="s">
        <v>228</v>
      </c>
      <c r="BE792" s="216">
        <f>IF(N792="základní",J792,0)</f>
        <v>0</v>
      </c>
      <c r="BF792" s="216">
        <f>IF(N792="snížená",J792,0)</f>
        <v>0</v>
      </c>
      <c r="BG792" s="216">
        <f>IF(N792="zákl. přenesená",J792,0)</f>
        <v>0</v>
      </c>
      <c r="BH792" s="216">
        <f>IF(N792="sníž. přenesená",J792,0)</f>
        <v>0</v>
      </c>
      <c r="BI792" s="216">
        <f>IF(N792="nulová",J792,0)</f>
        <v>0</v>
      </c>
      <c r="BJ792" s="25" t="s">
        <v>24</v>
      </c>
      <c r="BK792" s="216">
        <f>ROUND(I792*H792,2)</f>
        <v>0</v>
      </c>
      <c r="BL792" s="25" t="s">
        <v>304</v>
      </c>
      <c r="BM792" s="25" t="s">
        <v>1624</v>
      </c>
    </row>
    <row r="793" spans="2:65" s="12" customFormat="1" ht="13.5">
      <c r="B793" s="217"/>
      <c r="C793" s="218"/>
      <c r="D793" s="219" t="s">
        <v>237</v>
      </c>
      <c r="E793" s="220" t="s">
        <v>22</v>
      </c>
      <c r="F793" s="221" t="s">
        <v>1625</v>
      </c>
      <c r="G793" s="218"/>
      <c r="H793" s="222">
        <v>1</v>
      </c>
      <c r="I793" s="223"/>
      <c r="J793" s="218"/>
      <c r="K793" s="218"/>
      <c r="L793" s="224"/>
      <c r="M793" s="225"/>
      <c r="N793" s="226"/>
      <c r="O793" s="226"/>
      <c r="P793" s="226"/>
      <c r="Q793" s="226"/>
      <c r="R793" s="226"/>
      <c r="S793" s="226"/>
      <c r="T793" s="227"/>
      <c r="AT793" s="228" t="s">
        <v>237</v>
      </c>
      <c r="AU793" s="228" t="s">
        <v>87</v>
      </c>
      <c r="AV793" s="12" t="s">
        <v>87</v>
      </c>
      <c r="AW793" s="12" t="s">
        <v>42</v>
      </c>
      <c r="AX793" s="12" t="s">
        <v>24</v>
      </c>
      <c r="AY793" s="228" t="s">
        <v>228</v>
      </c>
    </row>
    <row r="794" spans="2:65" s="1" customFormat="1" ht="22.5" customHeight="1">
      <c r="B794" s="42"/>
      <c r="C794" s="205" t="s">
        <v>1626</v>
      </c>
      <c r="D794" s="205" t="s">
        <v>230</v>
      </c>
      <c r="E794" s="206" t="s">
        <v>1627</v>
      </c>
      <c r="F794" s="207" t="s">
        <v>1628</v>
      </c>
      <c r="G794" s="208" t="s">
        <v>852</v>
      </c>
      <c r="H794" s="209">
        <v>4</v>
      </c>
      <c r="I794" s="210"/>
      <c r="J794" s="211">
        <f>ROUND(I794*H794,2)</f>
        <v>0</v>
      </c>
      <c r="K794" s="207" t="s">
        <v>264</v>
      </c>
      <c r="L794" s="62"/>
      <c r="M794" s="212" t="s">
        <v>22</v>
      </c>
      <c r="N794" s="213" t="s">
        <v>50</v>
      </c>
      <c r="O794" s="43"/>
      <c r="P794" s="214">
        <f>O794*H794</f>
        <v>0</v>
      </c>
      <c r="Q794" s="214">
        <v>0</v>
      </c>
      <c r="R794" s="214">
        <f>Q794*H794</f>
        <v>0</v>
      </c>
      <c r="S794" s="214">
        <v>0</v>
      </c>
      <c r="T794" s="215">
        <f>S794*H794</f>
        <v>0</v>
      </c>
      <c r="AR794" s="25" t="s">
        <v>304</v>
      </c>
      <c r="AT794" s="25" t="s">
        <v>230</v>
      </c>
      <c r="AU794" s="25" t="s">
        <v>87</v>
      </c>
      <c r="AY794" s="25" t="s">
        <v>228</v>
      </c>
      <c r="BE794" s="216">
        <f>IF(N794="základní",J794,0)</f>
        <v>0</v>
      </c>
      <c r="BF794" s="216">
        <f>IF(N794="snížená",J794,0)</f>
        <v>0</v>
      </c>
      <c r="BG794" s="216">
        <f>IF(N794="zákl. přenesená",J794,0)</f>
        <v>0</v>
      </c>
      <c r="BH794" s="216">
        <f>IF(N794="sníž. přenesená",J794,0)</f>
        <v>0</v>
      </c>
      <c r="BI794" s="216">
        <f>IF(N794="nulová",J794,0)</f>
        <v>0</v>
      </c>
      <c r="BJ794" s="25" t="s">
        <v>24</v>
      </c>
      <c r="BK794" s="216">
        <f>ROUND(I794*H794,2)</f>
        <v>0</v>
      </c>
      <c r="BL794" s="25" t="s">
        <v>304</v>
      </c>
      <c r="BM794" s="25" t="s">
        <v>1629</v>
      </c>
    </row>
    <row r="795" spans="2:65" s="12" customFormat="1" ht="13.5">
      <c r="B795" s="217"/>
      <c r="C795" s="218"/>
      <c r="D795" s="219" t="s">
        <v>237</v>
      </c>
      <c r="E795" s="220" t="s">
        <v>22</v>
      </c>
      <c r="F795" s="221" t="s">
        <v>1630</v>
      </c>
      <c r="G795" s="218"/>
      <c r="H795" s="222">
        <v>4</v>
      </c>
      <c r="I795" s="223"/>
      <c r="J795" s="218"/>
      <c r="K795" s="218"/>
      <c r="L795" s="224"/>
      <c r="M795" s="225"/>
      <c r="N795" s="226"/>
      <c r="O795" s="226"/>
      <c r="P795" s="226"/>
      <c r="Q795" s="226"/>
      <c r="R795" s="226"/>
      <c r="S795" s="226"/>
      <c r="T795" s="227"/>
      <c r="AT795" s="228" t="s">
        <v>237</v>
      </c>
      <c r="AU795" s="228" t="s">
        <v>87</v>
      </c>
      <c r="AV795" s="12" t="s">
        <v>87</v>
      </c>
      <c r="AW795" s="12" t="s">
        <v>42</v>
      </c>
      <c r="AX795" s="12" t="s">
        <v>24</v>
      </c>
      <c r="AY795" s="228" t="s">
        <v>228</v>
      </c>
    </row>
    <row r="796" spans="2:65" s="1" customFormat="1" ht="22.5" customHeight="1">
      <c r="B796" s="42"/>
      <c r="C796" s="205" t="s">
        <v>1631</v>
      </c>
      <c r="D796" s="205" t="s">
        <v>230</v>
      </c>
      <c r="E796" s="206" t="s">
        <v>1632</v>
      </c>
      <c r="F796" s="207" t="s">
        <v>1633</v>
      </c>
      <c r="G796" s="208" t="s">
        <v>852</v>
      </c>
      <c r="H796" s="209">
        <v>1</v>
      </c>
      <c r="I796" s="210"/>
      <c r="J796" s="211">
        <f>ROUND(I796*H796,2)</f>
        <v>0</v>
      </c>
      <c r="K796" s="207" t="s">
        <v>264</v>
      </c>
      <c r="L796" s="62"/>
      <c r="M796" s="212" t="s">
        <v>22</v>
      </c>
      <c r="N796" s="213" t="s">
        <v>50</v>
      </c>
      <c r="O796" s="43"/>
      <c r="P796" s="214">
        <f>O796*H796</f>
        <v>0</v>
      </c>
      <c r="Q796" s="214">
        <v>0</v>
      </c>
      <c r="R796" s="214">
        <f>Q796*H796</f>
        <v>0</v>
      </c>
      <c r="S796" s="214">
        <v>0</v>
      </c>
      <c r="T796" s="215">
        <f>S796*H796</f>
        <v>0</v>
      </c>
      <c r="AR796" s="25" t="s">
        <v>304</v>
      </c>
      <c r="AT796" s="25" t="s">
        <v>230</v>
      </c>
      <c r="AU796" s="25" t="s">
        <v>87</v>
      </c>
      <c r="AY796" s="25" t="s">
        <v>228</v>
      </c>
      <c r="BE796" s="216">
        <f>IF(N796="základní",J796,0)</f>
        <v>0</v>
      </c>
      <c r="BF796" s="216">
        <f>IF(N796="snížená",J796,0)</f>
        <v>0</v>
      </c>
      <c r="BG796" s="216">
        <f>IF(N796="zákl. přenesená",J796,0)</f>
        <v>0</v>
      </c>
      <c r="BH796" s="216">
        <f>IF(N796="sníž. přenesená",J796,0)</f>
        <v>0</v>
      </c>
      <c r="BI796" s="216">
        <f>IF(N796="nulová",J796,0)</f>
        <v>0</v>
      </c>
      <c r="BJ796" s="25" t="s">
        <v>24</v>
      </c>
      <c r="BK796" s="216">
        <f>ROUND(I796*H796,2)</f>
        <v>0</v>
      </c>
      <c r="BL796" s="25" t="s">
        <v>304</v>
      </c>
      <c r="BM796" s="25" t="s">
        <v>1634</v>
      </c>
    </row>
    <row r="797" spans="2:65" s="12" customFormat="1" ht="13.5">
      <c r="B797" s="217"/>
      <c r="C797" s="218"/>
      <c r="D797" s="219" t="s">
        <v>237</v>
      </c>
      <c r="E797" s="220" t="s">
        <v>22</v>
      </c>
      <c r="F797" s="221" t="s">
        <v>1635</v>
      </c>
      <c r="G797" s="218"/>
      <c r="H797" s="222">
        <v>1</v>
      </c>
      <c r="I797" s="223"/>
      <c r="J797" s="218"/>
      <c r="K797" s="218"/>
      <c r="L797" s="224"/>
      <c r="M797" s="225"/>
      <c r="N797" s="226"/>
      <c r="O797" s="226"/>
      <c r="P797" s="226"/>
      <c r="Q797" s="226"/>
      <c r="R797" s="226"/>
      <c r="S797" s="226"/>
      <c r="T797" s="227"/>
      <c r="AT797" s="228" t="s">
        <v>237</v>
      </c>
      <c r="AU797" s="228" t="s">
        <v>87</v>
      </c>
      <c r="AV797" s="12" t="s">
        <v>87</v>
      </c>
      <c r="AW797" s="12" t="s">
        <v>42</v>
      </c>
      <c r="AX797" s="12" t="s">
        <v>24</v>
      </c>
      <c r="AY797" s="228" t="s">
        <v>228</v>
      </c>
    </row>
    <row r="798" spans="2:65" s="1" customFormat="1" ht="22.5" customHeight="1">
      <c r="B798" s="42"/>
      <c r="C798" s="205" t="s">
        <v>1636</v>
      </c>
      <c r="D798" s="205" t="s">
        <v>230</v>
      </c>
      <c r="E798" s="206" t="s">
        <v>1637</v>
      </c>
      <c r="F798" s="207" t="s">
        <v>1638</v>
      </c>
      <c r="G798" s="208" t="s">
        <v>852</v>
      </c>
      <c r="H798" s="209">
        <v>1</v>
      </c>
      <c r="I798" s="210"/>
      <c r="J798" s="211">
        <f>ROUND(I798*H798,2)</f>
        <v>0</v>
      </c>
      <c r="K798" s="207" t="s">
        <v>264</v>
      </c>
      <c r="L798" s="62"/>
      <c r="M798" s="212" t="s">
        <v>22</v>
      </c>
      <c r="N798" s="213" t="s">
        <v>50</v>
      </c>
      <c r="O798" s="43"/>
      <c r="P798" s="214">
        <f>O798*H798</f>
        <v>0</v>
      </c>
      <c r="Q798" s="214">
        <v>0</v>
      </c>
      <c r="R798" s="214">
        <f>Q798*H798</f>
        <v>0</v>
      </c>
      <c r="S798" s="214">
        <v>0</v>
      </c>
      <c r="T798" s="215">
        <f>S798*H798</f>
        <v>0</v>
      </c>
      <c r="AR798" s="25" t="s">
        <v>304</v>
      </c>
      <c r="AT798" s="25" t="s">
        <v>230</v>
      </c>
      <c r="AU798" s="25" t="s">
        <v>87</v>
      </c>
      <c r="AY798" s="25" t="s">
        <v>228</v>
      </c>
      <c r="BE798" s="216">
        <f>IF(N798="základní",J798,0)</f>
        <v>0</v>
      </c>
      <c r="BF798" s="216">
        <f>IF(N798="snížená",J798,0)</f>
        <v>0</v>
      </c>
      <c r="BG798" s="216">
        <f>IF(N798="zákl. přenesená",J798,0)</f>
        <v>0</v>
      </c>
      <c r="BH798" s="216">
        <f>IF(N798="sníž. přenesená",J798,0)</f>
        <v>0</v>
      </c>
      <c r="BI798" s="216">
        <f>IF(N798="nulová",J798,0)</f>
        <v>0</v>
      </c>
      <c r="BJ798" s="25" t="s">
        <v>24</v>
      </c>
      <c r="BK798" s="216">
        <f>ROUND(I798*H798,2)</f>
        <v>0</v>
      </c>
      <c r="BL798" s="25" t="s">
        <v>304</v>
      </c>
      <c r="BM798" s="25" t="s">
        <v>1639</v>
      </c>
    </row>
    <row r="799" spans="2:65" s="12" customFormat="1" ht="13.5">
      <c r="B799" s="217"/>
      <c r="C799" s="218"/>
      <c r="D799" s="219" t="s">
        <v>237</v>
      </c>
      <c r="E799" s="220" t="s">
        <v>22</v>
      </c>
      <c r="F799" s="221" t="s">
        <v>1640</v>
      </c>
      <c r="G799" s="218"/>
      <c r="H799" s="222">
        <v>1</v>
      </c>
      <c r="I799" s="223"/>
      <c r="J799" s="218"/>
      <c r="K799" s="218"/>
      <c r="L799" s="224"/>
      <c r="M799" s="225"/>
      <c r="N799" s="226"/>
      <c r="O799" s="226"/>
      <c r="P799" s="226"/>
      <c r="Q799" s="226"/>
      <c r="R799" s="226"/>
      <c r="S799" s="226"/>
      <c r="T799" s="227"/>
      <c r="AT799" s="228" t="s">
        <v>237</v>
      </c>
      <c r="AU799" s="228" t="s">
        <v>87</v>
      </c>
      <c r="AV799" s="12" t="s">
        <v>87</v>
      </c>
      <c r="AW799" s="12" t="s">
        <v>42</v>
      </c>
      <c r="AX799" s="12" t="s">
        <v>24</v>
      </c>
      <c r="AY799" s="228" t="s">
        <v>228</v>
      </c>
    </row>
    <row r="800" spans="2:65" s="1" customFormat="1" ht="22.5" customHeight="1">
      <c r="B800" s="42"/>
      <c r="C800" s="205" t="s">
        <v>1641</v>
      </c>
      <c r="D800" s="205" t="s">
        <v>230</v>
      </c>
      <c r="E800" s="206" t="s">
        <v>1642</v>
      </c>
      <c r="F800" s="207" t="s">
        <v>1643</v>
      </c>
      <c r="G800" s="208" t="s">
        <v>852</v>
      </c>
      <c r="H800" s="209">
        <v>1</v>
      </c>
      <c r="I800" s="210"/>
      <c r="J800" s="211">
        <f>ROUND(I800*H800,2)</f>
        <v>0</v>
      </c>
      <c r="K800" s="207" t="s">
        <v>264</v>
      </c>
      <c r="L800" s="62"/>
      <c r="M800" s="212" t="s">
        <v>22</v>
      </c>
      <c r="N800" s="213" t="s">
        <v>50</v>
      </c>
      <c r="O800" s="43"/>
      <c r="P800" s="214">
        <f>O800*H800</f>
        <v>0</v>
      </c>
      <c r="Q800" s="214">
        <v>0</v>
      </c>
      <c r="R800" s="214">
        <f>Q800*H800</f>
        <v>0</v>
      </c>
      <c r="S800" s="214">
        <v>0</v>
      </c>
      <c r="T800" s="215">
        <f>S800*H800</f>
        <v>0</v>
      </c>
      <c r="AR800" s="25" t="s">
        <v>304</v>
      </c>
      <c r="AT800" s="25" t="s">
        <v>230</v>
      </c>
      <c r="AU800" s="25" t="s">
        <v>87</v>
      </c>
      <c r="AY800" s="25" t="s">
        <v>228</v>
      </c>
      <c r="BE800" s="216">
        <f>IF(N800="základní",J800,0)</f>
        <v>0</v>
      </c>
      <c r="BF800" s="216">
        <f>IF(N800="snížená",J800,0)</f>
        <v>0</v>
      </c>
      <c r="BG800" s="216">
        <f>IF(N800="zákl. přenesená",J800,0)</f>
        <v>0</v>
      </c>
      <c r="BH800" s="216">
        <f>IF(N800="sníž. přenesená",J800,0)</f>
        <v>0</v>
      </c>
      <c r="BI800" s="216">
        <f>IF(N800="nulová",J800,0)</f>
        <v>0</v>
      </c>
      <c r="BJ800" s="25" t="s">
        <v>24</v>
      </c>
      <c r="BK800" s="216">
        <f>ROUND(I800*H800,2)</f>
        <v>0</v>
      </c>
      <c r="BL800" s="25" t="s">
        <v>304</v>
      </c>
      <c r="BM800" s="25" t="s">
        <v>1644</v>
      </c>
    </row>
    <row r="801" spans="2:65" s="12" customFormat="1" ht="13.5">
      <c r="B801" s="217"/>
      <c r="C801" s="218"/>
      <c r="D801" s="219" t="s">
        <v>237</v>
      </c>
      <c r="E801" s="220" t="s">
        <v>22</v>
      </c>
      <c r="F801" s="221" t="s">
        <v>1645</v>
      </c>
      <c r="G801" s="218"/>
      <c r="H801" s="222">
        <v>1</v>
      </c>
      <c r="I801" s="223"/>
      <c r="J801" s="218"/>
      <c r="K801" s="218"/>
      <c r="L801" s="224"/>
      <c r="M801" s="225"/>
      <c r="N801" s="226"/>
      <c r="O801" s="226"/>
      <c r="P801" s="226"/>
      <c r="Q801" s="226"/>
      <c r="R801" s="226"/>
      <c r="S801" s="226"/>
      <c r="T801" s="227"/>
      <c r="AT801" s="228" t="s">
        <v>237</v>
      </c>
      <c r="AU801" s="228" t="s">
        <v>87</v>
      </c>
      <c r="AV801" s="12" t="s">
        <v>87</v>
      </c>
      <c r="AW801" s="12" t="s">
        <v>42</v>
      </c>
      <c r="AX801" s="12" t="s">
        <v>24</v>
      </c>
      <c r="AY801" s="228" t="s">
        <v>228</v>
      </c>
    </row>
    <row r="802" spans="2:65" s="1" customFormat="1" ht="22.5" customHeight="1">
      <c r="B802" s="42"/>
      <c r="C802" s="205" t="s">
        <v>1646</v>
      </c>
      <c r="D802" s="205" t="s">
        <v>230</v>
      </c>
      <c r="E802" s="206" t="s">
        <v>1647</v>
      </c>
      <c r="F802" s="207" t="s">
        <v>1633</v>
      </c>
      <c r="G802" s="208" t="s">
        <v>852</v>
      </c>
      <c r="H802" s="209">
        <v>1</v>
      </c>
      <c r="I802" s="210"/>
      <c r="J802" s="211">
        <f>ROUND(I802*H802,2)</f>
        <v>0</v>
      </c>
      <c r="K802" s="207" t="s">
        <v>264</v>
      </c>
      <c r="L802" s="62"/>
      <c r="M802" s="212" t="s">
        <v>22</v>
      </c>
      <c r="N802" s="213" t="s">
        <v>50</v>
      </c>
      <c r="O802" s="43"/>
      <c r="P802" s="214">
        <f>O802*H802</f>
        <v>0</v>
      </c>
      <c r="Q802" s="214">
        <v>0</v>
      </c>
      <c r="R802" s="214">
        <f>Q802*H802</f>
        <v>0</v>
      </c>
      <c r="S802" s="214">
        <v>0</v>
      </c>
      <c r="T802" s="215">
        <f>S802*H802</f>
        <v>0</v>
      </c>
      <c r="AR802" s="25" t="s">
        <v>304</v>
      </c>
      <c r="AT802" s="25" t="s">
        <v>230</v>
      </c>
      <c r="AU802" s="25" t="s">
        <v>87</v>
      </c>
      <c r="AY802" s="25" t="s">
        <v>228</v>
      </c>
      <c r="BE802" s="216">
        <f>IF(N802="základní",J802,0)</f>
        <v>0</v>
      </c>
      <c r="BF802" s="216">
        <f>IF(N802="snížená",J802,0)</f>
        <v>0</v>
      </c>
      <c r="BG802" s="216">
        <f>IF(N802="zákl. přenesená",J802,0)</f>
        <v>0</v>
      </c>
      <c r="BH802" s="216">
        <f>IF(N802="sníž. přenesená",J802,0)</f>
        <v>0</v>
      </c>
      <c r="BI802" s="216">
        <f>IF(N802="nulová",J802,0)</f>
        <v>0</v>
      </c>
      <c r="BJ802" s="25" t="s">
        <v>24</v>
      </c>
      <c r="BK802" s="216">
        <f>ROUND(I802*H802,2)</f>
        <v>0</v>
      </c>
      <c r="BL802" s="25" t="s">
        <v>304</v>
      </c>
      <c r="BM802" s="25" t="s">
        <v>1648</v>
      </c>
    </row>
    <row r="803" spans="2:65" s="12" customFormat="1" ht="13.5">
      <c r="B803" s="217"/>
      <c r="C803" s="218"/>
      <c r="D803" s="219" t="s">
        <v>237</v>
      </c>
      <c r="E803" s="220" t="s">
        <v>22</v>
      </c>
      <c r="F803" s="221" t="s">
        <v>1649</v>
      </c>
      <c r="G803" s="218"/>
      <c r="H803" s="222">
        <v>1</v>
      </c>
      <c r="I803" s="223"/>
      <c r="J803" s="218"/>
      <c r="K803" s="218"/>
      <c r="L803" s="224"/>
      <c r="M803" s="225"/>
      <c r="N803" s="226"/>
      <c r="O803" s="226"/>
      <c r="P803" s="226"/>
      <c r="Q803" s="226"/>
      <c r="R803" s="226"/>
      <c r="S803" s="226"/>
      <c r="T803" s="227"/>
      <c r="AT803" s="228" t="s">
        <v>237</v>
      </c>
      <c r="AU803" s="228" t="s">
        <v>87</v>
      </c>
      <c r="AV803" s="12" t="s">
        <v>87</v>
      </c>
      <c r="AW803" s="12" t="s">
        <v>42</v>
      </c>
      <c r="AX803" s="12" t="s">
        <v>24</v>
      </c>
      <c r="AY803" s="228" t="s">
        <v>228</v>
      </c>
    </row>
    <row r="804" spans="2:65" s="1" customFormat="1" ht="22.5" customHeight="1">
      <c r="B804" s="42"/>
      <c r="C804" s="205" t="s">
        <v>1650</v>
      </c>
      <c r="D804" s="205" t="s">
        <v>230</v>
      </c>
      <c r="E804" s="206" t="s">
        <v>1651</v>
      </c>
      <c r="F804" s="207" t="s">
        <v>1652</v>
      </c>
      <c r="G804" s="208" t="s">
        <v>852</v>
      </c>
      <c r="H804" s="209">
        <v>1</v>
      </c>
      <c r="I804" s="210"/>
      <c r="J804" s="211">
        <f>ROUND(I804*H804,2)</f>
        <v>0</v>
      </c>
      <c r="K804" s="207" t="s">
        <v>264</v>
      </c>
      <c r="L804" s="62"/>
      <c r="M804" s="212" t="s">
        <v>22</v>
      </c>
      <c r="N804" s="213" t="s">
        <v>50</v>
      </c>
      <c r="O804" s="43"/>
      <c r="P804" s="214">
        <f>O804*H804</f>
        <v>0</v>
      </c>
      <c r="Q804" s="214">
        <v>0</v>
      </c>
      <c r="R804" s="214">
        <f>Q804*H804</f>
        <v>0</v>
      </c>
      <c r="S804" s="214">
        <v>0</v>
      </c>
      <c r="T804" s="215">
        <f>S804*H804</f>
        <v>0</v>
      </c>
      <c r="AR804" s="25" t="s">
        <v>304</v>
      </c>
      <c r="AT804" s="25" t="s">
        <v>230</v>
      </c>
      <c r="AU804" s="25" t="s">
        <v>87</v>
      </c>
      <c r="AY804" s="25" t="s">
        <v>228</v>
      </c>
      <c r="BE804" s="216">
        <f>IF(N804="základní",J804,0)</f>
        <v>0</v>
      </c>
      <c r="BF804" s="216">
        <f>IF(N804="snížená",J804,0)</f>
        <v>0</v>
      </c>
      <c r="BG804" s="216">
        <f>IF(N804="zákl. přenesená",J804,0)</f>
        <v>0</v>
      </c>
      <c r="BH804" s="216">
        <f>IF(N804="sníž. přenesená",J804,0)</f>
        <v>0</v>
      </c>
      <c r="BI804" s="216">
        <f>IF(N804="nulová",J804,0)</f>
        <v>0</v>
      </c>
      <c r="BJ804" s="25" t="s">
        <v>24</v>
      </c>
      <c r="BK804" s="216">
        <f>ROUND(I804*H804,2)</f>
        <v>0</v>
      </c>
      <c r="BL804" s="25" t="s">
        <v>304</v>
      </c>
      <c r="BM804" s="25" t="s">
        <v>1653</v>
      </c>
    </row>
    <row r="805" spans="2:65" s="12" customFormat="1" ht="13.5">
      <c r="B805" s="217"/>
      <c r="C805" s="218"/>
      <c r="D805" s="219" t="s">
        <v>237</v>
      </c>
      <c r="E805" s="220" t="s">
        <v>22</v>
      </c>
      <c r="F805" s="221" t="s">
        <v>1654</v>
      </c>
      <c r="G805" s="218"/>
      <c r="H805" s="222">
        <v>1</v>
      </c>
      <c r="I805" s="223"/>
      <c r="J805" s="218"/>
      <c r="K805" s="218"/>
      <c r="L805" s="224"/>
      <c r="M805" s="225"/>
      <c r="N805" s="226"/>
      <c r="O805" s="226"/>
      <c r="P805" s="226"/>
      <c r="Q805" s="226"/>
      <c r="R805" s="226"/>
      <c r="S805" s="226"/>
      <c r="T805" s="227"/>
      <c r="AT805" s="228" t="s">
        <v>237</v>
      </c>
      <c r="AU805" s="228" t="s">
        <v>87</v>
      </c>
      <c r="AV805" s="12" t="s">
        <v>87</v>
      </c>
      <c r="AW805" s="12" t="s">
        <v>42</v>
      </c>
      <c r="AX805" s="12" t="s">
        <v>24</v>
      </c>
      <c r="AY805" s="228" t="s">
        <v>228</v>
      </c>
    </row>
    <row r="806" spans="2:65" s="1" customFormat="1" ht="31.5" customHeight="1">
      <c r="B806" s="42"/>
      <c r="C806" s="205" t="s">
        <v>1655</v>
      </c>
      <c r="D806" s="205" t="s">
        <v>230</v>
      </c>
      <c r="E806" s="206" t="s">
        <v>1656</v>
      </c>
      <c r="F806" s="207" t="s">
        <v>1657</v>
      </c>
      <c r="G806" s="208" t="s">
        <v>852</v>
      </c>
      <c r="H806" s="209">
        <v>1</v>
      </c>
      <c r="I806" s="210"/>
      <c r="J806" s="211">
        <f>ROUND(I806*H806,2)</f>
        <v>0</v>
      </c>
      <c r="K806" s="207" t="s">
        <v>264</v>
      </c>
      <c r="L806" s="62"/>
      <c r="M806" s="212" t="s">
        <v>22</v>
      </c>
      <c r="N806" s="213" t="s">
        <v>50</v>
      </c>
      <c r="O806" s="43"/>
      <c r="P806" s="214">
        <f>O806*H806</f>
        <v>0</v>
      </c>
      <c r="Q806" s="214">
        <v>0</v>
      </c>
      <c r="R806" s="214">
        <f>Q806*H806</f>
        <v>0</v>
      </c>
      <c r="S806" s="214">
        <v>0</v>
      </c>
      <c r="T806" s="215">
        <f>S806*H806</f>
        <v>0</v>
      </c>
      <c r="AR806" s="25" t="s">
        <v>304</v>
      </c>
      <c r="AT806" s="25" t="s">
        <v>230</v>
      </c>
      <c r="AU806" s="25" t="s">
        <v>87</v>
      </c>
      <c r="AY806" s="25" t="s">
        <v>228</v>
      </c>
      <c r="BE806" s="216">
        <f>IF(N806="základní",J806,0)</f>
        <v>0</v>
      </c>
      <c r="BF806" s="216">
        <f>IF(N806="snížená",J806,0)</f>
        <v>0</v>
      </c>
      <c r="BG806" s="216">
        <f>IF(N806="zákl. přenesená",J806,0)</f>
        <v>0</v>
      </c>
      <c r="BH806" s="216">
        <f>IF(N806="sníž. přenesená",J806,0)</f>
        <v>0</v>
      </c>
      <c r="BI806" s="216">
        <f>IF(N806="nulová",J806,0)</f>
        <v>0</v>
      </c>
      <c r="BJ806" s="25" t="s">
        <v>24</v>
      </c>
      <c r="BK806" s="216">
        <f>ROUND(I806*H806,2)</f>
        <v>0</v>
      </c>
      <c r="BL806" s="25" t="s">
        <v>304</v>
      </c>
      <c r="BM806" s="25" t="s">
        <v>1658</v>
      </c>
    </row>
    <row r="807" spans="2:65" s="12" customFormat="1" ht="13.5">
      <c r="B807" s="217"/>
      <c r="C807" s="218"/>
      <c r="D807" s="219" t="s">
        <v>237</v>
      </c>
      <c r="E807" s="220" t="s">
        <v>22</v>
      </c>
      <c r="F807" s="221" t="s">
        <v>1659</v>
      </c>
      <c r="G807" s="218"/>
      <c r="H807" s="222">
        <v>1</v>
      </c>
      <c r="I807" s="223"/>
      <c r="J807" s="218"/>
      <c r="K807" s="218"/>
      <c r="L807" s="224"/>
      <c r="M807" s="225"/>
      <c r="N807" s="226"/>
      <c r="O807" s="226"/>
      <c r="P807" s="226"/>
      <c r="Q807" s="226"/>
      <c r="R807" s="226"/>
      <c r="S807" s="226"/>
      <c r="T807" s="227"/>
      <c r="AT807" s="228" t="s">
        <v>237</v>
      </c>
      <c r="AU807" s="228" t="s">
        <v>87</v>
      </c>
      <c r="AV807" s="12" t="s">
        <v>87</v>
      </c>
      <c r="AW807" s="12" t="s">
        <v>42</v>
      </c>
      <c r="AX807" s="12" t="s">
        <v>24</v>
      </c>
      <c r="AY807" s="228" t="s">
        <v>228</v>
      </c>
    </row>
    <row r="808" spans="2:65" s="1" customFormat="1" ht="22.5" customHeight="1">
      <c r="B808" s="42"/>
      <c r="C808" s="205" t="s">
        <v>1660</v>
      </c>
      <c r="D808" s="205" t="s">
        <v>230</v>
      </c>
      <c r="E808" s="206" t="s">
        <v>1661</v>
      </c>
      <c r="F808" s="207" t="s">
        <v>1662</v>
      </c>
      <c r="G808" s="208" t="s">
        <v>852</v>
      </c>
      <c r="H808" s="209">
        <v>1</v>
      </c>
      <c r="I808" s="210"/>
      <c r="J808" s="211">
        <f>ROUND(I808*H808,2)</f>
        <v>0</v>
      </c>
      <c r="K808" s="207" t="s">
        <v>264</v>
      </c>
      <c r="L808" s="62"/>
      <c r="M808" s="212" t="s">
        <v>22</v>
      </c>
      <c r="N808" s="213" t="s">
        <v>50</v>
      </c>
      <c r="O808" s="43"/>
      <c r="P808" s="214">
        <f>O808*H808</f>
        <v>0</v>
      </c>
      <c r="Q808" s="214">
        <v>0</v>
      </c>
      <c r="R808" s="214">
        <f>Q808*H808</f>
        <v>0</v>
      </c>
      <c r="S808" s="214">
        <v>0</v>
      </c>
      <c r="T808" s="215">
        <f>S808*H808</f>
        <v>0</v>
      </c>
      <c r="AR808" s="25" t="s">
        <v>304</v>
      </c>
      <c r="AT808" s="25" t="s">
        <v>230</v>
      </c>
      <c r="AU808" s="25" t="s">
        <v>87</v>
      </c>
      <c r="AY808" s="25" t="s">
        <v>228</v>
      </c>
      <c r="BE808" s="216">
        <f>IF(N808="základní",J808,0)</f>
        <v>0</v>
      </c>
      <c r="BF808" s="216">
        <f>IF(N808="snížená",J808,0)</f>
        <v>0</v>
      </c>
      <c r="BG808" s="216">
        <f>IF(N808="zákl. přenesená",J808,0)</f>
        <v>0</v>
      </c>
      <c r="BH808" s="216">
        <f>IF(N808="sníž. přenesená",J808,0)</f>
        <v>0</v>
      </c>
      <c r="BI808" s="216">
        <f>IF(N808="nulová",J808,0)</f>
        <v>0</v>
      </c>
      <c r="BJ808" s="25" t="s">
        <v>24</v>
      </c>
      <c r="BK808" s="216">
        <f>ROUND(I808*H808,2)</f>
        <v>0</v>
      </c>
      <c r="BL808" s="25" t="s">
        <v>304</v>
      </c>
      <c r="BM808" s="25" t="s">
        <v>1663</v>
      </c>
    </row>
    <row r="809" spans="2:65" s="12" customFormat="1" ht="13.5">
      <c r="B809" s="217"/>
      <c r="C809" s="218"/>
      <c r="D809" s="219" t="s">
        <v>237</v>
      </c>
      <c r="E809" s="220" t="s">
        <v>22</v>
      </c>
      <c r="F809" s="221" t="s">
        <v>1664</v>
      </c>
      <c r="G809" s="218"/>
      <c r="H809" s="222">
        <v>1</v>
      </c>
      <c r="I809" s="223"/>
      <c r="J809" s="218"/>
      <c r="K809" s="218"/>
      <c r="L809" s="224"/>
      <c r="M809" s="225"/>
      <c r="N809" s="226"/>
      <c r="O809" s="226"/>
      <c r="P809" s="226"/>
      <c r="Q809" s="226"/>
      <c r="R809" s="226"/>
      <c r="S809" s="226"/>
      <c r="T809" s="227"/>
      <c r="AT809" s="228" t="s">
        <v>237</v>
      </c>
      <c r="AU809" s="228" t="s">
        <v>87</v>
      </c>
      <c r="AV809" s="12" t="s">
        <v>87</v>
      </c>
      <c r="AW809" s="12" t="s">
        <v>42</v>
      </c>
      <c r="AX809" s="12" t="s">
        <v>24</v>
      </c>
      <c r="AY809" s="228" t="s">
        <v>228</v>
      </c>
    </row>
    <row r="810" spans="2:65" s="1" customFormat="1" ht="31.5" customHeight="1">
      <c r="B810" s="42"/>
      <c r="C810" s="205" t="s">
        <v>1665</v>
      </c>
      <c r="D810" s="205" t="s">
        <v>230</v>
      </c>
      <c r="E810" s="206" t="s">
        <v>1666</v>
      </c>
      <c r="F810" s="207" t="s">
        <v>1667</v>
      </c>
      <c r="G810" s="208" t="s">
        <v>852</v>
      </c>
      <c r="H810" s="209">
        <v>1</v>
      </c>
      <c r="I810" s="210"/>
      <c r="J810" s="211">
        <f>ROUND(I810*H810,2)</f>
        <v>0</v>
      </c>
      <c r="K810" s="207" t="s">
        <v>264</v>
      </c>
      <c r="L810" s="62"/>
      <c r="M810" s="212" t="s">
        <v>22</v>
      </c>
      <c r="N810" s="213" t="s">
        <v>50</v>
      </c>
      <c r="O810" s="43"/>
      <c r="P810" s="214">
        <f>O810*H810</f>
        <v>0</v>
      </c>
      <c r="Q810" s="214">
        <v>0</v>
      </c>
      <c r="R810" s="214">
        <f>Q810*H810</f>
        <v>0</v>
      </c>
      <c r="S810" s="214">
        <v>0</v>
      </c>
      <c r="T810" s="215">
        <f>S810*H810</f>
        <v>0</v>
      </c>
      <c r="AR810" s="25" t="s">
        <v>304</v>
      </c>
      <c r="AT810" s="25" t="s">
        <v>230</v>
      </c>
      <c r="AU810" s="25" t="s">
        <v>87</v>
      </c>
      <c r="AY810" s="25" t="s">
        <v>228</v>
      </c>
      <c r="BE810" s="216">
        <f>IF(N810="základní",J810,0)</f>
        <v>0</v>
      </c>
      <c r="BF810" s="216">
        <f>IF(N810="snížená",J810,0)</f>
        <v>0</v>
      </c>
      <c r="BG810" s="216">
        <f>IF(N810="zákl. přenesená",J810,0)</f>
        <v>0</v>
      </c>
      <c r="BH810" s="216">
        <f>IF(N810="sníž. přenesená",J810,0)</f>
        <v>0</v>
      </c>
      <c r="BI810" s="216">
        <f>IF(N810="nulová",J810,0)</f>
        <v>0</v>
      </c>
      <c r="BJ810" s="25" t="s">
        <v>24</v>
      </c>
      <c r="BK810" s="216">
        <f>ROUND(I810*H810,2)</f>
        <v>0</v>
      </c>
      <c r="BL810" s="25" t="s">
        <v>304</v>
      </c>
      <c r="BM810" s="25" t="s">
        <v>1668</v>
      </c>
    </row>
    <row r="811" spans="2:65" s="12" customFormat="1" ht="13.5">
      <c r="B811" s="217"/>
      <c r="C811" s="218"/>
      <c r="D811" s="219" t="s">
        <v>237</v>
      </c>
      <c r="E811" s="220" t="s">
        <v>22</v>
      </c>
      <c r="F811" s="221" t="s">
        <v>1669</v>
      </c>
      <c r="G811" s="218"/>
      <c r="H811" s="222">
        <v>1</v>
      </c>
      <c r="I811" s="223"/>
      <c r="J811" s="218"/>
      <c r="K811" s="218"/>
      <c r="L811" s="224"/>
      <c r="M811" s="225"/>
      <c r="N811" s="226"/>
      <c r="O811" s="226"/>
      <c r="P811" s="226"/>
      <c r="Q811" s="226"/>
      <c r="R811" s="226"/>
      <c r="S811" s="226"/>
      <c r="T811" s="227"/>
      <c r="AT811" s="228" t="s">
        <v>237</v>
      </c>
      <c r="AU811" s="228" t="s">
        <v>87</v>
      </c>
      <c r="AV811" s="12" t="s">
        <v>87</v>
      </c>
      <c r="AW811" s="12" t="s">
        <v>42</v>
      </c>
      <c r="AX811" s="12" t="s">
        <v>24</v>
      </c>
      <c r="AY811" s="228" t="s">
        <v>228</v>
      </c>
    </row>
    <row r="812" spans="2:65" s="1" customFormat="1" ht="22.5" customHeight="1">
      <c r="B812" s="42"/>
      <c r="C812" s="205" t="s">
        <v>1670</v>
      </c>
      <c r="D812" s="205" t="s">
        <v>230</v>
      </c>
      <c r="E812" s="206" t="s">
        <v>1671</v>
      </c>
      <c r="F812" s="207" t="s">
        <v>1672</v>
      </c>
      <c r="G812" s="208" t="s">
        <v>852</v>
      </c>
      <c r="H812" s="209">
        <v>1</v>
      </c>
      <c r="I812" s="210"/>
      <c r="J812" s="211">
        <f>ROUND(I812*H812,2)</f>
        <v>0</v>
      </c>
      <c r="K812" s="207" t="s">
        <v>264</v>
      </c>
      <c r="L812" s="62"/>
      <c r="M812" s="212" t="s">
        <v>22</v>
      </c>
      <c r="N812" s="213" t="s">
        <v>50</v>
      </c>
      <c r="O812" s="43"/>
      <c r="P812" s="214">
        <f>O812*H812</f>
        <v>0</v>
      </c>
      <c r="Q812" s="214">
        <v>0</v>
      </c>
      <c r="R812" s="214">
        <f>Q812*H812</f>
        <v>0</v>
      </c>
      <c r="S812" s="214">
        <v>0</v>
      </c>
      <c r="T812" s="215">
        <f>S812*H812</f>
        <v>0</v>
      </c>
      <c r="AR812" s="25" t="s">
        <v>304</v>
      </c>
      <c r="AT812" s="25" t="s">
        <v>230</v>
      </c>
      <c r="AU812" s="25" t="s">
        <v>87</v>
      </c>
      <c r="AY812" s="25" t="s">
        <v>228</v>
      </c>
      <c r="BE812" s="216">
        <f>IF(N812="základní",J812,0)</f>
        <v>0</v>
      </c>
      <c r="BF812" s="216">
        <f>IF(N812="snížená",J812,0)</f>
        <v>0</v>
      </c>
      <c r="BG812" s="216">
        <f>IF(N812="zákl. přenesená",J812,0)</f>
        <v>0</v>
      </c>
      <c r="BH812" s="216">
        <f>IF(N812="sníž. přenesená",J812,0)</f>
        <v>0</v>
      </c>
      <c r="BI812" s="216">
        <f>IF(N812="nulová",J812,0)</f>
        <v>0</v>
      </c>
      <c r="BJ812" s="25" t="s">
        <v>24</v>
      </c>
      <c r="BK812" s="216">
        <f>ROUND(I812*H812,2)</f>
        <v>0</v>
      </c>
      <c r="BL812" s="25" t="s">
        <v>304</v>
      </c>
      <c r="BM812" s="25" t="s">
        <v>1673</v>
      </c>
    </row>
    <row r="813" spans="2:65" s="12" customFormat="1" ht="13.5">
      <c r="B813" s="217"/>
      <c r="C813" s="218"/>
      <c r="D813" s="219" t="s">
        <v>237</v>
      </c>
      <c r="E813" s="220" t="s">
        <v>22</v>
      </c>
      <c r="F813" s="221" t="s">
        <v>1674</v>
      </c>
      <c r="G813" s="218"/>
      <c r="H813" s="222">
        <v>1</v>
      </c>
      <c r="I813" s="223"/>
      <c r="J813" s="218"/>
      <c r="K813" s="218"/>
      <c r="L813" s="224"/>
      <c r="M813" s="225"/>
      <c r="N813" s="226"/>
      <c r="O813" s="226"/>
      <c r="P813" s="226"/>
      <c r="Q813" s="226"/>
      <c r="R813" s="226"/>
      <c r="S813" s="226"/>
      <c r="T813" s="227"/>
      <c r="AT813" s="228" t="s">
        <v>237</v>
      </c>
      <c r="AU813" s="228" t="s">
        <v>87</v>
      </c>
      <c r="AV813" s="12" t="s">
        <v>87</v>
      </c>
      <c r="AW813" s="12" t="s">
        <v>42</v>
      </c>
      <c r="AX813" s="12" t="s">
        <v>24</v>
      </c>
      <c r="AY813" s="228" t="s">
        <v>228</v>
      </c>
    </row>
    <row r="814" spans="2:65" s="1" customFormat="1" ht="22.5" customHeight="1">
      <c r="B814" s="42"/>
      <c r="C814" s="205" t="s">
        <v>1675</v>
      </c>
      <c r="D814" s="205" t="s">
        <v>230</v>
      </c>
      <c r="E814" s="206" t="s">
        <v>1676</v>
      </c>
      <c r="F814" s="207" t="s">
        <v>1677</v>
      </c>
      <c r="G814" s="208" t="s">
        <v>852</v>
      </c>
      <c r="H814" s="209">
        <v>1</v>
      </c>
      <c r="I814" s="210"/>
      <c r="J814" s="211">
        <f>ROUND(I814*H814,2)</f>
        <v>0</v>
      </c>
      <c r="K814" s="207" t="s">
        <v>264</v>
      </c>
      <c r="L814" s="62"/>
      <c r="M814" s="212" t="s">
        <v>22</v>
      </c>
      <c r="N814" s="213" t="s">
        <v>50</v>
      </c>
      <c r="O814" s="43"/>
      <c r="P814" s="214">
        <f>O814*H814</f>
        <v>0</v>
      </c>
      <c r="Q814" s="214">
        <v>0</v>
      </c>
      <c r="R814" s="214">
        <f>Q814*H814</f>
        <v>0</v>
      </c>
      <c r="S814" s="214">
        <v>0</v>
      </c>
      <c r="T814" s="215">
        <f>S814*H814</f>
        <v>0</v>
      </c>
      <c r="AR814" s="25" t="s">
        <v>304</v>
      </c>
      <c r="AT814" s="25" t="s">
        <v>230</v>
      </c>
      <c r="AU814" s="25" t="s">
        <v>87</v>
      </c>
      <c r="AY814" s="25" t="s">
        <v>228</v>
      </c>
      <c r="BE814" s="216">
        <f>IF(N814="základní",J814,0)</f>
        <v>0</v>
      </c>
      <c r="BF814" s="216">
        <f>IF(N814="snížená",J814,0)</f>
        <v>0</v>
      </c>
      <c r="BG814" s="216">
        <f>IF(N814="zákl. přenesená",J814,0)</f>
        <v>0</v>
      </c>
      <c r="BH814" s="216">
        <f>IF(N814="sníž. přenesená",J814,0)</f>
        <v>0</v>
      </c>
      <c r="BI814" s="216">
        <f>IF(N814="nulová",J814,0)</f>
        <v>0</v>
      </c>
      <c r="BJ814" s="25" t="s">
        <v>24</v>
      </c>
      <c r="BK814" s="216">
        <f>ROUND(I814*H814,2)</f>
        <v>0</v>
      </c>
      <c r="BL814" s="25" t="s">
        <v>304</v>
      </c>
      <c r="BM814" s="25" t="s">
        <v>1678</v>
      </c>
    </row>
    <row r="815" spans="2:65" s="12" customFormat="1" ht="13.5">
      <c r="B815" s="217"/>
      <c r="C815" s="218"/>
      <c r="D815" s="219" t="s">
        <v>237</v>
      </c>
      <c r="E815" s="220" t="s">
        <v>22</v>
      </c>
      <c r="F815" s="221" t="s">
        <v>1679</v>
      </c>
      <c r="G815" s="218"/>
      <c r="H815" s="222">
        <v>1</v>
      </c>
      <c r="I815" s="223"/>
      <c r="J815" s="218"/>
      <c r="K815" s="218"/>
      <c r="L815" s="224"/>
      <c r="M815" s="225"/>
      <c r="N815" s="226"/>
      <c r="O815" s="226"/>
      <c r="P815" s="226"/>
      <c r="Q815" s="226"/>
      <c r="R815" s="226"/>
      <c r="S815" s="226"/>
      <c r="T815" s="227"/>
      <c r="AT815" s="228" t="s">
        <v>237</v>
      </c>
      <c r="AU815" s="228" t="s">
        <v>87</v>
      </c>
      <c r="AV815" s="12" t="s">
        <v>87</v>
      </c>
      <c r="AW815" s="12" t="s">
        <v>42</v>
      </c>
      <c r="AX815" s="12" t="s">
        <v>24</v>
      </c>
      <c r="AY815" s="228" t="s">
        <v>228</v>
      </c>
    </row>
    <row r="816" spans="2:65" s="1" customFormat="1" ht="22.5" customHeight="1">
      <c r="B816" s="42"/>
      <c r="C816" s="205" t="s">
        <v>1680</v>
      </c>
      <c r="D816" s="205" t="s">
        <v>230</v>
      </c>
      <c r="E816" s="206" t="s">
        <v>1681</v>
      </c>
      <c r="F816" s="207" t="s">
        <v>1682</v>
      </c>
      <c r="G816" s="208" t="s">
        <v>852</v>
      </c>
      <c r="H816" s="209">
        <v>1</v>
      </c>
      <c r="I816" s="210"/>
      <c r="J816" s="211">
        <f>ROUND(I816*H816,2)</f>
        <v>0</v>
      </c>
      <c r="K816" s="207" t="s">
        <v>264</v>
      </c>
      <c r="L816" s="62"/>
      <c r="M816" s="212" t="s">
        <v>22</v>
      </c>
      <c r="N816" s="213" t="s">
        <v>50</v>
      </c>
      <c r="O816" s="43"/>
      <c r="P816" s="214">
        <f>O816*H816</f>
        <v>0</v>
      </c>
      <c r="Q816" s="214">
        <v>0</v>
      </c>
      <c r="R816" s="214">
        <f>Q816*H816</f>
        <v>0</v>
      </c>
      <c r="S816" s="214">
        <v>0</v>
      </c>
      <c r="T816" s="215">
        <f>S816*H816</f>
        <v>0</v>
      </c>
      <c r="AR816" s="25" t="s">
        <v>304</v>
      </c>
      <c r="AT816" s="25" t="s">
        <v>230</v>
      </c>
      <c r="AU816" s="25" t="s">
        <v>87</v>
      </c>
      <c r="AY816" s="25" t="s">
        <v>228</v>
      </c>
      <c r="BE816" s="216">
        <f>IF(N816="základní",J816,0)</f>
        <v>0</v>
      </c>
      <c r="BF816" s="216">
        <f>IF(N816="snížená",J816,0)</f>
        <v>0</v>
      </c>
      <c r="BG816" s="216">
        <f>IF(N816="zákl. přenesená",J816,0)</f>
        <v>0</v>
      </c>
      <c r="BH816" s="216">
        <f>IF(N816="sníž. přenesená",J816,0)</f>
        <v>0</v>
      </c>
      <c r="BI816" s="216">
        <f>IF(N816="nulová",J816,0)</f>
        <v>0</v>
      </c>
      <c r="BJ816" s="25" t="s">
        <v>24</v>
      </c>
      <c r="BK816" s="216">
        <f>ROUND(I816*H816,2)</f>
        <v>0</v>
      </c>
      <c r="BL816" s="25" t="s">
        <v>304</v>
      </c>
      <c r="BM816" s="25" t="s">
        <v>1683</v>
      </c>
    </row>
    <row r="817" spans="2:65" s="12" customFormat="1" ht="13.5">
      <c r="B817" s="217"/>
      <c r="C817" s="218"/>
      <c r="D817" s="219" t="s">
        <v>237</v>
      </c>
      <c r="E817" s="220" t="s">
        <v>22</v>
      </c>
      <c r="F817" s="221" t="s">
        <v>1684</v>
      </c>
      <c r="G817" s="218"/>
      <c r="H817" s="222">
        <v>1</v>
      </c>
      <c r="I817" s="223"/>
      <c r="J817" s="218"/>
      <c r="K817" s="218"/>
      <c r="L817" s="224"/>
      <c r="M817" s="225"/>
      <c r="N817" s="226"/>
      <c r="O817" s="226"/>
      <c r="P817" s="226"/>
      <c r="Q817" s="226"/>
      <c r="R817" s="226"/>
      <c r="S817" s="226"/>
      <c r="T817" s="227"/>
      <c r="AT817" s="228" t="s">
        <v>237</v>
      </c>
      <c r="AU817" s="228" t="s">
        <v>87</v>
      </c>
      <c r="AV817" s="12" t="s">
        <v>87</v>
      </c>
      <c r="AW817" s="12" t="s">
        <v>42</v>
      </c>
      <c r="AX817" s="12" t="s">
        <v>24</v>
      </c>
      <c r="AY817" s="228" t="s">
        <v>228</v>
      </c>
    </row>
    <row r="818" spans="2:65" s="1" customFormat="1" ht="22.5" customHeight="1">
      <c r="B818" s="42"/>
      <c r="C818" s="205" t="s">
        <v>1685</v>
      </c>
      <c r="D818" s="205" t="s">
        <v>230</v>
      </c>
      <c r="E818" s="206" t="s">
        <v>1686</v>
      </c>
      <c r="F818" s="207" t="s">
        <v>1687</v>
      </c>
      <c r="G818" s="208" t="s">
        <v>852</v>
      </c>
      <c r="H818" s="209">
        <v>1</v>
      </c>
      <c r="I818" s="210"/>
      <c r="J818" s="211">
        <f>ROUND(I818*H818,2)</f>
        <v>0</v>
      </c>
      <c r="K818" s="207" t="s">
        <v>264</v>
      </c>
      <c r="L818" s="62"/>
      <c r="M818" s="212" t="s">
        <v>22</v>
      </c>
      <c r="N818" s="213" t="s">
        <v>50</v>
      </c>
      <c r="O818" s="43"/>
      <c r="P818" s="214">
        <f>O818*H818</f>
        <v>0</v>
      </c>
      <c r="Q818" s="214">
        <v>0</v>
      </c>
      <c r="R818" s="214">
        <f>Q818*H818</f>
        <v>0</v>
      </c>
      <c r="S818" s="214">
        <v>0</v>
      </c>
      <c r="T818" s="215">
        <f>S818*H818</f>
        <v>0</v>
      </c>
      <c r="AR818" s="25" t="s">
        <v>304</v>
      </c>
      <c r="AT818" s="25" t="s">
        <v>230</v>
      </c>
      <c r="AU818" s="25" t="s">
        <v>87</v>
      </c>
      <c r="AY818" s="25" t="s">
        <v>228</v>
      </c>
      <c r="BE818" s="216">
        <f>IF(N818="základní",J818,0)</f>
        <v>0</v>
      </c>
      <c r="BF818" s="216">
        <f>IF(N818="snížená",J818,0)</f>
        <v>0</v>
      </c>
      <c r="BG818" s="216">
        <f>IF(N818="zákl. přenesená",J818,0)</f>
        <v>0</v>
      </c>
      <c r="BH818" s="216">
        <f>IF(N818="sníž. přenesená",J818,0)</f>
        <v>0</v>
      </c>
      <c r="BI818" s="216">
        <f>IF(N818="nulová",J818,0)</f>
        <v>0</v>
      </c>
      <c r="BJ818" s="25" t="s">
        <v>24</v>
      </c>
      <c r="BK818" s="216">
        <f>ROUND(I818*H818,2)</f>
        <v>0</v>
      </c>
      <c r="BL818" s="25" t="s">
        <v>304</v>
      </c>
      <c r="BM818" s="25" t="s">
        <v>1688</v>
      </c>
    </row>
    <row r="819" spans="2:65" s="12" customFormat="1" ht="13.5">
      <c r="B819" s="217"/>
      <c r="C819" s="218"/>
      <c r="D819" s="219" t="s">
        <v>237</v>
      </c>
      <c r="E819" s="220" t="s">
        <v>22</v>
      </c>
      <c r="F819" s="221" t="s">
        <v>1684</v>
      </c>
      <c r="G819" s="218"/>
      <c r="H819" s="222">
        <v>1</v>
      </c>
      <c r="I819" s="223"/>
      <c r="J819" s="218"/>
      <c r="K819" s="218"/>
      <c r="L819" s="224"/>
      <c r="M819" s="225"/>
      <c r="N819" s="226"/>
      <c r="O819" s="226"/>
      <c r="P819" s="226"/>
      <c r="Q819" s="226"/>
      <c r="R819" s="226"/>
      <c r="S819" s="226"/>
      <c r="T819" s="227"/>
      <c r="AT819" s="228" t="s">
        <v>237</v>
      </c>
      <c r="AU819" s="228" t="s">
        <v>87</v>
      </c>
      <c r="AV819" s="12" t="s">
        <v>87</v>
      </c>
      <c r="AW819" s="12" t="s">
        <v>42</v>
      </c>
      <c r="AX819" s="12" t="s">
        <v>24</v>
      </c>
      <c r="AY819" s="228" t="s">
        <v>228</v>
      </c>
    </row>
    <row r="820" spans="2:65" s="1" customFormat="1" ht="22.5" customHeight="1">
      <c r="B820" s="42"/>
      <c r="C820" s="205" t="s">
        <v>1689</v>
      </c>
      <c r="D820" s="205" t="s">
        <v>230</v>
      </c>
      <c r="E820" s="206" t="s">
        <v>1690</v>
      </c>
      <c r="F820" s="207" t="s">
        <v>1691</v>
      </c>
      <c r="G820" s="208" t="s">
        <v>852</v>
      </c>
      <c r="H820" s="209">
        <v>1</v>
      </c>
      <c r="I820" s="210"/>
      <c r="J820" s="211">
        <f>ROUND(I820*H820,2)</f>
        <v>0</v>
      </c>
      <c r="K820" s="207" t="s">
        <v>264</v>
      </c>
      <c r="L820" s="62"/>
      <c r="M820" s="212" t="s">
        <v>22</v>
      </c>
      <c r="N820" s="213" t="s">
        <v>50</v>
      </c>
      <c r="O820" s="43"/>
      <c r="P820" s="214">
        <f>O820*H820</f>
        <v>0</v>
      </c>
      <c r="Q820" s="214">
        <v>0</v>
      </c>
      <c r="R820" s="214">
        <f>Q820*H820</f>
        <v>0</v>
      </c>
      <c r="S820" s="214">
        <v>0</v>
      </c>
      <c r="T820" s="215">
        <f>S820*H820</f>
        <v>0</v>
      </c>
      <c r="AR820" s="25" t="s">
        <v>304</v>
      </c>
      <c r="AT820" s="25" t="s">
        <v>230</v>
      </c>
      <c r="AU820" s="25" t="s">
        <v>87</v>
      </c>
      <c r="AY820" s="25" t="s">
        <v>228</v>
      </c>
      <c r="BE820" s="216">
        <f>IF(N820="základní",J820,0)</f>
        <v>0</v>
      </c>
      <c r="BF820" s="216">
        <f>IF(N820="snížená",J820,0)</f>
        <v>0</v>
      </c>
      <c r="BG820" s="216">
        <f>IF(N820="zákl. přenesená",J820,0)</f>
        <v>0</v>
      </c>
      <c r="BH820" s="216">
        <f>IF(N820="sníž. přenesená",J820,0)</f>
        <v>0</v>
      </c>
      <c r="BI820" s="216">
        <f>IF(N820="nulová",J820,0)</f>
        <v>0</v>
      </c>
      <c r="BJ820" s="25" t="s">
        <v>24</v>
      </c>
      <c r="BK820" s="216">
        <f>ROUND(I820*H820,2)</f>
        <v>0</v>
      </c>
      <c r="BL820" s="25" t="s">
        <v>304</v>
      </c>
      <c r="BM820" s="25" t="s">
        <v>1692</v>
      </c>
    </row>
    <row r="821" spans="2:65" s="12" customFormat="1" ht="13.5">
      <c r="B821" s="217"/>
      <c r="C821" s="218"/>
      <c r="D821" s="219" t="s">
        <v>237</v>
      </c>
      <c r="E821" s="220" t="s">
        <v>22</v>
      </c>
      <c r="F821" s="221" t="s">
        <v>1693</v>
      </c>
      <c r="G821" s="218"/>
      <c r="H821" s="222">
        <v>1</v>
      </c>
      <c r="I821" s="223"/>
      <c r="J821" s="218"/>
      <c r="K821" s="218"/>
      <c r="L821" s="224"/>
      <c r="M821" s="225"/>
      <c r="N821" s="226"/>
      <c r="O821" s="226"/>
      <c r="P821" s="226"/>
      <c r="Q821" s="226"/>
      <c r="R821" s="226"/>
      <c r="S821" s="226"/>
      <c r="T821" s="227"/>
      <c r="AT821" s="228" t="s">
        <v>237</v>
      </c>
      <c r="AU821" s="228" t="s">
        <v>87</v>
      </c>
      <c r="AV821" s="12" t="s">
        <v>87</v>
      </c>
      <c r="AW821" s="12" t="s">
        <v>42</v>
      </c>
      <c r="AX821" s="12" t="s">
        <v>24</v>
      </c>
      <c r="AY821" s="228" t="s">
        <v>228</v>
      </c>
    </row>
    <row r="822" spans="2:65" s="1" customFormat="1" ht="22.5" customHeight="1">
      <c r="B822" s="42"/>
      <c r="C822" s="205" t="s">
        <v>1694</v>
      </c>
      <c r="D822" s="205" t="s">
        <v>230</v>
      </c>
      <c r="E822" s="206" t="s">
        <v>1695</v>
      </c>
      <c r="F822" s="207" t="s">
        <v>1696</v>
      </c>
      <c r="G822" s="208" t="s">
        <v>852</v>
      </c>
      <c r="H822" s="209">
        <v>1</v>
      </c>
      <c r="I822" s="210"/>
      <c r="J822" s="211">
        <f>ROUND(I822*H822,2)</f>
        <v>0</v>
      </c>
      <c r="K822" s="207" t="s">
        <v>264</v>
      </c>
      <c r="L822" s="62"/>
      <c r="M822" s="212" t="s">
        <v>22</v>
      </c>
      <c r="N822" s="213" t="s">
        <v>50</v>
      </c>
      <c r="O822" s="43"/>
      <c r="P822" s="214">
        <f>O822*H822</f>
        <v>0</v>
      </c>
      <c r="Q822" s="214">
        <v>0</v>
      </c>
      <c r="R822" s="214">
        <f>Q822*H822</f>
        <v>0</v>
      </c>
      <c r="S822" s="214">
        <v>0</v>
      </c>
      <c r="T822" s="215">
        <f>S822*H822</f>
        <v>0</v>
      </c>
      <c r="AR822" s="25" t="s">
        <v>304</v>
      </c>
      <c r="AT822" s="25" t="s">
        <v>230</v>
      </c>
      <c r="AU822" s="25" t="s">
        <v>87</v>
      </c>
      <c r="AY822" s="25" t="s">
        <v>228</v>
      </c>
      <c r="BE822" s="216">
        <f>IF(N822="základní",J822,0)</f>
        <v>0</v>
      </c>
      <c r="BF822" s="216">
        <f>IF(N822="snížená",J822,0)</f>
        <v>0</v>
      </c>
      <c r="BG822" s="216">
        <f>IF(N822="zákl. přenesená",J822,0)</f>
        <v>0</v>
      </c>
      <c r="BH822" s="216">
        <f>IF(N822="sníž. přenesená",J822,0)</f>
        <v>0</v>
      </c>
      <c r="BI822" s="216">
        <f>IF(N822="nulová",J822,0)</f>
        <v>0</v>
      </c>
      <c r="BJ822" s="25" t="s">
        <v>24</v>
      </c>
      <c r="BK822" s="216">
        <f>ROUND(I822*H822,2)</f>
        <v>0</v>
      </c>
      <c r="BL822" s="25" t="s">
        <v>304</v>
      </c>
      <c r="BM822" s="25" t="s">
        <v>1697</v>
      </c>
    </row>
    <row r="823" spans="2:65" s="12" customFormat="1" ht="13.5">
      <c r="B823" s="217"/>
      <c r="C823" s="218"/>
      <c r="D823" s="219" t="s">
        <v>237</v>
      </c>
      <c r="E823" s="220" t="s">
        <v>22</v>
      </c>
      <c r="F823" s="221" t="s">
        <v>1698</v>
      </c>
      <c r="G823" s="218"/>
      <c r="H823" s="222">
        <v>1</v>
      </c>
      <c r="I823" s="223"/>
      <c r="J823" s="218"/>
      <c r="K823" s="218"/>
      <c r="L823" s="224"/>
      <c r="M823" s="225"/>
      <c r="N823" s="226"/>
      <c r="O823" s="226"/>
      <c r="P823" s="226"/>
      <c r="Q823" s="226"/>
      <c r="R823" s="226"/>
      <c r="S823" s="226"/>
      <c r="T823" s="227"/>
      <c r="AT823" s="228" t="s">
        <v>237</v>
      </c>
      <c r="AU823" s="228" t="s">
        <v>87</v>
      </c>
      <c r="AV823" s="12" t="s">
        <v>87</v>
      </c>
      <c r="AW823" s="12" t="s">
        <v>42</v>
      </c>
      <c r="AX823" s="12" t="s">
        <v>24</v>
      </c>
      <c r="AY823" s="228" t="s">
        <v>228</v>
      </c>
    </row>
    <row r="824" spans="2:65" s="1" customFormat="1" ht="22.5" customHeight="1">
      <c r="B824" s="42"/>
      <c r="C824" s="205" t="s">
        <v>1699</v>
      </c>
      <c r="D824" s="205" t="s">
        <v>230</v>
      </c>
      <c r="E824" s="206" t="s">
        <v>1700</v>
      </c>
      <c r="F824" s="207" t="s">
        <v>1701</v>
      </c>
      <c r="G824" s="208" t="s">
        <v>852</v>
      </c>
      <c r="H824" s="209">
        <v>1</v>
      </c>
      <c r="I824" s="210"/>
      <c r="J824" s="211">
        <f>ROUND(I824*H824,2)</f>
        <v>0</v>
      </c>
      <c r="K824" s="207" t="s">
        <v>264</v>
      </c>
      <c r="L824" s="62"/>
      <c r="M824" s="212" t="s">
        <v>22</v>
      </c>
      <c r="N824" s="213" t="s">
        <v>50</v>
      </c>
      <c r="O824" s="43"/>
      <c r="P824" s="214">
        <f>O824*H824</f>
        <v>0</v>
      </c>
      <c r="Q824" s="214">
        <v>0</v>
      </c>
      <c r="R824" s="214">
        <f>Q824*H824</f>
        <v>0</v>
      </c>
      <c r="S824" s="214">
        <v>0</v>
      </c>
      <c r="T824" s="215">
        <f>S824*H824</f>
        <v>0</v>
      </c>
      <c r="AR824" s="25" t="s">
        <v>304</v>
      </c>
      <c r="AT824" s="25" t="s">
        <v>230</v>
      </c>
      <c r="AU824" s="25" t="s">
        <v>87</v>
      </c>
      <c r="AY824" s="25" t="s">
        <v>228</v>
      </c>
      <c r="BE824" s="216">
        <f>IF(N824="základní",J824,0)</f>
        <v>0</v>
      </c>
      <c r="BF824" s="216">
        <f>IF(N824="snížená",J824,0)</f>
        <v>0</v>
      </c>
      <c r="BG824" s="216">
        <f>IF(N824="zákl. přenesená",J824,0)</f>
        <v>0</v>
      </c>
      <c r="BH824" s="216">
        <f>IF(N824="sníž. přenesená",J824,0)</f>
        <v>0</v>
      </c>
      <c r="BI824" s="216">
        <f>IF(N824="nulová",J824,0)</f>
        <v>0</v>
      </c>
      <c r="BJ824" s="25" t="s">
        <v>24</v>
      </c>
      <c r="BK824" s="216">
        <f>ROUND(I824*H824,2)</f>
        <v>0</v>
      </c>
      <c r="BL824" s="25" t="s">
        <v>304</v>
      </c>
      <c r="BM824" s="25" t="s">
        <v>1702</v>
      </c>
    </row>
    <row r="825" spans="2:65" s="12" customFormat="1" ht="13.5">
      <c r="B825" s="217"/>
      <c r="C825" s="218"/>
      <c r="D825" s="219" t="s">
        <v>237</v>
      </c>
      <c r="E825" s="220" t="s">
        <v>22</v>
      </c>
      <c r="F825" s="221" t="s">
        <v>1703</v>
      </c>
      <c r="G825" s="218"/>
      <c r="H825" s="222">
        <v>1</v>
      </c>
      <c r="I825" s="223"/>
      <c r="J825" s="218"/>
      <c r="K825" s="218"/>
      <c r="L825" s="224"/>
      <c r="M825" s="225"/>
      <c r="N825" s="226"/>
      <c r="O825" s="226"/>
      <c r="P825" s="226"/>
      <c r="Q825" s="226"/>
      <c r="R825" s="226"/>
      <c r="S825" s="226"/>
      <c r="T825" s="227"/>
      <c r="AT825" s="228" t="s">
        <v>237</v>
      </c>
      <c r="AU825" s="228" t="s">
        <v>87</v>
      </c>
      <c r="AV825" s="12" t="s">
        <v>87</v>
      </c>
      <c r="AW825" s="12" t="s">
        <v>42</v>
      </c>
      <c r="AX825" s="12" t="s">
        <v>24</v>
      </c>
      <c r="AY825" s="228" t="s">
        <v>228</v>
      </c>
    </row>
    <row r="826" spans="2:65" s="1" customFormat="1" ht="22.5" customHeight="1">
      <c r="B826" s="42"/>
      <c r="C826" s="205" t="s">
        <v>1704</v>
      </c>
      <c r="D826" s="205" t="s">
        <v>230</v>
      </c>
      <c r="E826" s="206" t="s">
        <v>1705</v>
      </c>
      <c r="F826" s="207" t="s">
        <v>1706</v>
      </c>
      <c r="G826" s="208" t="s">
        <v>852</v>
      </c>
      <c r="H826" s="209">
        <v>1</v>
      </c>
      <c r="I826" s="210"/>
      <c r="J826" s="211">
        <f>ROUND(I826*H826,2)</f>
        <v>0</v>
      </c>
      <c r="K826" s="207" t="s">
        <v>264</v>
      </c>
      <c r="L826" s="62"/>
      <c r="M826" s="212" t="s">
        <v>22</v>
      </c>
      <c r="N826" s="213" t="s">
        <v>50</v>
      </c>
      <c r="O826" s="43"/>
      <c r="P826" s="214">
        <f>O826*H826</f>
        <v>0</v>
      </c>
      <c r="Q826" s="214">
        <v>0</v>
      </c>
      <c r="R826" s="214">
        <f>Q826*H826</f>
        <v>0</v>
      </c>
      <c r="S826" s="214">
        <v>0</v>
      </c>
      <c r="T826" s="215">
        <f>S826*H826</f>
        <v>0</v>
      </c>
      <c r="AR826" s="25" t="s">
        <v>304</v>
      </c>
      <c r="AT826" s="25" t="s">
        <v>230</v>
      </c>
      <c r="AU826" s="25" t="s">
        <v>87</v>
      </c>
      <c r="AY826" s="25" t="s">
        <v>228</v>
      </c>
      <c r="BE826" s="216">
        <f>IF(N826="základní",J826,0)</f>
        <v>0</v>
      </c>
      <c r="BF826" s="216">
        <f>IF(N826="snížená",J826,0)</f>
        <v>0</v>
      </c>
      <c r="BG826" s="216">
        <f>IF(N826="zákl. přenesená",J826,0)</f>
        <v>0</v>
      </c>
      <c r="BH826" s="216">
        <f>IF(N826="sníž. přenesená",J826,0)</f>
        <v>0</v>
      </c>
      <c r="BI826" s="216">
        <f>IF(N826="nulová",J826,0)</f>
        <v>0</v>
      </c>
      <c r="BJ826" s="25" t="s">
        <v>24</v>
      </c>
      <c r="BK826" s="216">
        <f>ROUND(I826*H826,2)</f>
        <v>0</v>
      </c>
      <c r="BL826" s="25" t="s">
        <v>304</v>
      </c>
      <c r="BM826" s="25" t="s">
        <v>1707</v>
      </c>
    </row>
    <row r="827" spans="2:65" s="12" customFormat="1" ht="13.5">
      <c r="B827" s="217"/>
      <c r="C827" s="218"/>
      <c r="D827" s="219" t="s">
        <v>237</v>
      </c>
      <c r="E827" s="220" t="s">
        <v>22</v>
      </c>
      <c r="F827" s="221" t="s">
        <v>1708</v>
      </c>
      <c r="G827" s="218"/>
      <c r="H827" s="222">
        <v>1</v>
      </c>
      <c r="I827" s="223"/>
      <c r="J827" s="218"/>
      <c r="K827" s="218"/>
      <c r="L827" s="224"/>
      <c r="M827" s="225"/>
      <c r="N827" s="226"/>
      <c r="O827" s="226"/>
      <c r="P827" s="226"/>
      <c r="Q827" s="226"/>
      <c r="R827" s="226"/>
      <c r="S827" s="226"/>
      <c r="T827" s="227"/>
      <c r="AT827" s="228" t="s">
        <v>237</v>
      </c>
      <c r="AU827" s="228" t="s">
        <v>87</v>
      </c>
      <c r="AV827" s="12" t="s">
        <v>87</v>
      </c>
      <c r="AW827" s="12" t="s">
        <v>42</v>
      </c>
      <c r="AX827" s="12" t="s">
        <v>24</v>
      </c>
      <c r="AY827" s="228" t="s">
        <v>228</v>
      </c>
    </row>
    <row r="828" spans="2:65" s="1" customFormat="1" ht="22.5" customHeight="1">
      <c r="B828" s="42"/>
      <c r="C828" s="205" t="s">
        <v>1709</v>
      </c>
      <c r="D828" s="205" t="s">
        <v>230</v>
      </c>
      <c r="E828" s="206" t="s">
        <v>1710</v>
      </c>
      <c r="F828" s="207" t="s">
        <v>1711</v>
      </c>
      <c r="G828" s="208" t="s">
        <v>852</v>
      </c>
      <c r="H828" s="209">
        <v>191</v>
      </c>
      <c r="I828" s="210"/>
      <c r="J828" s="211">
        <f>ROUND(I828*H828,2)</f>
        <v>0</v>
      </c>
      <c r="K828" s="207" t="s">
        <v>264</v>
      </c>
      <c r="L828" s="62"/>
      <c r="M828" s="212" t="s">
        <v>22</v>
      </c>
      <c r="N828" s="213" t="s">
        <v>50</v>
      </c>
      <c r="O828" s="43"/>
      <c r="P828" s="214">
        <f>O828*H828</f>
        <v>0</v>
      </c>
      <c r="Q828" s="214">
        <v>0</v>
      </c>
      <c r="R828" s="214">
        <f>Q828*H828</f>
        <v>0</v>
      </c>
      <c r="S828" s="214">
        <v>0</v>
      </c>
      <c r="T828" s="215">
        <f>S828*H828</f>
        <v>0</v>
      </c>
      <c r="AR828" s="25" t="s">
        <v>304</v>
      </c>
      <c r="AT828" s="25" t="s">
        <v>230</v>
      </c>
      <c r="AU828" s="25" t="s">
        <v>87</v>
      </c>
      <c r="AY828" s="25" t="s">
        <v>228</v>
      </c>
      <c r="BE828" s="216">
        <f>IF(N828="základní",J828,0)</f>
        <v>0</v>
      </c>
      <c r="BF828" s="216">
        <f>IF(N828="snížená",J828,0)</f>
        <v>0</v>
      </c>
      <c r="BG828" s="216">
        <f>IF(N828="zákl. přenesená",J828,0)</f>
        <v>0</v>
      </c>
      <c r="BH828" s="216">
        <f>IF(N828="sníž. přenesená",J828,0)</f>
        <v>0</v>
      </c>
      <c r="BI828" s="216">
        <f>IF(N828="nulová",J828,0)</f>
        <v>0</v>
      </c>
      <c r="BJ828" s="25" t="s">
        <v>24</v>
      </c>
      <c r="BK828" s="216">
        <f>ROUND(I828*H828,2)</f>
        <v>0</v>
      </c>
      <c r="BL828" s="25" t="s">
        <v>304</v>
      </c>
      <c r="BM828" s="25" t="s">
        <v>1712</v>
      </c>
    </row>
    <row r="829" spans="2:65" s="1" customFormat="1" ht="40.5">
      <c r="B829" s="42"/>
      <c r="C829" s="64"/>
      <c r="D829" s="229" t="s">
        <v>640</v>
      </c>
      <c r="E829" s="64"/>
      <c r="F829" s="254" t="s">
        <v>1713</v>
      </c>
      <c r="G829" s="64"/>
      <c r="H829" s="64"/>
      <c r="I829" s="173"/>
      <c r="J829" s="64"/>
      <c r="K829" s="64"/>
      <c r="L829" s="62"/>
      <c r="M829" s="255"/>
      <c r="N829" s="43"/>
      <c r="O829" s="43"/>
      <c r="P829" s="43"/>
      <c r="Q829" s="43"/>
      <c r="R829" s="43"/>
      <c r="S829" s="43"/>
      <c r="T829" s="79"/>
      <c r="AT829" s="25" t="s">
        <v>640</v>
      </c>
      <c r="AU829" s="25" t="s">
        <v>87</v>
      </c>
    </row>
    <row r="830" spans="2:65" s="12" customFormat="1" ht="13.5">
      <c r="B830" s="217"/>
      <c r="C830" s="218"/>
      <c r="D830" s="219" t="s">
        <v>237</v>
      </c>
      <c r="E830" s="220" t="s">
        <v>22</v>
      </c>
      <c r="F830" s="221" t="s">
        <v>1714</v>
      </c>
      <c r="G830" s="218"/>
      <c r="H830" s="222">
        <v>191</v>
      </c>
      <c r="I830" s="223"/>
      <c r="J830" s="218"/>
      <c r="K830" s="218"/>
      <c r="L830" s="224"/>
      <c r="M830" s="225"/>
      <c r="N830" s="226"/>
      <c r="O830" s="226"/>
      <c r="P830" s="226"/>
      <c r="Q830" s="226"/>
      <c r="R830" s="226"/>
      <c r="S830" s="226"/>
      <c r="T830" s="227"/>
      <c r="AT830" s="228" t="s">
        <v>237</v>
      </c>
      <c r="AU830" s="228" t="s">
        <v>87</v>
      </c>
      <c r="AV830" s="12" t="s">
        <v>87</v>
      </c>
      <c r="AW830" s="12" t="s">
        <v>42</v>
      </c>
      <c r="AX830" s="12" t="s">
        <v>24</v>
      </c>
      <c r="AY830" s="228" t="s">
        <v>228</v>
      </c>
    </row>
    <row r="831" spans="2:65" s="1" customFormat="1" ht="22.5" customHeight="1">
      <c r="B831" s="42"/>
      <c r="C831" s="205" t="s">
        <v>1715</v>
      </c>
      <c r="D831" s="205" t="s">
        <v>230</v>
      </c>
      <c r="E831" s="206" t="s">
        <v>1716</v>
      </c>
      <c r="F831" s="207" t="s">
        <v>1717</v>
      </c>
      <c r="G831" s="208" t="s">
        <v>1024</v>
      </c>
      <c r="H831" s="279"/>
      <c r="I831" s="210"/>
      <c r="J831" s="211">
        <f>ROUND(I831*H831,2)</f>
        <v>0</v>
      </c>
      <c r="K831" s="207" t="s">
        <v>234</v>
      </c>
      <c r="L831" s="62"/>
      <c r="M831" s="212" t="s">
        <v>22</v>
      </c>
      <c r="N831" s="213" t="s">
        <v>50</v>
      </c>
      <c r="O831" s="43"/>
      <c r="P831" s="214">
        <f>O831*H831</f>
        <v>0</v>
      </c>
      <c r="Q831" s="214">
        <v>0</v>
      </c>
      <c r="R831" s="214">
        <f>Q831*H831</f>
        <v>0</v>
      </c>
      <c r="S831" s="214">
        <v>0</v>
      </c>
      <c r="T831" s="215">
        <f>S831*H831</f>
        <v>0</v>
      </c>
      <c r="AR831" s="25" t="s">
        <v>304</v>
      </c>
      <c r="AT831" s="25" t="s">
        <v>230</v>
      </c>
      <c r="AU831" s="25" t="s">
        <v>87</v>
      </c>
      <c r="AY831" s="25" t="s">
        <v>228</v>
      </c>
      <c r="BE831" s="216">
        <f>IF(N831="základní",J831,0)</f>
        <v>0</v>
      </c>
      <c r="BF831" s="216">
        <f>IF(N831="snížená",J831,0)</f>
        <v>0</v>
      </c>
      <c r="BG831" s="216">
        <f>IF(N831="zákl. přenesená",J831,0)</f>
        <v>0</v>
      </c>
      <c r="BH831" s="216">
        <f>IF(N831="sníž. přenesená",J831,0)</f>
        <v>0</v>
      </c>
      <c r="BI831" s="216">
        <f>IF(N831="nulová",J831,0)</f>
        <v>0</v>
      </c>
      <c r="BJ831" s="25" t="s">
        <v>24</v>
      </c>
      <c r="BK831" s="216">
        <f>ROUND(I831*H831,2)</f>
        <v>0</v>
      </c>
      <c r="BL831" s="25" t="s">
        <v>304</v>
      </c>
      <c r="BM831" s="25" t="s">
        <v>1718</v>
      </c>
    </row>
    <row r="832" spans="2:65" s="11" customFormat="1" ht="29.85" customHeight="1">
      <c r="B832" s="188"/>
      <c r="C832" s="189"/>
      <c r="D832" s="202" t="s">
        <v>78</v>
      </c>
      <c r="E832" s="203" t="s">
        <v>1719</v>
      </c>
      <c r="F832" s="203" t="s">
        <v>1720</v>
      </c>
      <c r="G832" s="189"/>
      <c r="H832" s="189"/>
      <c r="I832" s="192"/>
      <c r="J832" s="204">
        <f>BK832</f>
        <v>0</v>
      </c>
      <c r="K832" s="189"/>
      <c r="L832" s="194"/>
      <c r="M832" s="195"/>
      <c r="N832" s="196"/>
      <c r="O832" s="196"/>
      <c r="P832" s="197">
        <f>SUM(P833:P1087)</f>
        <v>0</v>
      </c>
      <c r="Q832" s="196"/>
      <c r="R832" s="197">
        <f>SUM(R833:R1087)</f>
        <v>0</v>
      </c>
      <c r="S832" s="196"/>
      <c r="T832" s="198">
        <f>SUM(T833:T1087)</f>
        <v>0</v>
      </c>
      <c r="AR832" s="199" t="s">
        <v>87</v>
      </c>
      <c r="AT832" s="200" t="s">
        <v>78</v>
      </c>
      <c r="AU832" s="200" t="s">
        <v>24</v>
      </c>
      <c r="AY832" s="199" t="s">
        <v>228</v>
      </c>
      <c r="BK832" s="201">
        <f>SUM(BK833:BK1087)</f>
        <v>0</v>
      </c>
    </row>
    <row r="833" spans="2:65" s="1" customFormat="1" ht="57" customHeight="1">
      <c r="B833" s="42"/>
      <c r="C833" s="205" t="s">
        <v>1721</v>
      </c>
      <c r="D833" s="205" t="s">
        <v>230</v>
      </c>
      <c r="E833" s="206" t="s">
        <v>1722</v>
      </c>
      <c r="F833" s="207" t="s">
        <v>1723</v>
      </c>
      <c r="G833" s="208" t="s">
        <v>1724</v>
      </c>
      <c r="H833" s="209">
        <v>1</v>
      </c>
      <c r="I833" s="210"/>
      <c r="J833" s="211">
        <f>ROUND(I833*H833,2)</f>
        <v>0</v>
      </c>
      <c r="K833" s="207" t="s">
        <v>264</v>
      </c>
      <c r="L833" s="62"/>
      <c r="M833" s="212" t="s">
        <v>22</v>
      </c>
      <c r="N833" s="213" t="s">
        <v>50</v>
      </c>
      <c r="O833" s="43"/>
      <c r="P833" s="214">
        <f>O833*H833</f>
        <v>0</v>
      </c>
      <c r="Q833" s="214">
        <v>0</v>
      </c>
      <c r="R833" s="214">
        <f>Q833*H833</f>
        <v>0</v>
      </c>
      <c r="S833" s="214">
        <v>0</v>
      </c>
      <c r="T833" s="215">
        <f>S833*H833</f>
        <v>0</v>
      </c>
      <c r="AR833" s="25" t="s">
        <v>304</v>
      </c>
      <c r="AT833" s="25" t="s">
        <v>230</v>
      </c>
      <c r="AU833" s="25" t="s">
        <v>87</v>
      </c>
      <c r="AY833" s="25" t="s">
        <v>228</v>
      </c>
      <c r="BE833" s="216">
        <f>IF(N833="základní",J833,0)</f>
        <v>0</v>
      </c>
      <c r="BF833" s="216">
        <f>IF(N833="snížená",J833,0)</f>
        <v>0</v>
      </c>
      <c r="BG833" s="216">
        <f>IF(N833="zákl. přenesená",J833,0)</f>
        <v>0</v>
      </c>
      <c r="BH833" s="216">
        <f>IF(N833="sníž. přenesená",J833,0)</f>
        <v>0</v>
      </c>
      <c r="BI833" s="216">
        <f>IF(N833="nulová",J833,0)</f>
        <v>0</v>
      </c>
      <c r="BJ833" s="25" t="s">
        <v>24</v>
      </c>
      <c r="BK833" s="216">
        <f>ROUND(I833*H833,2)</f>
        <v>0</v>
      </c>
      <c r="BL833" s="25" t="s">
        <v>304</v>
      </c>
      <c r="BM833" s="25" t="s">
        <v>1725</v>
      </c>
    </row>
    <row r="834" spans="2:65" s="1" customFormat="1" ht="409.5">
      <c r="B834" s="42"/>
      <c r="C834" s="64"/>
      <c r="D834" s="229" t="s">
        <v>640</v>
      </c>
      <c r="E834" s="64"/>
      <c r="F834" s="256" t="s">
        <v>1726</v>
      </c>
      <c r="G834" s="64"/>
      <c r="H834" s="64"/>
      <c r="I834" s="173"/>
      <c r="J834" s="64"/>
      <c r="K834" s="64"/>
      <c r="L834" s="62"/>
      <c r="M834" s="255"/>
      <c r="N834" s="43"/>
      <c r="O834" s="43"/>
      <c r="P834" s="43"/>
      <c r="Q834" s="43"/>
      <c r="R834" s="43"/>
      <c r="S834" s="43"/>
      <c r="T834" s="79"/>
      <c r="AT834" s="25" t="s">
        <v>640</v>
      </c>
      <c r="AU834" s="25" t="s">
        <v>87</v>
      </c>
    </row>
    <row r="835" spans="2:65" s="12" customFormat="1" ht="13.5">
      <c r="B835" s="217"/>
      <c r="C835" s="218"/>
      <c r="D835" s="219" t="s">
        <v>237</v>
      </c>
      <c r="E835" s="220" t="s">
        <v>22</v>
      </c>
      <c r="F835" s="221" t="s">
        <v>1727</v>
      </c>
      <c r="G835" s="218"/>
      <c r="H835" s="222">
        <v>1</v>
      </c>
      <c r="I835" s="223"/>
      <c r="J835" s="218"/>
      <c r="K835" s="218"/>
      <c r="L835" s="224"/>
      <c r="M835" s="225"/>
      <c r="N835" s="226"/>
      <c r="O835" s="226"/>
      <c r="P835" s="226"/>
      <c r="Q835" s="226"/>
      <c r="R835" s="226"/>
      <c r="S835" s="226"/>
      <c r="T835" s="227"/>
      <c r="AT835" s="228" t="s">
        <v>237</v>
      </c>
      <c r="AU835" s="228" t="s">
        <v>87</v>
      </c>
      <c r="AV835" s="12" t="s">
        <v>87</v>
      </c>
      <c r="AW835" s="12" t="s">
        <v>42</v>
      </c>
      <c r="AX835" s="12" t="s">
        <v>24</v>
      </c>
      <c r="AY835" s="228" t="s">
        <v>228</v>
      </c>
    </row>
    <row r="836" spans="2:65" s="1" customFormat="1" ht="44.25" customHeight="1">
      <c r="B836" s="42"/>
      <c r="C836" s="205" t="s">
        <v>1728</v>
      </c>
      <c r="D836" s="205" t="s">
        <v>230</v>
      </c>
      <c r="E836" s="206" t="s">
        <v>1729</v>
      </c>
      <c r="F836" s="207" t="s">
        <v>1730</v>
      </c>
      <c r="G836" s="208" t="s">
        <v>1724</v>
      </c>
      <c r="H836" s="209">
        <v>1</v>
      </c>
      <c r="I836" s="210"/>
      <c r="J836" s="211">
        <f>ROUND(I836*H836,2)</f>
        <v>0</v>
      </c>
      <c r="K836" s="207" t="s">
        <v>264</v>
      </c>
      <c r="L836" s="62"/>
      <c r="M836" s="212" t="s">
        <v>22</v>
      </c>
      <c r="N836" s="213" t="s">
        <v>50</v>
      </c>
      <c r="O836" s="43"/>
      <c r="P836" s="214">
        <f>O836*H836</f>
        <v>0</v>
      </c>
      <c r="Q836" s="214">
        <v>0</v>
      </c>
      <c r="R836" s="214">
        <f>Q836*H836</f>
        <v>0</v>
      </c>
      <c r="S836" s="214">
        <v>0</v>
      </c>
      <c r="T836" s="215">
        <f>S836*H836</f>
        <v>0</v>
      </c>
      <c r="AR836" s="25" t="s">
        <v>304</v>
      </c>
      <c r="AT836" s="25" t="s">
        <v>230</v>
      </c>
      <c r="AU836" s="25" t="s">
        <v>87</v>
      </c>
      <c r="AY836" s="25" t="s">
        <v>228</v>
      </c>
      <c r="BE836" s="216">
        <f>IF(N836="základní",J836,0)</f>
        <v>0</v>
      </c>
      <c r="BF836" s="216">
        <f>IF(N836="snížená",J836,0)</f>
        <v>0</v>
      </c>
      <c r="BG836" s="216">
        <f>IF(N836="zákl. přenesená",J836,0)</f>
        <v>0</v>
      </c>
      <c r="BH836" s="216">
        <f>IF(N836="sníž. přenesená",J836,0)</f>
        <v>0</v>
      </c>
      <c r="BI836" s="216">
        <f>IF(N836="nulová",J836,0)</f>
        <v>0</v>
      </c>
      <c r="BJ836" s="25" t="s">
        <v>24</v>
      </c>
      <c r="BK836" s="216">
        <f>ROUND(I836*H836,2)</f>
        <v>0</v>
      </c>
      <c r="BL836" s="25" t="s">
        <v>304</v>
      </c>
      <c r="BM836" s="25" t="s">
        <v>1731</v>
      </c>
    </row>
    <row r="837" spans="2:65" s="12" customFormat="1" ht="13.5">
      <c r="B837" s="217"/>
      <c r="C837" s="218"/>
      <c r="D837" s="219" t="s">
        <v>237</v>
      </c>
      <c r="E837" s="220" t="s">
        <v>22</v>
      </c>
      <c r="F837" s="221" t="s">
        <v>1732</v>
      </c>
      <c r="G837" s="218"/>
      <c r="H837" s="222">
        <v>1</v>
      </c>
      <c r="I837" s="223"/>
      <c r="J837" s="218"/>
      <c r="K837" s="218"/>
      <c r="L837" s="224"/>
      <c r="M837" s="225"/>
      <c r="N837" s="226"/>
      <c r="O837" s="226"/>
      <c r="P837" s="226"/>
      <c r="Q837" s="226"/>
      <c r="R837" s="226"/>
      <c r="S837" s="226"/>
      <c r="T837" s="227"/>
      <c r="AT837" s="228" t="s">
        <v>237</v>
      </c>
      <c r="AU837" s="228" t="s">
        <v>87</v>
      </c>
      <c r="AV837" s="12" t="s">
        <v>87</v>
      </c>
      <c r="AW837" s="12" t="s">
        <v>42</v>
      </c>
      <c r="AX837" s="12" t="s">
        <v>24</v>
      </c>
      <c r="AY837" s="228" t="s">
        <v>228</v>
      </c>
    </row>
    <row r="838" spans="2:65" s="1" customFormat="1" ht="69.75" customHeight="1">
      <c r="B838" s="42"/>
      <c r="C838" s="205" t="s">
        <v>1733</v>
      </c>
      <c r="D838" s="205" t="s">
        <v>230</v>
      </c>
      <c r="E838" s="206" t="s">
        <v>1734</v>
      </c>
      <c r="F838" s="207" t="s">
        <v>1735</v>
      </c>
      <c r="G838" s="208" t="s">
        <v>1724</v>
      </c>
      <c r="H838" s="209">
        <v>1</v>
      </c>
      <c r="I838" s="210"/>
      <c r="J838" s="211">
        <f>ROUND(I838*H838,2)</f>
        <v>0</v>
      </c>
      <c r="K838" s="207" t="s">
        <v>264</v>
      </c>
      <c r="L838" s="62"/>
      <c r="M838" s="212" t="s">
        <v>22</v>
      </c>
      <c r="N838" s="213" t="s">
        <v>50</v>
      </c>
      <c r="O838" s="43"/>
      <c r="P838" s="214">
        <f>O838*H838</f>
        <v>0</v>
      </c>
      <c r="Q838" s="214">
        <v>0</v>
      </c>
      <c r="R838" s="214">
        <f>Q838*H838</f>
        <v>0</v>
      </c>
      <c r="S838" s="214">
        <v>0</v>
      </c>
      <c r="T838" s="215">
        <f>S838*H838</f>
        <v>0</v>
      </c>
      <c r="AR838" s="25" t="s">
        <v>304</v>
      </c>
      <c r="AT838" s="25" t="s">
        <v>230</v>
      </c>
      <c r="AU838" s="25" t="s">
        <v>87</v>
      </c>
      <c r="AY838" s="25" t="s">
        <v>228</v>
      </c>
      <c r="BE838" s="216">
        <f>IF(N838="základní",J838,0)</f>
        <v>0</v>
      </c>
      <c r="BF838" s="216">
        <f>IF(N838="snížená",J838,0)</f>
        <v>0</v>
      </c>
      <c r="BG838" s="216">
        <f>IF(N838="zákl. přenesená",J838,0)</f>
        <v>0</v>
      </c>
      <c r="BH838" s="216">
        <f>IF(N838="sníž. přenesená",J838,0)</f>
        <v>0</v>
      </c>
      <c r="BI838" s="216">
        <f>IF(N838="nulová",J838,0)</f>
        <v>0</v>
      </c>
      <c r="BJ838" s="25" t="s">
        <v>24</v>
      </c>
      <c r="BK838" s="216">
        <f>ROUND(I838*H838,2)</f>
        <v>0</v>
      </c>
      <c r="BL838" s="25" t="s">
        <v>304</v>
      </c>
      <c r="BM838" s="25" t="s">
        <v>1736</v>
      </c>
    </row>
    <row r="839" spans="2:65" s="12" customFormat="1" ht="13.5">
      <c r="B839" s="217"/>
      <c r="C839" s="218"/>
      <c r="D839" s="219" t="s">
        <v>237</v>
      </c>
      <c r="E839" s="220" t="s">
        <v>22</v>
      </c>
      <c r="F839" s="221" t="s">
        <v>1737</v>
      </c>
      <c r="G839" s="218"/>
      <c r="H839" s="222">
        <v>1</v>
      </c>
      <c r="I839" s="223"/>
      <c r="J839" s="218"/>
      <c r="K839" s="218"/>
      <c r="L839" s="224"/>
      <c r="M839" s="225"/>
      <c r="N839" s="226"/>
      <c r="O839" s="226"/>
      <c r="P839" s="226"/>
      <c r="Q839" s="226"/>
      <c r="R839" s="226"/>
      <c r="S839" s="226"/>
      <c r="T839" s="227"/>
      <c r="AT839" s="228" t="s">
        <v>237</v>
      </c>
      <c r="AU839" s="228" t="s">
        <v>87</v>
      </c>
      <c r="AV839" s="12" t="s">
        <v>87</v>
      </c>
      <c r="AW839" s="12" t="s">
        <v>42</v>
      </c>
      <c r="AX839" s="12" t="s">
        <v>24</v>
      </c>
      <c r="AY839" s="228" t="s">
        <v>228</v>
      </c>
    </row>
    <row r="840" spans="2:65" s="1" customFormat="1" ht="69.75" customHeight="1">
      <c r="B840" s="42"/>
      <c r="C840" s="205" t="s">
        <v>1738</v>
      </c>
      <c r="D840" s="205" t="s">
        <v>230</v>
      </c>
      <c r="E840" s="206" t="s">
        <v>1739</v>
      </c>
      <c r="F840" s="207" t="s">
        <v>1740</v>
      </c>
      <c r="G840" s="208" t="s">
        <v>1724</v>
      </c>
      <c r="H840" s="209">
        <v>3</v>
      </c>
      <c r="I840" s="210"/>
      <c r="J840" s="211">
        <f>ROUND(I840*H840,2)</f>
        <v>0</v>
      </c>
      <c r="K840" s="207" t="s">
        <v>264</v>
      </c>
      <c r="L840" s="62"/>
      <c r="M840" s="212" t="s">
        <v>22</v>
      </c>
      <c r="N840" s="213" t="s">
        <v>50</v>
      </c>
      <c r="O840" s="43"/>
      <c r="P840" s="214">
        <f>O840*H840</f>
        <v>0</v>
      </c>
      <c r="Q840" s="214">
        <v>0</v>
      </c>
      <c r="R840" s="214">
        <f>Q840*H840</f>
        <v>0</v>
      </c>
      <c r="S840" s="214">
        <v>0</v>
      </c>
      <c r="T840" s="215">
        <f>S840*H840</f>
        <v>0</v>
      </c>
      <c r="AR840" s="25" t="s">
        <v>304</v>
      </c>
      <c r="AT840" s="25" t="s">
        <v>230</v>
      </c>
      <c r="AU840" s="25" t="s">
        <v>87</v>
      </c>
      <c r="AY840" s="25" t="s">
        <v>228</v>
      </c>
      <c r="BE840" s="216">
        <f>IF(N840="základní",J840,0)</f>
        <v>0</v>
      </c>
      <c r="BF840" s="216">
        <f>IF(N840="snížená",J840,0)</f>
        <v>0</v>
      </c>
      <c r="BG840" s="216">
        <f>IF(N840="zákl. přenesená",J840,0)</f>
        <v>0</v>
      </c>
      <c r="BH840" s="216">
        <f>IF(N840="sníž. přenesená",J840,0)</f>
        <v>0</v>
      </c>
      <c r="BI840" s="216">
        <f>IF(N840="nulová",J840,0)</f>
        <v>0</v>
      </c>
      <c r="BJ840" s="25" t="s">
        <v>24</v>
      </c>
      <c r="BK840" s="216">
        <f>ROUND(I840*H840,2)</f>
        <v>0</v>
      </c>
      <c r="BL840" s="25" t="s">
        <v>304</v>
      </c>
      <c r="BM840" s="25" t="s">
        <v>1741</v>
      </c>
    </row>
    <row r="841" spans="2:65" s="1" customFormat="1" ht="81">
      <c r="B841" s="42"/>
      <c r="C841" s="64"/>
      <c r="D841" s="229" t="s">
        <v>640</v>
      </c>
      <c r="E841" s="64"/>
      <c r="F841" s="254" t="s">
        <v>1742</v>
      </c>
      <c r="G841" s="64"/>
      <c r="H841" s="64"/>
      <c r="I841" s="173"/>
      <c r="J841" s="64"/>
      <c r="K841" s="64"/>
      <c r="L841" s="62"/>
      <c r="M841" s="255"/>
      <c r="N841" s="43"/>
      <c r="O841" s="43"/>
      <c r="P841" s="43"/>
      <c r="Q841" s="43"/>
      <c r="R841" s="43"/>
      <c r="S841" s="43"/>
      <c r="T841" s="79"/>
      <c r="AT841" s="25" t="s">
        <v>640</v>
      </c>
      <c r="AU841" s="25" t="s">
        <v>87</v>
      </c>
    </row>
    <row r="842" spans="2:65" s="12" customFormat="1" ht="13.5">
      <c r="B842" s="217"/>
      <c r="C842" s="218"/>
      <c r="D842" s="219" t="s">
        <v>237</v>
      </c>
      <c r="E842" s="220" t="s">
        <v>22</v>
      </c>
      <c r="F842" s="221" t="s">
        <v>1743</v>
      </c>
      <c r="G842" s="218"/>
      <c r="H842" s="222">
        <v>3</v>
      </c>
      <c r="I842" s="223"/>
      <c r="J842" s="218"/>
      <c r="K842" s="218"/>
      <c r="L842" s="224"/>
      <c r="M842" s="225"/>
      <c r="N842" s="226"/>
      <c r="O842" s="226"/>
      <c r="P842" s="226"/>
      <c r="Q842" s="226"/>
      <c r="R842" s="226"/>
      <c r="S842" s="226"/>
      <c r="T842" s="227"/>
      <c r="AT842" s="228" t="s">
        <v>237</v>
      </c>
      <c r="AU842" s="228" t="s">
        <v>87</v>
      </c>
      <c r="AV842" s="12" t="s">
        <v>87</v>
      </c>
      <c r="AW842" s="12" t="s">
        <v>42</v>
      </c>
      <c r="AX842" s="12" t="s">
        <v>24</v>
      </c>
      <c r="AY842" s="228" t="s">
        <v>228</v>
      </c>
    </row>
    <row r="843" spans="2:65" s="1" customFormat="1" ht="57" customHeight="1">
      <c r="B843" s="42"/>
      <c r="C843" s="205" t="s">
        <v>1744</v>
      </c>
      <c r="D843" s="205" t="s">
        <v>230</v>
      </c>
      <c r="E843" s="206" t="s">
        <v>1745</v>
      </c>
      <c r="F843" s="207" t="s">
        <v>1746</v>
      </c>
      <c r="G843" s="208" t="s">
        <v>1724</v>
      </c>
      <c r="H843" s="209">
        <v>2</v>
      </c>
      <c r="I843" s="210"/>
      <c r="J843" s="211">
        <f>ROUND(I843*H843,2)</f>
        <v>0</v>
      </c>
      <c r="K843" s="207" t="s">
        <v>264</v>
      </c>
      <c r="L843" s="62"/>
      <c r="M843" s="212" t="s">
        <v>22</v>
      </c>
      <c r="N843" s="213" t="s">
        <v>50</v>
      </c>
      <c r="O843" s="43"/>
      <c r="P843" s="214">
        <f>O843*H843</f>
        <v>0</v>
      </c>
      <c r="Q843" s="214">
        <v>0</v>
      </c>
      <c r="R843" s="214">
        <f>Q843*H843</f>
        <v>0</v>
      </c>
      <c r="S843" s="214">
        <v>0</v>
      </c>
      <c r="T843" s="215">
        <f>S843*H843</f>
        <v>0</v>
      </c>
      <c r="AR843" s="25" t="s">
        <v>304</v>
      </c>
      <c r="AT843" s="25" t="s">
        <v>230</v>
      </c>
      <c r="AU843" s="25" t="s">
        <v>87</v>
      </c>
      <c r="AY843" s="25" t="s">
        <v>228</v>
      </c>
      <c r="BE843" s="216">
        <f>IF(N843="základní",J843,0)</f>
        <v>0</v>
      </c>
      <c r="BF843" s="216">
        <f>IF(N843="snížená",J843,0)</f>
        <v>0</v>
      </c>
      <c r="BG843" s="216">
        <f>IF(N843="zákl. přenesená",J843,0)</f>
        <v>0</v>
      </c>
      <c r="BH843" s="216">
        <f>IF(N843="sníž. přenesená",J843,0)</f>
        <v>0</v>
      </c>
      <c r="BI843" s="216">
        <f>IF(N843="nulová",J843,0)</f>
        <v>0</v>
      </c>
      <c r="BJ843" s="25" t="s">
        <v>24</v>
      </c>
      <c r="BK843" s="216">
        <f>ROUND(I843*H843,2)</f>
        <v>0</v>
      </c>
      <c r="BL843" s="25" t="s">
        <v>304</v>
      </c>
      <c r="BM843" s="25" t="s">
        <v>1747</v>
      </c>
    </row>
    <row r="844" spans="2:65" s="1" customFormat="1" ht="121.5">
      <c r="B844" s="42"/>
      <c r="C844" s="64"/>
      <c r="D844" s="229" t="s">
        <v>640</v>
      </c>
      <c r="E844" s="64"/>
      <c r="F844" s="254" t="s">
        <v>1748</v>
      </c>
      <c r="G844" s="64"/>
      <c r="H844" s="64"/>
      <c r="I844" s="173"/>
      <c r="J844" s="64"/>
      <c r="K844" s="64"/>
      <c r="L844" s="62"/>
      <c r="M844" s="255"/>
      <c r="N844" s="43"/>
      <c r="O844" s="43"/>
      <c r="P844" s="43"/>
      <c r="Q844" s="43"/>
      <c r="R844" s="43"/>
      <c r="S844" s="43"/>
      <c r="T844" s="79"/>
      <c r="AT844" s="25" t="s">
        <v>640</v>
      </c>
      <c r="AU844" s="25" t="s">
        <v>87</v>
      </c>
    </row>
    <row r="845" spans="2:65" s="12" customFormat="1" ht="13.5">
      <c r="B845" s="217"/>
      <c r="C845" s="218"/>
      <c r="D845" s="219" t="s">
        <v>237</v>
      </c>
      <c r="E845" s="220" t="s">
        <v>22</v>
      </c>
      <c r="F845" s="221" t="s">
        <v>1749</v>
      </c>
      <c r="G845" s="218"/>
      <c r="H845" s="222">
        <v>2</v>
      </c>
      <c r="I845" s="223"/>
      <c r="J845" s="218"/>
      <c r="K845" s="218"/>
      <c r="L845" s="224"/>
      <c r="M845" s="225"/>
      <c r="N845" s="226"/>
      <c r="O845" s="226"/>
      <c r="P845" s="226"/>
      <c r="Q845" s="226"/>
      <c r="R845" s="226"/>
      <c r="S845" s="226"/>
      <c r="T845" s="227"/>
      <c r="AT845" s="228" t="s">
        <v>237</v>
      </c>
      <c r="AU845" s="228" t="s">
        <v>87</v>
      </c>
      <c r="AV845" s="12" t="s">
        <v>87</v>
      </c>
      <c r="AW845" s="12" t="s">
        <v>42</v>
      </c>
      <c r="AX845" s="12" t="s">
        <v>24</v>
      </c>
      <c r="AY845" s="228" t="s">
        <v>228</v>
      </c>
    </row>
    <row r="846" spans="2:65" s="1" customFormat="1" ht="57" customHeight="1">
      <c r="B846" s="42"/>
      <c r="C846" s="205" t="s">
        <v>1750</v>
      </c>
      <c r="D846" s="205" t="s">
        <v>230</v>
      </c>
      <c r="E846" s="206" t="s">
        <v>1751</v>
      </c>
      <c r="F846" s="207" t="s">
        <v>1752</v>
      </c>
      <c r="G846" s="208" t="s">
        <v>1724</v>
      </c>
      <c r="H846" s="209">
        <v>1</v>
      </c>
      <c r="I846" s="210"/>
      <c r="J846" s="211">
        <f>ROUND(I846*H846,2)</f>
        <v>0</v>
      </c>
      <c r="K846" s="207" t="s">
        <v>264</v>
      </c>
      <c r="L846" s="62"/>
      <c r="M846" s="212" t="s">
        <v>22</v>
      </c>
      <c r="N846" s="213" t="s">
        <v>50</v>
      </c>
      <c r="O846" s="43"/>
      <c r="P846" s="214">
        <f>O846*H846</f>
        <v>0</v>
      </c>
      <c r="Q846" s="214">
        <v>0</v>
      </c>
      <c r="R846" s="214">
        <f>Q846*H846</f>
        <v>0</v>
      </c>
      <c r="S846" s="214">
        <v>0</v>
      </c>
      <c r="T846" s="215">
        <f>S846*H846</f>
        <v>0</v>
      </c>
      <c r="AR846" s="25" t="s">
        <v>304</v>
      </c>
      <c r="AT846" s="25" t="s">
        <v>230</v>
      </c>
      <c r="AU846" s="25" t="s">
        <v>87</v>
      </c>
      <c r="AY846" s="25" t="s">
        <v>228</v>
      </c>
      <c r="BE846" s="216">
        <f>IF(N846="základní",J846,0)</f>
        <v>0</v>
      </c>
      <c r="BF846" s="216">
        <f>IF(N846="snížená",J846,0)</f>
        <v>0</v>
      </c>
      <c r="BG846" s="216">
        <f>IF(N846="zákl. přenesená",J846,0)</f>
        <v>0</v>
      </c>
      <c r="BH846" s="216">
        <f>IF(N846="sníž. přenesená",J846,0)</f>
        <v>0</v>
      </c>
      <c r="BI846" s="216">
        <f>IF(N846="nulová",J846,0)</f>
        <v>0</v>
      </c>
      <c r="BJ846" s="25" t="s">
        <v>24</v>
      </c>
      <c r="BK846" s="216">
        <f>ROUND(I846*H846,2)</f>
        <v>0</v>
      </c>
      <c r="BL846" s="25" t="s">
        <v>304</v>
      </c>
      <c r="BM846" s="25" t="s">
        <v>1753</v>
      </c>
    </row>
    <row r="847" spans="2:65" s="12" customFormat="1" ht="13.5">
      <c r="B847" s="217"/>
      <c r="C847" s="218"/>
      <c r="D847" s="219" t="s">
        <v>237</v>
      </c>
      <c r="E847" s="220" t="s">
        <v>22</v>
      </c>
      <c r="F847" s="221" t="s">
        <v>1754</v>
      </c>
      <c r="G847" s="218"/>
      <c r="H847" s="222">
        <v>1</v>
      </c>
      <c r="I847" s="223"/>
      <c r="J847" s="218"/>
      <c r="K847" s="218"/>
      <c r="L847" s="224"/>
      <c r="M847" s="225"/>
      <c r="N847" s="226"/>
      <c r="O847" s="226"/>
      <c r="P847" s="226"/>
      <c r="Q847" s="226"/>
      <c r="R847" s="226"/>
      <c r="S847" s="226"/>
      <c r="T847" s="227"/>
      <c r="AT847" s="228" t="s">
        <v>237</v>
      </c>
      <c r="AU847" s="228" t="s">
        <v>87</v>
      </c>
      <c r="AV847" s="12" t="s">
        <v>87</v>
      </c>
      <c r="AW847" s="12" t="s">
        <v>42</v>
      </c>
      <c r="AX847" s="12" t="s">
        <v>24</v>
      </c>
      <c r="AY847" s="228" t="s">
        <v>228</v>
      </c>
    </row>
    <row r="848" spans="2:65" s="1" customFormat="1" ht="57" customHeight="1">
      <c r="B848" s="42"/>
      <c r="C848" s="205" t="s">
        <v>1755</v>
      </c>
      <c r="D848" s="205" t="s">
        <v>230</v>
      </c>
      <c r="E848" s="206" t="s">
        <v>1756</v>
      </c>
      <c r="F848" s="207" t="s">
        <v>1757</v>
      </c>
      <c r="G848" s="208" t="s">
        <v>1724</v>
      </c>
      <c r="H848" s="209">
        <v>1</v>
      </c>
      <c r="I848" s="210"/>
      <c r="J848" s="211">
        <f>ROUND(I848*H848,2)</f>
        <v>0</v>
      </c>
      <c r="K848" s="207" t="s">
        <v>264</v>
      </c>
      <c r="L848" s="62"/>
      <c r="M848" s="212" t="s">
        <v>22</v>
      </c>
      <c r="N848" s="213" t="s">
        <v>50</v>
      </c>
      <c r="O848" s="43"/>
      <c r="P848" s="214">
        <f>O848*H848</f>
        <v>0</v>
      </c>
      <c r="Q848" s="214">
        <v>0</v>
      </c>
      <c r="R848" s="214">
        <f>Q848*H848</f>
        <v>0</v>
      </c>
      <c r="S848" s="214">
        <v>0</v>
      </c>
      <c r="T848" s="215">
        <f>S848*H848</f>
        <v>0</v>
      </c>
      <c r="AR848" s="25" t="s">
        <v>304</v>
      </c>
      <c r="AT848" s="25" t="s">
        <v>230</v>
      </c>
      <c r="AU848" s="25" t="s">
        <v>87</v>
      </c>
      <c r="AY848" s="25" t="s">
        <v>228</v>
      </c>
      <c r="BE848" s="216">
        <f>IF(N848="základní",J848,0)</f>
        <v>0</v>
      </c>
      <c r="BF848" s="216">
        <f>IF(N848="snížená",J848,0)</f>
        <v>0</v>
      </c>
      <c r="BG848" s="216">
        <f>IF(N848="zákl. přenesená",J848,0)</f>
        <v>0</v>
      </c>
      <c r="BH848" s="216">
        <f>IF(N848="sníž. přenesená",J848,0)</f>
        <v>0</v>
      </c>
      <c r="BI848" s="216">
        <f>IF(N848="nulová",J848,0)</f>
        <v>0</v>
      </c>
      <c r="BJ848" s="25" t="s">
        <v>24</v>
      </c>
      <c r="BK848" s="216">
        <f>ROUND(I848*H848,2)</f>
        <v>0</v>
      </c>
      <c r="BL848" s="25" t="s">
        <v>304</v>
      </c>
      <c r="BM848" s="25" t="s">
        <v>1758</v>
      </c>
    </row>
    <row r="849" spans="2:65" s="1" customFormat="1" ht="81">
      <c r="B849" s="42"/>
      <c r="C849" s="64"/>
      <c r="D849" s="229" t="s">
        <v>640</v>
      </c>
      <c r="E849" s="64"/>
      <c r="F849" s="254" t="s">
        <v>1759</v>
      </c>
      <c r="G849" s="64"/>
      <c r="H849" s="64"/>
      <c r="I849" s="173"/>
      <c r="J849" s="64"/>
      <c r="K849" s="64"/>
      <c r="L849" s="62"/>
      <c r="M849" s="255"/>
      <c r="N849" s="43"/>
      <c r="O849" s="43"/>
      <c r="P849" s="43"/>
      <c r="Q849" s="43"/>
      <c r="R849" s="43"/>
      <c r="S849" s="43"/>
      <c r="T849" s="79"/>
      <c r="AT849" s="25" t="s">
        <v>640</v>
      </c>
      <c r="AU849" s="25" t="s">
        <v>87</v>
      </c>
    </row>
    <row r="850" spans="2:65" s="12" customFormat="1" ht="13.5">
      <c r="B850" s="217"/>
      <c r="C850" s="218"/>
      <c r="D850" s="219" t="s">
        <v>237</v>
      </c>
      <c r="E850" s="220" t="s">
        <v>22</v>
      </c>
      <c r="F850" s="221" t="s">
        <v>1760</v>
      </c>
      <c r="G850" s="218"/>
      <c r="H850" s="222">
        <v>1</v>
      </c>
      <c r="I850" s="223"/>
      <c r="J850" s="218"/>
      <c r="K850" s="218"/>
      <c r="L850" s="224"/>
      <c r="M850" s="225"/>
      <c r="N850" s="226"/>
      <c r="O850" s="226"/>
      <c r="P850" s="226"/>
      <c r="Q850" s="226"/>
      <c r="R850" s="226"/>
      <c r="S850" s="226"/>
      <c r="T850" s="227"/>
      <c r="AT850" s="228" t="s">
        <v>237</v>
      </c>
      <c r="AU850" s="228" t="s">
        <v>87</v>
      </c>
      <c r="AV850" s="12" t="s">
        <v>87</v>
      </c>
      <c r="AW850" s="12" t="s">
        <v>42</v>
      </c>
      <c r="AX850" s="12" t="s">
        <v>24</v>
      </c>
      <c r="AY850" s="228" t="s">
        <v>228</v>
      </c>
    </row>
    <row r="851" spans="2:65" s="1" customFormat="1" ht="57" customHeight="1">
      <c r="B851" s="42"/>
      <c r="C851" s="205" t="s">
        <v>1761</v>
      </c>
      <c r="D851" s="205" t="s">
        <v>230</v>
      </c>
      <c r="E851" s="206" t="s">
        <v>1762</v>
      </c>
      <c r="F851" s="207" t="s">
        <v>1763</v>
      </c>
      <c r="G851" s="208" t="s">
        <v>1724</v>
      </c>
      <c r="H851" s="209">
        <v>1</v>
      </c>
      <c r="I851" s="210"/>
      <c r="J851" s="211">
        <f>ROUND(I851*H851,2)</f>
        <v>0</v>
      </c>
      <c r="K851" s="207" t="s">
        <v>264</v>
      </c>
      <c r="L851" s="62"/>
      <c r="M851" s="212" t="s">
        <v>22</v>
      </c>
      <c r="N851" s="213" t="s">
        <v>50</v>
      </c>
      <c r="O851" s="43"/>
      <c r="P851" s="214">
        <f>O851*H851</f>
        <v>0</v>
      </c>
      <c r="Q851" s="214">
        <v>0</v>
      </c>
      <c r="R851" s="214">
        <f>Q851*H851</f>
        <v>0</v>
      </c>
      <c r="S851" s="214">
        <v>0</v>
      </c>
      <c r="T851" s="215">
        <f>S851*H851</f>
        <v>0</v>
      </c>
      <c r="AR851" s="25" t="s">
        <v>304</v>
      </c>
      <c r="AT851" s="25" t="s">
        <v>230</v>
      </c>
      <c r="AU851" s="25" t="s">
        <v>87</v>
      </c>
      <c r="AY851" s="25" t="s">
        <v>228</v>
      </c>
      <c r="BE851" s="216">
        <f>IF(N851="základní",J851,0)</f>
        <v>0</v>
      </c>
      <c r="BF851" s="216">
        <f>IF(N851="snížená",J851,0)</f>
        <v>0</v>
      </c>
      <c r="BG851" s="216">
        <f>IF(N851="zákl. přenesená",J851,0)</f>
        <v>0</v>
      </c>
      <c r="BH851" s="216">
        <f>IF(N851="sníž. přenesená",J851,0)</f>
        <v>0</v>
      </c>
      <c r="BI851" s="216">
        <f>IF(N851="nulová",J851,0)</f>
        <v>0</v>
      </c>
      <c r="BJ851" s="25" t="s">
        <v>24</v>
      </c>
      <c r="BK851" s="216">
        <f>ROUND(I851*H851,2)</f>
        <v>0</v>
      </c>
      <c r="BL851" s="25" t="s">
        <v>304</v>
      </c>
      <c r="BM851" s="25" t="s">
        <v>1764</v>
      </c>
    </row>
    <row r="852" spans="2:65" s="1" customFormat="1" ht="81">
      <c r="B852" s="42"/>
      <c r="C852" s="64"/>
      <c r="D852" s="229" t="s">
        <v>640</v>
      </c>
      <c r="E852" s="64"/>
      <c r="F852" s="254" t="s">
        <v>1765</v>
      </c>
      <c r="G852" s="64"/>
      <c r="H852" s="64"/>
      <c r="I852" s="173"/>
      <c r="J852" s="64"/>
      <c r="K852" s="64"/>
      <c r="L852" s="62"/>
      <c r="M852" s="255"/>
      <c r="N852" s="43"/>
      <c r="O852" s="43"/>
      <c r="P852" s="43"/>
      <c r="Q852" s="43"/>
      <c r="R852" s="43"/>
      <c r="S852" s="43"/>
      <c r="T852" s="79"/>
      <c r="AT852" s="25" t="s">
        <v>640</v>
      </c>
      <c r="AU852" s="25" t="s">
        <v>87</v>
      </c>
    </row>
    <row r="853" spans="2:65" s="12" customFormat="1" ht="13.5">
      <c r="B853" s="217"/>
      <c r="C853" s="218"/>
      <c r="D853" s="219" t="s">
        <v>237</v>
      </c>
      <c r="E853" s="220" t="s">
        <v>22</v>
      </c>
      <c r="F853" s="221" t="s">
        <v>1766</v>
      </c>
      <c r="G853" s="218"/>
      <c r="H853" s="222">
        <v>1</v>
      </c>
      <c r="I853" s="223"/>
      <c r="J853" s="218"/>
      <c r="K853" s="218"/>
      <c r="L853" s="224"/>
      <c r="M853" s="225"/>
      <c r="N853" s="226"/>
      <c r="O853" s="226"/>
      <c r="P853" s="226"/>
      <c r="Q853" s="226"/>
      <c r="R853" s="226"/>
      <c r="S853" s="226"/>
      <c r="T853" s="227"/>
      <c r="AT853" s="228" t="s">
        <v>237</v>
      </c>
      <c r="AU853" s="228" t="s">
        <v>87</v>
      </c>
      <c r="AV853" s="12" t="s">
        <v>87</v>
      </c>
      <c r="AW853" s="12" t="s">
        <v>42</v>
      </c>
      <c r="AX853" s="12" t="s">
        <v>24</v>
      </c>
      <c r="AY853" s="228" t="s">
        <v>228</v>
      </c>
    </row>
    <row r="854" spans="2:65" s="1" customFormat="1" ht="69.75" customHeight="1">
      <c r="B854" s="42"/>
      <c r="C854" s="205" t="s">
        <v>1767</v>
      </c>
      <c r="D854" s="205" t="s">
        <v>230</v>
      </c>
      <c r="E854" s="206" t="s">
        <v>1768</v>
      </c>
      <c r="F854" s="207" t="s">
        <v>1769</v>
      </c>
      <c r="G854" s="208" t="s">
        <v>1724</v>
      </c>
      <c r="H854" s="209">
        <v>1</v>
      </c>
      <c r="I854" s="210"/>
      <c r="J854" s="211">
        <f>ROUND(I854*H854,2)</f>
        <v>0</v>
      </c>
      <c r="K854" s="207" t="s">
        <v>264</v>
      </c>
      <c r="L854" s="62"/>
      <c r="M854" s="212" t="s">
        <v>22</v>
      </c>
      <c r="N854" s="213" t="s">
        <v>50</v>
      </c>
      <c r="O854" s="43"/>
      <c r="P854" s="214">
        <f>O854*H854</f>
        <v>0</v>
      </c>
      <c r="Q854" s="214">
        <v>0</v>
      </c>
      <c r="R854" s="214">
        <f>Q854*H854</f>
        <v>0</v>
      </c>
      <c r="S854" s="214">
        <v>0</v>
      </c>
      <c r="T854" s="215">
        <f>S854*H854</f>
        <v>0</v>
      </c>
      <c r="AR854" s="25" t="s">
        <v>304</v>
      </c>
      <c r="AT854" s="25" t="s">
        <v>230</v>
      </c>
      <c r="AU854" s="25" t="s">
        <v>87</v>
      </c>
      <c r="AY854" s="25" t="s">
        <v>228</v>
      </c>
      <c r="BE854" s="216">
        <f>IF(N854="základní",J854,0)</f>
        <v>0</v>
      </c>
      <c r="BF854" s="216">
        <f>IF(N854="snížená",J854,0)</f>
        <v>0</v>
      </c>
      <c r="BG854" s="216">
        <f>IF(N854="zákl. přenesená",J854,0)</f>
        <v>0</v>
      </c>
      <c r="BH854" s="216">
        <f>IF(N854="sníž. přenesená",J854,0)</f>
        <v>0</v>
      </c>
      <c r="BI854" s="216">
        <f>IF(N854="nulová",J854,0)</f>
        <v>0</v>
      </c>
      <c r="BJ854" s="25" t="s">
        <v>24</v>
      </c>
      <c r="BK854" s="216">
        <f>ROUND(I854*H854,2)</f>
        <v>0</v>
      </c>
      <c r="BL854" s="25" t="s">
        <v>304</v>
      </c>
      <c r="BM854" s="25" t="s">
        <v>1770</v>
      </c>
    </row>
    <row r="855" spans="2:65" s="12" customFormat="1" ht="13.5">
      <c r="B855" s="217"/>
      <c r="C855" s="218"/>
      <c r="D855" s="219" t="s">
        <v>237</v>
      </c>
      <c r="E855" s="220" t="s">
        <v>22</v>
      </c>
      <c r="F855" s="221" t="s">
        <v>1771</v>
      </c>
      <c r="G855" s="218"/>
      <c r="H855" s="222">
        <v>1</v>
      </c>
      <c r="I855" s="223"/>
      <c r="J855" s="218"/>
      <c r="K855" s="218"/>
      <c r="L855" s="224"/>
      <c r="M855" s="225"/>
      <c r="N855" s="226"/>
      <c r="O855" s="226"/>
      <c r="P855" s="226"/>
      <c r="Q855" s="226"/>
      <c r="R855" s="226"/>
      <c r="S855" s="226"/>
      <c r="T855" s="227"/>
      <c r="AT855" s="228" t="s">
        <v>237</v>
      </c>
      <c r="AU855" s="228" t="s">
        <v>87</v>
      </c>
      <c r="AV855" s="12" t="s">
        <v>87</v>
      </c>
      <c r="AW855" s="12" t="s">
        <v>42</v>
      </c>
      <c r="AX855" s="12" t="s">
        <v>24</v>
      </c>
      <c r="AY855" s="228" t="s">
        <v>228</v>
      </c>
    </row>
    <row r="856" spans="2:65" s="1" customFormat="1" ht="57" customHeight="1">
      <c r="B856" s="42"/>
      <c r="C856" s="205" t="s">
        <v>1772</v>
      </c>
      <c r="D856" s="205" t="s">
        <v>230</v>
      </c>
      <c r="E856" s="206" t="s">
        <v>1773</v>
      </c>
      <c r="F856" s="207" t="s">
        <v>1774</v>
      </c>
      <c r="G856" s="208" t="s">
        <v>852</v>
      </c>
      <c r="H856" s="209">
        <v>1</v>
      </c>
      <c r="I856" s="210"/>
      <c r="J856" s="211">
        <f>ROUND(I856*H856,2)</f>
        <v>0</v>
      </c>
      <c r="K856" s="207" t="s">
        <v>264</v>
      </c>
      <c r="L856" s="62"/>
      <c r="M856" s="212" t="s">
        <v>22</v>
      </c>
      <c r="N856" s="213" t="s">
        <v>50</v>
      </c>
      <c r="O856" s="43"/>
      <c r="P856" s="214">
        <f>O856*H856</f>
        <v>0</v>
      </c>
      <c r="Q856" s="214">
        <v>0</v>
      </c>
      <c r="R856" s="214">
        <f>Q856*H856</f>
        <v>0</v>
      </c>
      <c r="S856" s="214">
        <v>0</v>
      </c>
      <c r="T856" s="215">
        <f>S856*H856</f>
        <v>0</v>
      </c>
      <c r="AR856" s="25" t="s">
        <v>304</v>
      </c>
      <c r="AT856" s="25" t="s">
        <v>230</v>
      </c>
      <c r="AU856" s="25" t="s">
        <v>87</v>
      </c>
      <c r="AY856" s="25" t="s">
        <v>228</v>
      </c>
      <c r="BE856" s="216">
        <f>IF(N856="základní",J856,0)</f>
        <v>0</v>
      </c>
      <c r="BF856" s="216">
        <f>IF(N856="snížená",J856,0)</f>
        <v>0</v>
      </c>
      <c r="BG856" s="216">
        <f>IF(N856="zákl. přenesená",J856,0)</f>
        <v>0</v>
      </c>
      <c r="BH856" s="216">
        <f>IF(N856="sníž. přenesená",J856,0)</f>
        <v>0</v>
      </c>
      <c r="BI856" s="216">
        <f>IF(N856="nulová",J856,0)</f>
        <v>0</v>
      </c>
      <c r="BJ856" s="25" t="s">
        <v>24</v>
      </c>
      <c r="BK856" s="216">
        <f>ROUND(I856*H856,2)</f>
        <v>0</v>
      </c>
      <c r="BL856" s="25" t="s">
        <v>304</v>
      </c>
      <c r="BM856" s="25" t="s">
        <v>1775</v>
      </c>
    </row>
    <row r="857" spans="2:65" s="1" customFormat="1" ht="81">
      <c r="B857" s="42"/>
      <c r="C857" s="64"/>
      <c r="D857" s="229" t="s">
        <v>640</v>
      </c>
      <c r="E857" s="64"/>
      <c r="F857" s="254" t="s">
        <v>1776</v>
      </c>
      <c r="G857" s="64"/>
      <c r="H857" s="64"/>
      <c r="I857" s="173"/>
      <c r="J857" s="64"/>
      <c r="K857" s="64"/>
      <c r="L857" s="62"/>
      <c r="M857" s="255"/>
      <c r="N857" s="43"/>
      <c r="O857" s="43"/>
      <c r="P857" s="43"/>
      <c r="Q857" s="43"/>
      <c r="R857" s="43"/>
      <c r="S857" s="43"/>
      <c r="T857" s="79"/>
      <c r="AT857" s="25" t="s">
        <v>640</v>
      </c>
      <c r="AU857" s="25" t="s">
        <v>87</v>
      </c>
    </row>
    <row r="858" spans="2:65" s="12" customFormat="1" ht="13.5">
      <c r="B858" s="217"/>
      <c r="C858" s="218"/>
      <c r="D858" s="219" t="s">
        <v>237</v>
      </c>
      <c r="E858" s="220" t="s">
        <v>22</v>
      </c>
      <c r="F858" s="221" t="s">
        <v>1777</v>
      </c>
      <c r="G858" s="218"/>
      <c r="H858" s="222">
        <v>1</v>
      </c>
      <c r="I858" s="223"/>
      <c r="J858" s="218"/>
      <c r="K858" s="218"/>
      <c r="L858" s="224"/>
      <c r="M858" s="225"/>
      <c r="N858" s="226"/>
      <c r="O858" s="226"/>
      <c r="P858" s="226"/>
      <c r="Q858" s="226"/>
      <c r="R858" s="226"/>
      <c r="S858" s="226"/>
      <c r="T858" s="227"/>
      <c r="AT858" s="228" t="s">
        <v>237</v>
      </c>
      <c r="AU858" s="228" t="s">
        <v>87</v>
      </c>
      <c r="AV858" s="12" t="s">
        <v>87</v>
      </c>
      <c r="AW858" s="12" t="s">
        <v>42</v>
      </c>
      <c r="AX858" s="12" t="s">
        <v>24</v>
      </c>
      <c r="AY858" s="228" t="s">
        <v>228</v>
      </c>
    </row>
    <row r="859" spans="2:65" s="1" customFormat="1" ht="57" customHeight="1">
      <c r="B859" s="42"/>
      <c r="C859" s="205" t="s">
        <v>1778</v>
      </c>
      <c r="D859" s="205" t="s">
        <v>230</v>
      </c>
      <c r="E859" s="206" t="s">
        <v>1779</v>
      </c>
      <c r="F859" s="207" t="s">
        <v>1780</v>
      </c>
      <c r="G859" s="208" t="s">
        <v>1724</v>
      </c>
      <c r="H859" s="209">
        <v>1</v>
      </c>
      <c r="I859" s="210"/>
      <c r="J859" s="211">
        <f>ROUND(I859*H859,2)</f>
        <v>0</v>
      </c>
      <c r="K859" s="207" t="s">
        <v>264</v>
      </c>
      <c r="L859" s="62"/>
      <c r="M859" s="212" t="s">
        <v>22</v>
      </c>
      <c r="N859" s="213" t="s">
        <v>50</v>
      </c>
      <c r="O859" s="43"/>
      <c r="P859" s="214">
        <f>O859*H859</f>
        <v>0</v>
      </c>
      <c r="Q859" s="214">
        <v>0</v>
      </c>
      <c r="R859" s="214">
        <f>Q859*H859</f>
        <v>0</v>
      </c>
      <c r="S859" s="214">
        <v>0</v>
      </c>
      <c r="T859" s="215">
        <f>S859*H859</f>
        <v>0</v>
      </c>
      <c r="AR859" s="25" t="s">
        <v>304</v>
      </c>
      <c r="AT859" s="25" t="s">
        <v>230</v>
      </c>
      <c r="AU859" s="25" t="s">
        <v>87</v>
      </c>
      <c r="AY859" s="25" t="s">
        <v>228</v>
      </c>
      <c r="BE859" s="216">
        <f>IF(N859="základní",J859,0)</f>
        <v>0</v>
      </c>
      <c r="BF859" s="216">
        <f>IF(N859="snížená",J859,0)</f>
        <v>0</v>
      </c>
      <c r="BG859" s="216">
        <f>IF(N859="zákl. přenesená",J859,0)</f>
        <v>0</v>
      </c>
      <c r="BH859" s="216">
        <f>IF(N859="sníž. přenesená",J859,0)</f>
        <v>0</v>
      </c>
      <c r="BI859" s="216">
        <f>IF(N859="nulová",J859,0)</f>
        <v>0</v>
      </c>
      <c r="BJ859" s="25" t="s">
        <v>24</v>
      </c>
      <c r="BK859" s="216">
        <f>ROUND(I859*H859,2)</f>
        <v>0</v>
      </c>
      <c r="BL859" s="25" t="s">
        <v>304</v>
      </c>
      <c r="BM859" s="25" t="s">
        <v>1781</v>
      </c>
    </row>
    <row r="860" spans="2:65" s="1" customFormat="1" ht="81">
      <c r="B860" s="42"/>
      <c r="C860" s="64"/>
      <c r="D860" s="229" t="s">
        <v>640</v>
      </c>
      <c r="E860" s="64"/>
      <c r="F860" s="254" t="s">
        <v>1782</v>
      </c>
      <c r="G860" s="64"/>
      <c r="H860" s="64"/>
      <c r="I860" s="173"/>
      <c r="J860" s="64"/>
      <c r="K860" s="64"/>
      <c r="L860" s="62"/>
      <c r="M860" s="255"/>
      <c r="N860" s="43"/>
      <c r="O860" s="43"/>
      <c r="P860" s="43"/>
      <c r="Q860" s="43"/>
      <c r="R860" s="43"/>
      <c r="S860" s="43"/>
      <c r="T860" s="79"/>
      <c r="AT860" s="25" t="s">
        <v>640</v>
      </c>
      <c r="AU860" s="25" t="s">
        <v>87</v>
      </c>
    </row>
    <row r="861" spans="2:65" s="12" customFormat="1" ht="13.5">
      <c r="B861" s="217"/>
      <c r="C861" s="218"/>
      <c r="D861" s="219" t="s">
        <v>237</v>
      </c>
      <c r="E861" s="220" t="s">
        <v>22</v>
      </c>
      <c r="F861" s="221" t="s">
        <v>1783</v>
      </c>
      <c r="G861" s="218"/>
      <c r="H861" s="222">
        <v>1</v>
      </c>
      <c r="I861" s="223"/>
      <c r="J861" s="218"/>
      <c r="K861" s="218"/>
      <c r="L861" s="224"/>
      <c r="M861" s="225"/>
      <c r="N861" s="226"/>
      <c r="O861" s="226"/>
      <c r="P861" s="226"/>
      <c r="Q861" s="226"/>
      <c r="R861" s="226"/>
      <c r="S861" s="226"/>
      <c r="T861" s="227"/>
      <c r="AT861" s="228" t="s">
        <v>237</v>
      </c>
      <c r="AU861" s="228" t="s">
        <v>87</v>
      </c>
      <c r="AV861" s="12" t="s">
        <v>87</v>
      </c>
      <c r="AW861" s="12" t="s">
        <v>42</v>
      </c>
      <c r="AX861" s="12" t="s">
        <v>24</v>
      </c>
      <c r="AY861" s="228" t="s">
        <v>228</v>
      </c>
    </row>
    <row r="862" spans="2:65" s="1" customFormat="1" ht="44.25" customHeight="1">
      <c r="B862" s="42"/>
      <c r="C862" s="205" t="s">
        <v>1784</v>
      </c>
      <c r="D862" s="205" t="s">
        <v>230</v>
      </c>
      <c r="E862" s="206" t="s">
        <v>1785</v>
      </c>
      <c r="F862" s="207" t="s">
        <v>1786</v>
      </c>
      <c r="G862" s="208" t="s">
        <v>1724</v>
      </c>
      <c r="H862" s="209">
        <v>1</v>
      </c>
      <c r="I862" s="210"/>
      <c r="J862" s="211">
        <f>ROUND(I862*H862,2)</f>
        <v>0</v>
      </c>
      <c r="K862" s="207" t="s">
        <v>264</v>
      </c>
      <c r="L862" s="62"/>
      <c r="M862" s="212" t="s">
        <v>22</v>
      </c>
      <c r="N862" s="213" t="s">
        <v>50</v>
      </c>
      <c r="O862" s="43"/>
      <c r="P862" s="214">
        <f>O862*H862</f>
        <v>0</v>
      </c>
      <c r="Q862" s="214">
        <v>0</v>
      </c>
      <c r="R862" s="214">
        <f>Q862*H862</f>
        <v>0</v>
      </c>
      <c r="S862" s="214">
        <v>0</v>
      </c>
      <c r="T862" s="215">
        <f>S862*H862</f>
        <v>0</v>
      </c>
      <c r="AR862" s="25" t="s">
        <v>304</v>
      </c>
      <c r="AT862" s="25" t="s">
        <v>230</v>
      </c>
      <c r="AU862" s="25" t="s">
        <v>87</v>
      </c>
      <c r="AY862" s="25" t="s">
        <v>228</v>
      </c>
      <c r="BE862" s="216">
        <f>IF(N862="základní",J862,0)</f>
        <v>0</v>
      </c>
      <c r="BF862" s="216">
        <f>IF(N862="snížená",J862,0)</f>
        <v>0</v>
      </c>
      <c r="BG862" s="216">
        <f>IF(N862="zákl. přenesená",J862,0)</f>
        <v>0</v>
      </c>
      <c r="BH862" s="216">
        <f>IF(N862="sníž. přenesená",J862,0)</f>
        <v>0</v>
      </c>
      <c r="BI862" s="216">
        <f>IF(N862="nulová",J862,0)</f>
        <v>0</v>
      </c>
      <c r="BJ862" s="25" t="s">
        <v>24</v>
      </c>
      <c r="BK862" s="216">
        <f>ROUND(I862*H862,2)</f>
        <v>0</v>
      </c>
      <c r="BL862" s="25" t="s">
        <v>304</v>
      </c>
      <c r="BM862" s="25" t="s">
        <v>1787</v>
      </c>
    </row>
    <row r="863" spans="2:65" s="12" customFormat="1" ht="13.5">
      <c r="B863" s="217"/>
      <c r="C863" s="218"/>
      <c r="D863" s="219" t="s">
        <v>237</v>
      </c>
      <c r="E863" s="220" t="s">
        <v>22</v>
      </c>
      <c r="F863" s="221" t="s">
        <v>1788</v>
      </c>
      <c r="G863" s="218"/>
      <c r="H863" s="222">
        <v>1</v>
      </c>
      <c r="I863" s="223"/>
      <c r="J863" s="218"/>
      <c r="K863" s="218"/>
      <c r="L863" s="224"/>
      <c r="M863" s="225"/>
      <c r="N863" s="226"/>
      <c r="O863" s="226"/>
      <c r="P863" s="226"/>
      <c r="Q863" s="226"/>
      <c r="R863" s="226"/>
      <c r="S863" s="226"/>
      <c r="T863" s="227"/>
      <c r="AT863" s="228" t="s">
        <v>237</v>
      </c>
      <c r="AU863" s="228" t="s">
        <v>87</v>
      </c>
      <c r="AV863" s="12" t="s">
        <v>87</v>
      </c>
      <c r="AW863" s="12" t="s">
        <v>42</v>
      </c>
      <c r="AX863" s="12" t="s">
        <v>24</v>
      </c>
      <c r="AY863" s="228" t="s">
        <v>228</v>
      </c>
    </row>
    <row r="864" spans="2:65" s="1" customFormat="1" ht="57" customHeight="1">
      <c r="B864" s="42"/>
      <c r="C864" s="205" t="s">
        <v>1789</v>
      </c>
      <c r="D864" s="205" t="s">
        <v>230</v>
      </c>
      <c r="E864" s="206" t="s">
        <v>1790</v>
      </c>
      <c r="F864" s="207" t="s">
        <v>1791</v>
      </c>
      <c r="G864" s="208" t="s">
        <v>1724</v>
      </c>
      <c r="H864" s="209">
        <v>1</v>
      </c>
      <c r="I864" s="210"/>
      <c r="J864" s="211">
        <f>ROUND(I864*H864,2)</f>
        <v>0</v>
      </c>
      <c r="K864" s="207" t="s">
        <v>264</v>
      </c>
      <c r="L864" s="62"/>
      <c r="M864" s="212" t="s">
        <v>22</v>
      </c>
      <c r="N864" s="213" t="s">
        <v>50</v>
      </c>
      <c r="O864" s="43"/>
      <c r="P864" s="214">
        <f>O864*H864</f>
        <v>0</v>
      </c>
      <c r="Q864" s="214">
        <v>0</v>
      </c>
      <c r="R864" s="214">
        <f>Q864*H864</f>
        <v>0</v>
      </c>
      <c r="S864" s="214">
        <v>0</v>
      </c>
      <c r="T864" s="215">
        <f>S864*H864</f>
        <v>0</v>
      </c>
      <c r="AR864" s="25" t="s">
        <v>304</v>
      </c>
      <c r="AT864" s="25" t="s">
        <v>230</v>
      </c>
      <c r="AU864" s="25" t="s">
        <v>87</v>
      </c>
      <c r="AY864" s="25" t="s">
        <v>228</v>
      </c>
      <c r="BE864" s="216">
        <f>IF(N864="základní",J864,0)</f>
        <v>0</v>
      </c>
      <c r="BF864" s="216">
        <f>IF(N864="snížená",J864,0)</f>
        <v>0</v>
      </c>
      <c r="BG864" s="216">
        <f>IF(N864="zákl. přenesená",J864,0)</f>
        <v>0</v>
      </c>
      <c r="BH864" s="216">
        <f>IF(N864="sníž. přenesená",J864,0)</f>
        <v>0</v>
      </c>
      <c r="BI864" s="216">
        <f>IF(N864="nulová",J864,0)</f>
        <v>0</v>
      </c>
      <c r="BJ864" s="25" t="s">
        <v>24</v>
      </c>
      <c r="BK864" s="216">
        <f>ROUND(I864*H864,2)</f>
        <v>0</v>
      </c>
      <c r="BL864" s="25" t="s">
        <v>304</v>
      </c>
      <c r="BM864" s="25" t="s">
        <v>1792</v>
      </c>
    </row>
    <row r="865" spans="2:65" s="12" customFormat="1" ht="13.5">
      <c r="B865" s="217"/>
      <c r="C865" s="218"/>
      <c r="D865" s="219" t="s">
        <v>237</v>
      </c>
      <c r="E865" s="220" t="s">
        <v>22</v>
      </c>
      <c r="F865" s="221" t="s">
        <v>1793</v>
      </c>
      <c r="G865" s="218"/>
      <c r="H865" s="222">
        <v>1</v>
      </c>
      <c r="I865" s="223"/>
      <c r="J865" s="218"/>
      <c r="K865" s="218"/>
      <c r="L865" s="224"/>
      <c r="M865" s="225"/>
      <c r="N865" s="226"/>
      <c r="O865" s="226"/>
      <c r="P865" s="226"/>
      <c r="Q865" s="226"/>
      <c r="R865" s="226"/>
      <c r="S865" s="226"/>
      <c r="T865" s="227"/>
      <c r="AT865" s="228" t="s">
        <v>237</v>
      </c>
      <c r="AU865" s="228" t="s">
        <v>87</v>
      </c>
      <c r="AV865" s="12" t="s">
        <v>87</v>
      </c>
      <c r="AW865" s="12" t="s">
        <v>42</v>
      </c>
      <c r="AX865" s="12" t="s">
        <v>24</v>
      </c>
      <c r="AY865" s="228" t="s">
        <v>228</v>
      </c>
    </row>
    <row r="866" spans="2:65" s="1" customFormat="1" ht="57" customHeight="1">
      <c r="B866" s="42"/>
      <c r="C866" s="205" t="s">
        <v>1794</v>
      </c>
      <c r="D866" s="205" t="s">
        <v>230</v>
      </c>
      <c r="E866" s="206" t="s">
        <v>1795</v>
      </c>
      <c r="F866" s="207" t="s">
        <v>1796</v>
      </c>
      <c r="G866" s="208" t="s">
        <v>1724</v>
      </c>
      <c r="H866" s="209">
        <v>2</v>
      </c>
      <c r="I866" s="210"/>
      <c r="J866" s="211">
        <f>ROUND(I866*H866,2)</f>
        <v>0</v>
      </c>
      <c r="K866" s="207" t="s">
        <v>264</v>
      </c>
      <c r="L866" s="62"/>
      <c r="M866" s="212" t="s">
        <v>22</v>
      </c>
      <c r="N866" s="213" t="s">
        <v>50</v>
      </c>
      <c r="O866" s="43"/>
      <c r="P866" s="214">
        <f>O866*H866</f>
        <v>0</v>
      </c>
      <c r="Q866" s="214">
        <v>0</v>
      </c>
      <c r="R866" s="214">
        <f>Q866*H866</f>
        <v>0</v>
      </c>
      <c r="S866" s="214">
        <v>0</v>
      </c>
      <c r="T866" s="215">
        <f>S866*H866</f>
        <v>0</v>
      </c>
      <c r="AR866" s="25" t="s">
        <v>304</v>
      </c>
      <c r="AT866" s="25" t="s">
        <v>230</v>
      </c>
      <c r="AU866" s="25" t="s">
        <v>87</v>
      </c>
      <c r="AY866" s="25" t="s">
        <v>228</v>
      </c>
      <c r="BE866" s="216">
        <f>IF(N866="základní",J866,0)</f>
        <v>0</v>
      </c>
      <c r="BF866" s="216">
        <f>IF(N866="snížená",J866,0)</f>
        <v>0</v>
      </c>
      <c r="BG866" s="216">
        <f>IF(N866="zákl. přenesená",J866,0)</f>
        <v>0</v>
      </c>
      <c r="BH866" s="216">
        <f>IF(N866="sníž. přenesená",J866,0)</f>
        <v>0</v>
      </c>
      <c r="BI866" s="216">
        <f>IF(N866="nulová",J866,0)</f>
        <v>0</v>
      </c>
      <c r="BJ866" s="25" t="s">
        <v>24</v>
      </c>
      <c r="BK866" s="216">
        <f>ROUND(I866*H866,2)</f>
        <v>0</v>
      </c>
      <c r="BL866" s="25" t="s">
        <v>304</v>
      </c>
      <c r="BM866" s="25" t="s">
        <v>1797</v>
      </c>
    </row>
    <row r="867" spans="2:65" s="12" customFormat="1" ht="13.5">
      <c r="B867" s="217"/>
      <c r="C867" s="218"/>
      <c r="D867" s="219" t="s">
        <v>237</v>
      </c>
      <c r="E867" s="220" t="s">
        <v>22</v>
      </c>
      <c r="F867" s="221" t="s">
        <v>1798</v>
      </c>
      <c r="G867" s="218"/>
      <c r="H867" s="222">
        <v>2</v>
      </c>
      <c r="I867" s="223"/>
      <c r="J867" s="218"/>
      <c r="K867" s="218"/>
      <c r="L867" s="224"/>
      <c r="M867" s="225"/>
      <c r="N867" s="226"/>
      <c r="O867" s="226"/>
      <c r="P867" s="226"/>
      <c r="Q867" s="226"/>
      <c r="R867" s="226"/>
      <c r="S867" s="226"/>
      <c r="T867" s="227"/>
      <c r="AT867" s="228" t="s">
        <v>237</v>
      </c>
      <c r="AU867" s="228" t="s">
        <v>87</v>
      </c>
      <c r="AV867" s="12" t="s">
        <v>87</v>
      </c>
      <c r="AW867" s="12" t="s">
        <v>42</v>
      </c>
      <c r="AX867" s="12" t="s">
        <v>24</v>
      </c>
      <c r="AY867" s="228" t="s">
        <v>228</v>
      </c>
    </row>
    <row r="868" spans="2:65" s="1" customFormat="1" ht="57" customHeight="1">
      <c r="B868" s="42"/>
      <c r="C868" s="205" t="s">
        <v>1799</v>
      </c>
      <c r="D868" s="205" t="s">
        <v>230</v>
      </c>
      <c r="E868" s="206" t="s">
        <v>1800</v>
      </c>
      <c r="F868" s="207" t="s">
        <v>1801</v>
      </c>
      <c r="G868" s="208" t="s">
        <v>1724</v>
      </c>
      <c r="H868" s="209">
        <v>1</v>
      </c>
      <c r="I868" s="210"/>
      <c r="J868" s="211">
        <f>ROUND(I868*H868,2)</f>
        <v>0</v>
      </c>
      <c r="K868" s="207" t="s">
        <v>264</v>
      </c>
      <c r="L868" s="62"/>
      <c r="M868" s="212" t="s">
        <v>22</v>
      </c>
      <c r="N868" s="213" t="s">
        <v>50</v>
      </c>
      <c r="O868" s="43"/>
      <c r="P868" s="214">
        <f>O868*H868</f>
        <v>0</v>
      </c>
      <c r="Q868" s="214">
        <v>0</v>
      </c>
      <c r="R868" s="214">
        <f>Q868*H868</f>
        <v>0</v>
      </c>
      <c r="S868" s="214">
        <v>0</v>
      </c>
      <c r="T868" s="215">
        <f>S868*H868</f>
        <v>0</v>
      </c>
      <c r="AR868" s="25" t="s">
        <v>304</v>
      </c>
      <c r="AT868" s="25" t="s">
        <v>230</v>
      </c>
      <c r="AU868" s="25" t="s">
        <v>87</v>
      </c>
      <c r="AY868" s="25" t="s">
        <v>228</v>
      </c>
      <c r="BE868" s="216">
        <f>IF(N868="základní",J868,0)</f>
        <v>0</v>
      </c>
      <c r="BF868" s="216">
        <f>IF(N868="snížená",J868,0)</f>
        <v>0</v>
      </c>
      <c r="BG868" s="216">
        <f>IF(N868="zákl. přenesená",J868,0)</f>
        <v>0</v>
      </c>
      <c r="BH868" s="216">
        <f>IF(N868="sníž. přenesená",J868,0)</f>
        <v>0</v>
      </c>
      <c r="BI868" s="216">
        <f>IF(N868="nulová",J868,0)</f>
        <v>0</v>
      </c>
      <c r="BJ868" s="25" t="s">
        <v>24</v>
      </c>
      <c r="BK868" s="216">
        <f>ROUND(I868*H868,2)</f>
        <v>0</v>
      </c>
      <c r="BL868" s="25" t="s">
        <v>304</v>
      </c>
      <c r="BM868" s="25" t="s">
        <v>1802</v>
      </c>
    </row>
    <row r="869" spans="2:65" s="12" customFormat="1" ht="13.5">
      <c r="B869" s="217"/>
      <c r="C869" s="218"/>
      <c r="D869" s="219" t="s">
        <v>237</v>
      </c>
      <c r="E869" s="220" t="s">
        <v>22</v>
      </c>
      <c r="F869" s="221" t="s">
        <v>1803</v>
      </c>
      <c r="G869" s="218"/>
      <c r="H869" s="222">
        <v>1</v>
      </c>
      <c r="I869" s="223"/>
      <c r="J869" s="218"/>
      <c r="K869" s="218"/>
      <c r="L869" s="224"/>
      <c r="M869" s="225"/>
      <c r="N869" s="226"/>
      <c r="O869" s="226"/>
      <c r="P869" s="226"/>
      <c r="Q869" s="226"/>
      <c r="R869" s="226"/>
      <c r="S869" s="226"/>
      <c r="T869" s="227"/>
      <c r="AT869" s="228" t="s">
        <v>237</v>
      </c>
      <c r="AU869" s="228" t="s">
        <v>87</v>
      </c>
      <c r="AV869" s="12" t="s">
        <v>87</v>
      </c>
      <c r="AW869" s="12" t="s">
        <v>42</v>
      </c>
      <c r="AX869" s="12" t="s">
        <v>24</v>
      </c>
      <c r="AY869" s="228" t="s">
        <v>228</v>
      </c>
    </row>
    <row r="870" spans="2:65" s="1" customFormat="1" ht="69.75" customHeight="1">
      <c r="B870" s="42"/>
      <c r="C870" s="205" t="s">
        <v>1804</v>
      </c>
      <c r="D870" s="205" t="s">
        <v>230</v>
      </c>
      <c r="E870" s="206" t="s">
        <v>1805</v>
      </c>
      <c r="F870" s="207" t="s">
        <v>1806</v>
      </c>
      <c r="G870" s="208" t="s">
        <v>1724</v>
      </c>
      <c r="H870" s="209">
        <v>1</v>
      </c>
      <c r="I870" s="210"/>
      <c r="J870" s="211">
        <f>ROUND(I870*H870,2)</f>
        <v>0</v>
      </c>
      <c r="K870" s="207" t="s">
        <v>264</v>
      </c>
      <c r="L870" s="62"/>
      <c r="M870" s="212" t="s">
        <v>22</v>
      </c>
      <c r="N870" s="213" t="s">
        <v>50</v>
      </c>
      <c r="O870" s="43"/>
      <c r="P870" s="214">
        <f>O870*H870</f>
        <v>0</v>
      </c>
      <c r="Q870" s="214">
        <v>0</v>
      </c>
      <c r="R870" s="214">
        <f>Q870*H870</f>
        <v>0</v>
      </c>
      <c r="S870" s="214">
        <v>0</v>
      </c>
      <c r="T870" s="215">
        <f>S870*H870</f>
        <v>0</v>
      </c>
      <c r="AR870" s="25" t="s">
        <v>304</v>
      </c>
      <c r="AT870" s="25" t="s">
        <v>230</v>
      </c>
      <c r="AU870" s="25" t="s">
        <v>87</v>
      </c>
      <c r="AY870" s="25" t="s">
        <v>228</v>
      </c>
      <c r="BE870" s="216">
        <f>IF(N870="základní",J870,0)</f>
        <v>0</v>
      </c>
      <c r="BF870" s="216">
        <f>IF(N870="snížená",J870,0)</f>
        <v>0</v>
      </c>
      <c r="BG870" s="216">
        <f>IF(N870="zákl. přenesená",J870,0)</f>
        <v>0</v>
      </c>
      <c r="BH870" s="216">
        <f>IF(N870="sníž. přenesená",J870,0)</f>
        <v>0</v>
      </c>
      <c r="BI870" s="216">
        <f>IF(N870="nulová",J870,0)</f>
        <v>0</v>
      </c>
      <c r="BJ870" s="25" t="s">
        <v>24</v>
      </c>
      <c r="BK870" s="216">
        <f>ROUND(I870*H870,2)</f>
        <v>0</v>
      </c>
      <c r="BL870" s="25" t="s">
        <v>304</v>
      </c>
      <c r="BM870" s="25" t="s">
        <v>1807</v>
      </c>
    </row>
    <row r="871" spans="2:65" s="1" customFormat="1" ht="94.5">
      <c r="B871" s="42"/>
      <c r="C871" s="64"/>
      <c r="D871" s="229" t="s">
        <v>640</v>
      </c>
      <c r="E871" s="64"/>
      <c r="F871" s="254" t="s">
        <v>1808</v>
      </c>
      <c r="G871" s="64"/>
      <c r="H871" s="64"/>
      <c r="I871" s="173"/>
      <c r="J871" s="64"/>
      <c r="K871" s="64"/>
      <c r="L871" s="62"/>
      <c r="M871" s="255"/>
      <c r="N871" s="43"/>
      <c r="O871" s="43"/>
      <c r="P871" s="43"/>
      <c r="Q871" s="43"/>
      <c r="R871" s="43"/>
      <c r="S871" s="43"/>
      <c r="T871" s="79"/>
      <c r="AT871" s="25" t="s">
        <v>640</v>
      </c>
      <c r="AU871" s="25" t="s">
        <v>87</v>
      </c>
    </row>
    <row r="872" spans="2:65" s="12" customFormat="1" ht="13.5">
      <c r="B872" s="217"/>
      <c r="C872" s="218"/>
      <c r="D872" s="219" t="s">
        <v>237</v>
      </c>
      <c r="E872" s="220" t="s">
        <v>22</v>
      </c>
      <c r="F872" s="221" t="s">
        <v>1809</v>
      </c>
      <c r="G872" s="218"/>
      <c r="H872" s="222">
        <v>1</v>
      </c>
      <c r="I872" s="223"/>
      <c r="J872" s="218"/>
      <c r="K872" s="218"/>
      <c r="L872" s="224"/>
      <c r="M872" s="225"/>
      <c r="N872" s="226"/>
      <c r="O872" s="226"/>
      <c r="P872" s="226"/>
      <c r="Q872" s="226"/>
      <c r="R872" s="226"/>
      <c r="S872" s="226"/>
      <c r="T872" s="227"/>
      <c r="AT872" s="228" t="s">
        <v>237</v>
      </c>
      <c r="AU872" s="228" t="s">
        <v>87</v>
      </c>
      <c r="AV872" s="12" t="s">
        <v>87</v>
      </c>
      <c r="AW872" s="12" t="s">
        <v>42</v>
      </c>
      <c r="AX872" s="12" t="s">
        <v>24</v>
      </c>
      <c r="AY872" s="228" t="s">
        <v>228</v>
      </c>
    </row>
    <row r="873" spans="2:65" s="1" customFormat="1" ht="57" customHeight="1">
      <c r="B873" s="42"/>
      <c r="C873" s="205" t="s">
        <v>1810</v>
      </c>
      <c r="D873" s="205" t="s">
        <v>230</v>
      </c>
      <c r="E873" s="206" t="s">
        <v>1811</v>
      </c>
      <c r="F873" s="207" t="s">
        <v>1812</v>
      </c>
      <c r="G873" s="208" t="s">
        <v>1724</v>
      </c>
      <c r="H873" s="209">
        <v>1</v>
      </c>
      <c r="I873" s="210"/>
      <c r="J873" s="211">
        <f>ROUND(I873*H873,2)</f>
        <v>0</v>
      </c>
      <c r="K873" s="207" t="s">
        <v>264</v>
      </c>
      <c r="L873" s="62"/>
      <c r="M873" s="212" t="s">
        <v>22</v>
      </c>
      <c r="N873" s="213" t="s">
        <v>50</v>
      </c>
      <c r="O873" s="43"/>
      <c r="P873" s="214">
        <f>O873*H873</f>
        <v>0</v>
      </c>
      <c r="Q873" s="214">
        <v>0</v>
      </c>
      <c r="R873" s="214">
        <f>Q873*H873</f>
        <v>0</v>
      </c>
      <c r="S873" s="214">
        <v>0</v>
      </c>
      <c r="T873" s="215">
        <f>S873*H873</f>
        <v>0</v>
      </c>
      <c r="AR873" s="25" t="s">
        <v>304</v>
      </c>
      <c r="AT873" s="25" t="s">
        <v>230</v>
      </c>
      <c r="AU873" s="25" t="s">
        <v>87</v>
      </c>
      <c r="AY873" s="25" t="s">
        <v>228</v>
      </c>
      <c r="BE873" s="216">
        <f>IF(N873="základní",J873,0)</f>
        <v>0</v>
      </c>
      <c r="BF873" s="216">
        <f>IF(N873="snížená",J873,0)</f>
        <v>0</v>
      </c>
      <c r="BG873" s="216">
        <f>IF(N873="zákl. přenesená",J873,0)</f>
        <v>0</v>
      </c>
      <c r="BH873" s="216">
        <f>IF(N873="sníž. přenesená",J873,0)</f>
        <v>0</v>
      </c>
      <c r="BI873" s="216">
        <f>IF(N873="nulová",J873,0)</f>
        <v>0</v>
      </c>
      <c r="BJ873" s="25" t="s">
        <v>24</v>
      </c>
      <c r="BK873" s="216">
        <f>ROUND(I873*H873,2)</f>
        <v>0</v>
      </c>
      <c r="BL873" s="25" t="s">
        <v>304</v>
      </c>
      <c r="BM873" s="25" t="s">
        <v>1813</v>
      </c>
    </row>
    <row r="874" spans="2:65" s="1" customFormat="1" ht="81">
      <c r="B874" s="42"/>
      <c r="C874" s="64"/>
      <c r="D874" s="229" t="s">
        <v>640</v>
      </c>
      <c r="E874" s="64"/>
      <c r="F874" s="254" t="s">
        <v>1814</v>
      </c>
      <c r="G874" s="64"/>
      <c r="H874" s="64"/>
      <c r="I874" s="173"/>
      <c r="J874" s="64"/>
      <c r="K874" s="64"/>
      <c r="L874" s="62"/>
      <c r="M874" s="255"/>
      <c r="N874" s="43"/>
      <c r="O874" s="43"/>
      <c r="P874" s="43"/>
      <c r="Q874" s="43"/>
      <c r="R874" s="43"/>
      <c r="S874" s="43"/>
      <c r="T874" s="79"/>
      <c r="AT874" s="25" t="s">
        <v>640</v>
      </c>
      <c r="AU874" s="25" t="s">
        <v>87</v>
      </c>
    </row>
    <row r="875" spans="2:65" s="12" customFormat="1" ht="13.5">
      <c r="B875" s="217"/>
      <c r="C875" s="218"/>
      <c r="D875" s="219" t="s">
        <v>237</v>
      </c>
      <c r="E875" s="220" t="s">
        <v>22</v>
      </c>
      <c r="F875" s="221" t="s">
        <v>1815</v>
      </c>
      <c r="G875" s="218"/>
      <c r="H875" s="222">
        <v>1</v>
      </c>
      <c r="I875" s="223"/>
      <c r="J875" s="218"/>
      <c r="K875" s="218"/>
      <c r="L875" s="224"/>
      <c r="M875" s="225"/>
      <c r="N875" s="226"/>
      <c r="O875" s="226"/>
      <c r="P875" s="226"/>
      <c r="Q875" s="226"/>
      <c r="R875" s="226"/>
      <c r="S875" s="226"/>
      <c r="T875" s="227"/>
      <c r="AT875" s="228" t="s">
        <v>237</v>
      </c>
      <c r="AU875" s="228" t="s">
        <v>87</v>
      </c>
      <c r="AV875" s="12" t="s">
        <v>87</v>
      </c>
      <c r="AW875" s="12" t="s">
        <v>42</v>
      </c>
      <c r="AX875" s="12" t="s">
        <v>24</v>
      </c>
      <c r="AY875" s="228" t="s">
        <v>228</v>
      </c>
    </row>
    <row r="876" spans="2:65" s="1" customFormat="1" ht="57" customHeight="1">
      <c r="B876" s="42"/>
      <c r="C876" s="205" t="s">
        <v>1816</v>
      </c>
      <c r="D876" s="205" t="s">
        <v>230</v>
      </c>
      <c r="E876" s="206" t="s">
        <v>1817</v>
      </c>
      <c r="F876" s="207" t="s">
        <v>1818</v>
      </c>
      <c r="G876" s="208" t="s">
        <v>1724</v>
      </c>
      <c r="H876" s="209">
        <v>3</v>
      </c>
      <c r="I876" s="210"/>
      <c r="J876" s="211">
        <f>ROUND(I876*H876,2)</f>
        <v>0</v>
      </c>
      <c r="K876" s="207" t="s">
        <v>264</v>
      </c>
      <c r="L876" s="62"/>
      <c r="M876" s="212" t="s">
        <v>22</v>
      </c>
      <c r="N876" s="213" t="s">
        <v>50</v>
      </c>
      <c r="O876" s="43"/>
      <c r="P876" s="214">
        <f>O876*H876</f>
        <v>0</v>
      </c>
      <c r="Q876" s="214">
        <v>0</v>
      </c>
      <c r="R876" s="214">
        <f>Q876*H876</f>
        <v>0</v>
      </c>
      <c r="S876" s="214">
        <v>0</v>
      </c>
      <c r="T876" s="215">
        <f>S876*H876</f>
        <v>0</v>
      </c>
      <c r="AR876" s="25" t="s">
        <v>304</v>
      </c>
      <c r="AT876" s="25" t="s">
        <v>230</v>
      </c>
      <c r="AU876" s="25" t="s">
        <v>87</v>
      </c>
      <c r="AY876" s="25" t="s">
        <v>228</v>
      </c>
      <c r="BE876" s="216">
        <f>IF(N876="základní",J876,0)</f>
        <v>0</v>
      </c>
      <c r="BF876" s="216">
        <f>IF(N876="snížená",J876,0)</f>
        <v>0</v>
      </c>
      <c r="BG876" s="216">
        <f>IF(N876="zákl. přenesená",J876,0)</f>
        <v>0</v>
      </c>
      <c r="BH876" s="216">
        <f>IF(N876="sníž. přenesená",J876,0)</f>
        <v>0</v>
      </c>
      <c r="BI876" s="216">
        <f>IF(N876="nulová",J876,0)</f>
        <v>0</v>
      </c>
      <c r="BJ876" s="25" t="s">
        <v>24</v>
      </c>
      <c r="BK876" s="216">
        <f>ROUND(I876*H876,2)</f>
        <v>0</v>
      </c>
      <c r="BL876" s="25" t="s">
        <v>304</v>
      </c>
      <c r="BM876" s="25" t="s">
        <v>1819</v>
      </c>
    </row>
    <row r="877" spans="2:65" s="12" customFormat="1" ht="13.5">
      <c r="B877" s="217"/>
      <c r="C877" s="218"/>
      <c r="D877" s="219" t="s">
        <v>237</v>
      </c>
      <c r="E877" s="220" t="s">
        <v>22</v>
      </c>
      <c r="F877" s="221" t="s">
        <v>1820</v>
      </c>
      <c r="G877" s="218"/>
      <c r="H877" s="222">
        <v>3</v>
      </c>
      <c r="I877" s="223"/>
      <c r="J877" s="218"/>
      <c r="K877" s="218"/>
      <c r="L877" s="224"/>
      <c r="M877" s="225"/>
      <c r="N877" s="226"/>
      <c r="O877" s="226"/>
      <c r="P877" s="226"/>
      <c r="Q877" s="226"/>
      <c r="R877" s="226"/>
      <c r="S877" s="226"/>
      <c r="T877" s="227"/>
      <c r="AT877" s="228" t="s">
        <v>237</v>
      </c>
      <c r="AU877" s="228" t="s">
        <v>87</v>
      </c>
      <c r="AV877" s="12" t="s">
        <v>87</v>
      </c>
      <c r="AW877" s="12" t="s">
        <v>42</v>
      </c>
      <c r="AX877" s="12" t="s">
        <v>24</v>
      </c>
      <c r="AY877" s="228" t="s">
        <v>228</v>
      </c>
    </row>
    <row r="878" spans="2:65" s="1" customFormat="1" ht="69.75" customHeight="1">
      <c r="B878" s="42"/>
      <c r="C878" s="205" t="s">
        <v>1821</v>
      </c>
      <c r="D878" s="205" t="s">
        <v>230</v>
      </c>
      <c r="E878" s="206" t="s">
        <v>1822</v>
      </c>
      <c r="F878" s="207" t="s">
        <v>1823</v>
      </c>
      <c r="G878" s="208" t="s">
        <v>1724</v>
      </c>
      <c r="H878" s="209">
        <v>1</v>
      </c>
      <c r="I878" s="210"/>
      <c r="J878" s="211">
        <f>ROUND(I878*H878,2)</f>
        <v>0</v>
      </c>
      <c r="K878" s="207" t="s">
        <v>264</v>
      </c>
      <c r="L878" s="62"/>
      <c r="M878" s="212" t="s">
        <v>22</v>
      </c>
      <c r="N878" s="213" t="s">
        <v>50</v>
      </c>
      <c r="O878" s="43"/>
      <c r="P878" s="214">
        <f>O878*H878</f>
        <v>0</v>
      </c>
      <c r="Q878" s="214">
        <v>0</v>
      </c>
      <c r="R878" s="214">
        <f>Q878*H878</f>
        <v>0</v>
      </c>
      <c r="S878" s="214">
        <v>0</v>
      </c>
      <c r="T878" s="215">
        <f>S878*H878</f>
        <v>0</v>
      </c>
      <c r="AR878" s="25" t="s">
        <v>304</v>
      </c>
      <c r="AT878" s="25" t="s">
        <v>230</v>
      </c>
      <c r="AU878" s="25" t="s">
        <v>87</v>
      </c>
      <c r="AY878" s="25" t="s">
        <v>228</v>
      </c>
      <c r="BE878" s="216">
        <f>IF(N878="základní",J878,0)</f>
        <v>0</v>
      </c>
      <c r="BF878" s="216">
        <f>IF(N878="snížená",J878,0)</f>
        <v>0</v>
      </c>
      <c r="BG878" s="216">
        <f>IF(N878="zákl. přenesená",J878,0)</f>
        <v>0</v>
      </c>
      <c r="BH878" s="216">
        <f>IF(N878="sníž. přenesená",J878,0)</f>
        <v>0</v>
      </c>
      <c r="BI878" s="216">
        <f>IF(N878="nulová",J878,0)</f>
        <v>0</v>
      </c>
      <c r="BJ878" s="25" t="s">
        <v>24</v>
      </c>
      <c r="BK878" s="216">
        <f>ROUND(I878*H878,2)</f>
        <v>0</v>
      </c>
      <c r="BL878" s="25" t="s">
        <v>304</v>
      </c>
      <c r="BM878" s="25" t="s">
        <v>1824</v>
      </c>
    </row>
    <row r="879" spans="2:65" s="1" customFormat="1" ht="81">
      <c r="B879" s="42"/>
      <c r="C879" s="64"/>
      <c r="D879" s="229" t="s">
        <v>640</v>
      </c>
      <c r="E879" s="64"/>
      <c r="F879" s="254" t="s">
        <v>1825</v>
      </c>
      <c r="G879" s="64"/>
      <c r="H879" s="64"/>
      <c r="I879" s="173"/>
      <c r="J879" s="64"/>
      <c r="K879" s="64"/>
      <c r="L879" s="62"/>
      <c r="M879" s="255"/>
      <c r="N879" s="43"/>
      <c r="O879" s="43"/>
      <c r="P879" s="43"/>
      <c r="Q879" s="43"/>
      <c r="R879" s="43"/>
      <c r="S879" s="43"/>
      <c r="T879" s="79"/>
      <c r="AT879" s="25" t="s">
        <v>640</v>
      </c>
      <c r="AU879" s="25" t="s">
        <v>87</v>
      </c>
    </row>
    <row r="880" spans="2:65" s="12" customFormat="1" ht="13.5">
      <c r="B880" s="217"/>
      <c r="C880" s="218"/>
      <c r="D880" s="219" t="s">
        <v>237</v>
      </c>
      <c r="E880" s="220" t="s">
        <v>22</v>
      </c>
      <c r="F880" s="221" t="s">
        <v>1826</v>
      </c>
      <c r="G880" s="218"/>
      <c r="H880" s="222">
        <v>1</v>
      </c>
      <c r="I880" s="223"/>
      <c r="J880" s="218"/>
      <c r="K880" s="218"/>
      <c r="L880" s="224"/>
      <c r="M880" s="225"/>
      <c r="N880" s="226"/>
      <c r="O880" s="226"/>
      <c r="P880" s="226"/>
      <c r="Q880" s="226"/>
      <c r="R880" s="226"/>
      <c r="S880" s="226"/>
      <c r="T880" s="227"/>
      <c r="AT880" s="228" t="s">
        <v>237</v>
      </c>
      <c r="AU880" s="228" t="s">
        <v>87</v>
      </c>
      <c r="AV880" s="12" t="s">
        <v>87</v>
      </c>
      <c r="AW880" s="12" t="s">
        <v>42</v>
      </c>
      <c r="AX880" s="12" t="s">
        <v>24</v>
      </c>
      <c r="AY880" s="228" t="s">
        <v>228</v>
      </c>
    </row>
    <row r="881" spans="2:65" s="1" customFormat="1" ht="57" customHeight="1">
      <c r="B881" s="42"/>
      <c r="C881" s="205" t="s">
        <v>1827</v>
      </c>
      <c r="D881" s="205" t="s">
        <v>230</v>
      </c>
      <c r="E881" s="206" t="s">
        <v>1828</v>
      </c>
      <c r="F881" s="207" t="s">
        <v>1829</v>
      </c>
      <c r="G881" s="208" t="s">
        <v>1724</v>
      </c>
      <c r="H881" s="209">
        <v>1</v>
      </c>
      <c r="I881" s="210"/>
      <c r="J881" s="211">
        <f>ROUND(I881*H881,2)</f>
        <v>0</v>
      </c>
      <c r="K881" s="207" t="s">
        <v>264</v>
      </c>
      <c r="L881" s="62"/>
      <c r="M881" s="212" t="s">
        <v>22</v>
      </c>
      <c r="N881" s="213" t="s">
        <v>50</v>
      </c>
      <c r="O881" s="43"/>
      <c r="P881" s="214">
        <f>O881*H881</f>
        <v>0</v>
      </c>
      <c r="Q881" s="214">
        <v>0</v>
      </c>
      <c r="R881" s="214">
        <f>Q881*H881</f>
        <v>0</v>
      </c>
      <c r="S881" s="214">
        <v>0</v>
      </c>
      <c r="T881" s="215">
        <f>S881*H881</f>
        <v>0</v>
      </c>
      <c r="AR881" s="25" t="s">
        <v>304</v>
      </c>
      <c r="AT881" s="25" t="s">
        <v>230</v>
      </c>
      <c r="AU881" s="25" t="s">
        <v>87</v>
      </c>
      <c r="AY881" s="25" t="s">
        <v>228</v>
      </c>
      <c r="BE881" s="216">
        <f>IF(N881="základní",J881,0)</f>
        <v>0</v>
      </c>
      <c r="BF881" s="216">
        <f>IF(N881="snížená",J881,0)</f>
        <v>0</v>
      </c>
      <c r="BG881" s="216">
        <f>IF(N881="zákl. přenesená",J881,0)</f>
        <v>0</v>
      </c>
      <c r="BH881" s="216">
        <f>IF(N881="sníž. přenesená",J881,0)</f>
        <v>0</v>
      </c>
      <c r="BI881" s="216">
        <f>IF(N881="nulová",J881,0)</f>
        <v>0</v>
      </c>
      <c r="BJ881" s="25" t="s">
        <v>24</v>
      </c>
      <c r="BK881" s="216">
        <f>ROUND(I881*H881,2)</f>
        <v>0</v>
      </c>
      <c r="BL881" s="25" t="s">
        <v>304</v>
      </c>
      <c r="BM881" s="25" t="s">
        <v>1830</v>
      </c>
    </row>
    <row r="882" spans="2:65" s="12" customFormat="1" ht="13.5">
      <c r="B882" s="217"/>
      <c r="C882" s="218"/>
      <c r="D882" s="219" t="s">
        <v>237</v>
      </c>
      <c r="E882" s="220" t="s">
        <v>22</v>
      </c>
      <c r="F882" s="221" t="s">
        <v>1831</v>
      </c>
      <c r="G882" s="218"/>
      <c r="H882" s="222">
        <v>1</v>
      </c>
      <c r="I882" s="223"/>
      <c r="J882" s="218"/>
      <c r="K882" s="218"/>
      <c r="L882" s="224"/>
      <c r="M882" s="225"/>
      <c r="N882" s="226"/>
      <c r="O882" s="226"/>
      <c r="P882" s="226"/>
      <c r="Q882" s="226"/>
      <c r="R882" s="226"/>
      <c r="S882" s="226"/>
      <c r="T882" s="227"/>
      <c r="AT882" s="228" t="s">
        <v>237</v>
      </c>
      <c r="AU882" s="228" t="s">
        <v>87</v>
      </c>
      <c r="AV882" s="12" t="s">
        <v>87</v>
      </c>
      <c r="AW882" s="12" t="s">
        <v>42</v>
      </c>
      <c r="AX882" s="12" t="s">
        <v>24</v>
      </c>
      <c r="AY882" s="228" t="s">
        <v>228</v>
      </c>
    </row>
    <row r="883" spans="2:65" s="1" customFormat="1" ht="57" customHeight="1">
      <c r="B883" s="42"/>
      <c r="C883" s="205" t="s">
        <v>1832</v>
      </c>
      <c r="D883" s="205" t="s">
        <v>230</v>
      </c>
      <c r="E883" s="206" t="s">
        <v>1833</v>
      </c>
      <c r="F883" s="207" t="s">
        <v>1834</v>
      </c>
      <c r="G883" s="208" t="s">
        <v>1724</v>
      </c>
      <c r="H883" s="209">
        <v>1</v>
      </c>
      <c r="I883" s="210"/>
      <c r="J883" s="211">
        <f>ROUND(I883*H883,2)</f>
        <v>0</v>
      </c>
      <c r="K883" s="207" t="s">
        <v>264</v>
      </c>
      <c r="L883" s="62"/>
      <c r="M883" s="212" t="s">
        <v>22</v>
      </c>
      <c r="N883" s="213" t="s">
        <v>50</v>
      </c>
      <c r="O883" s="43"/>
      <c r="P883" s="214">
        <f>O883*H883</f>
        <v>0</v>
      </c>
      <c r="Q883" s="214">
        <v>0</v>
      </c>
      <c r="R883" s="214">
        <f>Q883*H883</f>
        <v>0</v>
      </c>
      <c r="S883" s="214">
        <v>0</v>
      </c>
      <c r="T883" s="215">
        <f>S883*H883</f>
        <v>0</v>
      </c>
      <c r="AR883" s="25" t="s">
        <v>304</v>
      </c>
      <c r="AT883" s="25" t="s">
        <v>230</v>
      </c>
      <c r="AU883" s="25" t="s">
        <v>87</v>
      </c>
      <c r="AY883" s="25" t="s">
        <v>228</v>
      </c>
      <c r="BE883" s="216">
        <f>IF(N883="základní",J883,0)</f>
        <v>0</v>
      </c>
      <c r="BF883" s="216">
        <f>IF(N883="snížená",J883,0)</f>
        <v>0</v>
      </c>
      <c r="BG883" s="216">
        <f>IF(N883="zákl. přenesená",J883,0)</f>
        <v>0</v>
      </c>
      <c r="BH883" s="216">
        <f>IF(N883="sníž. přenesená",J883,0)</f>
        <v>0</v>
      </c>
      <c r="BI883" s="216">
        <f>IF(N883="nulová",J883,0)</f>
        <v>0</v>
      </c>
      <c r="BJ883" s="25" t="s">
        <v>24</v>
      </c>
      <c r="BK883" s="216">
        <f>ROUND(I883*H883,2)</f>
        <v>0</v>
      </c>
      <c r="BL883" s="25" t="s">
        <v>304</v>
      </c>
      <c r="BM883" s="25" t="s">
        <v>1835</v>
      </c>
    </row>
    <row r="884" spans="2:65" s="12" customFormat="1" ht="13.5">
      <c r="B884" s="217"/>
      <c r="C884" s="218"/>
      <c r="D884" s="219" t="s">
        <v>237</v>
      </c>
      <c r="E884" s="220" t="s">
        <v>22</v>
      </c>
      <c r="F884" s="221" t="s">
        <v>1836</v>
      </c>
      <c r="G884" s="218"/>
      <c r="H884" s="222">
        <v>1</v>
      </c>
      <c r="I884" s="223"/>
      <c r="J884" s="218"/>
      <c r="K884" s="218"/>
      <c r="L884" s="224"/>
      <c r="M884" s="225"/>
      <c r="N884" s="226"/>
      <c r="O884" s="226"/>
      <c r="P884" s="226"/>
      <c r="Q884" s="226"/>
      <c r="R884" s="226"/>
      <c r="S884" s="226"/>
      <c r="T884" s="227"/>
      <c r="AT884" s="228" t="s">
        <v>237</v>
      </c>
      <c r="AU884" s="228" t="s">
        <v>87</v>
      </c>
      <c r="AV884" s="12" t="s">
        <v>87</v>
      </c>
      <c r="AW884" s="12" t="s">
        <v>42</v>
      </c>
      <c r="AX884" s="12" t="s">
        <v>24</v>
      </c>
      <c r="AY884" s="228" t="s">
        <v>228</v>
      </c>
    </row>
    <row r="885" spans="2:65" s="1" customFormat="1" ht="57" customHeight="1">
      <c r="B885" s="42"/>
      <c r="C885" s="205" t="s">
        <v>1837</v>
      </c>
      <c r="D885" s="205" t="s">
        <v>230</v>
      </c>
      <c r="E885" s="206" t="s">
        <v>1838</v>
      </c>
      <c r="F885" s="207" t="s">
        <v>1839</v>
      </c>
      <c r="G885" s="208" t="s">
        <v>1724</v>
      </c>
      <c r="H885" s="209">
        <v>1</v>
      </c>
      <c r="I885" s="210"/>
      <c r="J885" s="211">
        <f>ROUND(I885*H885,2)</f>
        <v>0</v>
      </c>
      <c r="K885" s="207" t="s">
        <v>264</v>
      </c>
      <c r="L885" s="62"/>
      <c r="M885" s="212" t="s">
        <v>22</v>
      </c>
      <c r="N885" s="213" t="s">
        <v>50</v>
      </c>
      <c r="O885" s="43"/>
      <c r="P885" s="214">
        <f>O885*H885</f>
        <v>0</v>
      </c>
      <c r="Q885" s="214">
        <v>0</v>
      </c>
      <c r="R885" s="214">
        <f>Q885*H885</f>
        <v>0</v>
      </c>
      <c r="S885" s="214">
        <v>0</v>
      </c>
      <c r="T885" s="215">
        <f>S885*H885</f>
        <v>0</v>
      </c>
      <c r="AR885" s="25" t="s">
        <v>304</v>
      </c>
      <c r="AT885" s="25" t="s">
        <v>230</v>
      </c>
      <c r="AU885" s="25" t="s">
        <v>87</v>
      </c>
      <c r="AY885" s="25" t="s">
        <v>228</v>
      </c>
      <c r="BE885" s="216">
        <f>IF(N885="základní",J885,0)</f>
        <v>0</v>
      </c>
      <c r="BF885" s="216">
        <f>IF(N885="snížená",J885,0)</f>
        <v>0</v>
      </c>
      <c r="BG885" s="216">
        <f>IF(N885="zákl. přenesená",J885,0)</f>
        <v>0</v>
      </c>
      <c r="BH885" s="216">
        <f>IF(N885="sníž. přenesená",J885,0)</f>
        <v>0</v>
      </c>
      <c r="BI885" s="216">
        <f>IF(N885="nulová",J885,0)</f>
        <v>0</v>
      </c>
      <c r="BJ885" s="25" t="s">
        <v>24</v>
      </c>
      <c r="BK885" s="216">
        <f>ROUND(I885*H885,2)</f>
        <v>0</v>
      </c>
      <c r="BL885" s="25" t="s">
        <v>304</v>
      </c>
      <c r="BM885" s="25" t="s">
        <v>1840</v>
      </c>
    </row>
    <row r="886" spans="2:65" s="12" customFormat="1" ht="13.5">
      <c r="B886" s="217"/>
      <c r="C886" s="218"/>
      <c r="D886" s="219" t="s">
        <v>237</v>
      </c>
      <c r="E886" s="220" t="s">
        <v>22</v>
      </c>
      <c r="F886" s="221" t="s">
        <v>1841</v>
      </c>
      <c r="G886" s="218"/>
      <c r="H886" s="222">
        <v>1</v>
      </c>
      <c r="I886" s="223"/>
      <c r="J886" s="218"/>
      <c r="K886" s="218"/>
      <c r="L886" s="224"/>
      <c r="M886" s="225"/>
      <c r="N886" s="226"/>
      <c r="O886" s="226"/>
      <c r="P886" s="226"/>
      <c r="Q886" s="226"/>
      <c r="R886" s="226"/>
      <c r="S886" s="226"/>
      <c r="T886" s="227"/>
      <c r="AT886" s="228" t="s">
        <v>237</v>
      </c>
      <c r="AU886" s="228" t="s">
        <v>87</v>
      </c>
      <c r="AV886" s="12" t="s">
        <v>87</v>
      </c>
      <c r="AW886" s="12" t="s">
        <v>42</v>
      </c>
      <c r="AX886" s="12" t="s">
        <v>24</v>
      </c>
      <c r="AY886" s="228" t="s">
        <v>228</v>
      </c>
    </row>
    <row r="887" spans="2:65" s="1" customFormat="1" ht="44.25" customHeight="1">
      <c r="B887" s="42"/>
      <c r="C887" s="205" t="s">
        <v>1842</v>
      </c>
      <c r="D887" s="205" t="s">
        <v>230</v>
      </c>
      <c r="E887" s="206" t="s">
        <v>1843</v>
      </c>
      <c r="F887" s="207" t="s">
        <v>1844</v>
      </c>
      <c r="G887" s="208" t="s">
        <v>1724</v>
      </c>
      <c r="H887" s="209">
        <v>1</v>
      </c>
      <c r="I887" s="210"/>
      <c r="J887" s="211">
        <f>ROUND(I887*H887,2)</f>
        <v>0</v>
      </c>
      <c r="K887" s="207" t="s">
        <v>264</v>
      </c>
      <c r="L887" s="62"/>
      <c r="M887" s="212" t="s">
        <v>22</v>
      </c>
      <c r="N887" s="213" t="s">
        <v>50</v>
      </c>
      <c r="O887" s="43"/>
      <c r="P887" s="214">
        <f>O887*H887</f>
        <v>0</v>
      </c>
      <c r="Q887" s="214">
        <v>0</v>
      </c>
      <c r="R887" s="214">
        <f>Q887*H887</f>
        <v>0</v>
      </c>
      <c r="S887" s="214">
        <v>0</v>
      </c>
      <c r="T887" s="215">
        <f>S887*H887</f>
        <v>0</v>
      </c>
      <c r="AR887" s="25" t="s">
        <v>304</v>
      </c>
      <c r="AT887" s="25" t="s">
        <v>230</v>
      </c>
      <c r="AU887" s="25" t="s">
        <v>87</v>
      </c>
      <c r="AY887" s="25" t="s">
        <v>228</v>
      </c>
      <c r="BE887" s="216">
        <f>IF(N887="základní",J887,0)</f>
        <v>0</v>
      </c>
      <c r="BF887" s="216">
        <f>IF(N887="snížená",J887,0)</f>
        <v>0</v>
      </c>
      <c r="BG887" s="216">
        <f>IF(N887="zákl. přenesená",J887,0)</f>
        <v>0</v>
      </c>
      <c r="BH887" s="216">
        <f>IF(N887="sníž. přenesená",J887,0)</f>
        <v>0</v>
      </c>
      <c r="BI887" s="216">
        <f>IF(N887="nulová",J887,0)</f>
        <v>0</v>
      </c>
      <c r="BJ887" s="25" t="s">
        <v>24</v>
      </c>
      <c r="BK887" s="216">
        <f>ROUND(I887*H887,2)</f>
        <v>0</v>
      </c>
      <c r="BL887" s="25" t="s">
        <v>304</v>
      </c>
      <c r="BM887" s="25" t="s">
        <v>1845</v>
      </c>
    </row>
    <row r="888" spans="2:65" s="12" customFormat="1" ht="13.5">
      <c r="B888" s="217"/>
      <c r="C888" s="218"/>
      <c r="D888" s="219" t="s">
        <v>237</v>
      </c>
      <c r="E888" s="220" t="s">
        <v>22</v>
      </c>
      <c r="F888" s="221" t="s">
        <v>1846</v>
      </c>
      <c r="G888" s="218"/>
      <c r="H888" s="222">
        <v>1</v>
      </c>
      <c r="I888" s="223"/>
      <c r="J888" s="218"/>
      <c r="K888" s="218"/>
      <c r="L888" s="224"/>
      <c r="M888" s="225"/>
      <c r="N888" s="226"/>
      <c r="O888" s="226"/>
      <c r="P888" s="226"/>
      <c r="Q888" s="226"/>
      <c r="R888" s="226"/>
      <c r="S888" s="226"/>
      <c r="T888" s="227"/>
      <c r="AT888" s="228" t="s">
        <v>237</v>
      </c>
      <c r="AU888" s="228" t="s">
        <v>87</v>
      </c>
      <c r="AV888" s="12" t="s">
        <v>87</v>
      </c>
      <c r="AW888" s="12" t="s">
        <v>42</v>
      </c>
      <c r="AX888" s="12" t="s">
        <v>24</v>
      </c>
      <c r="AY888" s="228" t="s">
        <v>228</v>
      </c>
    </row>
    <row r="889" spans="2:65" s="1" customFormat="1" ht="57" customHeight="1">
      <c r="B889" s="42"/>
      <c r="C889" s="205" t="s">
        <v>1847</v>
      </c>
      <c r="D889" s="205" t="s">
        <v>230</v>
      </c>
      <c r="E889" s="206" t="s">
        <v>1848</v>
      </c>
      <c r="F889" s="207" t="s">
        <v>1849</v>
      </c>
      <c r="G889" s="208" t="s">
        <v>1724</v>
      </c>
      <c r="H889" s="209">
        <v>1</v>
      </c>
      <c r="I889" s="210"/>
      <c r="J889" s="211">
        <f>ROUND(I889*H889,2)</f>
        <v>0</v>
      </c>
      <c r="K889" s="207" t="s">
        <v>264</v>
      </c>
      <c r="L889" s="62"/>
      <c r="M889" s="212" t="s">
        <v>22</v>
      </c>
      <c r="N889" s="213" t="s">
        <v>50</v>
      </c>
      <c r="O889" s="43"/>
      <c r="P889" s="214">
        <f>O889*H889</f>
        <v>0</v>
      </c>
      <c r="Q889" s="214">
        <v>0</v>
      </c>
      <c r="R889" s="214">
        <f>Q889*H889</f>
        <v>0</v>
      </c>
      <c r="S889" s="214">
        <v>0</v>
      </c>
      <c r="T889" s="215">
        <f>S889*H889</f>
        <v>0</v>
      </c>
      <c r="AR889" s="25" t="s">
        <v>304</v>
      </c>
      <c r="AT889" s="25" t="s">
        <v>230</v>
      </c>
      <c r="AU889" s="25" t="s">
        <v>87</v>
      </c>
      <c r="AY889" s="25" t="s">
        <v>228</v>
      </c>
      <c r="BE889" s="216">
        <f>IF(N889="základní",J889,0)</f>
        <v>0</v>
      </c>
      <c r="BF889" s="216">
        <f>IF(N889="snížená",J889,0)</f>
        <v>0</v>
      </c>
      <c r="BG889" s="216">
        <f>IF(N889="zákl. přenesená",J889,0)</f>
        <v>0</v>
      </c>
      <c r="BH889" s="216">
        <f>IF(N889="sníž. přenesená",J889,0)</f>
        <v>0</v>
      </c>
      <c r="BI889" s="216">
        <f>IF(N889="nulová",J889,0)</f>
        <v>0</v>
      </c>
      <c r="BJ889" s="25" t="s">
        <v>24</v>
      </c>
      <c r="BK889" s="216">
        <f>ROUND(I889*H889,2)</f>
        <v>0</v>
      </c>
      <c r="BL889" s="25" t="s">
        <v>304</v>
      </c>
      <c r="BM889" s="25" t="s">
        <v>1850</v>
      </c>
    </row>
    <row r="890" spans="2:65" s="12" customFormat="1" ht="13.5">
      <c r="B890" s="217"/>
      <c r="C890" s="218"/>
      <c r="D890" s="219" t="s">
        <v>237</v>
      </c>
      <c r="E890" s="220" t="s">
        <v>22</v>
      </c>
      <c r="F890" s="221" t="s">
        <v>1851</v>
      </c>
      <c r="G890" s="218"/>
      <c r="H890" s="222">
        <v>1</v>
      </c>
      <c r="I890" s="223"/>
      <c r="J890" s="218"/>
      <c r="K890" s="218"/>
      <c r="L890" s="224"/>
      <c r="M890" s="225"/>
      <c r="N890" s="226"/>
      <c r="O890" s="226"/>
      <c r="P890" s="226"/>
      <c r="Q890" s="226"/>
      <c r="R890" s="226"/>
      <c r="S890" s="226"/>
      <c r="T890" s="227"/>
      <c r="AT890" s="228" t="s">
        <v>237</v>
      </c>
      <c r="AU890" s="228" t="s">
        <v>87</v>
      </c>
      <c r="AV890" s="12" t="s">
        <v>87</v>
      </c>
      <c r="AW890" s="12" t="s">
        <v>42</v>
      </c>
      <c r="AX890" s="12" t="s">
        <v>24</v>
      </c>
      <c r="AY890" s="228" t="s">
        <v>228</v>
      </c>
    </row>
    <row r="891" spans="2:65" s="1" customFormat="1" ht="57" customHeight="1">
      <c r="B891" s="42"/>
      <c r="C891" s="205" t="s">
        <v>1852</v>
      </c>
      <c r="D891" s="205" t="s">
        <v>230</v>
      </c>
      <c r="E891" s="206" t="s">
        <v>1853</v>
      </c>
      <c r="F891" s="207" t="s">
        <v>1854</v>
      </c>
      <c r="G891" s="208" t="s">
        <v>1724</v>
      </c>
      <c r="H891" s="209">
        <v>1</v>
      </c>
      <c r="I891" s="210"/>
      <c r="J891" s="211">
        <f>ROUND(I891*H891,2)</f>
        <v>0</v>
      </c>
      <c r="K891" s="207" t="s">
        <v>264</v>
      </c>
      <c r="L891" s="62"/>
      <c r="M891" s="212" t="s">
        <v>22</v>
      </c>
      <c r="N891" s="213" t="s">
        <v>50</v>
      </c>
      <c r="O891" s="43"/>
      <c r="P891" s="214">
        <f>O891*H891</f>
        <v>0</v>
      </c>
      <c r="Q891" s="214">
        <v>0</v>
      </c>
      <c r="R891" s="214">
        <f>Q891*H891</f>
        <v>0</v>
      </c>
      <c r="S891" s="214">
        <v>0</v>
      </c>
      <c r="T891" s="215">
        <f>S891*H891</f>
        <v>0</v>
      </c>
      <c r="AR891" s="25" t="s">
        <v>304</v>
      </c>
      <c r="AT891" s="25" t="s">
        <v>230</v>
      </c>
      <c r="AU891" s="25" t="s">
        <v>87</v>
      </c>
      <c r="AY891" s="25" t="s">
        <v>228</v>
      </c>
      <c r="BE891" s="216">
        <f>IF(N891="základní",J891,0)</f>
        <v>0</v>
      </c>
      <c r="BF891" s="216">
        <f>IF(N891="snížená",J891,0)</f>
        <v>0</v>
      </c>
      <c r="BG891" s="216">
        <f>IF(N891="zákl. přenesená",J891,0)</f>
        <v>0</v>
      </c>
      <c r="BH891" s="216">
        <f>IF(N891="sníž. přenesená",J891,0)</f>
        <v>0</v>
      </c>
      <c r="BI891" s="216">
        <f>IF(N891="nulová",J891,0)</f>
        <v>0</v>
      </c>
      <c r="BJ891" s="25" t="s">
        <v>24</v>
      </c>
      <c r="BK891" s="216">
        <f>ROUND(I891*H891,2)</f>
        <v>0</v>
      </c>
      <c r="BL891" s="25" t="s">
        <v>304</v>
      </c>
      <c r="BM891" s="25" t="s">
        <v>1855</v>
      </c>
    </row>
    <row r="892" spans="2:65" s="12" customFormat="1" ht="13.5">
      <c r="B892" s="217"/>
      <c r="C892" s="218"/>
      <c r="D892" s="219" t="s">
        <v>237</v>
      </c>
      <c r="E892" s="220" t="s">
        <v>22</v>
      </c>
      <c r="F892" s="221" t="s">
        <v>1856</v>
      </c>
      <c r="G892" s="218"/>
      <c r="H892" s="222">
        <v>1</v>
      </c>
      <c r="I892" s="223"/>
      <c r="J892" s="218"/>
      <c r="K892" s="218"/>
      <c r="L892" s="224"/>
      <c r="M892" s="225"/>
      <c r="N892" s="226"/>
      <c r="O892" s="226"/>
      <c r="P892" s="226"/>
      <c r="Q892" s="226"/>
      <c r="R892" s="226"/>
      <c r="S892" s="226"/>
      <c r="T892" s="227"/>
      <c r="AT892" s="228" t="s">
        <v>237</v>
      </c>
      <c r="AU892" s="228" t="s">
        <v>87</v>
      </c>
      <c r="AV892" s="12" t="s">
        <v>87</v>
      </c>
      <c r="AW892" s="12" t="s">
        <v>42</v>
      </c>
      <c r="AX892" s="12" t="s">
        <v>24</v>
      </c>
      <c r="AY892" s="228" t="s">
        <v>228</v>
      </c>
    </row>
    <row r="893" spans="2:65" s="1" customFormat="1" ht="57" customHeight="1">
      <c r="B893" s="42"/>
      <c r="C893" s="205" t="s">
        <v>1857</v>
      </c>
      <c r="D893" s="205" t="s">
        <v>230</v>
      </c>
      <c r="E893" s="206" t="s">
        <v>1858</v>
      </c>
      <c r="F893" s="207" t="s">
        <v>1859</v>
      </c>
      <c r="G893" s="208" t="s">
        <v>1724</v>
      </c>
      <c r="H893" s="209">
        <v>1</v>
      </c>
      <c r="I893" s="210"/>
      <c r="J893" s="211">
        <f>ROUND(I893*H893,2)</f>
        <v>0</v>
      </c>
      <c r="K893" s="207" t="s">
        <v>264</v>
      </c>
      <c r="L893" s="62"/>
      <c r="M893" s="212" t="s">
        <v>22</v>
      </c>
      <c r="N893" s="213" t="s">
        <v>50</v>
      </c>
      <c r="O893" s="43"/>
      <c r="P893" s="214">
        <f>O893*H893</f>
        <v>0</v>
      </c>
      <c r="Q893" s="214">
        <v>0</v>
      </c>
      <c r="R893" s="214">
        <f>Q893*H893</f>
        <v>0</v>
      </c>
      <c r="S893" s="214">
        <v>0</v>
      </c>
      <c r="T893" s="215">
        <f>S893*H893</f>
        <v>0</v>
      </c>
      <c r="AR893" s="25" t="s">
        <v>304</v>
      </c>
      <c r="AT893" s="25" t="s">
        <v>230</v>
      </c>
      <c r="AU893" s="25" t="s">
        <v>87</v>
      </c>
      <c r="AY893" s="25" t="s">
        <v>228</v>
      </c>
      <c r="BE893" s="216">
        <f>IF(N893="základní",J893,0)</f>
        <v>0</v>
      </c>
      <c r="BF893" s="216">
        <f>IF(N893="snížená",J893,0)</f>
        <v>0</v>
      </c>
      <c r="BG893" s="216">
        <f>IF(N893="zákl. přenesená",J893,0)</f>
        <v>0</v>
      </c>
      <c r="BH893" s="216">
        <f>IF(N893="sníž. přenesená",J893,0)</f>
        <v>0</v>
      </c>
      <c r="BI893" s="216">
        <f>IF(N893="nulová",J893,0)</f>
        <v>0</v>
      </c>
      <c r="BJ893" s="25" t="s">
        <v>24</v>
      </c>
      <c r="BK893" s="216">
        <f>ROUND(I893*H893,2)</f>
        <v>0</v>
      </c>
      <c r="BL893" s="25" t="s">
        <v>304</v>
      </c>
      <c r="BM893" s="25" t="s">
        <v>1860</v>
      </c>
    </row>
    <row r="894" spans="2:65" s="12" customFormat="1" ht="13.5">
      <c r="B894" s="217"/>
      <c r="C894" s="218"/>
      <c r="D894" s="219" t="s">
        <v>237</v>
      </c>
      <c r="E894" s="220" t="s">
        <v>22</v>
      </c>
      <c r="F894" s="221" t="s">
        <v>1861</v>
      </c>
      <c r="G894" s="218"/>
      <c r="H894" s="222">
        <v>1</v>
      </c>
      <c r="I894" s="223"/>
      <c r="J894" s="218"/>
      <c r="K894" s="218"/>
      <c r="L894" s="224"/>
      <c r="M894" s="225"/>
      <c r="N894" s="226"/>
      <c r="O894" s="226"/>
      <c r="P894" s="226"/>
      <c r="Q894" s="226"/>
      <c r="R894" s="226"/>
      <c r="S894" s="226"/>
      <c r="T894" s="227"/>
      <c r="AT894" s="228" t="s">
        <v>237</v>
      </c>
      <c r="AU894" s="228" t="s">
        <v>87</v>
      </c>
      <c r="AV894" s="12" t="s">
        <v>87</v>
      </c>
      <c r="AW894" s="12" t="s">
        <v>42</v>
      </c>
      <c r="AX894" s="12" t="s">
        <v>24</v>
      </c>
      <c r="AY894" s="228" t="s">
        <v>228</v>
      </c>
    </row>
    <row r="895" spans="2:65" s="1" customFormat="1" ht="57" customHeight="1">
      <c r="B895" s="42"/>
      <c r="C895" s="205" t="s">
        <v>1862</v>
      </c>
      <c r="D895" s="205" t="s">
        <v>230</v>
      </c>
      <c r="E895" s="206" t="s">
        <v>1863</v>
      </c>
      <c r="F895" s="207" t="s">
        <v>1864</v>
      </c>
      <c r="G895" s="208" t="s">
        <v>1724</v>
      </c>
      <c r="H895" s="209">
        <v>1</v>
      </c>
      <c r="I895" s="210"/>
      <c r="J895" s="211">
        <f>ROUND(I895*H895,2)</f>
        <v>0</v>
      </c>
      <c r="K895" s="207" t="s">
        <v>264</v>
      </c>
      <c r="L895" s="62"/>
      <c r="M895" s="212" t="s">
        <v>22</v>
      </c>
      <c r="N895" s="213" t="s">
        <v>50</v>
      </c>
      <c r="O895" s="43"/>
      <c r="P895" s="214">
        <f>O895*H895</f>
        <v>0</v>
      </c>
      <c r="Q895" s="214">
        <v>0</v>
      </c>
      <c r="R895" s="214">
        <f>Q895*H895</f>
        <v>0</v>
      </c>
      <c r="S895" s="214">
        <v>0</v>
      </c>
      <c r="T895" s="215">
        <f>S895*H895</f>
        <v>0</v>
      </c>
      <c r="AR895" s="25" t="s">
        <v>304</v>
      </c>
      <c r="AT895" s="25" t="s">
        <v>230</v>
      </c>
      <c r="AU895" s="25" t="s">
        <v>87</v>
      </c>
      <c r="AY895" s="25" t="s">
        <v>228</v>
      </c>
      <c r="BE895" s="216">
        <f>IF(N895="základní",J895,0)</f>
        <v>0</v>
      </c>
      <c r="BF895" s="216">
        <f>IF(N895="snížená",J895,0)</f>
        <v>0</v>
      </c>
      <c r="BG895" s="216">
        <f>IF(N895="zákl. přenesená",J895,0)</f>
        <v>0</v>
      </c>
      <c r="BH895" s="216">
        <f>IF(N895="sníž. přenesená",J895,0)</f>
        <v>0</v>
      </c>
      <c r="BI895" s="216">
        <f>IF(N895="nulová",J895,0)</f>
        <v>0</v>
      </c>
      <c r="BJ895" s="25" t="s">
        <v>24</v>
      </c>
      <c r="BK895" s="216">
        <f>ROUND(I895*H895,2)</f>
        <v>0</v>
      </c>
      <c r="BL895" s="25" t="s">
        <v>304</v>
      </c>
      <c r="BM895" s="25" t="s">
        <v>1865</v>
      </c>
    </row>
    <row r="896" spans="2:65" s="12" customFormat="1" ht="13.5">
      <c r="B896" s="217"/>
      <c r="C896" s="218"/>
      <c r="D896" s="219" t="s">
        <v>237</v>
      </c>
      <c r="E896" s="220" t="s">
        <v>22</v>
      </c>
      <c r="F896" s="221" t="s">
        <v>1866</v>
      </c>
      <c r="G896" s="218"/>
      <c r="H896" s="222">
        <v>1</v>
      </c>
      <c r="I896" s="223"/>
      <c r="J896" s="218"/>
      <c r="K896" s="218"/>
      <c r="L896" s="224"/>
      <c r="M896" s="225"/>
      <c r="N896" s="226"/>
      <c r="O896" s="226"/>
      <c r="P896" s="226"/>
      <c r="Q896" s="226"/>
      <c r="R896" s="226"/>
      <c r="S896" s="226"/>
      <c r="T896" s="227"/>
      <c r="AT896" s="228" t="s">
        <v>237</v>
      </c>
      <c r="AU896" s="228" t="s">
        <v>87</v>
      </c>
      <c r="AV896" s="12" t="s">
        <v>87</v>
      </c>
      <c r="AW896" s="12" t="s">
        <v>42</v>
      </c>
      <c r="AX896" s="12" t="s">
        <v>24</v>
      </c>
      <c r="AY896" s="228" t="s">
        <v>228</v>
      </c>
    </row>
    <row r="897" spans="2:65" s="1" customFormat="1" ht="44.25" customHeight="1">
      <c r="B897" s="42"/>
      <c r="C897" s="205" t="s">
        <v>1867</v>
      </c>
      <c r="D897" s="205" t="s">
        <v>230</v>
      </c>
      <c r="E897" s="206" t="s">
        <v>1868</v>
      </c>
      <c r="F897" s="207" t="s">
        <v>1869</v>
      </c>
      <c r="G897" s="208" t="s">
        <v>1724</v>
      </c>
      <c r="H897" s="209">
        <v>1</v>
      </c>
      <c r="I897" s="210"/>
      <c r="J897" s="211">
        <f>ROUND(I897*H897,2)</f>
        <v>0</v>
      </c>
      <c r="K897" s="207" t="s">
        <v>264</v>
      </c>
      <c r="L897" s="62"/>
      <c r="M897" s="212" t="s">
        <v>22</v>
      </c>
      <c r="N897" s="213" t="s">
        <v>50</v>
      </c>
      <c r="O897" s="43"/>
      <c r="P897" s="214">
        <f>O897*H897</f>
        <v>0</v>
      </c>
      <c r="Q897" s="214">
        <v>0</v>
      </c>
      <c r="R897" s="214">
        <f>Q897*H897</f>
        <v>0</v>
      </c>
      <c r="S897" s="214">
        <v>0</v>
      </c>
      <c r="T897" s="215">
        <f>S897*H897</f>
        <v>0</v>
      </c>
      <c r="AR897" s="25" t="s">
        <v>304</v>
      </c>
      <c r="AT897" s="25" t="s">
        <v>230</v>
      </c>
      <c r="AU897" s="25" t="s">
        <v>87</v>
      </c>
      <c r="AY897" s="25" t="s">
        <v>228</v>
      </c>
      <c r="BE897" s="216">
        <f>IF(N897="základní",J897,0)</f>
        <v>0</v>
      </c>
      <c r="BF897" s="216">
        <f>IF(N897="snížená",J897,0)</f>
        <v>0</v>
      </c>
      <c r="BG897" s="216">
        <f>IF(N897="zákl. přenesená",J897,0)</f>
        <v>0</v>
      </c>
      <c r="BH897" s="216">
        <f>IF(N897="sníž. přenesená",J897,0)</f>
        <v>0</v>
      </c>
      <c r="BI897" s="216">
        <f>IF(N897="nulová",J897,0)</f>
        <v>0</v>
      </c>
      <c r="BJ897" s="25" t="s">
        <v>24</v>
      </c>
      <c r="BK897" s="216">
        <f>ROUND(I897*H897,2)</f>
        <v>0</v>
      </c>
      <c r="BL897" s="25" t="s">
        <v>304</v>
      </c>
      <c r="BM897" s="25" t="s">
        <v>1870</v>
      </c>
    </row>
    <row r="898" spans="2:65" s="1" customFormat="1" ht="67.5">
      <c r="B898" s="42"/>
      <c r="C898" s="64"/>
      <c r="D898" s="229" t="s">
        <v>640</v>
      </c>
      <c r="E898" s="64"/>
      <c r="F898" s="254" t="s">
        <v>1871</v>
      </c>
      <c r="G898" s="64"/>
      <c r="H898" s="64"/>
      <c r="I898" s="173"/>
      <c r="J898" s="64"/>
      <c r="K898" s="64"/>
      <c r="L898" s="62"/>
      <c r="M898" s="255"/>
      <c r="N898" s="43"/>
      <c r="O898" s="43"/>
      <c r="P898" s="43"/>
      <c r="Q898" s="43"/>
      <c r="R898" s="43"/>
      <c r="S898" s="43"/>
      <c r="T898" s="79"/>
      <c r="AT898" s="25" t="s">
        <v>640</v>
      </c>
      <c r="AU898" s="25" t="s">
        <v>87</v>
      </c>
    </row>
    <row r="899" spans="2:65" s="12" customFormat="1" ht="13.5">
      <c r="B899" s="217"/>
      <c r="C899" s="218"/>
      <c r="D899" s="219" t="s">
        <v>237</v>
      </c>
      <c r="E899" s="220" t="s">
        <v>22</v>
      </c>
      <c r="F899" s="221" t="s">
        <v>1872</v>
      </c>
      <c r="G899" s="218"/>
      <c r="H899" s="222">
        <v>1</v>
      </c>
      <c r="I899" s="223"/>
      <c r="J899" s="218"/>
      <c r="K899" s="218"/>
      <c r="L899" s="224"/>
      <c r="M899" s="225"/>
      <c r="N899" s="226"/>
      <c r="O899" s="226"/>
      <c r="P899" s="226"/>
      <c r="Q899" s="226"/>
      <c r="R899" s="226"/>
      <c r="S899" s="226"/>
      <c r="T899" s="227"/>
      <c r="AT899" s="228" t="s">
        <v>237</v>
      </c>
      <c r="AU899" s="228" t="s">
        <v>87</v>
      </c>
      <c r="AV899" s="12" t="s">
        <v>87</v>
      </c>
      <c r="AW899" s="12" t="s">
        <v>42</v>
      </c>
      <c r="AX899" s="12" t="s">
        <v>24</v>
      </c>
      <c r="AY899" s="228" t="s">
        <v>228</v>
      </c>
    </row>
    <row r="900" spans="2:65" s="1" customFormat="1" ht="57" customHeight="1">
      <c r="B900" s="42"/>
      <c r="C900" s="205" t="s">
        <v>1873</v>
      </c>
      <c r="D900" s="205" t="s">
        <v>230</v>
      </c>
      <c r="E900" s="206" t="s">
        <v>1874</v>
      </c>
      <c r="F900" s="207" t="s">
        <v>1875</v>
      </c>
      <c r="G900" s="208" t="s">
        <v>1724</v>
      </c>
      <c r="H900" s="209">
        <v>1</v>
      </c>
      <c r="I900" s="210"/>
      <c r="J900" s="211">
        <f>ROUND(I900*H900,2)</f>
        <v>0</v>
      </c>
      <c r="K900" s="207" t="s">
        <v>264</v>
      </c>
      <c r="L900" s="62"/>
      <c r="M900" s="212" t="s">
        <v>22</v>
      </c>
      <c r="N900" s="213" t="s">
        <v>50</v>
      </c>
      <c r="O900" s="43"/>
      <c r="P900" s="214">
        <f>O900*H900</f>
        <v>0</v>
      </c>
      <c r="Q900" s="214">
        <v>0</v>
      </c>
      <c r="R900" s="214">
        <f>Q900*H900</f>
        <v>0</v>
      </c>
      <c r="S900" s="214">
        <v>0</v>
      </c>
      <c r="T900" s="215">
        <f>S900*H900</f>
        <v>0</v>
      </c>
      <c r="AR900" s="25" t="s">
        <v>304</v>
      </c>
      <c r="AT900" s="25" t="s">
        <v>230</v>
      </c>
      <c r="AU900" s="25" t="s">
        <v>87</v>
      </c>
      <c r="AY900" s="25" t="s">
        <v>228</v>
      </c>
      <c r="BE900" s="216">
        <f>IF(N900="základní",J900,0)</f>
        <v>0</v>
      </c>
      <c r="BF900" s="216">
        <f>IF(N900="snížená",J900,0)</f>
        <v>0</v>
      </c>
      <c r="BG900" s="216">
        <f>IF(N900="zákl. přenesená",J900,0)</f>
        <v>0</v>
      </c>
      <c r="BH900" s="216">
        <f>IF(N900="sníž. přenesená",J900,0)</f>
        <v>0</v>
      </c>
      <c r="BI900" s="216">
        <f>IF(N900="nulová",J900,0)</f>
        <v>0</v>
      </c>
      <c r="BJ900" s="25" t="s">
        <v>24</v>
      </c>
      <c r="BK900" s="216">
        <f>ROUND(I900*H900,2)</f>
        <v>0</v>
      </c>
      <c r="BL900" s="25" t="s">
        <v>304</v>
      </c>
      <c r="BM900" s="25" t="s">
        <v>1876</v>
      </c>
    </row>
    <row r="901" spans="2:65" s="12" customFormat="1" ht="13.5">
      <c r="B901" s="217"/>
      <c r="C901" s="218"/>
      <c r="D901" s="219" t="s">
        <v>237</v>
      </c>
      <c r="E901" s="220" t="s">
        <v>22</v>
      </c>
      <c r="F901" s="221" t="s">
        <v>1877</v>
      </c>
      <c r="G901" s="218"/>
      <c r="H901" s="222">
        <v>1</v>
      </c>
      <c r="I901" s="223"/>
      <c r="J901" s="218"/>
      <c r="K901" s="218"/>
      <c r="L901" s="224"/>
      <c r="M901" s="225"/>
      <c r="N901" s="226"/>
      <c r="O901" s="226"/>
      <c r="P901" s="226"/>
      <c r="Q901" s="226"/>
      <c r="R901" s="226"/>
      <c r="S901" s="226"/>
      <c r="T901" s="227"/>
      <c r="AT901" s="228" t="s">
        <v>237</v>
      </c>
      <c r="AU901" s="228" t="s">
        <v>87</v>
      </c>
      <c r="AV901" s="12" t="s">
        <v>87</v>
      </c>
      <c r="AW901" s="12" t="s">
        <v>42</v>
      </c>
      <c r="AX901" s="12" t="s">
        <v>24</v>
      </c>
      <c r="AY901" s="228" t="s">
        <v>228</v>
      </c>
    </row>
    <row r="902" spans="2:65" s="1" customFormat="1" ht="57" customHeight="1">
      <c r="B902" s="42"/>
      <c r="C902" s="205" t="s">
        <v>1878</v>
      </c>
      <c r="D902" s="205" t="s">
        <v>230</v>
      </c>
      <c r="E902" s="206" t="s">
        <v>1879</v>
      </c>
      <c r="F902" s="207" t="s">
        <v>1880</v>
      </c>
      <c r="G902" s="208" t="s">
        <v>1724</v>
      </c>
      <c r="H902" s="209">
        <v>1</v>
      </c>
      <c r="I902" s="210"/>
      <c r="J902" s="211">
        <f>ROUND(I902*H902,2)</f>
        <v>0</v>
      </c>
      <c r="K902" s="207" t="s">
        <v>264</v>
      </c>
      <c r="L902" s="62"/>
      <c r="M902" s="212" t="s">
        <v>22</v>
      </c>
      <c r="N902" s="213" t="s">
        <v>50</v>
      </c>
      <c r="O902" s="43"/>
      <c r="P902" s="214">
        <f>O902*H902</f>
        <v>0</v>
      </c>
      <c r="Q902" s="214">
        <v>0</v>
      </c>
      <c r="R902" s="214">
        <f>Q902*H902</f>
        <v>0</v>
      </c>
      <c r="S902" s="214">
        <v>0</v>
      </c>
      <c r="T902" s="215">
        <f>S902*H902</f>
        <v>0</v>
      </c>
      <c r="AR902" s="25" t="s">
        <v>304</v>
      </c>
      <c r="AT902" s="25" t="s">
        <v>230</v>
      </c>
      <c r="AU902" s="25" t="s">
        <v>87</v>
      </c>
      <c r="AY902" s="25" t="s">
        <v>228</v>
      </c>
      <c r="BE902" s="216">
        <f>IF(N902="základní",J902,0)</f>
        <v>0</v>
      </c>
      <c r="BF902" s="216">
        <f>IF(N902="snížená",J902,0)</f>
        <v>0</v>
      </c>
      <c r="BG902" s="216">
        <f>IF(N902="zákl. přenesená",J902,0)</f>
        <v>0</v>
      </c>
      <c r="BH902" s="216">
        <f>IF(N902="sníž. přenesená",J902,0)</f>
        <v>0</v>
      </c>
      <c r="BI902" s="216">
        <f>IF(N902="nulová",J902,0)</f>
        <v>0</v>
      </c>
      <c r="BJ902" s="25" t="s">
        <v>24</v>
      </c>
      <c r="BK902" s="216">
        <f>ROUND(I902*H902,2)</f>
        <v>0</v>
      </c>
      <c r="BL902" s="25" t="s">
        <v>304</v>
      </c>
      <c r="BM902" s="25" t="s">
        <v>1881</v>
      </c>
    </row>
    <row r="903" spans="2:65" s="12" customFormat="1" ht="13.5">
      <c r="B903" s="217"/>
      <c r="C903" s="218"/>
      <c r="D903" s="219" t="s">
        <v>237</v>
      </c>
      <c r="E903" s="220" t="s">
        <v>22</v>
      </c>
      <c r="F903" s="221" t="s">
        <v>1882</v>
      </c>
      <c r="G903" s="218"/>
      <c r="H903" s="222">
        <v>1</v>
      </c>
      <c r="I903" s="223"/>
      <c r="J903" s="218"/>
      <c r="K903" s="218"/>
      <c r="L903" s="224"/>
      <c r="M903" s="225"/>
      <c r="N903" s="226"/>
      <c r="O903" s="226"/>
      <c r="P903" s="226"/>
      <c r="Q903" s="226"/>
      <c r="R903" s="226"/>
      <c r="S903" s="226"/>
      <c r="T903" s="227"/>
      <c r="AT903" s="228" t="s">
        <v>237</v>
      </c>
      <c r="AU903" s="228" t="s">
        <v>87</v>
      </c>
      <c r="AV903" s="12" t="s">
        <v>87</v>
      </c>
      <c r="AW903" s="12" t="s">
        <v>42</v>
      </c>
      <c r="AX903" s="12" t="s">
        <v>24</v>
      </c>
      <c r="AY903" s="228" t="s">
        <v>228</v>
      </c>
    </row>
    <row r="904" spans="2:65" s="1" customFormat="1" ht="69.75" customHeight="1">
      <c r="B904" s="42"/>
      <c r="C904" s="205" t="s">
        <v>1883</v>
      </c>
      <c r="D904" s="205" t="s">
        <v>230</v>
      </c>
      <c r="E904" s="206" t="s">
        <v>1884</v>
      </c>
      <c r="F904" s="207" t="s">
        <v>1885</v>
      </c>
      <c r="G904" s="208" t="s">
        <v>1724</v>
      </c>
      <c r="H904" s="209">
        <v>1</v>
      </c>
      <c r="I904" s="210"/>
      <c r="J904" s="211">
        <f>ROUND(I904*H904,2)</f>
        <v>0</v>
      </c>
      <c r="K904" s="207" t="s">
        <v>264</v>
      </c>
      <c r="L904" s="62"/>
      <c r="M904" s="212" t="s">
        <v>22</v>
      </c>
      <c r="N904" s="213" t="s">
        <v>50</v>
      </c>
      <c r="O904" s="43"/>
      <c r="P904" s="214">
        <f>O904*H904</f>
        <v>0</v>
      </c>
      <c r="Q904" s="214">
        <v>0</v>
      </c>
      <c r="R904" s="214">
        <f>Q904*H904</f>
        <v>0</v>
      </c>
      <c r="S904" s="214">
        <v>0</v>
      </c>
      <c r="T904" s="215">
        <f>S904*H904</f>
        <v>0</v>
      </c>
      <c r="AR904" s="25" t="s">
        <v>304</v>
      </c>
      <c r="AT904" s="25" t="s">
        <v>230</v>
      </c>
      <c r="AU904" s="25" t="s">
        <v>87</v>
      </c>
      <c r="AY904" s="25" t="s">
        <v>228</v>
      </c>
      <c r="BE904" s="216">
        <f>IF(N904="základní",J904,0)</f>
        <v>0</v>
      </c>
      <c r="BF904" s="216">
        <f>IF(N904="snížená",J904,0)</f>
        <v>0</v>
      </c>
      <c r="BG904" s="216">
        <f>IF(N904="zákl. přenesená",J904,0)</f>
        <v>0</v>
      </c>
      <c r="BH904" s="216">
        <f>IF(N904="sníž. přenesená",J904,0)</f>
        <v>0</v>
      </c>
      <c r="BI904" s="216">
        <f>IF(N904="nulová",J904,0)</f>
        <v>0</v>
      </c>
      <c r="BJ904" s="25" t="s">
        <v>24</v>
      </c>
      <c r="BK904" s="216">
        <f>ROUND(I904*H904,2)</f>
        <v>0</v>
      </c>
      <c r="BL904" s="25" t="s">
        <v>304</v>
      </c>
      <c r="BM904" s="25" t="s">
        <v>1886</v>
      </c>
    </row>
    <row r="905" spans="2:65" s="12" customFormat="1" ht="13.5">
      <c r="B905" s="217"/>
      <c r="C905" s="218"/>
      <c r="D905" s="219" t="s">
        <v>237</v>
      </c>
      <c r="E905" s="220" t="s">
        <v>22</v>
      </c>
      <c r="F905" s="221" t="s">
        <v>1887</v>
      </c>
      <c r="G905" s="218"/>
      <c r="H905" s="222">
        <v>1</v>
      </c>
      <c r="I905" s="223"/>
      <c r="J905" s="218"/>
      <c r="K905" s="218"/>
      <c r="L905" s="224"/>
      <c r="M905" s="225"/>
      <c r="N905" s="226"/>
      <c r="O905" s="226"/>
      <c r="P905" s="226"/>
      <c r="Q905" s="226"/>
      <c r="R905" s="226"/>
      <c r="S905" s="226"/>
      <c r="T905" s="227"/>
      <c r="AT905" s="228" t="s">
        <v>237</v>
      </c>
      <c r="AU905" s="228" t="s">
        <v>87</v>
      </c>
      <c r="AV905" s="12" t="s">
        <v>87</v>
      </c>
      <c r="AW905" s="12" t="s">
        <v>42</v>
      </c>
      <c r="AX905" s="12" t="s">
        <v>24</v>
      </c>
      <c r="AY905" s="228" t="s">
        <v>228</v>
      </c>
    </row>
    <row r="906" spans="2:65" s="1" customFormat="1" ht="69.75" customHeight="1">
      <c r="B906" s="42"/>
      <c r="C906" s="205" t="s">
        <v>1888</v>
      </c>
      <c r="D906" s="205" t="s">
        <v>230</v>
      </c>
      <c r="E906" s="206" t="s">
        <v>1889</v>
      </c>
      <c r="F906" s="207" t="s">
        <v>1890</v>
      </c>
      <c r="G906" s="208" t="s">
        <v>1724</v>
      </c>
      <c r="H906" s="209">
        <v>5</v>
      </c>
      <c r="I906" s="210"/>
      <c r="J906" s="211">
        <f>ROUND(I906*H906,2)</f>
        <v>0</v>
      </c>
      <c r="K906" s="207" t="s">
        <v>264</v>
      </c>
      <c r="L906" s="62"/>
      <c r="M906" s="212" t="s">
        <v>22</v>
      </c>
      <c r="N906" s="213" t="s">
        <v>50</v>
      </c>
      <c r="O906" s="43"/>
      <c r="P906" s="214">
        <f>O906*H906</f>
        <v>0</v>
      </c>
      <c r="Q906" s="214">
        <v>0</v>
      </c>
      <c r="R906" s="214">
        <f>Q906*H906</f>
        <v>0</v>
      </c>
      <c r="S906" s="214">
        <v>0</v>
      </c>
      <c r="T906" s="215">
        <f>S906*H906</f>
        <v>0</v>
      </c>
      <c r="AR906" s="25" t="s">
        <v>304</v>
      </c>
      <c r="AT906" s="25" t="s">
        <v>230</v>
      </c>
      <c r="AU906" s="25" t="s">
        <v>87</v>
      </c>
      <c r="AY906" s="25" t="s">
        <v>228</v>
      </c>
      <c r="BE906" s="216">
        <f>IF(N906="základní",J906,0)</f>
        <v>0</v>
      </c>
      <c r="BF906" s="216">
        <f>IF(N906="snížená",J906,0)</f>
        <v>0</v>
      </c>
      <c r="BG906" s="216">
        <f>IF(N906="zákl. přenesená",J906,0)</f>
        <v>0</v>
      </c>
      <c r="BH906" s="216">
        <f>IF(N906="sníž. přenesená",J906,0)</f>
        <v>0</v>
      </c>
      <c r="BI906" s="216">
        <f>IF(N906="nulová",J906,0)</f>
        <v>0</v>
      </c>
      <c r="BJ906" s="25" t="s">
        <v>24</v>
      </c>
      <c r="BK906" s="216">
        <f>ROUND(I906*H906,2)</f>
        <v>0</v>
      </c>
      <c r="BL906" s="25" t="s">
        <v>304</v>
      </c>
      <c r="BM906" s="25" t="s">
        <v>1891</v>
      </c>
    </row>
    <row r="907" spans="2:65" s="1" customFormat="1" ht="189">
      <c r="B907" s="42"/>
      <c r="C907" s="64"/>
      <c r="D907" s="229" t="s">
        <v>640</v>
      </c>
      <c r="E907" s="64"/>
      <c r="F907" s="254" t="s">
        <v>1892</v>
      </c>
      <c r="G907" s="64"/>
      <c r="H907" s="64"/>
      <c r="I907" s="173"/>
      <c r="J907" s="64"/>
      <c r="K907" s="64"/>
      <c r="L907" s="62"/>
      <c r="M907" s="255"/>
      <c r="N907" s="43"/>
      <c r="O907" s="43"/>
      <c r="P907" s="43"/>
      <c r="Q907" s="43"/>
      <c r="R907" s="43"/>
      <c r="S907" s="43"/>
      <c r="T907" s="79"/>
      <c r="AT907" s="25" t="s">
        <v>640</v>
      </c>
      <c r="AU907" s="25" t="s">
        <v>87</v>
      </c>
    </row>
    <row r="908" spans="2:65" s="12" customFormat="1" ht="13.5">
      <c r="B908" s="217"/>
      <c r="C908" s="218"/>
      <c r="D908" s="219" t="s">
        <v>237</v>
      </c>
      <c r="E908" s="220" t="s">
        <v>22</v>
      </c>
      <c r="F908" s="221" t="s">
        <v>1893</v>
      </c>
      <c r="G908" s="218"/>
      <c r="H908" s="222">
        <v>5</v>
      </c>
      <c r="I908" s="223"/>
      <c r="J908" s="218"/>
      <c r="K908" s="218"/>
      <c r="L908" s="224"/>
      <c r="M908" s="225"/>
      <c r="N908" s="226"/>
      <c r="O908" s="226"/>
      <c r="P908" s="226"/>
      <c r="Q908" s="226"/>
      <c r="R908" s="226"/>
      <c r="S908" s="226"/>
      <c r="T908" s="227"/>
      <c r="AT908" s="228" t="s">
        <v>237</v>
      </c>
      <c r="AU908" s="228" t="s">
        <v>87</v>
      </c>
      <c r="AV908" s="12" t="s">
        <v>87</v>
      </c>
      <c r="AW908" s="12" t="s">
        <v>42</v>
      </c>
      <c r="AX908" s="12" t="s">
        <v>24</v>
      </c>
      <c r="AY908" s="228" t="s">
        <v>228</v>
      </c>
    </row>
    <row r="909" spans="2:65" s="1" customFormat="1" ht="69.75" customHeight="1">
      <c r="B909" s="42"/>
      <c r="C909" s="205" t="s">
        <v>1894</v>
      </c>
      <c r="D909" s="205" t="s">
        <v>230</v>
      </c>
      <c r="E909" s="206" t="s">
        <v>1895</v>
      </c>
      <c r="F909" s="207" t="s">
        <v>1896</v>
      </c>
      <c r="G909" s="208" t="s">
        <v>852</v>
      </c>
      <c r="H909" s="209">
        <v>1</v>
      </c>
      <c r="I909" s="210"/>
      <c r="J909" s="211">
        <f>ROUND(I909*H909,2)</f>
        <v>0</v>
      </c>
      <c r="K909" s="207" t="s">
        <v>264</v>
      </c>
      <c r="L909" s="62"/>
      <c r="M909" s="212" t="s">
        <v>22</v>
      </c>
      <c r="N909" s="213" t="s">
        <v>50</v>
      </c>
      <c r="O909" s="43"/>
      <c r="P909" s="214">
        <f>O909*H909</f>
        <v>0</v>
      </c>
      <c r="Q909" s="214">
        <v>0</v>
      </c>
      <c r="R909" s="214">
        <f>Q909*H909</f>
        <v>0</v>
      </c>
      <c r="S909" s="214">
        <v>0</v>
      </c>
      <c r="T909" s="215">
        <f>S909*H909</f>
        <v>0</v>
      </c>
      <c r="AR909" s="25" t="s">
        <v>304</v>
      </c>
      <c r="AT909" s="25" t="s">
        <v>230</v>
      </c>
      <c r="AU909" s="25" t="s">
        <v>87</v>
      </c>
      <c r="AY909" s="25" t="s">
        <v>228</v>
      </c>
      <c r="BE909" s="216">
        <f>IF(N909="základní",J909,0)</f>
        <v>0</v>
      </c>
      <c r="BF909" s="216">
        <f>IF(N909="snížená",J909,0)</f>
        <v>0</v>
      </c>
      <c r="BG909" s="216">
        <f>IF(N909="zákl. přenesená",J909,0)</f>
        <v>0</v>
      </c>
      <c r="BH909" s="216">
        <f>IF(N909="sníž. přenesená",J909,0)</f>
        <v>0</v>
      </c>
      <c r="BI909" s="216">
        <f>IF(N909="nulová",J909,0)</f>
        <v>0</v>
      </c>
      <c r="BJ909" s="25" t="s">
        <v>24</v>
      </c>
      <c r="BK909" s="216">
        <f>ROUND(I909*H909,2)</f>
        <v>0</v>
      </c>
      <c r="BL909" s="25" t="s">
        <v>304</v>
      </c>
      <c r="BM909" s="25" t="s">
        <v>1897</v>
      </c>
    </row>
    <row r="910" spans="2:65" s="12" customFormat="1" ht="13.5">
      <c r="B910" s="217"/>
      <c r="C910" s="218"/>
      <c r="D910" s="219" t="s">
        <v>237</v>
      </c>
      <c r="E910" s="220" t="s">
        <v>22</v>
      </c>
      <c r="F910" s="221" t="s">
        <v>1898</v>
      </c>
      <c r="G910" s="218"/>
      <c r="H910" s="222">
        <v>1</v>
      </c>
      <c r="I910" s="223"/>
      <c r="J910" s="218"/>
      <c r="K910" s="218"/>
      <c r="L910" s="224"/>
      <c r="M910" s="225"/>
      <c r="N910" s="226"/>
      <c r="O910" s="226"/>
      <c r="P910" s="226"/>
      <c r="Q910" s="226"/>
      <c r="R910" s="226"/>
      <c r="S910" s="226"/>
      <c r="T910" s="227"/>
      <c r="AT910" s="228" t="s">
        <v>237</v>
      </c>
      <c r="AU910" s="228" t="s">
        <v>87</v>
      </c>
      <c r="AV910" s="12" t="s">
        <v>87</v>
      </c>
      <c r="AW910" s="12" t="s">
        <v>42</v>
      </c>
      <c r="AX910" s="12" t="s">
        <v>24</v>
      </c>
      <c r="AY910" s="228" t="s">
        <v>228</v>
      </c>
    </row>
    <row r="911" spans="2:65" s="1" customFormat="1" ht="69.75" customHeight="1">
      <c r="B911" s="42"/>
      <c r="C911" s="205" t="s">
        <v>1899</v>
      </c>
      <c r="D911" s="205" t="s">
        <v>230</v>
      </c>
      <c r="E911" s="206" t="s">
        <v>1900</v>
      </c>
      <c r="F911" s="207" t="s">
        <v>1901</v>
      </c>
      <c r="G911" s="208" t="s">
        <v>1724</v>
      </c>
      <c r="H911" s="209">
        <v>3</v>
      </c>
      <c r="I911" s="210"/>
      <c r="J911" s="211">
        <f>ROUND(I911*H911,2)</f>
        <v>0</v>
      </c>
      <c r="K911" s="207" t="s">
        <v>264</v>
      </c>
      <c r="L911" s="62"/>
      <c r="M911" s="212" t="s">
        <v>22</v>
      </c>
      <c r="N911" s="213" t="s">
        <v>50</v>
      </c>
      <c r="O911" s="43"/>
      <c r="P911" s="214">
        <f>O911*H911</f>
        <v>0</v>
      </c>
      <c r="Q911" s="214">
        <v>0</v>
      </c>
      <c r="R911" s="214">
        <f>Q911*H911</f>
        <v>0</v>
      </c>
      <c r="S911" s="214">
        <v>0</v>
      </c>
      <c r="T911" s="215">
        <f>S911*H911</f>
        <v>0</v>
      </c>
      <c r="AR911" s="25" t="s">
        <v>304</v>
      </c>
      <c r="AT911" s="25" t="s">
        <v>230</v>
      </c>
      <c r="AU911" s="25" t="s">
        <v>87</v>
      </c>
      <c r="AY911" s="25" t="s">
        <v>228</v>
      </c>
      <c r="BE911" s="216">
        <f>IF(N911="základní",J911,0)</f>
        <v>0</v>
      </c>
      <c r="BF911" s="216">
        <f>IF(N911="snížená",J911,0)</f>
        <v>0</v>
      </c>
      <c r="BG911" s="216">
        <f>IF(N911="zákl. přenesená",J911,0)</f>
        <v>0</v>
      </c>
      <c r="BH911" s="216">
        <f>IF(N911="sníž. přenesená",J911,0)</f>
        <v>0</v>
      </c>
      <c r="BI911" s="216">
        <f>IF(N911="nulová",J911,0)</f>
        <v>0</v>
      </c>
      <c r="BJ911" s="25" t="s">
        <v>24</v>
      </c>
      <c r="BK911" s="216">
        <f>ROUND(I911*H911,2)</f>
        <v>0</v>
      </c>
      <c r="BL911" s="25" t="s">
        <v>304</v>
      </c>
      <c r="BM911" s="25" t="s">
        <v>1902</v>
      </c>
    </row>
    <row r="912" spans="2:65" s="1" customFormat="1" ht="189">
      <c r="B912" s="42"/>
      <c r="C912" s="64"/>
      <c r="D912" s="229" t="s">
        <v>640</v>
      </c>
      <c r="E912" s="64"/>
      <c r="F912" s="254" t="s">
        <v>1903</v>
      </c>
      <c r="G912" s="64"/>
      <c r="H912" s="64"/>
      <c r="I912" s="173"/>
      <c r="J912" s="64"/>
      <c r="K912" s="64"/>
      <c r="L912" s="62"/>
      <c r="M912" s="255"/>
      <c r="N912" s="43"/>
      <c r="O912" s="43"/>
      <c r="P912" s="43"/>
      <c r="Q912" s="43"/>
      <c r="R912" s="43"/>
      <c r="S912" s="43"/>
      <c r="T912" s="79"/>
      <c r="AT912" s="25" t="s">
        <v>640</v>
      </c>
      <c r="AU912" s="25" t="s">
        <v>87</v>
      </c>
    </row>
    <row r="913" spans="2:65" s="12" customFormat="1" ht="13.5">
      <c r="B913" s="217"/>
      <c r="C913" s="218"/>
      <c r="D913" s="219" t="s">
        <v>237</v>
      </c>
      <c r="E913" s="220" t="s">
        <v>22</v>
      </c>
      <c r="F913" s="221" t="s">
        <v>1904</v>
      </c>
      <c r="G913" s="218"/>
      <c r="H913" s="222">
        <v>3</v>
      </c>
      <c r="I913" s="223"/>
      <c r="J913" s="218"/>
      <c r="K913" s="218"/>
      <c r="L913" s="224"/>
      <c r="M913" s="225"/>
      <c r="N913" s="226"/>
      <c r="O913" s="226"/>
      <c r="P913" s="226"/>
      <c r="Q913" s="226"/>
      <c r="R913" s="226"/>
      <c r="S913" s="226"/>
      <c r="T913" s="227"/>
      <c r="AT913" s="228" t="s">
        <v>237</v>
      </c>
      <c r="AU913" s="228" t="s">
        <v>87</v>
      </c>
      <c r="AV913" s="12" t="s">
        <v>87</v>
      </c>
      <c r="AW913" s="12" t="s">
        <v>42</v>
      </c>
      <c r="AX913" s="12" t="s">
        <v>24</v>
      </c>
      <c r="AY913" s="228" t="s">
        <v>228</v>
      </c>
    </row>
    <row r="914" spans="2:65" s="1" customFormat="1" ht="69.75" customHeight="1">
      <c r="B914" s="42"/>
      <c r="C914" s="205" t="s">
        <v>1905</v>
      </c>
      <c r="D914" s="205" t="s">
        <v>230</v>
      </c>
      <c r="E914" s="206" t="s">
        <v>1906</v>
      </c>
      <c r="F914" s="207" t="s">
        <v>1907</v>
      </c>
      <c r="G914" s="208" t="s">
        <v>1724</v>
      </c>
      <c r="H914" s="209">
        <v>2</v>
      </c>
      <c r="I914" s="210"/>
      <c r="J914" s="211">
        <f>ROUND(I914*H914,2)</f>
        <v>0</v>
      </c>
      <c r="K914" s="207" t="s">
        <v>264</v>
      </c>
      <c r="L914" s="62"/>
      <c r="M914" s="212" t="s">
        <v>22</v>
      </c>
      <c r="N914" s="213" t="s">
        <v>50</v>
      </c>
      <c r="O914" s="43"/>
      <c r="P914" s="214">
        <f>O914*H914</f>
        <v>0</v>
      </c>
      <c r="Q914" s="214">
        <v>0</v>
      </c>
      <c r="R914" s="214">
        <f>Q914*H914</f>
        <v>0</v>
      </c>
      <c r="S914" s="214">
        <v>0</v>
      </c>
      <c r="T914" s="215">
        <f>S914*H914</f>
        <v>0</v>
      </c>
      <c r="AR914" s="25" t="s">
        <v>304</v>
      </c>
      <c r="AT914" s="25" t="s">
        <v>230</v>
      </c>
      <c r="AU914" s="25" t="s">
        <v>87</v>
      </c>
      <c r="AY914" s="25" t="s">
        <v>228</v>
      </c>
      <c r="BE914" s="216">
        <f>IF(N914="základní",J914,0)</f>
        <v>0</v>
      </c>
      <c r="BF914" s="216">
        <f>IF(N914="snížená",J914,0)</f>
        <v>0</v>
      </c>
      <c r="BG914" s="216">
        <f>IF(N914="zákl. přenesená",J914,0)</f>
        <v>0</v>
      </c>
      <c r="BH914" s="216">
        <f>IF(N914="sníž. přenesená",J914,0)</f>
        <v>0</v>
      </c>
      <c r="BI914" s="216">
        <f>IF(N914="nulová",J914,0)</f>
        <v>0</v>
      </c>
      <c r="BJ914" s="25" t="s">
        <v>24</v>
      </c>
      <c r="BK914" s="216">
        <f>ROUND(I914*H914,2)</f>
        <v>0</v>
      </c>
      <c r="BL914" s="25" t="s">
        <v>304</v>
      </c>
      <c r="BM914" s="25" t="s">
        <v>1908</v>
      </c>
    </row>
    <row r="915" spans="2:65" s="1" customFormat="1" ht="67.5">
      <c r="B915" s="42"/>
      <c r="C915" s="64"/>
      <c r="D915" s="229" t="s">
        <v>640</v>
      </c>
      <c r="E915" s="64"/>
      <c r="F915" s="254" t="s">
        <v>1909</v>
      </c>
      <c r="G915" s="64"/>
      <c r="H915" s="64"/>
      <c r="I915" s="173"/>
      <c r="J915" s="64"/>
      <c r="K915" s="64"/>
      <c r="L915" s="62"/>
      <c r="M915" s="255"/>
      <c r="N915" s="43"/>
      <c r="O915" s="43"/>
      <c r="P915" s="43"/>
      <c r="Q915" s="43"/>
      <c r="R915" s="43"/>
      <c r="S915" s="43"/>
      <c r="T915" s="79"/>
      <c r="AT915" s="25" t="s">
        <v>640</v>
      </c>
      <c r="AU915" s="25" t="s">
        <v>87</v>
      </c>
    </row>
    <row r="916" spans="2:65" s="12" customFormat="1" ht="13.5">
      <c r="B916" s="217"/>
      <c r="C916" s="218"/>
      <c r="D916" s="219" t="s">
        <v>237</v>
      </c>
      <c r="E916" s="220" t="s">
        <v>22</v>
      </c>
      <c r="F916" s="221" t="s">
        <v>1910</v>
      </c>
      <c r="G916" s="218"/>
      <c r="H916" s="222">
        <v>2</v>
      </c>
      <c r="I916" s="223"/>
      <c r="J916" s="218"/>
      <c r="K916" s="218"/>
      <c r="L916" s="224"/>
      <c r="M916" s="225"/>
      <c r="N916" s="226"/>
      <c r="O916" s="226"/>
      <c r="P916" s="226"/>
      <c r="Q916" s="226"/>
      <c r="R916" s="226"/>
      <c r="S916" s="226"/>
      <c r="T916" s="227"/>
      <c r="AT916" s="228" t="s">
        <v>237</v>
      </c>
      <c r="AU916" s="228" t="s">
        <v>87</v>
      </c>
      <c r="AV916" s="12" t="s">
        <v>87</v>
      </c>
      <c r="AW916" s="12" t="s">
        <v>42</v>
      </c>
      <c r="AX916" s="12" t="s">
        <v>24</v>
      </c>
      <c r="AY916" s="228" t="s">
        <v>228</v>
      </c>
    </row>
    <row r="917" spans="2:65" s="1" customFormat="1" ht="69.75" customHeight="1">
      <c r="B917" s="42"/>
      <c r="C917" s="205" t="s">
        <v>1911</v>
      </c>
      <c r="D917" s="205" t="s">
        <v>230</v>
      </c>
      <c r="E917" s="206" t="s">
        <v>1912</v>
      </c>
      <c r="F917" s="207" t="s">
        <v>1913</v>
      </c>
      <c r="G917" s="208" t="s">
        <v>1724</v>
      </c>
      <c r="H917" s="209">
        <v>1</v>
      </c>
      <c r="I917" s="210"/>
      <c r="J917" s="211">
        <f>ROUND(I917*H917,2)</f>
        <v>0</v>
      </c>
      <c r="K917" s="207" t="s">
        <v>264</v>
      </c>
      <c r="L917" s="62"/>
      <c r="M917" s="212" t="s">
        <v>22</v>
      </c>
      <c r="N917" s="213" t="s">
        <v>50</v>
      </c>
      <c r="O917" s="43"/>
      <c r="P917" s="214">
        <f>O917*H917</f>
        <v>0</v>
      </c>
      <c r="Q917" s="214">
        <v>0</v>
      </c>
      <c r="R917" s="214">
        <f>Q917*H917</f>
        <v>0</v>
      </c>
      <c r="S917" s="214">
        <v>0</v>
      </c>
      <c r="T917" s="215">
        <f>S917*H917</f>
        <v>0</v>
      </c>
      <c r="AR917" s="25" t="s">
        <v>304</v>
      </c>
      <c r="AT917" s="25" t="s">
        <v>230</v>
      </c>
      <c r="AU917" s="25" t="s">
        <v>87</v>
      </c>
      <c r="AY917" s="25" t="s">
        <v>228</v>
      </c>
      <c r="BE917" s="216">
        <f>IF(N917="základní",J917,0)</f>
        <v>0</v>
      </c>
      <c r="BF917" s="216">
        <f>IF(N917="snížená",J917,0)</f>
        <v>0</v>
      </c>
      <c r="BG917" s="216">
        <f>IF(N917="zákl. přenesená",J917,0)</f>
        <v>0</v>
      </c>
      <c r="BH917" s="216">
        <f>IF(N917="sníž. přenesená",J917,0)</f>
        <v>0</v>
      </c>
      <c r="BI917" s="216">
        <f>IF(N917="nulová",J917,0)</f>
        <v>0</v>
      </c>
      <c r="BJ917" s="25" t="s">
        <v>24</v>
      </c>
      <c r="BK917" s="216">
        <f>ROUND(I917*H917,2)</f>
        <v>0</v>
      </c>
      <c r="BL917" s="25" t="s">
        <v>304</v>
      </c>
      <c r="BM917" s="25" t="s">
        <v>1914</v>
      </c>
    </row>
    <row r="918" spans="2:65" s="1" customFormat="1" ht="67.5">
      <c r="B918" s="42"/>
      <c r="C918" s="64"/>
      <c r="D918" s="229" t="s">
        <v>640</v>
      </c>
      <c r="E918" s="64"/>
      <c r="F918" s="254" t="s">
        <v>1915</v>
      </c>
      <c r="G918" s="64"/>
      <c r="H918" s="64"/>
      <c r="I918" s="173"/>
      <c r="J918" s="64"/>
      <c r="K918" s="64"/>
      <c r="L918" s="62"/>
      <c r="M918" s="255"/>
      <c r="N918" s="43"/>
      <c r="O918" s="43"/>
      <c r="P918" s="43"/>
      <c r="Q918" s="43"/>
      <c r="R918" s="43"/>
      <c r="S918" s="43"/>
      <c r="T918" s="79"/>
      <c r="AT918" s="25" t="s">
        <v>640</v>
      </c>
      <c r="AU918" s="25" t="s">
        <v>87</v>
      </c>
    </row>
    <row r="919" spans="2:65" s="12" customFormat="1" ht="13.5">
      <c r="B919" s="217"/>
      <c r="C919" s="218"/>
      <c r="D919" s="219" t="s">
        <v>237</v>
      </c>
      <c r="E919" s="220" t="s">
        <v>22</v>
      </c>
      <c r="F919" s="221" t="s">
        <v>1916</v>
      </c>
      <c r="G919" s="218"/>
      <c r="H919" s="222">
        <v>1</v>
      </c>
      <c r="I919" s="223"/>
      <c r="J919" s="218"/>
      <c r="K919" s="218"/>
      <c r="L919" s="224"/>
      <c r="M919" s="225"/>
      <c r="N919" s="226"/>
      <c r="O919" s="226"/>
      <c r="P919" s="226"/>
      <c r="Q919" s="226"/>
      <c r="R919" s="226"/>
      <c r="S919" s="226"/>
      <c r="T919" s="227"/>
      <c r="AT919" s="228" t="s">
        <v>237</v>
      </c>
      <c r="AU919" s="228" t="s">
        <v>87</v>
      </c>
      <c r="AV919" s="12" t="s">
        <v>87</v>
      </c>
      <c r="AW919" s="12" t="s">
        <v>42</v>
      </c>
      <c r="AX919" s="12" t="s">
        <v>24</v>
      </c>
      <c r="AY919" s="228" t="s">
        <v>228</v>
      </c>
    </row>
    <row r="920" spans="2:65" s="1" customFormat="1" ht="57" customHeight="1">
      <c r="B920" s="42"/>
      <c r="C920" s="205" t="s">
        <v>1917</v>
      </c>
      <c r="D920" s="205" t="s">
        <v>230</v>
      </c>
      <c r="E920" s="206" t="s">
        <v>1918</v>
      </c>
      <c r="F920" s="207" t="s">
        <v>1919</v>
      </c>
      <c r="G920" s="208" t="s">
        <v>1724</v>
      </c>
      <c r="H920" s="209">
        <v>3</v>
      </c>
      <c r="I920" s="210"/>
      <c r="J920" s="211">
        <f>ROUND(I920*H920,2)</f>
        <v>0</v>
      </c>
      <c r="K920" s="207" t="s">
        <v>264</v>
      </c>
      <c r="L920" s="62"/>
      <c r="M920" s="212" t="s">
        <v>22</v>
      </c>
      <c r="N920" s="213" t="s">
        <v>50</v>
      </c>
      <c r="O920" s="43"/>
      <c r="P920" s="214">
        <f>O920*H920</f>
        <v>0</v>
      </c>
      <c r="Q920" s="214">
        <v>0</v>
      </c>
      <c r="R920" s="214">
        <f>Q920*H920</f>
        <v>0</v>
      </c>
      <c r="S920" s="214">
        <v>0</v>
      </c>
      <c r="T920" s="215">
        <f>S920*H920</f>
        <v>0</v>
      </c>
      <c r="AR920" s="25" t="s">
        <v>304</v>
      </c>
      <c r="AT920" s="25" t="s">
        <v>230</v>
      </c>
      <c r="AU920" s="25" t="s">
        <v>87</v>
      </c>
      <c r="AY920" s="25" t="s">
        <v>228</v>
      </c>
      <c r="BE920" s="216">
        <f>IF(N920="základní",J920,0)</f>
        <v>0</v>
      </c>
      <c r="BF920" s="216">
        <f>IF(N920="snížená",J920,0)</f>
        <v>0</v>
      </c>
      <c r="BG920" s="216">
        <f>IF(N920="zákl. přenesená",J920,0)</f>
        <v>0</v>
      </c>
      <c r="BH920" s="216">
        <f>IF(N920="sníž. přenesená",J920,0)</f>
        <v>0</v>
      </c>
      <c r="BI920" s="216">
        <f>IF(N920="nulová",J920,0)</f>
        <v>0</v>
      </c>
      <c r="BJ920" s="25" t="s">
        <v>24</v>
      </c>
      <c r="BK920" s="216">
        <f>ROUND(I920*H920,2)</f>
        <v>0</v>
      </c>
      <c r="BL920" s="25" t="s">
        <v>304</v>
      </c>
      <c r="BM920" s="25" t="s">
        <v>1920</v>
      </c>
    </row>
    <row r="921" spans="2:65" s="1" customFormat="1" ht="202.5">
      <c r="B921" s="42"/>
      <c r="C921" s="64"/>
      <c r="D921" s="229" t="s">
        <v>640</v>
      </c>
      <c r="E921" s="64"/>
      <c r="F921" s="254" t="s">
        <v>1921</v>
      </c>
      <c r="G921" s="64"/>
      <c r="H921" s="64"/>
      <c r="I921" s="173"/>
      <c r="J921" s="64"/>
      <c r="K921" s="64"/>
      <c r="L921" s="62"/>
      <c r="M921" s="255"/>
      <c r="N921" s="43"/>
      <c r="O921" s="43"/>
      <c r="P921" s="43"/>
      <c r="Q921" s="43"/>
      <c r="R921" s="43"/>
      <c r="S921" s="43"/>
      <c r="T921" s="79"/>
      <c r="AT921" s="25" t="s">
        <v>640</v>
      </c>
      <c r="AU921" s="25" t="s">
        <v>87</v>
      </c>
    </row>
    <row r="922" spans="2:65" s="12" customFormat="1" ht="13.5">
      <c r="B922" s="217"/>
      <c r="C922" s="218"/>
      <c r="D922" s="219" t="s">
        <v>237</v>
      </c>
      <c r="E922" s="220" t="s">
        <v>22</v>
      </c>
      <c r="F922" s="221" t="s">
        <v>1922</v>
      </c>
      <c r="G922" s="218"/>
      <c r="H922" s="222">
        <v>3</v>
      </c>
      <c r="I922" s="223"/>
      <c r="J922" s="218"/>
      <c r="K922" s="218"/>
      <c r="L922" s="224"/>
      <c r="M922" s="225"/>
      <c r="N922" s="226"/>
      <c r="O922" s="226"/>
      <c r="P922" s="226"/>
      <c r="Q922" s="226"/>
      <c r="R922" s="226"/>
      <c r="S922" s="226"/>
      <c r="T922" s="227"/>
      <c r="AT922" s="228" t="s">
        <v>237</v>
      </c>
      <c r="AU922" s="228" t="s">
        <v>87</v>
      </c>
      <c r="AV922" s="12" t="s">
        <v>87</v>
      </c>
      <c r="AW922" s="12" t="s">
        <v>42</v>
      </c>
      <c r="AX922" s="12" t="s">
        <v>24</v>
      </c>
      <c r="AY922" s="228" t="s">
        <v>228</v>
      </c>
    </row>
    <row r="923" spans="2:65" s="1" customFormat="1" ht="57" customHeight="1">
      <c r="B923" s="42"/>
      <c r="C923" s="205" t="s">
        <v>1923</v>
      </c>
      <c r="D923" s="205" t="s">
        <v>230</v>
      </c>
      <c r="E923" s="206" t="s">
        <v>1924</v>
      </c>
      <c r="F923" s="207" t="s">
        <v>1925</v>
      </c>
      <c r="G923" s="208" t="s">
        <v>1724</v>
      </c>
      <c r="H923" s="209">
        <v>6</v>
      </c>
      <c r="I923" s="210"/>
      <c r="J923" s="211">
        <f>ROUND(I923*H923,2)</f>
        <v>0</v>
      </c>
      <c r="K923" s="207" t="s">
        <v>264</v>
      </c>
      <c r="L923" s="62"/>
      <c r="M923" s="212" t="s">
        <v>22</v>
      </c>
      <c r="N923" s="213" t="s">
        <v>50</v>
      </c>
      <c r="O923" s="43"/>
      <c r="P923" s="214">
        <f>O923*H923</f>
        <v>0</v>
      </c>
      <c r="Q923" s="214">
        <v>0</v>
      </c>
      <c r="R923" s="214">
        <f>Q923*H923</f>
        <v>0</v>
      </c>
      <c r="S923" s="214">
        <v>0</v>
      </c>
      <c r="T923" s="215">
        <f>S923*H923</f>
        <v>0</v>
      </c>
      <c r="AR923" s="25" t="s">
        <v>304</v>
      </c>
      <c r="AT923" s="25" t="s">
        <v>230</v>
      </c>
      <c r="AU923" s="25" t="s">
        <v>87</v>
      </c>
      <c r="AY923" s="25" t="s">
        <v>228</v>
      </c>
      <c r="BE923" s="216">
        <f>IF(N923="základní",J923,0)</f>
        <v>0</v>
      </c>
      <c r="BF923" s="216">
        <f>IF(N923="snížená",J923,0)</f>
        <v>0</v>
      </c>
      <c r="BG923" s="216">
        <f>IF(N923="zákl. přenesená",J923,0)</f>
        <v>0</v>
      </c>
      <c r="BH923" s="216">
        <f>IF(N923="sníž. přenesená",J923,0)</f>
        <v>0</v>
      </c>
      <c r="BI923" s="216">
        <f>IF(N923="nulová",J923,0)</f>
        <v>0</v>
      </c>
      <c r="BJ923" s="25" t="s">
        <v>24</v>
      </c>
      <c r="BK923" s="216">
        <f>ROUND(I923*H923,2)</f>
        <v>0</v>
      </c>
      <c r="BL923" s="25" t="s">
        <v>304</v>
      </c>
      <c r="BM923" s="25" t="s">
        <v>1926</v>
      </c>
    </row>
    <row r="924" spans="2:65" s="1" customFormat="1" ht="283.5">
      <c r="B924" s="42"/>
      <c r="C924" s="64"/>
      <c r="D924" s="229" t="s">
        <v>640</v>
      </c>
      <c r="E924" s="64"/>
      <c r="F924" s="254" t="s">
        <v>1927</v>
      </c>
      <c r="G924" s="64"/>
      <c r="H924" s="64"/>
      <c r="I924" s="173"/>
      <c r="J924" s="64"/>
      <c r="K924" s="64"/>
      <c r="L924" s="62"/>
      <c r="M924" s="255"/>
      <c r="N924" s="43"/>
      <c r="O924" s="43"/>
      <c r="P924" s="43"/>
      <c r="Q924" s="43"/>
      <c r="R924" s="43"/>
      <c r="S924" s="43"/>
      <c r="T924" s="79"/>
      <c r="AT924" s="25" t="s">
        <v>640</v>
      </c>
      <c r="AU924" s="25" t="s">
        <v>87</v>
      </c>
    </row>
    <row r="925" spans="2:65" s="12" customFormat="1" ht="13.5">
      <c r="B925" s="217"/>
      <c r="C925" s="218"/>
      <c r="D925" s="219" t="s">
        <v>237</v>
      </c>
      <c r="E925" s="220" t="s">
        <v>22</v>
      </c>
      <c r="F925" s="221" t="s">
        <v>1928</v>
      </c>
      <c r="G925" s="218"/>
      <c r="H925" s="222">
        <v>6</v>
      </c>
      <c r="I925" s="223"/>
      <c r="J925" s="218"/>
      <c r="K925" s="218"/>
      <c r="L925" s="224"/>
      <c r="M925" s="225"/>
      <c r="N925" s="226"/>
      <c r="O925" s="226"/>
      <c r="P925" s="226"/>
      <c r="Q925" s="226"/>
      <c r="R925" s="226"/>
      <c r="S925" s="226"/>
      <c r="T925" s="227"/>
      <c r="AT925" s="228" t="s">
        <v>237</v>
      </c>
      <c r="AU925" s="228" t="s">
        <v>87</v>
      </c>
      <c r="AV925" s="12" t="s">
        <v>87</v>
      </c>
      <c r="AW925" s="12" t="s">
        <v>42</v>
      </c>
      <c r="AX925" s="12" t="s">
        <v>24</v>
      </c>
      <c r="AY925" s="228" t="s">
        <v>228</v>
      </c>
    </row>
    <row r="926" spans="2:65" s="1" customFormat="1" ht="57" customHeight="1">
      <c r="B926" s="42"/>
      <c r="C926" s="205" t="s">
        <v>1929</v>
      </c>
      <c r="D926" s="205" t="s">
        <v>230</v>
      </c>
      <c r="E926" s="206" t="s">
        <v>1930</v>
      </c>
      <c r="F926" s="207" t="s">
        <v>1931</v>
      </c>
      <c r="G926" s="208" t="s">
        <v>1724</v>
      </c>
      <c r="H926" s="209">
        <v>1</v>
      </c>
      <c r="I926" s="210"/>
      <c r="J926" s="211">
        <f>ROUND(I926*H926,2)</f>
        <v>0</v>
      </c>
      <c r="K926" s="207" t="s">
        <v>264</v>
      </c>
      <c r="L926" s="62"/>
      <c r="M926" s="212" t="s">
        <v>22</v>
      </c>
      <c r="N926" s="213" t="s">
        <v>50</v>
      </c>
      <c r="O926" s="43"/>
      <c r="P926" s="214">
        <f>O926*H926</f>
        <v>0</v>
      </c>
      <c r="Q926" s="214">
        <v>0</v>
      </c>
      <c r="R926" s="214">
        <f>Q926*H926</f>
        <v>0</v>
      </c>
      <c r="S926" s="214">
        <v>0</v>
      </c>
      <c r="T926" s="215">
        <f>S926*H926</f>
        <v>0</v>
      </c>
      <c r="AR926" s="25" t="s">
        <v>304</v>
      </c>
      <c r="AT926" s="25" t="s">
        <v>230</v>
      </c>
      <c r="AU926" s="25" t="s">
        <v>87</v>
      </c>
      <c r="AY926" s="25" t="s">
        <v>228</v>
      </c>
      <c r="BE926" s="216">
        <f>IF(N926="základní",J926,0)</f>
        <v>0</v>
      </c>
      <c r="BF926" s="216">
        <f>IF(N926="snížená",J926,0)</f>
        <v>0</v>
      </c>
      <c r="BG926" s="216">
        <f>IF(N926="zákl. přenesená",J926,0)</f>
        <v>0</v>
      </c>
      <c r="BH926" s="216">
        <f>IF(N926="sníž. přenesená",J926,0)</f>
        <v>0</v>
      </c>
      <c r="BI926" s="216">
        <f>IF(N926="nulová",J926,0)</f>
        <v>0</v>
      </c>
      <c r="BJ926" s="25" t="s">
        <v>24</v>
      </c>
      <c r="BK926" s="216">
        <f>ROUND(I926*H926,2)</f>
        <v>0</v>
      </c>
      <c r="BL926" s="25" t="s">
        <v>304</v>
      </c>
      <c r="BM926" s="25" t="s">
        <v>1932</v>
      </c>
    </row>
    <row r="927" spans="2:65" s="1" customFormat="1" ht="81">
      <c r="B927" s="42"/>
      <c r="C927" s="64"/>
      <c r="D927" s="229" t="s">
        <v>640</v>
      </c>
      <c r="E927" s="64"/>
      <c r="F927" s="254" t="s">
        <v>1933</v>
      </c>
      <c r="G927" s="64"/>
      <c r="H927" s="64"/>
      <c r="I927" s="173"/>
      <c r="J927" s="64"/>
      <c r="K927" s="64"/>
      <c r="L927" s="62"/>
      <c r="M927" s="255"/>
      <c r="N927" s="43"/>
      <c r="O927" s="43"/>
      <c r="P927" s="43"/>
      <c r="Q927" s="43"/>
      <c r="R927" s="43"/>
      <c r="S927" s="43"/>
      <c r="T927" s="79"/>
      <c r="AT927" s="25" t="s">
        <v>640</v>
      </c>
      <c r="AU927" s="25" t="s">
        <v>87</v>
      </c>
    </row>
    <row r="928" spans="2:65" s="12" customFormat="1" ht="13.5">
      <c r="B928" s="217"/>
      <c r="C928" s="218"/>
      <c r="D928" s="219" t="s">
        <v>237</v>
      </c>
      <c r="E928" s="220" t="s">
        <v>22</v>
      </c>
      <c r="F928" s="221" t="s">
        <v>1934</v>
      </c>
      <c r="G928" s="218"/>
      <c r="H928" s="222">
        <v>1</v>
      </c>
      <c r="I928" s="223"/>
      <c r="J928" s="218"/>
      <c r="K928" s="218"/>
      <c r="L928" s="224"/>
      <c r="M928" s="225"/>
      <c r="N928" s="226"/>
      <c r="O928" s="226"/>
      <c r="P928" s="226"/>
      <c r="Q928" s="226"/>
      <c r="R928" s="226"/>
      <c r="S928" s="226"/>
      <c r="T928" s="227"/>
      <c r="AT928" s="228" t="s">
        <v>237</v>
      </c>
      <c r="AU928" s="228" t="s">
        <v>87</v>
      </c>
      <c r="AV928" s="12" t="s">
        <v>87</v>
      </c>
      <c r="AW928" s="12" t="s">
        <v>42</v>
      </c>
      <c r="AX928" s="12" t="s">
        <v>24</v>
      </c>
      <c r="AY928" s="228" t="s">
        <v>228</v>
      </c>
    </row>
    <row r="929" spans="2:65" s="1" customFormat="1" ht="57" customHeight="1">
      <c r="B929" s="42"/>
      <c r="C929" s="205" t="s">
        <v>1935</v>
      </c>
      <c r="D929" s="205" t="s">
        <v>230</v>
      </c>
      <c r="E929" s="206" t="s">
        <v>1936</v>
      </c>
      <c r="F929" s="207" t="s">
        <v>1937</v>
      </c>
      <c r="G929" s="208" t="s">
        <v>1724</v>
      </c>
      <c r="H929" s="209">
        <v>1</v>
      </c>
      <c r="I929" s="210"/>
      <c r="J929" s="211">
        <f>ROUND(I929*H929,2)</f>
        <v>0</v>
      </c>
      <c r="K929" s="207" t="s">
        <v>264</v>
      </c>
      <c r="L929" s="62"/>
      <c r="M929" s="212" t="s">
        <v>22</v>
      </c>
      <c r="N929" s="213" t="s">
        <v>50</v>
      </c>
      <c r="O929" s="43"/>
      <c r="P929" s="214">
        <f>O929*H929</f>
        <v>0</v>
      </c>
      <c r="Q929" s="214">
        <v>0</v>
      </c>
      <c r="R929" s="214">
        <f>Q929*H929</f>
        <v>0</v>
      </c>
      <c r="S929" s="214">
        <v>0</v>
      </c>
      <c r="T929" s="215">
        <f>S929*H929</f>
        <v>0</v>
      </c>
      <c r="AR929" s="25" t="s">
        <v>304</v>
      </c>
      <c r="AT929" s="25" t="s">
        <v>230</v>
      </c>
      <c r="AU929" s="25" t="s">
        <v>87</v>
      </c>
      <c r="AY929" s="25" t="s">
        <v>228</v>
      </c>
      <c r="BE929" s="216">
        <f>IF(N929="základní",J929,0)</f>
        <v>0</v>
      </c>
      <c r="BF929" s="216">
        <f>IF(N929="snížená",J929,0)</f>
        <v>0</v>
      </c>
      <c r="BG929" s="216">
        <f>IF(N929="zákl. přenesená",J929,0)</f>
        <v>0</v>
      </c>
      <c r="BH929" s="216">
        <f>IF(N929="sníž. přenesená",J929,0)</f>
        <v>0</v>
      </c>
      <c r="BI929" s="216">
        <f>IF(N929="nulová",J929,0)</f>
        <v>0</v>
      </c>
      <c r="BJ929" s="25" t="s">
        <v>24</v>
      </c>
      <c r="BK929" s="216">
        <f>ROUND(I929*H929,2)</f>
        <v>0</v>
      </c>
      <c r="BL929" s="25" t="s">
        <v>304</v>
      </c>
      <c r="BM929" s="25" t="s">
        <v>1938</v>
      </c>
    </row>
    <row r="930" spans="2:65" s="1" customFormat="1" ht="94.5">
      <c r="B930" s="42"/>
      <c r="C930" s="64"/>
      <c r="D930" s="229" t="s">
        <v>640</v>
      </c>
      <c r="E930" s="64"/>
      <c r="F930" s="254" t="s">
        <v>1939</v>
      </c>
      <c r="G930" s="64"/>
      <c r="H930" s="64"/>
      <c r="I930" s="173"/>
      <c r="J930" s="64"/>
      <c r="K930" s="64"/>
      <c r="L930" s="62"/>
      <c r="M930" s="255"/>
      <c r="N930" s="43"/>
      <c r="O930" s="43"/>
      <c r="P930" s="43"/>
      <c r="Q930" s="43"/>
      <c r="R930" s="43"/>
      <c r="S930" s="43"/>
      <c r="T930" s="79"/>
      <c r="AT930" s="25" t="s">
        <v>640</v>
      </c>
      <c r="AU930" s="25" t="s">
        <v>87</v>
      </c>
    </row>
    <row r="931" spans="2:65" s="12" customFormat="1" ht="13.5">
      <c r="B931" s="217"/>
      <c r="C931" s="218"/>
      <c r="D931" s="219" t="s">
        <v>237</v>
      </c>
      <c r="E931" s="220" t="s">
        <v>22</v>
      </c>
      <c r="F931" s="221" t="s">
        <v>1940</v>
      </c>
      <c r="G931" s="218"/>
      <c r="H931" s="222">
        <v>1</v>
      </c>
      <c r="I931" s="223"/>
      <c r="J931" s="218"/>
      <c r="K931" s="218"/>
      <c r="L931" s="224"/>
      <c r="M931" s="225"/>
      <c r="N931" s="226"/>
      <c r="O931" s="226"/>
      <c r="P931" s="226"/>
      <c r="Q931" s="226"/>
      <c r="R931" s="226"/>
      <c r="S931" s="226"/>
      <c r="T931" s="227"/>
      <c r="AT931" s="228" t="s">
        <v>237</v>
      </c>
      <c r="AU931" s="228" t="s">
        <v>87</v>
      </c>
      <c r="AV931" s="12" t="s">
        <v>87</v>
      </c>
      <c r="AW931" s="12" t="s">
        <v>42</v>
      </c>
      <c r="AX931" s="12" t="s">
        <v>24</v>
      </c>
      <c r="AY931" s="228" t="s">
        <v>228</v>
      </c>
    </row>
    <row r="932" spans="2:65" s="1" customFormat="1" ht="57" customHeight="1">
      <c r="B932" s="42"/>
      <c r="C932" s="205" t="s">
        <v>1941</v>
      </c>
      <c r="D932" s="205" t="s">
        <v>230</v>
      </c>
      <c r="E932" s="206" t="s">
        <v>1942</v>
      </c>
      <c r="F932" s="207" t="s">
        <v>1943</v>
      </c>
      <c r="G932" s="208" t="s">
        <v>1724</v>
      </c>
      <c r="H932" s="209">
        <v>6</v>
      </c>
      <c r="I932" s="210"/>
      <c r="J932" s="211">
        <f>ROUND(I932*H932,2)</f>
        <v>0</v>
      </c>
      <c r="K932" s="207" t="s">
        <v>264</v>
      </c>
      <c r="L932" s="62"/>
      <c r="M932" s="212" t="s">
        <v>22</v>
      </c>
      <c r="N932" s="213" t="s">
        <v>50</v>
      </c>
      <c r="O932" s="43"/>
      <c r="P932" s="214">
        <f>O932*H932</f>
        <v>0</v>
      </c>
      <c r="Q932" s="214">
        <v>0</v>
      </c>
      <c r="R932" s="214">
        <f>Q932*H932</f>
        <v>0</v>
      </c>
      <c r="S932" s="214">
        <v>0</v>
      </c>
      <c r="T932" s="215">
        <f>S932*H932</f>
        <v>0</v>
      </c>
      <c r="AR932" s="25" t="s">
        <v>304</v>
      </c>
      <c r="AT932" s="25" t="s">
        <v>230</v>
      </c>
      <c r="AU932" s="25" t="s">
        <v>87</v>
      </c>
      <c r="AY932" s="25" t="s">
        <v>228</v>
      </c>
      <c r="BE932" s="216">
        <f>IF(N932="základní",J932,0)</f>
        <v>0</v>
      </c>
      <c r="BF932" s="216">
        <f>IF(N932="snížená",J932,0)</f>
        <v>0</v>
      </c>
      <c r="BG932" s="216">
        <f>IF(N932="zákl. přenesená",J932,0)</f>
        <v>0</v>
      </c>
      <c r="BH932" s="216">
        <f>IF(N932="sníž. přenesená",J932,0)</f>
        <v>0</v>
      </c>
      <c r="BI932" s="216">
        <f>IF(N932="nulová",J932,0)</f>
        <v>0</v>
      </c>
      <c r="BJ932" s="25" t="s">
        <v>24</v>
      </c>
      <c r="BK932" s="216">
        <f>ROUND(I932*H932,2)</f>
        <v>0</v>
      </c>
      <c r="BL932" s="25" t="s">
        <v>304</v>
      </c>
      <c r="BM932" s="25" t="s">
        <v>1944</v>
      </c>
    </row>
    <row r="933" spans="2:65" s="1" customFormat="1" ht="135">
      <c r="B933" s="42"/>
      <c r="C933" s="64"/>
      <c r="D933" s="229" t="s">
        <v>640</v>
      </c>
      <c r="E933" s="64"/>
      <c r="F933" s="254" t="s">
        <v>1945</v>
      </c>
      <c r="G933" s="64"/>
      <c r="H933" s="64"/>
      <c r="I933" s="173"/>
      <c r="J933" s="64"/>
      <c r="K933" s="64"/>
      <c r="L933" s="62"/>
      <c r="M933" s="255"/>
      <c r="N933" s="43"/>
      <c r="O933" s="43"/>
      <c r="P933" s="43"/>
      <c r="Q933" s="43"/>
      <c r="R933" s="43"/>
      <c r="S933" s="43"/>
      <c r="T933" s="79"/>
      <c r="AT933" s="25" t="s">
        <v>640</v>
      </c>
      <c r="AU933" s="25" t="s">
        <v>87</v>
      </c>
    </row>
    <row r="934" spans="2:65" s="12" customFormat="1" ht="13.5">
      <c r="B934" s="217"/>
      <c r="C934" s="218"/>
      <c r="D934" s="219" t="s">
        <v>237</v>
      </c>
      <c r="E934" s="220" t="s">
        <v>22</v>
      </c>
      <c r="F934" s="221" t="s">
        <v>1946</v>
      </c>
      <c r="G934" s="218"/>
      <c r="H934" s="222">
        <v>6</v>
      </c>
      <c r="I934" s="223"/>
      <c r="J934" s="218"/>
      <c r="K934" s="218"/>
      <c r="L934" s="224"/>
      <c r="M934" s="225"/>
      <c r="N934" s="226"/>
      <c r="O934" s="226"/>
      <c r="P934" s="226"/>
      <c r="Q934" s="226"/>
      <c r="R934" s="226"/>
      <c r="S934" s="226"/>
      <c r="T934" s="227"/>
      <c r="AT934" s="228" t="s">
        <v>237</v>
      </c>
      <c r="AU934" s="228" t="s">
        <v>87</v>
      </c>
      <c r="AV934" s="12" t="s">
        <v>87</v>
      </c>
      <c r="AW934" s="12" t="s">
        <v>42</v>
      </c>
      <c r="AX934" s="12" t="s">
        <v>24</v>
      </c>
      <c r="AY934" s="228" t="s">
        <v>228</v>
      </c>
    </row>
    <row r="935" spans="2:65" s="1" customFormat="1" ht="69.75" customHeight="1">
      <c r="B935" s="42"/>
      <c r="C935" s="205" t="s">
        <v>1947</v>
      </c>
      <c r="D935" s="205" t="s">
        <v>230</v>
      </c>
      <c r="E935" s="206" t="s">
        <v>1948</v>
      </c>
      <c r="F935" s="207" t="s">
        <v>1949</v>
      </c>
      <c r="G935" s="208" t="s">
        <v>1724</v>
      </c>
      <c r="H935" s="209">
        <v>1</v>
      </c>
      <c r="I935" s="210"/>
      <c r="J935" s="211">
        <f>ROUND(I935*H935,2)</f>
        <v>0</v>
      </c>
      <c r="K935" s="207" t="s">
        <v>264</v>
      </c>
      <c r="L935" s="62"/>
      <c r="M935" s="212" t="s">
        <v>22</v>
      </c>
      <c r="N935" s="213" t="s">
        <v>50</v>
      </c>
      <c r="O935" s="43"/>
      <c r="P935" s="214">
        <f>O935*H935</f>
        <v>0</v>
      </c>
      <c r="Q935" s="214">
        <v>0</v>
      </c>
      <c r="R935" s="214">
        <f>Q935*H935</f>
        <v>0</v>
      </c>
      <c r="S935" s="214">
        <v>0</v>
      </c>
      <c r="T935" s="215">
        <f>S935*H935</f>
        <v>0</v>
      </c>
      <c r="AR935" s="25" t="s">
        <v>304</v>
      </c>
      <c r="AT935" s="25" t="s">
        <v>230</v>
      </c>
      <c r="AU935" s="25" t="s">
        <v>87</v>
      </c>
      <c r="AY935" s="25" t="s">
        <v>228</v>
      </c>
      <c r="BE935" s="216">
        <f>IF(N935="základní",J935,0)</f>
        <v>0</v>
      </c>
      <c r="BF935" s="216">
        <f>IF(N935="snížená",J935,0)</f>
        <v>0</v>
      </c>
      <c r="BG935" s="216">
        <f>IF(N935="zákl. přenesená",J935,0)</f>
        <v>0</v>
      </c>
      <c r="BH935" s="216">
        <f>IF(N935="sníž. přenesená",J935,0)</f>
        <v>0</v>
      </c>
      <c r="BI935" s="216">
        <f>IF(N935="nulová",J935,0)</f>
        <v>0</v>
      </c>
      <c r="BJ935" s="25" t="s">
        <v>24</v>
      </c>
      <c r="BK935" s="216">
        <f>ROUND(I935*H935,2)</f>
        <v>0</v>
      </c>
      <c r="BL935" s="25" t="s">
        <v>304</v>
      </c>
      <c r="BM935" s="25" t="s">
        <v>1950</v>
      </c>
    </row>
    <row r="936" spans="2:65" s="12" customFormat="1" ht="13.5">
      <c r="B936" s="217"/>
      <c r="C936" s="218"/>
      <c r="D936" s="219" t="s">
        <v>237</v>
      </c>
      <c r="E936" s="220" t="s">
        <v>22</v>
      </c>
      <c r="F936" s="221" t="s">
        <v>1951</v>
      </c>
      <c r="G936" s="218"/>
      <c r="H936" s="222">
        <v>1</v>
      </c>
      <c r="I936" s="223"/>
      <c r="J936" s="218"/>
      <c r="K936" s="218"/>
      <c r="L936" s="224"/>
      <c r="M936" s="225"/>
      <c r="N936" s="226"/>
      <c r="O936" s="226"/>
      <c r="P936" s="226"/>
      <c r="Q936" s="226"/>
      <c r="R936" s="226"/>
      <c r="S936" s="226"/>
      <c r="T936" s="227"/>
      <c r="AT936" s="228" t="s">
        <v>237</v>
      </c>
      <c r="AU936" s="228" t="s">
        <v>87</v>
      </c>
      <c r="AV936" s="12" t="s">
        <v>87</v>
      </c>
      <c r="AW936" s="12" t="s">
        <v>42</v>
      </c>
      <c r="AX936" s="12" t="s">
        <v>24</v>
      </c>
      <c r="AY936" s="228" t="s">
        <v>228</v>
      </c>
    </row>
    <row r="937" spans="2:65" s="1" customFormat="1" ht="57" customHeight="1">
      <c r="B937" s="42"/>
      <c r="C937" s="205" t="s">
        <v>1952</v>
      </c>
      <c r="D937" s="205" t="s">
        <v>230</v>
      </c>
      <c r="E937" s="206" t="s">
        <v>1953</v>
      </c>
      <c r="F937" s="207" t="s">
        <v>1954</v>
      </c>
      <c r="G937" s="208" t="s">
        <v>1724</v>
      </c>
      <c r="H937" s="209">
        <v>6</v>
      </c>
      <c r="I937" s="210"/>
      <c r="J937" s="211">
        <f>ROUND(I937*H937,2)</f>
        <v>0</v>
      </c>
      <c r="K937" s="207" t="s">
        <v>264</v>
      </c>
      <c r="L937" s="62"/>
      <c r="M937" s="212" t="s">
        <v>22</v>
      </c>
      <c r="N937" s="213" t="s">
        <v>50</v>
      </c>
      <c r="O937" s="43"/>
      <c r="P937" s="214">
        <f>O937*H937</f>
        <v>0</v>
      </c>
      <c r="Q937" s="214">
        <v>0</v>
      </c>
      <c r="R937" s="214">
        <f>Q937*H937</f>
        <v>0</v>
      </c>
      <c r="S937" s="214">
        <v>0</v>
      </c>
      <c r="T937" s="215">
        <f>S937*H937</f>
        <v>0</v>
      </c>
      <c r="AR937" s="25" t="s">
        <v>304</v>
      </c>
      <c r="AT937" s="25" t="s">
        <v>230</v>
      </c>
      <c r="AU937" s="25" t="s">
        <v>87</v>
      </c>
      <c r="AY937" s="25" t="s">
        <v>228</v>
      </c>
      <c r="BE937" s="216">
        <f>IF(N937="základní",J937,0)</f>
        <v>0</v>
      </c>
      <c r="BF937" s="216">
        <f>IF(N937="snížená",J937,0)</f>
        <v>0</v>
      </c>
      <c r="BG937" s="216">
        <f>IF(N937="zákl. přenesená",J937,0)</f>
        <v>0</v>
      </c>
      <c r="BH937" s="216">
        <f>IF(N937="sníž. přenesená",J937,0)</f>
        <v>0</v>
      </c>
      <c r="BI937" s="216">
        <f>IF(N937="nulová",J937,0)</f>
        <v>0</v>
      </c>
      <c r="BJ937" s="25" t="s">
        <v>24</v>
      </c>
      <c r="BK937" s="216">
        <f>ROUND(I937*H937,2)</f>
        <v>0</v>
      </c>
      <c r="BL937" s="25" t="s">
        <v>304</v>
      </c>
      <c r="BM937" s="25" t="s">
        <v>1955</v>
      </c>
    </row>
    <row r="938" spans="2:65" s="1" customFormat="1" ht="108">
      <c r="B938" s="42"/>
      <c r="C938" s="64"/>
      <c r="D938" s="229" t="s">
        <v>640</v>
      </c>
      <c r="E938" s="64"/>
      <c r="F938" s="254" t="s">
        <v>1956</v>
      </c>
      <c r="G938" s="64"/>
      <c r="H938" s="64"/>
      <c r="I938" s="173"/>
      <c r="J938" s="64"/>
      <c r="K938" s="64"/>
      <c r="L938" s="62"/>
      <c r="M938" s="255"/>
      <c r="N938" s="43"/>
      <c r="O938" s="43"/>
      <c r="P938" s="43"/>
      <c r="Q938" s="43"/>
      <c r="R938" s="43"/>
      <c r="S938" s="43"/>
      <c r="T938" s="79"/>
      <c r="AT938" s="25" t="s">
        <v>640</v>
      </c>
      <c r="AU938" s="25" t="s">
        <v>87</v>
      </c>
    </row>
    <row r="939" spans="2:65" s="12" customFormat="1" ht="13.5">
      <c r="B939" s="217"/>
      <c r="C939" s="218"/>
      <c r="D939" s="219" t="s">
        <v>237</v>
      </c>
      <c r="E939" s="220" t="s">
        <v>22</v>
      </c>
      <c r="F939" s="221" t="s">
        <v>1957</v>
      </c>
      <c r="G939" s="218"/>
      <c r="H939" s="222">
        <v>6</v>
      </c>
      <c r="I939" s="223"/>
      <c r="J939" s="218"/>
      <c r="K939" s="218"/>
      <c r="L939" s="224"/>
      <c r="M939" s="225"/>
      <c r="N939" s="226"/>
      <c r="O939" s="226"/>
      <c r="P939" s="226"/>
      <c r="Q939" s="226"/>
      <c r="R939" s="226"/>
      <c r="S939" s="226"/>
      <c r="T939" s="227"/>
      <c r="AT939" s="228" t="s">
        <v>237</v>
      </c>
      <c r="AU939" s="228" t="s">
        <v>87</v>
      </c>
      <c r="AV939" s="12" t="s">
        <v>87</v>
      </c>
      <c r="AW939" s="12" t="s">
        <v>42</v>
      </c>
      <c r="AX939" s="12" t="s">
        <v>24</v>
      </c>
      <c r="AY939" s="228" t="s">
        <v>228</v>
      </c>
    </row>
    <row r="940" spans="2:65" s="1" customFormat="1" ht="69.75" customHeight="1">
      <c r="B940" s="42"/>
      <c r="C940" s="205" t="s">
        <v>1958</v>
      </c>
      <c r="D940" s="205" t="s">
        <v>230</v>
      </c>
      <c r="E940" s="206" t="s">
        <v>1959</v>
      </c>
      <c r="F940" s="207" t="s">
        <v>1960</v>
      </c>
      <c r="G940" s="208" t="s">
        <v>852</v>
      </c>
      <c r="H940" s="209">
        <v>1</v>
      </c>
      <c r="I940" s="210"/>
      <c r="J940" s="211">
        <f>ROUND(I940*H940,2)</f>
        <v>0</v>
      </c>
      <c r="K940" s="207" t="s">
        <v>264</v>
      </c>
      <c r="L940" s="62"/>
      <c r="M940" s="212" t="s">
        <v>22</v>
      </c>
      <c r="N940" s="213" t="s">
        <v>50</v>
      </c>
      <c r="O940" s="43"/>
      <c r="P940" s="214">
        <f>O940*H940</f>
        <v>0</v>
      </c>
      <c r="Q940" s="214">
        <v>0</v>
      </c>
      <c r="R940" s="214">
        <f>Q940*H940</f>
        <v>0</v>
      </c>
      <c r="S940" s="214">
        <v>0</v>
      </c>
      <c r="T940" s="215">
        <f>S940*H940</f>
        <v>0</v>
      </c>
      <c r="AR940" s="25" t="s">
        <v>304</v>
      </c>
      <c r="AT940" s="25" t="s">
        <v>230</v>
      </c>
      <c r="AU940" s="25" t="s">
        <v>87</v>
      </c>
      <c r="AY940" s="25" t="s">
        <v>228</v>
      </c>
      <c r="BE940" s="216">
        <f>IF(N940="základní",J940,0)</f>
        <v>0</v>
      </c>
      <c r="BF940" s="216">
        <f>IF(N940="snížená",J940,0)</f>
        <v>0</v>
      </c>
      <c r="BG940" s="216">
        <f>IF(N940="zákl. přenesená",J940,0)</f>
        <v>0</v>
      </c>
      <c r="BH940" s="216">
        <f>IF(N940="sníž. přenesená",J940,0)</f>
        <v>0</v>
      </c>
      <c r="BI940" s="216">
        <f>IF(N940="nulová",J940,0)</f>
        <v>0</v>
      </c>
      <c r="BJ940" s="25" t="s">
        <v>24</v>
      </c>
      <c r="BK940" s="216">
        <f>ROUND(I940*H940,2)</f>
        <v>0</v>
      </c>
      <c r="BL940" s="25" t="s">
        <v>304</v>
      </c>
      <c r="BM940" s="25" t="s">
        <v>1961</v>
      </c>
    </row>
    <row r="941" spans="2:65" s="12" customFormat="1" ht="13.5">
      <c r="B941" s="217"/>
      <c r="C941" s="218"/>
      <c r="D941" s="219" t="s">
        <v>237</v>
      </c>
      <c r="E941" s="220" t="s">
        <v>22</v>
      </c>
      <c r="F941" s="221" t="s">
        <v>1962</v>
      </c>
      <c r="G941" s="218"/>
      <c r="H941" s="222">
        <v>1</v>
      </c>
      <c r="I941" s="223"/>
      <c r="J941" s="218"/>
      <c r="K941" s="218"/>
      <c r="L941" s="224"/>
      <c r="M941" s="225"/>
      <c r="N941" s="226"/>
      <c r="O941" s="226"/>
      <c r="P941" s="226"/>
      <c r="Q941" s="226"/>
      <c r="R941" s="226"/>
      <c r="S941" s="226"/>
      <c r="T941" s="227"/>
      <c r="AT941" s="228" t="s">
        <v>237</v>
      </c>
      <c r="AU941" s="228" t="s">
        <v>87</v>
      </c>
      <c r="AV941" s="12" t="s">
        <v>87</v>
      </c>
      <c r="AW941" s="12" t="s">
        <v>42</v>
      </c>
      <c r="AX941" s="12" t="s">
        <v>24</v>
      </c>
      <c r="AY941" s="228" t="s">
        <v>228</v>
      </c>
    </row>
    <row r="942" spans="2:65" s="1" customFormat="1" ht="69.75" customHeight="1">
      <c r="B942" s="42"/>
      <c r="C942" s="205" t="s">
        <v>1963</v>
      </c>
      <c r="D942" s="205" t="s">
        <v>230</v>
      </c>
      <c r="E942" s="206" t="s">
        <v>1964</v>
      </c>
      <c r="F942" s="207" t="s">
        <v>1965</v>
      </c>
      <c r="G942" s="208" t="s">
        <v>1724</v>
      </c>
      <c r="H942" s="209">
        <v>1</v>
      </c>
      <c r="I942" s="210"/>
      <c r="J942" s="211">
        <f>ROUND(I942*H942,2)</f>
        <v>0</v>
      </c>
      <c r="K942" s="207" t="s">
        <v>264</v>
      </c>
      <c r="L942" s="62"/>
      <c r="M942" s="212" t="s">
        <v>22</v>
      </c>
      <c r="N942" s="213" t="s">
        <v>50</v>
      </c>
      <c r="O942" s="43"/>
      <c r="P942" s="214">
        <f>O942*H942</f>
        <v>0</v>
      </c>
      <c r="Q942" s="214">
        <v>0</v>
      </c>
      <c r="R942" s="214">
        <f>Q942*H942</f>
        <v>0</v>
      </c>
      <c r="S942" s="214">
        <v>0</v>
      </c>
      <c r="T942" s="215">
        <f>S942*H942</f>
        <v>0</v>
      </c>
      <c r="AR942" s="25" t="s">
        <v>304</v>
      </c>
      <c r="AT942" s="25" t="s">
        <v>230</v>
      </c>
      <c r="AU942" s="25" t="s">
        <v>87</v>
      </c>
      <c r="AY942" s="25" t="s">
        <v>228</v>
      </c>
      <c r="BE942" s="216">
        <f>IF(N942="základní",J942,0)</f>
        <v>0</v>
      </c>
      <c r="BF942" s="216">
        <f>IF(N942="snížená",J942,0)</f>
        <v>0</v>
      </c>
      <c r="BG942" s="216">
        <f>IF(N942="zákl. přenesená",J942,0)</f>
        <v>0</v>
      </c>
      <c r="BH942" s="216">
        <f>IF(N942="sníž. přenesená",J942,0)</f>
        <v>0</v>
      </c>
      <c r="BI942" s="216">
        <f>IF(N942="nulová",J942,0)</f>
        <v>0</v>
      </c>
      <c r="BJ942" s="25" t="s">
        <v>24</v>
      </c>
      <c r="BK942" s="216">
        <f>ROUND(I942*H942,2)</f>
        <v>0</v>
      </c>
      <c r="BL942" s="25" t="s">
        <v>304</v>
      </c>
      <c r="BM942" s="25" t="s">
        <v>1966</v>
      </c>
    </row>
    <row r="943" spans="2:65" s="12" customFormat="1" ht="13.5">
      <c r="B943" s="217"/>
      <c r="C943" s="218"/>
      <c r="D943" s="219" t="s">
        <v>237</v>
      </c>
      <c r="E943" s="220" t="s">
        <v>22</v>
      </c>
      <c r="F943" s="221" t="s">
        <v>1967</v>
      </c>
      <c r="G943" s="218"/>
      <c r="H943" s="222">
        <v>1</v>
      </c>
      <c r="I943" s="223"/>
      <c r="J943" s="218"/>
      <c r="K943" s="218"/>
      <c r="L943" s="224"/>
      <c r="M943" s="225"/>
      <c r="N943" s="226"/>
      <c r="O943" s="226"/>
      <c r="P943" s="226"/>
      <c r="Q943" s="226"/>
      <c r="R943" s="226"/>
      <c r="S943" s="226"/>
      <c r="T943" s="227"/>
      <c r="AT943" s="228" t="s">
        <v>237</v>
      </c>
      <c r="AU943" s="228" t="s">
        <v>87</v>
      </c>
      <c r="AV943" s="12" t="s">
        <v>87</v>
      </c>
      <c r="AW943" s="12" t="s">
        <v>42</v>
      </c>
      <c r="AX943" s="12" t="s">
        <v>24</v>
      </c>
      <c r="AY943" s="228" t="s">
        <v>228</v>
      </c>
    </row>
    <row r="944" spans="2:65" s="1" customFormat="1" ht="57" customHeight="1">
      <c r="B944" s="42"/>
      <c r="C944" s="205" t="s">
        <v>1968</v>
      </c>
      <c r="D944" s="205" t="s">
        <v>230</v>
      </c>
      <c r="E944" s="206" t="s">
        <v>1969</v>
      </c>
      <c r="F944" s="207" t="s">
        <v>1970</v>
      </c>
      <c r="G944" s="208" t="s">
        <v>1724</v>
      </c>
      <c r="H944" s="209">
        <v>1</v>
      </c>
      <c r="I944" s="210"/>
      <c r="J944" s="211">
        <f>ROUND(I944*H944,2)</f>
        <v>0</v>
      </c>
      <c r="K944" s="207" t="s">
        <v>264</v>
      </c>
      <c r="L944" s="62"/>
      <c r="M944" s="212" t="s">
        <v>22</v>
      </c>
      <c r="N944" s="213" t="s">
        <v>50</v>
      </c>
      <c r="O944" s="43"/>
      <c r="P944" s="214">
        <f>O944*H944</f>
        <v>0</v>
      </c>
      <c r="Q944" s="214">
        <v>0</v>
      </c>
      <c r="R944" s="214">
        <f>Q944*H944</f>
        <v>0</v>
      </c>
      <c r="S944" s="214">
        <v>0</v>
      </c>
      <c r="T944" s="215">
        <f>S944*H944</f>
        <v>0</v>
      </c>
      <c r="AR944" s="25" t="s">
        <v>304</v>
      </c>
      <c r="AT944" s="25" t="s">
        <v>230</v>
      </c>
      <c r="AU944" s="25" t="s">
        <v>87</v>
      </c>
      <c r="AY944" s="25" t="s">
        <v>228</v>
      </c>
      <c r="BE944" s="216">
        <f>IF(N944="základní",J944,0)</f>
        <v>0</v>
      </c>
      <c r="BF944" s="216">
        <f>IF(N944="snížená",J944,0)</f>
        <v>0</v>
      </c>
      <c r="BG944" s="216">
        <f>IF(N944="zákl. přenesená",J944,0)</f>
        <v>0</v>
      </c>
      <c r="BH944" s="216">
        <f>IF(N944="sníž. přenesená",J944,0)</f>
        <v>0</v>
      </c>
      <c r="BI944" s="216">
        <f>IF(N944="nulová",J944,0)</f>
        <v>0</v>
      </c>
      <c r="BJ944" s="25" t="s">
        <v>24</v>
      </c>
      <c r="BK944" s="216">
        <f>ROUND(I944*H944,2)</f>
        <v>0</v>
      </c>
      <c r="BL944" s="25" t="s">
        <v>304</v>
      </c>
      <c r="BM944" s="25" t="s">
        <v>1971</v>
      </c>
    </row>
    <row r="945" spans="2:65" s="12" customFormat="1" ht="13.5">
      <c r="B945" s="217"/>
      <c r="C945" s="218"/>
      <c r="D945" s="219" t="s">
        <v>237</v>
      </c>
      <c r="E945" s="220" t="s">
        <v>22</v>
      </c>
      <c r="F945" s="221" t="s">
        <v>1972</v>
      </c>
      <c r="G945" s="218"/>
      <c r="H945" s="222">
        <v>1</v>
      </c>
      <c r="I945" s="223"/>
      <c r="J945" s="218"/>
      <c r="K945" s="218"/>
      <c r="L945" s="224"/>
      <c r="M945" s="225"/>
      <c r="N945" s="226"/>
      <c r="O945" s="226"/>
      <c r="P945" s="226"/>
      <c r="Q945" s="226"/>
      <c r="R945" s="226"/>
      <c r="S945" s="226"/>
      <c r="T945" s="227"/>
      <c r="AT945" s="228" t="s">
        <v>237</v>
      </c>
      <c r="AU945" s="228" t="s">
        <v>87</v>
      </c>
      <c r="AV945" s="12" t="s">
        <v>87</v>
      </c>
      <c r="AW945" s="12" t="s">
        <v>42</v>
      </c>
      <c r="AX945" s="12" t="s">
        <v>24</v>
      </c>
      <c r="AY945" s="228" t="s">
        <v>228</v>
      </c>
    </row>
    <row r="946" spans="2:65" s="1" customFormat="1" ht="69.75" customHeight="1">
      <c r="B946" s="42"/>
      <c r="C946" s="205" t="s">
        <v>1973</v>
      </c>
      <c r="D946" s="205" t="s">
        <v>230</v>
      </c>
      <c r="E946" s="206" t="s">
        <v>1974</v>
      </c>
      <c r="F946" s="207" t="s">
        <v>1975</v>
      </c>
      <c r="G946" s="208" t="s">
        <v>1724</v>
      </c>
      <c r="H946" s="209">
        <v>1</v>
      </c>
      <c r="I946" s="210"/>
      <c r="J946" s="211">
        <f>ROUND(I946*H946,2)</f>
        <v>0</v>
      </c>
      <c r="K946" s="207" t="s">
        <v>264</v>
      </c>
      <c r="L946" s="62"/>
      <c r="M946" s="212" t="s">
        <v>22</v>
      </c>
      <c r="N946" s="213" t="s">
        <v>50</v>
      </c>
      <c r="O946" s="43"/>
      <c r="P946" s="214">
        <f>O946*H946</f>
        <v>0</v>
      </c>
      <c r="Q946" s="214">
        <v>0</v>
      </c>
      <c r="R946" s="214">
        <f>Q946*H946</f>
        <v>0</v>
      </c>
      <c r="S946" s="214">
        <v>0</v>
      </c>
      <c r="T946" s="215">
        <f>S946*H946</f>
        <v>0</v>
      </c>
      <c r="AR946" s="25" t="s">
        <v>304</v>
      </c>
      <c r="AT946" s="25" t="s">
        <v>230</v>
      </c>
      <c r="AU946" s="25" t="s">
        <v>87</v>
      </c>
      <c r="AY946" s="25" t="s">
        <v>228</v>
      </c>
      <c r="BE946" s="216">
        <f>IF(N946="základní",J946,0)</f>
        <v>0</v>
      </c>
      <c r="BF946" s="216">
        <f>IF(N946="snížená",J946,0)</f>
        <v>0</v>
      </c>
      <c r="BG946" s="216">
        <f>IF(N946="zákl. přenesená",J946,0)</f>
        <v>0</v>
      </c>
      <c r="BH946" s="216">
        <f>IF(N946="sníž. přenesená",J946,0)</f>
        <v>0</v>
      </c>
      <c r="BI946" s="216">
        <f>IF(N946="nulová",J946,0)</f>
        <v>0</v>
      </c>
      <c r="BJ946" s="25" t="s">
        <v>24</v>
      </c>
      <c r="BK946" s="216">
        <f>ROUND(I946*H946,2)</f>
        <v>0</v>
      </c>
      <c r="BL946" s="25" t="s">
        <v>304</v>
      </c>
      <c r="BM946" s="25" t="s">
        <v>1976</v>
      </c>
    </row>
    <row r="947" spans="2:65" s="12" customFormat="1" ht="13.5">
      <c r="B947" s="217"/>
      <c r="C947" s="218"/>
      <c r="D947" s="219" t="s">
        <v>237</v>
      </c>
      <c r="E947" s="220" t="s">
        <v>22</v>
      </c>
      <c r="F947" s="221" t="s">
        <v>1977</v>
      </c>
      <c r="G947" s="218"/>
      <c r="H947" s="222">
        <v>1</v>
      </c>
      <c r="I947" s="223"/>
      <c r="J947" s="218"/>
      <c r="K947" s="218"/>
      <c r="L947" s="224"/>
      <c r="M947" s="225"/>
      <c r="N947" s="226"/>
      <c r="O947" s="226"/>
      <c r="P947" s="226"/>
      <c r="Q947" s="226"/>
      <c r="R947" s="226"/>
      <c r="S947" s="226"/>
      <c r="T947" s="227"/>
      <c r="AT947" s="228" t="s">
        <v>237</v>
      </c>
      <c r="AU947" s="228" t="s">
        <v>87</v>
      </c>
      <c r="AV947" s="12" t="s">
        <v>87</v>
      </c>
      <c r="AW947" s="12" t="s">
        <v>42</v>
      </c>
      <c r="AX947" s="12" t="s">
        <v>24</v>
      </c>
      <c r="AY947" s="228" t="s">
        <v>228</v>
      </c>
    </row>
    <row r="948" spans="2:65" s="1" customFormat="1" ht="69.75" customHeight="1">
      <c r="B948" s="42"/>
      <c r="C948" s="205" t="s">
        <v>1978</v>
      </c>
      <c r="D948" s="205" t="s">
        <v>230</v>
      </c>
      <c r="E948" s="206" t="s">
        <v>1979</v>
      </c>
      <c r="F948" s="207" t="s">
        <v>1980</v>
      </c>
      <c r="G948" s="208" t="s">
        <v>1724</v>
      </c>
      <c r="H948" s="209">
        <v>2</v>
      </c>
      <c r="I948" s="210"/>
      <c r="J948" s="211">
        <f>ROUND(I948*H948,2)</f>
        <v>0</v>
      </c>
      <c r="K948" s="207" t="s">
        <v>264</v>
      </c>
      <c r="L948" s="62"/>
      <c r="M948" s="212" t="s">
        <v>22</v>
      </c>
      <c r="N948" s="213" t="s">
        <v>50</v>
      </c>
      <c r="O948" s="43"/>
      <c r="P948" s="214">
        <f>O948*H948</f>
        <v>0</v>
      </c>
      <c r="Q948" s="214">
        <v>0</v>
      </c>
      <c r="R948" s="214">
        <f>Q948*H948</f>
        <v>0</v>
      </c>
      <c r="S948" s="214">
        <v>0</v>
      </c>
      <c r="T948" s="215">
        <f>S948*H948</f>
        <v>0</v>
      </c>
      <c r="AR948" s="25" t="s">
        <v>304</v>
      </c>
      <c r="AT948" s="25" t="s">
        <v>230</v>
      </c>
      <c r="AU948" s="25" t="s">
        <v>87</v>
      </c>
      <c r="AY948" s="25" t="s">
        <v>228</v>
      </c>
      <c r="BE948" s="216">
        <f>IF(N948="základní",J948,0)</f>
        <v>0</v>
      </c>
      <c r="BF948" s="216">
        <f>IF(N948="snížená",J948,0)</f>
        <v>0</v>
      </c>
      <c r="BG948" s="216">
        <f>IF(N948="zákl. přenesená",J948,0)</f>
        <v>0</v>
      </c>
      <c r="BH948" s="216">
        <f>IF(N948="sníž. přenesená",J948,0)</f>
        <v>0</v>
      </c>
      <c r="BI948" s="216">
        <f>IF(N948="nulová",J948,0)</f>
        <v>0</v>
      </c>
      <c r="BJ948" s="25" t="s">
        <v>24</v>
      </c>
      <c r="BK948" s="216">
        <f>ROUND(I948*H948,2)</f>
        <v>0</v>
      </c>
      <c r="BL948" s="25" t="s">
        <v>304</v>
      </c>
      <c r="BM948" s="25" t="s">
        <v>1981</v>
      </c>
    </row>
    <row r="949" spans="2:65" s="1" customFormat="1" ht="67.5">
      <c r="B949" s="42"/>
      <c r="C949" s="64"/>
      <c r="D949" s="229" t="s">
        <v>640</v>
      </c>
      <c r="E949" s="64"/>
      <c r="F949" s="254" t="s">
        <v>1982</v>
      </c>
      <c r="G949" s="64"/>
      <c r="H949" s="64"/>
      <c r="I949" s="173"/>
      <c r="J949" s="64"/>
      <c r="K949" s="64"/>
      <c r="L949" s="62"/>
      <c r="M949" s="255"/>
      <c r="N949" s="43"/>
      <c r="O949" s="43"/>
      <c r="P949" s="43"/>
      <c r="Q949" s="43"/>
      <c r="R949" s="43"/>
      <c r="S949" s="43"/>
      <c r="T949" s="79"/>
      <c r="AT949" s="25" t="s">
        <v>640</v>
      </c>
      <c r="AU949" s="25" t="s">
        <v>87</v>
      </c>
    </row>
    <row r="950" spans="2:65" s="12" customFormat="1" ht="13.5">
      <c r="B950" s="217"/>
      <c r="C950" s="218"/>
      <c r="D950" s="219" t="s">
        <v>237</v>
      </c>
      <c r="E950" s="220" t="s">
        <v>22</v>
      </c>
      <c r="F950" s="221" t="s">
        <v>1983</v>
      </c>
      <c r="G950" s="218"/>
      <c r="H950" s="222">
        <v>2</v>
      </c>
      <c r="I950" s="223"/>
      <c r="J950" s="218"/>
      <c r="K950" s="218"/>
      <c r="L950" s="224"/>
      <c r="M950" s="225"/>
      <c r="N950" s="226"/>
      <c r="O950" s="226"/>
      <c r="P950" s="226"/>
      <c r="Q950" s="226"/>
      <c r="R950" s="226"/>
      <c r="S950" s="226"/>
      <c r="T950" s="227"/>
      <c r="AT950" s="228" t="s">
        <v>237</v>
      </c>
      <c r="AU950" s="228" t="s">
        <v>87</v>
      </c>
      <c r="AV950" s="12" t="s">
        <v>87</v>
      </c>
      <c r="AW950" s="12" t="s">
        <v>42</v>
      </c>
      <c r="AX950" s="12" t="s">
        <v>24</v>
      </c>
      <c r="AY950" s="228" t="s">
        <v>228</v>
      </c>
    </row>
    <row r="951" spans="2:65" s="1" customFormat="1" ht="31.5" customHeight="1">
      <c r="B951" s="42"/>
      <c r="C951" s="205" t="s">
        <v>1984</v>
      </c>
      <c r="D951" s="205" t="s">
        <v>230</v>
      </c>
      <c r="E951" s="206" t="s">
        <v>1985</v>
      </c>
      <c r="F951" s="207" t="s">
        <v>1986</v>
      </c>
      <c r="G951" s="208" t="s">
        <v>1724</v>
      </c>
      <c r="H951" s="209">
        <v>1</v>
      </c>
      <c r="I951" s="210"/>
      <c r="J951" s="211">
        <f>ROUND(I951*H951,2)</f>
        <v>0</v>
      </c>
      <c r="K951" s="207" t="s">
        <v>264</v>
      </c>
      <c r="L951" s="62"/>
      <c r="M951" s="212" t="s">
        <v>22</v>
      </c>
      <c r="N951" s="213" t="s">
        <v>50</v>
      </c>
      <c r="O951" s="43"/>
      <c r="P951" s="214">
        <f>O951*H951</f>
        <v>0</v>
      </c>
      <c r="Q951" s="214">
        <v>0</v>
      </c>
      <c r="R951" s="214">
        <f>Q951*H951</f>
        <v>0</v>
      </c>
      <c r="S951" s="214">
        <v>0</v>
      </c>
      <c r="T951" s="215">
        <f>S951*H951</f>
        <v>0</v>
      </c>
      <c r="AR951" s="25" t="s">
        <v>304</v>
      </c>
      <c r="AT951" s="25" t="s">
        <v>230</v>
      </c>
      <c r="AU951" s="25" t="s">
        <v>87</v>
      </c>
      <c r="AY951" s="25" t="s">
        <v>228</v>
      </c>
      <c r="BE951" s="216">
        <f>IF(N951="základní",J951,0)</f>
        <v>0</v>
      </c>
      <c r="BF951" s="216">
        <f>IF(N951="snížená",J951,0)</f>
        <v>0</v>
      </c>
      <c r="BG951" s="216">
        <f>IF(N951="zákl. přenesená",J951,0)</f>
        <v>0</v>
      </c>
      <c r="BH951" s="216">
        <f>IF(N951="sníž. přenesená",J951,0)</f>
        <v>0</v>
      </c>
      <c r="BI951" s="216">
        <f>IF(N951="nulová",J951,0)</f>
        <v>0</v>
      </c>
      <c r="BJ951" s="25" t="s">
        <v>24</v>
      </c>
      <c r="BK951" s="216">
        <f>ROUND(I951*H951,2)</f>
        <v>0</v>
      </c>
      <c r="BL951" s="25" t="s">
        <v>304</v>
      </c>
      <c r="BM951" s="25" t="s">
        <v>1987</v>
      </c>
    </row>
    <row r="952" spans="2:65" s="12" customFormat="1" ht="13.5">
      <c r="B952" s="217"/>
      <c r="C952" s="218"/>
      <c r="D952" s="219" t="s">
        <v>237</v>
      </c>
      <c r="E952" s="220" t="s">
        <v>22</v>
      </c>
      <c r="F952" s="221" t="s">
        <v>1988</v>
      </c>
      <c r="G952" s="218"/>
      <c r="H952" s="222">
        <v>1</v>
      </c>
      <c r="I952" s="223"/>
      <c r="J952" s="218"/>
      <c r="K952" s="218"/>
      <c r="L952" s="224"/>
      <c r="M952" s="225"/>
      <c r="N952" s="226"/>
      <c r="O952" s="226"/>
      <c r="P952" s="226"/>
      <c r="Q952" s="226"/>
      <c r="R952" s="226"/>
      <c r="S952" s="226"/>
      <c r="T952" s="227"/>
      <c r="AT952" s="228" t="s">
        <v>237</v>
      </c>
      <c r="AU952" s="228" t="s">
        <v>87</v>
      </c>
      <c r="AV952" s="12" t="s">
        <v>87</v>
      </c>
      <c r="AW952" s="12" t="s">
        <v>42</v>
      </c>
      <c r="AX952" s="12" t="s">
        <v>24</v>
      </c>
      <c r="AY952" s="228" t="s">
        <v>228</v>
      </c>
    </row>
    <row r="953" spans="2:65" s="1" customFormat="1" ht="57" customHeight="1">
      <c r="B953" s="42"/>
      <c r="C953" s="205" t="s">
        <v>1989</v>
      </c>
      <c r="D953" s="205" t="s">
        <v>230</v>
      </c>
      <c r="E953" s="206" t="s">
        <v>1990</v>
      </c>
      <c r="F953" s="207" t="s">
        <v>1991</v>
      </c>
      <c r="G953" s="208" t="s">
        <v>1724</v>
      </c>
      <c r="H953" s="209">
        <v>1</v>
      </c>
      <c r="I953" s="210"/>
      <c r="J953" s="211">
        <f>ROUND(I953*H953,2)</f>
        <v>0</v>
      </c>
      <c r="K953" s="207" t="s">
        <v>264</v>
      </c>
      <c r="L953" s="62"/>
      <c r="M953" s="212" t="s">
        <v>22</v>
      </c>
      <c r="N953" s="213" t="s">
        <v>50</v>
      </c>
      <c r="O953" s="43"/>
      <c r="P953" s="214">
        <f>O953*H953</f>
        <v>0</v>
      </c>
      <c r="Q953" s="214">
        <v>0</v>
      </c>
      <c r="R953" s="214">
        <f>Q953*H953</f>
        <v>0</v>
      </c>
      <c r="S953" s="214">
        <v>0</v>
      </c>
      <c r="T953" s="215">
        <f>S953*H953</f>
        <v>0</v>
      </c>
      <c r="AR953" s="25" t="s">
        <v>304</v>
      </c>
      <c r="AT953" s="25" t="s">
        <v>230</v>
      </c>
      <c r="AU953" s="25" t="s">
        <v>87</v>
      </c>
      <c r="AY953" s="25" t="s">
        <v>228</v>
      </c>
      <c r="BE953" s="216">
        <f>IF(N953="základní",J953,0)</f>
        <v>0</v>
      </c>
      <c r="BF953" s="216">
        <f>IF(N953="snížená",J953,0)</f>
        <v>0</v>
      </c>
      <c r="BG953" s="216">
        <f>IF(N953="zákl. přenesená",J953,0)</f>
        <v>0</v>
      </c>
      <c r="BH953" s="216">
        <f>IF(N953="sníž. přenesená",J953,0)</f>
        <v>0</v>
      </c>
      <c r="BI953" s="216">
        <f>IF(N953="nulová",J953,0)</f>
        <v>0</v>
      </c>
      <c r="BJ953" s="25" t="s">
        <v>24</v>
      </c>
      <c r="BK953" s="216">
        <f>ROUND(I953*H953,2)</f>
        <v>0</v>
      </c>
      <c r="BL953" s="25" t="s">
        <v>304</v>
      </c>
      <c r="BM953" s="25" t="s">
        <v>1992</v>
      </c>
    </row>
    <row r="954" spans="2:65" s="12" customFormat="1" ht="13.5">
      <c r="B954" s="217"/>
      <c r="C954" s="218"/>
      <c r="D954" s="219" t="s">
        <v>237</v>
      </c>
      <c r="E954" s="220" t="s">
        <v>22</v>
      </c>
      <c r="F954" s="221" t="s">
        <v>1993</v>
      </c>
      <c r="G954" s="218"/>
      <c r="H954" s="222">
        <v>1</v>
      </c>
      <c r="I954" s="223"/>
      <c r="J954" s="218"/>
      <c r="K954" s="218"/>
      <c r="L954" s="224"/>
      <c r="M954" s="225"/>
      <c r="N954" s="226"/>
      <c r="O954" s="226"/>
      <c r="P954" s="226"/>
      <c r="Q954" s="226"/>
      <c r="R954" s="226"/>
      <c r="S954" s="226"/>
      <c r="T954" s="227"/>
      <c r="AT954" s="228" t="s">
        <v>237</v>
      </c>
      <c r="AU954" s="228" t="s">
        <v>87</v>
      </c>
      <c r="AV954" s="12" t="s">
        <v>87</v>
      </c>
      <c r="AW954" s="12" t="s">
        <v>42</v>
      </c>
      <c r="AX954" s="12" t="s">
        <v>24</v>
      </c>
      <c r="AY954" s="228" t="s">
        <v>228</v>
      </c>
    </row>
    <row r="955" spans="2:65" s="1" customFormat="1" ht="57" customHeight="1">
      <c r="B955" s="42"/>
      <c r="C955" s="205" t="s">
        <v>1994</v>
      </c>
      <c r="D955" s="205" t="s">
        <v>230</v>
      </c>
      <c r="E955" s="206" t="s">
        <v>1995</v>
      </c>
      <c r="F955" s="207" t="s">
        <v>1996</v>
      </c>
      <c r="G955" s="208" t="s">
        <v>263</v>
      </c>
      <c r="H955" s="209">
        <v>37.42</v>
      </c>
      <c r="I955" s="210"/>
      <c r="J955" s="211">
        <f>ROUND(I955*H955,2)</f>
        <v>0</v>
      </c>
      <c r="K955" s="207" t="s">
        <v>264</v>
      </c>
      <c r="L955" s="62"/>
      <c r="M955" s="212" t="s">
        <v>22</v>
      </c>
      <c r="N955" s="213" t="s">
        <v>50</v>
      </c>
      <c r="O955" s="43"/>
      <c r="P955" s="214">
        <f>O955*H955</f>
        <v>0</v>
      </c>
      <c r="Q955" s="214">
        <v>0</v>
      </c>
      <c r="R955" s="214">
        <f>Q955*H955</f>
        <v>0</v>
      </c>
      <c r="S955" s="214">
        <v>0</v>
      </c>
      <c r="T955" s="215">
        <f>S955*H955</f>
        <v>0</v>
      </c>
      <c r="AR955" s="25" t="s">
        <v>304</v>
      </c>
      <c r="AT955" s="25" t="s">
        <v>230</v>
      </c>
      <c r="AU955" s="25" t="s">
        <v>87</v>
      </c>
      <c r="AY955" s="25" t="s">
        <v>228</v>
      </c>
      <c r="BE955" s="216">
        <f>IF(N955="základní",J955,0)</f>
        <v>0</v>
      </c>
      <c r="BF955" s="216">
        <f>IF(N955="snížená",J955,0)</f>
        <v>0</v>
      </c>
      <c r="BG955" s="216">
        <f>IF(N955="zákl. přenesená",J955,0)</f>
        <v>0</v>
      </c>
      <c r="BH955" s="216">
        <f>IF(N955="sníž. přenesená",J955,0)</f>
        <v>0</v>
      </c>
      <c r="BI955" s="216">
        <f>IF(N955="nulová",J955,0)</f>
        <v>0</v>
      </c>
      <c r="BJ955" s="25" t="s">
        <v>24</v>
      </c>
      <c r="BK955" s="216">
        <f>ROUND(I955*H955,2)</f>
        <v>0</v>
      </c>
      <c r="BL955" s="25" t="s">
        <v>304</v>
      </c>
      <c r="BM955" s="25" t="s">
        <v>1997</v>
      </c>
    </row>
    <row r="956" spans="2:65" s="1" customFormat="1" ht="135">
      <c r="B956" s="42"/>
      <c r="C956" s="64"/>
      <c r="D956" s="229" t="s">
        <v>640</v>
      </c>
      <c r="E956" s="64"/>
      <c r="F956" s="254" t="s">
        <v>1998</v>
      </c>
      <c r="G956" s="64"/>
      <c r="H956" s="64"/>
      <c r="I956" s="173"/>
      <c r="J956" s="64"/>
      <c r="K956" s="64"/>
      <c r="L956" s="62"/>
      <c r="M956" s="255"/>
      <c r="N956" s="43"/>
      <c r="O956" s="43"/>
      <c r="P956" s="43"/>
      <c r="Q956" s="43"/>
      <c r="R956" s="43"/>
      <c r="S956" s="43"/>
      <c r="T956" s="79"/>
      <c r="AT956" s="25" t="s">
        <v>640</v>
      </c>
      <c r="AU956" s="25" t="s">
        <v>87</v>
      </c>
    </row>
    <row r="957" spans="2:65" s="12" customFormat="1" ht="13.5">
      <c r="B957" s="217"/>
      <c r="C957" s="218"/>
      <c r="D957" s="219" t="s">
        <v>237</v>
      </c>
      <c r="E957" s="220" t="s">
        <v>22</v>
      </c>
      <c r="F957" s="221" t="s">
        <v>1999</v>
      </c>
      <c r="G957" s="218"/>
      <c r="H957" s="222">
        <v>37.42</v>
      </c>
      <c r="I957" s="223"/>
      <c r="J957" s="218"/>
      <c r="K957" s="218"/>
      <c r="L957" s="224"/>
      <c r="M957" s="225"/>
      <c r="N957" s="226"/>
      <c r="O957" s="226"/>
      <c r="P957" s="226"/>
      <c r="Q957" s="226"/>
      <c r="R957" s="226"/>
      <c r="S957" s="226"/>
      <c r="T957" s="227"/>
      <c r="AT957" s="228" t="s">
        <v>237</v>
      </c>
      <c r="AU957" s="228" t="s">
        <v>87</v>
      </c>
      <c r="AV957" s="12" t="s">
        <v>87</v>
      </c>
      <c r="AW957" s="12" t="s">
        <v>42</v>
      </c>
      <c r="AX957" s="12" t="s">
        <v>24</v>
      </c>
      <c r="AY957" s="228" t="s">
        <v>228</v>
      </c>
    </row>
    <row r="958" spans="2:65" s="1" customFormat="1" ht="44.25" customHeight="1">
      <c r="B958" s="42"/>
      <c r="C958" s="205" t="s">
        <v>2000</v>
      </c>
      <c r="D958" s="205" t="s">
        <v>230</v>
      </c>
      <c r="E958" s="206" t="s">
        <v>2001</v>
      </c>
      <c r="F958" s="207" t="s">
        <v>2002</v>
      </c>
      <c r="G958" s="208" t="s">
        <v>1724</v>
      </c>
      <c r="H958" s="209">
        <v>1</v>
      </c>
      <c r="I958" s="210"/>
      <c r="J958" s="211">
        <f>ROUND(I958*H958,2)</f>
        <v>0</v>
      </c>
      <c r="K958" s="207" t="s">
        <v>22</v>
      </c>
      <c r="L958" s="62"/>
      <c r="M958" s="212" t="s">
        <v>22</v>
      </c>
      <c r="N958" s="213" t="s">
        <v>50</v>
      </c>
      <c r="O958" s="43"/>
      <c r="P958" s="214">
        <f>O958*H958</f>
        <v>0</v>
      </c>
      <c r="Q958" s="214">
        <v>0</v>
      </c>
      <c r="R958" s="214">
        <f>Q958*H958</f>
        <v>0</v>
      </c>
      <c r="S958" s="214">
        <v>0</v>
      </c>
      <c r="T958" s="215">
        <f>S958*H958</f>
        <v>0</v>
      </c>
      <c r="AR958" s="25" t="s">
        <v>304</v>
      </c>
      <c r="AT958" s="25" t="s">
        <v>230</v>
      </c>
      <c r="AU958" s="25" t="s">
        <v>87</v>
      </c>
      <c r="AY958" s="25" t="s">
        <v>228</v>
      </c>
      <c r="BE958" s="216">
        <f>IF(N958="základní",J958,0)</f>
        <v>0</v>
      </c>
      <c r="BF958" s="216">
        <f>IF(N958="snížená",J958,0)</f>
        <v>0</v>
      </c>
      <c r="BG958" s="216">
        <f>IF(N958="zákl. přenesená",J958,0)</f>
        <v>0</v>
      </c>
      <c r="BH958" s="216">
        <f>IF(N958="sníž. přenesená",J958,0)</f>
        <v>0</v>
      </c>
      <c r="BI958" s="216">
        <f>IF(N958="nulová",J958,0)</f>
        <v>0</v>
      </c>
      <c r="BJ958" s="25" t="s">
        <v>24</v>
      </c>
      <c r="BK958" s="216">
        <f>ROUND(I958*H958,2)</f>
        <v>0</v>
      </c>
      <c r="BL958" s="25" t="s">
        <v>304</v>
      </c>
      <c r="BM958" s="25" t="s">
        <v>2003</v>
      </c>
    </row>
    <row r="959" spans="2:65" s="12" customFormat="1" ht="13.5">
      <c r="B959" s="217"/>
      <c r="C959" s="218"/>
      <c r="D959" s="229" t="s">
        <v>237</v>
      </c>
      <c r="E959" s="230" t="s">
        <v>22</v>
      </c>
      <c r="F959" s="231" t="s">
        <v>2004</v>
      </c>
      <c r="G959" s="218"/>
      <c r="H959" s="232">
        <v>1</v>
      </c>
      <c r="I959" s="223"/>
      <c r="J959" s="218"/>
      <c r="K959" s="218"/>
      <c r="L959" s="224"/>
      <c r="M959" s="225"/>
      <c r="N959" s="226"/>
      <c r="O959" s="226"/>
      <c r="P959" s="226"/>
      <c r="Q959" s="226"/>
      <c r="R959" s="226"/>
      <c r="S959" s="226"/>
      <c r="T959" s="227"/>
      <c r="AT959" s="228" t="s">
        <v>237</v>
      </c>
      <c r="AU959" s="228" t="s">
        <v>87</v>
      </c>
      <c r="AV959" s="12" t="s">
        <v>87</v>
      </c>
      <c r="AW959" s="12" t="s">
        <v>42</v>
      </c>
      <c r="AX959" s="12" t="s">
        <v>24</v>
      </c>
      <c r="AY959" s="228" t="s">
        <v>228</v>
      </c>
    </row>
    <row r="960" spans="2:65" s="14" customFormat="1" ht="13.5">
      <c r="B960" s="257"/>
      <c r="C960" s="258"/>
      <c r="D960" s="219" t="s">
        <v>237</v>
      </c>
      <c r="E960" s="281" t="s">
        <v>22</v>
      </c>
      <c r="F960" s="282" t="s">
        <v>2005</v>
      </c>
      <c r="G960" s="258"/>
      <c r="H960" s="283" t="s">
        <v>22</v>
      </c>
      <c r="I960" s="262"/>
      <c r="J960" s="258"/>
      <c r="K960" s="258"/>
      <c r="L960" s="263"/>
      <c r="M960" s="264"/>
      <c r="N960" s="265"/>
      <c r="O960" s="265"/>
      <c r="P960" s="265"/>
      <c r="Q960" s="265"/>
      <c r="R960" s="265"/>
      <c r="S960" s="265"/>
      <c r="T960" s="266"/>
      <c r="AT960" s="267" t="s">
        <v>237</v>
      </c>
      <c r="AU960" s="267" t="s">
        <v>87</v>
      </c>
      <c r="AV960" s="14" t="s">
        <v>24</v>
      </c>
      <c r="AW960" s="14" t="s">
        <v>42</v>
      </c>
      <c r="AX960" s="14" t="s">
        <v>79</v>
      </c>
      <c r="AY960" s="267" t="s">
        <v>228</v>
      </c>
    </row>
    <row r="961" spans="2:65" s="1" customFormat="1" ht="57" customHeight="1">
      <c r="B961" s="42"/>
      <c r="C961" s="205" t="s">
        <v>2006</v>
      </c>
      <c r="D961" s="205" t="s">
        <v>230</v>
      </c>
      <c r="E961" s="206" t="s">
        <v>2007</v>
      </c>
      <c r="F961" s="207" t="s">
        <v>2008</v>
      </c>
      <c r="G961" s="208" t="s">
        <v>1724</v>
      </c>
      <c r="H961" s="209">
        <v>1</v>
      </c>
      <c r="I961" s="210"/>
      <c r="J961" s="211">
        <f>ROUND(I961*H961,2)</f>
        <v>0</v>
      </c>
      <c r="K961" s="207" t="s">
        <v>264</v>
      </c>
      <c r="L961" s="62"/>
      <c r="M961" s="212" t="s">
        <v>22</v>
      </c>
      <c r="N961" s="213" t="s">
        <v>50</v>
      </c>
      <c r="O961" s="43"/>
      <c r="P961" s="214">
        <f>O961*H961</f>
        <v>0</v>
      </c>
      <c r="Q961" s="214">
        <v>0</v>
      </c>
      <c r="R961" s="214">
        <f>Q961*H961</f>
        <v>0</v>
      </c>
      <c r="S961" s="214">
        <v>0</v>
      </c>
      <c r="T961" s="215">
        <f>S961*H961</f>
        <v>0</v>
      </c>
      <c r="AR961" s="25" t="s">
        <v>304</v>
      </c>
      <c r="AT961" s="25" t="s">
        <v>230</v>
      </c>
      <c r="AU961" s="25" t="s">
        <v>87</v>
      </c>
      <c r="AY961" s="25" t="s">
        <v>228</v>
      </c>
      <c r="BE961" s="216">
        <f>IF(N961="základní",J961,0)</f>
        <v>0</v>
      </c>
      <c r="BF961" s="216">
        <f>IF(N961="snížená",J961,0)</f>
        <v>0</v>
      </c>
      <c r="BG961" s="216">
        <f>IF(N961="zákl. přenesená",J961,0)</f>
        <v>0</v>
      </c>
      <c r="BH961" s="216">
        <f>IF(N961="sníž. přenesená",J961,0)</f>
        <v>0</v>
      </c>
      <c r="BI961" s="216">
        <f>IF(N961="nulová",J961,0)</f>
        <v>0</v>
      </c>
      <c r="BJ961" s="25" t="s">
        <v>24</v>
      </c>
      <c r="BK961" s="216">
        <f>ROUND(I961*H961,2)</f>
        <v>0</v>
      </c>
      <c r="BL961" s="25" t="s">
        <v>304</v>
      </c>
      <c r="BM961" s="25" t="s">
        <v>2009</v>
      </c>
    </row>
    <row r="962" spans="2:65" s="12" customFormat="1" ht="13.5">
      <c r="B962" s="217"/>
      <c r="C962" s="218"/>
      <c r="D962" s="219" t="s">
        <v>237</v>
      </c>
      <c r="E962" s="220" t="s">
        <v>22</v>
      </c>
      <c r="F962" s="221" t="s">
        <v>2010</v>
      </c>
      <c r="G962" s="218"/>
      <c r="H962" s="222">
        <v>1</v>
      </c>
      <c r="I962" s="223"/>
      <c r="J962" s="218"/>
      <c r="K962" s="218"/>
      <c r="L962" s="224"/>
      <c r="M962" s="225"/>
      <c r="N962" s="226"/>
      <c r="O962" s="226"/>
      <c r="P962" s="226"/>
      <c r="Q962" s="226"/>
      <c r="R962" s="226"/>
      <c r="S962" s="226"/>
      <c r="T962" s="227"/>
      <c r="AT962" s="228" t="s">
        <v>237</v>
      </c>
      <c r="AU962" s="228" t="s">
        <v>87</v>
      </c>
      <c r="AV962" s="12" t="s">
        <v>87</v>
      </c>
      <c r="AW962" s="12" t="s">
        <v>42</v>
      </c>
      <c r="AX962" s="12" t="s">
        <v>24</v>
      </c>
      <c r="AY962" s="228" t="s">
        <v>228</v>
      </c>
    </row>
    <row r="963" spans="2:65" s="1" customFormat="1" ht="22.5" customHeight="1">
      <c r="B963" s="42"/>
      <c r="C963" s="205" t="s">
        <v>2011</v>
      </c>
      <c r="D963" s="205" t="s">
        <v>230</v>
      </c>
      <c r="E963" s="206" t="s">
        <v>2012</v>
      </c>
      <c r="F963" s="207" t="s">
        <v>2013</v>
      </c>
      <c r="G963" s="208" t="s">
        <v>362</v>
      </c>
      <c r="H963" s="209">
        <v>4160</v>
      </c>
      <c r="I963" s="210"/>
      <c r="J963" s="211">
        <f>ROUND(I963*H963,2)</f>
        <v>0</v>
      </c>
      <c r="K963" s="207" t="s">
        <v>264</v>
      </c>
      <c r="L963" s="62"/>
      <c r="M963" s="212" t="s">
        <v>22</v>
      </c>
      <c r="N963" s="213" t="s">
        <v>50</v>
      </c>
      <c r="O963" s="43"/>
      <c r="P963" s="214">
        <f>O963*H963</f>
        <v>0</v>
      </c>
      <c r="Q963" s="214">
        <v>0</v>
      </c>
      <c r="R963" s="214">
        <f>Q963*H963</f>
        <v>0</v>
      </c>
      <c r="S963" s="214">
        <v>0</v>
      </c>
      <c r="T963" s="215">
        <f>S963*H963</f>
        <v>0</v>
      </c>
      <c r="AR963" s="25" t="s">
        <v>304</v>
      </c>
      <c r="AT963" s="25" t="s">
        <v>230</v>
      </c>
      <c r="AU963" s="25" t="s">
        <v>87</v>
      </c>
      <c r="AY963" s="25" t="s">
        <v>228</v>
      </c>
      <c r="BE963" s="216">
        <f>IF(N963="základní",J963,0)</f>
        <v>0</v>
      </c>
      <c r="BF963" s="216">
        <f>IF(N963="snížená",J963,0)</f>
        <v>0</v>
      </c>
      <c r="BG963" s="216">
        <f>IF(N963="zákl. přenesená",J963,0)</f>
        <v>0</v>
      </c>
      <c r="BH963" s="216">
        <f>IF(N963="sníž. přenesená",J963,0)</f>
        <v>0</v>
      </c>
      <c r="BI963" s="216">
        <f>IF(N963="nulová",J963,0)</f>
        <v>0</v>
      </c>
      <c r="BJ963" s="25" t="s">
        <v>24</v>
      </c>
      <c r="BK963" s="216">
        <f>ROUND(I963*H963,2)</f>
        <v>0</v>
      </c>
      <c r="BL963" s="25" t="s">
        <v>304</v>
      </c>
      <c r="BM963" s="25" t="s">
        <v>2014</v>
      </c>
    </row>
    <row r="964" spans="2:65" s="12" customFormat="1" ht="13.5">
      <c r="B964" s="217"/>
      <c r="C964" s="218"/>
      <c r="D964" s="219" t="s">
        <v>237</v>
      </c>
      <c r="E964" s="220" t="s">
        <v>22</v>
      </c>
      <c r="F964" s="221" t="s">
        <v>2015</v>
      </c>
      <c r="G964" s="218"/>
      <c r="H964" s="222">
        <v>4160</v>
      </c>
      <c r="I964" s="223"/>
      <c r="J964" s="218"/>
      <c r="K964" s="218"/>
      <c r="L964" s="224"/>
      <c r="M964" s="225"/>
      <c r="N964" s="226"/>
      <c r="O964" s="226"/>
      <c r="P964" s="226"/>
      <c r="Q964" s="226"/>
      <c r="R964" s="226"/>
      <c r="S964" s="226"/>
      <c r="T964" s="227"/>
      <c r="AT964" s="228" t="s">
        <v>237</v>
      </c>
      <c r="AU964" s="228" t="s">
        <v>87</v>
      </c>
      <c r="AV964" s="12" t="s">
        <v>87</v>
      </c>
      <c r="AW964" s="12" t="s">
        <v>42</v>
      </c>
      <c r="AX964" s="12" t="s">
        <v>24</v>
      </c>
      <c r="AY964" s="228" t="s">
        <v>228</v>
      </c>
    </row>
    <row r="965" spans="2:65" s="1" customFormat="1" ht="22.5" customHeight="1">
      <c r="B965" s="42"/>
      <c r="C965" s="205" t="s">
        <v>2016</v>
      </c>
      <c r="D965" s="205" t="s">
        <v>230</v>
      </c>
      <c r="E965" s="206" t="s">
        <v>2017</v>
      </c>
      <c r="F965" s="207" t="s">
        <v>2018</v>
      </c>
      <c r="G965" s="208" t="s">
        <v>362</v>
      </c>
      <c r="H965" s="209">
        <v>2360</v>
      </c>
      <c r="I965" s="210"/>
      <c r="J965" s="211">
        <f>ROUND(I965*H965,2)</f>
        <v>0</v>
      </c>
      <c r="K965" s="207" t="s">
        <v>264</v>
      </c>
      <c r="L965" s="62"/>
      <c r="M965" s="212" t="s">
        <v>22</v>
      </c>
      <c r="N965" s="213" t="s">
        <v>50</v>
      </c>
      <c r="O965" s="43"/>
      <c r="P965" s="214">
        <f>O965*H965</f>
        <v>0</v>
      </c>
      <c r="Q965" s="214">
        <v>0</v>
      </c>
      <c r="R965" s="214">
        <f>Q965*H965</f>
        <v>0</v>
      </c>
      <c r="S965" s="214">
        <v>0</v>
      </c>
      <c r="T965" s="215">
        <f>S965*H965</f>
        <v>0</v>
      </c>
      <c r="AR965" s="25" t="s">
        <v>304</v>
      </c>
      <c r="AT965" s="25" t="s">
        <v>230</v>
      </c>
      <c r="AU965" s="25" t="s">
        <v>87</v>
      </c>
      <c r="AY965" s="25" t="s">
        <v>228</v>
      </c>
      <c r="BE965" s="216">
        <f>IF(N965="základní",J965,0)</f>
        <v>0</v>
      </c>
      <c r="BF965" s="216">
        <f>IF(N965="snížená",J965,0)</f>
        <v>0</v>
      </c>
      <c r="BG965" s="216">
        <f>IF(N965="zákl. přenesená",J965,0)</f>
        <v>0</v>
      </c>
      <c r="BH965" s="216">
        <f>IF(N965="sníž. přenesená",J965,0)</f>
        <v>0</v>
      </c>
      <c r="BI965" s="216">
        <f>IF(N965="nulová",J965,0)</f>
        <v>0</v>
      </c>
      <c r="BJ965" s="25" t="s">
        <v>24</v>
      </c>
      <c r="BK965" s="216">
        <f>ROUND(I965*H965,2)</f>
        <v>0</v>
      </c>
      <c r="BL965" s="25" t="s">
        <v>304</v>
      </c>
      <c r="BM965" s="25" t="s">
        <v>2019</v>
      </c>
    </row>
    <row r="966" spans="2:65" s="12" customFormat="1" ht="13.5">
      <c r="B966" s="217"/>
      <c r="C966" s="218"/>
      <c r="D966" s="229" t="s">
        <v>237</v>
      </c>
      <c r="E966" s="230" t="s">
        <v>22</v>
      </c>
      <c r="F966" s="231" t="s">
        <v>2020</v>
      </c>
      <c r="G966" s="218"/>
      <c r="H966" s="232">
        <v>920</v>
      </c>
      <c r="I966" s="223"/>
      <c r="J966" s="218"/>
      <c r="K966" s="218"/>
      <c r="L966" s="224"/>
      <c r="M966" s="225"/>
      <c r="N966" s="226"/>
      <c r="O966" s="226"/>
      <c r="P966" s="226"/>
      <c r="Q966" s="226"/>
      <c r="R966" s="226"/>
      <c r="S966" s="226"/>
      <c r="T966" s="227"/>
      <c r="AT966" s="228" t="s">
        <v>237</v>
      </c>
      <c r="AU966" s="228" t="s">
        <v>87</v>
      </c>
      <c r="AV966" s="12" t="s">
        <v>87</v>
      </c>
      <c r="AW966" s="12" t="s">
        <v>42</v>
      </c>
      <c r="AX966" s="12" t="s">
        <v>79</v>
      </c>
      <c r="AY966" s="228" t="s">
        <v>228</v>
      </c>
    </row>
    <row r="967" spans="2:65" s="12" customFormat="1" ht="13.5">
      <c r="B967" s="217"/>
      <c r="C967" s="218"/>
      <c r="D967" s="229" t="s">
        <v>237</v>
      </c>
      <c r="E967" s="230" t="s">
        <v>22</v>
      </c>
      <c r="F967" s="231" t="s">
        <v>2021</v>
      </c>
      <c r="G967" s="218"/>
      <c r="H967" s="232">
        <v>1440</v>
      </c>
      <c r="I967" s="223"/>
      <c r="J967" s="218"/>
      <c r="K967" s="218"/>
      <c r="L967" s="224"/>
      <c r="M967" s="225"/>
      <c r="N967" s="226"/>
      <c r="O967" s="226"/>
      <c r="P967" s="226"/>
      <c r="Q967" s="226"/>
      <c r="R967" s="226"/>
      <c r="S967" s="226"/>
      <c r="T967" s="227"/>
      <c r="AT967" s="228" t="s">
        <v>237</v>
      </c>
      <c r="AU967" s="228" t="s">
        <v>87</v>
      </c>
      <c r="AV967" s="12" t="s">
        <v>87</v>
      </c>
      <c r="AW967" s="12" t="s">
        <v>42</v>
      </c>
      <c r="AX967" s="12" t="s">
        <v>79</v>
      </c>
      <c r="AY967" s="228" t="s">
        <v>228</v>
      </c>
    </row>
    <row r="968" spans="2:65" s="13" customFormat="1" ht="13.5">
      <c r="B968" s="243"/>
      <c r="C968" s="244"/>
      <c r="D968" s="219" t="s">
        <v>237</v>
      </c>
      <c r="E968" s="245" t="s">
        <v>22</v>
      </c>
      <c r="F968" s="246" t="s">
        <v>358</v>
      </c>
      <c r="G968" s="244"/>
      <c r="H968" s="247">
        <v>2360</v>
      </c>
      <c r="I968" s="248"/>
      <c r="J968" s="244"/>
      <c r="K968" s="244"/>
      <c r="L968" s="249"/>
      <c r="M968" s="250"/>
      <c r="N968" s="251"/>
      <c r="O968" s="251"/>
      <c r="P968" s="251"/>
      <c r="Q968" s="251"/>
      <c r="R968" s="251"/>
      <c r="S968" s="251"/>
      <c r="T968" s="252"/>
      <c r="AT968" s="253" t="s">
        <v>237</v>
      </c>
      <c r="AU968" s="253" t="s">
        <v>87</v>
      </c>
      <c r="AV968" s="13" t="s">
        <v>235</v>
      </c>
      <c r="AW968" s="13" t="s">
        <v>42</v>
      </c>
      <c r="AX968" s="13" t="s">
        <v>24</v>
      </c>
      <c r="AY968" s="253" t="s">
        <v>228</v>
      </c>
    </row>
    <row r="969" spans="2:65" s="1" customFormat="1" ht="22.5" customHeight="1">
      <c r="B969" s="42"/>
      <c r="C969" s="205" t="s">
        <v>2022</v>
      </c>
      <c r="D969" s="205" t="s">
        <v>230</v>
      </c>
      <c r="E969" s="206" t="s">
        <v>2023</v>
      </c>
      <c r="F969" s="207" t="s">
        <v>2024</v>
      </c>
      <c r="G969" s="208" t="s">
        <v>362</v>
      </c>
      <c r="H969" s="209">
        <v>10285</v>
      </c>
      <c r="I969" s="210"/>
      <c r="J969" s="211">
        <f>ROUND(I969*H969,2)</f>
        <v>0</v>
      </c>
      <c r="K969" s="207" t="s">
        <v>264</v>
      </c>
      <c r="L969" s="62"/>
      <c r="M969" s="212" t="s">
        <v>22</v>
      </c>
      <c r="N969" s="213" t="s">
        <v>50</v>
      </c>
      <c r="O969" s="43"/>
      <c r="P969" s="214">
        <f>O969*H969</f>
        <v>0</v>
      </c>
      <c r="Q969" s="214">
        <v>0</v>
      </c>
      <c r="R969" s="214">
        <f>Q969*H969</f>
        <v>0</v>
      </c>
      <c r="S969" s="214">
        <v>0</v>
      </c>
      <c r="T969" s="215">
        <f>S969*H969</f>
        <v>0</v>
      </c>
      <c r="AR969" s="25" t="s">
        <v>304</v>
      </c>
      <c r="AT969" s="25" t="s">
        <v>230</v>
      </c>
      <c r="AU969" s="25" t="s">
        <v>87</v>
      </c>
      <c r="AY969" s="25" t="s">
        <v>228</v>
      </c>
      <c r="BE969" s="216">
        <f>IF(N969="základní",J969,0)</f>
        <v>0</v>
      </c>
      <c r="BF969" s="216">
        <f>IF(N969="snížená",J969,0)</f>
        <v>0</v>
      </c>
      <c r="BG969" s="216">
        <f>IF(N969="zákl. přenesená",J969,0)</f>
        <v>0</v>
      </c>
      <c r="BH969" s="216">
        <f>IF(N969="sníž. přenesená",J969,0)</f>
        <v>0</v>
      </c>
      <c r="BI969" s="216">
        <f>IF(N969="nulová",J969,0)</f>
        <v>0</v>
      </c>
      <c r="BJ969" s="25" t="s">
        <v>24</v>
      </c>
      <c r="BK969" s="216">
        <f>ROUND(I969*H969,2)</f>
        <v>0</v>
      </c>
      <c r="BL969" s="25" t="s">
        <v>304</v>
      </c>
      <c r="BM969" s="25" t="s">
        <v>2025</v>
      </c>
    </row>
    <row r="970" spans="2:65" s="12" customFormat="1" ht="13.5">
      <c r="B970" s="217"/>
      <c r="C970" s="218"/>
      <c r="D970" s="219" t="s">
        <v>237</v>
      </c>
      <c r="E970" s="220" t="s">
        <v>22</v>
      </c>
      <c r="F970" s="221" t="s">
        <v>2026</v>
      </c>
      <c r="G970" s="218"/>
      <c r="H970" s="222">
        <v>10285</v>
      </c>
      <c r="I970" s="223"/>
      <c r="J970" s="218"/>
      <c r="K970" s="218"/>
      <c r="L970" s="224"/>
      <c r="M970" s="225"/>
      <c r="N970" s="226"/>
      <c r="O970" s="226"/>
      <c r="P970" s="226"/>
      <c r="Q970" s="226"/>
      <c r="R970" s="226"/>
      <c r="S970" s="226"/>
      <c r="T970" s="227"/>
      <c r="AT970" s="228" t="s">
        <v>237</v>
      </c>
      <c r="AU970" s="228" t="s">
        <v>87</v>
      </c>
      <c r="AV970" s="12" t="s">
        <v>87</v>
      </c>
      <c r="AW970" s="12" t="s">
        <v>42</v>
      </c>
      <c r="AX970" s="12" t="s">
        <v>24</v>
      </c>
      <c r="AY970" s="228" t="s">
        <v>228</v>
      </c>
    </row>
    <row r="971" spans="2:65" s="1" customFormat="1" ht="22.5" customHeight="1">
      <c r="B971" s="42"/>
      <c r="C971" s="205" t="s">
        <v>2027</v>
      </c>
      <c r="D971" s="205" t="s">
        <v>230</v>
      </c>
      <c r="E971" s="206" t="s">
        <v>2028</v>
      </c>
      <c r="F971" s="207" t="s">
        <v>2029</v>
      </c>
      <c r="G971" s="208" t="s">
        <v>362</v>
      </c>
      <c r="H971" s="209">
        <v>9695</v>
      </c>
      <c r="I971" s="210"/>
      <c r="J971" s="211">
        <f>ROUND(I971*H971,2)</f>
        <v>0</v>
      </c>
      <c r="K971" s="207" t="s">
        <v>264</v>
      </c>
      <c r="L971" s="62"/>
      <c r="M971" s="212" t="s">
        <v>22</v>
      </c>
      <c r="N971" s="213" t="s">
        <v>50</v>
      </c>
      <c r="O971" s="43"/>
      <c r="P971" s="214">
        <f>O971*H971</f>
        <v>0</v>
      </c>
      <c r="Q971" s="214">
        <v>0</v>
      </c>
      <c r="R971" s="214">
        <f>Q971*H971</f>
        <v>0</v>
      </c>
      <c r="S971" s="214">
        <v>0</v>
      </c>
      <c r="T971" s="215">
        <f>S971*H971</f>
        <v>0</v>
      </c>
      <c r="AR971" s="25" t="s">
        <v>304</v>
      </c>
      <c r="AT971" s="25" t="s">
        <v>230</v>
      </c>
      <c r="AU971" s="25" t="s">
        <v>87</v>
      </c>
      <c r="AY971" s="25" t="s">
        <v>228</v>
      </c>
      <c r="BE971" s="216">
        <f>IF(N971="základní",J971,0)</f>
        <v>0</v>
      </c>
      <c r="BF971" s="216">
        <f>IF(N971="snížená",J971,0)</f>
        <v>0</v>
      </c>
      <c r="BG971" s="216">
        <f>IF(N971="zákl. přenesená",J971,0)</f>
        <v>0</v>
      </c>
      <c r="BH971" s="216">
        <f>IF(N971="sníž. přenesená",J971,0)</f>
        <v>0</v>
      </c>
      <c r="BI971" s="216">
        <f>IF(N971="nulová",J971,0)</f>
        <v>0</v>
      </c>
      <c r="BJ971" s="25" t="s">
        <v>24</v>
      </c>
      <c r="BK971" s="216">
        <f>ROUND(I971*H971,2)</f>
        <v>0</v>
      </c>
      <c r="BL971" s="25" t="s">
        <v>304</v>
      </c>
      <c r="BM971" s="25" t="s">
        <v>2030</v>
      </c>
    </row>
    <row r="972" spans="2:65" s="12" customFormat="1" ht="13.5">
      <c r="B972" s="217"/>
      <c r="C972" s="218"/>
      <c r="D972" s="219" t="s">
        <v>237</v>
      </c>
      <c r="E972" s="220" t="s">
        <v>22</v>
      </c>
      <c r="F972" s="221" t="s">
        <v>2031</v>
      </c>
      <c r="G972" s="218"/>
      <c r="H972" s="222">
        <v>9695</v>
      </c>
      <c r="I972" s="223"/>
      <c r="J972" s="218"/>
      <c r="K972" s="218"/>
      <c r="L972" s="224"/>
      <c r="M972" s="225"/>
      <c r="N972" s="226"/>
      <c r="O972" s="226"/>
      <c r="P972" s="226"/>
      <c r="Q972" s="226"/>
      <c r="R972" s="226"/>
      <c r="S972" s="226"/>
      <c r="T972" s="227"/>
      <c r="AT972" s="228" t="s">
        <v>237</v>
      </c>
      <c r="AU972" s="228" t="s">
        <v>87</v>
      </c>
      <c r="AV972" s="12" t="s">
        <v>87</v>
      </c>
      <c r="AW972" s="12" t="s">
        <v>42</v>
      </c>
      <c r="AX972" s="12" t="s">
        <v>24</v>
      </c>
      <c r="AY972" s="228" t="s">
        <v>228</v>
      </c>
    </row>
    <row r="973" spans="2:65" s="1" customFormat="1" ht="22.5" customHeight="1">
      <c r="B973" s="42"/>
      <c r="C973" s="205" t="s">
        <v>2032</v>
      </c>
      <c r="D973" s="205" t="s">
        <v>230</v>
      </c>
      <c r="E973" s="206" t="s">
        <v>2033</v>
      </c>
      <c r="F973" s="207" t="s">
        <v>2034</v>
      </c>
      <c r="G973" s="208" t="s">
        <v>362</v>
      </c>
      <c r="H973" s="209">
        <v>15411</v>
      </c>
      <c r="I973" s="210"/>
      <c r="J973" s="211">
        <f>ROUND(I973*H973,2)</f>
        <v>0</v>
      </c>
      <c r="K973" s="207" t="s">
        <v>264</v>
      </c>
      <c r="L973" s="62"/>
      <c r="M973" s="212" t="s">
        <v>22</v>
      </c>
      <c r="N973" s="213" t="s">
        <v>50</v>
      </c>
      <c r="O973" s="43"/>
      <c r="P973" s="214">
        <f>O973*H973</f>
        <v>0</v>
      </c>
      <c r="Q973" s="214">
        <v>0</v>
      </c>
      <c r="R973" s="214">
        <f>Q973*H973</f>
        <v>0</v>
      </c>
      <c r="S973" s="214">
        <v>0</v>
      </c>
      <c r="T973" s="215">
        <f>S973*H973</f>
        <v>0</v>
      </c>
      <c r="AR973" s="25" t="s">
        <v>304</v>
      </c>
      <c r="AT973" s="25" t="s">
        <v>230</v>
      </c>
      <c r="AU973" s="25" t="s">
        <v>87</v>
      </c>
      <c r="AY973" s="25" t="s">
        <v>228</v>
      </c>
      <c r="BE973" s="216">
        <f>IF(N973="základní",J973,0)</f>
        <v>0</v>
      </c>
      <c r="BF973" s="216">
        <f>IF(N973="snížená",J973,0)</f>
        <v>0</v>
      </c>
      <c r="BG973" s="216">
        <f>IF(N973="zákl. přenesená",J973,0)</f>
        <v>0</v>
      </c>
      <c r="BH973" s="216">
        <f>IF(N973="sníž. přenesená",J973,0)</f>
        <v>0</v>
      </c>
      <c r="BI973" s="216">
        <f>IF(N973="nulová",J973,0)</f>
        <v>0</v>
      </c>
      <c r="BJ973" s="25" t="s">
        <v>24</v>
      </c>
      <c r="BK973" s="216">
        <f>ROUND(I973*H973,2)</f>
        <v>0</v>
      </c>
      <c r="BL973" s="25" t="s">
        <v>304</v>
      </c>
      <c r="BM973" s="25" t="s">
        <v>2035</v>
      </c>
    </row>
    <row r="974" spans="2:65" s="1" customFormat="1" ht="31.5" customHeight="1">
      <c r="B974" s="42"/>
      <c r="C974" s="205" t="s">
        <v>2036</v>
      </c>
      <c r="D974" s="205" t="s">
        <v>230</v>
      </c>
      <c r="E974" s="206" t="s">
        <v>2037</v>
      </c>
      <c r="F974" s="207" t="s">
        <v>2038</v>
      </c>
      <c r="G974" s="208" t="s">
        <v>263</v>
      </c>
      <c r="H974" s="209">
        <v>1083.8499999999999</v>
      </c>
      <c r="I974" s="210"/>
      <c r="J974" s="211">
        <f>ROUND(I974*H974,2)</f>
        <v>0</v>
      </c>
      <c r="K974" s="207" t="s">
        <v>264</v>
      </c>
      <c r="L974" s="62"/>
      <c r="M974" s="212" t="s">
        <v>22</v>
      </c>
      <c r="N974" s="213" t="s">
        <v>50</v>
      </c>
      <c r="O974" s="43"/>
      <c r="P974" s="214">
        <f>O974*H974</f>
        <v>0</v>
      </c>
      <c r="Q974" s="214">
        <v>0</v>
      </c>
      <c r="R974" s="214">
        <f>Q974*H974</f>
        <v>0</v>
      </c>
      <c r="S974" s="214">
        <v>0</v>
      </c>
      <c r="T974" s="215">
        <f>S974*H974</f>
        <v>0</v>
      </c>
      <c r="AR974" s="25" t="s">
        <v>304</v>
      </c>
      <c r="AT974" s="25" t="s">
        <v>230</v>
      </c>
      <c r="AU974" s="25" t="s">
        <v>87</v>
      </c>
      <c r="AY974" s="25" t="s">
        <v>228</v>
      </c>
      <c r="BE974" s="216">
        <f>IF(N974="základní",J974,0)</f>
        <v>0</v>
      </c>
      <c r="BF974" s="216">
        <f>IF(N974="snížená",J974,0)</f>
        <v>0</v>
      </c>
      <c r="BG974" s="216">
        <f>IF(N974="zákl. přenesená",J974,0)</f>
        <v>0</v>
      </c>
      <c r="BH974" s="216">
        <f>IF(N974="sníž. přenesená",J974,0)</f>
        <v>0</v>
      </c>
      <c r="BI974" s="216">
        <f>IF(N974="nulová",J974,0)</f>
        <v>0</v>
      </c>
      <c r="BJ974" s="25" t="s">
        <v>24</v>
      </c>
      <c r="BK974" s="216">
        <f>ROUND(I974*H974,2)</f>
        <v>0</v>
      </c>
      <c r="BL974" s="25" t="s">
        <v>304</v>
      </c>
      <c r="BM974" s="25" t="s">
        <v>2039</v>
      </c>
    </row>
    <row r="975" spans="2:65" s="1" customFormat="1" ht="270">
      <c r="B975" s="42"/>
      <c r="C975" s="64"/>
      <c r="D975" s="229" t="s">
        <v>640</v>
      </c>
      <c r="E975" s="64"/>
      <c r="F975" s="254" t="s">
        <v>2040</v>
      </c>
      <c r="G975" s="64"/>
      <c r="H975" s="64"/>
      <c r="I975" s="173"/>
      <c r="J975" s="64"/>
      <c r="K975" s="64"/>
      <c r="L975" s="62"/>
      <c r="M975" s="255"/>
      <c r="N975" s="43"/>
      <c r="O975" s="43"/>
      <c r="P975" s="43"/>
      <c r="Q975" s="43"/>
      <c r="R975" s="43"/>
      <c r="S975" s="43"/>
      <c r="T975" s="79"/>
      <c r="AT975" s="25" t="s">
        <v>640</v>
      </c>
      <c r="AU975" s="25" t="s">
        <v>87</v>
      </c>
    </row>
    <row r="976" spans="2:65" s="12" customFormat="1" ht="13.5">
      <c r="B976" s="217"/>
      <c r="C976" s="218"/>
      <c r="D976" s="229" t="s">
        <v>237</v>
      </c>
      <c r="E976" s="230" t="s">
        <v>22</v>
      </c>
      <c r="F976" s="231" t="s">
        <v>2041</v>
      </c>
      <c r="G976" s="218"/>
      <c r="H976" s="232">
        <v>980.2</v>
      </c>
      <c r="I976" s="223"/>
      <c r="J976" s="218"/>
      <c r="K976" s="218"/>
      <c r="L976" s="224"/>
      <c r="M976" s="225"/>
      <c r="N976" s="226"/>
      <c r="O976" s="226"/>
      <c r="P976" s="226"/>
      <c r="Q976" s="226"/>
      <c r="R976" s="226"/>
      <c r="S976" s="226"/>
      <c r="T976" s="227"/>
      <c r="AT976" s="228" t="s">
        <v>237</v>
      </c>
      <c r="AU976" s="228" t="s">
        <v>87</v>
      </c>
      <c r="AV976" s="12" t="s">
        <v>87</v>
      </c>
      <c r="AW976" s="12" t="s">
        <v>42</v>
      </c>
      <c r="AX976" s="12" t="s">
        <v>79</v>
      </c>
      <c r="AY976" s="228" t="s">
        <v>228</v>
      </c>
    </row>
    <row r="977" spans="2:65" s="12" customFormat="1" ht="13.5">
      <c r="B977" s="217"/>
      <c r="C977" s="218"/>
      <c r="D977" s="229" t="s">
        <v>237</v>
      </c>
      <c r="E977" s="230" t="s">
        <v>22</v>
      </c>
      <c r="F977" s="231" t="s">
        <v>2042</v>
      </c>
      <c r="G977" s="218"/>
      <c r="H977" s="232">
        <v>103.65</v>
      </c>
      <c r="I977" s="223"/>
      <c r="J977" s="218"/>
      <c r="K977" s="218"/>
      <c r="L977" s="224"/>
      <c r="M977" s="225"/>
      <c r="N977" s="226"/>
      <c r="O977" s="226"/>
      <c r="P977" s="226"/>
      <c r="Q977" s="226"/>
      <c r="R977" s="226"/>
      <c r="S977" s="226"/>
      <c r="T977" s="227"/>
      <c r="AT977" s="228" t="s">
        <v>237</v>
      </c>
      <c r="AU977" s="228" t="s">
        <v>87</v>
      </c>
      <c r="AV977" s="12" t="s">
        <v>87</v>
      </c>
      <c r="AW977" s="12" t="s">
        <v>42</v>
      </c>
      <c r="AX977" s="12" t="s">
        <v>79</v>
      </c>
      <c r="AY977" s="228" t="s">
        <v>228</v>
      </c>
    </row>
    <row r="978" spans="2:65" s="13" customFormat="1" ht="13.5">
      <c r="B978" s="243"/>
      <c r="C978" s="244"/>
      <c r="D978" s="219" t="s">
        <v>237</v>
      </c>
      <c r="E978" s="245" t="s">
        <v>22</v>
      </c>
      <c r="F978" s="246" t="s">
        <v>358</v>
      </c>
      <c r="G978" s="244"/>
      <c r="H978" s="247">
        <v>1083.8499999999999</v>
      </c>
      <c r="I978" s="248"/>
      <c r="J978" s="244"/>
      <c r="K978" s="244"/>
      <c r="L978" s="249"/>
      <c r="M978" s="250"/>
      <c r="N978" s="251"/>
      <c r="O978" s="251"/>
      <c r="P978" s="251"/>
      <c r="Q978" s="251"/>
      <c r="R978" s="251"/>
      <c r="S978" s="251"/>
      <c r="T978" s="252"/>
      <c r="AT978" s="253" t="s">
        <v>237</v>
      </c>
      <c r="AU978" s="253" t="s">
        <v>87</v>
      </c>
      <c r="AV978" s="13" t="s">
        <v>235</v>
      </c>
      <c r="AW978" s="13" t="s">
        <v>42</v>
      </c>
      <c r="AX978" s="13" t="s">
        <v>24</v>
      </c>
      <c r="AY978" s="253" t="s">
        <v>228</v>
      </c>
    </row>
    <row r="979" spans="2:65" s="1" customFormat="1" ht="31.5" customHeight="1">
      <c r="B979" s="42"/>
      <c r="C979" s="205" t="s">
        <v>2043</v>
      </c>
      <c r="D979" s="205" t="s">
        <v>230</v>
      </c>
      <c r="E979" s="206" t="s">
        <v>2044</v>
      </c>
      <c r="F979" s="207" t="s">
        <v>2045</v>
      </c>
      <c r="G979" s="208" t="s">
        <v>263</v>
      </c>
      <c r="H979" s="209">
        <v>378.822</v>
      </c>
      <c r="I979" s="210"/>
      <c r="J979" s="211">
        <f>ROUND(I979*H979,2)</f>
        <v>0</v>
      </c>
      <c r="K979" s="207" t="s">
        <v>264</v>
      </c>
      <c r="L979" s="62"/>
      <c r="M979" s="212" t="s">
        <v>22</v>
      </c>
      <c r="N979" s="213" t="s">
        <v>50</v>
      </c>
      <c r="O979" s="43"/>
      <c r="P979" s="214">
        <f>O979*H979</f>
        <v>0</v>
      </c>
      <c r="Q979" s="214">
        <v>0</v>
      </c>
      <c r="R979" s="214">
        <f>Q979*H979</f>
        <v>0</v>
      </c>
      <c r="S979" s="214">
        <v>0</v>
      </c>
      <c r="T979" s="215">
        <f>S979*H979</f>
        <v>0</v>
      </c>
      <c r="AR979" s="25" t="s">
        <v>304</v>
      </c>
      <c r="AT979" s="25" t="s">
        <v>230</v>
      </c>
      <c r="AU979" s="25" t="s">
        <v>87</v>
      </c>
      <c r="AY979" s="25" t="s">
        <v>228</v>
      </c>
      <c r="BE979" s="216">
        <f>IF(N979="základní",J979,0)</f>
        <v>0</v>
      </c>
      <c r="BF979" s="216">
        <f>IF(N979="snížená",J979,0)</f>
        <v>0</v>
      </c>
      <c r="BG979" s="216">
        <f>IF(N979="zákl. přenesená",J979,0)</f>
        <v>0</v>
      </c>
      <c r="BH979" s="216">
        <f>IF(N979="sníž. přenesená",J979,0)</f>
        <v>0</v>
      </c>
      <c r="BI979" s="216">
        <f>IF(N979="nulová",J979,0)</f>
        <v>0</v>
      </c>
      <c r="BJ979" s="25" t="s">
        <v>24</v>
      </c>
      <c r="BK979" s="216">
        <f>ROUND(I979*H979,2)</f>
        <v>0</v>
      </c>
      <c r="BL979" s="25" t="s">
        <v>304</v>
      </c>
      <c r="BM979" s="25" t="s">
        <v>2046</v>
      </c>
    </row>
    <row r="980" spans="2:65" s="1" customFormat="1" ht="216">
      <c r="B980" s="42"/>
      <c r="C980" s="64"/>
      <c r="D980" s="229" t="s">
        <v>640</v>
      </c>
      <c r="E980" s="64"/>
      <c r="F980" s="254" t="s">
        <v>2047</v>
      </c>
      <c r="G980" s="64"/>
      <c r="H980" s="64"/>
      <c r="I980" s="173"/>
      <c r="J980" s="64"/>
      <c r="K980" s="64"/>
      <c r="L980" s="62"/>
      <c r="M980" s="255"/>
      <c r="N980" s="43"/>
      <c r="O980" s="43"/>
      <c r="P980" s="43"/>
      <c r="Q980" s="43"/>
      <c r="R980" s="43"/>
      <c r="S980" s="43"/>
      <c r="T980" s="79"/>
      <c r="AT980" s="25" t="s">
        <v>640</v>
      </c>
      <c r="AU980" s="25" t="s">
        <v>87</v>
      </c>
    </row>
    <row r="981" spans="2:65" s="12" customFormat="1" ht="40.5">
      <c r="B981" s="217"/>
      <c r="C981" s="218"/>
      <c r="D981" s="229" t="s">
        <v>237</v>
      </c>
      <c r="E981" s="230" t="s">
        <v>22</v>
      </c>
      <c r="F981" s="231" t="s">
        <v>2048</v>
      </c>
      <c r="G981" s="218"/>
      <c r="H981" s="232">
        <v>133.845</v>
      </c>
      <c r="I981" s="223"/>
      <c r="J981" s="218"/>
      <c r="K981" s="218"/>
      <c r="L981" s="224"/>
      <c r="M981" s="225"/>
      <c r="N981" s="226"/>
      <c r="O981" s="226"/>
      <c r="P981" s="226"/>
      <c r="Q981" s="226"/>
      <c r="R981" s="226"/>
      <c r="S981" s="226"/>
      <c r="T981" s="227"/>
      <c r="AT981" s="228" t="s">
        <v>237</v>
      </c>
      <c r="AU981" s="228" t="s">
        <v>87</v>
      </c>
      <c r="AV981" s="12" t="s">
        <v>87</v>
      </c>
      <c r="AW981" s="12" t="s">
        <v>42</v>
      </c>
      <c r="AX981" s="12" t="s">
        <v>79</v>
      </c>
      <c r="AY981" s="228" t="s">
        <v>228</v>
      </c>
    </row>
    <row r="982" spans="2:65" s="12" customFormat="1" ht="27">
      <c r="B982" s="217"/>
      <c r="C982" s="218"/>
      <c r="D982" s="229" t="s">
        <v>237</v>
      </c>
      <c r="E982" s="230" t="s">
        <v>22</v>
      </c>
      <c r="F982" s="231" t="s">
        <v>2049</v>
      </c>
      <c r="G982" s="218"/>
      <c r="H982" s="232">
        <v>166.422</v>
      </c>
      <c r="I982" s="223"/>
      <c r="J982" s="218"/>
      <c r="K982" s="218"/>
      <c r="L982" s="224"/>
      <c r="M982" s="225"/>
      <c r="N982" s="226"/>
      <c r="O982" s="226"/>
      <c r="P982" s="226"/>
      <c r="Q982" s="226"/>
      <c r="R982" s="226"/>
      <c r="S982" s="226"/>
      <c r="T982" s="227"/>
      <c r="AT982" s="228" t="s">
        <v>237</v>
      </c>
      <c r="AU982" s="228" t="s">
        <v>87</v>
      </c>
      <c r="AV982" s="12" t="s">
        <v>87</v>
      </c>
      <c r="AW982" s="12" t="s">
        <v>42</v>
      </c>
      <c r="AX982" s="12" t="s">
        <v>79</v>
      </c>
      <c r="AY982" s="228" t="s">
        <v>228</v>
      </c>
    </row>
    <row r="983" spans="2:65" s="12" customFormat="1" ht="27">
      <c r="B983" s="217"/>
      <c r="C983" s="218"/>
      <c r="D983" s="229" t="s">
        <v>237</v>
      </c>
      <c r="E983" s="230" t="s">
        <v>22</v>
      </c>
      <c r="F983" s="231" t="s">
        <v>2050</v>
      </c>
      <c r="G983" s="218"/>
      <c r="H983" s="232">
        <v>66.271000000000001</v>
      </c>
      <c r="I983" s="223"/>
      <c r="J983" s="218"/>
      <c r="K983" s="218"/>
      <c r="L983" s="224"/>
      <c r="M983" s="225"/>
      <c r="N983" s="226"/>
      <c r="O983" s="226"/>
      <c r="P983" s="226"/>
      <c r="Q983" s="226"/>
      <c r="R983" s="226"/>
      <c r="S983" s="226"/>
      <c r="T983" s="227"/>
      <c r="AT983" s="228" t="s">
        <v>237</v>
      </c>
      <c r="AU983" s="228" t="s">
        <v>87</v>
      </c>
      <c r="AV983" s="12" t="s">
        <v>87</v>
      </c>
      <c r="AW983" s="12" t="s">
        <v>42</v>
      </c>
      <c r="AX983" s="12" t="s">
        <v>79</v>
      </c>
      <c r="AY983" s="228" t="s">
        <v>228</v>
      </c>
    </row>
    <row r="984" spans="2:65" s="12" customFormat="1" ht="13.5">
      <c r="B984" s="217"/>
      <c r="C984" s="218"/>
      <c r="D984" s="229" t="s">
        <v>237</v>
      </c>
      <c r="E984" s="230" t="s">
        <v>22</v>
      </c>
      <c r="F984" s="231" t="s">
        <v>2051</v>
      </c>
      <c r="G984" s="218"/>
      <c r="H984" s="232">
        <v>12.284000000000001</v>
      </c>
      <c r="I984" s="223"/>
      <c r="J984" s="218"/>
      <c r="K984" s="218"/>
      <c r="L984" s="224"/>
      <c r="M984" s="225"/>
      <c r="N984" s="226"/>
      <c r="O984" s="226"/>
      <c r="P984" s="226"/>
      <c r="Q984" s="226"/>
      <c r="R984" s="226"/>
      <c r="S984" s="226"/>
      <c r="T984" s="227"/>
      <c r="AT984" s="228" t="s">
        <v>237</v>
      </c>
      <c r="AU984" s="228" t="s">
        <v>87</v>
      </c>
      <c r="AV984" s="12" t="s">
        <v>87</v>
      </c>
      <c r="AW984" s="12" t="s">
        <v>42</v>
      </c>
      <c r="AX984" s="12" t="s">
        <v>79</v>
      </c>
      <c r="AY984" s="228" t="s">
        <v>228</v>
      </c>
    </row>
    <row r="985" spans="2:65" s="13" customFormat="1" ht="13.5">
      <c r="B985" s="243"/>
      <c r="C985" s="244"/>
      <c r="D985" s="219" t="s">
        <v>237</v>
      </c>
      <c r="E985" s="245" t="s">
        <v>22</v>
      </c>
      <c r="F985" s="246" t="s">
        <v>358</v>
      </c>
      <c r="G985" s="244"/>
      <c r="H985" s="247">
        <v>378.822</v>
      </c>
      <c r="I985" s="248"/>
      <c r="J985" s="244"/>
      <c r="K985" s="244"/>
      <c r="L985" s="249"/>
      <c r="M985" s="250"/>
      <c r="N985" s="251"/>
      <c r="O985" s="251"/>
      <c r="P985" s="251"/>
      <c r="Q985" s="251"/>
      <c r="R985" s="251"/>
      <c r="S985" s="251"/>
      <c r="T985" s="252"/>
      <c r="AT985" s="253" t="s">
        <v>237</v>
      </c>
      <c r="AU985" s="253" t="s">
        <v>87</v>
      </c>
      <c r="AV985" s="13" t="s">
        <v>235</v>
      </c>
      <c r="AW985" s="13" t="s">
        <v>42</v>
      </c>
      <c r="AX985" s="13" t="s">
        <v>24</v>
      </c>
      <c r="AY985" s="253" t="s">
        <v>228</v>
      </c>
    </row>
    <row r="986" spans="2:65" s="1" customFormat="1" ht="31.5" customHeight="1">
      <c r="B986" s="42"/>
      <c r="C986" s="205" t="s">
        <v>2052</v>
      </c>
      <c r="D986" s="205" t="s">
        <v>230</v>
      </c>
      <c r="E986" s="206" t="s">
        <v>2053</v>
      </c>
      <c r="F986" s="207" t="s">
        <v>2054</v>
      </c>
      <c r="G986" s="208" t="s">
        <v>263</v>
      </c>
      <c r="H986" s="209">
        <v>90.465999999999994</v>
      </c>
      <c r="I986" s="210"/>
      <c r="J986" s="211">
        <f>ROUND(I986*H986,2)</f>
        <v>0</v>
      </c>
      <c r="K986" s="207" t="s">
        <v>264</v>
      </c>
      <c r="L986" s="62"/>
      <c r="M986" s="212" t="s">
        <v>22</v>
      </c>
      <c r="N986" s="213" t="s">
        <v>50</v>
      </c>
      <c r="O986" s="43"/>
      <c r="P986" s="214">
        <f>O986*H986</f>
        <v>0</v>
      </c>
      <c r="Q986" s="214">
        <v>0</v>
      </c>
      <c r="R986" s="214">
        <f>Q986*H986</f>
        <v>0</v>
      </c>
      <c r="S986" s="214">
        <v>0</v>
      </c>
      <c r="T986" s="215">
        <f>S986*H986</f>
        <v>0</v>
      </c>
      <c r="AR986" s="25" t="s">
        <v>304</v>
      </c>
      <c r="AT986" s="25" t="s">
        <v>230</v>
      </c>
      <c r="AU986" s="25" t="s">
        <v>87</v>
      </c>
      <c r="AY986" s="25" t="s">
        <v>228</v>
      </c>
      <c r="BE986" s="216">
        <f>IF(N986="základní",J986,0)</f>
        <v>0</v>
      </c>
      <c r="BF986" s="216">
        <f>IF(N986="snížená",J986,0)</f>
        <v>0</v>
      </c>
      <c r="BG986" s="216">
        <f>IF(N986="zákl. přenesená",J986,0)</f>
        <v>0</v>
      </c>
      <c r="BH986" s="216">
        <f>IF(N986="sníž. přenesená",J986,0)</f>
        <v>0</v>
      </c>
      <c r="BI986" s="216">
        <f>IF(N986="nulová",J986,0)</f>
        <v>0</v>
      </c>
      <c r="BJ986" s="25" t="s">
        <v>24</v>
      </c>
      <c r="BK986" s="216">
        <f>ROUND(I986*H986,2)</f>
        <v>0</v>
      </c>
      <c r="BL986" s="25" t="s">
        <v>304</v>
      </c>
      <c r="BM986" s="25" t="s">
        <v>2055</v>
      </c>
    </row>
    <row r="987" spans="2:65" s="1" customFormat="1" ht="108">
      <c r="B987" s="42"/>
      <c r="C987" s="64"/>
      <c r="D987" s="229" t="s">
        <v>640</v>
      </c>
      <c r="E987" s="64"/>
      <c r="F987" s="254" t="s">
        <v>2056</v>
      </c>
      <c r="G987" s="64"/>
      <c r="H987" s="64"/>
      <c r="I987" s="173"/>
      <c r="J987" s="64"/>
      <c r="K987" s="64"/>
      <c r="L987" s="62"/>
      <c r="M987" s="255"/>
      <c r="N987" s="43"/>
      <c r="O987" s="43"/>
      <c r="P987" s="43"/>
      <c r="Q987" s="43"/>
      <c r="R987" s="43"/>
      <c r="S987" s="43"/>
      <c r="T987" s="79"/>
      <c r="AT987" s="25" t="s">
        <v>640</v>
      </c>
      <c r="AU987" s="25" t="s">
        <v>87</v>
      </c>
    </row>
    <row r="988" spans="2:65" s="12" customFormat="1" ht="27">
      <c r="B988" s="217"/>
      <c r="C988" s="218"/>
      <c r="D988" s="229" t="s">
        <v>237</v>
      </c>
      <c r="E988" s="230" t="s">
        <v>22</v>
      </c>
      <c r="F988" s="231" t="s">
        <v>2057</v>
      </c>
      <c r="G988" s="218"/>
      <c r="H988" s="232">
        <v>67.617999999999995</v>
      </c>
      <c r="I988" s="223"/>
      <c r="J988" s="218"/>
      <c r="K988" s="218"/>
      <c r="L988" s="224"/>
      <c r="M988" s="225"/>
      <c r="N988" s="226"/>
      <c r="O988" s="226"/>
      <c r="P988" s="226"/>
      <c r="Q988" s="226"/>
      <c r="R988" s="226"/>
      <c r="S988" s="226"/>
      <c r="T988" s="227"/>
      <c r="AT988" s="228" t="s">
        <v>237</v>
      </c>
      <c r="AU988" s="228" t="s">
        <v>87</v>
      </c>
      <c r="AV988" s="12" t="s">
        <v>87</v>
      </c>
      <c r="AW988" s="12" t="s">
        <v>42</v>
      </c>
      <c r="AX988" s="12" t="s">
        <v>79</v>
      </c>
      <c r="AY988" s="228" t="s">
        <v>228</v>
      </c>
    </row>
    <row r="989" spans="2:65" s="12" customFormat="1" ht="13.5">
      <c r="B989" s="217"/>
      <c r="C989" s="218"/>
      <c r="D989" s="229" t="s">
        <v>237</v>
      </c>
      <c r="E989" s="230" t="s">
        <v>22</v>
      </c>
      <c r="F989" s="231" t="s">
        <v>2058</v>
      </c>
      <c r="G989" s="218"/>
      <c r="H989" s="232">
        <v>16.608000000000001</v>
      </c>
      <c r="I989" s="223"/>
      <c r="J989" s="218"/>
      <c r="K989" s="218"/>
      <c r="L989" s="224"/>
      <c r="M989" s="225"/>
      <c r="N989" s="226"/>
      <c r="O989" s="226"/>
      <c r="P989" s="226"/>
      <c r="Q989" s="226"/>
      <c r="R989" s="226"/>
      <c r="S989" s="226"/>
      <c r="T989" s="227"/>
      <c r="AT989" s="228" t="s">
        <v>237</v>
      </c>
      <c r="AU989" s="228" t="s">
        <v>87</v>
      </c>
      <c r="AV989" s="12" t="s">
        <v>87</v>
      </c>
      <c r="AW989" s="12" t="s">
        <v>42</v>
      </c>
      <c r="AX989" s="12" t="s">
        <v>79</v>
      </c>
      <c r="AY989" s="228" t="s">
        <v>228</v>
      </c>
    </row>
    <row r="990" spans="2:65" s="12" customFormat="1" ht="13.5">
      <c r="B990" s="217"/>
      <c r="C990" s="218"/>
      <c r="D990" s="229" t="s">
        <v>237</v>
      </c>
      <c r="E990" s="230" t="s">
        <v>22</v>
      </c>
      <c r="F990" s="231" t="s">
        <v>2059</v>
      </c>
      <c r="G990" s="218"/>
      <c r="H990" s="232">
        <v>6.24</v>
      </c>
      <c r="I990" s="223"/>
      <c r="J990" s="218"/>
      <c r="K990" s="218"/>
      <c r="L990" s="224"/>
      <c r="M990" s="225"/>
      <c r="N990" s="226"/>
      <c r="O990" s="226"/>
      <c r="P990" s="226"/>
      <c r="Q990" s="226"/>
      <c r="R990" s="226"/>
      <c r="S990" s="226"/>
      <c r="T990" s="227"/>
      <c r="AT990" s="228" t="s">
        <v>237</v>
      </c>
      <c r="AU990" s="228" t="s">
        <v>87</v>
      </c>
      <c r="AV990" s="12" t="s">
        <v>87</v>
      </c>
      <c r="AW990" s="12" t="s">
        <v>42</v>
      </c>
      <c r="AX990" s="12" t="s">
        <v>79</v>
      </c>
      <c r="AY990" s="228" t="s">
        <v>228</v>
      </c>
    </row>
    <row r="991" spans="2:65" s="13" customFormat="1" ht="13.5">
      <c r="B991" s="243"/>
      <c r="C991" s="244"/>
      <c r="D991" s="219" t="s">
        <v>237</v>
      </c>
      <c r="E991" s="245" t="s">
        <v>22</v>
      </c>
      <c r="F991" s="246" t="s">
        <v>358</v>
      </c>
      <c r="G991" s="244"/>
      <c r="H991" s="247">
        <v>90.465999999999994</v>
      </c>
      <c r="I991" s="248"/>
      <c r="J991" s="244"/>
      <c r="K991" s="244"/>
      <c r="L991" s="249"/>
      <c r="M991" s="250"/>
      <c r="N991" s="251"/>
      <c r="O991" s="251"/>
      <c r="P991" s="251"/>
      <c r="Q991" s="251"/>
      <c r="R991" s="251"/>
      <c r="S991" s="251"/>
      <c r="T991" s="252"/>
      <c r="AT991" s="253" t="s">
        <v>237</v>
      </c>
      <c r="AU991" s="253" t="s">
        <v>87</v>
      </c>
      <c r="AV991" s="13" t="s">
        <v>235</v>
      </c>
      <c r="AW991" s="13" t="s">
        <v>42</v>
      </c>
      <c r="AX991" s="13" t="s">
        <v>24</v>
      </c>
      <c r="AY991" s="253" t="s">
        <v>228</v>
      </c>
    </row>
    <row r="992" spans="2:65" s="1" customFormat="1" ht="22.5" customHeight="1">
      <c r="B992" s="42"/>
      <c r="C992" s="205" t="s">
        <v>2060</v>
      </c>
      <c r="D992" s="205" t="s">
        <v>230</v>
      </c>
      <c r="E992" s="206" t="s">
        <v>2061</v>
      </c>
      <c r="F992" s="207" t="s">
        <v>2062</v>
      </c>
      <c r="G992" s="208" t="s">
        <v>263</v>
      </c>
      <c r="H992" s="209">
        <v>7.92</v>
      </c>
      <c r="I992" s="210"/>
      <c r="J992" s="211">
        <f>ROUND(I992*H992,2)</f>
        <v>0</v>
      </c>
      <c r="K992" s="207" t="s">
        <v>264</v>
      </c>
      <c r="L992" s="62"/>
      <c r="M992" s="212" t="s">
        <v>22</v>
      </c>
      <c r="N992" s="213" t="s">
        <v>50</v>
      </c>
      <c r="O992" s="43"/>
      <c r="P992" s="214">
        <f>O992*H992</f>
        <v>0</v>
      </c>
      <c r="Q992" s="214">
        <v>0</v>
      </c>
      <c r="R992" s="214">
        <f>Q992*H992</f>
        <v>0</v>
      </c>
      <c r="S992" s="214">
        <v>0</v>
      </c>
      <c r="T992" s="215">
        <f>S992*H992</f>
        <v>0</v>
      </c>
      <c r="AR992" s="25" t="s">
        <v>304</v>
      </c>
      <c r="AT992" s="25" t="s">
        <v>230</v>
      </c>
      <c r="AU992" s="25" t="s">
        <v>87</v>
      </c>
      <c r="AY992" s="25" t="s">
        <v>228</v>
      </c>
      <c r="BE992" s="216">
        <f>IF(N992="základní",J992,0)</f>
        <v>0</v>
      </c>
      <c r="BF992" s="216">
        <f>IF(N992="snížená",J992,0)</f>
        <v>0</v>
      </c>
      <c r="BG992" s="216">
        <f>IF(N992="zákl. přenesená",J992,0)</f>
        <v>0</v>
      </c>
      <c r="BH992" s="216">
        <f>IF(N992="sníž. přenesená",J992,0)</f>
        <v>0</v>
      </c>
      <c r="BI992" s="216">
        <f>IF(N992="nulová",J992,0)</f>
        <v>0</v>
      </c>
      <c r="BJ992" s="25" t="s">
        <v>24</v>
      </c>
      <c r="BK992" s="216">
        <f>ROUND(I992*H992,2)</f>
        <v>0</v>
      </c>
      <c r="BL992" s="25" t="s">
        <v>304</v>
      </c>
      <c r="BM992" s="25" t="s">
        <v>2063</v>
      </c>
    </row>
    <row r="993" spans="2:65" s="12" customFormat="1" ht="13.5">
      <c r="B993" s="217"/>
      <c r="C993" s="218"/>
      <c r="D993" s="219" t="s">
        <v>237</v>
      </c>
      <c r="E993" s="220" t="s">
        <v>22</v>
      </c>
      <c r="F993" s="221" t="s">
        <v>2064</v>
      </c>
      <c r="G993" s="218"/>
      <c r="H993" s="222">
        <v>7.92</v>
      </c>
      <c r="I993" s="223"/>
      <c r="J993" s="218"/>
      <c r="K993" s="218"/>
      <c r="L993" s="224"/>
      <c r="M993" s="225"/>
      <c r="N993" s="226"/>
      <c r="O993" s="226"/>
      <c r="P993" s="226"/>
      <c r="Q993" s="226"/>
      <c r="R993" s="226"/>
      <c r="S993" s="226"/>
      <c r="T993" s="227"/>
      <c r="AT993" s="228" t="s">
        <v>237</v>
      </c>
      <c r="AU993" s="228" t="s">
        <v>87</v>
      </c>
      <c r="AV993" s="12" t="s">
        <v>87</v>
      </c>
      <c r="AW993" s="12" t="s">
        <v>42</v>
      </c>
      <c r="AX993" s="12" t="s">
        <v>24</v>
      </c>
      <c r="AY993" s="228" t="s">
        <v>228</v>
      </c>
    </row>
    <row r="994" spans="2:65" s="1" customFormat="1" ht="22.5" customHeight="1">
      <c r="B994" s="42"/>
      <c r="C994" s="205" t="s">
        <v>2065</v>
      </c>
      <c r="D994" s="205" t="s">
        <v>230</v>
      </c>
      <c r="E994" s="206" t="s">
        <v>2066</v>
      </c>
      <c r="F994" s="207" t="s">
        <v>2067</v>
      </c>
      <c r="G994" s="208" t="s">
        <v>263</v>
      </c>
      <c r="H994" s="209">
        <v>282.83999999999997</v>
      </c>
      <c r="I994" s="210"/>
      <c r="J994" s="211">
        <f>ROUND(I994*H994,2)</f>
        <v>0</v>
      </c>
      <c r="K994" s="207" t="s">
        <v>264</v>
      </c>
      <c r="L994" s="62"/>
      <c r="M994" s="212" t="s">
        <v>22</v>
      </c>
      <c r="N994" s="213" t="s">
        <v>50</v>
      </c>
      <c r="O994" s="43"/>
      <c r="P994" s="214">
        <f>O994*H994</f>
        <v>0</v>
      </c>
      <c r="Q994" s="214">
        <v>0</v>
      </c>
      <c r="R994" s="214">
        <f>Q994*H994</f>
        <v>0</v>
      </c>
      <c r="S994" s="214">
        <v>0</v>
      </c>
      <c r="T994" s="215">
        <f>S994*H994</f>
        <v>0</v>
      </c>
      <c r="AR994" s="25" t="s">
        <v>304</v>
      </c>
      <c r="AT994" s="25" t="s">
        <v>230</v>
      </c>
      <c r="AU994" s="25" t="s">
        <v>87</v>
      </c>
      <c r="AY994" s="25" t="s">
        <v>228</v>
      </c>
      <c r="BE994" s="216">
        <f>IF(N994="základní",J994,0)</f>
        <v>0</v>
      </c>
      <c r="BF994" s="216">
        <f>IF(N994="snížená",J994,0)</f>
        <v>0</v>
      </c>
      <c r="BG994" s="216">
        <f>IF(N994="zákl. přenesená",J994,0)</f>
        <v>0</v>
      </c>
      <c r="BH994" s="216">
        <f>IF(N994="sníž. přenesená",J994,0)</f>
        <v>0</v>
      </c>
      <c r="BI994" s="216">
        <f>IF(N994="nulová",J994,0)</f>
        <v>0</v>
      </c>
      <c r="BJ994" s="25" t="s">
        <v>24</v>
      </c>
      <c r="BK994" s="216">
        <f>ROUND(I994*H994,2)</f>
        <v>0</v>
      </c>
      <c r="BL994" s="25" t="s">
        <v>304</v>
      </c>
      <c r="BM994" s="25" t="s">
        <v>2068</v>
      </c>
    </row>
    <row r="995" spans="2:65" s="12" customFormat="1" ht="27">
      <c r="B995" s="217"/>
      <c r="C995" s="218"/>
      <c r="D995" s="229" t="s">
        <v>237</v>
      </c>
      <c r="E995" s="230" t="s">
        <v>22</v>
      </c>
      <c r="F995" s="231" t="s">
        <v>2069</v>
      </c>
      <c r="G995" s="218"/>
      <c r="H995" s="232">
        <v>143.69999999999999</v>
      </c>
      <c r="I995" s="223"/>
      <c r="J995" s="218"/>
      <c r="K995" s="218"/>
      <c r="L995" s="224"/>
      <c r="M995" s="225"/>
      <c r="N995" s="226"/>
      <c r="O995" s="226"/>
      <c r="P995" s="226"/>
      <c r="Q995" s="226"/>
      <c r="R995" s="226"/>
      <c r="S995" s="226"/>
      <c r="T995" s="227"/>
      <c r="AT995" s="228" t="s">
        <v>237</v>
      </c>
      <c r="AU995" s="228" t="s">
        <v>87</v>
      </c>
      <c r="AV995" s="12" t="s">
        <v>87</v>
      </c>
      <c r="AW995" s="12" t="s">
        <v>42</v>
      </c>
      <c r="AX995" s="12" t="s">
        <v>79</v>
      </c>
      <c r="AY995" s="228" t="s">
        <v>228</v>
      </c>
    </row>
    <row r="996" spans="2:65" s="12" customFormat="1" ht="27">
      <c r="B996" s="217"/>
      <c r="C996" s="218"/>
      <c r="D996" s="229" t="s">
        <v>237</v>
      </c>
      <c r="E996" s="230" t="s">
        <v>22</v>
      </c>
      <c r="F996" s="231" t="s">
        <v>2070</v>
      </c>
      <c r="G996" s="218"/>
      <c r="H996" s="232">
        <v>99</v>
      </c>
      <c r="I996" s="223"/>
      <c r="J996" s="218"/>
      <c r="K996" s="218"/>
      <c r="L996" s="224"/>
      <c r="M996" s="225"/>
      <c r="N996" s="226"/>
      <c r="O996" s="226"/>
      <c r="P996" s="226"/>
      <c r="Q996" s="226"/>
      <c r="R996" s="226"/>
      <c r="S996" s="226"/>
      <c r="T996" s="227"/>
      <c r="AT996" s="228" t="s">
        <v>237</v>
      </c>
      <c r="AU996" s="228" t="s">
        <v>87</v>
      </c>
      <c r="AV996" s="12" t="s">
        <v>87</v>
      </c>
      <c r="AW996" s="12" t="s">
        <v>42</v>
      </c>
      <c r="AX996" s="12" t="s">
        <v>79</v>
      </c>
      <c r="AY996" s="228" t="s">
        <v>228</v>
      </c>
    </row>
    <row r="997" spans="2:65" s="12" customFormat="1" ht="13.5">
      <c r="B997" s="217"/>
      <c r="C997" s="218"/>
      <c r="D997" s="229" t="s">
        <v>237</v>
      </c>
      <c r="E997" s="230" t="s">
        <v>22</v>
      </c>
      <c r="F997" s="231" t="s">
        <v>2071</v>
      </c>
      <c r="G997" s="218"/>
      <c r="H997" s="232">
        <v>40.14</v>
      </c>
      <c r="I997" s="223"/>
      <c r="J997" s="218"/>
      <c r="K997" s="218"/>
      <c r="L997" s="224"/>
      <c r="M997" s="225"/>
      <c r="N997" s="226"/>
      <c r="O997" s="226"/>
      <c r="P997" s="226"/>
      <c r="Q997" s="226"/>
      <c r="R997" s="226"/>
      <c r="S997" s="226"/>
      <c r="T997" s="227"/>
      <c r="AT997" s="228" t="s">
        <v>237</v>
      </c>
      <c r="AU997" s="228" t="s">
        <v>87</v>
      </c>
      <c r="AV997" s="12" t="s">
        <v>87</v>
      </c>
      <c r="AW997" s="12" t="s">
        <v>42</v>
      </c>
      <c r="AX997" s="12" t="s">
        <v>79</v>
      </c>
      <c r="AY997" s="228" t="s">
        <v>228</v>
      </c>
    </row>
    <row r="998" spans="2:65" s="13" customFormat="1" ht="13.5">
      <c r="B998" s="243"/>
      <c r="C998" s="244"/>
      <c r="D998" s="219" t="s">
        <v>237</v>
      </c>
      <c r="E998" s="245" t="s">
        <v>22</v>
      </c>
      <c r="F998" s="246" t="s">
        <v>358</v>
      </c>
      <c r="G998" s="244"/>
      <c r="H998" s="247">
        <v>282.83999999999997</v>
      </c>
      <c r="I998" s="248"/>
      <c r="J998" s="244"/>
      <c r="K998" s="244"/>
      <c r="L998" s="249"/>
      <c r="M998" s="250"/>
      <c r="N998" s="251"/>
      <c r="O998" s="251"/>
      <c r="P998" s="251"/>
      <c r="Q998" s="251"/>
      <c r="R998" s="251"/>
      <c r="S998" s="251"/>
      <c r="T998" s="252"/>
      <c r="AT998" s="253" t="s">
        <v>237</v>
      </c>
      <c r="AU998" s="253" t="s">
        <v>87</v>
      </c>
      <c r="AV998" s="13" t="s">
        <v>235</v>
      </c>
      <c r="AW998" s="13" t="s">
        <v>42</v>
      </c>
      <c r="AX998" s="13" t="s">
        <v>24</v>
      </c>
      <c r="AY998" s="253" t="s">
        <v>228</v>
      </c>
    </row>
    <row r="999" spans="2:65" s="1" customFormat="1" ht="57" customHeight="1">
      <c r="B999" s="42"/>
      <c r="C999" s="205" t="s">
        <v>2072</v>
      </c>
      <c r="D999" s="205" t="s">
        <v>230</v>
      </c>
      <c r="E999" s="206" t="s">
        <v>2073</v>
      </c>
      <c r="F999" s="207" t="s">
        <v>2074</v>
      </c>
      <c r="G999" s="208" t="s">
        <v>852</v>
      </c>
      <c r="H999" s="209">
        <v>1</v>
      </c>
      <c r="I999" s="210"/>
      <c r="J999" s="211">
        <f>ROUND(I999*H999,2)</f>
        <v>0</v>
      </c>
      <c r="K999" s="207" t="s">
        <v>264</v>
      </c>
      <c r="L999" s="62"/>
      <c r="M999" s="212" t="s">
        <v>22</v>
      </c>
      <c r="N999" s="213" t="s">
        <v>50</v>
      </c>
      <c r="O999" s="43"/>
      <c r="P999" s="214">
        <f>O999*H999</f>
        <v>0</v>
      </c>
      <c r="Q999" s="214">
        <v>0</v>
      </c>
      <c r="R999" s="214">
        <f>Q999*H999</f>
        <v>0</v>
      </c>
      <c r="S999" s="214">
        <v>0</v>
      </c>
      <c r="T999" s="215">
        <f>S999*H999</f>
        <v>0</v>
      </c>
      <c r="AR999" s="25" t="s">
        <v>304</v>
      </c>
      <c r="AT999" s="25" t="s">
        <v>230</v>
      </c>
      <c r="AU999" s="25" t="s">
        <v>87</v>
      </c>
      <c r="AY999" s="25" t="s">
        <v>228</v>
      </c>
      <c r="BE999" s="216">
        <f>IF(N999="základní",J999,0)</f>
        <v>0</v>
      </c>
      <c r="BF999" s="216">
        <f>IF(N999="snížená",J999,0)</f>
        <v>0</v>
      </c>
      <c r="BG999" s="216">
        <f>IF(N999="zákl. přenesená",J999,0)</f>
        <v>0</v>
      </c>
      <c r="BH999" s="216">
        <f>IF(N999="sníž. přenesená",J999,0)</f>
        <v>0</v>
      </c>
      <c r="BI999" s="216">
        <f>IF(N999="nulová",J999,0)</f>
        <v>0</v>
      </c>
      <c r="BJ999" s="25" t="s">
        <v>24</v>
      </c>
      <c r="BK999" s="216">
        <f>ROUND(I999*H999,2)</f>
        <v>0</v>
      </c>
      <c r="BL999" s="25" t="s">
        <v>304</v>
      </c>
      <c r="BM999" s="25" t="s">
        <v>2075</v>
      </c>
    </row>
    <row r="1000" spans="2:65" s="12" customFormat="1" ht="13.5">
      <c r="B1000" s="217"/>
      <c r="C1000" s="218"/>
      <c r="D1000" s="219" t="s">
        <v>237</v>
      </c>
      <c r="E1000" s="220" t="s">
        <v>22</v>
      </c>
      <c r="F1000" s="221" t="s">
        <v>2076</v>
      </c>
      <c r="G1000" s="218"/>
      <c r="H1000" s="222">
        <v>1</v>
      </c>
      <c r="I1000" s="223"/>
      <c r="J1000" s="218"/>
      <c r="K1000" s="218"/>
      <c r="L1000" s="224"/>
      <c r="M1000" s="225"/>
      <c r="N1000" s="226"/>
      <c r="O1000" s="226"/>
      <c r="P1000" s="226"/>
      <c r="Q1000" s="226"/>
      <c r="R1000" s="226"/>
      <c r="S1000" s="226"/>
      <c r="T1000" s="227"/>
      <c r="AT1000" s="228" t="s">
        <v>237</v>
      </c>
      <c r="AU1000" s="228" t="s">
        <v>87</v>
      </c>
      <c r="AV1000" s="12" t="s">
        <v>87</v>
      </c>
      <c r="AW1000" s="12" t="s">
        <v>42</v>
      </c>
      <c r="AX1000" s="12" t="s">
        <v>24</v>
      </c>
      <c r="AY1000" s="228" t="s">
        <v>228</v>
      </c>
    </row>
    <row r="1001" spans="2:65" s="1" customFormat="1" ht="57" customHeight="1">
      <c r="B1001" s="42"/>
      <c r="C1001" s="205" t="s">
        <v>2077</v>
      </c>
      <c r="D1001" s="205" t="s">
        <v>230</v>
      </c>
      <c r="E1001" s="206" t="s">
        <v>2078</v>
      </c>
      <c r="F1001" s="207" t="s">
        <v>2079</v>
      </c>
      <c r="G1001" s="208" t="s">
        <v>263</v>
      </c>
      <c r="H1001" s="209">
        <v>5.8659999999999997</v>
      </c>
      <c r="I1001" s="210"/>
      <c r="J1001" s="211">
        <f>ROUND(I1001*H1001,2)</f>
        <v>0</v>
      </c>
      <c r="K1001" s="207" t="s">
        <v>264</v>
      </c>
      <c r="L1001" s="62"/>
      <c r="M1001" s="212" t="s">
        <v>22</v>
      </c>
      <c r="N1001" s="213" t="s">
        <v>50</v>
      </c>
      <c r="O1001" s="43"/>
      <c r="P1001" s="214">
        <f>O1001*H1001</f>
        <v>0</v>
      </c>
      <c r="Q1001" s="214">
        <v>0</v>
      </c>
      <c r="R1001" s="214">
        <f>Q1001*H1001</f>
        <v>0</v>
      </c>
      <c r="S1001" s="214">
        <v>0</v>
      </c>
      <c r="T1001" s="215">
        <f>S1001*H1001</f>
        <v>0</v>
      </c>
      <c r="AR1001" s="25" t="s">
        <v>304</v>
      </c>
      <c r="AT1001" s="25" t="s">
        <v>230</v>
      </c>
      <c r="AU1001" s="25" t="s">
        <v>87</v>
      </c>
      <c r="AY1001" s="25" t="s">
        <v>228</v>
      </c>
      <c r="BE1001" s="216">
        <f>IF(N1001="základní",J1001,0)</f>
        <v>0</v>
      </c>
      <c r="BF1001" s="216">
        <f>IF(N1001="snížená",J1001,0)</f>
        <v>0</v>
      </c>
      <c r="BG1001" s="216">
        <f>IF(N1001="zákl. přenesená",J1001,0)</f>
        <v>0</v>
      </c>
      <c r="BH1001" s="216">
        <f>IF(N1001="sníž. přenesená",J1001,0)</f>
        <v>0</v>
      </c>
      <c r="BI1001" s="216">
        <f>IF(N1001="nulová",J1001,0)</f>
        <v>0</v>
      </c>
      <c r="BJ1001" s="25" t="s">
        <v>24</v>
      </c>
      <c r="BK1001" s="216">
        <f>ROUND(I1001*H1001,2)</f>
        <v>0</v>
      </c>
      <c r="BL1001" s="25" t="s">
        <v>304</v>
      </c>
      <c r="BM1001" s="25" t="s">
        <v>2080</v>
      </c>
    </row>
    <row r="1002" spans="2:65" s="1" customFormat="1" ht="121.5">
      <c r="B1002" s="42"/>
      <c r="C1002" s="64"/>
      <c r="D1002" s="229" t="s">
        <v>640</v>
      </c>
      <c r="E1002" s="64"/>
      <c r="F1002" s="254" t="s">
        <v>2081</v>
      </c>
      <c r="G1002" s="64"/>
      <c r="H1002" s="64"/>
      <c r="I1002" s="173"/>
      <c r="J1002" s="64"/>
      <c r="K1002" s="64"/>
      <c r="L1002" s="62"/>
      <c r="M1002" s="255"/>
      <c r="N1002" s="43"/>
      <c r="O1002" s="43"/>
      <c r="P1002" s="43"/>
      <c r="Q1002" s="43"/>
      <c r="R1002" s="43"/>
      <c r="S1002" s="43"/>
      <c r="T1002" s="79"/>
      <c r="AT1002" s="25" t="s">
        <v>640</v>
      </c>
      <c r="AU1002" s="25" t="s">
        <v>87</v>
      </c>
    </row>
    <row r="1003" spans="2:65" s="12" customFormat="1" ht="13.5">
      <c r="B1003" s="217"/>
      <c r="C1003" s="218"/>
      <c r="D1003" s="219" t="s">
        <v>237</v>
      </c>
      <c r="E1003" s="220" t="s">
        <v>22</v>
      </c>
      <c r="F1003" s="221" t="s">
        <v>2082</v>
      </c>
      <c r="G1003" s="218"/>
      <c r="H1003" s="222">
        <v>5.8659999999999997</v>
      </c>
      <c r="I1003" s="223"/>
      <c r="J1003" s="218"/>
      <c r="K1003" s="218"/>
      <c r="L1003" s="224"/>
      <c r="M1003" s="225"/>
      <c r="N1003" s="226"/>
      <c r="O1003" s="226"/>
      <c r="P1003" s="226"/>
      <c r="Q1003" s="226"/>
      <c r="R1003" s="226"/>
      <c r="S1003" s="226"/>
      <c r="T1003" s="227"/>
      <c r="AT1003" s="228" t="s">
        <v>237</v>
      </c>
      <c r="AU1003" s="228" t="s">
        <v>87</v>
      </c>
      <c r="AV1003" s="12" t="s">
        <v>87</v>
      </c>
      <c r="AW1003" s="12" t="s">
        <v>42</v>
      </c>
      <c r="AX1003" s="12" t="s">
        <v>24</v>
      </c>
      <c r="AY1003" s="228" t="s">
        <v>228</v>
      </c>
    </row>
    <row r="1004" spans="2:65" s="1" customFormat="1" ht="69.75" customHeight="1">
      <c r="B1004" s="42"/>
      <c r="C1004" s="205" t="s">
        <v>2083</v>
      </c>
      <c r="D1004" s="205" t="s">
        <v>230</v>
      </c>
      <c r="E1004" s="206" t="s">
        <v>2084</v>
      </c>
      <c r="F1004" s="207" t="s">
        <v>2085</v>
      </c>
      <c r="G1004" s="208" t="s">
        <v>1724</v>
      </c>
      <c r="H1004" s="209">
        <v>1</v>
      </c>
      <c r="I1004" s="210"/>
      <c r="J1004" s="211">
        <f>ROUND(I1004*H1004,2)</f>
        <v>0</v>
      </c>
      <c r="K1004" s="207" t="s">
        <v>264</v>
      </c>
      <c r="L1004" s="62"/>
      <c r="M1004" s="212" t="s">
        <v>22</v>
      </c>
      <c r="N1004" s="213" t="s">
        <v>50</v>
      </c>
      <c r="O1004" s="43"/>
      <c r="P1004" s="214">
        <f>O1004*H1004</f>
        <v>0</v>
      </c>
      <c r="Q1004" s="214">
        <v>0</v>
      </c>
      <c r="R1004" s="214">
        <f>Q1004*H1004</f>
        <v>0</v>
      </c>
      <c r="S1004" s="214">
        <v>0</v>
      </c>
      <c r="T1004" s="215">
        <f>S1004*H1004</f>
        <v>0</v>
      </c>
      <c r="AR1004" s="25" t="s">
        <v>304</v>
      </c>
      <c r="AT1004" s="25" t="s">
        <v>230</v>
      </c>
      <c r="AU1004" s="25" t="s">
        <v>87</v>
      </c>
      <c r="AY1004" s="25" t="s">
        <v>228</v>
      </c>
      <c r="BE1004" s="216">
        <f>IF(N1004="základní",J1004,0)</f>
        <v>0</v>
      </c>
      <c r="BF1004" s="216">
        <f>IF(N1004="snížená",J1004,0)</f>
        <v>0</v>
      </c>
      <c r="BG1004" s="216">
        <f>IF(N1004="zákl. přenesená",J1004,0)</f>
        <v>0</v>
      </c>
      <c r="BH1004" s="216">
        <f>IF(N1004="sníž. přenesená",J1004,0)</f>
        <v>0</v>
      </c>
      <c r="BI1004" s="216">
        <f>IF(N1004="nulová",J1004,0)</f>
        <v>0</v>
      </c>
      <c r="BJ1004" s="25" t="s">
        <v>24</v>
      </c>
      <c r="BK1004" s="216">
        <f>ROUND(I1004*H1004,2)</f>
        <v>0</v>
      </c>
      <c r="BL1004" s="25" t="s">
        <v>304</v>
      </c>
      <c r="BM1004" s="25" t="s">
        <v>2086</v>
      </c>
    </row>
    <row r="1005" spans="2:65" s="12" customFormat="1" ht="13.5">
      <c r="B1005" s="217"/>
      <c r="C1005" s="218"/>
      <c r="D1005" s="219" t="s">
        <v>237</v>
      </c>
      <c r="E1005" s="220" t="s">
        <v>22</v>
      </c>
      <c r="F1005" s="221" t="s">
        <v>2087</v>
      </c>
      <c r="G1005" s="218"/>
      <c r="H1005" s="222">
        <v>1</v>
      </c>
      <c r="I1005" s="223"/>
      <c r="J1005" s="218"/>
      <c r="K1005" s="218"/>
      <c r="L1005" s="224"/>
      <c r="M1005" s="225"/>
      <c r="N1005" s="226"/>
      <c r="O1005" s="226"/>
      <c r="P1005" s="226"/>
      <c r="Q1005" s="226"/>
      <c r="R1005" s="226"/>
      <c r="S1005" s="226"/>
      <c r="T1005" s="227"/>
      <c r="AT1005" s="228" t="s">
        <v>237</v>
      </c>
      <c r="AU1005" s="228" t="s">
        <v>87</v>
      </c>
      <c r="AV1005" s="12" t="s">
        <v>87</v>
      </c>
      <c r="AW1005" s="12" t="s">
        <v>42</v>
      </c>
      <c r="AX1005" s="12" t="s">
        <v>24</v>
      </c>
      <c r="AY1005" s="228" t="s">
        <v>228</v>
      </c>
    </row>
    <row r="1006" spans="2:65" s="1" customFormat="1" ht="69.75" customHeight="1">
      <c r="B1006" s="42"/>
      <c r="C1006" s="205" t="s">
        <v>2088</v>
      </c>
      <c r="D1006" s="205" t="s">
        <v>230</v>
      </c>
      <c r="E1006" s="206" t="s">
        <v>2089</v>
      </c>
      <c r="F1006" s="207" t="s">
        <v>2090</v>
      </c>
      <c r="G1006" s="208" t="s">
        <v>852</v>
      </c>
      <c r="H1006" s="209">
        <v>1</v>
      </c>
      <c r="I1006" s="210"/>
      <c r="J1006" s="211">
        <f>ROUND(I1006*H1006,2)</f>
        <v>0</v>
      </c>
      <c r="K1006" s="207" t="s">
        <v>264</v>
      </c>
      <c r="L1006" s="62"/>
      <c r="M1006" s="212" t="s">
        <v>22</v>
      </c>
      <c r="N1006" s="213" t="s">
        <v>50</v>
      </c>
      <c r="O1006" s="43"/>
      <c r="P1006" s="214">
        <f>O1006*H1006</f>
        <v>0</v>
      </c>
      <c r="Q1006" s="214">
        <v>0</v>
      </c>
      <c r="R1006" s="214">
        <f>Q1006*H1006</f>
        <v>0</v>
      </c>
      <c r="S1006" s="214">
        <v>0</v>
      </c>
      <c r="T1006" s="215">
        <f>S1006*H1006</f>
        <v>0</v>
      </c>
      <c r="AR1006" s="25" t="s">
        <v>304</v>
      </c>
      <c r="AT1006" s="25" t="s">
        <v>230</v>
      </c>
      <c r="AU1006" s="25" t="s">
        <v>87</v>
      </c>
      <c r="AY1006" s="25" t="s">
        <v>228</v>
      </c>
      <c r="BE1006" s="216">
        <f>IF(N1006="základní",J1006,0)</f>
        <v>0</v>
      </c>
      <c r="BF1006" s="216">
        <f>IF(N1006="snížená",J1006,0)</f>
        <v>0</v>
      </c>
      <c r="BG1006" s="216">
        <f>IF(N1006="zákl. přenesená",J1006,0)</f>
        <v>0</v>
      </c>
      <c r="BH1006" s="216">
        <f>IF(N1006="sníž. přenesená",J1006,0)</f>
        <v>0</v>
      </c>
      <c r="BI1006" s="216">
        <f>IF(N1006="nulová",J1006,0)</f>
        <v>0</v>
      </c>
      <c r="BJ1006" s="25" t="s">
        <v>24</v>
      </c>
      <c r="BK1006" s="216">
        <f>ROUND(I1006*H1006,2)</f>
        <v>0</v>
      </c>
      <c r="BL1006" s="25" t="s">
        <v>304</v>
      </c>
      <c r="BM1006" s="25" t="s">
        <v>2091</v>
      </c>
    </row>
    <row r="1007" spans="2:65" s="12" customFormat="1" ht="13.5">
      <c r="B1007" s="217"/>
      <c r="C1007" s="218"/>
      <c r="D1007" s="219" t="s">
        <v>237</v>
      </c>
      <c r="E1007" s="220" t="s">
        <v>22</v>
      </c>
      <c r="F1007" s="221" t="s">
        <v>2092</v>
      </c>
      <c r="G1007" s="218"/>
      <c r="H1007" s="222">
        <v>1</v>
      </c>
      <c r="I1007" s="223"/>
      <c r="J1007" s="218"/>
      <c r="K1007" s="218"/>
      <c r="L1007" s="224"/>
      <c r="M1007" s="225"/>
      <c r="N1007" s="226"/>
      <c r="O1007" s="226"/>
      <c r="P1007" s="226"/>
      <c r="Q1007" s="226"/>
      <c r="R1007" s="226"/>
      <c r="S1007" s="226"/>
      <c r="T1007" s="227"/>
      <c r="AT1007" s="228" t="s">
        <v>237</v>
      </c>
      <c r="AU1007" s="228" t="s">
        <v>87</v>
      </c>
      <c r="AV1007" s="12" t="s">
        <v>87</v>
      </c>
      <c r="AW1007" s="12" t="s">
        <v>42</v>
      </c>
      <c r="AX1007" s="12" t="s">
        <v>24</v>
      </c>
      <c r="AY1007" s="228" t="s">
        <v>228</v>
      </c>
    </row>
    <row r="1008" spans="2:65" s="1" customFormat="1" ht="22.5" customHeight="1">
      <c r="B1008" s="42"/>
      <c r="C1008" s="205" t="s">
        <v>2093</v>
      </c>
      <c r="D1008" s="205" t="s">
        <v>230</v>
      </c>
      <c r="E1008" s="206" t="s">
        <v>2094</v>
      </c>
      <c r="F1008" s="207" t="s">
        <v>2095</v>
      </c>
      <c r="G1008" s="208" t="s">
        <v>362</v>
      </c>
      <c r="H1008" s="209">
        <v>163.32300000000001</v>
      </c>
      <c r="I1008" s="210"/>
      <c r="J1008" s="211">
        <f>ROUND(I1008*H1008,2)</f>
        <v>0</v>
      </c>
      <c r="K1008" s="207" t="s">
        <v>264</v>
      </c>
      <c r="L1008" s="62"/>
      <c r="M1008" s="212" t="s">
        <v>22</v>
      </c>
      <c r="N1008" s="213" t="s">
        <v>50</v>
      </c>
      <c r="O1008" s="43"/>
      <c r="P1008" s="214">
        <f>O1008*H1008</f>
        <v>0</v>
      </c>
      <c r="Q1008" s="214">
        <v>0</v>
      </c>
      <c r="R1008" s="214">
        <f>Q1008*H1008</f>
        <v>0</v>
      </c>
      <c r="S1008" s="214">
        <v>0</v>
      </c>
      <c r="T1008" s="215">
        <f>S1008*H1008</f>
        <v>0</v>
      </c>
      <c r="AR1008" s="25" t="s">
        <v>304</v>
      </c>
      <c r="AT1008" s="25" t="s">
        <v>230</v>
      </c>
      <c r="AU1008" s="25" t="s">
        <v>87</v>
      </c>
      <c r="AY1008" s="25" t="s">
        <v>228</v>
      </c>
      <c r="BE1008" s="216">
        <f>IF(N1008="základní",J1008,0)</f>
        <v>0</v>
      </c>
      <c r="BF1008" s="216">
        <f>IF(N1008="snížená",J1008,0)</f>
        <v>0</v>
      </c>
      <c r="BG1008" s="216">
        <f>IF(N1008="zákl. přenesená",J1008,0)</f>
        <v>0</v>
      </c>
      <c r="BH1008" s="216">
        <f>IF(N1008="sníž. přenesená",J1008,0)</f>
        <v>0</v>
      </c>
      <c r="BI1008" s="216">
        <f>IF(N1008="nulová",J1008,0)</f>
        <v>0</v>
      </c>
      <c r="BJ1008" s="25" t="s">
        <v>24</v>
      </c>
      <c r="BK1008" s="216">
        <f>ROUND(I1008*H1008,2)</f>
        <v>0</v>
      </c>
      <c r="BL1008" s="25" t="s">
        <v>304</v>
      </c>
      <c r="BM1008" s="25" t="s">
        <v>2096</v>
      </c>
    </row>
    <row r="1009" spans="2:65" s="12" customFormat="1" ht="13.5">
      <c r="B1009" s="217"/>
      <c r="C1009" s="218"/>
      <c r="D1009" s="219" t="s">
        <v>237</v>
      </c>
      <c r="E1009" s="220" t="s">
        <v>22</v>
      </c>
      <c r="F1009" s="221" t="s">
        <v>2097</v>
      </c>
      <c r="G1009" s="218"/>
      <c r="H1009" s="222">
        <v>163.32300000000001</v>
      </c>
      <c r="I1009" s="223"/>
      <c r="J1009" s="218"/>
      <c r="K1009" s="218"/>
      <c r="L1009" s="224"/>
      <c r="M1009" s="225"/>
      <c r="N1009" s="226"/>
      <c r="O1009" s="226"/>
      <c r="P1009" s="226"/>
      <c r="Q1009" s="226"/>
      <c r="R1009" s="226"/>
      <c r="S1009" s="226"/>
      <c r="T1009" s="227"/>
      <c r="AT1009" s="228" t="s">
        <v>237</v>
      </c>
      <c r="AU1009" s="228" t="s">
        <v>87</v>
      </c>
      <c r="AV1009" s="12" t="s">
        <v>87</v>
      </c>
      <c r="AW1009" s="12" t="s">
        <v>42</v>
      </c>
      <c r="AX1009" s="12" t="s">
        <v>24</v>
      </c>
      <c r="AY1009" s="228" t="s">
        <v>228</v>
      </c>
    </row>
    <row r="1010" spans="2:65" s="1" customFormat="1" ht="31.5" customHeight="1">
      <c r="B1010" s="42"/>
      <c r="C1010" s="205" t="s">
        <v>2098</v>
      </c>
      <c r="D1010" s="205" t="s">
        <v>230</v>
      </c>
      <c r="E1010" s="206" t="s">
        <v>2099</v>
      </c>
      <c r="F1010" s="207" t="s">
        <v>2100</v>
      </c>
      <c r="G1010" s="208" t="s">
        <v>362</v>
      </c>
      <c r="H1010" s="209">
        <v>1172.2149999999999</v>
      </c>
      <c r="I1010" s="210"/>
      <c r="J1010" s="211">
        <f>ROUND(I1010*H1010,2)</f>
        <v>0</v>
      </c>
      <c r="K1010" s="207" t="s">
        <v>264</v>
      </c>
      <c r="L1010" s="62"/>
      <c r="M1010" s="212" t="s">
        <v>22</v>
      </c>
      <c r="N1010" s="213" t="s">
        <v>50</v>
      </c>
      <c r="O1010" s="43"/>
      <c r="P1010" s="214">
        <f>O1010*H1010</f>
        <v>0</v>
      </c>
      <c r="Q1010" s="214">
        <v>0</v>
      </c>
      <c r="R1010" s="214">
        <f>Q1010*H1010</f>
        <v>0</v>
      </c>
      <c r="S1010" s="214">
        <v>0</v>
      </c>
      <c r="T1010" s="215">
        <f>S1010*H1010</f>
        <v>0</v>
      </c>
      <c r="AR1010" s="25" t="s">
        <v>304</v>
      </c>
      <c r="AT1010" s="25" t="s">
        <v>230</v>
      </c>
      <c r="AU1010" s="25" t="s">
        <v>87</v>
      </c>
      <c r="AY1010" s="25" t="s">
        <v>228</v>
      </c>
      <c r="BE1010" s="216">
        <f>IF(N1010="základní",J1010,0)</f>
        <v>0</v>
      </c>
      <c r="BF1010" s="216">
        <f>IF(N1010="snížená",J1010,0)</f>
        <v>0</v>
      </c>
      <c r="BG1010" s="216">
        <f>IF(N1010="zákl. přenesená",J1010,0)</f>
        <v>0</v>
      </c>
      <c r="BH1010" s="216">
        <f>IF(N1010="sníž. přenesená",J1010,0)</f>
        <v>0</v>
      </c>
      <c r="BI1010" s="216">
        <f>IF(N1010="nulová",J1010,0)</f>
        <v>0</v>
      </c>
      <c r="BJ1010" s="25" t="s">
        <v>24</v>
      </c>
      <c r="BK1010" s="216">
        <f>ROUND(I1010*H1010,2)</f>
        <v>0</v>
      </c>
      <c r="BL1010" s="25" t="s">
        <v>304</v>
      </c>
      <c r="BM1010" s="25" t="s">
        <v>2101</v>
      </c>
    </row>
    <row r="1011" spans="2:65" s="12" customFormat="1" ht="13.5">
      <c r="B1011" s="217"/>
      <c r="C1011" s="218"/>
      <c r="D1011" s="219" t="s">
        <v>237</v>
      </c>
      <c r="E1011" s="220" t="s">
        <v>22</v>
      </c>
      <c r="F1011" s="221" t="s">
        <v>2102</v>
      </c>
      <c r="G1011" s="218"/>
      <c r="H1011" s="222">
        <v>1172.2149999999999</v>
      </c>
      <c r="I1011" s="223"/>
      <c r="J1011" s="218"/>
      <c r="K1011" s="218"/>
      <c r="L1011" s="224"/>
      <c r="M1011" s="225"/>
      <c r="N1011" s="226"/>
      <c r="O1011" s="226"/>
      <c r="P1011" s="226"/>
      <c r="Q1011" s="226"/>
      <c r="R1011" s="226"/>
      <c r="S1011" s="226"/>
      <c r="T1011" s="227"/>
      <c r="AT1011" s="228" t="s">
        <v>237</v>
      </c>
      <c r="AU1011" s="228" t="s">
        <v>87</v>
      </c>
      <c r="AV1011" s="12" t="s">
        <v>87</v>
      </c>
      <c r="AW1011" s="12" t="s">
        <v>42</v>
      </c>
      <c r="AX1011" s="12" t="s">
        <v>24</v>
      </c>
      <c r="AY1011" s="228" t="s">
        <v>228</v>
      </c>
    </row>
    <row r="1012" spans="2:65" s="1" customFormat="1" ht="22.5" customHeight="1">
      <c r="B1012" s="42"/>
      <c r="C1012" s="205" t="s">
        <v>2103</v>
      </c>
      <c r="D1012" s="205" t="s">
        <v>230</v>
      </c>
      <c r="E1012" s="206" t="s">
        <v>2104</v>
      </c>
      <c r="F1012" s="207" t="s">
        <v>2105</v>
      </c>
      <c r="G1012" s="208" t="s">
        <v>852</v>
      </c>
      <c r="H1012" s="209">
        <v>1</v>
      </c>
      <c r="I1012" s="210"/>
      <c r="J1012" s="211">
        <f>ROUND(I1012*H1012,2)</f>
        <v>0</v>
      </c>
      <c r="K1012" s="207" t="s">
        <v>264</v>
      </c>
      <c r="L1012" s="62"/>
      <c r="M1012" s="212" t="s">
        <v>22</v>
      </c>
      <c r="N1012" s="213" t="s">
        <v>50</v>
      </c>
      <c r="O1012" s="43"/>
      <c r="P1012" s="214">
        <f>O1012*H1012</f>
        <v>0</v>
      </c>
      <c r="Q1012" s="214">
        <v>0</v>
      </c>
      <c r="R1012" s="214">
        <f>Q1012*H1012</f>
        <v>0</v>
      </c>
      <c r="S1012" s="214">
        <v>0</v>
      </c>
      <c r="T1012" s="215">
        <f>S1012*H1012</f>
        <v>0</v>
      </c>
      <c r="AR1012" s="25" t="s">
        <v>304</v>
      </c>
      <c r="AT1012" s="25" t="s">
        <v>230</v>
      </c>
      <c r="AU1012" s="25" t="s">
        <v>87</v>
      </c>
      <c r="AY1012" s="25" t="s">
        <v>228</v>
      </c>
      <c r="BE1012" s="216">
        <f>IF(N1012="základní",J1012,0)</f>
        <v>0</v>
      </c>
      <c r="BF1012" s="216">
        <f>IF(N1012="snížená",J1012,0)</f>
        <v>0</v>
      </c>
      <c r="BG1012" s="216">
        <f>IF(N1012="zákl. přenesená",J1012,0)</f>
        <v>0</v>
      </c>
      <c r="BH1012" s="216">
        <f>IF(N1012="sníž. přenesená",J1012,0)</f>
        <v>0</v>
      </c>
      <c r="BI1012" s="216">
        <f>IF(N1012="nulová",J1012,0)</f>
        <v>0</v>
      </c>
      <c r="BJ1012" s="25" t="s">
        <v>24</v>
      </c>
      <c r="BK1012" s="216">
        <f>ROUND(I1012*H1012,2)</f>
        <v>0</v>
      </c>
      <c r="BL1012" s="25" t="s">
        <v>304</v>
      </c>
      <c r="BM1012" s="25" t="s">
        <v>2106</v>
      </c>
    </row>
    <row r="1013" spans="2:65" s="12" customFormat="1" ht="13.5">
      <c r="B1013" s="217"/>
      <c r="C1013" s="218"/>
      <c r="D1013" s="219" t="s">
        <v>237</v>
      </c>
      <c r="E1013" s="220" t="s">
        <v>22</v>
      </c>
      <c r="F1013" s="221" t="s">
        <v>2107</v>
      </c>
      <c r="G1013" s="218"/>
      <c r="H1013" s="222">
        <v>1</v>
      </c>
      <c r="I1013" s="223"/>
      <c r="J1013" s="218"/>
      <c r="K1013" s="218"/>
      <c r="L1013" s="224"/>
      <c r="M1013" s="225"/>
      <c r="N1013" s="226"/>
      <c r="O1013" s="226"/>
      <c r="P1013" s="226"/>
      <c r="Q1013" s="226"/>
      <c r="R1013" s="226"/>
      <c r="S1013" s="226"/>
      <c r="T1013" s="227"/>
      <c r="AT1013" s="228" t="s">
        <v>237</v>
      </c>
      <c r="AU1013" s="228" t="s">
        <v>87</v>
      </c>
      <c r="AV1013" s="12" t="s">
        <v>87</v>
      </c>
      <c r="AW1013" s="12" t="s">
        <v>42</v>
      </c>
      <c r="AX1013" s="12" t="s">
        <v>24</v>
      </c>
      <c r="AY1013" s="228" t="s">
        <v>228</v>
      </c>
    </row>
    <row r="1014" spans="2:65" s="1" customFormat="1" ht="22.5" customHeight="1">
      <c r="B1014" s="42"/>
      <c r="C1014" s="205" t="s">
        <v>2108</v>
      </c>
      <c r="D1014" s="205" t="s">
        <v>230</v>
      </c>
      <c r="E1014" s="206" t="s">
        <v>2109</v>
      </c>
      <c r="F1014" s="207" t="s">
        <v>2110</v>
      </c>
      <c r="G1014" s="208" t="s">
        <v>852</v>
      </c>
      <c r="H1014" s="209">
        <v>3</v>
      </c>
      <c r="I1014" s="210"/>
      <c r="J1014" s="211">
        <f>ROUND(I1014*H1014,2)</f>
        <v>0</v>
      </c>
      <c r="K1014" s="207" t="s">
        <v>264</v>
      </c>
      <c r="L1014" s="62"/>
      <c r="M1014" s="212" t="s">
        <v>22</v>
      </c>
      <c r="N1014" s="213" t="s">
        <v>50</v>
      </c>
      <c r="O1014" s="43"/>
      <c r="P1014" s="214">
        <f>O1014*H1014</f>
        <v>0</v>
      </c>
      <c r="Q1014" s="214">
        <v>0</v>
      </c>
      <c r="R1014" s="214">
        <f>Q1014*H1014</f>
        <v>0</v>
      </c>
      <c r="S1014" s="214">
        <v>0</v>
      </c>
      <c r="T1014" s="215">
        <f>S1014*H1014</f>
        <v>0</v>
      </c>
      <c r="AR1014" s="25" t="s">
        <v>304</v>
      </c>
      <c r="AT1014" s="25" t="s">
        <v>230</v>
      </c>
      <c r="AU1014" s="25" t="s">
        <v>87</v>
      </c>
      <c r="AY1014" s="25" t="s">
        <v>228</v>
      </c>
      <c r="BE1014" s="216">
        <f>IF(N1014="základní",J1014,0)</f>
        <v>0</v>
      </c>
      <c r="BF1014" s="216">
        <f>IF(N1014="snížená",J1014,0)</f>
        <v>0</v>
      </c>
      <c r="BG1014" s="216">
        <f>IF(N1014="zákl. přenesená",J1014,0)</f>
        <v>0</v>
      </c>
      <c r="BH1014" s="216">
        <f>IF(N1014="sníž. přenesená",J1014,0)</f>
        <v>0</v>
      </c>
      <c r="BI1014" s="216">
        <f>IF(N1014="nulová",J1014,0)</f>
        <v>0</v>
      </c>
      <c r="BJ1014" s="25" t="s">
        <v>24</v>
      </c>
      <c r="BK1014" s="216">
        <f>ROUND(I1014*H1014,2)</f>
        <v>0</v>
      </c>
      <c r="BL1014" s="25" t="s">
        <v>304</v>
      </c>
      <c r="BM1014" s="25" t="s">
        <v>2111</v>
      </c>
    </row>
    <row r="1015" spans="2:65" s="12" customFormat="1" ht="13.5">
      <c r="B1015" s="217"/>
      <c r="C1015" s="218"/>
      <c r="D1015" s="219" t="s">
        <v>237</v>
      </c>
      <c r="E1015" s="220" t="s">
        <v>22</v>
      </c>
      <c r="F1015" s="221" t="s">
        <v>2112</v>
      </c>
      <c r="G1015" s="218"/>
      <c r="H1015" s="222">
        <v>3</v>
      </c>
      <c r="I1015" s="223"/>
      <c r="J1015" s="218"/>
      <c r="K1015" s="218"/>
      <c r="L1015" s="224"/>
      <c r="M1015" s="225"/>
      <c r="N1015" s="226"/>
      <c r="O1015" s="226"/>
      <c r="P1015" s="226"/>
      <c r="Q1015" s="226"/>
      <c r="R1015" s="226"/>
      <c r="S1015" s="226"/>
      <c r="T1015" s="227"/>
      <c r="AT1015" s="228" t="s">
        <v>237</v>
      </c>
      <c r="AU1015" s="228" t="s">
        <v>87</v>
      </c>
      <c r="AV1015" s="12" t="s">
        <v>87</v>
      </c>
      <c r="AW1015" s="12" t="s">
        <v>42</v>
      </c>
      <c r="AX1015" s="12" t="s">
        <v>24</v>
      </c>
      <c r="AY1015" s="228" t="s">
        <v>228</v>
      </c>
    </row>
    <row r="1016" spans="2:65" s="1" customFormat="1" ht="22.5" customHeight="1">
      <c r="B1016" s="42"/>
      <c r="C1016" s="205" t="s">
        <v>2113</v>
      </c>
      <c r="D1016" s="205" t="s">
        <v>230</v>
      </c>
      <c r="E1016" s="206" t="s">
        <v>2114</v>
      </c>
      <c r="F1016" s="207" t="s">
        <v>2115</v>
      </c>
      <c r="G1016" s="208" t="s">
        <v>362</v>
      </c>
      <c r="H1016" s="209">
        <v>66.085999999999999</v>
      </c>
      <c r="I1016" s="210"/>
      <c r="J1016" s="211">
        <f>ROUND(I1016*H1016,2)</f>
        <v>0</v>
      </c>
      <c r="K1016" s="207" t="s">
        <v>264</v>
      </c>
      <c r="L1016" s="62"/>
      <c r="M1016" s="212" t="s">
        <v>22</v>
      </c>
      <c r="N1016" s="213" t="s">
        <v>50</v>
      </c>
      <c r="O1016" s="43"/>
      <c r="P1016" s="214">
        <f>O1016*H1016</f>
        <v>0</v>
      </c>
      <c r="Q1016" s="214">
        <v>0</v>
      </c>
      <c r="R1016" s="214">
        <f>Q1016*H1016</f>
        <v>0</v>
      </c>
      <c r="S1016" s="214">
        <v>0</v>
      </c>
      <c r="T1016" s="215">
        <f>S1016*H1016</f>
        <v>0</v>
      </c>
      <c r="AR1016" s="25" t="s">
        <v>304</v>
      </c>
      <c r="AT1016" s="25" t="s">
        <v>230</v>
      </c>
      <c r="AU1016" s="25" t="s">
        <v>87</v>
      </c>
      <c r="AY1016" s="25" t="s">
        <v>228</v>
      </c>
      <c r="BE1016" s="216">
        <f>IF(N1016="základní",J1016,0)</f>
        <v>0</v>
      </c>
      <c r="BF1016" s="216">
        <f>IF(N1016="snížená",J1016,0)</f>
        <v>0</v>
      </c>
      <c r="BG1016" s="216">
        <f>IF(N1016="zákl. přenesená",J1016,0)</f>
        <v>0</v>
      </c>
      <c r="BH1016" s="216">
        <f>IF(N1016="sníž. přenesená",J1016,0)</f>
        <v>0</v>
      </c>
      <c r="BI1016" s="216">
        <f>IF(N1016="nulová",J1016,0)</f>
        <v>0</v>
      </c>
      <c r="BJ1016" s="25" t="s">
        <v>24</v>
      </c>
      <c r="BK1016" s="216">
        <f>ROUND(I1016*H1016,2)</f>
        <v>0</v>
      </c>
      <c r="BL1016" s="25" t="s">
        <v>304</v>
      </c>
      <c r="BM1016" s="25" t="s">
        <v>2116</v>
      </c>
    </row>
    <row r="1017" spans="2:65" s="12" customFormat="1" ht="13.5">
      <c r="B1017" s="217"/>
      <c r="C1017" s="218"/>
      <c r="D1017" s="219" t="s">
        <v>237</v>
      </c>
      <c r="E1017" s="220" t="s">
        <v>22</v>
      </c>
      <c r="F1017" s="221" t="s">
        <v>2117</v>
      </c>
      <c r="G1017" s="218"/>
      <c r="H1017" s="222">
        <v>66.085999999999999</v>
      </c>
      <c r="I1017" s="223"/>
      <c r="J1017" s="218"/>
      <c r="K1017" s="218"/>
      <c r="L1017" s="224"/>
      <c r="M1017" s="225"/>
      <c r="N1017" s="226"/>
      <c r="O1017" s="226"/>
      <c r="P1017" s="226"/>
      <c r="Q1017" s="226"/>
      <c r="R1017" s="226"/>
      <c r="S1017" s="226"/>
      <c r="T1017" s="227"/>
      <c r="AT1017" s="228" t="s">
        <v>237</v>
      </c>
      <c r="AU1017" s="228" t="s">
        <v>87</v>
      </c>
      <c r="AV1017" s="12" t="s">
        <v>87</v>
      </c>
      <c r="AW1017" s="12" t="s">
        <v>42</v>
      </c>
      <c r="AX1017" s="12" t="s">
        <v>24</v>
      </c>
      <c r="AY1017" s="228" t="s">
        <v>228</v>
      </c>
    </row>
    <row r="1018" spans="2:65" s="1" customFormat="1" ht="31.5" customHeight="1">
      <c r="B1018" s="42"/>
      <c r="C1018" s="205" t="s">
        <v>2118</v>
      </c>
      <c r="D1018" s="205" t="s">
        <v>230</v>
      </c>
      <c r="E1018" s="206" t="s">
        <v>2119</v>
      </c>
      <c r="F1018" s="207" t="s">
        <v>2120</v>
      </c>
      <c r="G1018" s="208" t="s">
        <v>675</v>
      </c>
      <c r="H1018" s="209">
        <v>43.55</v>
      </c>
      <c r="I1018" s="210"/>
      <c r="J1018" s="211">
        <f>ROUND(I1018*H1018,2)</f>
        <v>0</v>
      </c>
      <c r="K1018" s="207" t="s">
        <v>264</v>
      </c>
      <c r="L1018" s="62"/>
      <c r="M1018" s="212" t="s">
        <v>22</v>
      </c>
      <c r="N1018" s="213" t="s">
        <v>50</v>
      </c>
      <c r="O1018" s="43"/>
      <c r="P1018" s="214">
        <f>O1018*H1018</f>
        <v>0</v>
      </c>
      <c r="Q1018" s="214">
        <v>0</v>
      </c>
      <c r="R1018" s="214">
        <f>Q1018*H1018</f>
        <v>0</v>
      </c>
      <c r="S1018" s="214">
        <v>0</v>
      </c>
      <c r="T1018" s="215">
        <f>S1018*H1018</f>
        <v>0</v>
      </c>
      <c r="AR1018" s="25" t="s">
        <v>304</v>
      </c>
      <c r="AT1018" s="25" t="s">
        <v>230</v>
      </c>
      <c r="AU1018" s="25" t="s">
        <v>87</v>
      </c>
      <c r="AY1018" s="25" t="s">
        <v>228</v>
      </c>
      <c r="BE1018" s="216">
        <f>IF(N1018="základní",J1018,0)</f>
        <v>0</v>
      </c>
      <c r="BF1018" s="216">
        <f>IF(N1018="snížená",J1018,0)</f>
        <v>0</v>
      </c>
      <c r="BG1018" s="216">
        <f>IF(N1018="zákl. přenesená",J1018,0)</f>
        <v>0</v>
      </c>
      <c r="BH1018" s="216">
        <f>IF(N1018="sníž. přenesená",J1018,0)</f>
        <v>0</v>
      </c>
      <c r="BI1018" s="216">
        <f>IF(N1018="nulová",J1018,0)</f>
        <v>0</v>
      </c>
      <c r="BJ1018" s="25" t="s">
        <v>24</v>
      </c>
      <c r="BK1018" s="216">
        <f>ROUND(I1018*H1018,2)</f>
        <v>0</v>
      </c>
      <c r="BL1018" s="25" t="s">
        <v>304</v>
      </c>
      <c r="BM1018" s="25" t="s">
        <v>2121</v>
      </c>
    </row>
    <row r="1019" spans="2:65" s="12" customFormat="1" ht="13.5">
      <c r="B1019" s="217"/>
      <c r="C1019" s="218"/>
      <c r="D1019" s="219" t="s">
        <v>237</v>
      </c>
      <c r="E1019" s="220" t="s">
        <v>22</v>
      </c>
      <c r="F1019" s="221" t="s">
        <v>2122</v>
      </c>
      <c r="G1019" s="218"/>
      <c r="H1019" s="222">
        <v>43.55</v>
      </c>
      <c r="I1019" s="223"/>
      <c r="J1019" s="218"/>
      <c r="K1019" s="218"/>
      <c r="L1019" s="224"/>
      <c r="M1019" s="225"/>
      <c r="N1019" s="226"/>
      <c r="O1019" s="226"/>
      <c r="P1019" s="226"/>
      <c r="Q1019" s="226"/>
      <c r="R1019" s="226"/>
      <c r="S1019" s="226"/>
      <c r="T1019" s="227"/>
      <c r="AT1019" s="228" t="s">
        <v>237</v>
      </c>
      <c r="AU1019" s="228" t="s">
        <v>87</v>
      </c>
      <c r="AV1019" s="12" t="s">
        <v>87</v>
      </c>
      <c r="AW1019" s="12" t="s">
        <v>42</v>
      </c>
      <c r="AX1019" s="12" t="s">
        <v>24</v>
      </c>
      <c r="AY1019" s="228" t="s">
        <v>228</v>
      </c>
    </row>
    <row r="1020" spans="2:65" s="1" customFormat="1" ht="22.5" customHeight="1">
      <c r="B1020" s="42"/>
      <c r="C1020" s="205" t="s">
        <v>2123</v>
      </c>
      <c r="D1020" s="205" t="s">
        <v>230</v>
      </c>
      <c r="E1020" s="206" t="s">
        <v>2124</v>
      </c>
      <c r="F1020" s="207" t="s">
        <v>2125</v>
      </c>
      <c r="G1020" s="208" t="s">
        <v>362</v>
      </c>
      <c r="H1020" s="209">
        <v>163.357</v>
      </c>
      <c r="I1020" s="210"/>
      <c r="J1020" s="211">
        <f>ROUND(I1020*H1020,2)</f>
        <v>0</v>
      </c>
      <c r="K1020" s="207" t="s">
        <v>264</v>
      </c>
      <c r="L1020" s="62"/>
      <c r="M1020" s="212" t="s">
        <v>22</v>
      </c>
      <c r="N1020" s="213" t="s">
        <v>50</v>
      </c>
      <c r="O1020" s="43"/>
      <c r="P1020" s="214">
        <f>O1020*H1020</f>
        <v>0</v>
      </c>
      <c r="Q1020" s="214">
        <v>0</v>
      </c>
      <c r="R1020" s="214">
        <f>Q1020*H1020</f>
        <v>0</v>
      </c>
      <c r="S1020" s="214">
        <v>0</v>
      </c>
      <c r="T1020" s="215">
        <f>S1020*H1020</f>
        <v>0</v>
      </c>
      <c r="AR1020" s="25" t="s">
        <v>304</v>
      </c>
      <c r="AT1020" s="25" t="s">
        <v>230</v>
      </c>
      <c r="AU1020" s="25" t="s">
        <v>87</v>
      </c>
      <c r="AY1020" s="25" t="s">
        <v>228</v>
      </c>
      <c r="BE1020" s="216">
        <f>IF(N1020="základní",J1020,0)</f>
        <v>0</v>
      </c>
      <c r="BF1020" s="216">
        <f>IF(N1020="snížená",J1020,0)</f>
        <v>0</v>
      </c>
      <c r="BG1020" s="216">
        <f>IF(N1020="zákl. přenesená",J1020,0)</f>
        <v>0</v>
      </c>
      <c r="BH1020" s="216">
        <f>IF(N1020="sníž. přenesená",J1020,0)</f>
        <v>0</v>
      </c>
      <c r="BI1020" s="216">
        <f>IF(N1020="nulová",J1020,0)</f>
        <v>0</v>
      </c>
      <c r="BJ1020" s="25" t="s">
        <v>24</v>
      </c>
      <c r="BK1020" s="216">
        <f>ROUND(I1020*H1020,2)</f>
        <v>0</v>
      </c>
      <c r="BL1020" s="25" t="s">
        <v>304</v>
      </c>
      <c r="BM1020" s="25" t="s">
        <v>2126</v>
      </c>
    </row>
    <row r="1021" spans="2:65" s="12" customFormat="1" ht="27">
      <c r="B1021" s="217"/>
      <c r="C1021" s="218"/>
      <c r="D1021" s="229" t="s">
        <v>237</v>
      </c>
      <c r="E1021" s="230" t="s">
        <v>22</v>
      </c>
      <c r="F1021" s="231" t="s">
        <v>2127</v>
      </c>
      <c r="G1021" s="218"/>
      <c r="H1021" s="232">
        <v>50.017000000000003</v>
      </c>
      <c r="I1021" s="223"/>
      <c r="J1021" s="218"/>
      <c r="K1021" s="218"/>
      <c r="L1021" s="224"/>
      <c r="M1021" s="225"/>
      <c r="N1021" s="226"/>
      <c r="O1021" s="226"/>
      <c r="P1021" s="226"/>
      <c r="Q1021" s="226"/>
      <c r="R1021" s="226"/>
      <c r="S1021" s="226"/>
      <c r="T1021" s="227"/>
      <c r="AT1021" s="228" t="s">
        <v>237</v>
      </c>
      <c r="AU1021" s="228" t="s">
        <v>87</v>
      </c>
      <c r="AV1021" s="12" t="s">
        <v>87</v>
      </c>
      <c r="AW1021" s="12" t="s">
        <v>42</v>
      </c>
      <c r="AX1021" s="12" t="s">
        <v>79</v>
      </c>
      <c r="AY1021" s="228" t="s">
        <v>228</v>
      </c>
    </row>
    <row r="1022" spans="2:65" s="12" customFormat="1" ht="27">
      <c r="B1022" s="217"/>
      <c r="C1022" s="218"/>
      <c r="D1022" s="229" t="s">
        <v>237</v>
      </c>
      <c r="E1022" s="230" t="s">
        <v>22</v>
      </c>
      <c r="F1022" s="231" t="s">
        <v>2128</v>
      </c>
      <c r="G1022" s="218"/>
      <c r="H1022" s="232">
        <v>75.298000000000002</v>
      </c>
      <c r="I1022" s="223"/>
      <c r="J1022" s="218"/>
      <c r="K1022" s="218"/>
      <c r="L1022" s="224"/>
      <c r="M1022" s="225"/>
      <c r="N1022" s="226"/>
      <c r="O1022" s="226"/>
      <c r="P1022" s="226"/>
      <c r="Q1022" s="226"/>
      <c r="R1022" s="226"/>
      <c r="S1022" s="226"/>
      <c r="T1022" s="227"/>
      <c r="AT1022" s="228" t="s">
        <v>237</v>
      </c>
      <c r="AU1022" s="228" t="s">
        <v>87</v>
      </c>
      <c r="AV1022" s="12" t="s">
        <v>87</v>
      </c>
      <c r="AW1022" s="12" t="s">
        <v>42</v>
      </c>
      <c r="AX1022" s="12" t="s">
        <v>79</v>
      </c>
      <c r="AY1022" s="228" t="s">
        <v>228</v>
      </c>
    </row>
    <row r="1023" spans="2:65" s="12" customFormat="1" ht="13.5">
      <c r="B1023" s="217"/>
      <c r="C1023" s="218"/>
      <c r="D1023" s="229" t="s">
        <v>237</v>
      </c>
      <c r="E1023" s="230" t="s">
        <v>22</v>
      </c>
      <c r="F1023" s="231" t="s">
        <v>2129</v>
      </c>
      <c r="G1023" s="218"/>
      <c r="H1023" s="232">
        <v>29.393000000000001</v>
      </c>
      <c r="I1023" s="223"/>
      <c r="J1023" s="218"/>
      <c r="K1023" s="218"/>
      <c r="L1023" s="224"/>
      <c r="M1023" s="225"/>
      <c r="N1023" s="226"/>
      <c r="O1023" s="226"/>
      <c r="P1023" s="226"/>
      <c r="Q1023" s="226"/>
      <c r="R1023" s="226"/>
      <c r="S1023" s="226"/>
      <c r="T1023" s="227"/>
      <c r="AT1023" s="228" t="s">
        <v>237</v>
      </c>
      <c r="AU1023" s="228" t="s">
        <v>87</v>
      </c>
      <c r="AV1023" s="12" t="s">
        <v>87</v>
      </c>
      <c r="AW1023" s="12" t="s">
        <v>42</v>
      </c>
      <c r="AX1023" s="12" t="s">
        <v>79</v>
      </c>
      <c r="AY1023" s="228" t="s">
        <v>228</v>
      </c>
    </row>
    <row r="1024" spans="2:65" s="12" customFormat="1" ht="13.5">
      <c r="B1024" s="217"/>
      <c r="C1024" s="218"/>
      <c r="D1024" s="229" t="s">
        <v>237</v>
      </c>
      <c r="E1024" s="230" t="s">
        <v>22</v>
      </c>
      <c r="F1024" s="231" t="s">
        <v>2130</v>
      </c>
      <c r="G1024" s="218"/>
      <c r="H1024" s="232">
        <v>8.6489999999999991</v>
      </c>
      <c r="I1024" s="223"/>
      <c r="J1024" s="218"/>
      <c r="K1024" s="218"/>
      <c r="L1024" s="224"/>
      <c r="M1024" s="225"/>
      <c r="N1024" s="226"/>
      <c r="O1024" s="226"/>
      <c r="P1024" s="226"/>
      <c r="Q1024" s="226"/>
      <c r="R1024" s="226"/>
      <c r="S1024" s="226"/>
      <c r="T1024" s="227"/>
      <c r="AT1024" s="228" t="s">
        <v>237</v>
      </c>
      <c r="AU1024" s="228" t="s">
        <v>87</v>
      </c>
      <c r="AV1024" s="12" t="s">
        <v>87</v>
      </c>
      <c r="AW1024" s="12" t="s">
        <v>42</v>
      </c>
      <c r="AX1024" s="12" t="s">
        <v>79</v>
      </c>
      <c r="AY1024" s="228" t="s">
        <v>228</v>
      </c>
    </row>
    <row r="1025" spans="2:65" s="13" customFormat="1" ht="13.5">
      <c r="B1025" s="243"/>
      <c r="C1025" s="244"/>
      <c r="D1025" s="219" t="s">
        <v>237</v>
      </c>
      <c r="E1025" s="245" t="s">
        <v>22</v>
      </c>
      <c r="F1025" s="246" t="s">
        <v>358</v>
      </c>
      <c r="G1025" s="244"/>
      <c r="H1025" s="247">
        <v>163.357</v>
      </c>
      <c r="I1025" s="248"/>
      <c r="J1025" s="244"/>
      <c r="K1025" s="244"/>
      <c r="L1025" s="249"/>
      <c r="M1025" s="250"/>
      <c r="N1025" s="251"/>
      <c r="O1025" s="251"/>
      <c r="P1025" s="251"/>
      <c r="Q1025" s="251"/>
      <c r="R1025" s="251"/>
      <c r="S1025" s="251"/>
      <c r="T1025" s="252"/>
      <c r="AT1025" s="253" t="s">
        <v>237</v>
      </c>
      <c r="AU1025" s="253" t="s">
        <v>87</v>
      </c>
      <c r="AV1025" s="13" t="s">
        <v>235</v>
      </c>
      <c r="AW1025" s="13" t="s">
        <v>42</v>
      </c>
      <c r="AX1025" s="13" t="s">
        <v>24</v>
      </c>
      <c r="AY1025" s="253" t="s">
        <v>228</v>
      </c>
    </row>
    <row r="1026" spans="2:65" s="1" customFormat="1" ht="22.5" customHeight="1">
      <c r="B1026" s="42"/>
      <c r="C1026" s="205" t="s">
        <v>2131</v>
      </c>
      <c r="D1026" s="205" t="s">
        <v>230</v>
      </c>
      <c r="E1026" s="206" t="s">
        <v>2132</v>
      </c>
      <c r="F1026" s="207" t="s">
        <v>2133</v>
      </c>
      <c r="G1026" s="208" t="s">
        <v>263</v>
      </c>
      <c r="H1026" s="209">
        <v>5.0999999999999996</v>
      </c>
      <c r="I1026" s="210"/>
      <c r="J1026" s="211">
        <f>ROUND(I1026*H1026,2)</f>
        <v>0</v>
      </c>
      <c r="K1026" s="207" t="s">
        <v>264</v>
      </c>
      <c r="L1026" s="62"/>
      <c r="M1026" s="212" t="s">
        <v>22</v>
      </c>
      <c r="N1026" s="213" t="s">
        <v>50</v>
      </c>
      <c r="O1026" s="43"/>
      <c r="P1026" s="214">
        <f>O1026*H1026</f>
        <v>0</v>
      </c>
      <c r="Q1026" s="214">
        <v>0</v>
      </c>
      <c r="R1026" s="214">
        <f>Q1026*H1026</f>
        <v>0</v>
      </c>
      <c r="S1026" s="214">
        <v>0</v>
      </c>
      <c r="T1026" s="215">
        <f>S1026*H1026</f>
        <v>0</v>
      </c>
      <c r="AR1026" s="25" t="s">
        <v>304</v>
      </c>
      <c r="AT1026" s="25" t="s">
        <v>230</v>
      </c>
      <c r="AU1026" s="25" t="s">
        <v>87</v>
      </c>
      <c r="AY1026" s="25" t="s">
        <v>228</v>
      </c>
      <c r="BE1026" s="216">
        <f>IF(N1026="základní",J1026,0)</f>
        <v>0</v>
      </c>
      <c r="BF1026" s="216">
        <f>IF(N1026="snížená",J1026,0)</f>
        <v>0</v>
      </c>
      <c r="BG1026" s="216">
        <f>IF(N1026="zákl. přenesená",J1026,0)</f>
        <v>0</v>
      </c>
      <c r="BH1026" s="216">
        <f>IF(N1026="sníž. přenesená",J1026,0)</f>
        <v>0</v>
      </c>
      <c r="BI1026" s="216">
        <f>IF(N1026="nulová",J1026,0)</f>
        <v>0</v>
      </c>
      <c r="BJ1026" s="25" t="s">
        <v>24</v>
      </c>
      <c r="BK1026" s="216">
        <f>ROUND(I1026*H1026,2)</f>
        <v>0</v>
      </c>
      <c r="BL1026" s="25" t="s">
        <v>304</v>
      </c>
      <c r="BM1026" s="25" t="s">
        <v>2134</v>
      </c>
    </row>
    <row r="1027" spans="2:65" s="12" customFormat="1" ht="13.5">
      <c r="B1027" s="217"/>
      <c r="C1027" s="218"/>
      <c r="D1027" s="219" t="s">
        <v>237</v>
      </c>
      <c r="E1027" s="220" t="s">
        <v>22</v>
      </c>
      <c r="F1027" s="221" t="s">
        <v>2135</v>
      </c>
      <c r="G1027" s="218"/>
      <c r="H1027" s="222">
        <v>5.0999999999999996</v>
      </c>
      <c r="I1027" s="223"/>
      <c r="J1027" s="218"/>
      <c r="K1027" s="218"/>
      <c r="L1027" s="224"/>
      <c r="M1027" s="225"/>
      <c r="N1027" s="226"/>
      <c r="O1027" s="226"/>
      <c r="P1027" s="226"/>
      <c r="Q1027" s="226"/>
      <c r="R1027" s="226"/>
      <c r="S1027" s="226"/>
      <c r="T1027" s="227"/>
      <c r="AT1027" s="228" t="s">
        <v>237</v>
      </c>
      <c r="AU1027" s="228" t="s">
        <v>87</v>
      </c>
      <c r="AV1027" s="12" t="s">
        <v>87</v>
      </c>
      <c r="AW1027" s="12" t="s">
        <v>42</v>
      </c>
      <c r="AX1027" s="12" t="s">
        <v>24</v>
      </c>
      <c r="AY1027" s="228" t="s">
        <v>228</v>
      </c>
    </row>
    <row r="1028" spans="2:65" s="1" customFormat="1" ht="22.5" customHeight="1">
      <c r="B1028" s="42"/>
      <c r="C1028" s="205" t="s">
        <v>2136</v>
      </c>
      <c r="D1028" s="205" t="s">
        <v>230</v>
      </c>
      <c r="E1028" s="206" t="s">
        <v>2137</v>
      </c>
      <c r="F1028" s="207" t="s">
        <v>2138</v>
      </c>
      <c r="G1028" s="208" t="s">
        <v>852</v>
      </c>
      <c r="H1028" s="209">
        <v>3</v>
      </c>
      <c r="I1028" s="210"/>
      <c r="J1028" s="211">
        <f>ROUND(I1028*H1028,2)</f>
        <v>0</v>
      </c>
      <c r="K1028" s="207" t="s">
        <v>264</v>
      </c>
      <c r="L1028" s="62"/>
      <c r="M1028" s="212" t="s">
        <v>22</v>
      </c>
      <c r="N1028" s="213" t="s">
        <v>50</v>
      </c>
      <c r="O1028" s="43"/>
      <c r="P1028" s="214">
        <f>O1028*H1028</f>
        <v>0</v>
      </c>
      <c r="Q1028" s="214">
        <v>0</v>
      </c>
      <c r="R1028" s="214">
        <f>Q1028*H1028</f>
        <v>0</v>
      </c>
      <c r="S1028" s="214">
        <v>0</v>
      </c>
      <c r="T1028" s="215">
        <f>S1028*H1028</f>
        <v>0</v>
      </c>
      <c r="AR1028" s="25" t="s">
        <v>304</v>
      </c>
      <c r="AT1028" s="25" t="s">
        <v>230</v>
      </c>
      <c r="AU1028" s="25" t="s">
        <v>87</v>
      </c>
      <c r="AY1028" s="25" t="s">
        <v>228</v>
      </c>
      <c r="BE1028" s="216">
        <f>IF(N1028="základní",J1028,0)</f>
        <v>0</v>
      </c>
      <c r="BF1028" s="216">
        <f>IF(N1028="snížená",J1028,0)</f>
        <v>0</v>
      </c>
      <c r="BG1028" s="216">
        <f>IF(N1028="zákl. přenesená",J1028,0)</f>
        <v>0</v>
      </c>
      <c r="BH1028" s="216">
        <f>IF(N1028="sníž. přenesená",J1028,0)</f>
        <v>0</v>
      </c>
      <c r="BI1028" s="216">
        <f>IF(N1028="nulová",J1028,0)</f>
        <v>0</v>
      </c>
      <c r="BJ1028" s="25" t="s">
        <v>24</v>
      </c>
      <c r="BK1028" s="216">
        <f>ROUND(I1028*H1028,2)</f>
        <v>0</v>
      </c>
      <c r="BL1028" s="25" t="s">
        <v>304</v>
      </c>
      <c r="BM1028" s="25" t="s">
        <v>2139</v>
      </c>
    </row>
    <row r="1029" spans="2:65" s="12" customFormat="1" ht="13.5">
      <c r="B1029" s="217"/>
      <c r="C1029" s="218"/>
      <c r="D1029" s="219" t="s">
        <v>237</v>
      </c>
      <c r="E1029" s="220" t="s">
        <v>22</v>
      </c>
      <c r="F1029" s="221" t="s">
        <v>2140</v>
      </c>
      <c r="G1029" s="218"/>
      <c r="H1029" s="222">
        <v>3</v>
      </c>
      <c r="I1029" s="223"/>
      <c r="J1029" s="218"/>
      <c r="K1029" s="218"/>
      <c r="L1029" s="224"/>
      <c r="M1029" s="225"/>
      <c r="N1029" s="226"/>
      <c r="O1029" s="226"/>
      <c r="P1029" s="226"/>
      <c r="Q1029" s="226"/>
      <c r="R1029" s="226"/>
      <c r="S1029" s="226"/>
      <c r="T1029" s="227"/>
      <c r="AT1029" s="228" t="s">
        <v>237</v>
      </c>
      <c r="AU1029" s="228" t="s">
        <v>87</v>
      </c>
      <c r="AV1029" s="12" t="s">
        <v>87</v>
      </c>
      <c r="AW1029" s="12" t="s">
        <v>42</v>
      </c>
      <c r="AX1029" s="12" t="s">
        <v>24</v>
      </c>
      <c r="AY1029" s="228" t="s">
        <v>228</v>
      </c>
    </row>
    <row r="1030" spans="2:65" s="1" customFormat="1" ht="31.5" customHeight="1">
      <c r="B1030" s="42"/>
      <c r="C1030" s="205" t="s">
        <v>2141</v>
      </c>
      <c r="D1030" s="205" t="s">
        <v>230</v>
      </c>
      <c r="E1030" s="206" t="s">
        <v>2142</v>
      </c>
      <c r="F1030" s="207" t="s">
        <v>2143</v>
      </c>
      <c r="G1030" s="208" t="s">
        <v>263</v>
      </c>
      <c r="H1030" s="209">
        <v>14.36</v>
      </c>
      <c r="I1030" s="210"/>
      <c r="J1030" s="211">
        <f>ROUND(I1030*H1030,2)</f>
        <v>0</v>
      </c>
      <c r="K1030" s="207" t="s">
        <v>264</v>
      </c>
      <c r="L1030" s="62"/>
      <c r="M1030" s="212" t="s">
        <v>22</v>
      </c>
      <c r="N1030" s="213" t="s">
        <v>50</v>
      </c>
      <c r="O1030" s="43"/>
      <c r="P1030" s="214">
        <f>O1030*H1030</f>
        <v>0</v>
      </c>
      <c r="Q1030" s="214">
        <v>0</v>
      </c>
      <c r="R1030" s="214">
        <f>Q1030*H1030</f>
        <v>0</v>
      </c>
      <c r="S1030" s="214">
        <v>0</v>
      </c>
      <c r="T1030" s="215">
        <f>S1030*H1030</f>
        <v>0</v>
      </c>
      <c r="AR1030" s="25" t="s">
        <v>304</v>
      </c>
      <c r="AT1030" s="25" t="s">
        <v>230</v>
      </c>
      <c r="AU1030" s="25" t="s">
        <v>87</v>
      </c>
      <c r="AY1030" s="25" t="s">
        <v>228</v>
      </c>
      <c r="BE1030" s="216">
        <f>IF(N1030="základní",J1030,0)</f>
        <v>0</v>
      </c>
      <c r="BF1030" s="216">
        <f>IF(N1030="snížená",J1030,0)</f>
        <v>0</v>
      </c>
      <c r="BG1030" s="216">
        <f>IF(N1030="zákl. přenesená",J1030,0)</f>
        <v>0</v>
      </c>
      <c r="BH1030" s="216">
        <f>IF(N1030="sníž. přenesená",J1030,0)</f>
        <v>0</v>
      </c>
      <c r="BI1030" s="216">
        <f>IF(N1030="nulová",J1030,0)</f>
        <v>0</v>
      </c>
      <c r="BJ1030" s="25" t="s">
        <v>24</v>
      </c>
      <c r="BK1030" s="216">
        <f>ROUND(I1030*H1030,2)</f>
        <v>0</v>
      </c>
      <c r="BL1030" s="25" t="s">
        <v>304</v>
      </c>
      <c r="BM1030" s="25" t="s">
        <v>2144</v>
      </c>
    </row>
    <row r="1031" spans="2:65" s="1" customFormat="1" ht="54">
      <c r="B1031" s="42"/>
      <c r="C1031" s="64"/>
      <c r="D1031" s="229" t="s">
        <v>640</v>
      </c>
      <c r="E1031" s="64"/>
      <c r="F1031" s="254" t="s">
        <v>2145</v>
      </c>
      <c r="G1031" s="64"/>
      <c r="H1031" s="64"/>
      <c r="I1031" s="173"/>
      <c r="J1031" s="64"/>
      <c r="K1031" s="64"/>
      <c r="L1031" s="62"/>
      <c r="M1031" s="255"/>
      <c r="N1031" s="43"/>
      <c r="O1031" s="43"/>
      <c r="P1031" s="43"/>
      <c r="Q1031" s="43"/>
      <c r="R1031" s="43"/>
      <c r="S1031" s="43"/>
      <c r="T1031" s="79"/>
      <c r="AT1031" s="25" t="s">
        <v>640</v>
      </c>
      <c r="AU1031" s="25" t="s">
        <v>87</v>
      </c>
    </row>
    <row r="1032" spans="2:65" s="12" customFormat="1" ht="13.5">
      <c r="B1032" s="217"/>
      <c r="C1032" s="218"/>
      <c r="D1032" s="219" t="s">
        <v>237</v>
      </c>
      <c r="E1032" s="220" t="s">
        <v>22</v>
      </c>
      <c r="F1032" s="221" t="s">
        <v>2146</v>
      </c>
      <c r="G1032" s="218"/>
      <c r="H1032" s="222">
        <v>14.36</v>
      </c>
      <c r="I1032" s="223"/>
      <c r="J1032" s="218"/>
      <c r="K1032" s="218"/>
      <c r="L1032" s="224"/>
      <c r="M1032" s="225"/>
      <c r="N1032" s="226"/>
      <c r="O1032" s="226"/>
      <c r="P1032" s="226"/>
      <c r="Q1032" s="226"/>
      <c r="R1032" s="226"/>
      <c r="S1032" s="226"/>
      <c r="T1032" s="227"/>
      <c r="AT1032" s="228" t="s">
        <v>237</v>
      </c>
      <c r="AU1032" s="228" t="s">
        <v>87</v>
      </c>
      <c r="AV1032" s="12" t="s">
        <v>87</v>
      </c>
      <c r="AW1032" s="12" t="s">
        <v>42</v>
      </c>
      <c r="AX1032" s="12" t="s">
        <v>24</v>
      </c>
      <c r="AY1032" s="228" t="s">
        <v>228</v>
      </c>
    </row>
    <row r="1033" spans="2:65" s="1" customFormat="1" ht="31.5" customHeight="1">
      <c r="B1033" s="42"/>
      <c r="C1033" s="205" t="s">
        <v>2147</v>
      </c>
      <c r="D1033" s="205" t="s">
        <v>230</v>
      </c>
      <c r="E1033" s="206" t="s">
        <v>2148</v>
      </c>
      <c r="F1033" s="207" t="s">
        <v>2149</v>
      </c>
      <c r="G1033" s="208" t="s">
        <v>263</v>
      </c>
      <c r="H1033" s="209">
        <v>36.072000000000003</v>
      </c>
      <c r="I1033" s="210"/>
      <c r="J1033" s="211">
        <f>ROUND(I1033*H1033,2)</f>
        <v>0</v>
      </c>
      <c r="K1033" s="207" t="s">
        <v>264</v>
      </c>
      <c r="L1033" s="62"/>
      <c r="M1033" s="212" t="s">
        <v>22</v>
      </c>
      <c r="N1033" s="213" t="s">
        <v>50</v>
      </c>
      <c r="O1033" s="43"/>
      <c r="P1033" s="214">
        <f>O1033*H1033</f>
        <v>0</v>
      </c>
      <c r="Q1033" s="214">
        <v>0</v>
      </c>
      <c r="R1033" s="214">
        <f>Q1033*H1033</f>
        <v>0</v>
      </c>
      <c r="S1033" s="214">
        <v>0</v>
      </c>
      <c r="T1033" s="215">
        <f>S1033*H1033</f>
        <v>0</v>
      </c>
      <c r="AR1033" s="25" t="s">
        <v>304</v>
      </c>
      <c r="AT1033" s="25" t="s">
        <v>230</v>
      </c>
      <c r="AU1033" s="25" t="s">
        <v>87</v>
      </c>
      <c r="AY1033" s="25" t="s">
        <v>228</v>
      </c>
      <c r="BE1033" s="216">
        <f>IF(N1033="základní",J1033,0)</f>
        <v>0</v>
      </c>
      <c r="BF1033" s="216">
        <f>IF(N1033="snížená",J1033,0)</f>
        <v>0</v>
      </c>
      <c r="BG1033" s="216">
        <f>IF(N1033="zákl. přenesená",J1033,0)</f>
        <v>0</v>
      </c>
      <c r="BH1033" s="216">
        <f>IF(N1033="sníž. přenesená",J1033,0)</f>
        <v>0</v>
      </c>
      <c r="BI1033" s="216">
        <f>IF(N1033="nulová",J1033,0)</f>
        <v>0</v>
      </c>
      <c r="BJ1033" s="25" t="s">
        <v>24</v>
      </c>
      <c r="BK1033" s="216">
        <f>ROUND(I1033*H1033,2)</f>
        <v>0</v>
      </c>
      <c r="BL1033" s="25" t="s">
        <v>304</v>
      </c>
      <c r="BM1033" s="25" t="s">
        <v>2150</v>
      </c>
    </row>
    <row r="1034" spans="2:65" s="1" customFormat="1" ht="67.5">
      <c r="B1034" s="42"/>
      <c r="C1034" s="64"/>
      <c r="D1034" s="229" t="s">
        <v>640</v>
      </c>
      <c r="E1034" s="64"/>
      <c r="F1034" s="254" t="s">
        <v>2151</v>
      </c>
      <c r="G1034" s="64"/>
      <c r="H1034" s="64"/>
      <c r="I1034" s="173"/>
      <c r="J1034" s="64"/>
      <c r="K1034" s="64"/>
      <c r="L1034" s="62"/>
      <c r="M1034" s="255"/>
      <c r="N1034" s="43"/>
      <c r="O1034" s="43"/>
      <c r="P1034" s="43"/>
      <c r="Q1034" s="43"/>
      <c r="R1034" s="43"/>
      <c r="S1034" s="43"/>
      <c r="T1034" s="79"/>
      <c r="AT1034" s="25" t="s">
        <v>640</v>
      </c>
      <c r="AU1034" s="25" t="s">
        <v>87</v>
      </c>
    </row>
    <row r="1035" spans="2:65" s="12" customFormat="1" ht="13.5">
      <c r="B1035" s="217"/>
      <c r="C1035" s="218"/>
      <c r="D1035" s="219" t="s">
        <v>237</v>
      </c>
      <c r="E1035" s="220" t="s">
        <v>22</v>
      </c>
      <c r="F1035" s="221" t="s">
        <v>2152</v>
      </c>
      <c r="G1035" s="218"/>
      <c r="H1035" s="222">
        <v>36.072000000000003</v>
      </c>
      <c r="I1035" s="223"/>
      <c r="J1035" s="218"/>
      <c r="K1035" s="218"/>
      <c r="L1035" s="224"/>
      <c r="M1035" s="225"/>
      <c r="N1035" s="226"/>
      <c r="O1035" s="226"/>
      <c r="P1035" s="226"/>
      <c r="Q1035" s="226"/>
      <c r="R1035" s="226"/>
      <c r="S1035" s="226"/>
      <c r="T1035" s="227"/>
      <c r="AT1035" s="228" t="s">
        <v>237</v>
      </c>
      <c r="AU1035" s="228" t="s">
        <v>87</v>
      </c>
      <c r="AV1035" s="12" t="s">
        <v>87</v>
      </c>
      <c r="AW1035" s="12" t="s">
        <v>42</v>
      </c>
      <c r="AX1035" s="12" t="s">
        <v>24</v>
      </c>
      <c r="AY1035" s="228" t="s">
        <v>228</v>
      </c>
    </row>
    <row r="1036" spans="2:65" s="1" customFormat="1" ht="31.5" customHeight="1">
      <c r="B1036" s="42"/>
      <c r="C1036" s="205" t="s">
        <v>2153</v>
      </c>
      <c r="D1036" s="205" t="s">
        <v>230</v>
      </c>
      <c r="E1036" s="206" t="s">
        <v>2154</v>
      </c>
      <c r="F1036" s="207" t="s">
        <v>2155</v>
      </c>
      <c r="G1036" s="208" t="s">
        <v>362</v>
      </c>
      <c r="H1036" s="209">
        <v>770.96400000000006</v>
      </c>
      <c r="I1036" s="210"/>
      <c r="J1036" s="211">
        <f>ROUND(I1036*H1036,2)</f>
        <v>0</v>
      </c>
      <c r="K1036" s="207" t="s">
        <v>264</v>
      </c>
      <c r="L1036" s="62"/>
      <c r="M1036" s="212" t="s">
        <v>22</v>
      </c>
      <c r="N1036" s="213" t="s">
        <v>50</v>
      </c>
      <c r="O1036" s="43"/>
      <c r="P1036" s="214">
        <f>O1036*H1036</f>
        <v>0</v>
      </c>
      <c r="Q1036" s="214">
        <v>0</v>
      </c>
      <c r="R1036" s="214">
        <f>Q1036*H1036</f>
        <v>0</v>
      </c>
      <c r="S1036" s="214">
        <v>0</v>
      </c>
      <c r="T1036" s="215">
        <f>S1036*H1036</f>
        <v>0</v>
      </c>
      <c r="AR1036" s="25" t="s">
        <v>304</v>
      </c>
      <c r="AT1036" s="25" t="s">
        <v>230</v>
      </c>
      <c r="AU1036" s="25" t="s">
        <v>87</v>
      </c>
      <c r="AY1036" s="25" t="s">
        <v>228</v>
      </c>
      <c r="BE1036" s="216">
        <f>IF(N1036="základní",J1036,0)</f>
        <v>0</v>
      </c>
      <c r="BF1036" s="216">
        <f>IF(N1036="snížená",J1036,0)</f>
        <v>0</v>
      </c>
      <c r="BG1036" s="216">
        <f>IF(N1036="zákl. přenesená",J1036,0)</f>
        <v>0</v>
      </c>
      <c r="BH1036" s="216">
        <f>IF(N1036="sníž. přenesená",J1036,0)</f>
        <v>0</v>
      </c>
      <c r="BI1036" s="216">
        <f>IF(N1036="nulová",J1036,0)</f>
        <v>0</v>
      </c>
      <c r="BJ1036" s="25" t="s">
        <v>24</v>
      </c>
      <c r="BK1036" s="216">
        <f>ROUND(I1036*H1036,2)</f>
        <v>0</v>
      </c>
      <c r="BL1036" s="25" t="s">
        <v>304</v>
      </c>
      <c r="BM1036" s="25" t="s">
        <v>2156</v>
      </c>
    </row>
    <row r="1037" spans="2:65" s="12" customFormat="1" ht="13.5">
      <c r="B1037" s="217"/>
      <c r="C1037" s="218"/>
      <c r="D1037" s="219" t="s">
        <v>237</v>
      </c>
      <c r="E1037" s="220" t="s">
        <v>22</v>
      </c>
      <c r="F1037" s="221" t="s">
        <v>2157</v>
      </c>
      <c r="G1037" s="218"/>
      <c r="H1037" s="222">
        <v>770.96400000000006</v>
      </c>
      <c r="I1037" s="223"/>
      <c r="J1037" s="218"/>
      <c r="K1037" s="218"/>
      <c r="L1037" s="224"/>
      <c r="M1037" s="225"/>
      <c r="N1037" s="226"/>
      <c r="O1037" s="226"/>
      <c r="P1037" s="226"/>
      <c r="Q1037" s="226"/>
      <c r="R1037" s="226"/>
      <c r="S1037" s="226"/>
      <c r="T1037" s="227"/>
      <c r="AT1037" s="228" t="s">
        <v>237</v>
      </c>
      <c r="AU1037" s="228" t="s">
        <v>87</v>
      </c>
      <c r="AV1037" s="12" t="s">
        <v>87</v>
      </c>
      <c r="AW1037" s="12" t="s">
        <v>42</v>
      </c>
      <c r="AX1037" s="12" t="s">
        <v>24</v>
      </c>
      <c r="AY1037" s="228" t="s">
        <v>228</v>
      </c>
    </row>
    <row r="1038" spans="2:65" s="1" customFormat="1" ht="44.25" customHeight="1">
      <c r="B1038" s="42"/>
      <c r="C1038" s="205" t="s">
        <v>2158</v>
      </c>
      <c r="D1038" s="205" t="s">
        <v>230</v>
      </c>
      <c r="E1038" s="206" t="s">
        <v>2159</v>
      </c>
      <c r="F1038" s="207" t="s">
        <v>2160</v>
      </c>
      <c r="G1038" s="208" t="s">
        <v>362</v>
      </c>
      <c r="H1038" s="209">
        <v>1478</v>
      </c>
      <c r="I1038" s="210"/>
      <c r="J1038" s="211">
        <f>ROUND(I1038*H1038,2)</f>
        <v>0</v>
      </c>
      <c r="K1038" s="207" t="s">
        <v>264</v>
      </c>
      <c r="L1038" s="62"/>
      <c r="M1038" s="212" t="s">
        <v>22</v>
      </c>
      <c r="N1038" s="213" t="s">
        <v>50</v>
      </c>
      <c r="O1038" s="43"/>
      <c r="P1038" s="214">
        <f>O1038*H1038</f>
        <v>0</v>
      </c>
      <c r="Q1038" s="214">
        <v>0</v>
      </c>
      <c r="R1038" s="214">
        <f>Q1038*H1038</f>
        <v>0</v>
      </c>
      <c r="S1038" s="214">
        <v>0</v>
      </c>
      <c r="T1038" s="215">
        <f>S1038*H1038</f>
        <v>0</v>
      </c>
      <c r="AR1038" s="25" t="s">
        <v>304</v>
      </c>
      <c r="AT1038" s="25" t="s">
        <v>230</v>
      </c>
      <c r="AU1038" s="25" t="s">
        <v>87</v>
      </c>
      <c r="AY1038" s="25" t="s">
        <v>228</v>
      </c>
      <c r="BE1038" s="216">
        <f>IF(N1038="základní",J1038,0)</f>
        <v>0</v>
      </c>
      <c r="BF1038" s="216">
        <f>IF(N1038="snížená",J1038,0)</f>
        <v>0</v>
      </c>
      <c r="BG1038" s="216">
        <f>IF(N1038="zákl. přenesená",J1038,0)</f>
        <v>0</v>
      </c>
      <c r="BH1038" s="216">
        <f>IF(N1038="sníž. přenesená",J1038,0)</f>
        <v>0</v>
      </c>
      <c r="BI1038" s="216">
        <f>IF(N1038="nulová",J1038,0)</f>
        <v>0</v>
      </c>
      <c r="BJ1038" s="25" t="s">
        <v>24</v>
      </c>
      <c r="BK1038" s="216">
        <f>ROUND(I1038*H1038,2)</f>
        <v>0</v>
      </c>
      <c r="BL1038" s="25" t="s">
        <v>304</v>
      </c>
      <c r="BM1038" s="25" t="s">
        <v>2161</v>
      </c>
    </row>
    <row r="1039" spans="2:65" s="1" customFormat="1" ht="67.5">
      <c r="B1039" s="42"/>
      <c r="C1039" s="64"/>
      <c r="D1039" s="229" t="s">
        <v>640</v>
      </c>
      <c r="E1039" s="64"/>
      <c r="F1039" s="254" t="s">
        <v>2162</v>
      </c>
      <c r="G1039" s="64"/>
      <c r="H1039" s="64"/>
      <c r="I1039" s="173"/>
      <c r="J1039" s="64"/>
      <c r="K1039" s="64"/>
      <c r="L1039" s="62"/>
      <c r="M1039" s="255"/>
      <c r="N1039" s="43"/>
      <c r="O1039" s="43"/>
      <c r="P1039" s="43"/>
      <c r="Q1039" s="43"/>
      <c r="R1039" s="43"/>
      <c r="S1039" s="43"/>
      <c r="T1039" s="79"/>
      <c r="AT1039" s="25" t="s">
        <v>640</v>
      </c>
      <c r="AU1039" s="25" t="s">
        <v>87</v>
      </c>
    </row>
    <row r="1040" spans="2:65" s="12" customFormat="1" ht="13.5">
      <c r="B1040" s="217"/>
      <c r="C1040" s="218"/>
      <c r="D1040" s="219" t="s">
        <v>237</v>
      </c>
      <c r="E1040" s="220" t="s">
        <v>22</v>
      </c>
      <c r="F1040" s="221" t="s">
        <v>2163</v>
      </c>
      <c r="G1040" s="218"/>
      <c r="H1040" s="222">
        <v>1478</v>
      </c>
      <c r="I1040" s="223"/>
      <c r="J1040" s="218"/>
      <c r="K1040" s="218"/>
      <c r="L1040" s="224"/>
      <c r="M1040" s="225"/>
      <c r="N1040" s="226"/>
      <c r="O1040" s="226"/>
      <c r="P1040" s="226"/>
      <c r="Q1040" s="226"/>
      <c r="R1040" s="226"/>
      <c r="S1040" s="226"/>
      <c r="T1040" s="227"/>
      <c r="AT1040" s="228" t="s">
        <v>237</v>
      </c>
      <c r="AU1040" s="228" t="s">
        <v>87</v>
      </c>
      <c r="AV1040" s="12" t="s">
        <v>87</v>
      </c>
      <c r="AW1040" s="12" t="s">
        <v>42</v>
      </c>
      <c r="AX1040" s="12" t="s">
        <v>24</v>
      </c>
      <c r="AY1040" s="228" t="s">
        <v>228</v>
      </c>
    </row>
    <row r="1041" spans="2:65" s="1" customFormat="1" ht="22.5" customHeight="1">
      <c r="B1041" s="42"/>
      <c r="C1041" s="205" t="s">
        <v>2164</v>
      </c>
      <c r="D1041" s="205" t="s">
        <v>230</v>
      </c>
      <c r="E1041" s="206" t="s">
        <v>2165</v>
      </c>
      <c r="F1041" s="207" t="s">
        <v>2166</v>
      </c>
      <c r="G1041" s="208" t="s">
        <v>852</v>
      </c>
      <c r="H1041" s="209">
        <v>9</v>
      </c>
      <c r="I1041" s="210"/>
      <c r="J1041" s="211">
        <f>ROUND(I1041*H1041,2)</f>
        <v>0</v>
      </c>
      <c r="K1041" s="207" t="s">
        <v>264</v>
      </c>
      <c r="L1041" s="62"/>
      <c r="M1041" s="212" t="s">
        <v>22</v>
      </c>
      <c r="N1041" s="213" t="s">
        <v>50</v>
      </c>
      <c r="O1041" s="43"/>
      <c r="P1041" s="214">
        <f>O1041*H1041</f>
        <v>0</v>
      </c>
      <c r="Q1041" s="214">
        <v>0</v>
      </c>
      <c r="R1041" s="214">
        <f>Q1041*H1041</f>
        <v>0</v>
      </c>
      <c r="S1041" s="214">
        <v>0</v>
      </c>
      <c r="T1041" s="215">
        <f>S1041*H1041</f>
        <v>0</v>
      </c>
      <c r="AR1041" s="25" t="s">
        <v>304</v>
      </c>
      <c r="AT1041" s="25" t="s">
        <v>230</v>
      </c>
      <c r="AU1041" s="25" t="s">
        <v>87</v>
      </c>
      <c r="AY1041" s="25" t="s">
        <v>228</v>
      </c>
      <c r="BE1041" s="216">
        <f>IF(N1041="základní",J1041,0)</f>
        <v>0</v>
      </c>
      <c r="BF1041" s="216">
        <f>IF(N1041="snížená",J1041,0)</f>
        <v>0</v>
      </c>
      <c r="BG1041" s="216">
        <f>IF(N1041="zákl. přenesená",J1041,0)</f>
        <v>0</v>
      </c>
      <c r="BH1041" s="216">
        <f>IF(N1041="sníž. přenesená",J1041,0)</f>
        <v>0</v>
      </c>
      <c r="BI1041" s="216">
        <f>IF(N1041="nulová",J1041,0)</f>
        <v>0</v>
      </c>
      <c r="BJ1041" s="25" t="s">
        <v>24</v>
      </c>
      <c r="BK1041" s="216">
        <f>ROUND(I1041*H1041,2)</f>
        <v>0</v>
      </c>
      <c r="BL1041" s="25" t="s">
        <v>304</v>
      </c>
      <c r="BM1041" s="25" t="s">
        <v>2167</v>
      </c>
    </row>
    <row r="1042" spans="2:65" s="12" customFormat="1" ht="13.5">
      <c r="B1042" s="217"/>
      <c r="C1042" s="218"/>
      <c r="D1042" s="219" t="s">
        <v>237</v>
      </c>
      <c r="E1042" s="220" t="s">
        <v>22</v>
      </c>
      <c r="F1042" s="221" t="s">
        <v>2168</v>
      </c>
      <c r="G1042" s="218"/>
      <c r="H1042" s="222">
        <v>9</v>
      </c>
      <c r="I1042" s="223"/>
      <c r="J1042" s="218"/>
      <c r="K1042" s="218"/>
      <c r="L1042" s="224"/>
      <c r="M1042" s="225"/>
      <c r="N1042" s="226"/>
      <c r="O1042" s="226"/>
      <c r="P1042" s="226"/>
      <c r="Q1042" s="226"/>
      <c r="R1042" s="226"/>
      <c r="S1042" s="226"/>
      <c r="T1042" s="227"/>
      <c r="AT1042" s="228" t="s">
        <v>237</v>
      </c>
      <c r="AU1042" s="228" t="s">
        <v>87</v>
      </c>
      <c r="AV1042" s="12" t="s">
        <v>87</v>
      </c>
      <c r="AW1042" s="12" t="s">
        <v>42</v>
      </c>
      <c r="AX1042" s="12" t="s">
        <v>24</v>
      </c>
      <c r="AY1042" s="228" t="s">
        <v>228</v>
      </c>
    </row>
    <row r="1043" spans="2:65" s="1" customFormat="1" ht="22.5" customHeight="1">
      <c r="B1043" s="42"/>
      <c r="C1043" s="205" t="s">
        <v>2169</v>
      </c>
      <c r="D1043" s="205" t="s">
        <v>230</v>
      </c>
      <c r="E1043" s="206" t="s">
        <v>2170</v>
      </c>
      <c r="F1043" s="207" t="s">
        <v>2171</v>
      </c>
      <c r="G1043" s="208" t="s">
        <v>852</v>
      </c>
      <c r="H1043" s="209">
        <v>1</v>
      </c>
      <c r="I1043" s="210"/>
      <c r="J1043" s="211">
        <f>ROUND(I1043*H1043,2)</f>
        <v>0</v>
      </c>
      <c r="K1043" s="207" t="s">
        <v>264</v>
      </c>
      <c r="L1043" s="62"/>
      <c r="M1043" s="212" t="s">
        <v>22</v>
      </c>
      <c r="N1043" s="213" t="s">
        <v>50</v>
      </c>
      <c r="O1043" s="43"/>
      <c r="P1043" s="214">
        <f>O1043*H1043</f>
        <v>0</v>
      </c>
      <c r="Q1043" s="214">
        <v>0</v>
      </c>
      <c r="R1043" s="214">
        <f>Q1043*H1043</f>
        <v>0</v>
      </c>
      <c r="S1043" s="214">
        <v>0</v>
      </c>
      <c r="T1043" s="215">
        <f>S1043*H1043</f>
        <v>0</v>
      </c>
      <c r="AR1043" s="25" t="s">
        <v>304</v>
      </c>
      <c r="AT1043" s="25" t="s">
        <v>230</v>
      </c>
      <c r="AU1043" s="25" t="s">
        <v>87</v>
      </c>
      <c r="AY1043" s="25" t="s">
        <v>228</v>
      </c>
      <c r="BE1043" s="216">
        <f>IF(N1043="základní",J1043,0)</f>
        <v>0</v>
      </c>
      <c r="BF1043" s="216">
        <f>IF(N1043="snížená",J1043,0)</f>
        <v>0</v>
      </c>
      <c r="BG1043" s="216">
        <f>IF(N1043="zákl. přenesená",J1043,0)</f>
        <v>0</v>
      </c>
      <c r="BH1043" s="216">
        <f>IF(N1043="sníž. přenesená",J1043,0)</f>
        <v>0</v>
      </c>
      <c r="BI1043" s="216">
        <f>IF(N1043="nulová",J1043,0)</f>
        <v>0</v>
      </c>
      <c r="BJ1043" s="25" t="s">
        <v>24</v>
      </c>
      <c r="BK1043" s="216">
        <f>ROUND(I1043*H1043,2)</f>
        <v>0</v>
      </c>
      <c r="BL1043" s="25" t="s">
        <v>304</v>
      </c>
      <c r="BM1043" s="25" t="s">
        <v>2172</v>
      </c>
    </row>
    <row r="1044" spans="2:65" s="12" customFormat="1" ht="13.5">
      <c r="B1044" s="217"/>
      <c r="C1044" s="218"/>
      <c r="D1044" s="219" t="s">
        <v>237</v>
      </c>
      <c r="E1044" s="220" t="s">
        <v>22</v>
      </c>
      <c r="F1044" s="221" t="s">
        <v>2173</v>
      </c>
      <c r="G1044" s="218"/>
      <c r="H1044" s="222">
        <v>1</v>
      </c>
      <c r="I1044" s="223"/>
      <c r="J1044" s="218"/>
      <c r="K1044" s="218"/>
      <c r="L1044" s="224"/>
      <c r="M1044" s="225"/>
      <c r="N1044" s="226"/>
      <c r="O1044" s="226"/>
      <c r="P1044" s="226"/>
      <c r="Q1044" s="226"/>
      <c r="R1044" s="226"/>
      <c r="S1044" s="226"/>
      <c r="T1044" s="227"/>
      <c r="AT1044" s="228" t="s">
        <v>237</v>
      </c>
      <c r="AU1044" s="228" t="s">
        <v>87</v>
      </c>
      <c r="AV1044" s="12" t="s">
        <v>87</v>
      </c>
      <c r="AW1044" s="12" t="s">
        <v>42</v>
      </c>
      <c r="AX1044" s="12" t="s">
        <v>24</v>
      </c>
      <c r="AY1044" s="228" t="s">
        <v>228</v>
      </c>
    </row>
    <row r="1045" spans="2:65" s="1" customFormat="1" ht="22.5" customHeight="1">
      <c r="B1045" s="42"/>
      <c r="C1045" s="205" t="s">
        <v>2174</v>
      </c>
      <c r="D1045" s="205" t="s">
        <v>230</v>
      </c>
      <c r="E1045" s="206" t="s">
        <v>2175</v>
      </c>
      <c r="F1045" s="207" t="s">
        <v>2176</v>
      </c>
      <c r="G1045" s="208" t="s">
        <v>852</v>
      </c>
      <c r="H1045" s="209">
        <v>3</v>
      </c>
      <c r="I1045" s="210"/>
      <c r="J1045" s="211">
        <f>ROUND(I1045*H1045,2)</f>
        <v>0</v>
      </c>
      <c r="K1045" s="207" t="s">
        <v>264</v>
      </c>
      <c r="L1045" s="62"/>
      <c r="M1045" s="212" t="s">
        <v>22</v>
      </c>
      <c r="N1045" s="213" t="s">
        <v>50</v>
      </c>
      <c r="O1045" s="43"/>
      <c r="P1045" s="214">
        <f>O1045*H1045</f>
        <v>0</v>
      </c>
      <c r="Q1045" s="214">
        <v>0</v>
      </c>
      <c r="R1045" s="214">
        <f>Q1045*H1045</f>
        <v>0</v>
      </c>
      <c r="S1045" s="214">
        <v>0</v>
      </c>
      <c r="T1045" s="215">
        <f>S1045*H1045</f>
        <v>0</v>
      </c>
      <c r="AR1045" s="25" t="s">
        <v>304</v>
      </c>
      <c r="AT1045" s="25" t="s">
        <v>230</v>
      </c>
      <c r="AU1045" s="25" t="s">
        <v>87</v>
      </c>
      <c r="AY1045" s="25" t="s">
        <v>228</v>
      </c>
      <c r="BE1045" s="216">
        <f>IF(N1045="základní",J1045,0)</f>
        <v>0</v>
      </c>
      <c r="BF1045" s="216">
        <f>IF(N1045="snížená",J1045,0)</f>
        <v>0</v>
      </c>
      <c r="BG1045" s="216">
        <f>IF(N1045="zákl. přenesená",J1045,0)</f>
        <v>0</v>
      </c>
      <c r="BH1045" s="216">
        <f>IF(N1045="sníž. přenesená",J1045,0)</f>
        <v>0</v>
      </c>
      <c r="BI1045" s="216">
        <f>IF(N1045="nulová",J1045,0)</f>
        <v>0</v>
      </c>
      <c r="BJ1045" s="25" t="s">
        <v>24</v>
      </c>
      <c r="BK1045" s="216">
        <f>ROUND(I1045*H1045,2)</f>
        <v>0</v>
      </c>
      <c r="BL1045" s="25" t="s">
        <v>304</v>
      </c>
      <c r="BM1045" s="25" t="s">
        <v>2177</v>
      </c>
    </row>
    <row r="1046" spans="2:65" s="12" customFormat="1" ht="13.5">
      <c r="B1046" s="217"/>
      <c r="C1046" s="218"/>
      <c r="D1046" s="219" t="s">
        <v>237</v>
      </c>
      <c r="E1046" s="220" t="s">
        <v>22</v>
      </c>
      <c r="F1046" s="221" t="s">
        <v>2178</v>
      </c>
      <c r="G1046" s="218"/>
      <c r="H1046" s="222">
        <v>3</v>
      </c>
      <c r="I1046" s="223"/>
      <c r="J1046" s="218"/>
      <c r="K1046" s="218"/>
      <c r="L1046" s="224"/>
      <c r="M1046" s="225"/>
      <c r="N1046" s="226"/>
      <c r="O1046" s="226"/>
      <c r="P1046" s="226"/>
      <c r="Q1046" s="226"/>
      <c r="R1046" s="226"/>
      <c r="S1046" s="226"/>
      <c r="T1046" s="227"/>
      <c r="AT1046" s="228" t="s">
        <v>237</v>
      </c>
      <c r="AU1046" s="228" t="s">
        <v>87</v>
      </c>
      <c r="AV1046" s="12" t="s">
        <v>87</v>
      </c>
      <c r="AW1046" s="12" t="s">
        <v>42</v>
      </c>
      <c r="AX1046" s="12" t="s">
        <v>24</v>
      </c>
      <c r="AY1046" s="228" t="s">
        <v>228</v>
      </c>
    </row>
    <row r="1047" spans="2:65" s="1" customFormat="1" ht="22.5" customHeight="1">
      <c r="B1047" s="42"/>
      <c r="C1047" s="205" t="s">
        <v>2179</v>
      </c>
      <c r="D1047" s="205" t="s">
        <v>230</v>
      </c>
      <c r="E1047" s="206" t="s">
        <v>2180</v>
      </c>
      <c r="F1047" s="207" t="s">
        <v>2181</v>
      </c>
      <c r="G1047" s="208" t="s">
        <v>852</v>
      </c>
      <c r="H1047" s="209">
        <v>24</v>
      </c>
      <c r="I1047" s="210"/>
      <c r="J1047" s="211">
        <f>ROUND(I1047*H1047,2)</f>
        <v>0</v>
      </c>
      <c r="K1047" s="207" t="s">
        <v>264</v>
      </c>
      <c r="L1047" s="62"/>
      <c r="M1047" s="212" t="s">
        <v>22</v>
      </c>
      <c r="N1047" s="213" t="s">
        <v>50</v>
      </c>
      <c r="O1047" s="43"/>
      <c r="P1047" s="214">
        <f>O1047*H1047</f>
        <v>0</v>
      </c>
      <c r="Q1047" s="214">
        <v>0</v>
      </c>
      <c r="R1047" s="214">
        <f>Q1047*H1047</f>
        <v>0</v>
      </c>
      <c r="S1047" s="214">
        <v>0</v>
      </c>
      <c r="T1047" s="215">
        <f>S1047*H1047</f>
        <v>0</v>
      </c>
      <c r="AR1047" s="25" t="s">
        <v>304</v>
      </c>
      <c r="AT1047" s="25" t="s">
        <v>230</v>
      </c>
      <c r="AU1047" s="25" t="s">
        <v>87</v>
      </c>
      <c r="AY1047" s="25" t="s">
        <v>228</v>
      </c>
      <c r="BE1047" s="216">
        <f>IF(N1047="základní",J1047,0)</f>
        <v>0</v>
      </c>
      <c r="BF1047" s="216">
        <f>IF(N1047="snížená",J1047,0)</f>
        <v>0</v>
      </c>
      <c r="BG1047" s="216">
        <f>IF(N1047="zákl. přenesená",J1047,0)</f>
        <v>0</v>
      </c>
      <c r="BH1047" s="216">
        <f>IF(N1047="sníž. přenesená",J1047,0)</f>
        <v>0</v>
      </c>
      <c r="BI1047" s="216">
        <f>IF(N1047="nulová",J1047,0)</f>
        <v>0</v>
      </c>
      <c r="BJ1047" s="25" t="s">
        <v>24</v>
      </c>
      <c r="BK1047" s="216">
        <f>ROUND(I1047*H1047,2)</f>
        <v>0</v>
      </c>
      <c r="BL1047" s="25" t="s">
        <v>304</v>
      </c>
      <c r="BM1047" s="25" t="s">
        <v>2182</v>
      </c>
    </row>
    <row r="1048" spans="2:65" s="12" customFormat="1" ht="13.5">
      <c r="B1048" s="217"/>
      <c r="C1048" s="218"/>
      <c r="D1048" s="219" t="s">
        <v>237</v>
      </c>
      <c r="E1048" s="220" t="s">
        <v>22</v>
      </c>
      <c r="F1048" s="221" t="s">
        <v>2183</v>
      </c>
      <c r="G1048" s="218"/>
      <c r="H1048" s="222">
        <v>24</v>
      </c>
      <c r="I1048" s="223"/>
      <c r="J1048" s="218"/>
      <c r="K1048" s="218"/>
      <c r="L1048" s="224"/>
      <c r="M1048" s="225"/>
      <c r="N1048" s="226"/>
      <c r="O1048" s="226"/>
      <c r="P1048" s="226"/>
      <c r="Q1048" s="226"/>
      <c r="R1048" s="226"/>
      <c r="S1048" s="226"/>
      <c r="T1048" s="227"/>
      <c r="AT1048" s="228" t="s">
        <v>237</v>
      </c>
      <c r="AU1048" s="228" t="s">
        <v>87</v>
      </c>
      <c r="AV1048" s="12" t="s">
        <v>87</v>
      </c>
      <c r="AW1048" s="12" t="s">
        <v>42</v>
      </c>
      <c r="AX1048" s="12" t="s">
        <v>24</v>
      </c>
      <c r="AY1048" s="228" t="s">
        <v>228</v>
      </c>
    </row>
    <row r="1049" spans="2:65" s="1" customFormat="1" ht="22.5" customHeight="1">
      <c r="B1049" s="42"/>
      <c r="C1049" s="205" t="s">
        <v>2184</v>
      </c>
      <c r="D1049" s="205" t="s">
        <v>230</v>
      </c>
      <c r="E1049" s="206" t="s">
        <v>2185</v>
      </c>
      <c r="F1049" s="207" t="s">
        <v>2186</v>
      </c>
      <c r="G1049" s="208" t="s">
        <v>263</v>
      </c>
      <c r="H1049" s="209">
        <v>284.34899999999999</v>
      </c>
      <c r="I1049" s="210"/>
      <c r="J1049" s="211">
        <f>ROUND(I1049*H1049,2)</f>
        <v>0</v>
      </c>
      <c r="K1049" s="207" t="s">
        <v>264</v>
      </c>
      <c r="L1049" s="62"/>
      <c r="M1049" s="212" t="s">
        <v>22</v>
      </c>
      <c r="N1049" s="213" t="s">
        <v>50</v>
      </c>
      <c r="O1049" s="43"/>
      <c r="P1049" s="214">
        <f>O1049*H1049</f>
        <v>0</v>
      </c>
      <c r="Q1049" s="214">
        <v>0</v>
      </c>
      <c r="R1049" s="214">
        <f>Q1049*H1049</f>
        <v>0</v>
      </c>
      <c r="S1049" s="214">
        <v>0</v>
      </c>
      <c r="T1049" s="215">
        <f>S1049*H1049</f>
        <v>0</v>
      </c>
      <c r="AR1049" s="25" t="s">
        <v>304</v>
      </c>
      <c r="AT1049" s="25" t="s">
        <v>230</v>
      </c>
      <c r="AU1049" s="25" t="s">
        <v>87</v>
      </c>
      <c r="AY1049" s="25" t="s">
        <v>228</v>
      </c>
      <c r="BE1049" s="216">
        <f>IF(N1049="základní",J1049,0)</f>
        <v>0</v>
      </c>
      <c r="BF1049" s="216">
        <f>IF(N1049="snížená",J1049,0)</f>
        <v>0</v>
      </c>
      <c r="BG1049" s="216">
        <f>IF(N1049="zákl. přenesená",J1049,0)</f>
        <v>0</v>
      </c>
      <c r="BH1049" s="216">
        <f>IF(N1049="sníž. přenesená",J1049,0)</f>
        <v>0</v>
      </c>
      <c r="BI1049" s="216">
        <f>IF(N1049="nulová",J1049,0)</f>
        <v>0</v>
      </c>
      <c r="BJ1049" s="25" t="s">
        <v>24</v>
      </c>
      <c r="BK1049" s="216">
        <f>ROUND(I1049*H1049,2)</f>
        <v>0</v>
      </c>
      <c r="BL1049" s="25" t="s">
        <v>304</v>
      </c>
      <c r="BM1049" s="25" t="s">
        <v>2187</v>
      </c>
    </row>
    <row r="1050" spans="2:65" s="12" customFormat="1" ht="13.5">
      <c r="B1050" s="217"/>
      <c r="C1050" s="218"/>
      <c r="D1050" s="219" t="s">
        <v>237</v>
      </c>
      <c r="E1050" s="220" t="s">
        <v>22</v>
      </c>
      <c r="F1050" s="221" t="s">
        <v>2188</v>
      </c>
      <c r="G1050" s="218"/>
      <c r="H1050" s="222">
        <v>284.34899999999999</v>
      </c>
      <c r="I1050" s="223"/>
      <c r="J1050" s="218"/>
      <c r="K1050" s="218"/>
      <c r="L1050" s="224"/>
      <c r="M1050" s="225"/>
      <c r="N1050" s="226"/>
      <c r="O1050" s="226"/>
      <c r="P1050" s="226"/>
      <c r="Q1050" s="226"/>
      <c r="R1050" s="226"/>
      <c r="S1050" s="226"/>
      <c r="T1050" s="227"/>
      <c r="AT1050" s="228" t="s">
        <v>237</v>
      </c>
      <c r="AU1050" s="228" t="s">
        <v>87</v>
      </c>
      <c r="AV1050" s="12" t="s">
        <v>87</v>
      </c>
      <c r="AW1050" s="12" t="s">
        <v>42</v>
      </c>
      <c r="AX1050" s="12" t="s">
        <v>24</v>
      </c>
      <c r="AY1050" s="228" t="s">
        <v>228</v>
      </c>
    </row>
    <row r="1051" spans="2:65" s="1" customFormat="1" ht="22.5" customHeight="1">
      <c r="B1051" s="42"/>
      <c r="C1051" s="205" t="s">
        <v>2189</v>
      </c>
      <c r="D1051" s="205" t="s">
        <v>230</v>
      </c>
      <c r="E1051" s="206" t="s">
        <v>2190</v>
      </c>
      <c r="F1051" s="207" t="s">
        <v>2191</v>
      </c>
      <c r="G1051" s="208" t="s">
        <v>263</v>
      </c>
      <c r="H1051" s="209">
        <v>376.435</v>
      </c>
      <c r="I1051" s="210"/>
      <c r="J1051" s="211">
        <f>ROUND(I1051*H1051,2)</f>
        <v>0</v>
      </c>
      <c r="K1051" s="207" t="s">
        <v>264</v>
      </c>
      <c r="L1051" s="62"/>
      <c r="M1051" s="212" t="s">
        <v>22</v>
      </c>
      <c r="N1051" s="213" t="s">
        <v>50</v>
      </c>
      <c r="O1051" s="43"/>
      <c r="P1051" s="214">
        <f>O1051*H1051</f>
        <v>0</v>
      </c>
      <c r="Q1051" s="214">
        <v>0</v>
      </c>
      <c r="R1051" s="214">
        <f>Q1051*H1051</f>
        <v>0</v>
      </c>
      <c r="S1051" s="214">
        <v>0</v>
      </c>
      <c r="T1051" s="215">
        <f>S1051*H1051</f>
        <v>0</v>
      </c>
      <c r="AR1051" s="25" t="s">
        <v>304</v>
      </c>
      <c r="AT1051" s="25" t="s">
        <v>230</v>
      </c>
      <c r="AU1051" s="25" t="s">
        <v>87</v>
      </c>
      <c r="AY1051" s="25" t="s">
        <v>228</v>
      </c>
      <c r="BE1051" s="216">
        <f>IF(N1051="základní",J1051,0)</f>
        <v>0</v>
      </c>
      <c r="BF1051" s="216">
        <f>IF(N1051="snížená",J1051,0)</f>
        <v>0</v>
      </c>
      <c r="BG1051" s="216">
        <f>IF(N1051="zákl. přenesená",J1051,0)</f>
        <v>0</v>
      </c>
      <c r="BH1051" s="216">
        <f>IF(N1051="sníž. přenesená",J1051,0)</f>
        <v>0</v>
      </c>
      <c r="BI1051" s="216">
        <f>IF(N1051="nulová",J1051,0)</f>
        <v>0</v>
      </c>
      <c r="BJ1051" s="25" t="s">
        <v>24</v>
      </c>
      <c r="BK1051" s="216">
        <f>ROUND(I1051*H1051,2)</f>
        <v>0</v>
      </c>
      <c r="BL1051" s="25" t="s">
        <v>304</v>
      </c>
      <c r="BM1051" s="25" t="s">
        <v>2192</v>
      </c>
    </row>
    <row r="1052" spans="2:65" s="12" customFormat="1" ht="13.5">
      <c r="B1052" s="217"/>
      <c r="C1052" s="218"/>
      <c r="D1052" s="219" t="s">
        <v>237</v>
      </c>
      <c r="E1052" s="220" t="s">
        <v>22</v>
      </c>
      <c r="F1052" s="221" t="s">
        <v>2193</v>
      </c>
      <c r="G1052" s="218"/>
      <c r="H1052" s="222">
        <v>376.435</v>
      </c>
      <c r="I1052" s="223"/>
      <c r="J1052" s="218"/>
      <c r="K1052" s="218"/>
      <c r="L1052" s="224"/>
      <c r="M1052" s="225"/>
      <c r="N1052" s="226"/>
      <c r="O1052" s="226"/>
      <c r="P1052" s="226"/>
      <c r="Q1052" s="226"/>
      <c r="R1052" s="226"/>
      <c r="S1052" s="226"/>
      <c r="T1052" s="227"/>
      <c r="AT1052" s="228" t="s">
        <v>237</v>
      </c>
      <c r="AU1052" s="228" t="s">
        <v>87</v>
      </c>
      <c r="AV1052" s="12" t="s">
        <v>87</v>
      </c>
      <c r="AW1052" s="12" t="s">
        <v>42</v>
      </c>
      <c r="AX1052" s="12" t="s">
        <v>24</v>
      </c>
      <c r="AY1052" s="228" t="s">
        <v>228</v>
      </c>
    </row>
    <row r="1053" spans="2:65" s="1" customFormat="1" ht="22.5" customHeight="1">
      <c r="B1053" s="42"/>
      <c r="C1053" s="205" t="s">
        <v>2194</v>
      </c>
      <c r="D1053" s="205" t="s">
        <v>230</v>
      </c>
      <c r="E1053" s="206" t="s">
        <v>2195</v>
      </c>
      <c r="F1053" s="207" t="s">
        <v>2196</v>
      </c>
      <c r="G1053" s="208" t="s">
        <v>263</v>
      </c>
      <c r="H1053" s="209">
        <v>451.60599999999999</v>
      </c>
      <c r="I1053" s="210"/>
      <c r="J1053" s="211">
        <f>ROUND(I1053*H1053,2)</f>
        <v>0</v>
      </c>
      <c r="K1053" s="207" t="s">
        <v>264</v>
      </c>
      <c r="L1053" s="62"/>
      <c r="M1053" s="212" t="s">
        <v>22</v>
      </c>
      <c r="N1053" s="213" t="s">
        <v>50</v>
      </c>
      <c r="O1053" s="43"/>
      <c r="P1053" s="214">
        <f>O1053*H1053</f>
        <v>0</v>
      </c>
      <c r="Q1053" s="214">
        <v>0</v>
      </c>
      <c r="R1053" s="214">
        <f>Q1053*H1053</f>
        <v>0</v>
      </c>
      <c r="S1053" s="214">
        <v>0</v>
      </c>
      <c r="T1053" s="215">
        <f>S1053*H1053</f>
        <v>0</v>
      </c>
      <c r="AR1053" s="25" t="s">
        <v>304</v>
      </c>
      <c r="AT1053" s="25" t="s">
        <v>230</v>
      </c>
      <c r="AU1053" s="25" t="s">
        <v>87</v>
      </c>
      <c r="AY1053" s="25" t="s">
        <v>228</v>
      </c>
      <c r="BE1053" s="216">
        <f>IF(N1053="základní",J1053,0)</f>
        <v>0</v>
      </c>
      <c r="BF1053" s="216">
        <f>IF(N1053="snížená",J1053,0)</f>
        <v>0</v>
      </c>
      <c r="BG1053" s="216">
        <f>IF(N1053="zákl. přenesená",J1053,0)</f>
        <v>0</v>
      </c>
      <c r="BH1053" s="216">
        <f>IF(N1053="sníž. přenesená",J1053,0)</f>
        <v>0</v>
      </c>
      <c r="BI1053" s="216">
        <f>IF(N1053="nulová",J1053,0)</f>
        <v>0</v>
      </c>
      <c r="BJ1053" s="25" t="s">
        <v>24</v>
      </c>
      <c r="BK1053" s="216">
        <f>ROUND(I1053*H1053,2)</f>
        <v>0</v>
      </c>
      <c r="BL1053" s="25" t="s">
        <v>304</v>
      </c>
      <c r="BM1053" s="25" t="s">
        <v>2197</v>
      </c>
    </row>
    <row r="1054" spans="2:65" s="1" customFormat="1" ht="162">
      <c r="B1054" s="42"/>
      <c r="C1054" s="64"/>
      <c r="D1054" s="229" t="s">
        <v>640</v>
      </c>
      <c r="E1054" s="64"/>
      <c r="F1054" s="254" t="s">
        <v>2198</v>
      </c>
      <c r="G1054" s="64"/>
      <c r="H1054" s="64"/>
      <c r="I1054" s="173"/>
      <c r="J1054" s="64"/>
      <c r="K1054" s="64"/>
      <c r="L1054" s="62"/>
      <c r="M1054" s="255"/>
      <c r="N1054" s="43"/>
      <c r="O1054" s="43"/>
      <c r="P1054" s="43"/>
      <c r="Q1054" s="43"/>
      <c r="R1054" s="43"/>
      <c r="S1054" s="43"/>
      <c r="T1054" s="79"/>
      <c r="AT1054" s="25" t="s">
        <v>640</v>
      </c>
      <c r="AU1054" s="25" t="s">
        <v>87</v>
      </c>
    </row>
    <row r="1055" spans="2:65" s="12" customFormat="1" ht="13.5">
      <c r="B1055" s="217"/>
      <c r="C1055" s="218"/>
      <c r="D1055" s="229" t="s">
        <v>237</v>
      </c>
      <c r="E1055" s="230" t="s">
        <v>22</v>
      </c>
      <c r="F1055" s="231" t="s">
        <v>2199</v>
      </c>
      <c r="G1055" s="218"/>
      <c r="H1055" s="232">
        <v>378.67599999999999</v>
      </c>
      <c r="I1055" s="223"/>
      <c r="J1055" s="218"/>
      <c r="K1055" s="218"/>
      <c r="L1055" s="224"/>
      <c r="M1055" s="225"/>
      <c r="N1055" s="226"/>
      <c r="O1055" s="226"/>
      <c r="P1055" s="226"/>
      <c r="Q1055" s="226"/>
      <c r="R1055" s="226"/>
      <c r="S1055" s="226"/>
      <c r="T1055" s="227"/>
      <c r="AT1055" s="228" t="s">
        <v>237</v>
      </c>
      <c r="AU1055" s="228" t="s">
        <v>87</v>
      </c>
      <c r="AV1055" s="12" t="s">
        <v>87</v>
      </c>
      <c r="AW1055" s="12" t="s">
        <v>42</v>
      </c>
      <c r="AX1055" s="12" t="s">
        <v>79</v>
      </c>
      <c r="AY1055" s="228" t="s">
        <v>228</v>
      </c>
    </row>
    <row r="1056" spans="2:65" s="12" customFormat="1" ht="13.5">
      <c r="B1056" s="217"/>
      <c r="C1056" s="218"/>
      <c r="D1056" s="229" t="s">
        <v>237</v>
      </c>
      <c r="E1056" s="230" t="s">
        <v>22</v>
      </c>
      <c r="F1056" s="231" t="s">
        <v>2200</v>
      </c>
      <c r="G1056" s="218"/>
      <c r="H1056" s="232">
        <v>72.930000000000007</v>
      </c>
      <c r="I1056" s="223"/>
      <c r="J1056" s="218"/>
      <c r="K1056" s="218"/>
      <c r="L1056" s="224"/>
      <c r="M1056" s="225"/>
      <c r="N1056" s="226"/>
      <c r="O1056" s="226"/>
      <c r="P1056" s="226"/>
      <c r="Q1056" s="226"/>
      <c r="R1056" s="226"/>
      <c r="S1056" s="226"/>
      <c r="T1056" s="227"/>
      <c r="AT1056" s="228" t="s">
        <v>237</v>
      </c>
      <c r="AU1056" s="228" t="s">
        <v>87</v>
      </c>
      <c r="AV1056" s="12" t="s">
        <v>87</v>
      </c>
      <c r="AW1056" s="12" t="s">
        <v>42</v>
      </c>
      <c r="AX1056" s="12" t="s">
        <v>79</v>
      </c>
      <c r="AY1056" s="228" t="s">
        <v>228</v>
      </c>
    </row>
    <row r="1057" spans="2:65" s="13" customFormat="1" ht="13.5">
      <c r="B1057" s="243"/>
      <c r="C1057" s="244"/>
      <c r="D1057" s="219" t="s">
        <v>237</v>
      </c>
      <c r="E1057" s="245" t="s">
        <v>22</v>
      </c>
      <c r="F1057" s="246" t="s">
        <v>358</v>
      </c>
      <c r="G1057" s="244"/>
      <c r="H1057" s="247">
        <v>451.60599999999999</v>
      </c>
      <c r="I1057" s="248"/>
      <c r="J1057" s="244"/>
      <c r="K1057" s="244"/>
      <c r="L1057" s="249"/>
      <c r="M1057" s="250"/>
      <c r="N1057" s="251"/>
      <c r="O1057" s="251"/>
      <c r="P1057" s="251"/>
      <c r="Q1057" s="251"/>
      <c r="R1057" s="251"/>
      <c r="S1057" s="251"/>
      <c r="T1057" s="252"/>
      <c r="AT1057" s="253" t="s">
        <v>237</v>
      </c>
      <c r="AU1057" s="253" t="s">
        <v>87</v>
      </c>
      <c r="AV1057" s="13" t="s">
        <v>235</v>
      </c>
      <c r="AW1057" s="13" t="s">
        <v>42</v>
      </c>
      <c r="AX1057" s="13" t="s">
        <v>24</v>
      </c>
      <c r="AY1057" s="253" t="s">
        <v>228</v>
      </c>
    </row>
    <row r="1058" spans="2:65" s="1" customFormat="1" ht="31.5" customHeight="1">
      <c r="B1058" s="42"/>
      <c r="C1058" s="205" t="s">
        <v>2201</v>
      </c>
      <c r="D1058" s="205" t="s">
        <v>230</v>
      </c>
      <c r="E1058" s="206" t="s">
        <v>2202</v>
      </c>
      <c r="F1058" s="207" t="s">
        <v>2203</v>
      </c>
      <c r="G1058" s="208" t="s">
        <v>263</v>
      </c>
      <c r="H1058" s="209">
        <v>2.2410000000000001</v>
      </c>
      <c r="I1058" s="210"/>
      <c r="J1058" s="211">
        <f>ROUND(I1058*H1058,2)</f>
        <v>0</v>
      </c>
      <c r="K1058" s="207" t="s">
        <v>264</v>
      </c>
      <c r="L1058" s="62"/>
      <c r="M1058" s="212" t="s">
        <v>22</v>
      </c>
      <c r="N1058" s="213" t="s">
        <v>50</v>
      </c>
      <c r="O1058" s="43"/>
      <c r="P1058" s="214">
        <f>O1058*H1058</f>
        <v>0</v>
      </c>
      <c r="Q1058" s="214">
        <v>0</v>
      </c>
      <c r="R1058" s="214">
        <f>Q1058*H1058</f>
        <v>0</v>
      </c>
      <c r="S1058" s="214">
        <v>0</v>
      </c>
      <c r="T1058" s="215">
        <f>S1058*H1058</f>
        <v>0</v>
      </c>
      <c r="AR1058" s="25" t="s">
        <v>304</v>
      </c>
      <c r="AT1058" s="25" t="s">
        <v>230</v>
      </c>
      <c r="AU1058" s="25" t="s">
        <v>87</v>
      </c>
      <c r="AY1058" s="25" t="s">
        <v>228</v>
      </c>
      <c r="BE1058" s="216">
        <f>IF(N1058="základní",J1058,0)</f>
        <v>0</v>
      </c>
      <c r="BF1058" s="216">
        <f>IF(N1058="snížená",J1058,0)</f>
        <v>0</v>
      </c>
      <c r="BG1058" s="216">
        <f>IF(N1058="zákl. přenesená",J1058,0)</f>
        <v>0</v>
      </c>
      <c r="BH1058" s="216">
        <f>IF(N1058="sníž. přenesená",J1058,0)</f>
        <v>0</v>
      </c>
      <c r="BI1058" s="216">
        <f>IF(N1058="nulová",J1058,0)</f>
        <v>0</v>
      </c>
      <c r="BJ1058" s="25" t="s">
        <v>24</v>
      </c>
      <c r="BK1058" s="216">
        <f>ROUND(I1058*H1058,2)</f>
        <v>0</v>
      </c>
      <c r="BL1058" s="25" t="s">
        <v>304</v>
      </c>
      <c r="BM1058" s="25" t="s">
        <v>2204</v>
      </c>
    </row>
    <row r="1059" spans="2:65" s="1" customFormat="1" ht="162">
      <c r="B1059" s="42"/>
      <c r="C1059" s="64"/>
      <c r="D1059" s="229" t="s">
        <v>640</v>
      </c>
      <c r="E1059" s="64"/>
      <c r="F1059" s="254" t="s">
        <v>2198</v>
      </c>
      <c r="G1059" s="64"/>
      <c r="H1059" s="64"/>
      <c r="I1059" s="173"/>
      <c r="J1059" s="64"/>
      <c r="K1059" s="64"/>
      <c r="L1059" s="62"/>
      <c r="M1059" s="255"/>
      <c r="N1059" s="43"/>
      <c r="O1059" s="43"/>
      <c r="P1059" s="43"/>
      <c r="Q1059" s="43"/>
      <c r="R1059" s="43"/>
      <c r="S1059" s="43"/>
      <c r="T1059" s="79"/>
      <c r="AT1059" s="25" t="s">
        <v>640</v>
      </c>
      <c r="AU1059" s="25" t="s">
        <v>87</v>
      </c>
    </row>
    <row r="1060" spans="2:65" s="12" customFormat="1" ht="13.5">
      <c r="B1060" s="217"/>
      <c r="C1060" s="218"/>
      <c r="D1060" s="219" t="s">
        <v>237</v>
      </c>
      <c r="E1060" s="220" t="s">
        <v>22</v>
      </c>
      <c r="F1060" s="221" t="s">
        <v>2205</v>
      </c>
      <c r="G1060" s="218"/>
      <c r="H1060" s="222">
        <v>2.2410000000000001</v>
      </c>
      <c r="I1060" s="223"/>
      <c r="J1060" s="218"/>
      <c r="K1060" s="218"/>
      <c r="L1060" s="224"/>
      <c r="M1060" s="225"/>
      <c r="N1060" s="226"/>
      <c r="O1060" s="226"/>
      <c r="P1060" s="226"/>
      <c r="Q1060" s="226"/>
      <c r="R1060" s="226"/>
      <c r="S1060" s="226"/>
      <c r="T1060" s="227"/>
      <c r="AT1060" s="228" t="s">
        <v>237</v>
      </c>
      <c r="AU1060" s="228" t="s">
        <v>87</v>
      </c>
      <c r="AV1060" s="12" t="s">
        <v>87</v>
      </c>
      <c r="AW1060" s="12" t="s">
        <v>42</v>
      </c>
      <c r="AX1060" s="12" t="s">
        <v>24</v>
      </c>
      <c r="AY1060" s="228" t="s">
        <v>228</v>
      </c>
    </row>
    <row r="1061" spans="2:65" s="1" customFormat="1" ht="22.5" customHeight="1">
      <c r="B1061" s="42"/>
      <c r="C1061" s="205" t="s">
        <v>2206</v>
      </c>
      <c r="D1061" s="205" t="s">
        <v>230</v>
      </c>
      <c r="E1061" s="206" t="s">
        <v>2207</v>
      </c>
      <c r="F1061" s="207" t="s">
        <v>2208</v>
      </c>
      <c r="G1061" s="208" t="s">
        <v>362</v>
      </c>
      <c r="H1061" s="209">
        <v>928.09900000000005</v>
      </c>
      <c r="I1061" s="210"/>
      <c r="J1061" s="211">
        <f>ROUND(I1061*H1061,2)</f>
        <v>0</v>
      </c>
      <c r="K1061" s="207" t="s">
        <v>264</v>
      </c>
      <c r="L1061" s="62"/>
      <c r="M1061" s="212" t="s">
        <v>22</v>
      </c>
      <c r="N1061" s="213" t="s">
        <v>50</v>
      </c>
      <c r="O1061" s="43"/>
      <c r="P1061" s="214">
        <f>O1061*H1061</f>
        <v>0</v>
      </c>
      <c r="Q1061" s="214">
        <v>0</v>
      </c>
      <c r="R1061" s="214">
        <f>Q1061*H1061</f>
        <v>0</v>
      </c>
      <c r="S1061" s="214">
        <v>0</v>
      </c>
      <c r="T1061" s="215">
        <f>S1061*H1061</f>
        <v>0</v>
      </c>
      <c r="AR1061" s="25" t="s">
        <v>304</v>
      </c>
      <c r="AT1061" s="25" t="s">
        <v>230</v>
      </c>
      <c r="AU1061" s="25" t="s">
        <v>87</v>
      </c>
      <c r="AY1061" s="25" t="s">
        <v>228</v>
      </c>
      <c r="BE1061" s="216">
        <f>IF(N1061="základní",J1061,0)</f>
        <v>0</v>
      </c>
      <c r="BF1061" s="216">
        <f>IF(N1061="snížená",J1061,0)</f>
        <v>0</v>
      </c>
      <c r="BG1061" s="216">
        <f>IF(N1061="zákl. přenesená",J1061,0)</f>
        <v>0</v>
      </c>
      <c r="BH1061" s="216">
        <f>IF(N1061="sníž. přenesená",J1061,0)</f>
        <v>0</v>
      </c>
      <c r="BI1061" s="216">
        <f>IF(N1061="nulová",J1061,0)</f>
        <v>0</v>
      </c>
      <c r="BJ1061" s="25" t="s">
        <v>24</v>
      </c>
      <c r="BK1061" s="216">
        <f>ROUND(I1061*H1061,2)</f>
        <v>0</v>
      </c>
      <c r="BL1061" s="25" t="s">
        <v>304</v>
      </c>
      <c r="BM1061" s="25" t="s">
        <v>2209</v>
      </c>
    </row>
    <row r="1062" spans="2:65" s="12" customFormat="1" ht="13.5">
      <c r="B1062" s="217"/>
      <c r="C1062" s="218"/>
      <c r="D1062" s="229" t="s">
        <v>237</v>
      </c>
      <c r="E1062" s="230" t="s">
        <v>22</v>
      </c>
      <c r="F1062" s="231" t="s">
        <v>2210</v>
      </c>
      <c r="G1062" s="218"/>
      <c r="H1062" s="232">
        <v>294.80799999999999</v>
      </c>
      <c r="I1062" s="223"/>
      <c r="J1062" s="218"/>
      <c r="K1062" s="218"/>
      <c r="L1062" s="224"/>
      <c r="M1062" s="225"/>
      <c r="N1062" s="226"/>
      <c r="O1062" s="226"/>
      <c r="P1062" s="226"/>
      <c r="Q1062" s="226"/>
      <c r="R1062" s="226"/>
      <c r="S1062" s="226"/>
      <c r="T1062" s="227"/>
      <c r="AT1062" s="228" t="s">
        <v>237</v>
      </c>
      <c r="AU1062" s="228" t="s">
        <v>87</v>
      </c>
      <c r="AV1062" s="12" t="s">
        <v>87</v>
      </c>
      <c r="AW1062" s="12" t="s">
        <v>42</v>
      </c>
      <c r="AX1062" s="12" t="s">
        <v>79</v>
      </c>
      <c r="AY1062" s="228" t="s">
        <v>228</v>
      </c>
    </row>
    <row r="1063" spans="2:65" s="12" customFormat="1" ht="13.5">
      <c r="B1063" s="217"/>
      <c r="C1063" s="218"/>
      <c r="D1063" s="229" t="s">
        <v>237</v>
      </c>
      <c r="E1063" s="230" t="s">
        <v>22</v>
      </c>
      <c r="F1063" s="231" t="s">
        <v>2211</v>
      </c>
      <c r="G1063" s="218"/>
      <c r="H1063" s="232">
        <v>294.80799999999999</v>
      </c>
      <c r="I1063" s="223"/>
      <c r="J1063" s="218"/>
      <c r="K1063" s="218"/>
      <c r="L1063" s="224"/>
      <c r="M1063" s="225"/>
      <c r="N1063" s="226"/>
      <c r="O1063" s="226"/>
      <c r="P1063" s="226"/>
      <c r="Q1063" s="226"/>
      <c r="R1063" s="226"/>
      <c r="S1063" s="226"/>
      <c r="T1063" s="227"/>
      <c r="AT1063" s="228" t="s">
        <v>237</v>
      </c>
      <c r="AU1063" s="228" t="s">
        <v>87</v>
      </c>
      <c r="AV1063" s="12" t="s">
        <v>87</v>
      </c>
      <c r="AW1063" s="12" t="s">
        <v>42</v>
      </c>
      <c r="AX1063" s="12" t="s">
        <v>79</v>
      </c>
      <c r="AY1063" s="228" t="s">
        <v>228</v>
      </c>
    </row>
    <row r="1064" spans="2:65" s="12" customFormat="1" ht="13.5">
      <c r="B1064" s="217"/>
      <c r="C1064" s="218"/>
      <c r="D1064" s="229" t="s">
        <v>237</v>
      </c>
      <c r="E1064" s="230" t="s">
        <v>22</v>
      </c>
      <c r="F1064" s="231" t="s">
        <v>2212</v>
      </c>
      <c r="G1064" s="218"/>
      <c r="H1064" s="232">
        <v>338.483</v>
      </c>
      <c r="I1064" s="223"/>
      <c r="J1064" s="218"/>
      <c r="K1064" s="218"/>
      <c r="L1064" s="224"/>
      <c r="M1064" s="225"/>
      <c r="N1064" s="226"/>
      <c r="O1064" s="226"/>
      <c r="P1064" s="226"/>
      <c r="Q1064" s="226"/>
      <c r="R1064" s="226"/>
      <c r="S1064" s="226"/>
      <c r="T1064" s="227"/>
      <c r="AT1064" s="228" t="s">
        <v>237</v>
      </c>
      <c r="AU1064" s="228" t="s">
        <v>87</v>
      </c>
      <c r="AV1064" s="12" t="s">
        <v>87</v>
      </c>
      <c r="AW1064" s="12" t="s">
        <v>42</v>
      </c>
      <c r="AX1064" s="12" t="s">
        <v>79</v>
      </c>
      <c r="AY1064" s="228" t="s">
        <v>228</v>
      </c>
    </row>
    <row r="1065" spans="2:65" s="13" customFormat="1" ht="13.5">
      <c r="B1065" s="243"/>
      <c r="C1065" s="244"/>
      <c r="D1065" s="219" t="s">
        <v>237</v>
      </c>
      <c r="E1065" s="245" t="s">
        <v>22</v>
      </c>
      <c r="F1065" s="246" t="s">
        <v>358</v>
      </c>
      <c r="G1065" s="244"/>
      <c r="H1065" s="247">
        <v>928.09900000000005</v>
      </c>
      <c r="I1065" s="248"/>
      <c r="J1065" s="244"/>
      <c r="K1065" s="244"/>
      <c r="L1065" s="249"/>
      <c r="M1065" s="250"/>
      <c r="N1065" s="251"/>
      <c r="O1065" s="251"/>
      <c r="P1065" s="251"/>
      <c r="Q1065" s="251"/>
      <c r="R1065" s="251"/>
      <c r="S1065" s="251"/>
      <c r="T1065" s="252"/>
      <c r="AT1065" s="253" t="s">
        <v>237</v>
      </c>
      <c r="AU1065" s="253" t="s">
        <v>87</v>
      </c>
      <c r="AV1065" s="13" t="s">
        <v>235</v>
      </c>
      <c r="AW1065" s="13" t="s">
        <v>42</v>
      </c>
      <c r="AX1065" s="13" t="s">
        <v>24</v>
      </c>
      <c r="AY1065" s="253" t="s">
        <v>228</v>
      </c>
    </row>
    <row r="1066" spans="2:65" s="1" customFormat="1" ht="22.5" customHeight="1">
      <c r="B1066" s="42"/>
      <c r="C1066" s="205" t="s">
        <v>2213</v>
      </c>
      <c r="D1066" s="205" t="s">
        <v>230</v>
      </c>
      <c r="E1066" s="206" t="s">
        <v>2214</v>
      </c>
      <c r="F1066" s="207" t="s">
        <v>2215</v>
      </c>
      <c r="G1066" s="208" t="s">
        <v>362</v>
      </c>
      <c r="H1066" s="209">
        <v>1275</v>
      </c>
      <c r="I1066" s="210"/>
      <c r="J1066" s="211">
        <f>ROUND(I1066*H1066,2)</f>
        <v>0</v>
      </c>
      <c r="K1066" s="207" t="s">
        <v>264</v>
      </c>
      <c r="L1066" s="62"/>
      <c r="M1066" s="212" t="s">
        <v>22</v>
      </c>
      <c r="N1066" s="213" t="s">
        <v>50</v>
      </c>
      <c r="O1066" s="43"/>
      <c r="P1066" s="214">
        <f>O1066*H1066</f>
        <v>0</v>
      </c>
      <c r="Q1066" s="214">
        <v>0</v>
      </c>
      <c r="R1066" s="214">
        <f>Q1066*H1066</f>
        <v>0</v>
      </c>
      <c r="S1066" s="214">
        <v>0</v>
      </c>
      <c r="T1066" s="215">
        <f>S1066*H1066</f>
        <v>0</v>
      </c>
      <c r="AR1066" s="25" t="s">
        <v>304</v>
      </c>
      <c r="AT1066" s="25" t="s">
        <v>230</v>
      </c>
      <c r="AU1066" s="25" t="s">
        <v>87</v>
      </c>
      <c r="AY1066" s="25" t="s">
        <v>228</v>
      </c>
      <c r="BE1066" s="216">
        <f>IF(N1066="základní",J1066,0)</f>
        <v>0</v>
      </c>
      <c r="BF1066" s="216">
        <f>IF(N1066="snížená",J1066,0)</f>
        <v>0</v>
      </c>
      <c r="BG1066" s="216">
        <f>IF(N1066="zákl. přenesená",J1066,0)</f>
        <v>0</v>
      </c>
      <c r="BH1066" s="216">
        <f>IF(N1066="sníž. přenesená",J1066,0)</f>
        <v>0</v>
      </c>
      <c r="BI1066" s="216">
        <f>IF(N1066="nulová",J1066,0)</f>
        <v>0</v>
      </c>
      <c r="BJ1066" s="25" t="s">
        <v>24</v>
      </c>
      <c r="BK1066" s="216">
        <f>ROUND(I1066*H1066,2)</f>
        <v>0</v>
      </c>
      <c r="BL1066" s="25" t="s">
        <v>304</v>
      </c>
      <c r="BM1066" s="25" t="s">
        <v>2216</v>
      </c>
    </row>
    <row r="1067" spans="2:65" s="12" customFormat="1" ht="13.5">
      <c r="B1067" s="217"/>
      <c r="C1067" s="218"/>
      <c r="D1067" s="219" t="s">
        <v>237</v>
      </c>
      <c r="E1067" s="220" t="s">
        <v>22</v>
      </c>
      <c r="F1067" s="221" t="s">
        <v>2217</v>
      </c>
      <c r="G1067" s="218"/>
      <c r="H1067" s="222">
        <v>1275</v>
      </c>
      <c r="I1067" s="223"/>
      <c r="J1067" s="218"/>
      <c r="K1067" s="218"/>
      <c r="L1067" s="224"/>
      <c r="M1067" s="225"/>
      <c r="N1067" s="226"/>
      <c r="O1067" s="226"/>
      <c r="P1067" s="226"/>
      <c r="Q1067" s="226"/>
      <c r="R1067" s="226"/>
      <c r="S1067" s="226"/>
      <c r="T1067" s="227"/>
      <c r="AT1067" s="228" t="s">
        <v>237</v>
      </c>
      <c r="AU1067" s="228" t="s">
        <v>87</v>
      </c>
      <c r="AV1067" s="12" t="s">
        <v>87</v>
      </c>
      <c r="AW1067" s="12" t="s">
        <v>42</v>
      </c>
      <c r="AX1067" s="12" t="s">
        <v>24</v>
      </c>
      <c r="AY1067" s="228" t="s">
        <v>228</v>
      </c>
    </row>
    <row r="1068" spans="2:65" s="1" customFormat="1" ht="22.5" customHeight="1">
      <c r="B1068" s="42"/>
      <c r="C1068" s="205" t="s">
        <v>2218</v>
      </c>
      <c r="D1068" s="205" t="s">
        <v>230</v>
      </c>
      <c r="E1068" s="206" t="s">
        <v>2219</v>
      </c>
      <c r="F1068" s="207" t="s">
        <v>2220</v>
      </c>
      <c r="G1068" s="208" t="s">
        <v>852</v>
      </c>
      <c r="H1068" s="209">
        <v>1</v>
      </c>
      <c r="I1068" s="210"/>
      <c r="J1068" s="211">
        <f>ROUND(I1068*H1068,2)</f>
        <v>0</v>
      </c>
      <c r="K1068" s="207" t="s">
        <v>264</v>
      </c>
      <c r="L1068" s="62"/>
      <c r="M1068" s="212" t="s">
        <v>22</v>
      </c>
      <c r="N1068" s="213" t="s">
        <v>50</v>
      </c>
      <c r="O1068" s="43"/>
      <c r="P1068" s="214">
        <f>O1068*H1068</f>
        <v>0</v>
      </c>
      <c r="Q1068" s="214">
        <v>0</v>
      </c>
      <c r="R1068" s="214">
        <f>Q1068*H1068</f>
        <v>0</v>
      </c>
      <c r="S1068" s="214">
        <v>0</v>
      </c>
      <c r="T1068" s="215">
        <f>S1068*H1068</f>
        <v>0</v>
      </c>
      <c r="AR1068" s="25" t="s">
        <v>304</v>
      </c>
      <c r="AT1068" s="25" t="s">
        <v>230</v>
      </c>
      <c r="AU1068" s="25" t="s">
        <v>87</v>
      </c>
      <c r="AY1068" s="25" t="s">
        <v>228</v>
      </c>
      <c r="BE1068" s="216">
        <f>IF(N1068="základní",J1068,0)</f>
        <v>0</v>
      </c>
      <c r="BF1068" s="216">
        <f>IF(N1068="snížená",J1068,0)</f>
        <v>0</v>
      </c>
      <c r="BG1068" s="216">
        <f>IF(N1068="zákl. přenesená",J1068,0)</f>
        <v>0</v>
      </c>
      <c r="BH1068" s="216">
        <f>IF(N1068="sníž. přenesená",J1068,0)</f>
        <v>0</v>
      </c>
      <c r="BI1068" s="216">
        <f>IF(N1068="nulová",J1068,0)</f>
        <v>0</v>
      </c>
      <c r="BJ1068" s="25" t="s">
        <v>24</v>
      </c>
      <c r="BK1068" s="216">
        <f>ROUND(I1068*H1068,2)</f>
        <v>0</v>
      </c>
      <c r="BL1068" s="25" t="s">
        <v>304</v>
      </c>
      <c r="BM1068" s="25" t="s">
        <v>2221</v>
      </c>
    </row>
    <row r="1069" spans="2:65" s="1" customFormat="1" ht="148.5">
      <c r="B1069" s="42"/>
      <c r="C1069" s="64"/>
      <c r="D1069" s="229" t="s">
        <v>640</v>
      </c>
      <c r="E1069" s="64"/>
      <c r="F1069" s="254" t="s">
        <v>2222</v>
      </c>
      <c r="G1069" s="64"/>
      <c r="H1069" s="64"/>
      <c r="I1069" s="173"/>
      <c r="J1069" s="64"/>
      <c r="K1069" s="64"/>
      <c r="L1069" s="62"/>
      <c r="M1069" s="255"/>
      <c r="N1069" s="43"/>
      <c r="O1069" s="43"/>
      <c r="P1069" s="43"/>
      <c r="Q1069" s="43"/>
      <c r="R1069" s="43"/>
      <c r="S1069" s="43"/>
      <c r="T1069" s="79"/>
      <c r="AT1069" s="25" t="s">
        <v>640</v>
      </c>
      <c r="AU1069" s="25" t="s">
        <v>87</v>
      </c>
    </row>
    <row r="1070" spans="2:65" s="12" customFormat="1" ht="13.5">
      <c r="B1070" s="217"/>
      <c r="C1070" s="218"/>
      <c r="D1070" s="219" t="s">
        <v>237</v>
      </c>
      <c r="E1070" s="220" t="s">
        <v>22</v>
      </c>
      <c r="F1070" s="221" t="s">
        <v>2223</v>
      </c>
      <c r="G1070" s="218"/>
      <c r="H1070" s="222">
        <v>1</v>
      </c>
      <c r="I1070" s="223"/>
      <c r="J1070" s="218"/>
      <c r="K1070" s="218"/>
      <c r="L1070" s="224"/>
      <c r="M1070" s="225"/>
      <c r="N1070" s="226"/>
      <c r="O1070" s="226"/>
      <c r="P1070" s="226"/>
      <c r="Q1070" s="226"/>
      <c r="R1070" s="226"/>
      <c r="S1070" s="226"/>
      <c r="T1070" s="227"/>
      <c r="AT1070" s="228" t="s">
        <v>237</v>
      </c>
      <c r="AU1070" s="228" t="s">
        <v>87</v>
      </c>
      <c r="AV1070" s="12" t="s">
        <v>87</v>
      </c>
      <c r="AW1070" s="12" t="s">
        <v>42</v>
      </c>
      <c r="AX1070" s="12" t="s">
        <v>24</v>
      </c>
      <c r="AY1070" s="228" t="s">
        <v>228</v>
      </c>
    </row>
    <row r="1071" spans="2:65" s="1" customFormat="1" ht="22.5" customHeight="1">
      <c r="B1071" s="42"/>
      <c r="C1071" s="205" t="s">
        <v>2224</v>
      </c>
      <c r="D1071" s="205" t="s">
        <v>230</v>
      </c>
      <c r="E1071" s="206" t="s">
        <v>2225</v>
      </c>
      <c r="F1071" s="207" t="s">
        <v>2226</v>
      </c>
      <c r="G1071" s="208" t="s">
        <v>852</v>
      </c>
      <c r="H1071" s="209">
        <v>2</v>
      </c>
      <c r="I1071" s="210"/>
      <c r="J1071" s="211">
        <f>ROUND(I1071*H1071,2)</f>
        <v>0</v>
      </c>
      <c r="K1071" s="207" t="s">
        <v>264</v>
      </c>
      <c r="L1071" s="62"/>
      <c r="M1071" s="212" t="s">
        <v>22</v>
      </c>
      <c r="N1071" s="213" t="s">
        <v>50</v>
      </c>
      <c r="O1071" s="43"/>
      <c r="P1071" s="214">
        <f>O1071*H1071</f>
        <v>0</v>
      </c>
      <c r="Q1071" s="214">
        <v>0</v>
      </c>
      <c r="R1071" s="214">
        <f>Q1071*H1071</f>
        <v>0</v>
      </c>
      <c r="S1071" s="214">
        <v>0</v>
      </c>
      <c r="T1071" s="215">
        <f>S1071*H1071</f>
        <v>0</v>
      </c>
      <c r="AR1071" s="25" t="s">
        <v>304</v>
      </c>
      <c r="AT1071" s="25" t="s">
        <v>230</v>
      </c>
      <c r="AU1071" s="25" t="s">
        <v>87</v>
      </c>
      <c r="AY1071" s="25" t="s">
        <v>228</v>
      </c>
      <c r="BE1071" s="216">
        <f>IF(N1071="základní",J1071,0)</f>
        <v>0</v>
      </c>
      <c r="BF1071" s="216">
        <f>IF(N1071="snížená",J1071,0)</f>
        <v>0</v>
      </c>
      <c r="BG1071" s="216">
        <f>IF(N1071="zákl. přenesená",J1071,0)</f>
        <v>0</v>
      </c>
      <c r="BH1071" s="216">
        <f>IF(N1071="sníž. přenesená",J1071,0)</f>
        <v>0</v>
      </c>
      <c r="BI1071" s="216">
        <f>IF(N1071="nulová",J1071,0)</f>
        <v>0</v>
      </c>
      <c r="BJ1071" s="25" t="s">
        <v>24</v>
      </c>
      <c r="BK1071" s="216">
        <f>ROUND(I1071*H1071,2)</f>
        <v>0</v>
      </c>
      <c r="BL1071" s="25" t="s">
        <v>304</v>
      </c>
      <c r="BM1071" s="25" t="s">
        <v>2227</v>
      </c>
    </row>
    <row r="1072" spans="2:65" s="12" customFormat="1" ht="13.5">
      <c r="B1072" s="217"/>
      <c r="C1072" s="218"/>
      <c r="D1072" s="219" t="s">
        <v>237</v>
      </c>
      <c r="E1072" s="220" t="s">
        <v>22</v>
      </c>
      <c r="F1072" s="221" t="s">
        <v>2228</v>
      </c>
      <c r="G1072" s="218"/>
      <c r="H1072" s="222">
        <v>2</v>
      </c>
      <c r="I1072" s="223"/>
      <c r="J1072" s="218"/>
      <c r="K1072" s="218"/>
      <c r="L1072" s="224"/>
      <c r="M1072" s="225"/>
      <c r="N1072" s="226"/>
      <c r="O1072" s="226"/>
      <c r="P1072" s="226"/>
      <c r="Q1072" s="226"/>
      <c r="R1072" s="226"/>
      <c r="S1072" s="226"/>
      <c r="T1072" s="227"/>
      <c r="AT1072" s="228" t="s">
        <v>237</v>
      </c>
      <c r="AU1072" s="228" t="s">
        <v>87</v>
      </c>
      <c r="AV1072" s="12" t="s">
        <v>87</v>
      </c>
      <c r="AW1072" s="12" t="s">
        <v>42</v>
      </c>
      <c r="AX1072" s="12" t="s">
        <v>24</v>
      </c>
      <c r="AY1072" s="228" t="s">
        <v>228</v>
      </c>
    </row>
    <row r="1073" spans="2:65" s="1" customFormat="1" ht="22.5" customHeight="1">
      <c r="B1073" s="42"/>
      <c r="C1073" s="205" t="s">
        <v>2229</v>
      </c>
      <c r="D1073" s="205" t="s">
        <v>230</v>
      </c>
      <c r="E1073" s="206" t="s">
        <v>2230</v>
      </c>
      <c r="F1073" s="207" t="s">
        <v>2231</v>
      </c>
      <c r="G1073" s="208" t="s">
        <v>263</v>
      </c>
      <c r="H1073" s="209">
        <v>37.950000000000003</v>
      </c>
      <c r="I1073" s="210"/>
      <c r="J1073" s="211">
        <f>ROUND(I1073*H1073,2)</f>
        <v>0</v>
      </c>
      <c r="K1073" s="207" t="s">
        <v>264</v>
      </c>
      <c r="L1073" s="62"/>
      <c r="M1073" s="212" t="s">
        <v>22</v>
      </c>
      <c r="N1073" s="213" t="s">
        <v>50</v>
      </c>
      <c r="O1073" s="43"/>
      <c r="P1073" s="214">
        <f>O1073*H1073</f>
        <v>0</v>
      </c>
      <c r="Q1073" s="214">
        <v>0</v>
      </c>
      <c r="R1073" s="214">
        <f>Q1073*H1073</f>
        <v>0</v>
      </c>
      <c r="S1073" s="214">
        <v>0</v>
      </c>
      <c r="T1073" s="215">
        <f>S1073*H1073</f>
        <v>0</v>
      </c>
      <c r="AR1073" s="25" t="s">
        <v>304</v>
      </c>
      <c r="AT1073" s="25" t="s">
        <v>230</v>
      </c>
      <c r="AU1073" s="25" t="s">
        <v>87</v>
      </c>
      <c r="AY1073" s="25" t="s">
        <v>228</v>
      </c>
      <c r="BE1073" s="216">
        <f>IF(N1073="základní",J1073,0)</f>
        <v>0</v>
      </c>
      <c r="BF1073" s="216">
        <f>IF(N1073="snížená",J1073,0)</f>
        <v>0</v>
      </c>
      <c r="BG1073" s="216">
        <f>IF(N1073="zákl. přenesená",J1073,0)</f>
        <v>0</v>
      </c>
      <c r="BH1073" s="216">
        <f>IF(N1073="sníž. přenesená",J1073,0)</f>
        <v>0</v>
      </c>
      <c r="BI1073" s="216">
        <f>IF(N1073="nulová",J1073,0)</f>
        <v>0</v>
      </c>
      <c r="BJ1073" s="25" t="s">
        <v>24</v>
      </c>
      <c r="BK1073" s="216">
        <f>ROUND(I1073*H1073,2)</f>
        <v>0</v>
      </c>
      <c r="BL1073" s="25" t="s">
        <v>304</v>
      </c>
      <c r="BM1073" s="25" t="s">
        <v>2232</v>
      </c>
    </row>
    <row r="1074" spans="2:65" s="12" customFormat="1" ht="13.5">
      <c r="B1074" s="217"/>
      <c r="C1074" s="218"/>
      <c r="D1074" s="219" t="s">
        <v>237</v>
      </c>
      <c r="E1074" s="220" t="s">
        <v>22</v>
      </c>
      <c r="F1074" s="221" t="s">
        <v>2233</v>
      </c>
      <c r="G1074" s="218"/>
      <c r="H1074" s="222">
        <v>37.950000000000003</v>
      </c>
      <c r="I1074" s="223"/>
      <c r="J1074" s="218"/>
      <c r="K1074" s="218"/>
      <c r="L1074" s="224"/>
      <c r="M1074" s="225"/>
      <c r="N1074" s="226"/>
      <c r="O1074" s="226"/>
      <c r="P1074" s="226"/>
      <c r="Q1074" s="226"/>
      <c r="R1074" s="226"/>
      <c r="S1074" s="226"/>
      <c r="T1074" s="227"/>
      <c r="AT1074" s="228" t="s">
        <v>237</v>
      </c>
      <c r="AU1074" s="228" t="s">
        <v>87</v>
      </c>
      <c r="AV1074" s="12" t="s">
        <v>87</v>
      </c>
      <c r="AW1074" s="12" t="s">
        <v>42</v>
      </c>
      <c r="AX1074" s="12" t="s">
        <v>24</v>
      </c>
      <c r="AY1074" s="228" t="s">
        <v>228</v>
      </c>
    </row>
    <row r="1075" spans="2:65" s="1" customFormat="1" ht="44.25" customHeight="1">
      <c r="B1075" s="42"/>
      <c r="C1075" s="205" t="s">
        <v>2234</v>
      </c>
      <c r="D1075" s="205" t="s">
        <v>230</v>
      </c>
      <c r="E1075" s="206" t="s">
        <v>2235</v>
      </c>
      <c r="F1075" s="207" t="s">
        <v>2236</v>
      </c>
      <c r="G1075" s="208" t="s">
        <v>675</v>
      </c>
      <c r="H1075" s="209">
        <v>252.5</v>
      </c>
      <c r="I1075" s="210"/>
      <c r="J1075" s="211">
        <f>ROUND(I1075*H1075,2)</f>
        <v>0</v>
      </c>
      <c r="K1075" s="207" t="s">
        <v>264</v>
      </c>
      <c r="L1075" s="62"/>
      <c r="M1075" s="212" t="s">
        <v>22</v>
      </c>
      <c r="N1075" s="213" t="s">
        <v>50</v>
      </c>
      <c r="O1075" s="43"/>
      <c r="P1075" s="214">
        <f>O1075*H1075</f>
        <v>0</v>
      </c>
      <c r="Q1075" s="214">
        <v>0</v>
      </c>
      <c r="R1075" s="214">
        <f>Q1075*H1075</f>
        <v>0</v>
      </c>
      <c r="S1075" s="214">
        <v>0</v>
      </c>
      <c r="T1075" s="215">
        <f>S1075*H1075</f>
        <v>0</v>
      </c>
      <c r="AR1075" s="25" t="s">
        <v>304</v>
      </c>
      <c r="AT1075" s="25" t="s">
        <v>230</v>
      </c>
      <c r="AU1075" s="25" t="s">
        <v>87</v>
      </c>
      <c r="AY1075" s="25" t="s">
        <v>228</v>
      </c>
      <c r="BE1075" s="216">
        <f>IF(N1075="základní",J1075,0)</f>
        <v>0</v>
      </c>
      <c r="BF1075" s="216">
        <f>IF(N1075="snížená",J1075,0)</f>
        <v>0</v>
      </c>
      <c r="BG1075" s="216">
        <f>IF(N1075="zákl. přenesená",J1075,0)</f>
        <v>0</v>
      </c>
      <c r="BH1075" s="216">
        <f>IF(N1075="sníž. přenesená",J1075,0)</f>
        <v>0</v>
      </c>
      <c r="BI1075" s="216">
        <f>IF(N1075="nulová",J1075,0)</f>
        <v>0</v>
      </c>
      <c r="BJ1075" s="25" t="s">
        <v>24</v>
      </c>
      <c r="BK1075" s="216">
        <f>ROUND(I1075*H1075,2)</f>
        <v>0</v>
      </c>
      <c r="BL1075" s="25" t="s">
        <v>304</v>
      </c>
      <c r="BM1075" s="25" t="s">
        <v>2237</v>
      </c>
    </row>
    <row r="1076" spans="2:65" s="12" customFormat="1" ht="13.5">
      <c r="B1076" s="217"/>
      <c r="C1076" s="218"/>
      <c r="D1076" s="219" t="s">
        <v>237</v>
      </c>
      <c r="E1076" s="220" t="s">
        <v>22</v>
      </c>
      <c r="F1076" s="221" t="s">
        <v>2238</v>
      </c>
      <c r="G1076" s="218"/>
      <c r="H1076" s="222">
        <v>252.5</v>
      </c>
      <c r="I1076" s="223"/>
      <c r="J1076" s="218"/>
      <c r="K1076" s="218"/>
      <c r="L1076" s="224"/>
      <c r="M1076" s="225"/>
      <c r="N1076" s="226"/>
      <c r="O1076" s="226"/>
      <c r="P1076" s="226"/>
      <c r="Q1076" s="226"/>
      <c r="R1076" s="226"/>
      <c r="S1076" s="226"/>
      <c r="T1076" s="227"/>
      <c r="AT1076" s="228" t="s">
        <v>237</v>
      </c>
      <c r="AU1076" s="228" t="s">
        <v>87</v>
      </c>
      <c r="AV1076" s="12" t="s">
        <v>87</v>
      </c>
      <c r="AW1076" s="12" t="s">
        <v>42</v>
      </c>
      <c r="AX1076" s="12" t="s">
        <v>24</v>
      </c>
      <c r="AY1076" s="228" t="s">
        <v>228</v>
      </c>
    </row>
    <row r="1077" spans="2:65" s="1" customFormat="1" ht="69.75" customHeight="1">
      <c r="B1077" s="42"/>
      <c r="C1077" s="205" t="s">
        <v>2239</v>
      </c>
      <c r="D1077" s="205" t="s">
        <v>230</v>
      </c>
      <c r="E1077" s="206" t="s">
        <v>2240</v>
      </c>
      <c r="F1077" s="207" t="s">
        <v>2241</v>
      </c>
      <c r="G1077" s="208" t="s">
        <v>852</v>
      </c>
      <c r="H1077" s="209">
        <v>1</v>
      </c>
      <c r="I1077" s="210"/>
      <c r="J1077" s="211">
        <f>ROUND(I1077*H1077,2)</f>
        <v>0</v>
      </c>
      <c r="K1077" s="207" t="s">
        <v>264</v>
      </c>
      <c r="L1077" s="62"/>
      <c r="M1077" s="212" t="s">
        <v>22</v>
      </c>
      <c r="N1077" s="213" t="s">
        <v>50</v>
      </c>
      <c r="O1077" s="43"/>
      <c r="P1077" s="214">
        <f>O1077*H1077</f>
        <v>0</v>
      </c>
      <c r="Q1077" s="214">
        <v>0</v>
      </c>
      <c r="R1077" s="214">
        <f>Q1077*H1077</f>
        <v>0</v>
      </c>
      <c r="S1077" s="214">
        <v>0</v>
      </c>
      <c r="T1077" s="215">
        <f>S1077*H1077</f>
        <v>0</v>
      </c>
      <c r="AR1077" s="25" t="s">
        <v>304</v>
      </c>
      <c r="AT1077" s="25" t="s">
        <v>230</v>
      </c>
      <c r="AU1077" s="25" t="s">
        <v>87</v>
      </c>
      <c r="AY1077" s="25" t="s">
        <v>228</v>
      </c>
      <c r="BE1077" s="216">
        <f>IF(N1077="základní",J1077,0)</f>
        <v>0</v>
      </c>
      <c r="BF1077" s="216">
        <f>IF(N1077="snížená",J1077,0)</f>
        <v>0</v>
      </c>
      <c r="BG1077" s="216">
        <f>IF(N1077="zákl. přenesená",J1077,0)</f>
        <v>0</v>
      </c>
      <c r="BH1077" s="216">
        <f>IF(N1077="sníž. přenesená",J1077,0)</f>
        <v>0</v>
      </c>
      <c r="BI1077" s="216">
        <f>IF(N1077="nulová",J1077,0)</f>
        <v>0</v>
      </c>
      <c r="BJ1077" s="25" t="s">
        <v>24</v>
      </c>
      <c r="BK1077" s="216">
        <f>ROUND(I1077*H1077,2)</f>
        <v>0</v>
      </c>
      <c r="BL1077" s="25" t="s">
        <v>304</v>
      </c>
      <c r="BM1077" s="25" t="s">
        <v>2242</v>
      </c>
    </row>
    <row r="1078" spans="2:65" s="1" customFormat="1" ht="81">
      <c r="B1078" s="42"/>
      <c r="C1078" s="64"/>
      <c r="D1078" s="229" t="s">
        <v>640</v>
      </c>
      <c r="E1078" s="64"/>
      <c r="F1078" s="254" t="s">
        <v>2243</v>
      </c>
      <c r="G1078" s="64"/>
      <c r="H1078" s="64"/>
      <c r="I1078" s="173"/>
      <c r="J1078" s="64"/>
      <c r="K1078" s="64"/>
      <c r="L1078" s="62"/>
      <c r="M1078" s="255"/>
      <c r="N1078" s="43"/>
      <c r="O1078" s="43"/>
      <c r="P1078" s="43"/>
      <c r="Q1078" s="43"/>
      <c r="R1078" s="43"/>
      <c r="S1078" s="43"/>
      <c r="T1078" s="79"/>
      <c r="AT1078" s="25" t="s">
        <v>640</v>
      </c>
      <c r="AU1078" s="25" t="s">
        <v>87</v>
      </c>
    </row>
    <row r="1079" spans="2:65" s="12" customFormat="1" ht="13.5">
      <c r="B1079" s="217"/>
      <c r="C1079" s="218"/>
      <c r="D1079" s="219" t="s">
        <v>237</v>
      </c>
      <c r="E1079" s="220" t="s">
        <v>22</v>
      </c>
      <c r="F1079" s="221" t="s">
        <v>2244</v>
      </c>
      <c r="G1079" s="218"/>
      <c r="H1079" s="222">
        <v>1</v>
      </c>
      <c r="I1079" s="223"/>
      <c r="J1079" s="218"/>
      <c r="K1079" s="218"/>
      <c r="L1079" s="224"/>
      <c r="M1079" s="225"/>
      <c r="N1079" s="226"/>
      <c r="O1079" s="226"/>
      <c r="P1079" s="226"/>
      <c r="Q1079" s="226"/>
      <c r="R1079" s="226"/>
      <c r="S1079" s="226"/>
      <c r="T1079" s="227"/>
      <c r="AT1079" s="228" t="s">
        <v>237</v>
      </c>
      <c r="AU1079" s="228" t="s">
        <v>87</v>
      </c>
      <c r="AV1079" s="12" t="s">
        <v>87</v>
      </c>
      <c r="AW1079" s="12" t="s">
        <v>42</v>
      </c>
      <c r="AX1079" s="12" t="s">
        <v>24</v>
      </c>
      <c r="AY1079" s="228" t="s">
        <v>228</v>
      </c>
    </row>
    <row r="1080" spans="2:65" s="1" customFormat="1" ht="57" customHeight="1">
      <c r="B1080" s="42"/>
      <c r="C1080" s="205" t="s">
        <v>2245</v>
      </c>
      <c r="D1080" s="205" t="s">
        <v>230</v>
      </c>
      <c r="E1080" s="206" t="s">
        <v>2246</v>
      </c>
      <c r="F1080" s="207" t="s">
        <v>2247</v>
      </c>
      <c r="G1080" s="208" t="s">
        <v>263</v>
      </c>
      <c r="H1080" s="209">
        <v>33.911000000000001</v>
      </c>
      <c r="I1080" s="210"/>
      <c r="J1080" s="211">
        <f>ROUND(I1080*H1080,2)</f>
        <v>0</v>
      </c>
      <c r="K1080" s="207" t="s">
        <v>264</v>
      </c>
      <c r="L1080" s="62"/>
      <c r="M1080" s="212" t="s">
        <v>22</v>
      </c>
      <c r="N1080" s="213" t="s">
        <v>50</v>
      </c>
      <c r="O1080" s="43"/>
      <c r="P1080" s="214">
        <f>O1080*H1080</f>
        <v>0</v>
      </c>
      <c r="Q1080" s="214">
        <v>0</v>
      </c>
      <c r="R1080" s="214">
        <f>Q1080*H1080</f>
        <v>0</v>
      </c>
      <c r="S1080" s="214">
        <v>0</v>
      </c>
      <c r="T1080" s="215">
        <f>S1080*H1080</f>
        <v>0</v>
      </c>
      <c r="AR1080" s="25" t="s">
        <v>304</v>
      </c>
      <c r="AT1080" s="25" t="s">
        <v>230</v>
      </c>
      <c r="AU1080" s="25" t="s">
        <v>87</v>
      </c>
      <c r="AY1080" s="25" t="s">
        <v>228</v>
      </c>
      <c r="BE1080" s="216">
        <f>IF(N1080="základní",J1080,0)</f>
        <v>0</v>
      </c>
      <c r="BF1080" s="216">
        <f>IF(N1080="snížená",J1080,0)</f>
        <v>0</v>
      </c>
      <c r="BG1080" s="216">
        <f>IF(N1080="zákl. přenesená",J1080,0)</f>
        <v>0</v>
      </c>
      <c r="BH1080" s="216">
        <f>IF(N1080="sníž. přenesená",J1080,0)</f>
        <v>0</v>
      </c>
      <c r="BI1080" s="216">
        <f>IF(N1080="nulová",J1080,0)</f>
        <v>0</v>
      </c>
      <c r="BJ1080" s="25" t="s">
        <v>24</v>
      </c>
      <c r="BK1080" s="216">
        <f>ROUND(I1080*H1080,2)</f>
        <v>0</v>
      </c>
      <c r="BL1080" s="25" t="s">
        <v>304</v>
      </c>
      <c r="BM1080" s="25" t="s">
        <v>2248</v>
      </c>
    </row>
    <row r="1081" spans="2:65" s="1" customFormat="1" ht="94.5">
      <c r="B1081" s="42"/>
      <c r="C1081" s="64"/>
      <c r="D1081" s="229" t="s">
        <v>640</v>
      </c>
      <c r="E1081" s="64"/>
      <c r="F1081" s="254" t="s">
        <v>2249</v>
      </c>
      <c r="G1081" s="64"/>
      <c r="H1081" s="64"/>
      <c r="I1081" s="173"/>
      <c r="J1081" s="64"/>
      <c r="K1081" s="64"/>
      <c r="L1081" s="62"/>
      <c r="M1081" s="255"/>
      <c r="N1081" s="43"/>
      <c r="O1081" s="43"/>
      <c r="P1081" s="43"/>
      <c r="Q1081" s="43"/>
      <c r="R1081" s="43"/>
      <c r="S1081" s="43"/>
      <c r="T1081" s="79"/>
      <c r="AT1081" s="25" t="s">
        <v>640</v>
      </c>
      <c r="AU1081" s="25" t="s">
        <v>87</v>
      </c>
    </row>
    <row r="1082" spans="2:65" s="12" customFormat="1" ht="13.5">
      <c r="B1082" s="217"/>
      <c r="C1082" s="218"/>
      <c r="D1082" s="219" t="s">
        <v>237</v>
      </c>
      <c r="E1082" s="220" t="s">
        <v>22</v>
      </c>
      <c r="F1082" s="221" t="s">
        <v>2250</v>
      </c>
      <c r="G1082" s="218"/>
      <c r="H1082" s="222">
        <v>33.911000000000001</v>
      </c>
      <c r="I1082" s="223"/>
      <c r="J1082" s="218"/>
      <c r="K1082" s="218"/>
      <c r="L1082" s="224"/>
      <c r="M1082" s="225"/>
      <c r="N1082" s="226"/>
      <c r="O1082" s="226"/>
      <c r="P1082" s="226"/>
      <c r="Q1082" s="226"/>
      <c r="R1082" s="226"/>
      <c r="S1082" s="226"/>
      <c r="T1082" s="227"/>
      <c r="AT1082" s="228" t="s">
        <v>237</v>
      </c>
      <c r="AU1082" s="228" t="s">
        <v>87</v>
      </c>
      <c r="AV1082" s="12" t="s">
        <v>87</v>
      </c>
      <c r="AW1082" s="12" t="s">
        <v>42</v>
      </c>
      <c r="AX1082" s="12" t="s">
        <v>24</v>
      </c>
      <c r="AY1082" s="228" t="s">
        <v>228</v>
      </c>
    </row>
    <row r="1083" spans="2:65" s="1" customFormat="1" ht="22.5" customHeight="1">
      <c r="B1083" s="42"/>
      <c r="C1083" s="205" t="s">
        <v>2251</v>
      </c>
      <c r="D1083" s="205" t="s">
        <v>230</v>
      </c>
      <c r="E1083" s="206" t="s">
        <v>2252</v>
      </c>
      <c r="F1083" s="207" t="s">
        <v>2253</v>
      </c>
      <c r="G1083" s="208" t="s">
        <v>852</v>
      </c>
      <c r="H1083" s="209">
        <v>23</v>
      </c>
      <c r="I1083" s="210"/>
      <c r="J1083" s="211">
        <f>ROUND(I1083*H1083,2)</f>
        <v>0</v>
      </c>
      <c r="K1083" s="207" t="s">
        <v>264</v>
      </c>
      <c r="L1083" s="62"/>
      <c r="M1083" s="212" t="s">
        <v>22</v>
      </c>
      <c r="N1083" s="213" t="s">
        <v>50</v>
      </c>
      <c r="O1083" s="43"/>
      <c r="P1083" s="214">
        <f>O1083*H1083</f>
        <v>0</v>
      </c>
      <c r="Q1083" s="214">
        <v>0</v>
      </c>
      <c r="R1083" s="214">
        <f>Q1083*H1083</f>
        <v>0</v>
      </c>
      <c r="S1083" s="214">
        <v>0</v>
      </c>
      <c r="T1083" s="215">
        <f>S1083*H1083</f>
        <v>0</v>
      </c>
      <c r="AR1083" s="25" t="s">
        <v>304</v>
      </c>
      <c r="AT1083" s="25" t="s">
        <v>230</v>
      </c>
      <c r="AU1083" s="25" t="s">
        <v>87</v>
      </c>
      <c r="AY1083" s="25" t="s">
        <v>228</v>
      </c>
      <c r="BE1083" s="216">
        <f>IF(N1083="základní",J1083,0)</f>
        <v>0</v>
      </c>
      <c r="BF1083" s="216">
        <f>IF(N1083="snížená",J1083,0)</f>
        <v>0</v>
      </c>
      <c r="BG1083" s="216">
        <f>IF(N1083="zákl. přenesená",J1083,0)</f>
        <v>0</v>
      </c>
      <c r="BH1083" s="216">
        <f>IF(N1083="sníž. přenesená",J1083,0)</f>
        <v>0</v>
      </c>
      <c r="BI1083" s="216">
        <f>IF(N1083="nulová",J1083,0)</f>
        <v>0</v>
      </c>
      <c r="BJ1083" s="25" t="s">
        <v>24</v>
      </c>
      <c r="BK1083" s="216">
        <f>ROUND(I1083*H1083,2)</f>
        <v>0</v>
      </c>
      <c r="BL1083" s="25" t="s">
        <v>304</v>
      </c>
      <c r="BM1083" s="25" t="s">
        <v>2254</v>
      </c>
    </row>
    <row r="1084" spans="2:65" s="1" customFormat="1" ht="31.5" customHeight="1">
      <c r="B1084" s="42"/>
      <c r="C1084" s="205" t="s">
        <v>2255</v>
      </c>
      <c r="D1084" s="205" t="s">
        <v>230</v>
      </c>
      <c r="E1084" s="206" t="s">
        <v>2256</v>
      </c>
      <c r="F1084" s="207" t="s">
        <v>2257</v>
      </c>
      <c r="G1084" s="208" t="s">
        <v>852</v>
      </c>
      <c r="H1084" s="209">
        <v>12</v>
      </c>
      <c r="I1084" s="210"/>
      <c r="J1084" s="211">
        <f>ROUND(I1084*H1084,2)</f>
        <v>0</v>
      </c>
      <c r="K1084" s="207" t="s">
        <v>264</v>
      </c>
      <c r="L1084" s="62"/>
      <c r="M1084" s="212" t="s">
        <v>22</v>
      </c>
      <c r="N1084" s="213" t="s">
        <v>50</v>
      </c>
      <c r="O1084" s="43"/>
      <c r="P1084" s="214">
        <f>O1084*H1084</f>
        <v>0</v>
      </c>
      <c r="Q1084" s="214">
        <v>0</v>
      </c>
      <c r="R1084" s="214">
        <f>Q1084*H1084</f>
        <v>0</v>
      </c>
      <c r="S1084" s="214">
        <v>0</v>
      </c>
      <c r="T1084" s="215">
        <f>S1084*H1084</f>
        <v>0</v>
      </c>
      <c r="AR1084" s="25" t="s">
        <v>304</v>
      </c>
      <c r="AT1084" s="25" t="s">
        <v>230</v>
      </c>
      <c r="AU1084" s="25" t="s">
        <v>87</v>
      </c>
      <c r="AY1084" s="25" t="s">
        <v>228</v>
      </c>
      <c r="BE1084" s="216">
        <f>IF(N1084="základní",J1084,0)</f>
        <v>0</v>
      </c>
      <c r="BF1084" s="216">
        <f>IF(N1084="snížená",J1084,0)</f>
        <v>0</v>
      </c>
      <c r="BG1084" s="216">
        <f>IF(N1084="zákl. přenesená",J1084,0)</f>
        <v>0</v>
      </c>
      <c r="BH1084" s="216">
        <f>IF(N1084="sníž. přenesená",J1084,0)</f>
        <v>0</v>
      </c>
      <c r="BI1084" s="216">
        <f>IF(N1084="nulová",J1084,0)</f>
        <v>0</v>
      </c>
      <c r="BJ1084" s="25" t="s">
        <v>24</v>
      </c>
      <c r="BK1084" s="216">
        <f>ROUND(I1084*H1084,2)</f>
        <v>0</v>
      </c>
      <c r="BL1084" s="25" t="s">
        <v>304</v>
      </c>
      <c r="BM1084" s="25" t="s">
        <v>2258</v>
      </c>
    </row>
    <row r="1085" spans="2:65" s="1" customFormat="1" ht="22.5" customHeight="1">
      <c r="B1085" s="42"/>
      <c r="C1085" s="205" t="s">
        <v>2259</v>
      </c>
      <c r="D1085" s="205" t="s">
        <v>230</v>
      </c>
      <c r="E1085" s="206" t="s">
        <v>2260</v>
      </c>
      <c r="F1085" s="207" t="s">
        <v>2261</v>
      </c>
      <c r="G1085" s="208" t="s">
        <v>852</v>
      </c>
      <c r="H1085" s="209">
        <v>3</v>
      </c>
      <c r="I1085" s="210"/>
      <c r="J1085" s="211">
        <f>ROUND(I1085*H1085,2)</f>
        <v>0</v>
      </c>
      <c r="K1085" s="207" t="s">
        <v>264</v>
      </c>
      <c r="L1085" s="62"/>
      <c r="M1085" s="212" t="s">
        <v>22</v>
      </c>
      <c r="N1085" s="213" t="s">
        <v>50</v>
      </c>
      <c r="O1085" s="43"/>
      <c r="P1085" s="214">
        <f>O1085*H1085</f>
        <v>0</v>
      </c>
      <c r="Q1085" s="214">
        <v>0</v>
      </c>
      <c r="R1085" s="214">
        <f>Q1085*H1085</f>
        <v>0</v>
      </c>
      <c r="S1085" s="214">
        <v>0</v>
      </c>
      <c r="T1085" s="215">
        <f>S1085*H1085</f>
        <v>0</v>
      </c>
      <c r="AR1085" s="25" t="s">
        <v>304</v>
      </c>
      <c r="AT1085" s="25" t="s">
        <v>230</v>
      </c>
      <c r="AU1085" s="25" t="s">
        <v>87</v>
      </c>
      <c r="AY1085" s="25" t="s">
        <v>228</v>
      </c>
      <c r="BE1085" s="216">
        <f>IF(N1085="základní",J1085,0)</f>
        <v>0</v>
      </c>
      <c r="BF1085" s="216">
        <f>IF(N1085="snížená",J1085,0)</f>
        <v>0</v>
      </c>
      <c r="BG1085" s="216">
        <f>IF(N1085="zákl. přenesená",J1085,0)</f>
        <v>0</v>
      </c>
      <c r="BH1085" s="216">
        <f>IF(N1085="sníž. přenesená",J1085,0)</f>
        <v>0</v>
      </c>
      <c r="BI1085" s="216">
        <f>IF(N1085="nulová",J1085,0)</f>
        <v>0</v>
      </c>
      <c r="BJ1085" s="25" t="s">
        <v>24</v>
      </c>
      <c r="BK1085" s="216">
        <f>ROUND(I1085*H1085,2)</f>
        <v>0</v>
      </c>
      <c r="BL1085" s="25" t="s">
        <v>304</v>
      </c>
      <c r="BM1085" s="25" t="s">
        <v>2262</v>
      </c>
    </row>
    <row r="1086" spans="2:65" s="1" customFormat="1" ht="22.5" customHeight="1">
      <c r="B1086" s="42"/>
      <c r="C1086" s="205" t="s">
        <v>2263</v>
      </c>
      <c r="D1086" s="205" t="s">
        <v>230</v>
      </c>
      <c r="E1086" s="206" t="s">
        <v>2264</v>
      </c>
      <c r="F1086" s="207" t="s">
        <v>2265</v>
      </c>
      <c r="G1086" s="208" t="s">
        <v>852</v>
      </c>
      <c r="H1086" s="209">
        <v>6</v>
      </c>
      <c r="I1086" s="210"/>
      <c r="J1086" s="211">
        <f>ROUND(I1086*H1086,2)</f>
        <v>0</v>
      </c>
      <c r="K1086" s="207" t="s">
        <v>22</v>
      </c>
      <c r="L1086" s="62"/>
      <c r="M1086" s="212" t="s">
        <v>22</v>
      </c>
      <c r="N1086" s="213" t="s">
        <v>50</v>
      </c>
      <c r="O1086" s="43"/>
      <c r="P1086" s="214">
        <f>O1086*H1086</f>
        <v>0</v>
      </c>
      <c r="Q1086" s="214">
        <v>0</v>
      </c>
      <c r="R1086" s="214">
        <f>Q1086*H1086</f>
        <v>0</v>
      </c>
      <c r="S1086" s="214">
        <v>0</v>
      </c>
      <c r="T1086" s="215">
        <f>S1086*H1086</f>
        <v>0</v>
      </c>
      <c r="AR1086" s="25" t="s">
        <v>304</v>
      </c>
      <c r="AT1086" s="25" t="s">
        <v>230</v>
      </c>
      <c r="AU1086" s="25" t="s">
        <v>87</v>
      </c>
      <c r="AY1086" s="25" t="s">
        <v>228</v>
      </c>
      <c r="BE1086" s="216">
        <f>IF(N1086="základní",J1086,0)</f>
        <v>0</v>
      </c>
      <c r="BF1086" s="216">
        <f>IF(N1086="snížená",J1086,0)</f>
        <v>0</v>
      </c>
      <c r="BG1086" s="216">
        <f>IF(N1086="zákl. přenesená",J1086,0)</f>
        <v>0</v>
      </c>
      <c r="BH1086" s="216">
        <f>IF(N1086="sníž. přenesená",J1086,0)</f>
        <v>0</v>
      </c>
      <c r="BI1086" s="216">
        <f>IF(N1086="nulová",J1086,0)</f>
        <v>0</v>
      </c>
      <c r="BJ1086" s="25" t="s">
        <v>24</v>
      </c>
      <c r="BK1086" s="216">
        <f>ROUND(I1086*H1086,2)</f>
        <v>0</v>
      </c>
      <c r="BL1086" s="25" t="s">
        <v>304</v>
      </c>
      <c r="BM1086" s="25" t="s">
        <v>2266</v>
      </c>
    </row>
    <row r="1087" spans="2:65" s="1" customFormat="1" ht="22.5" customHeight="1">
      <c r="B1087" s="42"/>
      <c r="C1087" s="205" t="s">
        <v>2267</v>
      </c>
      <c r="D1087" s="205" t="s">
        <v>230</v>
      </c>
      <c r="E1087" s="206" t="s">
        <v>2268</v>
      </c>
      <c r="F1087" s="207" t="s">
        <v>2269</v>
      </c>
      <c r="G1087" s="208" t="s">
        <v>1024</v>
      </c>
      <c r="H1087" s="279"/>
      <c r="I1087" s="210"/>
      <c r="J1087" s="211">
        <f>ROUND(I1087*H1087,2)</f>
        <v>0</v>
      </c>
      <c r="K1087" s="207" t="s">
        <v>234</v>
      </c>
      <c r="L1087" s="62"/>
      <c r="M1087" s="212" t="s">
        <v>22</v>
      </c>
      <c r="N1087" s="213" t="s">
        <v>50</v>
      </c>
      <c r="O1087" s="43"/>
      <c r="P1087" s="214">
        <f>O1087*H1087</f>
        <v>0</v>
      </c>
      <c r="Q1087" s="214">
        <v>0</v>
      </c>
      <c r="R1087" s="214">
        <f>Q1087*H1087</f>
        <v>0</v>
      </c>
      <c r="S1087" s="214">
        <v>0</v>
      </c>
      <c r="T1087" s="215">
        <f>S1087*H1087</f>
        <v>0</v>
      </c>
      <c r="AR1087" s="25" t="s">
        <v>304</v>
      </c>
      <c r="AT1087" s="25" t="s">
        <v>230</v>
      </c>
      <c r="AU1087" s="25" t="s">
        <v>87</v>
      </c>
      <c r="AY1087" s="25" t="s">
        <v>228</v>
      </c>
      <c r="BE1087" s="216">
        <f>IF(N1087="základní",J1087,0)</f>
        <v>0</v>
      </c>
      <c r="BF1087" s="216">
        <f>IF(N1087="snížená",J1087,0)</f>
        <v>0</v>
      </c>
      <c r="BG1087" s="216">
        <f>IF(N1087="zákl. přenesená",J1087,0)</f>
        <v>0</v>
      </c>
      <c r="BH1087" s="216">
        <f>IF(N1087="sníž. přenesená",J1087,0)</f>
        <v>0</v>
      </c>
      <c r="BI1087" s="216">
        <f>IF(N1087="nulová",J1087,0)</f>
        <v>0</v>
      </c>
      <c r="BJ1087" s="25" t="s">
        <v>24</v>
      </c>
      <c r="BK1087" s="216">
        <f>ROUND(I1087*H1087,2)</f>
        <v>0</v>
      </c>
      <c r="BL1087" s="25" t="s">
        <v>304</v>
      </c>
      <c r="BM1087" s="25" t="s">
        <v>2270</v>
      </c>
    </row>
    <row r="1088" spans="2:65" s="11" customFormat="1" ht="29.85" customHeight="1">
      <c r="B1088" s="188"/>
      <c r="C1088" s="189"/>
      <c r="D1088" s="202" t="s">
        <v>78</v>
      </c>
      <c r="E1088" s="203" t="s">
        <v>2271</v>
      </c>
      <c r="F1088" s="203" t="s">
        <v>2272</v>
      </c>
      <c r="G1088" s="189"/>
      <c r="H1088" s="189"/>
      <c r="I1088" s="192"/>
      <c r="J1088" s="204">
        <f>BK1088</f>
        <v>0</v>
      </c>
      <c r="K1088" s="189"/>
      <c r="L1088" s="194"/>
      <c r="M1088" s="195"/>
      <c r="N1088" s="196"/>
      <c r="O1088" s="196"/>
      <c r="P1088" s="197">
        <f>SUM(P1089:P1185)</f>
        <v>0</v>
      </c>
      <c r="Q1088" s="196"/>
      <c r="R1088" s="197">
        <f>SUM(R1089:R1185)</f>
        <v>15.398723700000001</v>
      </c>
      <c r="S1088" s="196"/>
      <c r="T1088" s="198">
        <f>SUM(T1089:T1185)</f>
        <v>0</v>
      </c>
      <c r="AR1088" s="199" t="s">
        <v>87</v>
      </c>
      <c r="AT1088" s="200" t="s">
        <v>78</v>
      </c>
      <c r="AU1088" s="200" t="s">
        <v>24</v>
      </c>
      <c r="AY1088" s="199" t="s">
        <v>228</v>
      </c>
      <c r="BK1088" s="201">
        <f>SUM(BK1089:BK1185)</f>
        <v>0</v>
      </c>
    </row>
    <row r="1089" spans="2:65" s="1" customFormat="1" ht="31.5" customHeight="1">
      <c r="B1089" s="42"/>
      <c r="C1089" s="205" t="s">
        <v>2273</v>
      </c>
      <c r="D1089" s="205" t="s">
        <v>230</v>
      </c>
      <c r="E1089" s="206" t="s">
        <v>2274</v>
      </c>
      <c r="F1089" s="207" t="s">
        <v>2275</v>
      </c>
      <c r="G1089" s="208" t="s">
        <v>328</v>
      </c>
      <c r="H1089" s="209">
        <v>78.400000000000006</v>
      </c>
      <c r="I1089" s="210"/>
      <c r="J1089" s="211">
        <f>ROUND(I1089*H1089,2)</f>
        <v>0</v>
      </c>
      <c r="K1089" s="207" t="s">
        <v>234</v>
      </c>
      <c r="L1089" s="62"/>
      <c r="M1089" s="212" t="s">
        <v>22</v>
      </c>
      <c r="N1089" s="213" t="s">
        <v>50</v>
      </c>
      <c r="O1089" s="43"/>
      <c r="P1089" s="214">
        <f>O1089*H1089</f>
        <v>0</v>
      </c>
      <c r="Q1089" s="214">
        <v>1.47E-3</v>
      </c>
      <c r="R1089" s="214">
        <f>Q1089*H1089</f>
        <v>0.115248</v>
      </c>
      <c r="S1089" s="214">
        <v>0</v>
      </c>
      <c r="T1089" s="215">
        <f>S1089*H1089</f>
        <v>0</v>
      </c>
      <c r="AR1089" s="25" t="s">
        <v>304</v>
      </c>
      <c r="AT1089" s="25" t="s">
        <v>230</v>
      </c>
      <c r="AU1089" s="25" t="s">
        <v>87</v>
      </c>
      <c r="AY1089" s="25" t="s">
        <v>228</v>
      </c>
      <c r="BE1089" s="216">
        <f>IF(N1089="základní",J1089,0)</f>
        <v>0</v>
      </c>
      <c r="BF1089" s="216">
        <f>IF(N1089="snížená",J1089,0)</f>
        <v>0</v>
      </c>
      <c r="BG1089" s="216">
        <f>IF(N1089="zákl. přenesená",J1089,0)</f>
        <v>0</v>
      </c>
      <c r="BH1089" s="216">
        <f>IF(N1089="sníž. přenesená",J1089,0)</f>
        <v>0</v>
      </c>
      <c r="BI1089" s="216">
        <f>IF(N1089="nulová",J1089,0)</f>
        <v>0</v>
      </c>
      <c r="BJ1089" s="25" t="s">
        <v>24</v>
      </c>
      <c r="BK1089" s="216">
        <f>ROUND(I1089*H1089,2)</f>
        <v>0</v>
      </c>
      <c r="BL1089" s="25" t="s">
        <v>304</v>
      </c>
      <c r="BM1089" s="25" t="s">
        <v>2276</v>
      </c>
    </row>
    <row r="1090" spans="2:65" s="12" customFormat="1" ht="13.5">
      <c r="B1090" s="217"/>
      <c r="C1090" s="218"/>
      <c r="D1090" s="229" t="s">
        <v>237</v>
      </c>
      <c r="E1090" s="230" t="s">
        <v>22</v>
      </c>
      <c r="F1090" s="231" t="s">
        <v>2277</v>
      </c>
      <c r="G1090" s="218"/>
      <c r="H1090" s="232">
        <v>22.4</v>
      </c>
      <c r="I1090" s="223"/>
      <c r="J1090" s="218"/>
      <c r="K1090" s="218"/>
      <c r="L1090" s="224"/>
      <c r="M1090" s="225"/>
      <c r="N1090" s="226"/>
      <c r="O1090" s="226"/>
      <c r="P1090" s="226"/>
      <c r="Q1090" s="226"/>
      <c r="R1090" s="226"/>
      <c r="S1090" s="226"/>
      <c r="T1090" s="227"/>
      <c r="AT1090" s="228" t="s">
        <v>237</v>
      </c>
      <c r="AU1090" s="228" t="s">
        <v>87</v>
      </c>
      <c r="AV1090" s="12" t="s">
        <v>87</v>
      </c>
      <c r="AW1090" s="12" t="s">
        <v>42</v>
      </c>
      <c r="AX1090" s="12" t="s">
        <v>79</v>
      </c>
      <c r="AY1090" s="228" t="s">
        <v>228</v>
      </c>
    </row>
    <row r="1091" spans="2:65" s="12" customFormat="1" ht="13.5">
      <c r="B1091" s="217"/>
      <c r="C1091" s="218"/>
      <c r="D1091" s="229" t="s">
        <v>237</v>
      </c>
      <c r="E1091" s="230" t="s">
        <v>22</v>
      </c>
      <c r="F1091" s="231" t="s">
        <v>2278</v>
      </c>
      <c r="G1091" s="218"/>
      <c r="H1091" s="232">
        <v>28</v>
      </c>
      <c r="I1091" s="223"/>
      <c r="J1091" s="218"/>
      <c r="K1091" s="218"/>
      <c r="L1091" s="224"/>
      <c r="M1091" s="225"/>
      <c r="N1091" s="226"/>
      <c r="O1091" s="226"/>
      <c r="P1091" s="226"/>
      <c r="Q1091" s="226"/>
      <c r="R1091" s="226"/>
      <c r="S1091" s="226"/>
      <c r="T1091" s="227"/>
      <c r="AT1091" s="228" t="s">
        <v>237</v>
      </c>
      <c r="AU1091" s="228" t="s">
        <v>87</v>
      </c>
      <c r="AV1091" s="12" t="s">
        <v>87</v>
      </c>
      <c r="AW1091" s="12" t="s">
        <v>42</v>
      </c>
      <c r="AX1091" s="12" t="s">
        <v>79</v>
      </c>
      <c r="AY1091" s="228" t="s">
        <v>228</v>
      </c>
    </row>
    <row r="1092" spans="2:65" s="12" customFormat="1" ht="13.5">
      <c r="B1092" s="217"/>
      <c r="C1092" s="218"/>
      <c r="D1092" s="229" t="s">
        <v>237</v>
      </c>
      <c r="E1092" s="230" t="s">
        <v>22</v>
      </c>
      <c r="F1092" s="231" t="s">
        <v>2279</v>
      </c>
      <c r="G1092" s="218"/>
      <c r="H1092" s="232">
        <v>28</v>
      </c>
      <c r="I1092" s="223"/>
      <c r="J1092" s="218"/>
      <c r="K1092" s="218"/>
      <c r="L1092" s="224"/>
      <c r="M1092" s="225"/>
      <c r="N1092" s="226"/>
      <c r="O1092" s="226"/>
      <c r="P1092" s="226"/>
      <c r="Q1092" s="226"/>
      <c r="R1092" s="226"/>
      <c r="S1092" s="226"/>
      <c r="T1092" s="227"/>
      <c r="AT1092" s="228" t="s">
        <v>237</v>
      </c>
      <c r="AU1092" s="228" t="s">
        <v>87</v>
      </c>
      <c r="AV1092" s="12" t="s">
        <v>87</v>
      </c>
      <c r="AW1092" s="12" t="s">
        <v>42</v>
      </c>
      <c r="AX1092" s="12" t="s">
        <v>79</v>
      </c>
      <c r="AY1092" s="228" t="s">
        <v>228</v>
      </c>
    </row>
    <row r="1093" spans="2:65" s="13" customFormat="1" ht="13.5">
      <c r="B1093" s="243"/>
      <c r="C1093" s="244"/>
      <c r="D1093" s="219" t="s">
        <v>237</v>
      </c>
      <c r="E1093" s="245" t="s">
        <v>22</v>
      </c>
      <c r="F1093" s="246" t="s">
        <v>358</v>
      </c>
      <c r="G1093" s="244"/>
      <c r="H1093" s="247">
        <v>78.400000000000006</v>
      </c>
      <c r="I1093" s="248"/>
      <c r="J1093" s="244"/>
      <c r="K1093" s="244"/>
      <c r="L1093" s="249"/>
      <c r="M1093" s="250"/>
      <c r="N1093" s="251"/>
      <c r="O1093" s="251"/>
      <c r="P1093" s="251"/>
      <c r="Q1093" s="251"/>
      <c r="R1093" s="251"/>
      <c r="S1093" s="251"/>
      <c r="T1093" s="252"/>
      <c r="AT1093" s="253" t="s">
        <v>237</v>
      </c>
      <c r="AU1093" s="253" t="s">
        <v>87</v>
      </c>
      <c r="AV1093" s="13" t="s">
        <v>235</v>
      </c>
      <c r="AW1093" s="13" t="s">
        <v>42</v>
      </c>
      <c r="AX1093" s="13" t="s">
        <v>24</v>
      </c>
      <c r="AY1093" s="253" t="s">
        <v>228</v>
      </c>
    </row>
    <row r="1094" spans="2:65" s="1" customFormat="1" ht="31.5" customHeight="1">
      <c r="B1094" s="42"/>
      <c r="C1094" s="205" t="s">
        <v>2280</v>
      </c>
      <c r="D1094" s="205" t="s">
        <v>230</v>
      </c>
      <c r="E1094" s="206" t="s">
        <v>2281</v>
      </c>
      <c r="F1094" s="207" t="s">
        <v>2282</v>
      </c>
      <c r="G1094" s="208" t="s">
        <v>328</v>
      </c>
      <c r="H1094" s="209">
        <v>122.4</v>
      </c>
      <c r="I1094" s="210"/>
      <c r="J1094" s="211">
        <f>ROUND(I1094*H1094,2)</f>
        <v>0</v>
      </c>
      <c r="K1094" s="207" t="s">
        <v>234</v>
      </c>
      <c r="L1094" s="62"/>
      <c r="M1094" s="212" t="s">
        <v>22</v>
      </c>
      <c r="N1094" s="213" t="s">
        <v>50</v>
      </c>
      <c r="O1094" s="43"/>
      <c r="P1094" s="214">
        <f>O1094*H1094</f>
        <v>0</v>
      </c>
      <c r="Q1094" s="214">
        <v>1.8E-3</v>
      </c>
      <c r="R1094" s="214">
        <f>Q1094*H1094</f>
        <v>0.22032000000000002</v>
      </c>
      <c r="S1094" s="214">
        <v>0</v>
      </c>
      <c r="T1094" s="215">
        <f>S1094*H1094</f>
        <v>0</v>
      </c>
      <c r="AR1094" s="25" t="s">
        <v>304</v>
      </c>
      <c r="AT1094" s="25" t="s">
        <v>230</v>
      </c>
      <c r="AU1094" s="25" t="s">
        <v>87</v>
      </c>
      <c r="AY1094" s="25" t="s">
        <v>228</v>
      </c>
      <c r="BE1094" s="216">
        <f>IF(N1094="základní",J1094,0)</f>
        <v>0</v>
      </c>
      <c r="BF1094" s="216">
        <f>IF(N1094="snížená",J1094,0)</f>
        <v>0</v>
      </c>
      <c r="BG1094" s="216">
        <f>IF(N1094="zákl. přenesená",J1094,0)</f>
        <v>0</v>
      </c>
      <c r="BH1094" s="216">
        <f>IF(N1094="sníž. přenesená",J1094,0)</f>
        <v>0</v>
      </c>
      <c r="BI1094" s="216">
        <f>IF(N1094="nulová",J1094,0)</f>
        <v>0</v>
      </c>
      <c r="BJ1094" s="25" t="s">
        <v>24</v>
      </c>
      <c r="BK1094" s="216">
        <f>ROUND(I1094*H1094,2)</f>
        <v>0</v>
      </c>
      <c r="BL1094" s="25" t="s">
        <v>304</v>
      </c>
      <c r="BM1094" s="25" t="s">
        <v>2283</v>
      </c>
    </row>
    <row r="1095" spans="2:65" s="12" customFormat="1" ht="13.5">
      <c r="B1095" s="217"/>
      <c r="C1095" s="218"/>
      <c r="D1095" s="229" t="s">
        <v>237</v>
      </c>
      <c r="E1095" s="230" t="s">
        <v>22</v>
      </c>
      <c r="F1095" s="231" t="s">
        <v>2284</v>
      </c>
      <c r="G1095" s="218"/>
      <c r="H1095" s="232">
        <v>40.799999999999997</v>
      </c>
      <c r="I1095" s="223"/>
      <c r="J1095" s="218"/>
      <c r="K1095" s="218"/>
      <c r="L1095" s="224"/>
      <c r="M1095" s="225"/>
      <c r="N1095" s="226"/>
      <c r="O1095" s="226"/>
      <c r="P1095" s="226"/>
      <c r="Q1095" s="226"/>
      <c r="R1095" s="226"/>
      <c r="S1095" s="226"/>
      <c r="T1095" s="227"/>
      <c r="AT1095" s="228" t="s">
        <v>237</v>
      </c>
      <c r="AU1095" s="228" t="s">
        <v>87</v>
      </c>
      <c r="AV1095" s="12" t="s">
        <v>87</v>
      </c>
      <c r="AW1095" s="12" t="s">
        <v>42</v>
      </c>
      <c r="AX1095" s="12" t="s">
        <v>79</v>
      </c>
      <c r="AY1095" s="228" t="s">
        <v>228</v>
      </c>
    </row>
    <row r="1096" spans="2:65" s="12" customFormat="1" ht="13.5">
      <c r="B1096" s="217"/>
      <c r="C1096" s="218"/>
      <c r="D1096" s="229" t="s">
        <v>237</v>
      </c>
      <c r="E1096" s="230" t="s">
        <v>22</v>
      </c>
      <c r="F1096" s="231" t="s">
        <v>2285</v>
      </c>
      <c r="G1096" s="218"/>
      <c r="H1096" s="232">
        <v>40.799999999999997</v>
      </c>
      <c r="I1096" s="223"/>
      <c r="J1096" s="218"/>
      <c r="K1096" s="218"/>
      <c r="L1096" s="224"/>
      <c r="M1096" s="225"/>
      <c r="N1096" s="226"/>
      <c r="O1096" s="226"/>
      <c r="P1096" s="226"/>
      <c r="Q1096" s="226"/>
      <c r="R1096" s="226"/>
      <c r="S1096" s="226"/>
      <c r="T1096" s="227"/>
      <c r="AT1096" s="228" t="s">
        <v>237</v>
      </c>
      <c r="AU1096" s="228" t="s">
        <v>87</v>
      </c>
      <c r="AV1096" s="12" t="s">
        <v>87</v>
      </c>
      <c r="AW1096" s="12" t="s">
        <v>42</v>
      </c>
      <c r="AX1096" s="12" t="s">
        <v>79</v>
      </c>
      <c r="AY1096" s="228" t="s">
        <v>228</v>
      </c>
    </row>
    <row r="1097" spans="2:65" s="12" customFormat="1" ht="13.5">
      <c r="B1097" s="217"/>
      <c r="C1097" s="218"/>
      <c r="D1097" s="229" t="s">
        <v>237</v>
      </c>
      <c r="E1097" s="230" t="s">
        <v>22</v>
      </c>
      <c r="F1097" s="231" t="s">
        <v>2286</v>
      </c>
      <c r="G1097" s="218"/>
      <c r="H1097" s="232">
        <v>40.799999999999997</v>
      </c>
      <c r="I1097" s="223"/>
      <c r="J1097" s="218"/>
      <c r="K1097" s="218"/>
      <c r="L1097" s="224"/>
      <c r="M1097" s="225"/>
      <c r="N1097" s="226"/>
      <c r="O1097" s="226"/>
      <c r="P1097" s="226"/>
      <c r="Q1097" s="226"/>
      <c r="R1097" s="226"/>
      <c r="S1097" s="226"/>
      <c r="T1097" s="227"/>
      <c r="AT1097" s="228" t="s">
        <v>237</v>
      </c>
      <c r="AU1097" s="228" t="s">
        <v>87</v>
      </c>
      <c r="AV1097" s="12" t="s">
        <v>87</v>
      </c>
      <c r="AW1097" s="12" t="s">
        <v>42</v>
      </c>
      <c r="AX1097" s="12" t="s">
        <v>79</v>
      </c>
      <c r="AY1097" s="228" t="s">
        <v>228</v>
      </c>
    </row>
    <row r="1098" spans="2:65" s="13" customFormat="1" ht="13.5">
      <c r="B1098" s="243"/>
      <c r="C1098" s="244"/>
      <c r="D1098" s="219" t="s">
        <v>237</v>
      </c>
      <c r="E1098" s="245" t="s">
        <v>22</v>
      </c>
      <c r="F1098" s="246" t="s">
        <v>358</v>
      </c>
      <c r="G1098" s="244"/>
      <c r="H1098" s="247">
        <v>122.4</v>
      </c>
      <c r="I1098" s="248"/>
      <c r="J1098" s="244"/>
      <c r="K1098" s="244"/>
      <c r="L1098" s="249"/>
      <c r="M1098" s="250"/>
      <c r="N1098" s="251"/>
      <c r="O1098" s="251"/>
      <c r="P1098" s="251"/>
      <c r="Q1098" s="251"/>
      <c r="R1098" s="251"/>
      <c r="S1098" s="251"/>
      <c r="T1098" s="252"/>
      <c r="AT1098" s="253" t="s">
        <v>237</v>
      </c>
      <c r="AU1098" s="253" t="s">
        <v>87</v>
      </c>
      <c r="AV1098" s="13" t="s">
        <v>235</v>
      </c>
      <c r="AW1098" s="13" t="s">
        <v>42</v>
      </c>
      <c r="AX1098" s="13" t="s">
        <v>24</v>
      </c>
      <c r="AY1098" s="253" t="s">
        <v>228</v>
      </c>
    </row>
    <row r="1099" spans="2:65" s="1" customFormat="1" ht="22.5" customHeight="1">
      <c r="B1099" s="42"/>
      <c r="C1099" s="233" t="s">
        <v>2287</v>
      </c>
      <c r="D1099" s="233" t="s">
        <v>349</v>
      </c>
      <c r="E1099" s="234" t="s">
        <v>2288</v>
      </c>
      <c r="F1099" s="235" t="s">
        <v>2289</v>
      </c>
      <c r="G1099" s="236" t="s">
        <v>263</v>
      </c>
      <c r="H1099" s="237">
        <v>65.024000000000001</v>
      </c>
      <c r="I1099" s="238"/>
      <c r="J1099" s="239">
        <f>ROUND(I1099*H1099,2)</f>
        <v>0</v>
      </c>
      <c r="K1099" s="235" t="s">
        <v>264</v>
      </c>
      <c r="L1099" s="240"/>
      <c r="M1099" s="241" t="s">
        <v>22</v>
      </c>
      <c r="N1099" s="242" t="s">
        <v>50</v>
      </c>
      <c r="O1099" s="43"/>
      <c r="P1099" s="214">
        <f>O1099*H1099</f>
        <v>0</v>
      </c>
      <c r="Q1099" s="214">
        <v>2.5000000000000001E-2</v>
      </c>
      <c r="R1099" s="214">
        <f>Q1099*H1099</f>
        <v>1.6256000000000002</v>
      </c>
      <c r="S1099" s="214">
        <v>0</v>
      </c>
      <c r="T1099" s="215">
        <f>S1099*H1099</f>
        <v>0</v>
      </c>
      <c r="AR1099" s="25" t="s">
        <v>404</v>
      </c>
      <c r="AT1099" s="25" t="s">
        <v>349</v>
      </c>
      <c r="AU1099" s="25" t="s">
        <v>87</v>
      </c>
      <c r="AY1099" s="25" t="s">
        <v>228</v>
      </c>
      <c r="BE1099" s="216">
        <f>IF(N1099="základní",J1099,0)</f>
        <v>0</v>
      </c>
      <c r="BF1099" s="216">
        <f>IF(N1099="snížená",J1099,0)</f>
        <v>0</v>
      </c>
      <c r="BG1099" s="216">
        <f>IF(N1099="zákl. přenesená",J1099,0)</f>
        <v>0</v>
      </c>
      <c r="BH1099" s="216">
        <f>IF(N1099="sníž. přenesená",J1099,0)</f>
        <v>0</v>
      </c>
      <c r="BI1099" s="216">
        <f>IF(N1099="nulová",J1099,0)</f>
        <v>0</v>
      </c>
      <c r="BJ1099" s="25" t="s">
        <v>24</v>
      </c>
      <c r="BK1099" s="216">
        <f>ROUND(I1099*H1099,2)</f>
        <v>0</v>
      </c>
      <c r="BL1099" s="25" t="s">
        <v>304</v>
      </c>
      <c r="BM1099" s="25" t="s">
        <v>2290</v>
      </c>
    </row>
    <row r="1100" spans="2:65" s="1" customFormat="1" ht="162">
      <c r="B1100" s="42"/>
      <c r="C1100" s="64"/>
      <c r="D1100" s="229" t="s">
        <v>640</v>
      </c>
      <c r="E1100" s="64"/>
      <c r="F1100" s="254" t="s">
        <v>2291</v>
      </c>
      <c r="G1100" s="64"/>
      <c r="H1100" s="64"/>
      <c r="I1100" s="173"/>
      <c r="J1100" s="64"/>
      <c r="K1100" s="64"/>
      <c r="L1100" s="62"/>
      <c r="M1100" s="255"/>
      <c r="N1100" s="43"/>
      <c r="O1100" s="43"/>
      <c r="P1100" s="43"/>
      <c r="Q1100" s="43"/>
      <c r="R1100" s="43"/>
      <c r="S1100" s="43"/>
      <c r="T1100" s="79"/>
      <c r="AT1100" s="25" t="s">
        <v>640</v>
      </c>
      <c r="AU1100" s="25" t="s">
        <v>87</v>
      </c>
    </row>
    <row r="1101" spans="2:65" s="12" customFormat="1" ht="13.5">
      <c r="B1101" s="217"/>
      <c r="C1101" s="218"/>
      <c r="D1101" s="229" t="s">
        <v>237</v>
      </c>
      <c r="E1101" s="230" t="s">
        <v>22</v>
      </c>
      <c r="F1101" s="231" t="s">
        <v>2292</v>
      </c>
      <c r="G1101" s="218"/>
      <c r="H1101" s="232">
        <v>6.6529999999999996</v>
      </c>
      <c r="I1101" s="223"/>
      <c r="J1101" s="218"/>
      <c r="K1101" s="218"/>
      <c r="L1101" s="224"/>
      <c r="M1101" s="225"/>
      <c r="N1101" s="226"/>
      <c r="O1101" s="226"/>
      <c r="P1101" s="226"/>
      <c r="Q1101" s="226"/>
      <c r="R1101" s="226"/>
      <c r="S1101" s="226"/>
      <c r="T1101" s="227"/>
      <c r="AT1101" s="228" t="s">
        <v>237</v>
      </c>
      <c r="AU1101" s="228" t="s">
        <v>87</v>
      </c>
      <c r="AV1101" s="12" t="s">
        <v>87</v>
      </c>
      <c r="AW1101" s="12" t="s">
        <v>42</v>
      </c>
      <c r="AX1101" s="12" t="s">
        <v>79</v>
      </c>
      <c r="AY1101" s="228" t="s">
        <v>228</v>
      </c>
    </row>
    <row r="1102" spans="2:65" s="12" customFormat="1" ht="13.5">
      <c r="B1102" s="217"/>
      <c r="C1102" s="218"/>
      <c r="D1102" s="229" t="s">
        <v>237</v>
      </c>
      <c r="E1102" s="230" t="s">
        <v>22</v>
      </c>
      <c r="F1102" s="231" t="s">
        <v>2293</v>
      </c>
      <c r="G1102" s="218"/>
      <c r="H1102" s="232">
        <v>8.3160000000000007</v>
      </c>
      <c r="I1102" s="223"/>
      <c r="J1102" s="218"/>
      <c r="K1102" s="218"/>
      <c r="L1102" s="224"/>
      <c r="M1102" s="225"/>
      <c r="N1102" s="226"/>
      <c r="O1102" s="226"/>
      <c r="P1102" s="226"/>
      <c r="Q1102" s="226"/>
      <c r="R1102" s="226"/>
      <c r="S1102" s="226"/>
      <c r="T1102" s="227"/>
      <c r="AT1102" s="228" t="s">
        <v>237</v>
      </c>
      <c r="AU1102" s="228" t="s">
        <v>87</v>
      </c>
      <c r="AV1102" s="12" t="s">
        <v>87</v>
      </c>
      <c r="AW1102" s="12" t="s">
        <v>42</v>
      </c>
      <c r="AX1102" s="12" t="s">
        <v>79</v>
      </c>
      <c r="AY1102" s="228" t="s">
        <v>228</v>
      </c>
    </row>
    <row r="1103" spans="2:65" s="12" customFormat="1" ht="13.5">
      <c r="B1103" s="217"/>
      <c r="C1103" s="218"/>
      <c r="D1103" s="229" t="s">
        <v>237</v>
      </c>
      <c r="E1103" s="230" t="s">
        <v>22</v>
      </c>
      <c r="F1103" s="231" t="s">
        <v>2294</v>
      </c>
      <c r="G1103" s="218"/>
      <c r="H1103" s="232">
        <v>8.3160000000000007</v>
      </c>
      <c r="I1103" s="223"/>
      <c r="J1103" s="218"/>
      <c r="K1103" s="218"/>
      <c r="L1103" s="224"/>
      <c r="M1103" s="225"/>
      <c r="N1103" s="226"/>
      <c r="O1103" s="226"/>
      <c r="P1103" s="226"/>
      <c r="Q1103" s="226"/>
      <c r="R1103" s="226"/>
      <c r="S1103" s="226"/>
      <c r="T1103" s="227"/>
      <c r="AT1103" s="228" t="s">
        <v>237</v>
      </c>
      <c r="AU1103" s="228" t="s">
        <v>87</v>
      </c>
      <c r="AV1103" s="12" t="s">
        <v>87</v>
      </c>
      <c r="AW1103" s="12" t="s">
        <v>42</v>
      </c>
      <c r="AX1103" s="12" t="s">
        <v>79</v>
      </c>
      <c r="AY1103" s="228" t="s">
        <v>228</v>
      </c>
    </row>
    <row r="1104" spans="2:65" s="12" customFormat="1" ht="13.5">
      <c r="B1104" s="217"/>
      <c r="C1104" s="218"/>
      <c r="D1104" s="229" t="s">
        <v>237</v>
      </c>
      <c r="E1104" s="230" t="s">
        <v>22</v>
      </c>
      <c r="F1104" s="231" t="s">
        <v>2295</v>
      </c>
      <c r="G1104" s="218"/>
      <c r="H1104" s="232">
        <v>13.913</v>
      </c>
      <c r="I1104" s="223"/>
      <c r="J1104" s="218"/>
      <c r="K1104" s="218"/>
      <c r="L1104" s="224"/>
      <c r="M1104" s="225"/>
      <c r="N1104" s="226"/>
      <c r="O1104" s="226"/>
      <c r="P1104" s="226"/>
      <c r="Q1104" s="226"/>
      <c r="R1104" s="226"/>
      <c r="S1104" s="226"/>
      <c r="T1104" s="227"/>
      <c r="AT1104" s="228" t="s">
        <v>237</v>
      </c>
      <c r="AU1104" s="228" t="s">
        <v>87</v>
      </c>
      <c r="AV1104" s="12" t="s">
        <v>87</v>
      </c>
      <c r="AW1104" s="12" t="s">
        <v>42</v>
      </c>
      <c r="AX1104" s="12" t="s">
        <v>79</v>
      </c>
      <c r="AY1104" s="228" t="s">
        <v>228</v>
      </c>
    </row>
    <row r="1105" spans="2:65" s="12" customFormat="1" ht="13.5">
      <c r="B1105" s="217"/>
      <c r="C1105" s="218"/>
      <c r="D1105" s="229" t="s">
        <v>237</v>
      </c>
      <c r="E1105" s="230" t="s">
        <v>22</v>
      </c>
      <c r="F1105" s="231" t="s">
        <v>2296</v>
      </c>
      <c r="G1105" s="218"/>
      <c r="H1105" s="232">
        <v>13.913</v>
      </c>
      <c r="I1105" s="223"/>
      <c r="J1105" s="218"/>
      <c r="K1105" s="218"/>
      <c r="L1105" s="224"/>
      <c r="M1105" s="225"/>
      <c r="N1105" s="226"/>
      <c r="O1105" s="226"/>
      <c r="P1105" s="226"/>
      <c r="Q1105" s="226"/>
      <c r="R1105" s="226"/>
      <c r="S1105" s="226"/>
      <c r="T1105" s="227"/>
      <c r="AT1105" s="228" t="s">
        <v>237</v>
      </c>
      <c r="AU1105" s="228" t="s">
        <v>87</v>
      </c>
      <c r="AV1105" s="12" t="s">
        <v>87</v>
      </c>
      <c r="AW1105" s="12" t="s">
        <v>42</v>
      </c>
      <c r="AX1105" s="12" t="s">
        <v>79</v>
      </c>
      <c r="AY1105" s="228" t="s">
        <v>228</v>
      </c>
    </row>
    <row r="1106" spans="2:65" s="12" customFormat="1" ht="13.5">
      <c r="B1106" s="217"/>
      <c r="C1106" s="218"/>
      <c r="D1106" s="229" t="s">
        <v>237</v>
      </c>
      <c r="E1106" s="230" t="s">
        <v>22</v>
      </c>
      <c r="F1106" s="231" t="s">
        <v>2297</v>
      </c>
      <c r="G1106" s="218"/>
      <c r="H1106" s="232">
        <v>13.913</v>
      </c>
      <c r="I1106" s="223"/>
      <c r="J1106" s="218"/>
      <c r="K1106" s="218"/>
      <c r="L1106" s="224"/>
      <c r="M1106" s="225"/>
      <c r="N1106" s="226"/>
      <c r="O1106" s="226"/>
      <c r="P1106" s="226"/>
      <c r="Q1106" s="226"/>
      <c r="R1106" s="226"/>
      <c r="S1106" s="226"/>
      <c r="T1106" s="227"/>
      <c r="AT1106" s="228" t="s">
        <v>237</v>
      </c>
      <c r="AU1106" s="228" t="s">
        <v>87</v>
      </c>
      <c r="AV1106" s="12" t="s">
        <v>87</v>
      </c>
      <c r="AW1106" s="12" t="s">
        <v>42</v>
      </c>
      <c r="AX1106" s="12" t="s">
        <v>79</v>
      </c>
      <c r="AY1106" s="228" t="s">
        <v>228</v>
      </c>
    </row>
    <row r="1107" spans="2:65" s="13" customFormat="1" ht="13.5">
      <c r="B1107" s="243"/>
      <c r="C1107" s="244"/>
      <c r="D1107" s="219" t="s">
        <v>237</v>
      </c>
      <c r="E1107" s="245" t="s">
        <v>22</v>
      </c>
      <c r="F1107" s="246" t="s">
        <v>358</v>
      </c>
      <c r="G1107" s="244"/>
      <c r="H1107" s="247">
        <v>65.024000000000001</v>
      </c>
      <c r="I1107" s="248"/>
      <c r="J1107" s="244"/>
      <c r="K1107" s="244"/>
      <c r="L1107" s="249"/>
      <c r="M1107" s="250"/>
      <c r="N1107" s="251"/>
      <c r="O1107" s="251"/>
      <c r="P1107" s="251"/>
      <c r="Q1107" s="251"/>
      <c r="R1107" s="251"/>
      <c r="S1107" s="251"/>
      <c r="T1107" s="252"/>
      <c r="AT1107" s="253" t="s">
        <v>237</v>
      </c>
      <c r="AU1107" s="253" t="s">
        <v>87</v>
      </c>
      <c r="AV1107" s="13" t="s">
        <v>235</v>
      </c>
      <c r="AW1107" s="13" t="s">
        <v>42</v>
      </c>
      <c r="AX1107" s="13" t="s">
        <v>24</v>
      </c>
      <c r="AY1107" s="253" t="s">
        <v>228</v>
      </c>
    </row>
    <row r="1108" spans="2:65" s="1" customFormat="1" ht="22.5" customHeight="1">
      <c r="B1108" s="42"/>
      <c r="C1108" s="205" t="s">
        <v>2298</v>
      </c>
      <c r="D1108" s="205" t="s">
        <v>230</v>
      </c>
      <c r="E1108" s="206" t="s">
        <v>2299</v>
      </c>
      <c r="F1108" s="207" t="s">
        <v>2300</v>
      </c>
      <c r="G1108" s="208" t="s">
        <v>328</v>
      </c>
      <c r="H1108" s="209">
        <v>200.8</v>
      </c>
      <c r="I1108" s="210"/>
      <c r="J1108" s="211">
        <f>ROUND(I1108*H1108,2)</f>
        <v>0</v>
      </c>
      <c r="K1108" s="207" t="s">
        <v>234</v>
      </c>
      <c r="L1108" s="62"/>
      <c r="M1108" s="212" t="s">
        <v>22</v>
      </c>
      <c r="N1108" s="213" t="s">
        <v>50</v>
      </c>
      <c r="O1108" s="43"/>
      <c r="P1108" s="214">
        <f>O1108*H1108</f>
        <v>0</v>
      </c>
      <c r="Q1108" s="214">
        <v>9.7999999999999997E-4</v>
      </c>
      <c r="R1108" s="214">
        <f>Q1108*H1108</f>
        <v>0.19678400000000001</v>
      </c>
      <c r="S1108" s="214">
        <v>0</v>
      </c>
      <c r="T1108" s="215">
        <f>S1108*H1108</f>
        <v>0</v>
      </c>
      <c r="AR1108" s="25" t="s">
        <v>304</v>
      </c>
      <c r="AT1108" s="25" t="s">
        <v>230</v>
      </c>
      <c r="AU1108" s="25" t="s">
        <v>87</v>
      </c>
      <c r="AY1108" s="25" t="s">
        <v>228</v>
      </c>
      <c r="BE1108" s="216">
        <f>IF(N1108="základní",J1108,0)</f>
        <v>0</v>
      </c>
      <c r="BF1108" s="216">
        <f>IF(N1108="snížená",J1108,0)</f>
        <v>0</v>
      </c>
      <c r="BG1108" s="216">
        <f>IF(N1108="zákl. přenesená",J1108,0)</f>
        <v>0</v>
      </c>
      <c r="BH1108" s="216">
        <f>IF(N1108="sníž. přenesená",J1108,0)</f>
        <v>0</v>
      </c>
      <c r="BI1108" s="216">
        <f>IF(N1108="nulová",J1108,0)</f>
        <v>0</v>
      </c>
      <c r="BJ1108" s="25" t="s">
        <v>24</v>
      </c>
      <c r="BK1108" s="216">
        <f>ROUND(I1108*H1108,2)</f>
        <v>0</v>
      </c>
      <c r="BL1108" s="25" t="s">
        <v>304</v>
      </c>
      <c r="BM1108" s="25" t="s">
        <v>2301</v>
      </c>
    </row>
    <row r="1109" spans="2:65" s="12" customFormat="1" ht="13.5">
      <c r="B1109" s="217"/>
      <c r="C1109" s="218"/>
      <c r="D1109" s="229" t="s">
        <v>237</v>
      </c>
      <c r="E1109" s="230" t="s">
        <v>22</v>
      </c>
      <c r="F1109" s="231" t="s">
        <v>2302</v>
      </c>
      <c r="G1109" s="218"/>
      <c r="H1109" s="232">
        <v>22.4</v>
      </c>
      <c r="I1109" s="223"/>
      <c r="J1109" s="218"/>
      <c r="K1109" s="218"/>
      <c r="L1109" s="224"/>
      <c r="M1109" s="225"/>
      <c r="N1109" s="226"/>
      <c r="O1109" s="226"/>
      <c r="P1109" s="226"/>
      <c r="Q1109" s="226"/>
      <c r="R1109" s="226"/>
      <c r="S1109" s="226"/>
      <c r="T1109" s="227"/>
      <c r="AT1109" s="228" t="s">
        <v>237</v>
      </c>
      <c r="AU1109" s="228" t="s">
        <v>87</v>
      </c>
      <c r="AV1109" s="12" t="s">
        <v>87</v>
      </c>
      <c r="AW1109" s="12" t="s">
        <v>42</v>
      </c>
      <c r="AX1109" s="12" t="s">
        <v>79</v>
      </c>
      <c r="AY1109" s="228" t="s">
        <v>228</v>
      </c>
    </row>
    <row r="1110" spans="2:65" s="12" customFormat="1" ht="13.5">
      <c r="B1110" s="217"/>
      <c r="C1110" s="218"/>
      <c r="D1110" s="229" t="s">
        <v>237</v>
      </c>
      <c r="E1110" s="230" t="s">
        <v>22</v>
      </c>
      <c r="F1110" s="231" t="s">
        <v>2284</v>
      </c>
      <c r="G1110" s="218"/>
      <c r="H1110" s="232">
        <v>40.799999999999997</v>
      </c>
      <c r="I1110" s="223"/>
      <c r="J1110" s="218"/>
      <c r="K1110" s="218"/>
      <c r="L1110" s="224"/>
      <c r="M1110" s="225"/>
      <c r="N1110" s="226"/>
      <c r="O1110" s="226"/>
      <c r="P1110" s="226"/>
      <c r="Q1110" s="226"/>
      <c r="R1110" s="226"/>
      <c r="S1110" s="226"/>
      <c r="T1110" s="227"/>
      <c r="AT1110" s="228" t="s">
        <v>237</v>
      </c>
      <c r="AU1110" s="228" t="s">
        <v>87</v>
      </c>
      <c r="AV1110" s="12" t="s">
        <v>87</v>
      </c>
      <c r="AW1110" s="12" t="s">
        <v>42</v>
      </c>
      <c r="AX1110" s="12" t="s">
        <v>79</v>
      </c>
      <c r="AY1110" s="228" t="s">
        <v>228</v>
      </c>
    </row>
    <row r="1111" spans="2:65" s="12" customFormat="1" ht="13.5">
      <c r="B1111" s="217"/>
      <c r="C1111" s="218"/>
      <c r="D1111" s="229" t="s">
        <v>237</v>
      </c>
      <c r="E1111" s="230" t="s">
        <v>22</v>
      </c>
      <c r="F1111" s="231" t="s">
        <v>2285</v>
      </c>
      <c r="G1111" s="218"/>
      <c r="H1111" s="232">
        <v>40.799999999999997</v>
      </c>
      <c r="I1111" s="223"/>
      <c r="J1111" s="218"/>
      <c r="K1111" s="218"/>
      <c r="L1111" s="224"/>
      <c r="M1111" s="225"/>
      <c r="N1111" s="226"/>
      <c r="O1111" s="226"/>
      <c r="P1111" s="226"/>
      <c r="Q1111" s="226"/>
      <c r="R1111" s="226"/>
      <c r="S1111" s="226"/>
      <c r="T1111" s="227"/>
      <c r="AT1111" s="228" t="s">
        <v>237</v>
      </c>
      <c r="AU1111" s="228" t="s">
        <v>87</v>
      </c>
      <c r="AV1111" s="12" t="s">
        <v>87</v>
      </c>
      <c r="AW1111" s="12" t="s">
        <v>42</v>
      </c>
      <c r="AX1111" s="12" t="s">
        <v>79</v>
      </c>
      <c r="AY1111" s="228" t="s">
        <v>228</v>
      </c>
    </row>
    <row r="1112" spans="2:65" s="12" customFormat="1" ht="13.5">
      <c r="B1112" s="217"/>
      <c r="C1112" s="218"/>
      <c r="D1112" s="229" t="s">
        <v>237</v>
      </c>
      <c r="E1112" s="230" t="s">
        <v>22</v>
      </c>
      <c r="F1112" s="231" t="s">
        <v>2278</v>
      </c>
      <c r="G1112" s="218"/>
      <c r="H1112" s="232">
        <v>28</v>
      </c>
      <c r="I1112" s="223"/>
      <c r="J1112" s="218"/>
      <c r="K1112" s="218"/>
      <c r="L1112" s="224"/>
      <c r="M1112" s="225"/>
      <c r="N1112" s="226"/>
      <c r="O1112" s="226"/>
      <c r="P1112" s="226"/>
      <c r="Q1112" s="226"/>
      <c r="R1112" s="226"/>
      <c r="S1112" s="226"/>
      <c r="T1112" s="227"/>
      <c r="AT1112" s="228" t="s">
        <v>237</v>
      </c>
      <c r="AU1112" s="228" t="s">
        <v>87</v>
      </c>
      <c r="AV1112" s="12" t="s">
        <v>87</v>
      </c>
      <c r="AW1112" s="12" t="s">
        <v>42</v>
      </c>
      <c r="AX1112" s="12" t="s">
        <v>79</v>
      </c>
      <c r="AY1112" s="228" t="s">
        <v>228</v>
      </c>
    </row>
    <row r="1113" spans="2:65" s="12" customFormat="1" ht="13.5">
      <c r="B1113" s="217"/>
      <c r="C1113" s="218"/>
      <c r="D1113" s="229" t="s">
        <v>237</v>
      </c>
      <c r="E1113" s="230" t="s">
        <v>22</v>
      </c>
      <c r="F1113" s="231" t="s">
        <v>2279</v>
      </c>
      <c r="G1113" s="218"/>
      <c r="H1113" s="232">
        <v>28</v>
      </c>
      <c r="I1113" s="223"/>
      <c r="J1113" s="218"/>
      <c r="K1113" s="218"/>
      <c r="L1113" s="224"/>
      <c r="M1113" s="225"/>
      <c r="N1113" s="226"/>
      <c r="O1113" s="226"/>
      <c r="P1113" s="226"/>
      <c r="Q1113" s="226"/>
      <c r="R1113" s="226"/>
      <c r="S1113" s="226"/>
      <c r="T1113" s="227"/>
      <c r="AT1113" s="228" t="s">
        <v>237</v>
      </c>
      <c r="AU1113" s="228" t="s">
        <v>87</v>
      </c>
      <c r="AV1113" s="12" t="s">
        <v>87</v>
      </c>
      <c r="AW1113" s="12" t="s">
        <v>42</v>
      </c>
      <c r="AX1113" s="12" t="s">
        <v>79</v>
      </c>
      <c r="AY1113" s="228" t="s">
        <v>228</v>
      </c>
    </row>
    <row r="1114" spans="2:65" s="12" customFormat="1" ht="13.5">
      <c r="B1114" s="217"/>
      <c r="C1114" s="218"/>
      <c r="D1114" s="229" t="s">
        <v>237</v>
      </c>
      <c r="E1114" s="230" t="s">
        <v>22</v>
      </c>
      <c r="F1114" s="231" t="s">
        <v>2286</v>
      </c>
      <c r="G1114" s="218"/>
      <c r="H1114" s="232">
        <v>40.799999999999997</v>
      </c>
      <c r="I1114" s="223"/>
      <c r="J1114" s="218"/>
      <c r="K1114" s="218"/>
      <c r="L1114" s="224"/>
      <c r="M1114" s="225"/>
      <c r="N1114" s="226"/>
      <c r="O1114" s="226"/>
      <c r="P1114" s="226"/>
      <c r="Q1114" s="226"/>
      <c r="R1114" s="226"/>
      <c r="S1114" s="226"/>
      <c r="T1114" s="227"/>
      <c r="AT1114" s="228" t="s">
        <v>237</v>
      </c>
      <c r="AU1114" s="228" t="s">
        <v>87</v>
      </c>
      <c r="AV1114" s="12" t="s">
        <v>87</v>
      </c>
      <c r="AW1114" s="12" t="s">
        <v>42</v>
      </c>
      <c r="AX1114" s="12" t="s">
        <v>79</v>
      </c>
      <c r="AY1114" s="228" t="s">
        <v>228</v>
      </c>
    </row>
    <row r="1115" spans="2:65" s="13" customFormat="1" ht="13.5">
      <c r="B1115" s="243"/>
      <c r="C1115" s="244"/>
      <c r="D1115" s="219" t="s">
        <v>237</v>
      </c>
      <c r="E1115" s="245" t="s">
        <v>22</v>
      </c>
      <c r="F1115" s="246" t="s">
        <v>358</v>
      </c>
      <c r="G1115" s="244"/>
      <c r="H1115" s="247">
        <v>200.8</v>
      </c>
      <c r="I1115" s="248"/>
      <c r="J1115" s="244"/>
      <c r="K1115" s="244"/>
      <c r="L1115" s="249"/>
      <c r="M1115" s="250"/>
      <c r="N1115" s="251"/>
      <c r="O1115" s="251"/>
      <c r="P1115" s="251"/>
      <c r="Q1115" s="251"/>
      <c r="R1115" s="251"/>
      <c r="S1115" s="251"/>
      <c r="T1115" s="252"/>
      <c r="AT1115" s="253" t="s">
        <v>237</v>
      </c>
      <c r="AU1115" s="253" t="s">
        <v>87</v>
      </c>
      <c r="AV1115" s="13" t="s">
        <v>235</v>
      </c>
      <c r="AW1115" s="13" t="s">
        <v>42</v>
      </c>
      <c r="AX1115" s="13" t="s">
        <v>24</v>
      </c>
      <c r="AY1115" s="253" t="s">
        <v>228</v>
      </c>
    </row>
    <row r="1116" spans="2:65" s="1" customFormat="1" ht="22.5" customHeight="1">
      <c r="B1116" s="42"/>
      <c r="C1116" s="233" t="s">
        <v>2303</v>
      </c>
      <c r="D1116" s="233" t="s">
        <v>349</v>
      </c>
      <c r="E1116" s="234" t="s">
        <v>2304</v>
      </c>
      <c r="F1116" s="235" t="s">
        <v>2305</v>
      </c>
      <c r="G1116" s="236" t="s">
        <v>263</v>
      </c>
      <c r="H1116" s="237">
        <v>35.719000000000001</v>
      </c>
      <c r="I1116" s="238"/>
      <c r="J1116" s="239">
        <f>ROUND(I1116*H1116,2)</f>
        <v>0</v>
      </c>
      <c r="K1116" s="235" t="s">
        <v>264</v>
      </c>
      <c r="L1116" s="240"/>
      <c r="M1116" s="241" t="s">
        <v>22</v>
      </c>
      <c r="N1116" s="242" t="s">
        <v>50</v>
      </c>
      <c r="O1116" s="43"/>
      <c r="P1116" s="214">
        <f>O1116*H1116</f>
        <v>0</v>
      </c>
      <c r="Q1116" s="214">
        <v>1.7999999999999999E-2</v>
      </c>
      <c r="R1116" s="214">
        <f>Q1116*H1116</f>
        <v>0.64294200000000001</v>
      </c>
      <c r="S1116" s="214">
        <v>0</v>
      </c>
      <c r="T1116" s="215">
        <f>S1116*H1116</f>
        <v>0</v>
      </c>
      <c r="AR1116" s="25" t="s">
        <v>404</v>
      </c>
      <c r="AT1116" s="25" t="s">
        <v>349</v>
      </c>
      <c r="AU1116" s="25" t="s">
        <v>87</v>
      </c>
      <c r="AY1116" s="25" t="s">
        <v>228</v>
      </c>
      <c r="BE1116" s="216">
        <f>IF(N1116="základní",J1116,0)</f>
        <v>0</v>
      </c>
      <c r="BF1116" s="216">
        <f>IF(N1116="snížená",J1116,0)</f>
        <v>0</v>
      </c>
      <c r="BG1116" s="216">
        <f>IF(N1116="zákl. přenesená",J1116,0)</f>
        <v>0</v>
      </c>
      <c r="BH1116" s="216">
        <f>IF(N1116="sníž. přenesená",J1116,0)</f>
        <v>0</v>
      </c>
      <c r="BI1116" s="216">
        <f>IF(N1116="nulová",J1116,0)</f>
        <v>0</v>
      </c>
      <c r="BJ1116" s="25" t="s">
        <v>24</v>
      </c>
      <c r="BK1116" s="216">
        <f>ROUND(I1116*H1116,2)</f>
        <v>0</v>
      </c>
      <c r="BL1116" s="25" t="s">
        <v>304</v>
      </c>
      <c r="BM1116" s="25" t="s">
        <v>2306</v>
      </c>
    </row>
    <row r="1117" spans="2:65" s="1" customFormat="1" ht="162">
      <c r="B1117" s="42"/>
      <c r="C1117" s="64"/>
      <c r="D1117" s="229" t="s">
        <v>640</v>
      </c>
      <c r="E1117" s="64"/>
      <c r="F1117" s="254" t="s">
        <v>2291</v>
      </c>
      <c r="G1117" s="64"/>
      <c r="H1117" s="64"/>
      <c r="I1117" s="173"/>
      <c r="J1117" s="64"/>
      <c r="K1117" s="64"/>
      <c r="L1117" s="62"/>
      <c r="M1117" s="255"/>
      <c r="N1117" s="43"/>
      <c r="O1117" s="43"/>
      <c r="P1117" s="43"/>
      <c r="Q1117" s="43"/>
      <c r="R1117" s="43"/>
      <c r="S1117" s="43"/>
      <c r="T1117" s="79"/>
      <c r="AT1117" s="25" t="s">
        <v>640</v>
      </c>
      <c r="AU1117" s="25" t="s">
        <v>87</v>
      </c>
    </row>
    <row r="1118" spans="2:65" s="12" customFormat="1" ht="13.5">
      <c r="B1118" s="217"/>
      <c r="C1118" s="218"/>
      <c r="D1118" s="229" t="s">
        <v>237</v>
      </c>
      <c r="E1118" s="230" t="s">
        <v>22</v>
      </c>
      <c r="F1118" s="231" t="s">
        <v>2307</v>
      </c>
      <c r="G1118" s="218"/>
      <c r="H1118" s="232">
        <v>4.4349999999999996</v>
      </c>
      <c r="I1118" s="223"/>
      <c r="J1118" s="218"/>
      <c r="K1118" s="218"/>
      <c r="L1118" s="224"/>
      <c r="M1118" s="225"/>
      <c r="N1118" s="226"/>
      <c r="O1118" s="226"/>
      <c r="P1118" s="226"/>
      <c r="Q1118" s="226"/>
      <c r="R1118" s="226"/>
      <c r="S1118" s="226"/>
      <c r="T1118" s="227"/>
      <c r="AT1118" s="228" t="s">
        <v>237</v>
      </c>
      <c r="AU1118" s="228" t="s">
        <v>87</v>
      </c>
      <c r="AV1118" s="12" t="s">
        <v>87</v>
      </c>
      <c r="AW1118" s="12" t="s">
        <v>42</v>
      </c>
      <c r="AX1118" s="12" t="s">
        <v>79</v>
      </c>
      <c r="AY1118" s="228" t="s">
        <v>228</v>
      </c>
    </row>
    <row r="1119" spans="2:65" s="12" customFormat="1" ht="13.5">
      <c r="B1119" s="217"/>
      <c r="C1119" s="218"/>
      <c r="D1119" s="229" t="s">
        <v>237</v>
      </c>
      <c r="E1119" s="230" t="s">
        <v>22</v>
      </c>
      <c r="F1119" s="231" t="s">
        <v>2308</v>
      </c>
      <c r="G1119" s="218"/>
      <c r="H1119" s="232">
        <v>6.7320000000000002</v>
      </c>
      <c r="I1119" s="223"/>
      <c r="J1119" s="218"/>
      <c r="K1119" s="218"/>
      <c r="L1119" s="224"/>
      <c r="M1119" s="225"/>
      <c r="N1119" s="226"/>
      <c r="O1119" s="226"/>
      <c r="P1119" s="226"/>
      <c r="Q1119" s="226"/>
      <c r="R1119" s="226"/>
      <c r="S1119" s="226"/>
      <c r="T1119" s="227"/>
      <c r="AT1119" s="228" t="s">
        <v>237</v>
      </c>
      <c r="AU1119" s="228" t="s">
        <v>87</v>
      </c>
      <c r="AV1119" s="12" t="s">
        <v>87</v>
      </c>
      <c r="AW1119" s="12" t="s">
        <v>42</v>
      </c>
      <c r="AX1119" s="12" t="s">
        <v>79</v>
      </c>
      <c r="AY1119" s="228" t="s">
        <v>228</v>
      </c>
    </row>
    <row r="1120" spans="2:65" s="12" customFormat="1" ht="13.5">
      <c r="B1120" s="217"/>
      <c r="C1120" s="218"/>
      <c r="D1120" s="229" t="s">
        <v>237</v>
      </c>
      <c r="E1120" s="230" t="s">
        <v>22</v>
      </c>
      <c r="F1120" s="231" t="s">
        <v>2309</v>
      </c>
      <c r="G1120" s="218"/>
      <c r="H1120" s="232">
        <v>6.7320000000000002</v>
      </c>
      <c r="I1120" s="223"/>
      <c r="J1120" s="218"/>
      <c r="K1120" s="218"/>
      <c r="L1120" s="224"/>
      <c r="M1120" s="225"/>
      <c r="N1120" s="226"/>
      <c r="O1120" s="226"/>
      <c r="P1120" s="226"/>
      <c r="Q1120" s="226"/>
      <c r="R1120" s="226"/>
      <c r="S1120" s="226"/>
      <c r="T1120" s="227"/>
      <c r="AT1120" s="228" t="s">
        <v>237</v>
      </c>
      <c r="AU1120" s="228" t="s">
        <v>87</v>
      </c>
      <c r="AV1120" s="12" t="s">
        <v>87</v>
      </c>
      <c r="AW1120" s="12" t="s">
        <v>42</v>
      </c>
      <c r="AX1120" s="12" t="s">
        <v>79</v>
      </c>
      <c r="AY1120" s="228" t="s">
        <v>228</v>
      </c>
    </row>
    <row r="1121" spans="2:65" s="12" customFormat="1" ht="13.5">
      <c r="B1121" s="217"/>
      <c r="C1121" s="218"/>
      <c r="D1121" s="229" t="s">
        <v>237</v>
      </c>
      <c r="E1121" s="230" t="s">
        <v>22</v>
      </c>
      <c r="F1121" s="231" t="s">
        <v>2310</v>
      </c>
      <c r="G1121" s="218"/>
      <c r="H1121" s="232">
        <v>5.5439999999999996</v>
      </c>
      <c r="I1121" s="223"/>
      <c r="J1121" s="218"/>
      <c r="K1121" s="218"/>
      <c r="L1121" s="224"/>
      <c r="M1121" s="225"/>
      <c r="N1121" s="226"/>
      <c r="O1121" s="226"/>
      <c r="P1121" s="226"/>
      <c r="Q1121" s="226"/>
      <c r="R1121" s="226"/>
      <c r="S1121" s="226"/>
      <c r="T1121" s="227"/>
      <c r="AT1121" s="228" t="s">
        <v>237</v>
      </c>
      <c r="AU1121" s="228" t="s">
        <v>87</v>
      </c>
      <c r="AV1121" s="12" t="s">
        <v>87</v>
      </c>
      <c r="AW1121" s="12" t="s">
        <v>42</v>
      </c>
      <c r="AX1121" s="12" t="s">
        <v>79</v>
      </c>
      <c r="AY1121" s="228" t="s">
        <v>228</v>
      </c>
    </row>
    <row r="1122" spans="2:65" s="12" customFormat="1" ht="13.5">
      <c r="B1122" s="217"/>
      <c r="C1122" s="218"/>
      <c r="D1122" s="229" t="s">
        <v>237</v>
      </c>
      <c r="E1122" s="230" t="s">
        <v>22</v>
      </c>
      <c r="F1122" s="231" t="s">
        <v>2311</v>
      </c>
      <c r="G1122" s="218"/>
      <c r="H1122" s="232">
        <v>5.5439999999999996</v>
      </c>
      <c r="I1122" s="223"/>
      <c r="J1122" s="218"/>
      <c r="K1122" s="218"/>
      <c r="L1122" s="224"/>
      <c r="M1122" s="225"/>
      <c r="N1122" s="226"/>
      <c r="O1122" s="226"/>
      <c r="P1122" s="226"/>
      <c r="Q1122" s="226"/>
      <c r="R1122" s="226"/>
      <c r="S1122" s="226"/>
      <c r="T1122" s="227"/>
      <c r="AT1122" s="228" t="s">
        <v>237</v>
      </c>
      <c r="AU1122" s="228" t="s">
        <v>87</v>
      </c>
      <c r="AV1122" s="12" t="s">
        <v>87</v>
      </c>
      <c r="AW1122" s="12" t="s">
        <v>42</v>
      </c>
      <c r="AX1122" s="12" t="s">
        <v>79</v>
      </c>
      <c r="AY1122" s="228" t="s">
        <v>228</v>
      </c>
    </row>
    <row r="1123" spans="2:65" s="12" customFormat="1" ht="13.5">
      <c r="B1123" s="217"/>
      <c r="C1123" s="218"/>
      <c r="D1123" s="229" t="s">
        <v>237</v>
      </c>
      <c r="E1123" s="230" t="s">
        <v>22</v>
      </c>
      <c r="F1123" s="231" t="s">
        <v>2312</v>
      </c>
      <c r="G1123" s="218"/>
      <c r="H1123" s="232">
        <v>6.7320000000000002</v>
      </c>
      <c r="I1123" s="223"/>
      <c r="J1123" s="218"/>
      <c r="K1123" s="218"/>
      <c r="L1123" s="224"/>
      <c r="M1123" s="225"/>
      <c r="N1123" s="226"/>
      <c r="O1123" s="226"/>
      <c r="P1123" s="226"/>
      <c r="Q1123" s="226"/>
      <c r="R1123" s="226"/>
      <c r="S1123" s="226"/>
      <c r="T1123" s="227"/>
      <c r="AT1123" s="228" t="s">
        <v>237</v>
      </c>
      <c r="AU1123" s="228" t="s">
        <v>87</v>
      </c>
      <c r="AV1123" s="12" t="s">
        <v>87</v>
      </c>
      <c r="AW1123" s="12" t="s">
        <v>42</v>
      </c>
      <c r="AX1123" s="12" t="s">
        <v>79</v>
      </c>
      <c r="AY1123" s="228" t="s">
        <v>228</v>
      </c>
    </row>
    <row r="1124" spans="2:65" s="13" customFormat="1" ht="13.5">
      <c r="B1124" s="243"/>
      <c r="C1124" s="244"/>
      <c r="D1124" s="219" t="s">
        <v>237</v>
      </c>
      <c r="E1124" s="245" t="s">
        <v>22</v>
      </c>
      <c r="F1124" s="246" t="s">
        <v>358</v>
      </c>
      <c r="G1124" s="244"/>
      <c r="H1124" s="247">
        <v>35.719000000000001</v>
      </c>
      <c r="I1124" s="248"/>
      <c r="J1124" s="244"/>
      <c r="K1124" s="244"/>
      <c r="L1124" s="249"/>
      <c r="M1124" s="250"/>
      <c r="N1124" s="251"/>
      <c r="O1124" s="251"/>
      <c r="P1124" s="251"/>
      <c r="Q1124" s="251"/>
      <c r="R1124" s="251"/>
      <c r="S1124" s="251"/>
      <c r="T1124" s="252"/>
      <c r="AT1124" s="253" t="s">
        <v>237</v>
      </c>
      <c r="AU1124" s="253" t="s">
        <v>87</v>
      </c>
      <c r="AV1124" s="13" t="s">
        <v>235</v>
      </c>
      <c r="AW1124" s="13" t="s">
        <v>42</v>
      </c>
      <c r="AX1124" s="13" t="s">
        <v>24</v>
      </c>
      <c r="AY1124" s="253" t="s">
        <v>228</v>
      </c>
    </row>
    <row r="1125" spans="2:65" s="1" customFormat="1" ht="22.5" customHeight="1">
      <c r="B1125" s="42"/>
      <c r="C1125" s="205" t="s">
        <v>2313</v>
      </c>
      <c r="D1125" s="205" t="s">
        <v>230</v>
      </c>
      <c r="E1125" s="206" t="s">
        <v>2314</v>
      </c>
      <c r="F1125" s="207" t="s">
        <v>2315</v>
      </c>
      <c r="G1125" s="208" t="s">
        <v>328</v>
      </c>
      <c r="H1125" s="209">
        <v>19.2</v>
      </c>
      <c r="I1125" s="210"/>
      <c r="J1125" s="211">
        <f>ROUND(I1125*H1125,2)</f>
        <v>0</v>
      </c>
      <c r="K1125" s="207" t="s">
        <v>264</v>
      </c>
      <c r="L1125" s="62"/>
      <c r="M1125" s="212" t="s">
        <v>22</v>
      </c>
      <c r="N1125" s="213" t="s">
        <v>50</v>
      </c>
      <c r="O1125" s="43"/>
      <c r="P1125" s="214">
        <f>O1125*H1125</f>
        <v>0</v>
      </c>
      <c r="Q1125" s="214">
        <v>6.2E-4</v>
      </c>
      <c r="R1125" s="214">
        <f>Q1125*H1125</f>
        <v>1.1904E-2</v>
      </c>
      <c r="S1125" s="214">
        <v>0</v>
      </c>
      <c r="T1125" s="215">
        <f>S1125*H1125</f>
        <v>0</v>
      </c>
      <c r="AR1125" s="25" t="s">
        <v>304</v>
      </c>
      <c r="AT1125" s="25" t="s">
        <v>230</v>
      </c>
      <c r="AU1125" s="25" t="s">
        <v>87</v>
      </c>
      <c r="AY1125" s="25" t="s">
        <v>228</v>
      </c>
      <c r="BE1125" s="216">
        <f>IF(N1125="základní",J1125,0)</f>
        <v>0</v>
      </c>
      <c r="BF1125" s="216">
        <f>IF(N1125="snížená",J1125,0)</f>
        <v>0</v>
      </c>
      <c r="BG1125" s="216">
        <f>IF(N1125="zákl. přenesená",J1125,0)</f>
        <v>0</v>
      </c>
      <c r="BH1125" s="216">
        <f>IF(N1125="sníž. přenesená",J1125,0)</f>
        <v>0</v>
      </c>
      <c r="BI1125" s="216">
        <f>IF(N1125="nulová",J1125,0)</f>
        <v>0</v>
      </c>
      <c r="BJ1125" s="25" t="s">
        <v>24</v>
      </c>
      <c r="BK1125" s="216">
        <f>ROUND(I1125*H1125,2)</f>
        <v>0</v>
      </c>
      <c r="BL1125" s="25" t="s">
        <v>304</v>
      </c>
      <c r="BM1125" s="25" t="s">
        <v>2316</v>
      </c>
    </row>
    <row r="1126" spans="2:65" s="12" customFormat="1" ht="13.5">
      <c r="B1126" s="217"/>
      <c r="C1126" s="218"/>
      <c r="D1126" s="219" t="s">
        <v>237</v>
      </c>
      <c r="E1126" s="220" t="s">
        <v>22</v>
      </c>
      <c r="F1126" s="221" t="s">
        <v>2317</v>
      </c>
      <c r="G1126" s="218"/>
      <c r="H1126" s="222">
        <v>19.2</v>
      </c>
      <c r="I1126" s="223"/>
      <c r="J1126" s="218"/>
      <c r="K1126" s="218"/>
      <c r="L1126" s="224"/>
      <c r="M1126" s="225"/>
      <c r="N1126" s="226"/>
      <c r="O1126" s="226"/>
      <c r="P1126" s="226"/>
      <c r="Q1126" s="226"/>
      <c r="R1126" s="226"/>
      <c r="S1126" s="226"/>
      <c r="T1126" s="227"/>
      <c r="AT1126" s="228" t="s">
        <v>237</v>
      </c>
      <c r="AU1126" s="228" t="s">
        <v>87</v>
      </c>
      <c r="AV1126" s="12" t="s">
        <v>87</v>
      </c>
      <c r="AW1126" s="12" t="s">
        <v>42</v>
      </c>
      <c r="AX1126" s="12" t="s">
        <v>24</v>
      </c>
      <c r="AY1126" s="228" t="s">
        <v>228</v>
      </c>
    </row>
    <row r="1127" spans="2:65" s="1" customFormat="1" ht="22.5" customHeight="1">
      <c r="B1127" s="42"/>
      <c r="C1127" s="205" t="s">
        <v>2318</v>
      </c>
      <c r="D1127" s="205" t="s">
        <v>230</v>
      </c>
      <c r="E1127" s="206" t="s">
        <v>2319</v>
      </c>
      <c r="F1127" s="207" t="s">
        <v>2320</v>
      </c>
      <c r="G1127" s="208" t="s">
        <v>328</v>
      </c>
      <c r="H1127" s="209">
        <v>118.64</v>
      </c>
      <c r="I1127" s="210"/>
      <c r="J1127" s="211">
        <f>ROUND(I1127*H1127,2)</f>
        <v>0</v>
      </c>
      <c r="K1127" s="207" t="s">
        <v>264</v>
      </c>
      <c r="L1127" s="62"/>
      <c r="M1127" s="212" t="s">
        <v>22</v>
      </c>
      <c r="N1127" s="213" t="s">
        <v>50</v>
      </c>
      <c r="O1127" s="43"/>
      <c r="P1127" s="214">
        <f>O1127*H1127</f>
        <v>0</v>
      </c>
      <c r="Q1127" s="214">
        <v>6.2E-4</v>
      </c>
      <c r="R1127" s="214">
        <f>Q1127*H1127</f>
        <v>7.3556800000000006E-2</v>
      </c>
      <c r="S1127" s="214">
        <v>0</v>
      </c>
      <c r="T1127" s="215">
        <f>S1127*H1127</f>
        <v>0</v>
      </c>
      <c r="AR1127" s="25" t="s">
        <v>304</v>
      </c>
      <c r="AT1127" s="25" t="s">
        <v>230</v>
      </c>
      <c r="AU1127" s="25" t="s">
        <v>87</v>
      </c>
      <c r="AY1127" s="25" t="s">
        <v>228</v>
      </c>
      <c r="BE1127" s="216">
        <f>IF(N1127="základní",J1127,0)</f>
        <v>0</v>
      </c>
      <c r="BF1127" s="216">
        <f>IF(N1127="snížená",J1127,0)</f>
        <v>0</v>
      </c>
      <c r="BG1127" s="216">
        <f>IF(N1127="zákl. přenesená",J1127,0)</f>
        <v>0</v>
      </c>
      <c r="BH1127" s="216">
        <f>IF(N1127="sníž. přenesená",J1127,0)</f>
        <v>0</v>
      </c>
      <c r="BI1127" s="216">
        <f>IF(N1127="nulová",J1127,0)</f>
        <v>0</v>
      </c>
      <c r="BJ1127" s="25" t="s">
        <v>24</v>
      </c>
      <c r="BK1127" s="216">
        <f>ROUND(I1127*H1127,2)</f>
        <v>0</v>
      </c>
      <c r="BL1127" s="25" t="s">
        <v>304</v>
      </c>
      <c r="BM1127" s="25" t="s">
        <v>2321</v>
      </c>
    </row>
    <row r="1128" spans="2:65" s="12" customFormat="1" ht="13.5">
      <c r="B1128" s="217"/>
      <c r="C1128" s="218"/>
      <c r="D1128" s="229" t="s">
        <v>237</v>
      </c>
      <c r="E1128" s="230" t="s">
        <v>22</v>
      </c>
      <c r="F1128" s="231" t="s">
        <v>2322</v>
      </c>
      <c r="G1128" s="218"/>
      <c r="H1128" s="232">
        <v>14</v>
      </c>
      <c r="I1128" s="223"/>
      <c r="J1128" s="218"/>
      <c r="K1128" s="218"/>
      <c r="L1128" s="224"/>
      <c r="M1128" s="225"/>
      <c r="N1128" s="226"/>
      <c r="O1128" s="226"/>
      <c r="P1128" s="226"/>
      <c r="Q1128" s="226"/>
      <c r="R1128" s="226"/>
      <c r="S1128" s="226"/>
      <c r="T1128" s="227"/>
      <c r="AT1128" s="228" t="s">
        <v>237</v>
      </c>
      <c r="AU1128" s="228" t="s">
        <v>87</v>
      </c>
      <c r="AV1128" s="12" t="s">
        <v>87</v>
      </c>
      <c r="AW1128" s="12" t="s">
        <v>42</v>
      </c>
      <c r="AX1128" s="12" t="s">
        <v>79</v>
      </c>
      <c r="AY1128" s="228" t="s">
        <v>228</v>
      </c>
    </row>
    <row r="1129" spans="2:65" s="12" customFormat="1" ht="13.5">
      <c r="B1129" s="217"/>
      <c r="C1129" s="218"/>
      <c r="D1129" s="229" t="s">
        <v>237</v>
      </c>
      <c r="E1129" s="230" t="s">
        <v>22</v>
      </c>
      <c r="F1129" s="231" t="s">
        <v>2323</v>
      </c>
      <c r="G1129" s="218"/>
      <c r="H1129" s="232">
        <v>23.84</v>
      </c>
      <c r="I1129" s="223"/>
      <c r="J1129" s="218"/>
      <c r="K1129" s="218"/>
      <c r="L1129" s="224"/>
      <c r="M1129" s="225"/>
      <c r="N1129" s="226"/>
      <c r="O1129" s="226"/>
      <c r="P1129" s="226"/>
      <c r="Q1129" s="226"/>
      <c r="R1129" s="226"/>
      <c r="S1129" s="226"/>
      <c r="T1129" s="227"/>
      <c r="AT1129" s="228" t="s">
        <v>237</v>
      </c>
      <c r="AU1129" s="228" t="s">
        <v>87</v>
      </c>
      <c r="AV1129" s="12" t="s">
        <v>87</v>
      </c>
      <c r="AW1129" s="12" t="s">
        <v>42</v>
      </c>
      <c r="AX1129" s="12" t="s">
        <v>79</v>
      </c>
      <c r="AY1129" s="228" t="s">
        <v>228</v>
      </c>
    </row>
    <row r="1130" spans="2:65" s="12" customFormat="1" ht="13.5">
      <c r="B1130" s="217"/>
      <c r="C1130" s="218"/>
      <c r="D1130" s="229" t="s">
        <v>237</v>
      </c>
      <c r="E1130" s="230" t="s">
        <v>22</v>
      </c>
      <c r="F1130" s="231" t="s">
        <v>2324</v>
      </c>
      <c r="G1130" s="218"/>
      <c r="H1130" s="232">
        <v>14.8</v>
      </c>
      <c r="I1130" s="223"/>
      <c r="J1130" s="218"/>
      <c r="K1130" s="218"/>
      <c r="L1130" s="224"/>
      <c r="M1130" s="225"/>
      <c r="N1130" s="226"/>
      <c r="O1130" s="226"/>
      <c r="P1130" s="226"/>
      <c r="Q1130" s="226"/>
      <c r="R1130" s="226"/>
      <c r="S1130" s="226"/>
      <c r="T1130" s="227"/>
      <c r="AT1130" s="228" t="s">
        <v>237</v>
      </c>
      <c r="AU1130" s="228" t="s">
        <v>87</v>
      </c>
      <c r="AV1130" s="12" t="s">
        <v>87</v>
      </c>
      <c r="AW1130" s="12" t="s">
        <v>42</v>
      </c>
      <c r="AX1130" s="12" t="s">
        <v>79</v>
      </c>
      <c r="AY1130" s="228" t="s">
        <v>228</v>
      </c>
    </row>
    <row r="1131" spans="2:65" s="12" customFormat="1" ht="13.5">
      <c r="B1131" s="217"/>
      <c r="C1131" s="218"/>
      <c r="D1131" s="229" t="s">
        <v>237</v>
      </c>
      <c r="E1131" s="230" t="s">
        <v>22</v>
      </c>
      <c r="F1131" s="231" t="s">
        <v>2325</v>
      </c>
      <c r="G1131" s="218"/>
      <c r="H1131" s="232">
        <v>25.5</v>
      </c>
      <c r="I1131" s="223"/>
      <c r="J1131" s="218"/>
      <c r="K1131" s="218"/>
      <c r="L1131" s="224"/>
      <c r="M1131" s="225"/>
      <c r="N1131" s="226"/>
      <c r="O1131" s="226"/>
      <c r="P1131" s="226"/>
      <c r="Q1131" s="226"/>
      <c r="R1131" s="226"/>
      <c r="S1131" s="226"/>
      <c r="T1131" s="227"/>
      <c r="AT1131" s="228" t="s">
        <v>237</v>
      </c>
      <c r="AU1131" s="228" t="s">
        <v>87</v>
      </c>
      <c r="AV1131" s="12" t="s">
        <v>87</v>
      </c>
      <c r="AW1131" s="12" t="s">
        <v>42</v>
      </c>
      <c r="AX1131" s="12" t="s">
        <v>79</v>
      </c>
      <c r="AY1131" s="228" t="s">
        <v>228</v>
      </c>
    </row>
    <row r="1132" spans="2:65" s="12" customFormat="1" ht="13.5">
      <c r="B1132" s="217"/>
      <c r="C1132" s="218"/>
      <c r="D1132" s="229" t="s">
        <v>237</v>
      </c>
      <c r="E1132" s="230" t="s">
        <v>22</v>
      </c>
      <c r="F1132" s="231" t="s">
        <v>2326</v>
      </c>
      <c r="G1132" s="218"/>
      <c r="H1132" s="232">
        <v>25.1</v>
      </c>
      <c r="I1132" s="223"/>
      <c r="J1132" s="218"/>
      <c r="K1132" s="218"/>
      <c r="L1132" s="224"/>
      <c r="M1132" s="225"/>
      <c r="N1132" s="226"/>
      <c r="O1132" s="226"/>
      <c r="P1132" s="226"/>
      <c r="Q1132" s="226"/>
      <c r="R1132" s="226"/>
      <c r="S1132" s="226"/>
      <c r="T1132" s="227"/>
      <c r="AT1132" s="228" t="s">
        <v>237</v>
      </c>
      <c r="AU1132" s="228" t="s">
        <v>87</v>
      </c>
      <c r="AV1132" s="12" t="s">
        <v>87</v>
      </c>
      <c r="AW1132" s="12" t="s">
        <v>42</v>
      </c>
      <c r="AX1132" s="12" t="s">
        <v>79</v>
      </c>
      <c r="AY1132" s="228" t="s">
        <v>228</v>
      </c>
    </row>
    <row r="1133" spans="2:65" s="12" customFormat="1" ht="13.5">
      <c r="B1133" s="217"/>
      <c r="C1133" s="218"/>
      <c r="D1133" s="229" t="s">
        <v>237</v>
      </c>
      <c r="E1133" s="230" t="s">
        <v>22</v>
      </c>
      <c r="F1133" s="231" t="s">
        <v>2327</v>
      </c>
      <c r="G1133" s="218"/>
      <c r="H1133" s="232">
        <v>15.4</v>
      </c>
      <c r="I1133" s="223"/>
      <c r="J1133" s="218"/>
      <c r="K1133" s="218"/>
      <c r="L1133" s="224"/>
      <c r="M1133" s="225"/>
      <c r="N1133" s="226"/>
      <c r="O1133" s="226"/>
      <c r="P1133" s="226"/>
      <c r="Q1133" s="226"/>
      <c r="R1133" s="226"/>
      <c r="S1133" s="226"/>
      <c r="T1133" s="227"/>
      <c r="AT1133" s="228" t="s">
        <v>237</v>
      </c>
      <c r="AU1133" s="228" t="s">
        <v>87</v>
      </c>
      <c r="AV1133" s="12" t="s">
        <v>87</v>
      </c>
      <c r="AW1133" s="12" t="s">
        <v>42</v>
      </c>
      <c r="AX1133" s="12" t="s">
        <v>79</v>
      </c>
      <c r="AY1133" s="228" t="s">
        <v>228</v>
      </c>
    </row>
    <row r="1134" spans="2:65" s="13" customFormat="1" ht="13.5">
      <c r="B1134" s="243"/>
      <c r="C1134" s="244"/>
      <c r="D1134" s="219" t="s">
        <v>237</v>
      </c>
      <c r="E1134" s="245" t="s">
        <v>22</v>
      </c>
      <c r="F1134" s="246" t="s">
        <v>358</v>
      </c>
      <c r="G1134" s="244"/>
      <c r="H1134" s="247">
        <v>118.64</v>
      </c>
      <c r="I1134" s="248"/>
      <c r="J1134" s="244"/>
      <c r="K1134" s="244"/>
      <c r="L1134" s="249"/>
      <c r="M1134" s="250"/>
      <c r="N1134" s="251"/>
      <c r="O1134" s="251"/>
      <c r="P1134" s="251"/>
      <c r="Q1134" s="251"/>
      <c r="R1134" s="251"/>
      <c r="S1134" s="251"/>
      <c r="T1134" s="252"/>
      <c r="AT1134" s="253" t="s">
        <v>237</v>
      </c>
      <c r="AU1134" s="253" t="s">
        <v>87</v>
      </c>
      <c r="AV1134" s="13" t="s">
        <v>235</v>
      </c>
      <c r="AW1134" s="13" t="s">
        <v>42</v>
      </c>
      <c r="AX1134" s="13" t="s">
        <v>24</v>
      </c>
      <c r="AY1134" s="253" t="s">
        <v>228</v>
      </c>
    </row>
    <row r="1135" spans="2:65" s="1" customFormat="1" ht="22.5" customHeight="1">
      <c r="B1135" s="42"/>
      <c r="C1135" s="205" t="s">
        <v>2328</v>
      </c>
      <c r="D1135" s="205" t="s">
        <v>230</v>
      </c>
      <c r="E1135" s="206" t="s">
        <v>2329</v>
      </c>
      <c r="F1135" s="207" t="s">
        <v>2330</v>
      </c>
      <c r="G1135" s="208" t="s">
        <v>328</v>
      </c>
      <c r="H1135" s="209">
        <v>130.50399999999999</v>
      </c>
      <c r="I1135" s="210"/>
      <c r="J1135" s="211">
        <f>ROUND(I1135*H1135,2)</f>
        <v>0</v>
      </c>
      <c r="K1135" s="207" t="s">
        <v>264</v>
      </c>
      <c r="L1135" s="62"/>
      <c r="M1135" s="212" t="s">
        <v>22</v>
      </c>
      <c r="N1135" s="213" t="s">
        <v>50</v>
      </c>
      <c r="O1135" s="43"/>
      <c r="P1135" s="214">
        <f>O1135*H1135</f>
        <v>0</v>
      </c>
      <c r="Q1135" s="214">
        <v>0</v>
      </c>
      <c r="R1135" s="214">
        <f>Q1135*H1135</f>
        <v>0</v>
      </c>
      <c r="S1135" s="214">
        <v>0</v>
      </c>
      <c r="T1135" s="215">
        <f>S1135*H1135</f>
        <v>0</v>
      </c>
      <c r="AR1135" s="25" t="s">
        <v>304</v>
      </c>
      <c r="AT1135" s="25" t="s">
        <v>230</v>
      </c>
      <c r="AU1135" s="25" t="s">
        <v>87</v>
      </c>
      <c r="AY1135" s="25" t="s">
        <v>228</v>
      </c>
      <c r="BE1135" s="216">
        <f>IF(N1135="základní",J1135,0)</f>
        <v>0</v>
      </c>
      <c r="BF1135" s="216">
        <f>IF(N1135="snížená",J1135,0)</f>
        <v>0</v>
      </c>
      <c r="BG1135" s="216">
        <f>IF(N1135="zákl. přenesená",J1135,0)</f>
        <v>0</v>
      </c>
      <c r="BH1135" s="216">
        <f>IF(N1135="sníž. přenesená",J1135,0)</f>
        <v>0</v>
      </c>
      <c r="BI1135" s="216">
        <f>IF(N1135="nulová",J1135,0)</f>
        <v>0</v>
      </c>
      <c r="BJ1135" s="25" t="s">
        <v>24</v>
      </c>
      <c r="BK1135" s="216">
        <f>ROUND(I1135*H1135,2)</f>
        <v>0</v>
      </c>
      <c r="BL1135" s="25" t="s">
        <v>304</v>
      </c>
      <c r="BM1135" s="25" t="s">
        <v>2331</v>
      </c>
    </row>
    <row r="1136" spans="2:65" s="12" customFormat="1" ht="13.5">
      <c r="B1136" s="217"/>
      <c r="C1136" s="218"/>
      <c r="D1136" s="219" t="s">
        <v>237</v>
      </c>
      <c r="E1136" s="220" t="s">
        <v>22</v>
      </c>
      <c r="F1136" s="221" t="s">
        <v>2332</v>
      </c>
      <c r="G1136" s="218"/>
      <c r="H1136" s="222">
        <v>130.50399999999999</v>
      </c>
      <c r="I1136" s="223"/>
      <c r="J1136" s="218"/>
      <c r="K1136" s="218"/>
      <c r="L1136" s="224"/>
      <c r="M1136" s="225"/>
      <c r="N1136" s="226"/>
      <c r="O1136" s="226"/>
      <c r="P1136" s="226"/>
      <c r="Q1136" s="226"/>
      <c r="R1136" s="226"/>
      <c r="S1136" s="226"/>
      <c r="T1136" s="227"/>
      <c r="AT1136" s="228" t="s">
        <v>237</v>
      </c>
      <c r="AU1136" s="228" t="s">
        <v>87</v>
      </c>
      <c r="AV1136" s="12" t="s">
        <v>87</v>
      </c>
      <c r="AW1136" s="12" t="s">
        <v>42</v>
      </c>
      <c r="AX1136" s="12" t="s">
        <v>24</v>
      </c>
      <c r="AY1136" s="228" t="s">
        <v>228</v>
      </c>
    </row>
    <row r="1137" spans="2:65" s="1" customFormat="1" ht="31.5" customHeight="1">
      <c r="B1137" s="42"/>
      <c r="C1137" s="205" t="s">
        <v>2333</v>
      </c>
      <c r="D1137" s="205" t="s">
        <v>230</v>
      </c>
      <c r="E1137" s="206" t="s">
        <v>2334</v>
      </c>
      <c r="F1137" s="207" t="s">
        <v>2335</v>
      </c>
      <c r="G1137" s="208" t="s">
        <v>263</v>
      </c>
      <c r="H1137" s="209">
        <v>289.65300000000002</v>
      </c>
      <c r="I1137" s="210"/>
      <c r="J1137" s="211">
        <f>ROUND(I1137*H1137,2)</f>
        <v>0</v>
      </c>
      <c r="K1137" s="207" t="s">
        <v>234</v>
      </c>
      <c r="L1137" s="62"/>
      <c r="M1137" s="212" t="s">
        <v>22</v>
      </c>
      <c r="N1137" s="213" t="s">
        <v>50</v>
      </c>
      <c r="O1137" s="43"/>
      <c r="P1137" s="214">
        <f>O1137*H1137</f>
        <v>0</v>
      </c>
      <c r="Q1137" s="214">
        <v>8.9999999999999993E-3</v>
      </c>
      <c r="R1137" s="214">
        <f>Q1137*H1137</f>
        <v>2.6068769999999999</v>
      </c>
      <c r="S1137" s="214">
        <v>0</v>
      </c>
      <c r="T1137" s="215">
        <f>S1137*H1137</f>
        <v>0</v>
      </c>
      <c r="AR1137" s="25" t="s">
        <v>304</v>
      </c>
      <c r="AT1137" s="25" t="s">
        <v>230</v>
      </c>
      <c r="AU1137" s="25" t="s">
        <v>87</v>
      </c>
      <c r="AY1137" s="25" t="s">
        <v>228</v>
      </c>
      <c r="BE1137" s="216">
        <f>IF(N1137="základní",J1137,0)</f>
        <v>0</v>
      </c>
      <c r="BF1137" s="216">
        <f>IF(N1137="snížená",J1137,0)</f>
        <v>0</v>
      </c>
      <c r="BG1137" s="216">
        <f>IF(N1137="zákl. přenesená",J1137,0)</f>
        <v>0</v>
      </c>
      <c r="BH1137" s="216">
        <f>IF(N1137="sníž. přenesená",J1137,0)</f>
        <v>0</v>
      </c>
      <c r="BI1137" s="216">
        <f>IF(N1137="nulová",J1137,0)</f>
        <v>0</v>
      </c>
      <c r="BJ1137" s="25" t="s">
        <v>24</v>
      </c>
      <c r="BK1137" s="216">
        <f>ROUND(I1137*H1137,2)</f>
        <v>0</v>
      </c>
      <c r="BL1137" s="25" t="s">
        <v>304</v>
      </c>
      <c r="BM1137" s="25" t="s">
        <v>2336</v>
      </c>
    </row>
    <row r="1138" spans="2:65" s="14" customFormat="1" ht="13.5">
      <c r="B1138" s="257"/>
      <c r="C1138" s="258"/>
      <c r="D1138" s="229" t="s">
        <v>237</v>
      </c>
      <c r="E1138" s="259" t="s">
        <v>22</v>
      </c>
      <c r="F1138" s="260" t="s">
        <v>781</v>
      </c>
      <c r="G1138" s="258"/>
      <c r="H1138" s="261" t="s">
        <v>22</v>
      </c>
      <c r="I1138" s="262"/>
      <c r="J1138" s="258"/>
      <c r="K1138" s="258"/>
      <c r="L1138" s="263"/>
      <c r="M1138" s="264"/>
      <c r="N1138" s="265"/>
      <c r="O1138" s="265"/>
      <c r="P1138" s="265"/>
      <c r="Q1138" s="265"/>
      <c r="R1138" s="265"/>
      <c r="S1138" s="265"/>
      <c r="T1138" s="266"/>
      <c r="AT1138" s="267" t="s">
        <v>237</v>
      </c>
      <c r="AU1138" s="267" t="s">
        <v>87</v>
      </c>
      <c r="AV1138" s="14" t="s">
        <v>24</v>
      </c>
      <c r="AW1138" s="14" t="s">
        <v>42</v>
      </c>
      <c r="AX1138" s="14" t="s">
        <v>79</v>
      </c>
      <c r="AY1138" s="267" t="s">
        <v>228</v>
      </c>
    </row>
    <row r="1139" spans="2:65" s="12" customFormat="1" ht="13.5">
      <c r="B1139" s="217"/>
      <c r="C1139" s="218"/>
      <c r="D1139" s="229" t="s">
        <v>237</v>
      </c>
      <c r="E1139" s="230" t="s">
        <v>22</v>
      </c>
      <c r="F1139" s="231" t="s">
        <v>782</v>
      </c>
      <c r="G1139" s="218"/>
      <c r="H1139" s="232">
        <v>16.489999999999998</v>
      </c>
      <c r="I1139" s="223"/>
      <c r="J1139" s="218"/>
      <c r="K1139" s="218"/>
      <c r="L1139" s="224"/>
      <c r="M1139" s="225"/>
      <c r="N1139" s="226"/>
      <c r="O1139" s="226"/>
      <c r="P1139" s="226"/>
      <c r="Q1139" s="226"/>
      <c r="R1139" s="226"/>
      <c r="S1139" s="226"/>
      <c r="T1139" s="227"/>
      <c r="AT1139" s="228" t="s">
        <v>237</v>
      </c>
      <c r="AU1139" s="228" t="s">
        <v>87</v>
      </c>
      <c r="AV1139" s="12" t="s">
        <v>87</v>
      </c>
      <c r="AW1139" s="12" t="s">
        <v>42</v>
      </c>
      <c r="AX1139" s="12" t="s">
        <v>79</v>
      </c>
      <c r="AY1139" s="228" t="s">
        <v>228</v>
      </c>
    </row>
    <row r="1140" spans="2:65" s="15" customFormat="1" ht="13.5">
      <c r="B1140" s="268"/>
      <c r="C1140" s="269"/>
      <c r="D1140" s="229" t="s">
        <v>237</v>
      </c>
      <c r="E1140" s="270" t="s">
        <v>22</v>
      </c>
      <c r="F1140" s="271" t="s">
        <v>783</v>
      </c>
      <c r="G1140" s="269"/>
      <c r="H1140" s="272">
        <v>16.489999999999998</v>
      </c>
      <c r="I1140" s="273"/>
      <c r="J1140" s="269"/>
      <c r="K1140" s="269"/>
      <c r="L1140" s="274"/>
      <c r="M1140" s="275"/>
      <c r="N1140" s="276"/>
      <c r="O1140" s="276"/>
      <c r="P1140" s="276"/>
      <c r="Q1140" s="276"/>
      <c r="R1140" s="276"/>
      <c r="S1140" s="276"/>
      <c r="T1140" s="277"/>
      <c r="AT1140" s="278" t="s">
        <v>237</v>
      </c>
      <c r="AU1140" s="278" t="s">
        <v>87</v>
      </c>
      <c r="AV1140" s="15" t="s">
        <v>101</v>
      </c>
      <c r="AW1140" s="15" t="s">
        <v>42</v>
      </c>
      <c r="AX1140" s="15" t="s">
        <v>79</v>
      </c>
      <c r="AY1140" s="278" t="s">
        <v>228</v>
      </c>
    </row>
    <row r="1141" spans="2:65" s="12" customFormat="1" ht="27">
      <c r="B1141" s="217"/>
      <c r="C1141" s="218"/>
      <c r="D1141" s="229" t="s">
        <v>237</v>
      </c>
      <c r="E1141" s="230" t="s">
        <v>22</v>
      </c>
      <c r="F1141" s="231" t="s">
        <v>784</v>
      </c>
      <c r="G1141" s="218"/>
      <c r="H1141" s="232">
        <v>53.17</v>
      </c>
      <c r="I1141" s="223"/>
      <c r="J1141" s="218"/>
      <c r="K1141" s="218"/>
      <c r="L1141" s="224"/>
      <c r="M1141" s="225"/>
      <c r="N1141" s="226"/>
      <c r="O1141" s="226"/>
      <c r="P1141" s="226"/>
      <c r="Q1141" s="226"/>
      <c r="R1141" s="226"/>
      <c r="S1141" s="226"/>
      <c r="T1141" s="227"/>
      <c r="AT1141" s="228" t="s">
        <v>237</v>
      </c>
      <c r="AU1141" s="228" t="s">
        <v>87</v>
      </c>
      <c r="AV1141" s="12" t="s">
        <v>87</v>
      </c>
      <c r="AW1141" s="12" t="s">
        <v>42</v>
      </c>
      <c r="AX1141" s="12" t="s">
        <v>79</v>
      </c>
      <c r="AY1141" s="228" t="s">
        <v>228</v>
      </c>
    </row>
    <row r="1142" spans="2:65" s="12" customFormat="1" ht="40.5">
      <c r="B1142" s="217"/>
      <c r="C1142" s="218"/>
      <c r="D1142" s="229" t="s">
        <v>237</v>
      </c>
      <c r="E1142" s="230" t="s">
        <v>22</v>
      </c>
      <c r="F1142" s="231" t="s">
        <v>785</v>
      </c>
      <c r="G1142" s="218"/>
      <c r="H1142" s="232">
        <v>41.27</v>
      </c>
      <c r="I1142" s="223"/>
      <c r="J1142" s="218"/>
      <c r="K1142" s="218"/>
      <c r="L1142" s="224"/>
      <c r="M1142" s="225"/>
      <c r="N1142" s="226"/>
      <c r="O1142" s="226"/>
      <c r="P1142" s="226"/>
      <c r="Q1142" s="226"/>
      <c r="R1142" s="226"/>
      <c r="S1142" s="226"/>
      <c r="T1142" s="227"/>
      <c r="AT1142" s="228" t="s">
        <v>237</v>
      </c>
      <c r="AU1142" s="228" t="s">
        <v>87</v>
      </c>
      <c r="AV1142" s="12" t="s">
        <v>87</v>
      </c>
      <c r="AW1142" s="12" t="s">
        <v>42</v>
      </c>
      <c r="AX1142" s="12" t="s">
        <v>79</v>
      </c>
      <c r="AY1142" s="228" t="s">
        <v>228</v>
      </c>
    </row>
    <row r="1143" spans="2:65" s="12" customFormat="1" ht="13.5">
      <c r="B1143" s="217"/>
      <c r="C1143" s="218"/>
      <c r="D1143" s="229" t="s">
        <v>237</v>
      </c>
      <c r="E1143" s="230" t="s">
        <v>22</v>
      </c>
      <c r="F1143" s="231" t="s">
        <v>786</v>
      </c>
      <c r="G1143" s="218"/>
      <c r="H1143" s="232">
        <v>4.26</v>
      </c>
      <c r="I1143" s="223"/>
      <c r="J1143" s="218"/>
      <c r="K1143" s="218"/>
      <c r="L1143" s="224"/>
      <c r="M1143" s="225"/>
      <c r="N1143" s="226"/>
      <c r="O1143" s="226"/>
      <c r="P1143" s="226"/>
      <c r="Q1143" s="226"/>
      <c r="R1143" s="226"/>
      <c r="S1143" s="226"/>
      <c r="T1143" s="227"/>
      <c r="AT1143" s="228" t="s">
        <v>237</v>
      </c>
      <c r="AU1143" s="228" t="s">
        <v>87</v>
      </c>
      <c r="AV1143" s="12" t="s">
        <v>87</v>
      </c>
      <c r="AW1143" s="12" t="s">
        <v>42</v>
      </c>
      <c r="AX1143" s="12" t="s">
        <v>79</v>
      </c>
      <c r="AY1143" s="228" t="s">
        <v>228</v>
      </c>
    </row>
    <row r="1144" spans="2:65" s="15" customFormat="1" ht="13.5">
      <c r="B1144" s="268"/>
      <c r="C1144" s="269"/>
      <c r="D1144" s="229" t="s">
        <v>237</v>
      </c>
      <c r="E1144" s="270" t="s">
        <v>22</v>
      </c>
      <c r="F1144" s="271" t="s">
        <v>783</v>
      </c>
      <c r="G1144" s="269"/>
      <c r="H1144" s="272">
        <v>98.7</v>
      </c>
      <c r="I1144" s="273"/>
      <c r="J1144" s="269"/>
      <c r="K1144" s="269"/>
      <c r="L1144" s="274"/>
      <c r="M1144" s="275"/>
      <c r="N1144" s="276"/>
      <c r="O1144" s="276"/>
      <c r="P1144" s="276"/>
      <c r="Q1144" s="276"/>
      <c r="R1144" s="276"/>
      <c r="S1144" s="276"/>
      <c r="T1144" s="277"/>
      <c r="AT1144" s="278" t="s">
        <v>237</v>
      </c>
      <c r="AU1144" s="278" t="s">
        <v>87</v>
      </c>
      <c r="AV1144" s="15" t="s">
        <v>101</v>
      </c>
      <c r="AW1144" s="15" t="s">
        <v>42</v>
      </c>
      <c r="AX1144" s="15" t="s">
        <v>79</v>
      </c>
      <c r="AY1144" s="278" t="s">
        <v>228</v>
      </c>
    </row>
    <row r="1145" spans="2:65" s="12" customFormat="1" ht="13.5">
      <c r="B1145" s="217"/>
      <c r="C1145" s="218"/>
      <c r="D1145" s="229" t="s">
        <v>237</v>
      </c>
      <c r="E1145" s="230" t="s">
        <v>22</v>
      </c>
      <c r="F1145" s="231" t="s">
        <v>796</v>
      </c>
      <c r="G1145" s="218"/>
      <c r="H1145" s="232">
        <v>28.21</v>
      </c>
      <c r="I1145" s="223"/>
      <c r="J1145" s="218"/>
      <c r="K1145" s="218"/>
      <c r="L1145" s="224"/>
      <c r="M1145" s="225"/>
      <c r="N1145" s="226"/>
      <c r="O1145" s="226"/>
      <c r="P1145" s="226"/>
      <c r="Q1145" s="226"/>
      <c r="R1145" s="226"/>
      <c r="S1145" s="226"/>
      <c r="T1145" s="227"/>
      <c r="AT1145" s="228" t="s">
        <v>237</v>
      </c>
      <c r="AU1145" s="228" t="s">
        <v>87</v>
      </c>
      <c r="AV1145" s="12" t="s">
        <v>87</v>
      </c>
      <c r="AW1145" s="12" t="s">
        <v>42</v>
      </c>
      <c r="AX1145" s="12" t="s">
        <v>79</v>
      </c>
      <c r="AY1145" s="228" t="s">
        <v>228</v>
      </c>
    </row>
    <row r="1146" spans="2:65" s="15" customFormat="1" ht="13.5">
      <c r="B1146" s="268"/>
      <c r="C1146" s="269"/>
      <c r="D1146" s="229" t="s">
        <v>237</v>
      </c>
      <c r="E1146" s="270" t="s">
        <v>22</v>
      </c>
      <c r="F1146" s="271" t="s">
        <v>783</v>
      </c>
      <c r="G1146" s="269"/>
      <c r="H1146" s="272">
        <v>28.21</v>
      </c>
      <c r="I1146" s="273"/>
      <c r="J1146" s="269"/>
      <c r="K1146" s="269"/>
      <c r="L1146" s="274"/>
      <c r="M1146" s="275"/>
      <c r="N1146" s="276"/>
      <c r="O1146" s="276"/>
      <c r="P1146" s="276"/>
      <c r="Q1146" s="276"/>
      <c r="R1146" s="276"/>
      <c r="S1146" s="276"/>
      <c r="T1146" s="277"/>
      <c r="AT1146" s="278" t="s">
        <v>237</v>
      </c>
      <c r="AU1146" s="278" t="s">
        <v>87</v>
      </c>
      <c r="AV1146" s="15" t="s">
        <v>101</v>
      </c>
      <c r="AW1146" s="15" t="s">
        <v>42</v>
      </c>
      <c r="AX1146" s="15" t="s">
        <v>79</v>
      </c>
      <c r="AY1146" s="278" t="s">
        <v>228</v>
      </c>
    </row>
    <row r="1147" spans="2:65" s="12" customFormat="1" ht="13.5">
      <c r="B1147" s="217"/>
      <c r="C1147" s="218"/>
      <c r="D1147" s="229" t="s">
        <v>237</v>
      </c>
      <c r="E1147" s="230" t="s">
        <v>22</v>
      </c>
      <c r="F1147" s="231" t="s">
        <v>797</v>
      </c>
      <c r="G1147" s="218"/>
      <c r="H1147" s="232">
        <v>50.09</v>
      </c>
      <c r="I1147" s="223"/>
      <c r="J1147" s="218"/>
      <c r="K1147" s="218"/>
      <c r="L1147" s="224"/>
      <c r="M1147" s="225"/>
      <c r="N1147" s="226"/>
      <c r="O1147" s="226"/>
      <c r="P1147" s="226"/>
      <c r="Q1147" s="226"/>
      <c r="R1147" s="226"/>
      <c r="S1147" s="226"/>
      <c r="T1147" s="227"/>
      <c r="AT1147" s="228" t="s">
        <v>237</v>
      </c>
      <c r="AU1147" s="228" t="s">
        <v>87</v>
      </c>
      <c r="AV1147" s="12" t="s">
        <v>87</v>
      </c>
      <c r="AW1147" s="12" t="s">
        <v>42</v>
      </c>
      <c r="AX1147" s="12" t="s">
        <v>79</v>
      </c>
      <c r="AY1147" s="228" t="s">
        <v>228</v>
      </c>
    </row>
    <row r="1148" spans="2:65" s="12" customFormat="1" ht="13.5">
      <c r="B1148" s="217"/>
      <c r="C1148" s="218"/>
      <c r="D1148" s="229" t="s">
        <v>237</v>
      </c>
      <c r="E1148" s="230" t="s">
        <v>22</v>
      </c>
      <c r="F1148" s="231" t="s">
        <v>2337</v>
      </c>
      <c r="G1148" s="218"/>
      <c r="H1148" s="232">
        <v>59.412999999999997</v>
      </c>
      <c r="I1148" s="223"/>
      <c r="J1148" s="218"/>
      <c r="K1148" s="218"/>
      <c r="L1148" s="224"/>
      <c r="M1148" s="225"/>
      <c r="N1148" s="226"/>
      <c r="O1148" s="226"/>
      <c r="P1148" s="226"/>
      <c r="Q1148" s="226"/>
      <c r="R1148" s="226"/>
      <c r="S1148" s="226"/>
      <c r="T1148" s="227"/>
      <c r="AT1148" s="228" t="s">
        <v>237</v>
      </c>
      <c r="AU1148" s="228" t="s">
        <v>87</v>
      </c>
      <c r="AV1148" s="12" t="s">
        <v>87</v>
      </c>
      <c r="AW1148" s="12" t="s">
        <v>42</v>
      </c>
      <c r="AX1148" s="12" t="s">
        <v>79</v>
      </c>
      <c r="AY1148" s="228" t="s">
        <v>228</v>
      </c>
    </row>
    <row r="1149" spans="2:65" s="15" customFormat="1" ht="13.5">
      <c r="B1149" s="268"/>
      <c r="C1149" s="269"/>
      <c r="D1149" s="229" t="s">
        <v>237</v>
      </c>
      <c r="E1149" s="270" t="s">
        <v>22</v>
      </c>
      <c r="F1149" s="271" t="s">
        <v>783</v>
      </c>
      <c r="G1149" s="269"/>
      <c r="H1149" s="272">
        <v>109.503</v>
      </c>
      <c r="I1149" s="273"/>
      <c r="J1149" s="269"/>
      <c r="K1149" s="269"/>
      <c r="L1149" s="274"/>
      <c r="M1149" s="275"/>
      <c r="N1149" s="276"/>
      <c r="O1149" s="276"/>
      <c r="P1149" s="276"/>
      <c r="Q1149" s="276"/>
      <c r="R1149" s="276"/>
      <c r="S1149" s="276"/>
      <c r="T1149" s="277"/>
      <c r="AT1149" s="278" t="s">
        <v>237</v>
      </c>
      <c r="AU1149" s="278" t="s">
        <v>87</v>
      </c>
      <c r="AV1149" s="15" t="s">
        <v>101</v>
      </c>
      <c r="AW1149" s="15" t="s">
        <v>42</v>
      </c>
      <c r="AX1149" s="15" t="s">
        <v>79</v>
      </c>
      <c r="AY1149" s="278" t="s">
        <v>228</v>
      </c>
    </row>
    <row r="1150" spans="2:65" s="12" customFormat="1" ht="13.5">
      <c r="B1150" s="217"/>
      <c r="C1150" s="218"/>
      <c r="D1150" s="229" t="s">
        <v>237</v>
      </c>
      <c r="E1150" s="230" t="s">
        <v>22</v>
      </c>
      <c r="F1150" s="231" t="s">
        <v>2338</v>
      </c>
      <c r="G1150" s="218"/>
      <c r="H1150" s="232">
        <v>36.75</v>
      </c>
      <c r="I1150" s="223"/>
      <c r="J1150" s="218"/>
      <c r="K1150" s="218"/>
      <c r="L1150" s="224"/>
      <c r="M1150" s="225"/>
      <c r="N1150" s="226"/>
      <c r="O1150" s="226"/>
      <c r="P1150" s="226"/>
      <c r="Q1150" s="226"/>
      <c r="R1150" s="226"/>
      <c r="S1150" s="226"/>
      <c r="T1150" s="227"/>
      <c r="AT1150" s="228" t="s">
        <v>237</v>
      </c>
      <c r="AU1150" s="228" t="s">
        <v>87</v>
      </c>
      <c r="AV1150" s="12" t="s">
        <v>87</v>
      </c>
      <c r="AW1150" s="12" t="s">
        <v>42</v>
      </c>
      <c r="AX1150" s="12" t="s">
        <v>79</v>
      </c>
      <c r="AY1150" s="228" t="s">
        <v>228</v>
      </c>
    </row>
    <row r="1151" spans="2:65" s="15" customFormat="1" ht="13.5">
      <c r="B1151" s="268"/>
      <c r="C1151" s="269"/>
      <c r="D1151" s="229" t="s">
        <v>237</v>
      </c>
      <c r="E1151" s="270" t="s">
        <v>22</v>
      </c>
      <c r="F1151" s="271" t="s">
        <v>783</v>
      </c>
      <c r="G1151" s="269"/>
      <c r="H1151" s="272">
        <v>36.75</v>
      </c>
      <c r="I1151" s="273"/>
      <c r="J1151" s="269"/>
      <c r="K1151" s="269"/>
      <c r="L1151" s="274"/>
      <c r="M1151" s="275"/>
      <c r="N1151" s="276"/>
      <c r="O1151" s="276"/>
      <c r="P1151" s="276"/>
      <c r="Q1151" s="276"/>
      <c r="R1151" s="276"/>
      <c r="S1151" s="276"/>
      <c r="T1151" s="277"/>
      <c r="AT1151" s="278" t="s">
        <v>237</v>
      </c>
      <c r="AU1151" s="278" t="s">
        <v>87</v>
      </c>
      <c r="AV1151" s="15" t="s">
        <v>101</v>
      </c>
      <c r="AW1151" s="15" t="s">
        <v>42</v>
      </c>
      <c r="AX1151" s="15" t="s">
        <v>79</v>
      </c>
      <c r="AY1151" s="278" t="s">
        <v>228</v>
      </c>
    </row>
    <row r="1152" spans="2:65" s="13" customFormat="1" ht="13.5">
      <c r="B1152" s="243"/>
      <c r="C1152" s="244"/>
      <c r="D1152" s="219" t="s">
        <v>237</v>
      </c>
      <c r="E1152" s="245" t="s">
        <v>22</v>
      </c>
      <c r="F1152" s="246" t="s">
        <v>358</v>
      </c>
      <c r="G1152" s="244"/>
      <c r="H1152" s="247">
        <v>289.65300000000002</v>
      </c>
      <c r="I1152" s="248"/>
      <c r="J1152" s="244"/>
      <c r="K1152" s="244"/>
      <c r="L1152" s="249"/>
      <c r="M1152" s="250"/>
      <c r="N1152" s="251"/>
      <c r="O1152" s="251"/>
      <c r="P1152" s="251"/>
      <c r="Q1152" s="251"/>
      <c r="R1152" s="251"/>
      <c r="S1152" s="251"/>
      <c r="T1152" s="252"/>
      <c r="AT1152" s="253" t="s">
        <v>237</v>
      </c>
      <c r="AU1152" s="253" t="s">
        <v>87</v>
      </c>
      <c r="AV1152" s="13" t="s">
        <v>235</v>
      </c>
      <c r="AW1152" s="13" t="s">
        <v>42</v>
      </c>
      <c r="AX1152" s="13" t="s">
        <v>24</v>
      </c>
      <c r="AY1152" s="253" t="s">
        <v>228</v>
      </c>
    </row>
    <row r="1153" spans="2:65" s="1" customFormat="1" ht="22.5" customHeight="1">
      <c r="B1153" s="42"/>
      <c r="C1153" s="233" t="s">
        <v>2339</v>
      </c>
      <c r="D1153" s="233" t="s">
        <v>349</v>
      </c>
      <c r="E1153" s="234" t="s">
        <v>2340</v>
      </c>
      <c r="F1153" s="235" t="s">
        <v>2341</v>
      </c>
      <c r="G1153" s="236" t="s">
        <v>263</v>
      </c>
      <c r="H1153" s="237">
        <v>333.101</v>
      </c>
      <c r="I1153" s="238"/>
      <c r="J1153" s="239">
        <f>ROUND(I1153*H1153,2)</f>
        <v>0</v>
      </c>
      <c r="K1153" s="235" t="s">
        <v>234</v>
      </c>
      <c r="L1153" s="240"/>
      <c r="M1153" s="241" t="s">
        <v>22</v>
      </c>
      <c r="N1153" s="242" t="s">
        <v>50</v>
      </c>
      <c r="O1153" s="43"/>
      <c r="P1153" s="214">
        <f>O1153*H1153</f>
        <v>0</v>
      </c>
      <c r="Q1153" s="214">
        <v>2.2700000000000001E-2</v>
      </c>
      <c r="R1153" s="214">
        <f>Q1153*H1153</f>
        <v>7.5613927000000007</v>
      </c>
      <c r="S1153" s="214">
        <v>0</v>
      </c>
      <c r="T1153" s="215">
        <f>S1153*H1153</f>
        <v>0</v>
      </c>
      <c r="AR1153" s="25" t="s">
        <v>404</v>
      </c>
      <c r="AT1153" s="25" t="s">
        <v>349</v>
      </c>
      <c r="AU1153" s="25" t="s">
        <v>87</v>
      </c>
      <c r="AY1153" s="25" t="s">
        <v>228</v>
      </c>
      <c r="BE1153" s="216">
        <f>IF(N1153="základní",J1153,0)</f>
        <v>0</v>
      </c>
      <c r="BF1153" s="216">
        <f>IF(N1153="snížená",J1153,0)</f>
        <v>0</v>
      </c>
      <c r="BG1153" s="216">
        <f>IF(N1153="zákl. přenesená",J1153,0)</f>
        <v>0</v>
      </c>
      <c r="BH1153" s="216">
        <f>IF(N1153="sníž. přenesená",J1153,0)</f>
        <v>0</v>
      </c>
      <c r="BI1153" s="216">
        <f>IF(N1153="nulová",J1153,0)</f>
        <v>0</v>
      </c>
      <c r="BJ1153" s="25" t="s">
        <v>24</v>
      </c>
      <c r="BK1153" s="216">
        <f>ROUND(I1153*H1153,2)</f>
        <v>0</v>
      </c>
      <c r="BL1153" s="25" t="s">
        <v>304</v>
      </c>
      <c r="BM1153" s="25" t="s">
        <v>2342</v>
      </c>
    </row>
    <row r="1154" spans="2:65" s="1" customFormat="1" ht="162">
      <c r="B1154" s="42"/>
      <c r="C1154" s="64"/>
      <c r="D1154" s="229" t="s">
        <v>640</v>
      </c>
      <c r="E1154" s="64"/>
      <c r="F1154" s="254" t="s">
        <v>2291</v>
      </c>
      <c r="G1154" s="64"/>
      <c r="H1154" s="64"/>
      <c r="I1154" s="173"/>
      <c r="J1154" s="64"/>
      <c r="K1154" s="64"/>
      <c r="L1154" s="62"/>
      <c r="M1154" s="255"/>
      <c r="N1154" s="43"/>
      <c r="O1154" s="43"/>
      <c r="P1154" s="43"/>
      <c r="Q1154" s="43"/>
      <c r="R1154" s="43"/>
      <c r="S1154" s="43"/>
      <c r="T1154" s="79"/>
      <c r="AT1154" s="25" t="s">
        <v>640</v>
      </c>
      <c r="AU1154" s="25" t="s">
        <v>87</v>
      </c>
    </row>
    <row r="1155" spans="2:65" s="12" customFormat="1" ht="13.5">
      <c r="B1155" s="217"/>
      <c r="C1155" s="218"/>
      <c r="D1155" s="219" t="s">
        <v>237</v>
      </c>
      <c r="E1155" s="220" t="s">
        <v>22</v>
      </c>
      <c r="F1155" s="221" t="s">
        <v>2343</v>
      </c>
      <c r="G1155" s="218"/>
      <c r="H1155" s="222">
        <v>333.101</v>
      </c>
      <c r="I1155" s="223"/>
      <c r="J1155" s="218"/>
      <c r="K1155" s="218"/>
      <c r="L1155" s="224"/>
      <c r="M1155" s="225"/>
      <c r="N1155" s="226"/>
      <c r="O1155" s="226"/>
      <c r="P1155" s="226"/>
      <c r="Q1155" s="226"/>
      <c r="R1155" s="226"/>
      <c r="S1155" s="226"/>
      <c r="T1155" s="227"/>
      <c r="AT1155" s="228" t="s">
        <v>237</v>
      </c>
      <c r="AU1155" s="228" t="s">
        <v>87</v>
      </c>
      <c r="AV1155" s="12" t="s">
        <v>87</v>
      </c>
      <c r="AW1155" s="12" t="s">
        <v>42</v>
      </c>
      <c r="AX1155" s="12" t="s">
        <v>24</v>
      </c>
      <c r="AY1155" s="228" t="s">
        <v>228</v>
      </c>
    </row>
    <row r="1156" spans="2:65" s="1" customFormat="1" ht="22.5" customHeight="1">
      <c r="B1156" s="42"/>
      <c r="C1156" s="205" t="s">
        <v>2344</v>
      </c>
      <c r="D1156" s="205" t="s">
        <v>230</v>
      </c>
      <c r="E1156" s="206" t="s">
        <v>2345</v>
      </c>
      <c r="F1156" s="207" t="s">
        <v>2346</v>
      </c>
      <c r="G1156" s="208" t="s">
        <v>263</v>
      </c>
      <c r="H1156" s="209">
        <v>181.06</v>
      </c>
      <c r="I1156" s="210"/>
      <c r="J1156" s="211">
        <f>ROUND(I1156*H1156,2)</f>
        <v>0</v>
      </c>
      <c r="K1156" s="207" t="s">
        <v>234</v>
      </c>
      <c r="L1156" s="62"/>
      <c r="M1156" s="212" t="s">
        <v>22</v>
      </c>
      <c r="N1156" s="213" t="s">
        <v>50</v>
      </c>
      <c r="O1156" s="43"/>
      <c r="P1156" s="214">
        <f>O1156*H1156</f>
        <v>0</v>
      </c>
      <c r="Q1156" s="214">
        <v>0</v>
      </c>
      <c r="R1156" s="214">
        <f>Q1156*H1156</f>
        <v>0</v>
      </c>
      <c r="S1156" s="214">
        <v>0</v>
      </c>
      <c r="T1156" s="215">
        <f>S1156*H1156</f>
        <v>0</v>
      </c>
      <c r="AR1156" s="25" t="s">
        <v>304</v>
      </c>
      <c r="AT1156" s="25" t="s">
        <v>230</v>
      </c>
      <c r="AU1156" s="25" t="s">
        <v>87</v>
      </c>
      <c r="AY1156" s="25" t="s">
        <v>228</v>
      </c>
      <c r="BE1156" s="216">
        <f>IF(N1156="základní",J1156,0)</f>
        <v>0</v>
      </c>
      <c r="BF1156" s="216">
        <f>IF(N1156="snížená",J1156,0)</f>
        <v>0</v>
      </c>
      <c r="BG1156" s="216">
        <f>IF(N1156="zákl. přenesená",J1156,0)</f>
        <v>0</v>
      </c>
      <c r="BH1156" s="216">
        <f>IF(N1156="sníž. přenesená",J1156,0)</f>
        <v>0</v>
      </c>
      <c r="BI1156" s="216">
        <f>IF(N1156="nulová",J1156,0)</f>
        <v>0</v>
      </c>
      <c r="BJ1156" s="25" t="s">
        <v>24</v>
      </c>
      <c r="BK1156" s="216">
        <f>ROUND(I1156*H1156,2)</f>
        <v>0</v>
      </c>
      <c r="BL1156" s="25" t="s">
        <v>304</v>
      </c>
      <c r="BM1156" s="25" t="s">
        <v>2347</v>
      </c>
    </row>
    <row r="1157" spans="2:65" s="14" customFormat="1" ht="13.5">
      <c r="B1157" s="257"/>
      <c r="C1157" s="258"/>
      <c r="D1157" s="229" t="s">
        <v>237</v>
      </c>
      <c r="E1157" s="259" t="s">
        <v>22</v>
      </c>
      <c r="F1157" s="260" t="s">
        <v>781</v>
      </c>
      <c r="G1157" s="258"/>
      <c r="H1157" s="261" t="s">
        <v>22</v>
      </c>
      <c r="I1157" s="262"/>
      <c r="J1157" s="258"/>
      <c r="K1157" s="258"/>
      <c r="L1157" s="263"/>
      <c r="M1157" s="264"/>
      <c r="N1157" s="265"/>
      <c r="O1157" s="265"/>
      <c r="P1157" s="265"/>
      <c r="Q1157" s="265"/>
      <c r="R1157" s="265"/>
      <c r="S1157" s="265"/>
      <c r="T1157" s="266"/>
      <c r="AT1157" s="267" t="s">
        <v>237</v>
      </c>
      <c r="AU1157" s="267" t="s">
        <v>87</v>
      </c>
      <c r="AV1157" s="14" t="s">
        <v>24</v>
      </c>
      <c r="AW1157" s="14" t="s">
        <v>42</v>
      </c>
      <c r="AX1157" s="14" t="s">
        <v>79</v>
      </c>
      <c r="AY1157" s="267" t="s">
        <v>228</v>
      </c>
    </row>
    <row r="1158" spans="2:65" s="12" customFormat="1" ht="13.5">
      <c r="B1158" s="217"/>
      <c r="C1158" s="218"/>
      <c r="D1158" s="229" t="s">
        <v>237</v>
      </c>
      <c r="E1158" s="230" t="s">
        <v>22</v>
      </c>
      <c r="F1158" s="231" t="s">
        <v>2348</v>
      </c>
      <c r="G1158" s="218"/>
      <c r="H1158" s="232">
        <v>3.78</v>
      </c>
      <c r="I1158" s="223"/>
      <c r="J1158" s="218"/>
      <c r="K1158" s="218"/>
      <c r="L1158" s="224"/>
      <c r="M1158" s="225"/>
      <c r="N1158" s="226"/>
      <c r="O1158" s="226"/>
      <c r="P1158" s="226"/>
      <c r="Q1158" s="226"/>
      <c r="R1158" s="226"/>
      <c r="S1158" s="226"/>
      <c r="T1158" s="227"/>
      <c r="AT1158" s="228" t="s">
        <v>237</v>
      </c>
      <c r="AU1158" s="228" t="s">
        <v>87</v>
      </c>
      <c r="AV1158" s="12" t="s">
        <v>87</v>
      </c>
      <c r="AW1158" s="12" t="s">
        <v>42</v>
      </c>
      <c r="AX1158" s="12" t="s">
        <v>79</v>
      </c>
      <c r="AY1158" s="228" t="s">
        <v>228</v>
      </c>
    </row>
    <row r="1159" spans="2:65" s="15" customFormat="1" ht="13.5">
      <c r="B1159" s="268"/>
      <c r="C1159" s="269"/>
      <c r="D1159" s="229" t="s">
        <v>237</v>
      </c>
      <c r="E1159" s="270" t="s">
        <v>22</v>
      </c>
      <c r="F1159" s="271" t="s">
        <v>783</v>
      </c>
      <c r="G1159" s="269"/>
      <c r="H1159" s="272">
        <v>3.78</v>
      </c>
      <c r="I1159" s="273"/>
      <c r="J1159" s="269"/>
      <c r="K1159" s="269"/>
      <c r="L1159" s="274"/>
      <c r="M1159" s="275"/>
      <c r="N1159" s="276"/>
      <c r="O1159" s="276"/>
      <c r="P1159" s="276"/>
      <c r="Q1159" s="276"/>
      <c r="R1159" s="276"/>
      <c r="S1159" s="276"/>
      <c r="T1159" s="277"/>
      <c r="AT1159" s="278" t="s">
        <v>237</v>
      </c>
      <c r="AU1159" s="278" t="s">
        <v>87</v>
      </c>
      <c r="AV1159" s="15" t="s">
        <v>101</v>
      </c>
      <c r="AW1159" s="15" t="s">
        <v>42</v>
      </c>
      <c r="AX1159" s="15" t="s">
        <v>79</v>
      </c>
      <c r="AY1159" s="278" t="s">
        <v>228</v>
      </c>
    </row>
    <row r="1160" spans="2:65" s="12" customFormat="1" ht="13.5">
      <c r="B1160" s="217"/>
      <c r="C1160" s="218"/>
      <c r="D1160" s="229" t="s">
        <v>237</v>
      </c>
      <c r="E1160" s="230" t="s">
        <v>22</v>
      </c>
      <c r="F1160" s="231" t="s">
        <v>2349</v>
      </c>
      <c r="G1160" s="218"/>
      <c r="H1160" s="232">
        <v>39.28</v>
      </c>
      <c r="I1160" s="223"/>
      <c r="J1160" s="218"/>
      <c r="K1160" s="218"/>
      <c r="L1160" s="224"/>
      <c r="M1160" s="225"/>
      <c r="N1160" s="226"/>
      <c r="O1160" s="226"/>
      <c r="P1160" s="226"/>
      <c r="Q1160" s="226"/>
      <c r="R1160" s="226"/>
      <c r="S1160" s="226"/>
      <c r="T1160" s="227"/>
      <c r="AT1160" s="228" t="s">
        <v>237</v>
      </c>
      <c r="AU1160" s="228" t="s">
        <v>87</v>
      </c>
      <c r="AV1160" s="12" t="s">
        <v>87</v>
      </c>
      <c r="AW1160" s="12" t="s">
        <v>42</v>
      </c>
      <c r="AX1160" s="12" t="s">
        <v>79</v>
      </c>
      <c r="AY1160" s="228" t="s">
        <v>228</v>
      </c>
    </row>
    <row r="1161" spans="2:65" s="12" customFormat="1" ht="27">
      <c r="B1161" s="217"/>
      <c r="C1161" s="218"/>
      <c r="D1161" s="229" t="s">
        <v>237</v>
      </c>
      <c r="E1161" s="230" t="s">
        <v>22</v>
      </c>
      <c r="F1161" s="231" t="s">
        <v>2350</v>
      </c>
      <c r="G1161" s="218"/>
      <c r="H1161" s="232">
        <v>34.31</v>
      </c>
      <c r="I1161" s="223"/>
      <c r="J1161" s="218"/>
      <c r="K1161" s="218"/>
      <c r="L1161" s="224"/>
      <c r="M1161" s="225"/>
      <c r="N1161" s="226"/>
      <c r="O1161" s="226"/>
      <c r="P1161" s="226"/>
      <c r="Q1161" s="226"/>
      <c r="R1161" s="226"/>
      <c r="S1161" s="226"/>
      <c r="T1161" s="227"/>
      <c r="AT1161" s="228" t="s">
        <v>237</v>
      </c>
      <c r="AU1161" s="228" t="s">
        <v>87</v>
      </c>
      <c r="AV1161" s="12" t="s">
        <v>87</v>
      </c>
      <c r="AW1161" s="12" t="s">
        <v>42</v>
      </c>
      <c r="AX1161" s="12" t="s">
        <v>79</v>
      </c>
      <c r="AY1161" s="228" t="s">
        <v>228</v>
      </c>
    </row>
    <row r="1162" spans="2:65" s="12" customFormat="1" ht="13.5">
      <c r="B1162" s="217"/>
      <c r="C1162" s="218"/>
      <c r="D1162" s="229" t="s">
        <v>237</v>
      </c>
      <c r="E1162" s="230" t="s">
        <v>22</v>
      </c>
      <c r="F1162" s="231" t="s">
        <v>786</v>
      </c>
      <c r="G1162" s="218"/>
      <c r="H1162" s="232">
        <v>4.26</v>
      </c>
      <c r="I1162" s="223"/>
      <c r="J1162" s="218"/>
      <c r="K1162" s="218"/>
      <c r="L1162" s="224"/>
      <c r="M1162" s="225"/>
      <c r="N1162" s="226"/>
      <c r="O1162" s="226"/>
      <c r="P1162" s="226"/>
      <c r="Q1162" s="226"/>
      <c r="R1162" s="226"/>
      <c r="S1162" s="226"/>
      <c r="T1162" s="227"/>
      <c r="AT1162" s="228" t="s">
        <v>237</v>
      </c>
      <c r="AU1162" s="228" t="s">
        <v>87</v>
      </c>
      <c r="AV1162" s="12" t="s">
        <v>87</v>
      </c>
      <c r="AW1162" s="12" t="s">
        <v>42</v>
      </c>
      <c r="AX1162" s="12" t="s">
        <v>79</v>
      </c>
      <c r="AY1162" s="228" t="s">
        <v>228</v>
      </c>
    </row>
    <row r="1163" spans="2:65" s="15" customFormat="1" ht="13.5">
      <c r="B1163" s="268"/>
      <c r="C1163" s="269"/>
      <c r="D1163" s="229" t="s">
        <v>237</v>
      </c>
      <c r="E1163" s="270" t="s">
        <v>22</v>
      </c>
      <c r="F1163" s="271" t="s">
        <v>783</v>
      </c>
      <c r="G1163" s="269"/>
      <c r="H1163" s="272">
        <v>77.849999999999994</v>
      </c>
      <c r="I1163" s="273"/>
      <c r="J1163" s="269"/>
      <c r="K1163" s="269"/>
      <c r="L1163" s="274"/>
      <c r="M1163" s="275"/>
      <c r="N1163" s="276"/>
      <c r="O1163" s="276"/>
      <c r="P1163" s="276"/>
      <c r="Q1163" s="276"/>
      <c r="R1163" s="276"/>
      <c r="S1163" s="276"/>
      <c r="T1163" s="277"/>
      <c r="AT1163" s="278" t="s">
        <v>237</v>
      </c>
      <c r="AU1163" s="278" t="s">
        <v>87</v>
      </c>
      <c r="AV1163" s="15" t="s">
        <v>101</v>
      </c>
      <c r="AW1163" s="15" t="s">
        <v>42</v>
      </c>
      <c r="AX1163" s="15" t="s">
        <v>79</v>
      </c>
      <c r="AY1163" s="278" t="s">
        <v>228</v>
      </c>
    </row>
    <row r="1164" spans="2:65" s="12" customFormat="1" ht="13.5">
      <c r="B1164" s="217"/>
      <c r="C1164" s="218"/>
      <c r="D1164" s="229" t="s">
        <v>237</v>
      </c>
      <c r="E1164" s="230" t="s">
        <v>22</v>
      </c>
      <c r="F1164" s="231" t="s">
        <v>2351</v>
      </c>
      <c r="G1164" s="218"/>
      <c r="H1164" s="232">
        <v>37.39</v>
      </c>
      <c r="I1164" s="223"/>
      <c r="J1164" s="218"/>
      <c r="K1164" s="218"/>
      <c r="L1164" s="224"/>
      <c r="M1164" s="225"/>
      <c r="N1164" s="226"/>
      <c r="O1164" s="226"/>
      <c r="P1164" s="226"/>
      <c r="Q1164" s="226"/>
      <c r="R1164" s="226"/>
      <c r="S1164" s="226"/>
      <c r="T1164" s="227"/>
      <c r="AT1164" s="228" t="s">
        <v>237</v>
      </c>
      <c r="AU1164" s="228" t="s">
        <v>87</v>
      </c>
      <c r="AV1164" s="12" t="s">
        <v>87</v>
      </c>
      <c r="AW1164" s="12" t="s">
        <v>42</v>
      </c>
      <c r="AX1164" s="12" t="s">
        <v>79</v>
      </c>
      <c r="AY1164" s="228" t="s">
        <v>228</v>
      </c>
    </row>
    <row r="1165" spans="2:65" s="12" customFormat="1" ht="13.5">
      <c r="B1165" s="217"/>
      <c r="C1165" s="218"/>
      <c r="D1165" s="229" t="s">
        <v>237</v>
      </c>
      <c r="E1165" s="230" t="s">
        <v>22</v>
      </c>
      <c r="F1165" s="231" t="s">
        <v>798</v>
      </c>
      <c r="G1165" s="218"/>
      <c r="H1165" s="232">
        <v>48.72</v>
      </c>
      <c r="I1165" s="223"/>
      <c r="J1165" s="218"/>
      <c r="K1165" s="218"/>
      <c r="L1165" s="224"/>
      <c r="M1165" s="225"/>
      <c r="N1165" s="226"/>
      <c r="O1165" s="226"/>
      <c r="P1165" s="226"/>
      <c r="Q1165" s="226"/>
      <c r="R1165" s="226"/>
      <c r="S1165" s="226"/>
      <c r="T1165" s="227"/>
      <c r="AT1165" s="228" t="s">
        <v>237</v>
      </c>
      <c r="AU1165" s="228" t="s">
        <v>87</v>
      </c>
      <c r="AV1165" s="12" t="s">
        <v>87</v>
      </c>
      <c r="AW1165" s="12" t="s">
        <v>42</v>
      </c>
      <c r="AX1165" s="12" t="s">
        <v>79</v>
      </c>
      <c r="AY1165" s="228" t="s">
        <v>228</v>
      </c>
    </row>
    <row r="1166" spans="2:65" s="15" customFormat="1" ht="13.5">
      <c r="B1166" s="268"/>
      <c r="C1166" s="269"/>
      <c r="D1166" s="229" t="s">
        <v>237</v>
      </c>
      <c r="E1166" s="270" t="s">
        <v>22</v>
      </c>
      <c r="F1166" s="271" t="s">
        <v>783</v>
      </c>
      <c r="G1166" s="269"/>
      <c r="H1166" s="272">
        <v>86.11</v>
      </c>
      <c r="I1166" s="273"/>
      <c r="J1166" s="269"/>
      <c r="K1166" s="269"/>
      <c r="L1166" s="274"/>
      <c r="M1166" s="275"/>
      <c r="N1166" s="276"/>
      <c r="O1166" s="276"/>
      <c r="P1166" s="276"/>
      <c r="Q1166" s="276"/>
      <c r="R1166" s="276"/>
      <c r="S1166" s="276"/>
      <c r="T1166" s="277"/>
      <c r="AT1166" s="278" t="s">
        <v>237</v>
      </c>
      <c r="AU1166" s="278" t="s">
        <v>87</v>
      </c>
      <c r="AV1166" s="15" t="s">
        <v>101</v>
      </c>
      <c r="AW1166" s="15" t="s">
        <v>42</v>
      </c>
      <c r="AX1166" s="15" t="s">
        <v>79</v>
      </c>
      <c r="AY1166" s="278" t="s">
        <v>228</v>
      </c>
    </row>
    <row r="1167" spans="2:65" s="12" customFormat="1" ht="13.5">
      <c r="B1167" s="217"/>
      <c r="C1167" s="218"/>
      <c r="D1167" s="229" t="s">
        <v>237</v>
      </c>
      <c r="E1167" s="230" t="s">
        <v>22</v>
      </c>
      <c r="F1167" s="231" t="s">
        <v>2352</v>
      </c>
      <c r="G1167" s="218"/>
      <c r="H1167" s="232">
        <v>13.32</v>
      </c>
      <c r="I1167" s="223"/>
      <c r="J1167" s="218"/>
      <c r="K1167" s="218"/>
      <c r="L1167" s="224"/>
      <c r="M1167" s="225"/>
      <c r="N1167" s="226"/>
      <c r="O1167" s="226"/>
      <c r="P1167" s="226"/>
      <c r="Q1167" s="226"/>
      <c r="R1167" s="226"/>
      <c r="S1167" s="226"/>
      <c r="T1167" s="227"/>
      <c r="AT1167" s="228" t="s">
        <v>237</v>
      </c>
      <c r="AU1167" s="228" t="s">
        <v>87</v>
      </c>
      <c r="AV1167" s="12" t="s">
        <v>87</v>
      </c>
      <c r="AW1167" s="12" t="s">
        <v>42</v>
      </c>
      <c r="AX1167" s="12" t="s">
        <v>79</v>
      </c>
      <c r="AY1167" s="228" t="s">
        <v>228</v>
      </c>
    </row>
    <row r="1168" spans="2:65" s="15" customFormat="1" ht="13.5">
      <c r="B1168" s="268"/>
      <c r="C1168" s="269"/>
      <c r="D1168" s="229" t="s">
        <v>237</v>
      </c>
      <c r="E1168" s="270" t="s">
        <v>22</v>
      </c>
      <c r="F1168" s="271" t="s">
        <v>783</v>
      </c>
      <c r="G1168" s="269"/>
      <c r="H1168" s="272">
        <v>13.32</v>
      </c>
      <c r="I1168" s="273"/>
      <c r="J1168" s="269"/>
      <c r="K1168" s="269"/>
      <c r="L1168" s="274"/>
      <c r="M1168" s="275"/>
      <c r="N1168" s="276"/>
      <c r="O1168" s="276"/>
      <c r="P1168" s="276"/>
      <c r="Q1168" s="276"/>
      <c r="R1168" s="276"/>
      <c r="S1168" s="276"/>
      <c r="T1168" s="277"/>
      <c r="AT1168" s="278" t="s">
        <v>237</v>
      </c>
      <c r="AU1168" s="278" t="s">
        <v>87</v>
      </c>
      <c r="AV1168" s="15" t="s">
        <v>101</v>
      </c>
      <c r="AW1168" s="15" t="s">
        <v>42</v>
      </c>
      <c r="AX1168" s="15" t="s">
        <v>79</v>
      </c>
      <c r="AY1168" s="278" t="s">
        <v>228</v>
      </c>
    </row>
    <row r="1169" spans="2:65" s="13" customFormat="1" ht="13.5">
      <c r="B1169" s="243"/>
      <c r="C1169" s="244"/>
      <c r="D1169" s="219" t="s">
        <v>237</v>
      </c>
      <c r="E1169" s="245" t="s">
        <v>22</v>
      </c>
      <c r="F1169" s="246" t="s">
        <v>358</v>
      </c>
      <c r="G1169" s="244"/>
      <c r="H1169" s="247">
        <v>181.06</v>
      </c>
      <c r="I1169" s="248"/>
      <c r="J1169" s="244"/>
      <c r="K1169" s="244"/>
      <c r="L1169" s="249"/>
      <c r="M1169" s="250"/>
      <c r="N1169" s="251"/>
      <c r="O1169" s="251"/>
      <c r="P1169" s="251"/>
      <c r="Q1169" s="251"/>
      <c r="R1169" s="251"/>
      <c r="S1169" s="251"/>
      <c r="T1169" s="252"/>
      <c r="AT1169" s="253" t="s">
        <v>237</v>
      </c>
      <c r="AU1169" s="253" t="s">
        <v>87</v>
      </c>
      <c r="AV1169" s="13" t="s">
        <v>235</v>
      </c>
      <c r="AW1169" s="13" t="s">
        <v>42</v>
      </c>
      <c r="AX1169" s="13" t="s">
        <v>24</v>
      </c>
      <c r="AY1169" s="253" t="s">
        <v>228</v>
      </c>
    </row>
    <row r="1170" spans="2:65" s="1" customFormat="1" ht="22.5" customHeight="1">
      <c r="B1170" s="42"/>
      <c r="C1170" s="205" t="s">
        <v>2353</v>
      </c>
      <c r="D1170" s="205" t="s">
        <v>230</v>
      </c>
      <c r="E1170" s="206" t="s">
        <v>2354</v>
      </c>
      <c r="F1170" s="207" t="s">
        <v>2355</v>
      </c>
      <c r="G1170" s="208" t="s">
        <v>263</v>
      </c>
      <c r="H1170" s="209">
        <v>289.65300000000002</v>
      </c>
      <c r="I1170" s="210"/>
      <c r="J1170" s="211">
        <f>ROUND(I1170*H1170,2)</f>
        <v>0</v>
      </c>
      <c r="K1170" s="207" t="s">
        <v>264</v>
      </c>
      <c r="L1170" s="62"/>
      <c r="M1170" s="212" t="s">
        <v>22</v>
      </c>
      <c r="N1170" s="213" t="s">
        <v>50</v>
      </c>
      <c r="O1170" s="43"/>
      <c r="P1170" s="214">
        <f>O1170*H1170</f>
        <v>0</v>
      </c>
      <c r="Q1170" s="214">
        <v>0</v>
      </c>
      <c r="R1170" s="214">
        <f>Q1170*H1170</f>
        <v>0</v>
      </c>
      <c r="S1170" s="214">
        <v>0</v>
      </c>
      <c r="T1170" s="215">
        <f>S1170*H1170</f>
        <v>0</v>
      </c>
      <c r="AR1170" s="25" t="s">
        <v>304</v>
      </c>
      <c r="AT1170" s="25" t="s">
        <v>230</v>
      </c>
      <c r="AU1170" s="25" t="s">
        <v>87</v>
      </c>
      <c r="AY1170" s="25" t="s">
        <v>228</v>
      </c>
      <c r="BE1170" s="216">
        <f>IF(N1170="základní",J1170,0)</f>
        <v>0</v>
      </c>
      <c r="BF1170" s="216">
        <f>IF(N1170="snížená",J1170,0)</f>
        <v>0</v>
      </c>
      <c r="BG1170" s="216">
        <f>IF(N1170="zákl. přenesená",J1170,0)</f>
        <v>0</v>
      </c>
      <c r="BH1170" s="216">
        <f>IF(N1170="sníž. přenesená",J1170,0)</f>
        <v>0</v>
      </c>
      <c r="BI1170" s="216">
        <f>IF(N1170="nulová",J1170,0)</f>
        <v>0</v>
      </c>
      <c r="BJ1170" s="25" t="s">
        <v>24</v>
      </c>
      <c r="BK1170" s="216">
        <f>ROUND(I1170*H1170,2)</f>
        <v>0</v>
      </c>
      <c r="BL1170" s="25" t="s">
        <v>304</v>
      </c>
      <c r="BM1170" s="25" t="s">
        <v>2356</v>
      </c>
    </row>
    <row r="1171" spans="2:65" s="1" customFormat="1" ht="22.5" customHeight="1">
      <c r="B1171" s="42"/>
      <c r="C1171" s="205" t="s">
        <v>2357</v>
      </c>
      <c r="D1171" s="205" t="s">
        <v>230</v>
      </c>
      <c r="E1171" s="206" t="s">
        <v>2358</v>
      </c>
      <c r="F1171" s="207" t="s">
        <v>2359</v>
      </c>
      <c r="G1171" s="208" t="s">
        <v>263</v>
      </c>
      <c r="H1171" s="209">
        <v>289.65300000000002</v>
      </c>
      <c r="I1171" s="210"/>
      <c r="J1171" s="211">
        <f>ROUND(I1171*H1171,2)</f>
        <v>0</v>
      </c>
      <c r="K1171" s="207" t="s">
        <v>234</v>
      </c>
      <c r="L1171" s="62"/>
      <c r="M1171" s="212" t="s">
        <v>22</v>
      </c>
      <c r="N1171" s="213" t="s">
        <v>50</v>
      </c>
      <c r="O1171" s="43"/>
      <c r="P1171" s="214">
        <f>O1171*H1171</f>
        <v>0</v>
      </c>
      <c r="Q1171" s="214">
        <v>2.9999999999999997E-4</v>
      </c>
      <c r="R1171" s="214">
        <f>Q1171*H1171</f>
        <v>8.6895899999999998E-2</v>
      </c>
      <c r="S1171" s="214">
        <v>0</v>
      </c>
      <c r="T1171" s="215">
        <f>S1171*H1171</f>
        <v>0</v>
      </c>
      <c r="AR1171" s="25" t="s">
        <v>304</v>
      </c>
      <c r="AT1171" s="25" t="s">
        <v>230</v>
      </c>
      <c r="AU1171" s="25" t="s">
        <v>87</v>
      </c>
      <c r="AY1171" s="25" t="s">
        <v>228</v>
      </c>
      <c r="BE1171" s="216">
        <f>IF(N1171="základní",J1171,0)</f>
        <v>0</v>
      </c>
      <c r="BF1171" s="216">
        <f>IF(N1171="snížená",J1171,0)</f>
        <v>0</v>
      </c>
      <c r="BG1171" s="216">
        <f>IF(N1171="zákl. přenesená",J1171,0)</f>
        <v>0</v>
      </c>
      <c r="BH1171" s="216">
        <f>IF(N1171="sníž. přenesená",J1171,0)</f>
        <v>0</v>
      </c>
      <c r="BI1171" s="216">
        <f>IF(N1171="nulová",J1171,0)</f>
        <v>0</v>
      </c>
      <c r="BJ1171" s="25" t="s">
        <v>24</v>
      </c>
      <c r="BK1171" s="216">
        <f>ROUND(I1171*H1171,2)</f>
        <v>0</v>
      </c>
      <c r="BL1171" s="25" t="s">
        <v>304</v>
      </c>
      <c r="BM1171" s="25" t="s">
        <v>2360</v>
      </c>
    </row>
    <row r="1172" spans="2:65" s="12" customFormat="1" ht="13.5">
      <c r="B1172" s="217"/>
      <c r="C1172" s="218"/>
      <c r="D1172" s="219" t="s">
        <v>237</v>
      </c>
      <c r="E1172" s="220" t="s">
        <v>22</v>
      </c>
      <c r="F1172" s="221" t="s">
        <v>2361</v>
      </c>
      <c r="G1172" s="218"/>
      <c r="H1172" s="222">
        <v>289.65300000000002</v>
      </c>
      <c r="I1172" s="223"/>
      <c r="J1172" s="218"/>
      <c r="K1172" s="218"/>
      <c r="L1172" s="224"/>
      <c r="M1172" s="225"/>
      <c r="N1172" s="226"/>
      <c r="O1172" s="226"/>
      <c r="P1172" s="226"/>
      <c r="Q1172" s="226"/>
      <c r="R1172" s="226"/>
      <c r="S1172" s="226"/>
      <c r="T1172" s="227"/>
      <c r="AT1172" s="228" t="s">
        <v>237</v>
      </c>
      <c r="AU1172" s="228" t="s">
        <v>87</v>
      </c>
      <c r="AV1172" s="12" t="s">
        <v>87</v>
      </c>
      <c r="AW1172" s="12" t="s">
        <v>42</v>
      </c>
      <c r="AX1172" s="12" t="s">
        <v>24</v>
      </c>
      <c r="AY1172" s="228" t="s">
        <v>228</v>
      </c>
    </row>
    <row r="1173" spans="2:65" s="1" customFormat="1" ht="22.5" customHeight="1">
      <c r="B1173" s="42"/>
      <c r="C1173" s="205" t="s">
        <v>2362</v>
      </c>
      <c r="D1173" s="205" t="s">
        <v>230</v>
      </c>
      <c r="E1173" s="206" t="s">
        <v>2363</v>
      </c>
      <c r="F1173" s="207" t="s">
        <v>2364</v>
      </c>
      <c r="G1173" s="208" t="s">
        <v>328</v>
      </c>
      <c r="H1173" s="209">
        <v>20.16</v>
      </c>
      <c r="I1173" s="210"/>
      <c r="J1173" s="211">
        <f>ROUND(I1173*H1173,2)</f>
        <v>0</v>
      </c>
      <c r="K1173" s="207" t="s">
        <v>234</v>
      </c>
      <c r="L1173" s="62"/>
      <c r="M1173" s="212" t="s">
        <v>22</v>
      </c>
      <c r="N1173" s="213" t="s">
        <v>50</v>
      </c>
      <c r="O1173" s="43"/>
      <c r="P1173" s="214">
        <f>O1173*H1173</f>
        <v>0</v>
      </c>
      <c r="Q1173" s="214">
        <v>3.0000000000000001E-5</v>
      </c>
      <c r="R1173" s="214">
        <f>Q1173*H1173</f>
        <v>6.0480000000000006E-4</v>
      </c>
      <c r="S1173" s="214">
        <v>0</v>
      </c>
      <c r="T1173" s="215">
        <f>S1173*H1173</f>
        <v>0</v>
      </c>
      <c r="AR1173" s="25" t="s">
        <v>304</v>
      </c>
      <c r="AT1173" s="25" t="s">
        <v>230</v>
      </c>
      <c r="AU1173" s="25" t="s">
        <v>87</v>
      </c>
      <c r="AY1173" s="25" t="s">
        <v>228</v>
      </c>
      <c r="BE1173" s="216">
        <f>IF(N1173="základní",J1173,0)</f>
        <v>0</v>
      </c>
      <c r="BF1173" s="216">
        <f>IF(N1173="snížená",J1173,0)</f>
        <v>0</v>
      </c>
      <c r="BG1173" s="216">
        <f>IF(N1173="zákl. přenesená",J1173,0)</f>
        <v>0</v>
      </c>
      <c r="BH1173" s="216">
        <f>IF(N1173="sníž. přenesená",J1173,0)</f>
        <v>0</v>
      </c>
      <c r="BI1173" s="216">
        <f>IF(N1173="nulová",J1173,0)</f>
        <v>0</v>
      </c>
      <c r="BJ1173" s="25" t="s">
        <v>24</v>
      </c>
      <c r="BK1173" s="216">
        <f>ROUND(I1173*H1173,2)</f>
        <v>0</v>
      </c>
      <c r="BL1173" s="25" t="s">
        <v>304</v>
      </c>
      <c r="BM1173" s="25" t="s">
        <v>2365</v>
      </c>
    </row>
    <row r="1174" spans="2:65" s="12" customFormat="1" ht="13.5">
      <c r="B1174" s="217"/>
      <c r="C1174" s="218"/>
      <c r="D1174" s="219" t="s">
        <v>237</v>
      </c>
      <c r="E1174" s="220" t="s">
        <v>22</v>
      </c>
      <c r="F1174" s="221" t="s">
        <v>2366</v>
      </c>
      <c r="G1174" s="218"/>
      <c r="H1174" s="222">
        <v>20.16</v>
      </c>
      <c r="I1174" s="223"/>
      <c r="J1174" s="218"/>
      <c r="K1174" s="218"/>
      <c r="L1174" s="224"/>
      <c r="M1174" s="225"/>
      <c r="N1174" s="226"/>
      <c r="O1174" s="226"/>
      <c r="P1174" s="226"/>
      <c r="Q1174" s="226"/>
      <c r="R1174" s="226"/>
      <c r="S1174" s="226"/>
      <c r="T1174" s="227"/>
      <c r="AT1174" s="228" t="s">
        <v>237</v>
      </c>
      <c r="AU1174" s="228" t="s">
        <v>87</v>
      </c>
      <c r="AV1174" s="12" t="s">
        <v>87</v>
      </c>
      <c r="AW1174" s="12" t="s">
        <v>42</v>
      </c>
      <c r="AX1174" s="12" t="s">
        <v>24</v>
      </c>
      <c r="AY1174" s="228" t="s">
        <v>228</v>
      </c>
    </row>
    <row r="1175" spans="2:65" s="1" customFormat="1" ht="22.5" customHeight="1">
      <c r="B1175" s="42"/>
      <c r="C1175" s="205" t="s">
        <v>2367</v>
      </c>
      <c r="D1175" s="205" t="s">
        <v>230</v>
      </c>
      <c r="E1175" s="206" t="s">
        <v>2368</v>
      </c>
      <c r="F1175" s="207" t="s">
        <v>2369</v>
      </c>
      <c r="G1175" s="208" t="s">
        <v>328</v>
      </c>
      <c r="H1175" s="209">
        <v>54</v>
      </c>
      <c r="I1175" s="210"/>
      <c r="J1175" s="211">
        <f>ROUND(I1175*H1175,2)</f>
        <v>0</v>
      </c>
      <c r="K1175" s="207" t="s">
        <v>234</v>
      </c>
      <c r="L1175" s="62"/>
      <c r="M1175" s="212" t="s">
        <v>22</v>
      </c>
      <c r="N1175" s="213" t="s">
        <v>50</v>
      </c>
      <c r="O1175" s="43"/>
      <c r="P1175" s="214">
        <f>O1175*H1175</f>
        <v>0</v>
      </c>
      <c r="Q1175" s="214">
        <v>2.0000000000000001E-4</v>
      </c>
      <c r="R1175" s="214">
        <f>Q1175*H1175</f>
        <v>1.0800000000000001E-2</v>
      </c>
      <c r="S1175" s="214">
        <v>0</v>
      </c>
      <c r="T1175" s="215">
        <f>S1175*H1175</f>
        <v>0</v>
      </c>
      <c r="AR1175" s="25" t="s">
        <v>304</v>
      </c>
      <c r="AT1175" s="25" t="s">
        <v>230</v>
      </c>
      <c r="AU1175" s="25" t="s">
        <v>87</v>
      </c>
      <c r="AY1175" s="25" t="s">
        <v>228</v>
      </c>
      <c r="BE1175" s="216">
        <f>IF(N1175="základní",J1175,0)</f>
        <v>0</v>
      </c>
      <c r="BF1175" s="216">
        <f>IF(N1175="snížená",J1175,0)</f>
        <v>0</v>
      </c>
      <c r="BG1175" s="216">
        <f>IF(N1175="zákl. přenesená",J1175,0)</f>
        <v>0</v>
      </c>
      <c r="BH1175" s="216">
        <f>IF(N1175="sníž. přenesená",J1175,0)</f>
        <v>0</v>
      </c>
      <c r="BI1175" s="216">
        <f>IF(N1175="nulová",J1175,0)</f>
        <v>0</v>
      </c>
      <c r="BJ1175" s="25" t="s">
        <v>24</v>
      </c>
      <c r="BK1175" s="216">
        <f>ROUND(I1175*H1175,2)</f>
        <v>0</v>
      </c>
      <c r="BL1175" s="25" t="s">
        <v>304</v>
      </c>
      <c r="BM1175" s="25" t="s">
        <v>2370</v>
      </c>
    </row>
    <row r="1176" spans="2:65" s="12" customFormat="1" ht="13.5">
      <c r="B1176" s="217"/>
      <c r="C1176" s="218"/>
      <c r="D1176" s="219" t="s">
        <v>237</v>
      </c>
      <c r="E1176" s="220" t="s">
        <v>22</v>
      </c>
      <c r="F1176" s="221" t="s">
        <v>2371</v>
      </c>
      <c r="G1176" s="218"/>
      <c r="H1176" s="222">
        <v>54</v>
      </c>
      <c r="I1176" s="223"/>
      <c r="J1176" s="218"/>
      <c r="K1176" s="218"/>
      <c r="L1176" s="224"/>
      <c r="M1176" s="225"/>
      <c r="N1176" s="226"/>
      <c r="O1176" s="226"/>
      <c r="P1176" s="226"/>
      <c r="Q1176" s="226"/>
      <c r="R1176" s="226"/>
      <c r="S1176" s="226"/>
      <c r="T1176" s="227"/>
      <c r="AT1176" s="228" t="s">
        <v>237</v>
      </c>
      <c r="AU1176" s="228" t="s">
        <v>87</v>
      </c>
      <c r="AV1176" s="12" t="s">
        <v>87</v>
      </c>
      <c r="AW1176" s="12" t="s">
        <v>42</v>
      </c>
      <c r="AX1176" s="12" t="s">
        <v>24</v>
      </c>
      <c r="AY1176" s="228" t="s">
        <v>228</v>
      </c>
    </row>
    <row r="1177" spans="2:65" s="1" customFormat="1" ht="22.5" customHeight="1">
      <c r="B1177" s="42"/>
      <c r="C1177" s="233" t="s">
        <v>2372</v>
      </c>
      <c r="D1177" s="233" t="s">
        <v>349</v>
      </c>
      <c r="E1177" s="234" t="s">
        <v>2373</v>
      </c>
      <c r="F1177" s="235" t="s">
        <v>2374</v>
      </c>
      <c r="G1177" s="236" t="s">
        <v>328</v>
      </c>
      <c r="H1177" s="237">
        <v>65.34</v>
      </c>
      <c r="I1177" s="238"/>
      <c r="J1177" s="239">
        <f>ROUND(I1177*H1177,2)</f>
        <v>0</v>
      </c>
      <c r="K1177" s="235" t="s">
        <v>234</v>
      </c>
      <c r="L1177" s="240"/>
      <c r="M1177" s="241" t="s">
        <v>22</v>
      </c>
      <c r="N1177" s="242" t="s">
        <v>50</v>
      </c>
      <c r="O1177" s="43"/>
      <c r="P1177" s="214">
        <f>O1177*H1177</f>
        <v>0</v>
      </c>
      <c r="Q1177" s="214">
        <v>6.0000000000000002E-5</v>
      </c>
      <c r="R1177" s="214">
        <f>Q1177*H1177</f>
        <v>3.9204000000000001E-3</v>
      </c>
      <c r="S1177" s="214">
        <v>0</v>
      </c>
      <c r="T1177" s="215">
        <f>S1177*H1177</f>
        <v>0</v>
      </c>
      <c r="AR1177" s="25" t="s">
        <v>404</v>
      </c>
      <c r="AT1177" s="25" t="s">
        <v>349</v>
      </c>
      <c r="AU1177" s="25" t="s">
        <v>87</v>
      </c>
      <c r="AY1177" s="25" t="s">
        <v>228</v>
      </c>
      <c r="BE1177" s="216">
        <f>IF(N1177="základní",J1177,0)</f>
        <v>0</v>
      </c>
      <c r="BF1177" s="216">
        <f>IF(N1177="snížená",J1177,0)</f>
        <v>0</v>
      </c>
      <c r="BG1177" s="216">
        <f>IF(N1177="zákl. přenesená",J1177,0)</f>
        <v>0</v>
      </c>
      <c r="BH1177" s="216">
        <f>IF(N1177="sníž. přenesená",J1177,0)</f>
        <v>0</v>
      </c>
      <c r="BI1177" s="216">
        <f>IF(N1177="nulová",J1177,0)</f>
        <v>0</v>
      </c>
      <c r="BJ1177" s="25" t="s">
        <v>24</v>
      </c>
      <c r="BK1177" s="216">
        <f>ROUND(I1177*H1177,2)</f>
        <v>0</v>
      </c>
      <c r="BL1177" s="25" t="s">
        <v>304</v>
      </c>
      <c r="BM1177" s="25" t="s">
        <v>2375</v>
      </c>
    </row>
    <row r="1178" spans="2:65" s="12" customFormat="1" ht="13.5">
      <c r="B1178" s="217"/>
      <c r="C1178" s="218"/>
      <c r="D1178" s="229" t="s">
        <v>237</v>
      </c>
      <c r="E1178" s="230" t="s">
        <v>22</v>
      </c>
      <c r="F1178" s="231" t="s">
        <v>2376</v>
      </c>
      <c r="G1178" s="218"/>
      <c r="H1178" s="232">
        <v>59.4</v>
      </c>
      <c r="I1178" s="223"/>
      <c r="J1178" s="218"/>
      <c r="K1178" s="218"/>
      <c r="L1178" s="224"/>
      <c r="M1178" s="225"/>
      <c r="N1178" s="226"/>
      <c r="O1178" s="226"/>
      <c r="P1178" s="226"/>
      <c r="Q1178" s="226"/>
      <c r="R1178" s="226"/>
      <c r="S1178" s="226"/>
      <c r="T1178" s="227"/>
      <c r="AT1178" s="228" t="s">
        <v>237</v>
      </c>
      <c r="AU1178" s="228" t="s">
        <v>87</v>
      </c>
      <c r="AV1178" s="12" t="s">
        <v>87</v>
      </c>
      <c r="AW1178" s="12" t="s">
        <v>42</v>
      </c>
      <c r="AX1178" s="12" t="s">
        <v>79</v>
      </c>
      <c r="AY1178" s="228" t="s">
        <v>228</v>
      </c>
    </row>
    <row r="1179" spans="2:65" s="12" customFormat="1" ht="13.5">
      <c r="B1179" s="217"/>
      <c r="C1179" s="218"/>
      <c r="D1179" s="219" t="s">
        <v>237</v>
      </c>
      <c r="E1179" s="220" t="s">
        <v>22</v>
      </c>
      <c r="F1179" s="221" t="s">
        <v>2377</v>
      </c>
      <c r="G1179" s="218"/>
      <c r="H1179" s="222">
        <v>65.34</v>
      </c>
      <c r="I1179" s="223"/>
      <c r="J1179" s="218"/>
      <c r="K1179" s="218"/>
      <c r="L1179" s="224"/>
      <c r="M1179" s="225"/>
      <c r="N1179" s="226"/>
      <c r="O1179" s="226"/>
      <c r="P1179" s="226"/>
      <c r="Q1179" s="226"/>
      <c r="R1179" s="226"/>
      <c r="S1179" s="226"/>
      <c r="T1179" s="227"/>
      <c r="AT1179" s="228" t="s">
        <v>237</v>
      </c>
      <c r="AU1179" s="228" t="s">
        <v>87</v>
      </c>
      <c r="AV1179" s="12" t="s">
        <v>87</v>
      </c>
      <c r="AW1179" s="12" t="s">
        <v>42</v>
      </c>
      <c r="AX1179" s="12" t="s">
        <v>24</v>
      </c>
      <c r="AY1179" s="228" t="s">
        <v>228</v>
      </c>
    </row>
    <row r="1180" spans="2:65" s="1" customFormat="1" ht="22.5" customHeight="1">
      <c r="B1180" s="42"/>
      <c r="C1180" s="205" t="s">
        <v>2378</v>
      </c>
      <c r="D1180" s="205" t="s">
        <v>230</v>
      </c>
      <c r="E1180" s="206" t="s">
        <v>2379</v>
      </c>
      <c r="F1180" s="207" t="s">
        <v>2380</v>
      </c>
      <c r="G1180" s="208" t="s">
        <v>328</v>
      </c>
      <c r="H1180" s="209">
        <v>42</v>
      </c>
      <c r="I1180" s="210"/>
      <c r="J1180" s="211">
        <f>ROUND(I1180*H1180,2)</f>
        <v>0</v>
      </c>
      <c r="K1180" s="207" t="s">
        <v>264</v>
      </c>
      <c r="L1180" s="62"/>
      <c r="M1180" s="212" t="s">
        <v>22</v>
      </c>
      <c r="N1180" s="213" t="s">
        <v>50</v>
      </c>
      <c r="O1180" s="43"/>
      <c r="P1180" s="214">
        <f>O1180*H1180</f>
        <v>0</v>
      </c>
      <c r="Q1180" s="214">
        <v>2.0000000000000001E-4</v>
      </c>
      <c r="R1180" s="214">
        <f>Q1180*H1180</f>
        <v>8.4000000000000012E-3</v>
      </c>
      <c r="S1180" s="214">
        <v>0</v>
      </c>
      <c r="T1180" s="215">
        <f>S1180*H1180</f>
        <v>0</v>
      </c>
      <c r="AR1180" s="25" t="s">
        <v>304</v>
      </c>
      <c r="AT1180" s="25" t="s">
        <v>230</v>
      </c>
      <c r="AU1180" s="25" t="s">
        <v>87</v>
      </c>
      <c r="AY1180" s="25" t="s">
        <v>228</v>
      </c>
      <c r="BE1180" s="216">
        <f>IF(N1180="základní",J1180,0)</f>
        <v>0</v>
      </c>
      <c r="BF1180" s="216">
        <f>IF(N1180="snížená",J1180,0)</f>
        <v>0</v>
      </c>
      <c r="BG1180" s="216">
        <f>IF(N1180="zákl. přenesená",J1180,0)</f>
        <v>0</v>
      </c>
      <c r="BH1180" s="216">
        <f>IF(N1180="sníž. přenesená",J1180,0)</f>
        <v>0</v>
      </c>
      <c r="BI1180" s="216">
        <f>IF(N1180="nulová",J1180,0)</f>
        <v>0</v>
      </c>
      <c r="BJ1180" s="25" t="s">
        <v>24</v>
      </c>
      <c r="BK1180" s="216">
        <f>ROUND(I1180*H1180,2)</f>
        <v>0</v>
      </c>
      <c r="BL1180" s="25" t="s">
        <v>304</v>
      </c>
      <c r="BM1180" s="25" t="s">
        <v>2381</v>
      </c>
    </row>
    <row r="1181" spans="2:65" s="12" customFormat="1" ht="13.5">
      <c r="B1181" s="217"/>
      <c r="C1181" s="218"/>
      <c r="D1181" s="219" t="s">
        <v>237</v>
      </c>
      <c r="E1181" s="220" t="s">
        <v>22</v>
      </c>
      <c r="F1181" s="221" t="s">
        <v>2382</v>
      </c>
      <c r="G1181" s="218"/>
      <c r="H1181" s="222">
        <v>42</v>
      </c>
      <c r="I1181" s="223"/>
      <c r="J1181" s="218"/>
      <c r="K1181" s="218"/>
      <c r="L1181" s="224"/>
      <c r="M1181" s="225"/>
      <c r="N1181" s="226"/>
      <c r="O1181" s="226"/>
      <c r="P1181" s="226"/>
      <c r="Q1181" s="226"/>
      <c r="R1181" s="226"/>
      <c r="S1181" s="226"/>
      <c r="T1181" s="227"/>
      <c r="AT1181" s="228" t="s">
        <v>237</v>
      </c>
      <c r="AU1181" s="228" t="s">
        <v>87</v>
      </c>
      <c r="AV1181" s="12" t="s">
        <v>87</v>
      </c>
      <c r="AW1181" s="12" t="s">
        <v>42</v>
      </c>
      <c r="AX1181" s="12" t="s">
        <v>24</v>
      </c>
      <c r="AY1181" s="228" t="s">
        <v>228</v>
      </c>
    </row>
    <row r="1182" spans="2:65" s="1" customFormat="1" ht="22.5" customHeight="1">
      <c r="B1182" s="42"/>
      <c r="C1182" s="233" t="s">
        <v>2383</v>
      </c>
      <c r="D1182" s="233" t="s">
        <v>349</v>
      </c>
      <c r="E1182" s="234" t="s">
        <v>2384</v>
      </c>
      <c r="F1182" s="235" t="s">
        <v>2385</v>
      </c>
      <c r="G1182" s="236" t="s">
        <v>328</v>
      </c>
      <c r="H1182" s="237">
        <v>52.5</v>
      </c>
      <c r="I1182" s="238"/>
      <c r="J1182" s="239">
        <f>ROUND(I1182*H1182,2)</f>
        <v>0</v>
      </c>
      <c r="K1182" s="235" t="s">
        <v>264</v>
      </c>
      <c r="L1182" s="240"/>
      <c r="M1182" s="241" t="s">
        <v>22</v>
      </c>
      <c r="N1182" s="242" t="s">
        <v>50</v>
      </c>
      <c r="O1182" s="43"/>
      <c r="P1182" s="214">
        <f>O1182*H1182</f>
        <v>0</v>
      </c>
      <c r="Q1182" s="214">
        <v>6.0000000000000002E-5</v>
      </c>
      <c r="R1182" s="214">
        <f>Q1182*H1182</f>
        <v>3.15E-3</v>
      </c>
      <c r="S1182" s="214">
        <v>0</v>
      </c>
      <c r="T1182" s="215">
        <f>S1182*H1182</f>
        <v>0</v>
      </c>
      <c r="AR1182" s="25" t="s">
        <v>404</v>
      </c>
      <c r="AT1182" s="25" t="s">
        <v>349</v>
      </c>
      <c r="AU1182" s="25" t="s">
        <v>87</v>
      </c>
      <c r="AY1182" s="25" t="s">
        <v>228</v>
      </c>
      <c r="BE1182" s="216">
        <f>IF(N1182="základní",J1182,0)</f>
        <v>0</v>
      </c>
      <c r="BF1182" s="216">
        <f>IF(N1182="snížená",J1182,0)</f>
        <v>0</v>
      </c>
      <c r="BG1182" s="216">
        <f>IF(N1182="zákl. přenesená",J1182,0)</f>
        <v>0</v>
      </c>
      <c r="BH1182" s="216">
        <f>IF(N1182="sníž. přenesená",J1182,0)</f>
        <v>0</v>
      </c>
      <c r="BI1182" s="216">
        <f>IF(N1182="nulová",J1182,0)</f>
        <v>0</v>
      </c>
      <c r="BJ1182" s="25" t="s">
        <v>24</v>
      </c>
      <c r="BK1182" s="216">
        <f>ROUND(I1182*H1182,2)</f>
        <v>0</v>
      </c>
      <c r="BL1182" s="25" t="s">
        <v>304</v>
      </c>
      <c r="BM1182" s="25" t="s">
        <v>2386</v>
      </c>
    </row>
    <row r="1183" spans="2:65" s="12" customFormat="1" ht="13.5">
      <c r="B1183" s="217"/>
      <c r="C1183" s="218"/>
      <c r="D1183" s="219" t="s">
        <v>237</v>
      </c>
      <c r="E1183" s="220" t="s">
        <v>22</v>
      </c>
      <c r="F1183" s="221" t="s">
        <v>2387</v>
      </c>
      <c r="G1183" s="218"/>
      <c r="H1183" s="222">
        <v>52.5</v>
      </c>
      <c r="I1183" s="223"/>
      <c r="J1183" s="218"/>
      <c r="K1183" s="218"/>
      <c r="L1183" s="224"/>
      <c r="M1183" s="225"/>
      <c r="N1183" s="226"/>
      <c r="O1183" s="226"/>
      <c r="P1183" s="226"/>
      <c r="Q1183" s="226"/>
      <c r="R1183" s="226"/>
      <c r="S1183" s="226"/>
      <c r="T1183" s="227"/>
      <c r="AT1183" s="228" t="s">
        <v>237</v>
      </c>
      <c r="AU1183" s="228" t="s">
        <v>87</v>
      </c>
      <c r="AV1183" s="12" t="s">
        <v>87</v>
      </c>
      <c r="AW1183" s="12" t="s">
        <v>42</v>
      </c>
      <c r="AX1183" s="12" t="s">
        <v>24</v>
      </c>
      <c r="AY1183" s="228" t="s">
        <v>228</v>
      </c>
    </row>
    <row r="1184" spans="2:65" s="1" customFormat="1" ht="22.5" customHeight="1">
      <c r="B1184" s="42"/>
      <c r="C1184" s="205" t="s">
        <v>2388</v>
      </c>
      <c r="D1184" s="205" t="s">
        <v>230</v>
      </c>
      <c r="E1184" s="206" t="s">
        <v>2389</v>
      </c>
      <c r="F1184" s="207" t="s">
        <v>2390</v>
      </c>
      <c r="G1184" s="208" t="s">
        <v>263</v>
      </c>
      <c r="H1184" s="209">
        <v>289.65300000000002</v>
      </c>
      <c r="I1184" s="210"/>
      <c r="J1184" s="211">
        <f>ROUND(I1184*H1184,2)</f>
        <v>0</v>
      </c>
      <c r="K1184" s="207" t="s">
        <v>234</v>
      </c>
      <c r="L1184" s="62"/>
      <c r="M1184" s="212" t="s">
        <v>22</v>
      </c>
      <c r="N1184" s="213" t="s">
        <v>50</v>
      </c>
      <c r="O1184" s="43"/>
      <c r="P1184" s="214">
        <f>O1184*H1184</f>
        <v>0</v>
      </c>
      <c r="Q1184" s="214">
        <v>7.7000000000000002E-3</v>
      </c>
      <c r="R1184" s="214">
        <f>Q1184*H1184</f>
        <v>2.2303281000000004</v>
      </c>
      <c r="S1184" s="214">
        <v>0</v>
      </c>
      <c r="T1184" s="215">
        <f>S1184*H1184</f>
        <v>0</v>
      </c>
      <c r="AR1184" s="25" t="s">
        <v>304</v>
      </c>
      <c r="AT1184" s="25" t="s">
        <v>230</v>
      </c>
      <c r="AU1184" s="25" t="s">
        <v>87</v>
      </c>
      <c r="AY1184" s="25" t="s">
        <v>228</v>
      </c>
      <c r="BE1184" s="216">
        <f>IF(N1184="základní",J1184,0)</f>
        <v>0</v>
      </c>
      <c r="BF1184" s="216">
        <f>IF(N1184="snížená",J1184,0)</f>
        <v>0</v>
      </c>
      <c r="BG1184" s="216">
        <f>IF(N1184="zákl. přenesená",J1184,0)</f>
        <v>0</v>
      </c>
      <c r="BH1184" s="216">
        <f>IF(N1184="sníž. přenesená",J1184,0)</f>
        <v>0</v>
      </c>
      <c r="BI1184" s="216">
        <f>IF(N1184="nulová",J1184,0)</f>
        <v>0</v>
      </c>
      <c r="BJ1184" s="25" t="s">
        <v>24</v>
      </c>
      <c r="BK1184" s="216">
        <f>ROUND(I1184*H1184,2)</f>
        <v>0</v>
      </c>
      <c r="BL1184" s="25" t="s">
        <v>304</v>
      </c>
      <c r="BM1184" s="25" t="s">
        <v>2391</v>
      </c>
    </row>
    <row r="1185" spans="2:65" s="1" customFormat="1" ht="22.5" customHeight="1">
      <c r="B1185" s="42"/>
      <c r="C1185" s="205" t="s">
        <v>2392</v>
      </c>
      <c r="D1185" s="205" t="s">
        <v>230</v>
      </c>
      <c r="E1185" s="206" t="s">
        <v>2393</v>
      </c>
      <c r="F1185" s="207" t="s">
        <v>2394</v>
      </c>
      <c r="G1185" s="208" t="s">
        <v>1024</v>
      </c>
      <c r="H1185" s="279"/>
      <c r="I1185" s="210"/>
      <c r="J1185" s="211">
        <f>ROUND(I1185*H1185,2)</f>
        <v>0</v>
      </c>
      <c r="K1185" s="207" t="s">
        <v>234</v>
      </c>
      <c r="L1185" s="62"/>
      <c r="M1185" s="212" t="s">
        <v>22</v>
      </c>
      <c r="N1185" s="213" t="s">
        <v>50</v>
      </c>
      <c r="O1185" s="43"/>
      <c r="P1185" s="214">
        <f>O1185*H1185</f>
        <v>0</v>
      </c>
      <c r="Q1185" s="214">
        <v>0</v>
      </c>
      <c r="R1185" s="214">
        <f>Q1185*H1185</f>
        <v>0</v>
      </c>
      <c r="S1185" s="214">
        <v>0</v>
      </c>
      <c r="T1185" s="215">
        <f>S1185*H1185</f>
        <v>0</v>
      </c>
      <c r="AR1185" s="25" t="s">
        <v>304</v>
      </c>
      <c r="AT1185" s="25" t="s">
        <v>230</v>
      </c>
      <c r="AU1185" s="25" t="s">
        <v>87</v>
      </c>
      <c r="AY1185" s="25" t="s">
        <v>228</v>
      </c>
      <c r="BE1185" s="216">
        <f>IF(N1185="základní",J1185,0)</f>
        <v>0</v>
      </c>
      <c r="BF1185" s="216">
        <f>IF(N1185="snížená",J1185,0)</f>
        <v>0</v>
      </c>
      <c r="BG1185" s="216">
        <f>IF(N1185="zákl. přenesená",J1185,0)</f>
        <v>0</v>
      </c>
      <c r="BH1185" s="216">
        <f>IF(N1185="sníž. přenesená",J1185,0)</f>
        <v>0</v>
      </c>
      <c r="BI1185" s="216">
        <f>IF(N1185="nulová",J1185,0)</f>
        <v>0</v>
      </c>
      <c r="BJ1185" s="25" t="s">
        <v>24</v>
      </c>
      <c r="BK1185" s="216">
        <f>ROUND(I1185*H1185,2)</f>
        <v>0</v>
      </c>
      <c r="BL1185" s="25" t="s">
        <v>304</v>
      </c>
      <c r="BM1185" s="25" t="s">
        <v>2395</v>
      </c>
    </row>
    <row r="1186" spans="2:65" s="11" customFormat="1" ht="29.85" customHeight="1">
      <c r="B1186" s="188"/>
      <c r="C1186" s="189"/>
      <c r="D1186" s="202" t="s">
        <v>78</v>
      </c>
      <c r="E1186" s="203" t="s">
        <v>2396</v>
      </c>
      <c r="F1186" s="203" t="s">
        <v>2397</v>
      </c>
      <c r="G1186" s="189"/>
      <c r="H1186" s="189"/>
      <c r="I1186" s="192"/>
      <c r="J1186" s="204">
        <f>BK1186</f>
        <v>0</v>
      </c>
      <c r="K1186" s="189"/>
      <c r="L1186" s="194"/>
      <c r="M1186" s="195"/>
      <c r="N1186" s="196"/>
      <c r="O1186" s="196"/>
      <c r="P1186" s="197">
        <f>SUM(P1187:P1249)</f>
        <v>0</v>
      </c>
      <c r="Q1186" s="196"/>
      <c r="R1186" s="197">
        <f>SUM(R1187:R1249)</f>
        <v>20.36690647</v>
      </c>
      <c r="S1186" s="196"/>
      <c r="T1186" s="198">
        <f>SUM(T1187:T1249)</f>
        <v>0</v>
      </c>
      <c r="AR1186" s="199" t="s">
        <v>87</v>
      </c>
      <c r="AT1186" s="200" t="s">
        <v>78</v>
      </c>
      <c r="AU1186" s="200" t="s">
        <v>24</v>
      </c>
      <c r="AY1186" s="199" t="s">
        <v>228</v>
      </c>
      <c r="BK1186" s="201">
        <f>SUM(BK1187:BK1249)</f>
        <v>0</v>
      </c>
    </row>
    <row r="1187" spans="2:65" s="1" customFormat="1" ht="22.5" customHeight="1">
      <c r="B1187" s="42"/>
      <c r="C1187" s="205" t="s">
        <v>2398</v>
      </c>
      <c r="D1187" s="205" t="s">
        <v>230</v>
      </c>
      <c r="E1187" s="206" t="s">
        <v>2399</v>
      </c>
      <c r="F1187" s="207" t="s">
        <v>2400</v>
      </c>
      <c r="G1187" s="208" t="s">
        <v>328</v>
      </c>
      <c r="H1187" s="209">
        <v>2586.0940000000001</v>
      </c>
      <c r="I1187" s="210"/>
      <c r="J1187" s="211">
        <f>ROUND(I1187*H1187,2)</f>
        <v>0</v>
      </c>
      <c r="K1187" s="207" t="s">
        <v>264</v>
      </c>
      <c r="L1187" s="62"/>
      <c r="M1187" s="212" t="s">
        <v>22</v>
      </c>
      <c r="N1187" s="213" t="s">
        <v>50</v>
      </c>
      <c r="O1187" s="43"/>
      <c r="P1187" s="214">
        <f>O1187*H1187</f>
        <v>0</v>
      </c>
      <c r="Q1187" s="214">
        <v>2.5000000000000001E-4</v>
      </c>
      <c r="R1187" s="214">
        <f>Q1187*H1187</f>
        <v>0.64652350000000003</v>
      </c>
      <c r="S1187" s="214">
        <v>0</v>
      </c>
      <c r="T1187" s="215">
        <f>S1187*H1187</f>
        <v>0</v>
      </c>
      <c r="AR1187" s="25" t="s">
        <v>304</v>
      </c>
      <c r="AT1187" s="25" t="s">
        <v>230</v>
      </c>
      <c r="AU1187" s="25" t="s">
        <v>87</v>
      </c>
      <c r="AY1187" s="25" t="s">
        <v>228</v>
      </c>
      <c r="BE1187" s="216">
        <f>IF(N1187="základní",J1187,0)</f>
        <v>0</v>
      </c>
      <c r="BF1187" s="216">
        <f>IF(N1187="snížená",J1187,0)</f>
        <v>0</v>
      </c>
      <c r="BG1187" s="216">
        <f>IF(N1187="zákl. přenesená",J1187,0)</f>
        <v>0</v>
      </c>
      <c r="BH1187" s="216">
        <f>IF(N1187="sníž. přenesená",J1187,0)</f>
        <v>0</v>
      </c>
      <c r="BI1187" s="216">
        <f>IF(N1187="nulová",J1187,0)</f>
        <v>0</v>
      </c>
      <c r="BJ1187" s="25" t="s">
        <v>24</v>
      </c>
      <c r="BK1187" s="216">
        <f>ROUND(I1187*H1187,2)</f>
        <v>0</v>
      </c>
      <c r="BL1187" s="25" t="s">
        <v>304</v>
      </c>
      <c r="BM1187" s="25" t="s">
        <v>2401</v>
      </c>
    </row>
    <row r="1188" spans="2:65" s="12" customFormat="1" ht="13.5">
      <c r="B1188" s="217"/>
      <c r="C1188" s="218"/>
      <c r="D1188" s="219" t="s">
        <v>237</v>
      </c>
      <c r="E1188" s="220" t="s">
        <v>22</v>
      </c>
      <c r="F1188" s="221" t="s">
        <v>2402</v>
      </c>
      <c r="G1188" s="218"/>
      <c r="H1188" s="222">
        <v>2586.0940000000001</v>
      </c>
      <c r="I1188" s="223"/>
      <c r="J1188" s="218"/>
      <c r="K1188" s="218"/>
      <c r="L1188" s="224"/>
      <c r="M1188" s="225"/>
      <c r="N1188" s="226"/>
      <c r="O1188" s="226"/>
      <c r="P1188" s="226"/>
      <c r="Q1188" s="226"/>
      <c r="R1188" s="226"/>
      <c r="S1188" s="226"/>
      <c r="T1188" s="227"/>
      <c r="AT1188" s="228" t="s">
        <v>237</v>
      </c>
      <c r="AU1188" s="228" t="s">
        <v>87</v>
      </c>
      <c r="AV1188" s="12" t="s">
        <v>87</v>
      </c>
      <c r="AW1188" s="12" t="s">
        <v>42</v>
      </c>
      <c r="AX1188" s="12" t="s">
        <v>24</v>
      </c>
      <c r="AY1188" s="228" t="s">
        <v>228</v>
      </c>
    </row>
    <row r="1189" spans="2:65" s="1" customFormat="1" ht="31.5" customHeight="1">
      <c r="B1189" s="42"/>
      <c r="C1189" s="233" t="s">
        <v>2403</v>
      </c>
      <c r="D1189" s="233" t="s">
        <v>349</v>
      </c>
      <c r="E1189" s="234" t="s">
        <v>2404</v>
      </c>
      <c r="F1189" s="235" t="s">
        <v>2405</v>
      </c>
      <c r="G1189" s="236" t="s">
        <v>328</v>
      </c>
      <c r="H1189" s="237">
        <v>2974.0079999999998</v>
      </c>
      <c r="I1189" s="238"/>
      <c r="J1189" s="239">
        <f>ROUND(I1189*H1189,2)</f>
        <v>0</v>
      </c>
      <c r="K1189" s="235" t="s">
        <v>264</v>
      </c>
      <c r="L1189" s="240"/>
      <c r="M1189" s="241" t="s">
        <v>22</v>
      </c>
      <c r="N1189" s="242" t="s">
        <v>50</v>
      </c>
      <c r="O1189" s="43"/>
      <c r="P1189" s="214">
        <f>O1189*H1189</f>
        <v>0</v>
      </c>
      <c r="Q1189" s="214">
        <v>3.8000000000000002E-4</v>
      </c>
      <c r="R1189" s="214">
        <f>Q1189*H1189</f>
        <v>1.13012304</v>
      </c>
      <c r="S1189" s="214">
        <v>0</v>
      </c>
      <c r="T1189" s="215">
        <f>S1189*H1189</f>
        <v>0</v>
      </c>
      <c r="AR1189" s="25" t="s">
        <v>404</v>
      </c>
      <c r="AT1189" s="25" t="s">
        <v>349</v>
      </c>
      <c r="AU1189" s="25" t="s">
        <v>87</v>
      </c>
      <c r="AY1189" s="25" t="s">
        <v>228</v>
      </c>
      <c r="BE1189" s="216">
        <f>IF(N1189="základní",J1189,0)</f>
        <v>0</v>
      </c>
      <c r="BF1189" s="216">
        <f>IF(N1189="snížená",J1189,0)</f>
        <v>0</v>
      </c>
      <c r="BG1189" s="216">
        <f>IF(N1189="zákl. přenesená",J1189,0)</f>
        <v>0</v>
      </c>
      <c r="BH1189" s="216">
        <f>IF(N1189="sníž. přenesená",J1189,0)</f>
        <v>0</v>
      </c>
      <c r="BI1189" s="216">
        <f>IF(N1189="nulová",J1189,0)</f>
        <v>0</v>
      </c>
      <c r="BJ1189" s="25" t="s">
        <v>24</v>
      </c>
      <c r="BK1189" s="216">
        <f>ROUND(I1189*H1189,2)</f>
        <v>0</v>
      </c>
      <c r="BL1189" s="25" t="s">
        <v>304</v>
      </c>
      <c r="BM1189" s="25" t="s">
        <v>2406</v>
      </c>
    </row>
    <row r="1190" spans="2:65" s="12" customFormat="1" ht="13.5">
      <c r="B1190" s="217"/>
      <c r="C1190" s="218"/>
      <c r="D1190" s="219" t="s">
        <v>237</v>
      </c>
      <c r="E1190" s="220" t="s">
        <v>22</v>
      </c>
      <c r="F1190" s="221" t="s">
        <v>2407</v>
      </c>
      <c r="G1190" s="218"/>
      <c r="H1190" s="222">
        <v>2974.0079999999998</v>
      </c>
      <c r="I1190" s="223"/>
      <c r="J1190" s="218"/>
      <c r="K1190" s="218"/>
      <c r="L1190" s="224"/>
      <c r="M1190" s="225"/>
      <c r="N1190" s="226"/>
      <c r="O1190" s="226"/>
      <c r="P1190" s="226"/>
      <c r="Q1190" s="226"/>
      <c r="R1190" s="226"/>
      <c r="S1190" s="226"/>
      <c r="T1190" s="227"/>
      <c r="AT1190" s="228" t="s">
        <v>237</v>
      </c>
      <c r="AU1190" s="228" t="s">
        <v>87</v>
      </c>
      <c r="AV1190" s="12" t="s">
        <v>87</v>
      </c>
      <c r="AW1190" s="12" t="s">
        <v>42</v>
      </c>
      <c r="AX1190" s="12" t="s">
        <v>24</v>
      </c>
      <c r="AY1190" s="228" t="s">
        <v>228</v>
      </c>
    </row>
    <row r="1191" spans="2:65" s="1" customFormat="1" ht="22.5" customHeight="1">
      <c r="B1191" s="42"/>
      <c r="C1191" s="205" t="s">
        <v>2408</v>
      </c>
      <c r="D1191" s="205" t="s">
        <v>230</v>
      </c>
      <c r="E1191" s="206" t="s">
        <v>2409</v>
      </c>
      <c r="F1191" s="207" t="s">
        <v>2410</v>
      </c>
      <c r="G1191" s="208" t="s">
        <v>263</v>
      </c>
      <c r="H1191" s="209">
        <v>2462.9470000000001</v>
      </c>
      <c r="I1191" s="210"/>
      <c r="J1191" s="211">
        <f>ROUND(I1191*H1191,2)</f>
        <v>0</v>
      </c>
      <c r="K1191" s="207" t="s">
        <v>264</v>
      </c>
      <c r="L1191" s="62"/>
      <c r="M1191" s="212" t="s">
        <v>22</v>
      </c>
      <c r="N1191" s="213" t="s">
        <v>50</v>
      </c>
      <c r="O1191" s="43"/>
      <c r="P1191" s="214">
        <f>O1191*H1191</f>
        <v>0</v>
      </c>
      <c r="Q1191" s="214">
        <v>2.7E-4</v>
      </c>
      <c r="R1191" s="214">
        <f>Q1191*H1191</f>
        <v>0.66499569000000003</v>
      </c>
      <c r="S1191" s="214">
        <v>0</v>
      </c>
      <c r="T1191" s="215">
        <f>S1191*H1191</f>
        <v>0</v>
      </c>
      <c r="AR1191" s="25" t="s">
        <v>304</v>
      </c>
      <c r="AT1191" s="25" t="s">
        <v>230</v>
      </c>
      <c r="AU1191" s="25" t="s">
        <v>87</v>
      </c>
      <c r="AY1191" s="25" t="s">
        <v>228</v>
      </c>
      <c r="BE1191" s="216">
        <f>IF(N1191="základní",J1191,0)</f>
        <v>0</v>
      </c>
      <c r="BF1191" s="216">
        <f>IF(N1191="snížená",J1191,0)</f>
        <v>0</v>
      </c>
      <c r="BG1191" s="216">
        <f>IF(N1191="zákl. přenesená",J1191,0)</f>
        <v>0</v>
      </c>
      <c r="BH1191" s="216">
        <f>IF(N1191="sníž. přenesená",J1191,0)</f>
        <v>0</v>
      </c>
      <c r="BI1191" s="216">
        <f>IF(N1191="nulová",J1191,0)</f>
        <v>0</v>
      </c>
      <c r="BJ1191" s="25" t="s">
        <v>24</v>
      </c>
      <c r="BK1191" s="216">
        <f>ROUND(I1191*H1191,2)</f>
        <v>0</v>
      </c>
      <c r="BL1191" s="25" t="s">
        <v>304</v>
      </c>
      <c r="BM1191" s="25" t="s">
        <v>2411</v>
      </c>
    </row>
    <row r="1192" spans="2:65" s="14" customFormat="1" ht="13.5">
      <c r="B1192" s="257"/>
      <c r="C1192" s="258"/>
      <c r="D1192" s="229" t="s">
        <v>237</v>
      </c>
      <c r="E1192" s="259" t="s">
        <v>22</v>
      </c>
      <c r="F1192" s="260" t="s">
        <v>2412</v>
      </c>
      <c r="G1192" s="258"/>
      <c r="H1192" s="261" t="s">
        <v>22</v>
      </c>
      <c r="I1192" s="262"/>
      <c r="J1192" s="258"/>
      <c r="K1192" s="258"/>
      <c r="L1192" s="263"/>
      <c r="M1192" s="264"/>
      <c r="N1192" s="265"/>
      <c r="O1192" s="265"/>
      <c r="P1192" s="265"/>
      <c r="Q1192" s="265"/>
      <c r="R1192" s="265"/>
      <c r="S1192" s="265"/>
      <c r="T1192" s="266"/>
      <c r="AT1192" s="267" t="s">
        <v>237</v>
      </c>
      <c r="AU1192" s="267" t="s">
        <v>87</v>
      </c>
      <c r="AV1192" s="14" t="s">
        <v>24</v>
      </c>
      <c r="AW1192" s="14" t="s">
        <v>42</v>
      </c>
      <c r="AX1192" s="14" t="s">
        <v>79</v>
      </c>
      <c r="AY1192" s="267" t="s">
        <v>228</v>
      </c>
    </row>
    <row r="1193" spans="2:65" s="12" customFormat="1" ht="13.5">
      <c r="B1193" s="217"/>
      <c r="C1193" s="218"/>
      <c r="D1193" s="229" t="s">
        <v>237</v>
      </c>
      <c r="E1193" s="230" t="s">
        <v>22</v>
      </c>
      <c r="F1193" s="231" t="s">
        <v>2413</v>
      </c>
      <c r="G1193" s="218"/>
      <c r="H1193" s="232">
        <v>262.89699999999999</v>
      </c>
      <c r="I1193" s="223"/>
      <c r="J1193" s="218"/>
      <c r="K1193" s="218"/>
      <c r="L1193" s="224"/>
      <c r="M1193" s="225"/>
      <c r="N1193" s="226"/>
      <c r="O1193" s="226"/>
      <c r="P1193" s="226"/>
      <c r="Q1193" s="226"/>
      <c r="R1193" s="226"/>
      <c r="S1193" s="226"/>
      <c r="T1193" s="227"/>
      <c r="AT1193" s="228" t="s">
        <v>237</v>
      </c>
      <c r="AU1193" s="228" t="s">
        <v>87</v>
      </c>
      <c r="AV1193" s="12" t="s">
        <v>87</v>
      </c>
      <c r="AW1193" s="12" t="s">
        <v>42</v>
      </c>
      <c r="AX1193" s="12" t="s">
        <v>79</v>
      </c>
      <c r="AY1193" s="228" t="s">
        <v>228</v>
      </c>
    </row>
    <row r="1194" spans="2:65" s="12" customFormat="1" ht="27">
      <c r="B1194" s="217"/>
      <c r="C1194" s="218"/>
      <c r="D1194" s="229" t="s">
        <v>237</v>
      </c>
      <c r="E1194" s="230" t="s">
        <v>22</v>
      </c>
      <c r="F1194" s="231" t="s">
        <v>2414</v>
      </c>
      <c r="G1194" s="218"/>
      <c r="H1194" s="232">
        <v>270.27</v>
      </c>
      <c r="I1194" s="223"/>
      <c r="J1194" s="218"/>
      <c r="K1194" s="218"/>
      <c r="L1194" s="224"/>
      <c r="M1194" s="225"/>
      <c r="N1194" s="226"/>
      <c r="O1194" s="226"/>
      <c r="P1194" s="226"/>
      <c r="Q1194" s="226"/>
      <c r="R1194" s="226"/>
      <c r="S1194" s="226"/>
      <c r="T1194" s="227"/>
      <c r="AT1194" s="228" t="s">
        <v>237</v>
      </c>
      <c r="AU1194" s="228" t="s">
        <v>87</v>
      </c>
      <c r="AV1194" s="12" t="s">
        <v>87</v>
      </c>
      <c r="AW1194" s="12" t="s">
        <v>42</v>
      </c>
      <c r="AX1194" s="12" t="s">
        <v>79</v>
      </c>
      <c r="AY1194" s="228" t="s">
        <v>228</v>
      </c>
    </row>
    <row r="1195" spans="2:65" s="12" customFormat="1" ht="27">
      <c r="B1195" s="217"/>
      <c r="C1195" s="218"/>
      <c r="D1195" s="229" t="s">
        <v>237</v>
      </c>
      <c r="E1195" s="230" t="s">
        <v>22</v>
      </c>
      <c r="F1195" s="231" t="s">
        <v>2415</v>
      </c>
      <c r="G1195" s="218"/>
      <c r="H1195" s="232">
        <v>294.39</v>
      </c>
      <c r="I1195" s="223"/>
      <c r="J1195" s="218"/>
      <c r="K1195" s="218"/>
      <c r="L1195" s="224"/>
      <c r="M1195" s="225"/>
      <c r="N1195" s="226"/>
      <c r="O1195" s="226"/>
      <c r="P1195" s="226"/>
      <c r="Q1195" s="226"/>
      <c r="R1195" s="226"/>
      <c r="S1195" s="226"/>
      <c r="T1195" s="227"/>
      <c r="AT1195" s="228" t="s">
        <v>237</v>
      </c>
      <c r="AU1195" s="228" t="s">
        <v>87</v>
      </c>
      <c r="AV1195" s="12" t="s">
        <v>87</v>
      </c>
      <c r="AW1195" s="12" t="s">
        <v>42</v>
      </c>
      <c r="AX1195" s="12" t="s">
        <v>79</v>
      </c>
      <c r="AY1195" s="228" t="s">
        <v>228</v>
      </c>
    </row>
    <row r="1196" spans="2:65" s="12" customFormat="1" ht="13.5">
      <c r="B1196" s="217"/>
      <c r="C1196" s="218"/>
      <c r="D1196" s="229" t="s">
        <v>237</v>
      </c>
      <c r="E1196" s="230" t="s">
        <v>22</v>
      </c>
      <c r="F1196" s="231" t="s">
        <v>2416</v>
      </c>
      <c r="G1196" s="218"/>
      <c r="H1196" s="232">
        <v>95.39</v>
      </c>
      <c r="I1196" s="223"/>
      <c r="J1196" s="218"/>
      <c r="K1196" s="218"/>
      <c r="L1196" s="224"/>
      <c r="M1196" s="225"/>
      <c r="N1196" s="226"/>
      <c r="O1196" s="226"/>
      <c r="P1196" s="226"/>
      <c r="Q1196" s="226"/>
      <c r="R1196" s="226"/>
      <c r="S1196" s="226"/>
      <c r="T1196" s="227"/>
      <c r="AT1196" s="228" t="s">
        <v>237</v>
      </c>
      <c r="AU1196" s="228" t="s">
        <v>87</v>
      </c>
      <c r="AV1196" s="12" t="s">
        <v>87</v>
      </c>
      <c r="AW1196" s="12" t="s">
        <v>42</v>
      </c>
      <c r="AX1196" s="12" t="s">
        <v>79</v>
      </c>
      <c r="AY1196" s="228" t="s">
        <v>228</v>
      </c>
    </row>
    <row r="1197" spans="2:65" s="15" customFormat="1" ht="13.5">
      <c r="B1197" s="268"/>
      <c r="C1197" s="269"/>
      <c r="D1197" s="229" t="s">
        <v>237</v>
      </c>
      <c r="E1197" s="270" t="s">
        <v>22</v>
      </c>
      <c r="F1197" s="271" t="s">
        <v>783</v>
      </c>
      <c r="G1197" s="269"/>
      <c r="H1197" s="272">
        <v>922.947</v>
      </c>
      <c r="I1197" s="273"/>
      <c r="J1197" s="269"/>
      <c r="K1197" s="269"/>
      <c r="L1197" s="274"/>
      <c r="M1197" s="275"/>
      <c r="N1197" s="276"/>
      <c r="O1197" s="276"/>
      <c r="P1197" s="276"/>
      <c r="Q1197" s="276"/>
      <c r="R1197" s="276"/>
      <c r="S1197" s="276"/>
      <c r="T1197" s="277"/>
      <c r="AT1197" s="278" t="s">
        <v>237</v>
      </c>
      <c r="AU1197" s="278" t="s">
        <v>87</v>
      </c>
      <c r="AV1197" s="15" t="s">
        <v>101</v>
      </c>
      <c r="AW1197" s="15" t="s">
        <v>42</v>
      </c>
      <c r="AX1197" s="15" t="s">
        <v>79</v>
      </c>
      <c r="AY1197" s="278" t="s">
        <v>228</v>
      </c>
    </row>
    <row r="1198" spans="2:65" s="14" customFormat="1" ht="13.5">
      <c r="B1198" s="257"/>
      <c r="C1198" s="258"/>
      <c r="D1198" s="229" t="s">
        <v>237</v>
      </c>
      <c r="E1198" s="259" t="s">
        <v>22</v>
      </c>
      <c r="F1198" s="260" t="s">
        <v>2417</v>
      </c>
      <c r="G1198" s="258"/>
      <c r="H1198" s="261" t="s">
        <v>22</v>
      </c>
      <c r="I1198" s="262"/>
      <c r="J1198" s="258"/>
      <c r="K1198" s="258"/>
      <c r="L1198" s="263"/>
      <c r="M1198" s="264"/>
      <c r="N1198" s="265"/>
      <c r="O1198" s="265"/>
      <c r="P1198" s="265"/>
      <c r="Q1198" s="265"/>
      <c r="R1198" s="265"/>
      <c r="S1198" s="265"/>
      <c r="T1198" s="266"/>
      <c r="AT1198" s="267" t="s">
        <v>237</v>
      </c>
      <c r="AU1198" s="267" t="s">
        <v>87</v>
      </c>
      <c r="AV1198" s="14" t="s">
        <v>24</v>
      </c>
      <c r="AW1198" s="14" t="s">
        <v>42</v>
      </c>
      <c r="AX1198" s="14" t="s">
        <v>79</v>
      </c>
      <c r="AY1198" s="267" t="s">
        <v>228</v>
      </c>
    </row>
    <row r="1199" spans="2:65" s="12" customFormat="1" ht="27">
      <c r="B1199" s="217"/>
      <c r="C1199" s="218"/>
      <c r="D1199" s="229" t="s">
        <v>237</v>
      </c>
      <c r="E1199" s="230" t="s">
        <v>22</v>
      </c>
      <c r="F1199" s="231" t="s">
        <v>2418</v>
      </c>
      <c r="G1199" s="218"/>
      <c r="H1199" s="232">
        <v>185.56</v>
      </c>
      <c r="I1199" s="223"/>
      <c r="J1199" s="218"/>
      <c r="K1199" s="218"/>
      <c r="L1199" s="224"/>
      <c r="M1199" s="225"/>
      <c r="N1199" s="226"/>
      <c r="O1199" s="226"/>
      <c r="P1199" s="226"/>
      <c r="Q1199" s="226"/>
      <c r="R1199" s="226"/>
      <c r="S1199" s="226"/>
      <c r="T1199" s="227"/>
      <c r="AT1199" s="228" t="s">
        <v>237</v>
      </c>
      <c r="AU1199" s="228" t="s">
        <v>87</v>
      </c>
      <c r="AV1199" s="12" t="s">
        <v>87</v>
      </c>
      <c r="AW1199" s="12" t="s">
        <v>42</v>
      </c>
      <c r="AX1199" s="12" t="s">
        <v>79</v>
      </c>
      <c r="AY1199" s="228" t="s">
        <v>228</v>
      </c>
    </row>
    <row r="1200" spans="2:65" s="12" customFormat="1" ht="40.5">
      <c r="B1200" s="217"/>
      <c r="C1200" s="218"/>
      <c r="D1200" s="229" t="s">
        <v>237</v>
      </c>
      <c r="E1200" s="230" t="s">
        <v>22</v>
      </c>
      <c r="F1200" s="231" t="s">
        <v>2419</v>
      </c>
      <c r="G1200" s="218"/>
      <c r="H1200" s="232">
        <v>270.95</v>
      </c>
      <c r="I1200" s="223"/>
      <c r="J1200" s="218"/>
      <c r="K1200" s="218"/>
      <c r="L1200" s="224"/>
      <c r="M1200" s="225"/>
      <c r="N1200" s="226"/>
      <c r="O1200" s="226"/>
      <c r="P1200" s="226"/>
      <c r="Q1200" s="226"/>
      <c r="R1200" s="226"/>
      <c r="S1200" s="226"/>
      <c r="T1200" s="227"/>
      <c r="AT1200" s="228" t="s">
        <v>237</v>
      </c>
      <c r="AU1200" s="228" t="s">
        <v>87</v>
      </c>
      <c r="AV1200" s="12" t="s">
        <v>87</v>
      </c>
      <c r="AW1200" s="12" t="s">
        <v>42</v>
      </c>
      <c r="AX1200" s="12" t="s">
        <v>79</v>
      </c>
      <c r="AY1200" s="228" t="s">
        <v>228</v>
      </c>
    </row>
    <row r="1201" spans="2:65" s="12" customFormat="1" ht="13.5">
      <c r="B1201" s="217"/>
      <c r="C1201" s="218"/>
      <c r="D1201" s="229" t="s">
        <v>237</v>
      </c>
      <c r="E1201" s="230" t="s">
        <v>22</v>
      </c>
      <c r="F1201" s="231" t="s">
        <v>2420</v>
      </c>
      <c r="G1201" s="218"/>
      <c r="H1201" s="232">
        <v>201.44</v>
      </c>
      <c r="I1201" s="223"/>
      <c r="J1201" s="218"/>
      <c r="K1201" s="218"/>
      <c r="L1201" s="224"/>
      <c r="M1201" s="225"/>
      <c r="N1201" s="226"/>
      <c r="O1201" s="226"/>
      <c r="P1201" s="226"/>
      <c r="Q1201" s="226"/>
      <c r="R1201" s="226"/>
      <c r="S1201" s="226"/>
      <c r="T1201" s="227"/>
      <c r="AT1201" s="228" t="s">
        <v>237</v>
      </c>
      <c r="AU1201" s="228" t="s">
        <v>87</v>
      </c>
      <c r="AV1201" s="12" t="s">
        <v>87</v>
      </c>
      <c r="AW1201" s="12" t="s">
        <v>42</v>
      </c>
      <c r="AX1201" s="12" t="s">
        <v>79</v>
      </c>
      <c r="AY1201" s="228" t="s">
        <v>228</v>
      </c>
    </row>
    <row r="1202" spans="2:65" s="12" customFormat="1" ht="27">
      <c r="B1202" s="217"/>
      <c r="C1202" s="218"/>
      <c r="D1202" s="229" t="s">
        <v>237</v>
      </c>
      <c r="E1202" s="230" t="s">
        <v>22</v>
      </c>
      <c r="F1202" s="231" t="s">
        <v>2421</v>
      </c>
      <c r="G1202" s="218"/>
      <c r="H1202" s="232">
        <v>294.20999999999998</v>
      </c>
      <c r="I1202" s="223"/>
      <c r="J1202" s="218"/>
      <c r="K1202" s="218"/>
      <c r="L1202" s="224"/>
      <c r="M1202" s="225"/>
      <c r="N1202" s="226"/>
      <c r="O1202" s="226"/>
      <c r="P1202" s="226"/>
      <c r="Q1202" s="226"/>
      <c r="R1202" s="226"/>
      <c r="S1202" s="226"/>
      <c r="T1202" s="227"/>
      <c r="AT1202" s="228" t="s">
        <v>237</v>
      </c>
      <c r="AU1202" s="228" t="s">
        <v>87</v>
      </c>
      <c r="AV1202" s="12" t="s">
        <v>87</v>
      </c>
      <c r="AW1202" s="12" t="s">
        <v>42</v>
      </c>
      <c r="AX1202" s="12" t="s">
        <v>79</v>
      </c>
      <c r="AY1202" s="228" t="s">
        <v>228</v>
      </c>
    </row>
    <row r="1203" spans="2:65" s="12" customFormat="1" ht="27">
      <c r="B1203" s="217"/>
      <c r="C1203" s="218"/>
      <c r="D1203" s="229" t="s">
        <v>237</v>
      </c>
      <c r="E1203" s="230" t="s">
        <v>22</v>
      </c>
      <c r="F1203" s="231" t="s">
        <v>2422</v>
      </c>
      <c r="G1203" s="218"/>
      <c r="H1203" s="232">
        <v>328.47</v>
      </c>
      <c r="I1203" s="223"/>
      <c r="J1203" s="218"/>
      <c r="K1203" s="218"/>
      <c r="L1203" s="224"/>
      <c r="M1203" s="225"/>
      <c r="N1203" s="226"/>
      <c r="O1203" s="226"/>
      <c r="P1203" s="226"/>
      <c r="Q1203" s="226"/>
      <c r="R1203" s="226"/>
      <c r="S1203" s="226"/>
      <c r="T1203" s="227"/>
      <c r="AT1203" s="228" t="s">
        <v>237</v>
      </c>
      <c r="AU1203" s="228" t="s">
        <v>87</v>
      </c>
      <c r="AV1203" s="12" t="s">
        <v>87</v>
      </c>
      <c r="AW1203" s="12" t="s">
        <v>42</v>
      </c>
      <c r="AX1203" s="12" t="s">
        <v>79</v>
      </c>
      <c r="AY1203" s="228" t="s">
        <v>228</v>
      </c>
    </row>
    <row r="1204" spans="2:65" s="12" customFormat="1" ht="13.5">
      <c r="B1204" s="217"/>
      <c r="C1204" s="218"/>
      <c r="D1204" s="229" t="s">
        <v>237</v>
      </c>
      <c r="E1204" s="230" t="s">
        <v>22</v>
      </c>
      <c r="F1204" s="231" t="s">
        <v>2423</v>
      </c>
      <c r="G1204" s="218"/>
      <c r="H1204" s="232">
        <v>259.37</v>
      </c>
      <c r="I1204" s="223"/>
      <c r="J1204" s="218"/>
      <c r="K1204" s="218"/>
      <c r="L1204" s="224"/>
      <c r="M1204" s="225"/>
      <c r="N1204" s="226"/>
      <c r="O1204" s="226"/>
      <c r="P1204" s="226"/>
      <c r="Q1204" s="226"/>
      <c r="R1204" s="226"/>
      <c r="S1204" s="226"/>
      <c r="T1204" s="227"/>
      <c r="AT1204" s="228" t="s">
        <v>237</v>
      </c>
      <c r="AU1204" s="228" t="s">
        <v>87</v>
      </c>
      <c r="AV1204" s="12" t="s">
        <v>87</v>
      </c>
      <c r="AW1204" s="12" t="s">
        <v>42</v>
      </c>
      <c r="AX1204" s="12" t="s">
        <v>79</v>
      </c>
      <c r="AY1204" s="228" t="s">
        <v>228</v>
      </c>
    </row>
    <row r="1205" spans="2:65" s="15" customFormat="1" ht="13.5">
      <c r="B1205" s="268"/>
      <c r="C1205" s="269"/>
      <c r="D1205" s="229" t="s">
        <v>237</v>
      </c>
      <c r="E1205" s="270" t="s">
        <v>22</v>
      </c>
      <c r="F1205" s="271" t="s">
        <v>783</v>
      </c>
      <c r="G1205" s="269"/>
      <c r="H1205" s="272">
        <v>1540</v>
      </c>
      <c r="I1205" s="273"/>
      <c r="J1205" s="269"/>
      <c r="K1205" s="269"/>
      <c r="L1205" s="274"/>
      <c r="M1205" s="275"/>
      <c r="N1205" s="276"/>
      <c r="O1205" s="276"/>
      <c r="P1205" s="276"/>
      <c r="Q1205" s="276"/>
      <c r="R1205" s="276"/>
      <c r="S1205" s="276"/>
      <c r="T1205" s="277"/>
      <c r="AT1205" s="278" t="s">
        <v>237</v>
      </c>
      <c r="AU1205" s="278" t="s">
        <v>87</v>
      </c>
      <c r="AV1205" s="15" t="s">
        <v>101</v>
      </c>
      <c r="AW1205" s="15" t="s">
        <v>42</v>
      </c>
      <c r="AX1205" s="15" t="s">
        <v>79</v>
      </c>
      <c r="AY1205" s="278" t="s">
        <v>228</v>
      </c>
    </row>
    <row r="1206" spans="2:65" s="13" customFormat="1" ht="13.5">
      <c r="B1206" s="243"/>
      <c r="C1206" s="244"/>
      <c r="D1206" s="219" t="s">
        <v>237</v>
      </c>
      <c r="E1206" s="245" t="s">
        <v>22</v>
      </c>
      <c r="F1206" s="246" t="s">
        <v>358</v>
      </c>
      <c r="G1206" s="244"/>
      <c r="H1206" s="247">
        <v>2462.9470000000001</v>
      </c>
      <c r="I1206" s="248"/>
      <c r="J1206" s="244"/>
      <c r="K1206" s="244"/>
      <c r="L1206" s="249"/>
      <c r="M1206" s="250"/>
      <c r="N1206" s="251"/>
      <c r="O1206" s="251"/>
      <c r="P1206" s="251"/>
      <c r="Q1206" s="251"/>
      <c r="R1206" s="251"/>
      <c r="S1206" s="251"/>
      <c r="T1206" s="252"/>
      <c r="AT1206" s="253" t="s">
        <v>237</v>
      </c>
      <c r="AU1206" s="253" t="s">
        <v>87</v>
      </c>
      <c r="AV1206" s="13" t="s">
        <v>235</v>
      </c>
      <c r="AW1206" s="13" t="s">
        <v>42</v>
      </c>
      <c r="AX1206" s="13" t="s">
        <v>24</v>
      </c>
      <c r="AY1206" s="253" t="s">
        <v>228</v>
      </c>
    </row>
    <row r="1207" spans="2:65" s="1" customFormat="1" ht="22.5" customHeight="1">
      <c r="B1207" s="42"/>
      <c r="C1207" s="233" t="s">
        <v>2424</v>
      </c>
      <c r="D1207" s="233" t="s">
        <v>349</v>
      </c>
      <c r="E1207" s="234" t="s">
        <v>2425</v>
      </c>
      <c r="F1207" s="235" t="s">
        <v>2426</v>
      </c>
      <c r="G1207" s="236" t="s">
        <v>263</v>
      </c>
      <c r="H1207" s="237">
        <v>802.58199999999999</v>
      </c>
      <c r="I1207" s="238"/>
      <c r="J1207" s="239">
        <f>ROUND(I1207*H1207,2)</f>
        <v>0</v>
      </c>
      <c r="K1207" s="235" t="s">
        <v>264</v>
      </c>
      <c r="L1207" s="240"/>
      <c r="M1207" s="241" t="s">
        <v>22</v>
      </c>
      <c r="N1207" s="242" t="s">
        <v>50</v>
      </c>
      <c r="O1207" s="43"/>
      <c r="P1207" s="214">
        <f>O1207*H1207</f>
        <v>0</v>
      </c>
      <c r="Q1207" s="214">
        <v>4.2900000000000004E-3</v>
      </c>
      <c r="R1207" s="214">
        <f>Q1207*H1207</f>
        <v>3.4430767800000002</v>
      </c>
      <c r="S1207" s="214">
        <v>0</v>
      </c>
      <c r="T1207" s="215">
        <f>S1207*H1207</f>
        <v>0</v>
      </c>
      <c r="AR1207" s="25" t="s">
        <v>404</v>
      </c>
      <c r="AT1207" s="25" t="s">
        <v>349</v>
      </c>
      <c r="AU1207" s="25" t="s">
        <v>87</v>
      </c>
      <c r="AY1207" s="25" t="s">
        <v>228</v>
      </c>
      <c r="BE1207" s="216">
        <f>IF(N1207="základní",J1207,0)</f>
        <v>0</v>
      </c>
      <c r="BF1207" s="216">
        <f>IF(N1207="snížená",J1207,0)</f>
        <v>0</v>
      </c>
      <c r="BG1207" s="216">
        <f>IF(N1207="zákl. přenesená",J1207,0)</f>
        <v>0</v>
      </c>
      <c r="BH1207" s="216">
        <f>IF(N1207="sníž. přenesená",J1207,0)</f>
        <v>0</v>
      </c>
      <c r="BI1207" s="216">
        <f>IF(N1207="nulová",J1207,0)</f>
        <v>0</v>
      </c>
      <c r="BJ1207" s="25" t="s">
        <v>24</v>
      </c>
      <c r="BK1207" s="216">
        <f>ROUND(I1207*H1207,2)</f>
        <v>0</v>
      </c>
      <c r="BL1207" s="25" t="s">
        <v>304</v>
      </c>
      <c r="BM1207" s="25" t="s">
        <v>2427</v>
      </c>
    </row>
    <row r="1208" spans="2:65" s="1" customFormat="1" ht="81">
      <c r="B1208" s="42"/>
      <c r="C1208" s="64"/>
      <c r="D1208" s="229" t="s">
        <v>640</v>
      </c>
      <c r="E1208" s="64"/>
      <c r="F1208" s="254" t="s">
        <v>2428</v>
      </c>
      <c r="G1208" s="64"/>
      <c r="H1208" s="64"/>
      <c r="I1208" s="173"/>
      <c r="J1208" s="64"/>
      <c r="K1208" s="64"/>
      <c r="L1208" s="62"/>
      <c r="M1208" s="255"/>
      <c r="N1208" s="43"/>
      <c r="O1208" s="43"/>
      <c r="P1208" s="43"/>
      <c r="Q1208" s="43"/>
      <c r="R1208" s="43"/>
      <c r="S1208" s="43"/>
      <c r="T1208" s="79"/>
      <c r="AT1208" s="25" t="s">
        <v>640</v>
      </c>
      <c r="AU1208" s="25" t="s">
        <v>87</v>
      </c>
    </row>
    <row r="1209" spans="2:65" s="14" customFormat="1" ht="13.5">
      <c r="B1209" s="257"/>
      <c r="C1209" s="258"/>
      <c r="D1209" s="229" t="s">
        <v>237</v>
      </c>
      <c r="E1209" s="259" t="s">
        <v>22</v>
      </c>
      <c r="F1209" s="260" t="s">
        <v>2429</v>
      </c>
      <c r="G1209" s="258"/>
      <c r="H1209" s="261" t="s">
        <v>22</v>
      </c>
      <c r="I1209" s="262"/>
      <c r="J1209" s="258"/>
      <c r="K1209" s="258"/>
      <c r="L1209" s="263"/>
      <c r="M1209" s="264"/>
      <c r="N1209" s="265"/>
      <c r="O1209" s="265"/>
      <c r="P1209" s="265"/>
      <c r="Q1209" s="265"/>
      <c r="R1209" s="265"/>
      <c r="S1209" s="265"/>
      <c r="T1209" s="266"/>
      <c r="AT1209" s="267" t="s">
        <v>237</v>
      </c>
      <c r="AU1209" s="267" t="s">
        <v>87</v>
      </c>
      <c r="AV1209" s="14" t="s">
        <v>24</v>
      </c>
      <c r="AW1209" s="14" t="s">
        <v>42</v>
      </c>
      <c r="AX1209" s="14" t="s">
        <v>79</v>
      </c>
      <c r="AY1209" s="267" t="s">
        <v>228</v>
      </c>
    </row>
    <row r="1210" spans="2:65" s="12" customFormat="1" ht="27">
      <c r="B1210" s="217"/>
      <c r="C1210" s="218"/>
      <c r="D1210" s="229" t="s">
        <v>237</v>
      </c>
      <c r="E1210" s="230" t="s">
        <v>22</v>
      </c>
      <c r="F1210" s="231" t="s">
        <v>2430</v>
      </c>
      <c r="G1210" s="218"/>
      <c r="H1210" s="232">
        <v>352.67700000000002</v>
      </c>
      <c r="I1210" s="223"/>
      <c r="J1210" s="218"/>
      <c r="K1210" s="218"/>
      <c r="L1210" s="224"/>
      <c r="M1210" s="225"/>
      <c r="N1210" s="226"/>
      <c r="O1210" s="226"/>
      <c r="P1210" s="226"/>
      <c r="Q1210" s="226"/>
      <c r="R1210" s="226"/>
      <c r="S1210" s="226"/>
      <c r="T1210" s="227"/>
      <c r="AT1210" s="228" t="s">
        <v>237</v>
      </c>
      <c r="AU1210" s="228" t="s">
        <v>87</v>
      </c>
      <c r="AV1210" s="12" t="s">
        <v>87</v>
      </c>
      <c r="AW1210" s="12" t="s">
        <v>42</v>
      </c>
      <c r="AX1210" s="12" t="s">
        <v>79</v>
      </c>
      <c r="AY1210" s="228" t="s">
        <v>228</v>
      </c>
    </row>
    <row r="1211" spans="2:65" s="12" customFormat="1" ht="13.5">
      <c r="B1211" s="217"/>
      <c r="C1211" s="218"/>
      <c r="D1211" s="229" t="s">
        <v>237</v>
      </c>
      <c r="E1211" s="230" t="s">
        <v>22</v>
      </c>
      <c r="F1211" s="231" t="s">
        <v>2431</v>
      </c>
      <c r="G1211" s="218"/>
      <c r="H1211" s="232">
        <v>161.77000000000001</v>
      </c>
      <c r="I1211" s="223"/>
      <c r="J1211" s="218"/>
      <c r="K1211" s="218"/>
      <c r="L1211" s="224"/>
      <c r="M1211" s="225"/>
      <c r="N1211" s="226"/>
      <c r="O1211" s="226"/>
      <c r="P1211" s="226"/>
      <c r="Q1211" s="226"/>
      <c r="R1211" s="226"/>
      <c r="S1211" s="226"/>
      <c r="T1211" s="227"/>
      <c r="AT1211" s="228" t="s">
        <v>237</v>
      </c>
      <c r="AU1211" s="228" t="s">
        <v>87</v>
      </c>
      <c r="AV1211" s="12" t="s">
        <v>87</v>
      </c>
      <c r="AW1211" s="12" t="s">
        <v>42</v>
      </c>
      <c r="AX1211" s="12" t="s">
        <v>79</v>
      </c>
      <c r="AY1211" s="228" t="s">
        <v>228</v>
      </c>
    </row>
    <row r="1212" spans="2:65" s="12" customFormat="1" ht="13.5">
      <c r="B1212" s="217"/>
      <c r="C1212" s="218"/>
      <c r="D1212" s="229" t="s">
        <v>237</v>
      </c>
      <c r="E1212" s="230" t="s">
        <v>22</v>
      </c>
      <c r="F1212" s="231" t="s">
        <v>2432</v>
      </c>
      <c r="G1212" s="218"/>
      <c r="H1212" s="232">
        <v>183.45</v>
      </c>
      <c r="I1212" s="223"/>
      <c r="J1212" s="218"/>
      <c r="K1212" s="218"/>
      <c r="L1212" s="224"/>
      <c r="M1212" s="225"/>
      <c r="N1212" s="226"/>
      <c r="O1212" s="226"/>
      <c r="P1212" s="226"/>
      <c r="Q1212" s="226"/>
      <c r="R1212" s="226"/>
      <c r="S1212" s="226"/>
      <c r="T1212" s="227"/>
      <c r="AT1212" s="228" t="s">
        <v>237</v>
      </c>
      <c r="AU1212" s="228" t="s">
        <v>87</v>
      </c>
      <c r="AV1212" s="12" t="s">
        <v>87</v>
      </c>
      <c r="AW1212" s="12" t="s">
        <v>42</v>
      </c>
      <c r="AX1212" s="12" t="s">
        <v>79</v>
      </c>
      <c r="AY1212" s="228" t="s">
        <v>228</v>
      </c>
    </row>
    <row r="1213" spans="2:65" s="15" customFormat="1" ht="13.5">
      <c r="B1213" s="268"/>
      <c r="C1213" s="269"/>
      <c r="D1213" s="229" t="s">
        <v>237</v>
      </c>
      <c r="E1213" s="270" t="s">
        <v>22</v>
      </c>
      <c r="F1213" s="271" t="s">
        <v>783</v>
      </c>
      <c r="G1213" s="269"/>
      <c r="H1213" s="272">
        <v>697.89700000000005</v>
      </c>
      <c r="I1213" s="273"/>
      <c r="J1213" s="269"/>
      <c r="K1213" s="269"/>
      <c r="L1213" s="274"/>
      <c r="M1213" s="275"/>
      <c r="N1213" s="276"/>
      <c r="O1213" s="276"/>
      <c r="P1213" s="276"/>
      <c r="Q1213" s="276"/>
      <c r="R1213" s="276"/>
      <c r="S1213" s="276"/>
      <c r="T1213" s="277"/>
      <c r="AT1213" s="278" t="s">
        <v>237</v>
      </c>
      <c r="AU1213" s="278" t="s">
        <v>87</v>
      </c>
      <c r="AV1213" s="15" t="s">
        <v>101</v>
      </c>
      <c r="AW1213" s="15" t="s">
        <v>42</v>
      </c>
      <c r="AX1213" s="15" t="s">
        <v>79</v>
      </c>
      <c r="AY1213" s="278" t="s">
        <v>228</v>
      </c>
    </row>
    <row r="1214" spans="2:65" s="12" customFormat="1" ht="13.5">
      <c r="B1214" s="217"/>
      <c r="C1214" s="218"/>
      <c r="D1214" s="219" t="s">
        <v>237</v>
      </c>
      <c r="E1214" s="220" t="s">
        <v>22</v>
      </c>
      <c r="F1214" s="221" t="s">
        <v>2433</v>
      </c>
      <c r="G1214" s="218"/>
      <c r="H1214" s="222">
        <v>802.58199999999999</v>
      </c>
      <c r="I1214" s="223"/>
      <c r="J1214" s="218"/>
      <c r="K1214" s="218"/>
      <c r="L1214" s="224"/>
      <c r="M1214" s="225"/>
      <c r="N1214" s="226"/>
      <c r="O1214" s="226"/>
      <c r="P1214" s="226"/>
      <c r="Q1214" s="226"/>
      <c r="R1214" s="226"/>
      <c r="S1214" s="226"/>
      <c r="T1214" s="227"/>
      <c r="AT1214" s="228" t="s">
        <v>237</v>
      </c>
      <c r="AU1214" s="228" t="s">
        <v>87</v>
      </c>
      <c r="AV1214" s="12" t="s">
        <v>87</v>
      </c>
      <c r="AW1214" s="12" t="s">
        <v>42</v>
      </c>
      <c r="AX1214" s="12" t="s">
        <v>24</v>
      </c>
      <c r="AY1214" s="228" t="s">
        <v>228</v>
      </c>
    </row>
    <row r="1215" spans="2:65" s="1" customFormat="1" ht="22.5" customHeight="1">
      <c r="B1215" s="42"/>
      <c r="C1215" s="233" t="s">
        <v>2434</v>
      </c>
      <c r="D1215" s="233" t="s">
        <v>349</v>
      </c>
      <c r="E1215" s="234" t="s">
        <v>2435</v>
      </c>
      <c r="F1215" s="235" t="s">
        <v>2436</v>
      </c>
      <c r="G1215" s="236" t="s">
        <v>2437</v>
      </c>
      <c r="H1215" s="237">
        <v>771.995</v>
      </c>
      <c r="I1215" s="238"/>
      <c r="J1215" s="239">
        <f>ROUND(I1215*H1215,2)</f>
        <v>0</v>
      </c>
      <c r="K1215" s="235" t="s">
        <v>264</v>
      </c>
      <c r="L1215" s="240"/>
      <c r="M1215" s="241" t="s">
        <v>22</v>
      </c>
      <c r="N1215" s="242" t="s">
        <v>50</v>
      </c>
      <c r="O1215" s="43"/>
      <c r="P1215" s="214">
        <f>O1215*H1215</f>
        <v>0</v>
      </c>
      <c r="Q1215" s="214">
        <v>0</v>
      </c>
      <c r="R1215" s="214">
        <f>Q1215*H1215</f>
        <v>0</v>
      </c>
      <c r="S1215" s="214">
        <v>0</v>
      </c>
      <c r="T1215" s="215">
        <f>S1215*H1215</f>
        <v>0</v>
      </c>
      <c r="AR1215" s="25" t="s">
        <v>404</v>
      </c>
      <c r="AT1215" s="25" t="s">
        <v>349</v>
      </c>
      <c r="AU1215" s="25" t="s">
        <v>87</v>
      </c>
      <c r="AY1215" s="25" t="s">
        <v>228</v>
      </c>
      <c r="BE1215" s="216">
        <f>IF(N1215="základní",J1215,0)</f>
        <v>0</v>
      </c>
      <c r="BF1215" s="216">
        <f>IF(N1215="snížená",J1215,0)</f>
        <v>0</v>
      </c>
      <c r="BG1215" s="216">
        <f>IF(N1215="zákl. přenesená",J1215,0)</f>
        <v>0</v>
      </c>
      <c r="BH1215" s="216">
        <f>IF(N1215="sníž. přenesená",J1215,0)</f>
        <v>0</v>
      </c>
      <c r="BI1215" s="216">
        <f>IF(N1215="nulová",J1215,0)</f>
        <v>0</v>
      </c>
      <c r="BJ1215" s="25" t="s">
        <v>24</v>
      </c>
      <c r="BK1215" s="216">
        <f>ROUND(I1215*H1215,2)</f>
        <v>0</v>
      </c>
      <c r="BL1215" s="25" t="s">
        <v>304</v>
      </c>
      <c r="BM1215" s="25" t="s">
        <v>2438</v>
      </c>
    </row>
    <row r="1216" spans="2:65" s="1" customFormat="1" ht="81">
      <c r="B1216" s="42"/>
      <c r="C1216" s="64"/>
      <c r="D1216" s="229" t="s">
        <v>640</v>
      </c>
      <c r="E1216" s="64"/>
      <c r="F1216" s="254" t="s">
        <v>2439</v>
      </c>
      <c r="G1216" s="64"/>
      <c r="H1216" s="64"/>
      <c r="I1216" s="173"/>
      <c r="J1216" s="64"/>
      <c r="K1216" s="64"/>
      <c r="L1216" s="62"/>
      <c r="M1216" s="255"/>
      <c r="N1216" s="43"/>
      <c r="O1216" s="43"/>
      <c r="P1216" s="43"/>
      <c r="Q1216" s="43"/>
      <c r="R1216" s="43"/>
      <c r="S1216" s="43"/>
      <c r="T1216" s="79"/>
      <c r="AT1216" s="25" t="s">
        <v>640</v>
      </c>
      <c r="AU1216" s="25" t="s">
        <v>87</v>
      </c>
    </row>
    <row r="1217" spans="2:65" s="14" customFormat="1" ht="13.5">
      <c r="B1217" s="257"/>
      <c r="C1217" s="258"/>
      <c r="D1217" s="229" t="s">
        <v>237</v>
      </c>
      <c r="E1217" s="259" t="s">
        <v>22</v>
      </c>
      <c r="F1217" s="260" t="s">
        <v>2440</v>
      </c>
      <c r="G1217" s="258"/>
      <c r="H1217" s="261" t="s">
        <v>22</v>
      </c>
      <c r="I1217" s="262"/>
      <c r="J1217" s="258"/>
      <c r="K1217" s="258"/>
      <c r="L1217" s="263"/>
      <c r="M1217" s="264"/>
      <c r="N1217" s="265"/>
      <c r="O1217" s="265"/>
      <c r="P1217" s="265"/>
      <c r="Q1217" s="265"/>
      <c r="R1217" s="265"/>
      <c r="S1217" s="265"/>
      <c r="T1217" s="266"/>
      <c r="AT1217" s="267" t="s">
        <v>237</v>
      </c>
      <c r="AU1217" s="267" t="s">
        <v>87</v>
      </c>
      <c r="AV1217" s="14" t="s">
        <v>24</v>
      </c>
      <c r="AW1217" s="14" t="s">
        <v>42</v>
      </c>
      <c r="AX1217" s="14" t="s">
        <v>79</v>
      </c>
      <c r="AY1217" s="267" t="s">
        <v>228</v>
      </c>
    </row>
    <row r="1218" spans="2:65" s="12" customFormat="1" ht="13.5">
      <c r="B1218" s="217"/>
      <c r="C1218" s="218"/>
      <c r="D1218" s="229" t="s">
        <v>237</v>
      </c>
      <c r="E1218" s="230" t="s">
        <v>22</v>
      </c>
      <c r="F1218" s="231" t="s">
        <v>2441</v>
      </c>
      <c r="G1218" s="218"/>
      <c r="H1218" s="232">
        <v>196.32</v>
      </c>
      <c r="I1218" s="223"/>
      <c r="J1218" s="218"/>
      <c r="K1218" s="218"/>
      <c r="L1218" s="224"/>
      <c r="M1218" s="225"/>
      <c r="N1218" s="226"/>
      <c r="O1218" s="226"/>
      <c r="P1218" s="226"/>
      <c r="Q1218" s="226"/>
      <c r="R1218" s="226"/>
      <c r="S1218" s="226"/>
      <c r="T1218" s="227"/>
      <c r="AT1218" s="228" t="s">
        <v>237</v>
      </c>
      <c r="AU1218" s="228" t="s">
        <v>87</v>
      </c>
      <c r="AV1218" s="12" t="s">
        <v>87</v>
      </c>
      <c r="AW1218" s="12" t="s">
        <v>42</v>
      </c>
      <c r="AX1218" s="12" t="s">
        <v>79</v>
      </c>
      <c r="AY1218" s="228" t="s">
        <v>228</v>
      </c>
    </row>
    <row r="1219" spans="2:65" s="12" customFormat="1" ht="13.5">
      <c r="B1219" s="217"/>
      <c r="C1219" s="218"/>
      <c r="D1219" s="229" t="s">
        <v>237</v>
      </c>
      <c r="E1219" s="230" t="s">
        <v>22</v>
      </c>
      <c r="F1219" s="231" t="s">
        <v>2442</v>
      </c>
      <c r="G1219" s="218"/>
      <c r="H1219" s="232">
        <v>186.64</v>
      </c>
      <c r="I1219" s="223"/>
      <c r="J1219" s="218"/>
      <c r="K1219" s="218"/>
      <c r="L1219" s="224"/>
      <c r="M1219" s="225"/>
      <c r="N1219" s="226"/>
      <c r="O1219" s="226"/>
      <c r="P1219" s="226"/>
      <c r="Q1219" s="226"/>
      <c r="R1219" s="226"/>
      <c r="S1219" s="226"/>
      <c r="T1219" s="227"/>
      <c r="AT1219" s="228" t="s">
        <v>237</v>
      </c>
      <c r="AU1219" s="228" t="s">
        <v>87</v>
      </c>
      <c r="AV1219" s="12" t="s">
        <v>87</v>
      </c>
      <c r="AW1219" s="12" t="s">
        <v>42</v>
      </c>
      <c r="AX1219" s="12" t="s">
        <v>79</v>
      </c>
      <c r="AY1219" s="228" t="s">
        <v>228</v>
      </c>
    </row>
    <row r="1220" spans="2:65" s="12" customFormat="1" ht="13.5">
      <c r="B1220" s="217"/>
      <c r="C1220" s="218"/>
      <c r="D1220" s="229" t="s">
        <v>237</v>
      </c>
      <c r="E1220" s="230" t="s">
        <v>22</v>
      </c>
      <c r="F1220" s="231" t="s">
        <v>2443</v>
      </c>
      <c r="G1220" s="218"/>
      <c r="H1220" s="232">
        <v>288.33999999999997</v>
      </c>
      <c r="I1220" s="223"/>
      <c r="J1220" s="218"/>
      <c r="K1220" s="218"/>
      <c r="L1220" s="224"/>
      <c r="M1220" s="225"/>
      <c r="N1220" s="226"/>
      <c r="O1220" s="226"/>
      <c r="P1220" s="226"/>
      <c r="Q1220" s="226"/>
      <c r="R1220" s="226"/>
      <c r="S1220" s="226"/>
      <c r="T1220" s="227"/>
      <c r="AT1220" s="228" t="s">
        <v>237</v>
      </c>
      <c r="AU1220" s="228" t="s">
        <v>87</v>
      </c>
      <c r="AV1220" s="12" t="s">
        <v>87</v>
      </c>
      <c r="AW1220" s="12" t="s">
        <v>42</v>
      </c>
      <c r="AX1220" s="12" t="s">
        <v>79</v>
      </c>
      <c r="AY1220" s="228" t="s">
        <v>228</v>
      </c>
    </row>
    <row r="1221" spans="2:65" s="15" customFormat="1" ht="13.5">
      <c r="B1221" s="268"/>
      <c r="C1221" s="269"/>
      <c r="D1221" s="229" t="s">
        <v>237</v>
      </c>
      <c r="E1221" s="270" t="s">
        <v>22</v>
      </c>
      <c r="F1221" s="271" t="s">
        <v>783</v>
      </c>
      <c r="G1221" s="269"/>
      <c r="H1221" s="272">
        <v>671.3</v>
      </c>
      <c r="I1221" s="273"/>
      <c r="J1221" s="269"/>
      <c r="K1221" s="269"/>
      <c r="L1221" s="274"/>
      <c r="M1221" s="275"/>
      <c r="N1221" s="276"/>
      <c r="O1221" s="276"/>
      <c r="P1221" s="276"/>
      <c r="Q1221" s="276"/>
      <c r="R1221" s="276"/>
      <c r="S1221" s="276"/>
      <c r="T1221" s="277"/>
      <c r="AT1221" s="278" t="s">
        <v>237</v>
      </c>
      <c r="AU1221" s="278" t="s">
        <v>87</v>
      </c>
      <c r="AV1221" s="15" t="s">
        <v>101</v>
      </c>
      <c r="AW1221" s="15" t="s">
        <v>42</v>
      </c>
      <c r="AX1221" s="15" t="s">
        <v>79</v>
      </c>
      <c r="AY1221" s="278" t="s">
        <v>228</v>
      </c>
    </row>
    <row r="1222" spans="2:65" s="12" customFormat="1" ht="13.5">
      <c r="B1222" s="217"/>
      <c r="C1222" s="218"/>
      <c r="D1222" s="219" t="s">
        <v>237</v>
      </c>
      <c r="E1222" s="220" t="s">
        <v>22</v>
      </c>
      <c r="F1222" s="221" t="s">
        <v>2444</v>
      </c>
      <c r="G1222" s="218"/>
      <c r="H1222" s="222">
        <v>771.995</v>
      </c>
      <c r="I1222" s="223"/>
      <c r="J1222" s="218"/>
      <c r="K1222" s="218"/>
      <c r="L1222" s="224"/>
      <c r="M1222" s="225"/>
      <c r="N1222" s="226"/>
      <c r="O1222" s="226"/>
      <c r="P1222" s="226"/>
      <c r="Q1222" s="226"/>
      <c r="R1222" s="226"/>
      <c r="S1222" s="226"/>
      <c r="T1222" s="227"/>
      <c r="AT1222" s="228" t="s">
        <v>237</v>
      </c>
      <c r="AU1222" s="228" t="s">
        <v>87</v>
      </c>
      <c r="AV1222" s="12" t="s">
        <v>87</v>
      </c>
      <c r="AW1222" s="12" t="s">
        <v>42</v>
      </c>
      <c r="AX1222" s="12" t="s">
        <v>24</v>
      </c>
      <c r="AY1222" s="228" t="s">
        <v>228</v>
      </c>
    </row>
    <row r="1223" spans="2:65" s="1" customFormat="1" ht="22.5" customHeight="1">
      <c r="B1223" s="42"/>
      <c r="C1223" s="233" t="s">
        <v>2445</v>
      </c>
      <c r="D1223" s="233" t="s">
        <v>349</v>
      </c>
      <c r="E1223" s="234" t="s">
        <v>2446</v>
      </c>
      <c r="F1223" s="235" t="s">
        <v>2447</v>
      </c>
      <c r="G1223" s="236" t="s">
        <v>263</v>
      </c>
      <c r="H1223" s="237">
        <v>1063.29</v>
      </c>
      <c r="I1223" s="238"/>
      <c r="J1223" s="239">
        <f>ROUND(I1223*H1223,2)</f>
        <v>0</v>
      </c>
      <c r="K1223" s="235" t="s">
        <v>264</v>
      </c>
      <c r="L1223" s="240"/>
      <c r="M1223" s="241" t="s">
        <v>22</v>
      </c>
      <c r="N1223" s="242" t="s">
        <v>50</v>
      </c>
      <c r="O1223" s="43"/>
      <c r="P1223" s="214">
        <f>O1223*H1223</f>
        <v>0</v>
      </c>
      <c r="Q1223" s="214">
        <v>0</v>
      </c>
      <c r="R1223" s="214">
        <f>Q1223*H1223</f>
        <v>0</v>
      </c>
      <c r="S1223" s="214">
        <v>0</v>
      </c>
      <c r="T1223" s="215">
        <f>S1223*H1223</f>
        <v>0</v>
      </c>
      <c r="AR1223" s="25" t="s">
        <v>404</v>
      </c>
      <c r="AT1223" s="25" t="s">
        <v>349</v>
      </c>
      <c r="AU1223" s="25" t="s">
        <v>87</v>
      </c>
      <c r="AY1223" s="25" t="s">
        <v>228</v>
      </c>
      <c r="BE1223" s="216">
        <f>IF(N1223="základní",J1223,0)</f>
        <v>0</v>
      </c>
      <c r="BF1223" s="216">
        <f>IF(N1223="snížená",J1223,0)</f>
        <v>0</v>
      </c>
      <c r="BG1223" s="216">
        <f>IF(N1223="zákl. přenesená",J1223,0)</f>
        <v>0</v>
      </c>
      <c r="BH1223" s="216">
        <f>IF(N1223="sníž. přenesená",J1223,0)</f>
        <v>0</v>
      </c>
      <c r="BI1223" s="216">
        <f>IF(N1223="nulová",J1223,0)</f>
        <v>0</v>
      </c>
      <c r="BJ1223" s="25" t="s">
        <v>24</v>
      </c>
      <c r="BK1223" s="216">
        <f>ROUND(I1223*H1223,2)</f>
        <v>0</v>
      </c>
      <c r="BL1223" s="25" t="s">
        <v>304</v>
      </c>
      <c r="BM1223" s="25" t="s">
        <v>2448</v>
      </c>
    </row>
    <row r="1224" spans="2:65" s="1" customFormat="1" ht="81">
      <c r="B1224" s="42"/>
      <c r="C1224" s="64"/>
      <c r="D1224" s="229" t="s">
        <v>640</v>
      </c>
      <c r="E1224" s="64"/>
      <c r="F1224" s="254" t="s">
        <v>2449</v>
      </c>
      <c r="G1224" s="64"/>
      <c r="H1224" s="64"/>
      <c r="I1224" s="173"/>
      <c r="J1224" s="64"/>
      <c r="K1224" s="64"/>
      <c r="L1224" s="62"/>
      <c r="M1224" s="255"/>
      <c r="N1224" s="43"/>
      <c r="O1224" s="43"/>
      <c r="P1224" s="43"/>
      <c r="Q1224" s="43"/>
      <c r="R1224" s="43"/>
      <c r="S1224" s="43"/>
      <c r="T1224" s="79"/>
      <c r="AT1224" s="25" t="s">
        <v>640</v>
      </c>
      <c r="AU1224" s="25" t="s">
        <v>87</v>
      </c>
    </row>
    <row r="1225" spans="2:65" s="14" customFormat="1" ht="13.5">
      <c r="B1225" s="257"/>
      <c r="C1225" s="258"/>
      <c r="D1225" s="229" t="s">
        <v>237</v>
      </c>
      <c r="E1225" s="259" t="s">
        <v>22</v>
      </c>
      <c r="F1225" s="260" t="s">
        <v>2450</v>
      </c>
      <c r="G1225" s="258"/>
      <c r="H1225" s="261" t="s">
        <v>22</v>
      </c>
      <c r="I1225" s="262"/>
      <c r="J1225" s="258"/>
      <c r="K1225" s="258"/>
      <c r="L1225" s="263"/>
      <c r="M1225" s="264"/>
      <c r="N1225" s="265"/>
      <c r="O1225" s="265"/>
      <c r="P1225" s="265"/>
      <c r="Q1225" s="265"/>
      <c r="R1225" s="265"/>
      <c r="S1225" s="265"/>
      <c r="T1225" s="266"/>
      <c r="AT1225" s="267" t="s">
        <v>237</v>
      </c>
      <c r="AU1225" s="267" t="s">
        <v>87</v>
      </c>
      <c r="AV1225" s="14" t="s">
        <v>24</v>
      </c>
      <c r="AW1225" s="14" t="s">
        <v>42</v>
      </c>
      <c r="AX1225" s="14" t="s">
        <v>79</v>
      </c>
      <c r="AY1225" s="267" t="s">
        <v>228</v>
      </c>
    </row>
    <row r="1226" spans="2:65" s="12" customFormat="1" ht="27">
      <c r="B1226" s="217"/>
      <c r="C1226" s="218"/>
      <c r="D1226" s="229" t="s">
        <v>237</v>
      </c>
      <c r="E1226" s="230" t="s">
        <v>22</v>
      </c>
      <c r="F1226" s="231" t="s">
        <v>2451</v>
      </c>
      <c r="G1226" s="218"/>
      <c r="H1226" s="232">
        <v>249.89</v>
      </c>
      <c r="I1226" s="223"/>
      <c r="J1226" s="218"/>
      <c r="K1226" s="218"/>
      <c r="L1226" s="224"/>
      <c r="M1226" s="225"/>
      <c r="N1226" s="226"/>
      <c r="O1226" s="226"/>
      <c r="P1226" s="226"/>
      <c r="Q1226" s="226"/>
      <c r="R1226" s="226"/>
      <c r="S1226" s="226"/>
      <c r="T1226" s="227"/>
      <c r="AT1226" s="228" t="s">
        <v>237</v>
      </c>
      <c r="AU1226" s="228" t="s">
        <v>87</v>
      </c>
      <c r="AV1226" s="12" t="s">
        <v>87</v>
      </c>
      <c r="AW1226" s="12" t="s">
        <v>42</v>
      </c>
      <c r="AX1226" s="12" t="s">
        <v>79</v>
      </c>
      <c r="AY1226" s="228" t="s">
        <v>228</v>
      </c>
    </row>
    <row r="1227" spans="2:65" s="12" customFormat="1" ht="13.5">
      <c r="B1227" s="217"/>
      <c r="C1227" s="218"/>
      <c r="D1227" s="229" t="s">
        <v>237</v>
      </c>
      <c r="E1227" s="230" t="s">
        <v>22</v>
      </c>
      <c r="F1227" s="231" t="s">
        <v>2452</v>
      </c>
      <c r="G1227" s="218"/>
      <c r="H1227" s="232">
        <v>65.7</v>
      </c>
      <c r="I1227" s="223"/>
      <c r="J1227" s="218"/>
      <c r="K1227" s="218"/>
      <c r="L1227" s="224"/>
      <c r="M1227" s="225"/>
      <c r="N1227" s="226"/>
      <c r="O1227" s="226"/>
      <c r="P1227" s="226"/>
      <c r="Q1227" s="226"/>
      <c r="R1227" s="226"/>
      <c r="S1227" s="226"/>
      <c r="T1227" s="227"/>
      <c r="AT1227" s="228" t="s">
        <v>237</v>
      </c>
      <c r="AU1227" s="228" t="s">
        <v>87</v>
      </c>
      <c r="AV1227" s="12" t="s">
        <v>87</v>
      </c>
      <c r="AW1227" s="12" t="s">
        <v>42</v>
      </c>
      <c r="AX1227" s="12" t="s">
        <v>79</v>
      </c>
      <c r="AY1227" s="228" t="s">
        <v>228</v>
      </c>
    </row>
    <row r="1228" spans="2:65" s="12" customFormat="1" ht="27">
      <c r="B1228" s="217"/>
      <c r="C1228" s="218"/>
      <c r="D1228" s="229" t="s">
        <v>237</v>
      </c>
      <c r="E1228" s="230" t="s">
        <v>22</v>
      </c>
      <c r="F1228" s="231" t="s">
        <v>2453</v>
      </c>
      <c r="G1228" s="218"/>
      <c r="H1228" s="232">
        <v>185.56</v>
      </c>
      <c r="I1228" s="223"/>
      <c r="J1228" s="218"/>
      <c r="K1228" s="218"/>
      <c r="L1228" s="224"/>
      <c r="M1228" s="225"/>
      <c r="N1228" s="226"/>
      <c r="O1228" s="226"/>
      <c r="P1228" s="226"/>
      <c r="Q1228" s="226"/>
      <c r="R1228" s="226"/>
      <c r="S1228" s="226"/>
      <c r="T1228" s="227"/>
      <c r="AT1228" s="228" t="s">
        <v>237</v>
      </c>
      <c r="AU1228" s="228" t="s">
        <v>87</v>
      </c>
      <c r="AV1228" s="12" t="s">
        <v>87</v>
      </c>
      <c r="AW1228" s="12" t="s">
        <v>42</v>
      </c>
      <c r="AX1228" s="12" t="s">
        <v>79</v>
      </c>
      <c r="AY1228" s="228" t="s">
        <v>228</v>
      </c>
    </row>
    <row r="1229" spans="2:65" s="12" customFormat="1" ht="13.5">
      <c r="B1229" s="217"/>
      <c r="C1229" s="218"/>
      <c r="D1229" s="229" t="s">
        <v>237</v>
      </c>
      <c r="E1229" s="230" t="s">
        <v>22</v>
      </c>
      <c r="F1229" s="231" t="s">
        <v>2454</v>
      </c>
      <c r="G1229" s="218"/>
      <c r="H1229" s="232">
        <v>68.64</v>
      </c>
      <c r="I1229" s="223"/>
      <c r="J1229" s="218"/>
      <c r="K1229" s="218"/>
      <c r="L1229" s="224"/>
      <c r="M1229" s="225"/>
      <c r="N1229" s="226"/>
      <c r="O1229" s="226"/>
      <c r="P1229" s="226"/>
      <c r="Q1229" s="226"/>
      <c r="R1229" s="226"/>
      <c r="S1229" s="226"/>
      <c r="T1229" s="227"/>
      <c r="AT1229" s="228" t="s">
        <v>237</v>
      </c>
      <c r="AU1229" s="228" t="s">
        <v>87</v>
      </c>
      <c r="AV1229" s="12" t="s">
        <v>87</v>
      </c>
      <c r="AW1229" s="12" t="s">
        <v>42</v>
      </c>
      <c r="AX1229" s="12" t="s">
        <v>79</v>
      </c>
      <c r="AY1229" s="228" t="s">
        <v>228</v>
      </c>
    </row>
    <row r="1230" spans="2:65" s="12" customFormat="1" ht="27">
      <c r="B1230" s="217"/>
      <c r="C1230" s="218"/>
      <c r="D1230" s="229" t="s">
        <v>237</v>
      </c>
      <c r="E1230" s="230" t="s">
        <v>22</v>
      </c>
      <c r="F1230" s="231" t="s">
        <v>2455</v>
      </c>
      <c r="G1230" s="218"/>
      <c r="H1230" s="232">
        <v>280.45</v>
      </c>
      <c r="I1230" s="223"/>
      <c r="J1230" s="218"/>
      <c r="K1230" s="218"/>
      <c r="L1230" s="224"/>
      <c r="M1230" s="225"/>
      <c r="N1230" s="226"/>
      <c r="O1230" s="226"/>
      <c r="P1230" s="226"/>
      <c r="Q1230" s="226"/>
      <c r="R1230" s="226"/>
      <c r="S1230" s="226"/>
      <c r="T1230" s="227"/>
      <c r="AT1230" s="228" t="s">
        <v>237</v>
      </c>
      <c r="AU1230" s="228" t="s">
        <v>87</v>
      </c>
      <c r="AV1230" s="12" t="s">
        <v>87</v>
      </c>
      <c r="AW1230" s="12" t="s">
        <v>42</v>
      </c>
      <c r="AX1230" s="12" t="s">
        <v>79</v>
      </c>
      <c r="AY1230" s="228" t="s">
        <v>228</v>
      </c>
    </row>
    <row r="1231" spans="2:65" s="12" customFormat="1" ht="13.5">
      <c r="B1231" s="217"/>
      <c r="C1231" s="218"/>
      <c r="D1231" s="229" t="s">
        <v>237</v>
      </c>
      <c r="E1231" s="230" t="s">
        <v>22</v>
      </c>
      <c r="F1231" s="231" t="s">
        <v>2456</v>
      </c>
      <c r="G1231" s="218"/>
      <c r="H1231" s="232">
        <v>74.36</v>
      </c>
      <c r="I1231" s="223"/>
      <c r="J1231" s="218"/>
      <c r="K1231" s="218"/>
      <c r="L1231" s="224"/>
      <c r="M1231" s="225"/>
      <c r="N1231" s="226"/>
      <c r="O1231" s="226"/>
      <c r="P1231" s="226"/>
      <c r="Q1231" s="226"/>
      <c r="R1231" s="226"/>
      <c r="S1231" s="226"/>
      <c r="T1231" s="227"/>
      <c r="AT1231" s="228" t="s">
        <v>237</v>
      </c>
      <c r="AU1231" s="228" t="s">
        <v>87</v>
      </c>
      <c r="AV1231" s="12" t="s">
        <v>87</v>
      </c>
      <c r="AW1231" s="12" t="s">
        <v>42</v>
      </c>
      <c r="AX1231" s="12" t="s">
        <v>79</v>
      </c>
      <c r="AY1231" s="228" t="s">
        <v>228</v>
      </c>
    </row>
    <row r="1232" spans="2:65" s="15" customFormat="1" ht="13.5">
      <c r="B1232" s="268"/>
      <c r="C1232" s="269"/>
      <c r="D1232" s="229" t="s">
        <v>237</v>
      </c>
      <c r="E1232" s="270" t="s">
        <v>22</v>
      </c>
      <c r="F1232" s="271" t="s">
        <v>783</v>
      </c>
      <c r="G1232" s="269"/>
      <c r="H1232" s="272">
        <v>924.6</v>
      </c>
      <c r="I1232" s="273"/>
      <c r="J1232" s="269"/>
      <c r="K1232" s="269"/>
      <c r="L1232" s="274"/>
      <c r="M1232" s="275"/>
      <c r="N1232" s="276"/>
      <c r="O1232" s="276"/>
      <c r="P1232" s="276"/>
      <c r="Q1232" s="276"/>
      <c r="R1232" s="276"/>
      <c r="S1232" s="276"/>
      <c r="T1232" s="277"/>
      <c r="AT1232" s="278" t="s">
        <v>237</v>
      </c>
      <c r="AU1232" s="278" t="s">
        <v>87</v>
      </c>
      <c r="AV1232" s="15" t="s">
        <v>101</v>
      </c>
      <c r="AW1232" s="15" t="s">
        <v>42</v>
      </c>
      <c r="AX1232" s="15" t="s">
        <v>79</v>
      </c>
      <c r="AY1232" s="278" t="s">
        <v>228</v>
      </c>
    </row>
    <row r="1233" spans="2:65" s="12" customFormat="1" ht="13.5">
      <c r="B1233" s="217"/>
      <c r="C1233" s="218"/>
      <c r="D1233" s="219" t="s">
        <v>237</v>
      </c>
      <c r="E1233" s="220" t="s">
        <v>22</v>
      </c>
      <c r="F1233" s="221" t="s">
        <v>2457</v>
      </c>
      <c r="G1233" s="218"/>
      <c r="H1233" s="222">
        <v>1063.29</v>
      </c>
      <c r="I1233" s="223"/>
      <c r="J1233" s="218"/>
      <c r="K1233" s="218"/>
      <c r="L1233" s="224"/>
      <c r="M1233" s="225"/>
      <c r="N1233" s="226"/>
      <c r="O1233" s="226"/>
      <c r="P1233" s="226"/>
      <c r="Q1233" s="226"/>
      <c r="R1233" s="226"/>
      <c r="S1233" s="226"/>
      <c r="T1233" s="227"/>
      <c r="AT1233" s="228" t="s">
        <v>237</v>
      </c>
      <c r="AU1233" s="228" t="s">
        <v>87</v>
      </c>
      <c r="AV1233" s="12" t="s">
        <v>87</v>
      </c>
      <c r="AW1233" s="12" t="s">
        <v>42</v>
      </c>
      <c r="AX1233" s="12" t="s">
        <v>24</v>
      </c>
      <c r="AY1233" s="228" t="s">
        <v>228</v>
      </c>
    </row>
    <row r="1234" spans="2:65" s="1" customFormat="1" ht="22.5" customHeight="1">
      <c r="B1234" s="42"/>
      <c r="C1234" s="233" t="s">
        <v>2458</v>
      </c>
      <c r="D1234" s="233" t="s">
        <v>349</v>
      </c>
      <c r="E1234" s="234" t="s">
        <v>2459</v>
      </c>
      <c r="F1234" s="235" t="s">
        <v>2460</v>
      </c>
      <c r="G1234" s="236" t="s">
        <v>263</v>
      </c>
      <c r="H1234" s="237">
        <v>194.523</v>
      </c>
      <c r="I1234" s="238"/>
      <c r="J1234" s="239">
        <f>ROUND(I1234*H1234,2)</f>
        <v>0</v>
      </c>
      <c r="K1234" s="235" t="s">
        <v>264</v>
      </c>
      <c r="L1234" s="240"/>
      <c r="M1234" s="241" t="s">
        <v>22</v>
      </c>
      <c r="N1234" s="242" t="s">
        <v>50</v>
      </c>
      <c r="O1234" s="43"/>
      <c r="P1234" s="214">
        <f>O1234*H1234</f>
        <v>0</v>
      </c>
      <c r="Q1234" s="214">
        <v>0</v>
      </c>
      <c r="R1234" s="214">
        <f>Q1234*H1234</f>
        <v>0</v>
      </c>
      <c r="S1234" s="214">
        <v>0</v>
      </c>
      <c r="T1234" s="215">
        <f>S1234*H1234</f>
        <v>0</v>
      </c>
      <c r="AR1234" s="25" t="s">
        <v>404</v>
      </c>
      <c r="AT1234" s="25" t="s">
        <v>349</v>
      </c>
      <c r="AU1234" s="25" t="s">
        <v>87</v>
      </c>
      <c r="AY1234" s="25" t="s">
        <v>228</v>
      </c>
      <c r="BE1234" s="216">
        <f>IF(N1234="základní",J1234,0)</f>
        <v>0</v>
      </c>
      <c r="BF1234" s="216">
        <f>IF(N1234="snížená",J1234,0)</f>
        <v>0</v>
      </c>
      <c r="BG1234" s="216">
        <f>IF(N1234="zákl. přenesená",J1234,0)</f>
        <v>0</v>
      </c>
      <c r="BH1234" s="216">
        <f>IF(N1234="sníž. přenesená",J1234,0)</f>
        <v>0</v>
      </c>
      <c r="BI1234" s="216">
        <f>IF(N1234="nulová",J1234,0)</f>
        <v>0</v>
      </c>
      <c r="BJ1234" s="25" t="s">
        <v>24</v>
      </c>
      <c r="BK1234" s="216">
        <f>ROUND(I1234*H1234,2)</f>
        <v>0</v>
      </c>
      <c r="BL1234" s="25" t="s">
        <v>304</v>
      </c>
      <c r="BM1234" s="25" t="s">
        <v>2461</v>
      </c>
    </row>
    <row r="1235" spans="2:65" s="1" customFormat="1" ht="67.5">
      <c r="B1235" s="42"/>
      <c r="C1235" s="64"/>
      <c r="D1235" s="229" t="s">
        <v>640</v>
      </c>
      <c r="E1235" s="64"/>
      <c r="F1235" s="254" t="s">
        <v>2462</v>
      </c>
      <c r="G1235" s="64"/>
      <c r="H1235" s="64"/>
      <c r="I1235" s="173"/>
      <c r="J1235" s="64"/>
      <c r="K1235" s="64"/>
      <c r="L1235" s="62"/>
      <c r="M1235" s="255"/>
      <c r="N1235" s="43"/>
      <c r="O1235" s="43"/>
      <c r="P1235" s="43"/>
      <c r="Q1235" s="43"/>
      <c r="R1235" s="43"/>
      <c r="S1235" s="43"/>
      <c r="T1235" s="79"/>
      <c r="AT1235" s="25" t="s">
        <v>640</v>
      </c>
      <c r="AU1235" s="25" t="s">
        <v>87</v>
      </c>
    </row>
    <row r="1236" spans="2:65" s="14" customFormat="1" ht="13.5">
      <c r="B1236" s="257"/>
      <c r="C1236" s="258"/>
      <c r="D1236" s="229" t="s">
        <v>237</v>
      </c>
      <c r="E1236" s="259" t="s">
        <v>22</v>
      </c>
      <c r="F1236" s="260" t="s">
        <v>2463</v>
      </c>
      <c r="G1236" s="258"/>
      <c r="H1236" s="261" t="s">
        <v>22</v>
      </c>
      <c r="I1236" s="262"/>
      <c r="J1236" s="258"/>
      <c r="K1236" s="258"/>
      <c r="L1236" s="263"/>
      <c r="M1236" s="264"/>
      <c r="N1236" s="265"/>
      <c r="O1236" s="265"/>
      <c r="P1236" s="265"/>
      <c r="Q1236" s="265"/>
      <c r="R1236" s="265"/>
      <c r="S1236" s="265"/>
      <c r="T1236" s="266"/>
      <c r="AT1236" s="267" t="s">
        <v>237</v>
      </c>
      <c r="AU1236" s="267" t="s">
        <v>87</v>
      </c>
      <c r="AV1236" s="14" t="s">
        <v>24</v>
      </c>
      <c r="AW1236" s="14" t="s">
        <v>42</v>
      </c>
      <c r="AX1236" s="14" t="s">
        <v>79</v>
      </c>
      <c r="AY1236" s="267" t="s">
        <v>228</v>
      </c>
    </row>
    <row r="1237" spans="2:65" s="12" customFormat="1" ht="13.5">
      <c r="B1237" s="217"/>
      <c r="C1237" s="218"/>
      <c r="D1237" s="229" t="s">
        <v>237</v>
      </c>
      <c r="E1237" s="230" t="s">
        <v>22</v>
      </c>
      <c r="F1237" s="231" t="s">
        <v>2464</v>
      </c>
      <c r="G1237" s="218"/>
      <c r="H1237" s="232">
        <v>57.36</v>
      </c>
      <c r="I1237" s="223"/>
      <c r="J1237" s="218"/>
      <c r="K1237" s="218"/>
      <c r="L1237" s="224"/>
      <c r="M1237" s="225"/>
      <c r="N1237" s="226"/>
      <c r="O1237" s="226"/>
      <c r="P1237" s="226"/>
      <c r="Q1237" s="226"/>
      <c r="R1237" s="226"/>
      <c r="S1237" s="226"/>
      <c r="T1237" s="227"/>
      <c r="AT1237" s="228" t="s">
        <v>237</v>
      </c>
      <c r="AU1237" s="228" t="s">
        <v>87</v>
      </c>
      <c r="AV1237" s="12" t="s">
        <v>87</v>
      </c>
      <c r="AW1237" s="12" t="s">
        <v>42</v>
      </c>
      <c r="AX1237" s="12" t="s">
        <v>79</v>
      </c>
      <c r="AY1237" s="228" t="s">
        <v>228</v>
      </c>
    </row>
    <row r="1238" spans="2:65" s="12" customFormat="1" ht="13.5">
      <c r="B1238" s="217"/>
      <c r="C1238" s="218"/>
      <c r="D1238" s="229" t="s">
        <v>237</v>
      </c>
      <c r="E1238" s="230" t="s">
        <v>22</v>
      </c>
      <c r="F1238" s="231" t="s">
        <v>2465</v>
      </c>
      <c r="G1238" s="218"/>
      <c r="H1238" s="232">
        <v>55.34</v>
      </c>
      <c r="I1238" s="223"/>
      <c r="J1238" s="218"/>
      <c r="K1238" s="218"/>
      <c r="L1238" s="224"/>
      <c r="M1238" s="225"/>
      <c r="N1238" s="226"/>
      <c r="O1238" s="226"/>
      <c r="P1238" s="226"/>
      <c r="Q1238" s="226"/>
      <c r="R1238" s="226"/>
      <c r="S1238" s="226"/>
      <c r="T1238" s="227"/>
      <c r="AT1238" s="228" t="s">
        <v>237</v>
      </c>
      <c r="AU1238" s="228" t="s">
        <v>87</v>
      </c>
      <c r="AV1238" s="12" t="s">
        <v>87</v>
      </c>
      <c r="AW1238" s="12" t="s">
        <v>42</v>
      </c>
      <c r="AX1238" s="12" t="s">
        <v>79</v>
      </c>
      <c r="AY1238" s="228" t="s">
        <v>228</v>
      </c>
    </row>
    <row r="1239" spans="2:65" s="12" customFormat="1" ht="13.5">
      <c r="B1239" s="217"/>
      <c r="C1239" s="218"/>
      <c r="D1239" s="229" t="s">
        <v>237</v>
      </c>
      <c r="E1239" s="230" t="s">
        <v>22</v>
      </c>
      <c r="F1239" s="231" t="s">
        <v>2466</v>
      </c>
      <c r="G1239" s="218"/>
      <c r="H1239" s="232">
        <v>56.45</v>
      </c>
      <c r="I1239" s="223"/>
      <c r="J1239" s="218"/>
      <c r="K1239" s="218"/>
      <c r="L1239" s="224"/>
      <c r="M1239" s="225"/>
      <c r="N1239" s="226"/>
      <c r="O1239" s="226"/>
      <c r="P1239" s="226"/>
      <c r="Q1239" s="226"/>
      <c r="R1239" s="226"/>
      <c r="S1239" s="226"/>
      <c r="T1239" s="227"/>
      <c r="AT1239" s="228" t="s">
        <v>237</v>
      </c>
      <c r="AU1239" s="228" t="s">
        <v>87</v>
      </c>
      <c r="AV1239" s="12" t="s">
        <v>87</v>
      </c>
      <c r="AW1239" s="12" t="s">
        <v>42</v>
      </c>
      <c r="AX1239" s="12" t="s">
        <v>79</v>
      </c>
      <c r="AY1239" s="228" t="s">
        <v>228</v>
      </c>
    </row>
    <row r="1240" spans="2:65" s="15" customFormat="1" ht="13.5">
      <c r="B1240" s="268"/>
      <c r="C1240" s="269"/>
      <c r="D1240" s="229" t="s">
        <v>237</v>
      </c>
      <c r="E1240" s="270" t="s">
        <v>22</v>
      </c>
      <c r="F1240" s="271" t="s">
        <v>783</v>
      </c>
      <c r="G1240" s="269"/>
      <c r="H1240" s="272">
        <v>169.15</v>
      </c>
      <c r="I1240" s="273"/>
      <c r="J1240" s="269"/>
      <c r="K1240" s="269"/>
      <c r="L1240" s="274"/>
      <c r="M1240" s="275"/>
      <c r="N1240" s="276"/>
      <c r="O1240" s="276"/>
      <c r="P1240" s="276"/>
      <c r="Q1240" s="276"/>
      <c r="R1240" s="276"/>
      <c r="S1240" s="276"/>
      <c r="T1240" s="277"/>
      <c r="AT1240" s="278" t="s">
        <v>237</v>
      </c>
      <c r="AU1240" s="278" t="s">
        <v>87</v>
      </c>
      <c r="AV1240" s="15" t="s">
        <v>101</v>
      </c>
      <c r="AW1240" s="15" t="s">
        <v>42</v>
      </c>
      <c r="AX1240" s="15" t="s">
        <v>79</v>
      </c>
      <c r="AY1240" s="278" t="s">
        <v>228</v>
      </c>
    </row>
    <row r="1241" spans="2:65" s="12" customFormat="1" ht="13.5">
      <c r="B1241" s="217"/>
      <c r="C1241" s="218"/>
      <c r="D1241" s="219" t="s">
        <v>237</v>
      </c>
      <c r="E1241" s="220" t="s">
        <v>22</v>
      </c>
      <c r="F1241" s="221" t="s">
        <v>2467</v>
      </c>
      <c r="G1241" s="218"/>
      <c r="H1241" s="222">
        <v>194.523</v>
      </c>
      <c r="I1241" s="223"/>
      <c r="J1241" s="218"/>
      <c r="K1241" s="218"/>
      <c r="L1241" s="224"/>
      <c r="M1241" s="225"/>
      <c r="N1241" s="226"/>
      <c r="O1241" s="226"/>
      <c r="P1241" s="226"/>
      <c r="Q1241" s="226"/>
      <c r="R1241" s="226"/>
      <c r="S1241" s="226"/>
      <c r="T1241" s="227"/>
      <c r="AT1241" s="228" t="s">
        <v>237</v>
      </c>
      <c r="AU1241" s="228" t="s">
        <v>87</v>
      </c>
      <c r="AV1241" s="12" t="s">
        <v>87</v>
      </c>
      <c r="AW1241" s="12" t="s">
        <v>42</v>
      </c>
      <c r="AX1241" s="12" t="s">
        <v>24</v>
      </c>
      <c r="AY1241" s="228" t="s">
        <v>228</v>
      </c>
    </row>
    <row r="1242" spans="2:65" s="1" customFormat="1" ht="22.5" customHeight="1">
      <c r="B1242" s="42"/>
      <c r="C1242" s="205" t="s">
        <v>2468</v>
      </c>
      <c r="D1242" s="205" t="s">
        <v>230</v>
      </c>
      <c r="E1242" s="206" t="s">
        <v>2469</v>
      </c>
      <c r="F1242" s="207" t="s">
        <v>2470</v>
      </c>
      <c r="G1242" s="208" t="s">
        <v>328</v>
      </c>
      <c r="H1242" s="209">
        <v>1724.07</v>
      </c>
      <c r="I1242" s="210"/>
      <c r="J1242" s="211">
        <f>ROUND(I1242*H1242,2)</f>
        <v>0</v>
      </c>
      <c r="K1242" s="207" t="s">
        <v>264</v>
      </c>
      <c r="L1242" s="62"/>
      <c r="M1242" s="212" t="s">
        <v>22</v>
      </c>
      <c r="N1242" s="213" t="s">
        <v>50</v>
      </c>
      <c r="O1242" s="43"/>
      <c r="P1242" s="214">
        <f>O1242*H1242</f>
        <v>0</v>
      </c>
      <c r="Q1242" s="214">
        <v>0</v>
      </c>
      <c r="R1242" s="214">
        <f>Q1242*H1242</f>
        <v>0</v>
      </c>
      <c r="S1242" s="214">
        <v>0</v>
      </c>
      <c r="T1242" s="215">
        <f>S1242*H1242</f>
        <v>0</v>
      </c>
      <c r="AR1242" s="25" t="s">
        <v>304</v>
      </c>
      <c r="AT1242" s="25" t="s">
        <v>230</v>
      </c>
      <c r="AU1242" s="25" t="s">
        <v>87</v>
      </c>
      <c r="AY1242" s="25" t="s">
        <v>228</v>
      </c>
      <c r="BE1242" s="216">
        <f>IF(N1242="základní",J1242,0)</f>
        <v>0</v>
      </c>
      <c r="BF1242" s="216">
        <f>IF(N1242="snížená",J1242,0)</f>
        <v>0</v>
      </c>
      <c r="BG1242" s="216">
        <f>IF(N1242="zákl. přenesená",J1242,0)</f>
        <v>0</v>
      </c>
      <c r="BH1242" s="216">
        <f>IF(N1242="sníž. přenesená",J1242,0)</f>
        <v>0</v>
      </c>
      <c r="BI1242" s="216">
        <f>IF(N1242="nulová",J1242,0)</f>
        <v>0</v>
      </c>
      <c r="BJ1242" s="25" t="s">
        <v>24</v>
      </c>
      <c r="BK1242" s="216">
        <f>ROUND(I1242*H1242,2)</f>
        <v>0</v>
      </c>
      <c r="BL1242" s="25" t="s">
        <v>304</v>
      </c>
      <c r="BM1242" s="25" t="s">
        <v>2471</v>
      </c>
    </row>
    <row r="1243" spans="2:65" s="12" customFormat="1" ht="13.5">
      <c r="B1243" s="217"/>
      <c r="C1243" s="218"/>
      <c r="D1243" s="219" t="s">
        <v>237</v>
      </c>
      <c r="E1243" s="220" t="s">
        <v>22</v>
      </c>
      <c r="F1243" s="221" t="s">
        <v>2472</v>
      </c>
      <c r="G1243" s="218"/>
      <c r="H1243" s="222">
        <v>1724.07</v>
      </c>
      <c r="I1243" s="223"/>
      <c r="J1243" s="218"/>
      <c r="K1243" s="218"/>
      <c r="L1243" s="224"/>
      <c r="M1243" s="225"/>
      <c r="N1243" s="226"/>
      <c r="O1243" s="226"/>
      <c r="P1243" s="226"/>
      <c r="Q1243" s="226"/>
      <c r="R1243" s="226"/>
      <c r="S1243" s="226"/>
      <c r="T1243" s="227"/>
      <c r="AT1243" s="228" t="s">
        <v>237</v>
      </c>
      <c r="AU1243" s="228" t="s">
        <v>87</v>
      </c>
      <c r="AV1243" s="12" t="s">
        <v>87</v>
      </c>
      <c r="AW1243" s="12" t="s">
        <v>42</v>
      </c>
      <c r="AX1243" s="12" t="s">
        <v>24</v>
      </c>
      <c r="AY1243" s="228" t="s">
        <v>228</v>
      </c>
    </row>
    <row r="1244" spans="2:65" s="1" customFormat="1" ht="22.5" customHeight="1">
      <c r="B1244" s="42"/>
      <c r="C1244" s="205" t="s">
        <v>2473</v>
      </c>
      <c r="D1244" s="205" t="s">
        <v>230</v>
      </c>
      <c r="E1244" s="206" t="s">
        <v>2474</v>
      </c>
      <c r="F1244" s="207" t="s">
        <v>2475</v>
      </c>
      <c r="G1244" s="208" t="s">
        <v>263</v>
      </c>
      <c r="H1244" s="209">
        <v>2462.9569999999999</v>
      </c>
      <c r="I1244" s="210"/>
      <c r="J1244" s="211">
        <f>ROUND(I1244*H1244,2)</f>
        <v>0</v>
      </c>
      <c r="K1244" s="207" t="s">
        <v>264</v>
      </c>
      <c r="L1244" s="62"/>
      <c r="M1244" s="212" t="s">
        <v>22</v>
      </c>
      <c r="N1244" s="213" t="s">
        <v>50</v>
      </c>
      <c r="O1244" s="43"/>
      <c r="P1244" s="214">
        <f>O1244*H1244</f>
        <v>0</v>
      </c>
      <c r="Q1244" s="214">
        <v>0</v>
      </c>
      <c r="R1244" s="214">
        <f>Q1244*H1244</f>
        <v>0</v>
      </c>
      <c r="S1244" s="214">
        <v>0</v>
      </c>
      <c r="T1244" s="215">
        <f>S1244*H1244</f>
        <v>0</v>
      </c>
      <c r="AR1244" s="25" t="s">
        <v>304</v>
      </c>
      <c r="AT1244" s="25" t="s">
        <v>230</v>
      </c>
      <c r="AU1244" s="25" t="s">
        <v>87</v>
      </c>
      <c r="AY1244" s="25" t="s">
        <v>228</v>
      </c>
      <c r="BE1244" s="216">
        <f>IF(N1244="základní",J1244,0)</f>
        <v>0</v>
      </c>
      <c r="BF1244" s="216">
        <f>IF(N1244="snížená",J1244,0)</f>
        <v>0</v>
      </c>
      <c r="BG1244" s="216">
        <f>IF(N1244="zákl. přenesená",J1244,0)</f>
        <v>0</v>
      </c>
      <c r="BH1244" s="216">
        <f>IF(N1244="sníž. přenesená",J1244,0)</f>
        <v>0</v>
      </c>
      <c r="BI1244" s="216">
        <f>IF(N1244="nulová",J1244,0)</f>
        <v>0</v>
      </c>
      <c r="BJ1244" s="25" t="s">
        <v>24</v>
      </c>
      <c r="BK1244" s="216">
        <f>ROUND(I1244*H1244,2)</f>
        <v>0</v>
      </c>
      <c r="BL1244" s="25" t="s">
        <v>304</v>
      </c>
      <c r="BM1244" s="25" t="s">
        <v>2476</v>
      </c>
    </row>
    <row r="1245" spans="2:65" s="1" customFormat="1" ht="22.5" customHeight="1">
      <c r="B1245" s="42"/>
      <c r="C1245" s="205" t="s">
        <v>2477</v>
      </c>
      <c r="D1245" s="205" t="s">
        <v>230</v>
      </c>
      <c r="E1245" s="206" t="s">
        <v>2478</v>
      </c>
      <c r="F1245" s="207" t="s">
        <v>2479</v>
      </c>
      <c r="G1245" s="208" t="s">
        <v>263</v>
      </c>
      <c r="H1245" s="209">
        <v>2462.9569999999999</v>
      </c>
      <c r="I1245" s="210"/>
      <c r="J1245" s="211">
        <f>ROUND(I1245*H1245,2)</f>
        <v>0</v>
      </c>
      <c r="K1245" s="207" t="s">
        <v>264</v>
      </c>
      <c r="L1245" s="62"/>
      <c r="M1245" s="212" t="s">
        <v>22</v>
      </c>
      <c r="N1245" s="213" t="s">
        <v>50</v>
      </c>
      <c r="O1245" s="43"/>
      <c r="P1245" s="214">
        <f>O1245*H1245</f>
        <v>0</v>
      </c>
      <c r="Q1245" s="214">
        <v>0</v>
      </c>
      <c r="R1245" s="214">
        <f>Q1245*H1245</f>
        <v>0</v>
      </c>
      <c r="S1245" s="214">
        <v>0</v>
      </c>
      <c r="T1245" s="215">
        <f>S1245*H1245</f>
        <v>0</v>
      </c>
      <c r="AR1245" s="25" t="s">
        <v>304</v>
      </c>
      <c r="AT1245" s="25" t="s">
        <v>230</v>
      </c>
      <c r="AU1245" s="25" t="s">
        <v>87</v>
      </c>
      <c r="AY1245" s="25" t="s">
        <v>228</v>
      </c>
      <c r="BE1245" s="216">
        <f>IF(N1245="základní",J1245,0)</f>
        <v>0</v>
      </c>
      <c r="BF1245" s="216">
        <f>IF(N1245="snížená",J1245,0)</f>
        <v>0</v>
      </c>
      <c r="BG1245" s="216">
        <f>IF(N1245="zákl. přenesená",J1245,0)</f>
        <v>0</v>
      </c>
      <c r="BH1245" s="216">
        <f>IF(N1245="sníž. přenesená",J1245,0)</f>
        <v>0</v>
      </c>
      <c r="BI1245" s="216">
        <f>IF(N1245="nulová",J1245,0)</f>
        <v>0</v>
      </c>
      <c r="BJ1245" s="25" t="s">
        <v>24</v>
      </c>
      <c r="BK1245" s="216">
        <f>ROUND(I1245*H1245,2)</f>
        <v>0</v>
      </c>
      <c r="BL1245" s="25" t="s">
        <v>304</v>
      </c>
      <c r="BM1245" s="25" t="s">
        <v>2480</v>
      </c>
    </row>
    <row r="1246" spans="2:65" s="1" customFormat="1" ht="22.5" customHeight="1">
      <c r="B1246" s="42"/>
      <c r="C1246" s="233" t="s">
        <v>2481</v>
      </c>
      <c r="D1246" s="233" t="s">
        <v>349</v>
      </c>
      <c r="E1246" s="234" t="s">
        <v>2482</v>
      </c>
      <c r="F1246" s="235" t="s">
        <v>2483</v>
      </c>
      <c r="G1246" s="236" t="s">
        <v>362</v>
      </c>
      <c r="H1246" s="237">
        <v>246.29599999999999</v>
      </c>
      <c r="I1246" s="238"/>
      <c r="J1246" s="239">
        <f>ROUND(I1246*H1246,2)</f>
        <v>0</v>
      </c>
      <c r="K1246" s="235" t="s">
        <v>234</v>
      </c>
      <c r="L1246" s="240"/>
      <c r="M1246" s="241" t="s">
        <v>22</v>
      </c>
      <c r="N1246" s="242" t="s">
        <v>50</v>
      </c>
      <c r="O1246" s="43"/>
      <c r="P1246" s="214">
        <f>O1246*H1246</f>
        <v>0</v>
      </c>
      <c r="Q1246" s="214">
        <v>1E-3</v>
      </c>
      <c r="R1246" s="214">
        <f>Q1246*H1246</f>
        <v>0.24629599999999999</v>
      </c>
      <c r="S1246" s="214">
        <v>0</v>
      </c>
      <c r="T1246" s="215">
        <f>S1246*H1246</f>
        <v>0</v>
      </c>
      <c r="AR1246" s="25" t="s">
        <v>404</v>
      </c>
      <c r="AT1246" s="25" t="s">
        <v>349</v>
      </c>
      <c r="AU1246" s="25" t="s">
        <v>87</v>
      </c>
      <c r="AY1246" s="25" t="s">
        <v>228</v>
      </c>
      <c r="BE1246" s="216">
        <f>IF(N1246="základní",J1246,0)</f>
        <v>0</v>
      </c>
      <c r="BF1246" s="216">
        <f>IF(N1246="snížená",J1246,0)</f>
        <v>0</v>
      </c>
      <c r="BG1246" s="216">
        <f>IF(N1246="zákl. přenesená",J1246,0)</f>
        <v>0</v>
      </c>
      <c r="BH1246" s="216">
        <f>IF(N1246="sníž. přenesená",J1246,0)</f>
        <v>0</v>
      </c>
      <c r="BI1246" s="216">
        <f>IF(N1246="nulová",J1246,0)</f>
        <v>0</v>
      </c>
      <c r="BJ1246" s="25" t="s">
        <v>24</v>
      </c>
      <c r="BK1246" s="216">
        <f>ROUND(I1246*H1246,2)</f>
        <v>0</v>
      </c>
      <c r="BL1246" s="25" t="s">
        <v>304</v>
      </c>
      <c r="BM1246" s="25" t="s">
        <v>2484</v>
      </c>
    </row>
    <row r="1247" spans="2:65" s="1" customFormat="1" ht="22.5" customHeight="1">
      <c r="B1247" s="42"/>
      <c r="C1247" s="205" t="s">
        <v>2485</v>
      </c>
      <c r="D1247" s="205" t="s">
        <v>230</v>
      </c>
      <c r="E1247" s="206" t="s">
        <v>2486</v>
      </c>
      <c r="F1247" s="207" t="s">
        <v>2487</v>
      </c>
      <c r="G1247" s="208" t="s">
        <v>263</v>
      </c>
      <c r="H1247" s="209">
        <v>2462.9569999999999</v>
      </c>
      <c r="I1247" s="210"/>
      <c r="J1247" s="211">
        <f>ROUND(I1247*H1247,2)</f>
        <v>0</v>
      </c>
      <c r="K1247" s="207" t="s">
        <v>264</v>
      </c>
      <c r="L1247" s="62"/>
      <c r="M1247" s="212" t="s">
        <v>22</v>
      </c>
      <c r="N1247" s="213" t="s">
        <v>50</v>
      </c>
      <c r="O1247" s="43"/>
      <c r="P1247" s="214">
        <f>O1247*H1247</f>
        <v>0</v>
      </c>
      <c r="Q1247" s="214">
        <v>5.7800000000000004E-3</v>
      </c>
      <c r="R1247" s="214">
        <f>Q1247*H1247</f>
        <v>14.235891459999999</v>
      </c>
      <c r="S1247" s="214">
        <v>0</v>
      </c>
      <c r="T1247" s="215">
        <f>S1247*H1247</f>
        <v>0</v>
      </c>
      <c r="AR1247" s="25" t="s">
        <v>304</v>
      </c>
      <c r="AT1247" s="25" t="s">
        <v>230</v>
      </c>
      <c r="AU1247" s="25" t="s">
        <v>87</v>
      </c>
      <c r="AY1247" s="25" t="s">
        <v>228</v>
      </c>
      <c r="BE1247" s="216">
        <f>IF(N1247="základní",J1247,0)</f>
        <v>0</v>
      </c>
      <c r="BF1247" s="216">
        <f>IF(N1247="snížená",J1247,0)</f>
        <v>0</v>
      </c>
      <c r="BG1247" s="216">
        <f>IF(N1247="zákl. přenesená",J1247,0)</f>
        <v>0</v>
      </c>
      <c r="BH1247" s="216">
        <f>IF(N1247="sníž. přenesená",J1247,0)</f>
        <v>0</v>
      </c>
      <c r="BI1247" s="216">
        <f>IF(N1247="nulová",J1247,0)</f>
        <v>0</v>
      </c>
      <c r="BJ1247" s="25" t="s">
        <v>24</v>
      </c>
      <c r="BK1247" s="216">
        <f>ROUND(I1247*H1247,2)</f>
        <v>0</v>
      </c>
      <c r="BL1247" s="25" t="s">
        <v>304</v>
      </c>
      <c r="BM1247" s="25" t="s">
        <v>2488</v>
      </c>
    </row>
    <row r="1248" spans="2:65" s="12" customFormat="1" ht="13.5">
      <c r="B1248" s="217"/>
      <c r="C1248" s="218"/>
      <c r="D1248" s="219" t="s">
        <v>237</v>
      </c>
      <c r="E1248" s="220" t="s">
        <v>22</v>
      </c>
      <c r="F1248" s="221" t="s">
        <v>2489</v>
      </c>
      <c r="G1248" s="218"/>
      <c r="H1248" s="222">
        <v>2462.9569999999999</v>
      </c>
      <c r="I1248" s="223"/>
      <c r="J1248" s="218"/>
      <c r="K1248" s="218"/>
      <c r="L1248" s="224"/>
      <c r="M1248" s="225"/>
      <c r="N1248" s="226"/>
      <c r="O1248" s="226"/>
      <c r="P1248" s="226"/>
      <c r="Q1248" s="226"/>
      <c r="R1248" s="226"/>
      <c r="S1248" s="226"/>
      <c r="T1248" s="227"/>
      <c r="AT1248" s="228" t="s">
        <v>237</v>
      </c>
      <c r="AU1248" s="228" t="s">
        <v>87</v>
      </c>
      <c r="AV1248" s="12" t="s">
        <v>87</v>
      </c>
      <c r="AW1248" s="12" t="s">
        <v>42</v>
      </c>
      <c r="AX1248" s="12" t="s">
        <v>24</v>
      </c>
      <c r="AY1248" s="228" t="s">
        <v>228</v>
      </c>
    </row>
    <row r="1249" spans="2:65" s="1" customFormat="1" ht="22.5" customHeight="1">
      <c r="B1249" s="42"/>
      <c r="C1249" s="205" t="s">
        <v>2490</v>
      </c>
      <c r="D1249" s="205" t="s">
        <v>230</v>
      </c>
      <c r="E1249" s="206" t="s">
        <v>2491</v>
      </c>
      <c r="F1249" s="207" t="s">
        <v>2492</v>
      </c>
      <c r="G1249" s="208" t="s">
        <v>1024</v>
      </c>
      <c r="H1249" s="279"/>
      <c r="I1249" s="210"/>
      <c r="J1249" s="211">
        <f>ROUND(I1249*H1249,2)</f>
        <v>0</v>
      </c>
      <c r="K1249" s="207" t="s">
        <v>234</v>
      </c>
      <c r="L1249" s="62"/>
      <c r="M1249" s="212" t="s">
        <v>22</v>
      </c>
      <c r="N1249" s="213" t="s">
        <v>50</v>
      </c>
      <c r="O1249" s="43"/>
      <c r="P1249" s="214">
        <f>O1249*H1249</f>
        <v>0</v>
      </c>
      <c r="Q1249" s="214">
        <v>0</v>
      </c>
      <c r="R1249" s="214">
        <f>Q1249*H1249</f>
        <v>0</v>
      </c>
      <c r="S1249" s="214">
        <v>0</v>
      </c>
      <c r="T1249" s="215">
        <f>S1249*H1249</f>
        <v>0</v>
      </c>
      <c r="AR1249" s="25" t="s">
        <v>304</v>
      </c>
      <c r="AT1249" s="25" t="s">
        <v>230</v>
      </c>
      <c r="AU1249" s="25" t="s">
        <v>87</v>
      </c>
      <c r="AY1249" s="25" t="s">
        <v>228</v>
      </c>
      <c r="BE1249" s="216">
        <f>IF(N1249="základní",J1249,0)</f>
        <v>0</v>
      </c>
      <c r="BF1249" s="216">
        <f>IF(N1249="snížená",J1249,0)</f>
        <v>0</v>
      </c>
      <c r="BG1249" s="216">
        <f>IF(N1249="zákl. přenesená",J1249,0)</f>
        <v>0</v>
      </c>
      <c r="BH1249" s="216">
        <f>IF(N1249="sníž. přenesená",J1249,0)</f>
        <v>0</v>
      </c>
      <c r="BI1249" s="216">
        <f>IF(N1249="nulová",J1249,0)</f>
        <v>0</v>
      </c>
      <c r="BJ1249" s="25" t="s">
        <v>24</v>
      </c>
      <c r="BK1249" s="216">
        <f>ROUND(I1249*H1249,2)</f>
        <v>0</v>
      </c>
      <c r="BL1249" s="25" t="s">
        <v>304</v>
      </c>
      <c r="BM1249" s="25" t="s">
        <v>2493</v>
      </c>
    </row>
    <row r="1250" spans="2:65" s="11" customFormat="1" ht="29.85" customHeight="1">
      <c r="B1250" s="188"/>
      <c r="C1250" s="189"/>
      <c r="D1250" s="202" t="s">
        <v>78</v>
      </c>
      <c r="E1250" s="203" t="s">
        <v>2494</v>
      </c>
      <c r="F1250" s="203" t="s">
        <v>2495</v>
      </c>
      <c r="G1250" s="189"/>
      <c r="H1250" s="189"/>
      <c r="I1250" s="192"/>
      <c r="J1250" s="204">
        <f>BK1250</f>
        <v>0</v>
      </c>
      <c r="K1250" s="189"/>
      <c r="L1250" s="194"/>
      <c r="M1250" s="195"/>
      <c r="N1250" s="196"/>
      <c r="O1250" s="196"/>
      <c r="P1250" s="197">
        <f>SUM(P1251:P1382)</f>
        <v>0</v>
      </c>
      <c r="Q1250" s="196"/>
      <c r="R1250" s="197">
        <f>SUM(R1251:R1382)</f>
        <v>15.987450049999998</v>
      </c>
      <c r="S1250" s="196"/>
      <c r="T1250" s="198">
        <f>SUM(T1251:T1382)</f>
        <v>0</v>
      </c>
      <c r="AR1250" s="199" t="s">
        <v>87</v>
      </c>
      <c r="AT1250" s="200" t="s">
        <v>78</v>
      </c>
      <c r="AU1250" s="200" t="s">
        <v>24</v>
      </c>
      <c r="AY1250" s="199" t="s">
        <v>228</v>
      </c>
      <c r="BK1250" s="201">
        <f>SUM(BK1251:BK1382)</f>
        <v>0</v>
      </c>
    </row>
    <row r="1251" spans="2:65" s="1" customFormat="1" ht="31.5" customHeight="1">
      <c r="B1251" s="42"/>
      <c r="C1251" s="205" t="s">
        <v>2496</v>
      </c>
      <c r="D1251" s="205" t="s">
        <v>230</v>
      </c>
      <c r="E1251" s="206" t="s">
        <v>2497</v>
      </c>
      <c r="F1251" s="207" t="s">
        <v>2498</v>
      </c>
      <c r="G1251" s="208" t="s">
        <v>263</v>
      </c>
      <c r="H1251" s="209">
        <v>1454.9469999999999</v>
      </c>
      <c r="I1251" s="210"/>
      <c r="J1251" s="211">
        <f>ROUND(I1251*H1251,2)</f>
        <v>0</v>
      </c>
      <c r="K1251" s="207" t="s">
        <v>234</v>
      </c>
      <c r="L1251" s="62"/>
      <c r="M1251" s="212" t="s">
        <v>22</v>
      </c>
      <c r="N1251" s="213" t="s">
        <v>50</v>
      </c>
      <c r="O1251" s="43"/>
      <c r="P1251" s="214">
        <f>O1251*H1251</f>
        <v>0</v>
      </c>
      <c r="Q1251" s="214">
        <v>3.5999999999999999E-3</v>
      </c>
      <c r="R1251" s="214">
        <f>Q1251*H1251</f>
        <v>5.2378091999999992</v>
      </c>
      <c r="S1251" s="214">
        <v>0</v>
      </c>
      <c r="T1251" s="215">
        <f>S1251*H1251</f>
        <v>0</v>
      </c>
      <c r="AR1251" s="25" t="s">
        <v>304</v>
      </c>
      <c r="AT1251" s="25" t="s">
        <v>230</v>
      </c>
      <c r="AU1251" s="25" t="s">
        <v>87</v>
      </c>
      <c r="AY1251" s="25" t="s">
        <v>228</v>
      </c>
      <c r="BE1251" s="216">
        <f>IF(N1251="základní",J1251,0)</f>
        <v>0</v>
      </c>
      <c r="BF1251" s="216">
        <f>IF(N1251="snížená",J1251,0)</f>
        <v>0</v>
      </c>
      <c r="BG1251" s="216">
        <f>IF(N1251="zákl. přenesená",J1251,0)</f>
        <v>0</v>
      </c>
      <c r="BH1251" s="216">
        <f>IF(N1251="sníž. přenesená",J1251,0)</f>
        <v>0</v>
      </c>
      <c r="BI1251" s="216">
        <f>IF(N1251="nulová",J1251,0)</f>
        <v>0</v>
      </c>
      <c r="BJ1251" s="25" t="s">
        <v>24</v>
      </c>
      <c r="BK1251" s="216">
        <f>ROUND(I1251*H1251,2)</f>
        <v>0</v>
      </c>
      <c r="BL1251" s="25" t="s">
        <v>304</v>
      </c>
      <c r="BM1251" s="25" t="s">
        <v>2499</v>
      </c>
    </row>
    <row r="1252" spans="2:65" s="14" customFormat="1" ht="13.5">
      <c r="B1252" s="257"/>
      <c r="C1252" s="258"/>
      <c r="D1252" s="229" t="s">
        <v>237</v>
      </c>
      <c r="E1252" s="259" t="s">
        <v>22</v>
      </c>
      <c r="F1252" s="260" t="s">
        <v>996</v>
      </c>
      <c r="G1252" s="258"/>
      <c r="H1252" s="261" t="s">
        <v>22</v>
      </c>
      <c r="I1252" s="262"/>
      <c r="J1252" s="258"/>
      <c r="K1252" s="258"/>
      <c r="L1252" s="263"/>
      <c r="M1252" s="264"/>
      <c r="N1252" s="265"/>
      <c r="O1252" s="265"/>
      <c r="P1252" s="265"/>
      <c r="Q1252" s="265"/>
      <c r="R1252" s="265"/>
      <c r="S1252" s="265"/>
      <c r="T1252" s="266"/>
      <c r="AT1252" s="267" t="s">
        <v>237</v>
      </c>
      <c r="AU1252" s="267" t="s">
        <v>87</v>
      </c>
      <c r="AV1252" s="14" t="s">
        <v>24</v>
      </c>
      <c r="AW1252" s="14" t="s">
        <v>42</v>
      </c>
      <c r="AX1252" s="14" t="s">
        <v>79</v>
      </c>
      <c r="AY1252" s="267" t="s">
        <v>228</v>
      </c>
    </row>
    <row r="1253" spans="2:65" s="12" customFormat="1" ht="13.5">
      <c r="B1253" s="217"/>
      <c r="C1253" s="218"/>
      <c r="D1253" s="229" t="s">
        <v>237</v>
      </c>
      <c r="E1253" s="230" t="s">
        <v>22</v>
      </c>
      <c r="F1253" s="231" t="s">
        <v>2500</v>
      </c>
      <c r="G1253" s="218"/>
      <c r="H1253" s="232">
        <v>12.661</v>
      </c>
      <c r="I1253" s="223"/>
      <c r="J1253" s="218"/>
      <c r="K1253" s="218"/>
      <c r="L1253" s="224"/>
      <c r="M1253" s="225"/>
      <c r="N1253" s="226"/>
      <c r="O1253" s="226"/>
      <c r="P1253" s="226"/>
      <c r="Q1253" s="226"/>
      <c r="R1253" s="226"/>
      <c r="S1253" s="226"/>
      <c r="T1253" s="227"/>
      <c r="AT1253" s="228" t="s">
        <v>237</v>
      </c>
      <c r="AU1253" s="228" t="s">
        <v>87</v>
      </c>
      <c r="AV1253" s="12" t="s">
        <v>87</v>
      </c>
      <c r="AW1253" s="12" t="s">
        <v>42</v>
      </c>
      <c r="AX1253" s="12" t="s">
        <v>79</v>
      </c>
      <c r="AY1253" s="228" t="s">
        <v>228</v>
      </c>
    </row>
    <row r="1254" spans="2:65" s="12" customFormat="1" ht="13.5">
      <c r="B1254" s="217"/>
      <c r="C1254" s="218"/>
      <c r="D1254" s="229" t="s">
        <v>237</v>
      </c>
      <c r="E1254" s="230" t="s">
        <v>22</v>
      </c>
      <c r="F1254" s="231" t="s">
        <v>2501</v>
      </c>
      <c r="G1254" s="218"/>
      <c r="H1254" s="232">
        <v>27.385999999999999</v>
      </c>
      <c r="I1254" s="223"/>
      <c r="J1254" s="218"/>
      <c r="K1254" s="218"/>
      <c r="L1254" s="224"/>
      <c r="M1254" s="225"/>
      <c r="N1254" s="226"/>
      <c r="O1254" s="226"/>
      <c r="P1254" s="226"/>
      <c r="Q1254" s="226"/>
      <c r="R1254" s="226"/>
      <c r="S1254" s="226"/>
      <c r="T1254" s="227"/>
      <c r="AT1254" s="228" t="s">
        <v>237</v>
      </c>
      <c r="AU1254" s="228" t="s">
        <v>87</v>
      </c>
      <c r="AV1254" s="12" t="s">
        <v>87</v>
      </c>
      <c r="AW1254" s="12" t="s">
        <v>42</v>
      </c>
      <c r="AX1254" s="12" t="s">
        <v>79</v>
      </c>
      <c r="AY1254" s="228" t="s">
        <v>228</v>
      </c>
    </row>
    <row r="1255" spans="2:65" s="12" customFormat="1" ht="13.5">
      <c r="B1255" s="217"/>
      <c r="C1255" s="218"/>
      <c r="D1255" s="229" t="s">
        <v>237</v>
      </c>
      <c r="E1255" s="230" t="s">
        <v>22</v>
      </c>
      <c r="F1255" s="231" t="s">
        <v>2502</v>
      </c>
      <c r="G1255" s="218"/>
      <c r="H1255" s="232">
        <v>11.621</v>
      </c>
      <c r="I1255" s="223"/>
      <c r="J1255" s="218"/>
      <c r="K1255" s="218"/>
      <c r="L1255" s="224"/>
      <c r="M1255" s="225"/>
      <c r="N1255" s="226"/>
      <c r="O1255" s="226"/>
      <c r="P1255" s="226"/>
      <c r="Q1255" s="226"/>
      <c r="R1255" s="226"/>
      <c r="S1255" s="226"/>
      <c r="T1255" s="227"/>
      <c r="AT1255" s="228" t="s">
        <v>237</v>
      </c>
      <c r="AU1255" s="228" t="s">
        <v>87</v>
      </c>
      <c r="AV1255" s="12" t="s">
        <v>87</v>
      </c>
      <c r="AW1255" s="12" t="s">
        <v>42</v>
      </c>
      <c r="AX1255" s="12" t="s">
        <v>79</v>
      </c>
      <c r="AY1255" s="228" t="s">
        <v>228</v>
      </c>
    </row>
    <row r="1256" spans="2:65" s="12" customFormat="1" ht="13.5">
      <c r="B1256" s="217"/>
      <c r="C1256" s="218"/>
      <c r="D1256" s="229" t="s">
        <v>237</v>
      </c>
      <c r="E1256" s="230" t="s">
        <v>22</v>
      </c>
      <c r="F1256" s="231" t="s">
        <v>2503</v>
      </c>
      <c r="G1256" s="218"/>
      <c r="H1256" s="232">
        <v>14.741</v>
      </c>
      <c r="I1256" s="223"/>
      <c r="J1256" s="218"/>
      <c r="K1256" s="218"/>
      <c r="L1256" s="224"/>
      <c r="M1256" s="225"/>
      <c r="N1256" s="226"/>
      <c r="O1256" s="226"/>
      <c r="P1256" s="226"/>
      <c r="Q1256" s="226"/>
      <c r="R1256" s="226"/>
      <c r="S1256" s="226"/>
      <c r="T1256" s="227"/>
      <c r="AT1256" s="228" t="s">
        <v>237</v>
      </c>
      <c r="AU1256" s="228" t="s">
        <v>87</v>
      </c>
      <c r="AV1256" s="12" t="s">
        <v>87</v>
      </c>
      <c r="AW1256" s="12" t="s">
        <v>42</v>
      </c>
      <c r="AX1256" s="12" t="s">
        <v>79</v>
      </c>
      <c r="AY1256" s="228" t="s">
        <v>228</v>
      </c>
    </row>
    <row r="1257" spans="2:65" s="12" customFormat="1" ht="13.5">
      <c r="B1257" s="217"/>
      <c r="C1257" s="218"/>
      <c r="D1257" s="229" t="s">
        <v>237</v>
      </c>
      <c r="E1257" s="230" t="s">
        <v>22</v>
      </c>
      <c r="F1257" s="231" t="s">
        <v>2504</v>
      </c>
      <c r="G1257" s="218"/>
      <c r="H1257" s="232">
        <v>18.704000000000001</v>
      </c>
      <c r="I1257" s="223"/>
      <c r="J1257" s="218"/>
      <c r="K1257" s="218"/>
      <c r="L1257" s="224"/>
      <c r="M1257" s="225"/>
      <c r="N1257" s="226"/>
      <c r="O1257" s="226"/>
      <c r="P1257" s="226"/>
      <c r="Q1257" s="226"/>
      <c r="R1257" s="226"/>
      <c r="S1257" s="226"/>
      <c r="T1257" s="227"/>
      <c r="AT1257" s="228" t="s">
        <v>237</v>
      </c>
      <c r="AU1257" s="228" t="s">
        <v>87</v>
      </c>
      <c r="AV1257" s="12" t="s">
        <v>87</v>
      </c>
      <c r="AW1257" s="12" t="s">
        <v>42</v>
      </c>
      <c r="AX1257" s="12" t="s">
        <v>79</v>
      </c>
      <c r="AY1257" s="228" t="s">
        <v>228</v>
      </c>
    </row>
    <row r="1258" spans="2:65" s="12" customFormat="1" ht="13.5">
      <c r="B1258" s="217"/>
      <c r="C1258" s="218"/>
      <c r="D1258" s="229" t="s">
        <v>237</v>
      </c>
      <c r="E1258" s="230" t="s">
        <v>22</v>
      </c>
      <c r="F1258" s="231" t="s">
        <v>2505</v>
      </c>
      <c r="G1258" s="218"/>
      <c r="H1258" s="232">
        <v>34.512</v>
      </c>
      <c r="I1258" s="223"/>
      <c r="J1258" s="218"/>
      <c r="K1258" s="218"/>
      <c r="L1258" s="224"/>
      <c r="M1258" s="225"/>
      <c r="N1258" s="226"/>
      <c r="O1258" s="226"/>
      <c r="P1258" s="226"/>
      <c r="Q1258" s="226"/>
      <c r="R1258" s="226"/>
      <c r="S1258" s="226"/>
      <c r="T1258" s="227"/>
      <c r="AT1258" s="228" t="s">
        <v>237</v>
      </c>
      <c r="AU1258" s="228" t="s">
        <v>87</v>
      </c>
      <c r="AV1258" s="12" t="s">
        <v>87</v>
      </c>
      <c r="AW1258" s="12" t="s">
        <v>42</v>
      </c>
      <c r="AX1258" s="12" t="s">
        <v>79</v>
      </c>
      <c r="AY1258" s="228" t="s">
        <v>228</v>
      </c>
    </row>
    <row r="1259" spans="2:65" s="12" customFormat="1" ht="13.5">
      <c r="B1259" s="217"/>
      <c r="C1259" s="218"/>
      <c r="D1259" s="229" t="s">
        <v>237</v>
      </c>
      <c r="E1259" s="230" t="s">
        <v>22</v>
      </c>
      <c r="F1259" s="231" t="s">
        <v>2506</v>
      </c>
      <c r="G1259" s="218"/>
      <c r="H1259" s="232">
        <v>28.536000000000001</v>
      </c>
      <c r="I1259" s="223"/>
      <c r="J1259" s="218"/>
      <c r="K1259" s="218"/>
      <c r="L1259" s="224"/>
      <c r="M1259" s="225"/>
      <c r="N1259" s="226"/>
      <c r="O1259" s="226"/>
      <c r="P1259" s="226"/>
      <c r="Q1259" s="226"/>
      <c r="R1259" s="226"/>
      <c r="S1259" s="226"/>
      <c r="T1259" s="227"/>
      <c r="AT1259" s="228" t="s">
        <v>237</v>
      </c>
      <c r="AU1259" s="228" t="s">
        <v>87</v>
      </c>
      <c r="AV1259" s="12" t="s">
        <v>87</v>
      </c>
      <c r="AW1259" s="12" t="s">
        <v>42</v>
      </c>
      <c r="AX1259" s="12" t="s">
        <v>79</v>
      </c>
      <c r="AY1259" s="228" t="s">
        <v>228</v>
      </c>
    </row>
    <row r="1260" spans="2:65" s="12" customFormat="1" ht="13.5">
      <c r="B1260" s="217"/>
      <c r="C1260" s="218"/>
      <c r="D1260" s="229" t="s">
        <v>237</v>
      </c>
      <c r="E1260" s="230" t="s">
        <v>22</v>
      </c>
      <c r="F1260" s="231" t="s">
        <v>2507</v>
      </c>
      <c r="G1260" s="218"/>
      <c r="H1260" s="232">
        <v>28.93</v>
      </c>
      <c r="I1260" s="223"/>
      <c r="J1260" s="218"/>
      <c r="K1260" s="218"/>
      <c r="L1260" s="224"/>
      <c r="M1260" s="225"/>
      <c r="N1260" s="226"/>
      <c r="O1260" s="226"/>
      <c r="P1260" s="226"/>
      <c r="Q1260" s="226"/>
      <c r="R1260" s="226"/>
      <c r="S1260" s="226"/>
      <c r="T1260" s="227"/>
      <c r="AT1260" s="228" t="s">
        <v>237</v>
      </c>
      <c r="AU1260" s="228" t="s">
        <v>87</v>
      </c>
      <c r="AV1260" s="12" t="s">
        <v>87</v>
      </c>
      <c r="AW1260" s="12" t="s">
        <v>42</v>
      </c>
      <c r="AX1260" s="12" t="s">
        <v>79</v>
      </c>
      <c r="AY1260" s="228" t="s">
        <v>228</v>
      </c>
    </row>
    <row r="1261" spans="2:65" s="12" customFormat="1" ht="13.5">
      <c r="B1261" s="217"/>
      <c r="C1261" s="218"/>
      <c r="D1261" s="229" t="s">
        <v>237</v>
      </c>
      <c r="E1261" s="230" t="s">
        <v>22</v>
      </c>
      <c r="F1261" s="231" t="s">
        <v>2508</v>
      </c>
      <c r="G1261" s="218"/>
      <c r="H1261" s="232">
        <v>22.771999999999998</v>
      </c>
      <c r="I1261" s="223"/>
      <c r="J1261" s="218"/>
      <c r="K1261" s="218"/>
      <c r="L1261" s="224"/>
      <c r="M1261" s="225"/>
      <c r="N1261" s="226"/>
      <c r="O1261" s="226"/>
      <c r="P1261" s="226"/>
      <c r="Q1261" s="226"/>
      <c r="R1261" s="226"/>
      <c r="S1261" s="226"/>
      <c r="T1261" s="227"/>
      <c r="AT1261" s="228" t="s">
        <v>237</v>
      </c>
      <c r="AU1261" s="228" t="s">
        <v>87</v>
      </c>
      <c r="AV1261" s="12" t="s">
        <v>87</v>
      </c>
      <c r="AW1261" s="12" t="s">
        <v>42</v>
      </c>
      <c r="AX1261" s="12" t="s">
        <v>79</v>
      </c>
      <c r="AY1261" s="228" t="s">
        <v>228</v>
      </c>
    </row>
    <row r="1262" spans="2:65" s="12" customFormat="1" ht="13.5">
      <c r="B1262" s="217"/>
      <c r="C1262" s="218"/>
      <c r="D1262" s="229" t="s">
        <v>237</v>
      </c>
      <c r="E1262" s="230" t="s">
        <v>22</v>
      </c>
      <c r="F1262" s="231" t="s">
        <v>2509</v>
      </c>
      <c r="G1262" s="218"/>
      <c r="H1262" s="232">
        <v>32.639000000000003</v>
      </c>
      <c r="I1262" s="223"/>
      <c r="J1262" s="218"/>
      <c r="K1262" s="218"/>
      <c r="L1262" s="224"/>
      <c r="M1262" s="225"/>
      <c r="N1262" s="226"/>
      <c r="O1262" s="226"/>
      <c r="P1262" s="226"/>
      <c r="Q1262" s="226"/>
      <c r="R1262" s="226"/>
      <c r="S1262" s="226"/>
      <c r="T1262" s="227"/>
      <c r="AT1262" s="228" t="s">
        <v>237</v>
      </c>
      <c r="AU1262" s="228" t="s">
        <v>87</v>
      </c>
      <c r="AV1262" s="12" t="s">
        <v>87</v>
      </c>
      <c r="AW1262" s="12" t="s">
        <v>42</v>
      </c>
      <c r="AX1262" s="12" t="s">
        <v>79</v>
      </c>
      <c r="AY1262" s="228" t="s">
        <v>228</v>
      </c>
    </row>
    <row r="1263" spans="2:65" s="12" customFormat="1" ht="13.5">
      <c r="B1263" s="217"/>
      <c r="C1263" s="218"/>
      <c r="D1263" s="229" t="s">
        <v>237</v>
      </c>
      <c r="E1263" s="230" t="s">
        <v>22</v>
      </c>
      <c r="F1263" s="231" t="s">
        <v>2510</v>
      </c>
      <c r="G1263" s="218"/>
      <c r="H1263" s="232">
        <v>1.56</v>
      </c>
      <c r="I1263" s="223"/>
      <c r="J1263" s="218"/>
      <c r="K1263" s="218"/>
      <c r="L1263" s="224"/>
      <c r="M1263" s="225"/>
      <c r="N1263" s="226"/>
      <c r="O1263" s="226"/>
      <c r="P1263" s="226"/>
      <c r="Q1263" s="226"/>
      <c r="R1263" s="226"/>
      <c r="S1263" s="226"/>
      <c r="T1263" s="227"/>
      <c r="AT1263" s="228" t="s">
        <v>237</v>
      </c>
      <c r="AU1263" s="228" t="s">
        <v>87</v>
      </c>
      <c r="AV1263" s="12" t="s">
        <v>87</v>
      </c>
      <c r="AW1263" s="12" t="s">
        <v>42</v>
      </c>
      <c r="AX1263" s="12" t="s">
        <v>79</v>
      </c>
      <c r="AY1263" s="228" t="s">
        <v>228</v>
      </c>
    </row>
    <row r="1264" spans="2:65" s="12" customFormat="1" ht="13.5">
      <c r="B1264" s="217"/>
      <c r="C1264" s="218"/>
      <c r="D1264" s="229" t="s">
        <v>237</v>
      </c>
      <c r="E1264" s="230" t="s">
        <v>22</v>
      </c>
      <c r="F1264" s="231" t="s">
        <v>2511</v>
      </c>
      <c r="G1264" s="218"/>
      <c r="H1264" s="232">
        <v>19.286999999999999</v>
      </c>
      <c r="I1264" s="223"/>
      <c r="J1264" s="218"/>
      <c r="K1264" s="218"/>
      <c r="L1264" s="224"/>
      <c r="M1264" s="225"/>
      <c r="N1264" s="226"/>
      <c r="O1264" s="226"/>
      <c r="P1264" s="226"/>
      <c r="Q1264" s="226"/>
      <c r="R1264" s="226"/>
      <c r="S1264" s="226"/>
      <c r="T1264" s="227"/>
      <c r="AT1264" s="228" t="s">
        <v>237</v>
      </c>
      <c r="AU1264" s="228" t="s">
        <v>87</v>
      </c>
      <c r="AV1264" s="12" t="s">
        <v>87</v>
      </c>
      <c r="AW1264" s="12" t="s">
        <v>42</v>
      </c>
      <c r="AX1264" s="12" t="s">
        <v>79</v>
      </c>
      <c r="AY1264" s="228" t="s">
        <v>228</v>
      </c>
    </row>
    <row r="1265" spans="2:51" s="12" customFormat="1" ht="13.5">
      <c r="B1265" s="217"/>
      <c r="C1265" s="218"/>
      <c r="D1265" s="229" t="s">
        <v>237</v>
      </c>
      <c r="E1265" s="230" t="s">
        <v>22</v>
      </c>
      <c r="F1265" s="231" t="s">
        <v>2512</v>
      </c>
      <c r="G1265" s="218"/>
      <c r="H1265" s="232">
        <v>22.812000000000001</v>
      </c>
      <c r="I1265" s="223"/>
      <c r="J1265" s="218"/>
      <c r="K1265" s="218"/>
      <c r="L1265" s="224"/>
      <c r="M1265" s="225"/>
      <c r="N1265" s="226"/>
      <c r="O1265" s="226"/>
      <c r="P1265" s="226"/>
      <c r="Q1265" s="226"/>
      <c r="R1265" s="226"/>
      <c r="S1265" s="226"/>
      <c r="T1265" s="227"/>
      <c r="AT1265" s="228" t="s">
        <v>237</v>
      </c>
      <c r="AU1265" s="228" t="s">
        <v>87</v>
      </c>
      <c r="AV1265" s="12" t="s">
        <v>87</v>
      </c>
      <c r="AW1265" s="12" t="s">
        <v>42</v>
      </c>
      <c r="AX1265" s="12" t="s">
        <v>79</v>
      </c>
      <c r="AY1265" s="228" t="s">
        <v>228</v>
      </c>
    </row>
    <row r="1266" spans="2:51" s="12" customFormat="1" ht="13.5">
      <c r="B1266" s="217"/>
      <c r="C1266" s="218"/>
      <c r="D1266" s="229" t="s">
        <v>237</v>
      </c>
      <c r="E1266" s="230" t="s">
        <v>22</v>
      </c>
      <c r="F1266" s="231" t="s">
        <v>2513</v>
      </c>
      <c r="G1266" s="218"/>
      <c r="H1266" s="232">
        <v>13.102</v>
      </c>
      <c r="I1266" s="223"/>
      <c r="J1266" s="218"/>
      <c r="K1266" s="218"/>
      <c r="L1266" s="224"/>
      <c r="M1266" s="225"/>
      <c r="N1266" s="226"/>
      <c r="O1266" s="226"/>
      <c r="P1266" s="226"/>
      <c r="Q1266" s="226"/>
      <c r="R1266" s="226"/>
      <c r="S1266" s="226"/>
      <c r="T1266" s="227"/>
      <c r="AT1266" s="228" t="s">
        <v>237</v>
      </c>
      <c r="AU1266" s="228" t="s">
        <v>87</v>
      </c>
      <c r="AV1266" s="12" t="s">
        <v>87</v>
      </c>
      <c r="AW1266" s="12" t="s">
        <v>42</v>
      </c>
      <c r="AX1266" s="12" t="s">
        <v>79</v>
      </c>
      <c r="AY1266" s="228" t="s">
        <v>228</v>
      </c>
    </row>
    <row r="1267" spans="2:51" s="12" customFormat="1" ht="13.5">
      <c r="B1267" s="217"/>
      <c r="C1267" s="218"/>
      <c r="D1267" s="229" t="s">
        <v>237</v>
      </c>
      <c r="E1267" s="230" t="s">
        <v>22</v>
      </c>
      <c r="F1267" s="231" t="s">
        <v>2514</v>
      </c>
      <c r="G1267" s="218"/>
      <c r="H1267" s="232">
        <v>13.701000000000001</v>
      </c>
      <c r="I1267" s="223"/>
      <c r="J1267" s="218"/>
      <c r="K1267" s="218"/>
      <c r="L1267" s="224"/>
      <c r="M1267" s="225"/>
      <c r="N1267" s="226"/>
      <c r="O1267" s="226"/>
      <c r="P1267" s="226"/>
      <c r="Q1267" s="226"/>
      <c r="R1267" s="226"/>
      <c r="S1267" s="226"/>
      <c r="T1267" s="227"/>
      <c r="AT1267" s="228" t="s">
        <v>237</v>
      </c>
      <c r="AU1267" s="228" t="s">
        <v>87</v>
      </c>
      <c r="AV1267" s="12" t="s">
        <v>87</v>
      </c>
      <c r="AW1267" s="12" t="s">
        <v>42</v>
      </c>
      <c r="AX1267" s="12" t="s">
        <v>79</v>
      </c>
      <c r="AY1267" s="228" t="s">
        <v>228</v>
      </c>
    </row>
    <row r="1268" spans="2:51" s="12" customFormat="1" ht="13.5">
      <c r="B1268" s="217"/>
      <c r="C1268" s="218"/>
      <c r="D1268" s="229" t="s">
        <v>237</v>
      </c>
      <c r="E1268" s="230" t="s">
        <v>22</v>
      </c>
      <c r="F1268" s="231" t="s">
        <v>2515</v>
      </c>
      <c r="G1268" s="218"/>
      <c r="H1268" s="232">
        <v>22.241</v>
      </c>
      <c r="I1268" s="223"/>
      <c r="J1268" s="218"/>
      <c r="K1268" s="218"/>
      <c r="L1268" s="224"/>
      <c r="M1268" s="225"/>
      <c r="N1268" s="226"/>
      <c r="O1268" s="226"/>
      <c r="P1268" s="226"/>
      <c r="Q1268" s="226"/>
      <c r="R1268" s="226"/>
      <c r="S1268" s="226"/>
      <c r="T1268" s="227"/>
      <c r="AT1268" s="228" t="s">
        <v>237</v>
      </c>
      <c r="AU1268" s="228" t="s">
        <v>87</v>
      </c>
      <c r="AV1268" s="12" t="s">
        <v>87</v>
      </c>
      <c r="AW1268" s="12" t="s">
        <v>42</v>
      </c>
      <c r="AX1268" s="12" t="s">
        <v>79</v>
      </c>
      <c r="AY1268" s="228" t="s">
        <v>228</v>
      </c>
    </row>
    <row r="1269" spans="2:51" s="12" customFormat="1" ht="13.5">
      <c r="B1269" s="217"/>
      <c r="C1269" s="218"/>
      <c r="D1269" s="229" t="s">
        <v>237</v>
      </c>
      <c r="E1269" s="230" t="s">
        <v>22</v>
      </c>
      <c r="F1269" s="231" t="s">
        <v>2516</v>
      </c>
      <c r="G1269" s="218"/>
      <c r="H1269" s="232">
        <v>15.6</v>
      </c>
      <c r="I1269" s="223"/>
      <c r="J1269" s="218"/>
      <c r="K1269" s="218"/>
      <c r="L1269" s="224"/>
      <c r="M1269" s="225"/>
      <c r="N1269" s="226"/>
      <c r="O1269" s="226"/>
      <c r="P1269" s="226"/>
      <c r="Q1269" s="226"/>
      <c r="R1269" s="226"/>
      <c r="S1269" s="226"/>
      <c r="T1269" s="227"/>
      <c r="AT1269" s="228" t="s">
        <v>237</v>
      </c>
      <c r="AU1269" s="228" t="s">
        <v>87</v>
      </c>
      <c r="AV1269" s="12" t="s">
        <v>87</v>
      </c>
      <c r="AW1269" s="12" t="s">
        <v>42</v>
      </c>
      <c r="AX1269" s="12" t="s">
        <v>79</v>
      </c>
      <c r="AY1269" s="228" t="s">
        <v>228</v>
      </c>
    </row>
    <row r="1270" spans="2:51" s="12" customFormat="1" ht="13.5">
      <c r="B1270" s="217"/>
      <c r="C1270" s="218"/>
      <c r="D1270" s="229" t="s">
        <v>237</v>
      </c>
      <c r="E1270" s="230" t="s">
        <v>22</v>
      </c>
      <c r="F1270" s="231" t="s">
        <v>2517</v>
      </c>
      <c r="G1270" s="218"/>
      <c r="H1270" s="232">
        <v>28.001999999999999</v>
      </c>
      <c r="I1270" s="223"/>
      <c r="J1270" s="218"/>
      <c r="K1270" s="218"/>
      <c r="L1270" s="224"/>
      <c r="M1270" s="225"/>
      <c r="N1270" s="226"/>
      <c r="O1270" s="226"/>
      <c r="P1270" s="226"/>
      <c r="Q1270" s="226"/>
      <c r="R1270" s="226"/>
      <c r="S1270" s="226"/>
      <c r="T1270" s="227"/>
      <c r="AT1270" s="228" t="s">
        <v>237</v>
      </c>
      <c r="AU1270" s="228" t="s">
        <v>87</v>
      </c>
      <c r="AV1270" s="12" t="s">
        <v>87</v>
      </c>
      <c r="AW1270" s="12" t="s">
        <v>42</v>
      </c>
      <c r="AX1270" s="12" t="s">
        <v>79</v>
      </c>
      <c r="AY1270" s="228" t="s">
        <v>228</v>
      </c>
    </row>
    <row r="1271" spans="2:51" s="12" customFormat="1" ht="13.5">
      <c r="B1271" s="217"/>
      <c r="C1271" s="218"/>
      <c r="D1271" s="229" t="s">
        <v>237</v>
      </c>
      <c r="E1271" s="230" t="s">
        <v>22</v>
      </c>
      <c r="F1271" s="231" t="s">
        <v>2518</v>
      </c>
      <c r="G1271" s="218"/>
      <c r="H1271" s="232">
        <v>22.515000000000001</v>
      </c>
      <c r="I1271" s="223"/>
      <c r="J1271" s="218"/>
      <c r="K1271" s="218"/>
      <c r="L1271" s="224"/>
      <c r="M1271" s="225"/>
      <c r="N1271" s="226"/>
      <c r="O1271" s="226"/>
      <c r="P1271" s="226"/>
      <c r="Q1271" s="226"/>
      <c r="R1271" s="226"/>
      <c r="S1271" s="226"/>
      <c r="T1271" s="227"/>
      <c r="AT1271" s="228" t="s">
        <v>237</v>
      </c>
      <c r="AU1271" s="228" t="s">
        <v>87</v>
      </c>
      <c r="AV1271" s="12" t="s">
        <v>87</v>
      </c>
      <c r="AW1271" s="12" t="s">
        <v>42</v>
      </c>
      <c r="AX1271" s="12" t="s">
        <v>79</v>
      </c>
      <c r="AY1271" s="228" t="s">
        <v>228</v>
      </c>
    </row>
    <row r="1272" spans="2:51" s="12" customFormat="1" ht="13.5">
      <c r="B1272" s="217"/>
      <c r="C1272" s="218"/>
      <c r="D1272" s="229" t="s">
        <v>237</v>
      </c>
      <c r="E1272" s="230" t="s">
        <v>22</v>
      </c>
      <c r="F1272" s="231" t="s">
        <v>2519</v>
      </c>
      <c r="G1272" s="218"/>
      <c r="H1272" s="232">
        <v>19.286999999999999</v>
      </c>
      <c r="I1272" s="223"/>
      <c r="J1272" s="218"/>
      <c r="K1272" s="218"/>
      <c r="L1272" s="224"/>
      <c r="M1272" s="225"/>
      <c r="N1272" s="226"/>
      <c r="O1272" s="226"/>
      <c r="P1272" s="226"/>
      <c r="Q1272" s="226"/>
      <c r="R1272" s="226"/>
      <c r="S1272" s="226"/>
      <c r="T1272" s="227"/>
      <c r="AT1272" s="228" t="s">
        <v>237</v>
      </c>
      <c r="AU1272" s="228" t="s">
        <v>87</v>
      </c>
      <c r="AV1272" s="12" t="s">
        <v>87</v>
      </c>
      <c r="AW1272" s="12" t="s">
        <v>42</v>
      </c>
      <c r="AX1272" s="12" t="s">
        <v>79</v>
      </c>
      <c r="AY1272" s="228" t="s">
        <v>228</v>
      </c>
    </row>
    <row r="1273" spans="2:51" s="12" customFormat="1" ht="13.5">
      <c r="B1273" s="217"/>
      <c r="C1273" s="218"/>
      <c r="D1273" s="229" t="s">
        <v>237</v>
      </c>
      <c r="E1273" s="230" t="s">
        <v>22</v>
      </c>
      <c r="F1273" s="231" t="s">
        <v>2520</v>
      </c>
      <c r="G1273" s="218"/>
      <c r="H1273" s="232">
        <v>38.69</v>
      </c>
      <c r="I1273" s="223"/>
      <c r="J1273" s="218"/>
      <c r="K1273" s="218"/>
      <c r="L1273" s="224"/>
      <c r="M1273" s="225"/>
      <c r="N1273" s="226"/>
      <c r="O1273" s="226"/>
      <c r="P1273" s="226"/>
      <c r="Q1273" s="226"/>
      <c r="R1273" s="226"/>
      <c r="S1273" s="226"/>
      <c r="T1273" s="227"/>
      <c r="AT1273" s="228" t="s">
        <v>237</v>
      </c>
      <c r="AU1273" s="228" t="s">
        <v>87</v>
      </c>
      <c r="AV1273" s="12" t="s">
        <v>87</v>
      </c>
      <c r="AW1273" s="12" t="s">
        <v>42</v>
      </c>
      <c r="AX1273" s="12" t="s">
        <v>79</v>
      </c>
      <c r="AY1273" s="228" t="s">
        <v>228</v>
      </c>
    </row>
    <row r="1274" spans="2:51" s="12" customFormat="1" ht="13.5">
      <c r="B1274" s="217"/>
      <c r="C1274" s="218"/>
      <c r="D1274" s="229" t="s">
        <v>237</v>
      </c>
      <c r="E1274" s="230" t="s">
        <v>22</v>
      </c>
      <c r="F1274" s="231" t="s">
        <v>2521</v>
      </c>
      <c r="G1274" s="218"/>
      <c r="H1274" s="232">
        <v>17.774000000000001</v>
      </c>
      <c r="I1274" s="223"/>
      <c r="J1274" s="218"/>
      <c r="K1274" s="218"/>
      <c r="L1274" s="224"/>
      <c r="M1274" s="225"/>
      <c r="N1274" s="226"/>
      <c r="O1274" s="226"/>
      <c r="P1274" s="226"/>
      <c r="Q1274" s="226"/>
      <c r="R1274" s="226"/>
      <c r="S1274" s="226"/>
      <c r="T1274" s="227"/>
      <c r="AT1274" s="228" t="s">
        <v>237</v>
      </c>
      <c r="AU1274" s="228" t="s">
        <v>87</v>
      </c>
      <c r="AV1274" s="12" t="s">
        <v>87</v>
      </c>
      <c r="AW1274" s="12" t="s">
        <v>42</v>
      </c>
      <c r="AX1274" s="12" t="s">
        <v>79</v>
      </c>
      <c r="AY1274" s="228" t="s">
        <v>228</v>
      </c>
    </row>
    <row r="1275" spans="2:51" s="12" customFormat="1" ht="13.5">
      <c r="B1275" s="217"/>
      <c r="C1275" s="218"/>
      <c r="D1275" s="229" t="s">
        <v>237</v>
      </c>
      <c r="E1275" s="230" t="s">
        <v>22</v>
      </c>
      <c r="F1275" s="231" t="s">
        <v>2522</v>
      </c>
      <c r="G1275" s="218"/>
      <c r="H1275" s="232">
        <v>28.898</v>
      </c>
      <c r="I1275" s="223"/>
      <c r="J1275" s="218"/>
      <c r="K1275" s="218"/>
      <c r="L1275" s="224"/>
      <c r="M1275" s="225"/>
      <c r="N1275" s="226"/>
      <c r="O1275" s="226"/>
      <c r="P1275" s="226"/>
      <c r="Q1275" s="226"/>
      <c r="R1275" s="226"/>
      <c r="S1275" s="226"/>
      <c r="T1275" s="227"/>
      <c r="AT1275" s="228" t="s">
        <v>237</v>
      </c>
      <c r="AU1275" s="228" t="s">
        <v>87</v>
      </c>
      <c r="AV1275" s="12" t="s">
        <v>87</v>
      </c>
      <c r="AW1275" s="12" t="s">
        <v>42</v>
      </c>
      <c r="AX1275" s="12" t="s">
        <v>79</v>
      </c>
      <c r="AY1275" s="228" t="s">
        <v>228</v>
      </c>
    </row>
    <row r="1276" spans="2:51" s="12" customFormat="1" ht="13.5">
      <c r="B1276" s="217"/>
      <c r="C1276" s="218"/>
      <c r="D1276" s="229" t="s">
        <v>237</v>
      </c>
      <c r="E1276" s="230" t="s">
        <v>22</v>
      </c>
      <c r="F1276" s="231" t="s">
        <v>2523</v>
      </c>
      <c r="G1276" s="218"/>
      <c r="H1276" s="232">
        <v>13.708</v>
      </c>
      <c r="I1276" s="223"/>
      <c r="J1276" s="218"/>
      <c r="K1276" s="218"/>
      <c r="L1276" s="224"/>
      <c r="M1276" s="225"/>
      <c r="N1276" s="226"/>
      <c r="O1276" s="226"/>
      <c r="P1276" s="226"/>
      <c r="Q1276" s="226"/>
      <c r="R1276" s="226"/>
      <c r="S1276" s="226"/>
      <c r="T1276" s="227"/>
      <c r="AT1276" s="228" t="s">
        <v>237</v>
      </c>
      <c r="AU1276" s="228" t="s">
        <v>87</v>
      </c>
      <c r="AV1276" s="12" t="s">
        <v>87</v>
      </c>
      <c r="AW1276" s="12" t="s">
        <v>42</v>
      </c>
      <c r="AX1276" s="12" t="s">
        <v>79</v>
      </c>
      <c r="AY1276" s="228" t="s">
        <v>228</v>
      </c>
    </row>
    <row r="1277" spans="2:51" s="12" customFormat="1" ht="13.5">
      <c r="B1277" s="217"/>
      <c r="C1277" s="218"/>
      <c r="D1277" s="229" t="s">
        <v>237</v>
      </c>
      <c r="E1277" s="230" t="s">
        <v>22</v>
      </c>
      <c r="F1277" s="231" t="s">
        <v>2524</v>
      </c>
      <c r="G1277" s="218"/>
      <c r="H1277" s="232">
        <v>48.564</v>
      </c>
      <c r="I1277" s="223"/>
      <c r="J1277" s="218"/>
      <c r="K1277" s="218"/>
      <c r="L1277" s="224"/>
      <c r="M1277" s="225"/>
      <c r="N1277" s="226"/>
      <c r="O1277" s="226"/>
      <c r="P1277" s="226"/>
      <c r="Q1277" s="226"/>
      <c r="R1277" s="226"/>
      <c r="S1277" s="226"/>
      <c r="T1277" s="227"/>
      <c r="AT1277" s="228" t="s">
        <v>237</v>
      </c>
      <c r="AU1277" s="228" t="s">
        <v>87</v>
      </c>
      <c r="AV1277" s="12" t="s">
        <v>87</v>
      </c>
      <c r="AW1277" s="12" t="s">
        <v>42</v>
      </c>
      <c r="AX1277" s="12" t="s">
        <v>79</v>
      </c>
      <c r="AY1277" s="228" t="s">
        <v>228</v>
      </c>
    </row>
    <row r="1278" spans="2:51" s="12" customFormat="1" ht="13.5">
      <c r="B1278" s="217"/>
      <c r="C1278" s="218"/>
      <c r="D1278" s="229" t="s">
        <v>237</v>
      </c>
      <c r="E1278" s="230" t="s">
        <v>22</v>
      </c>
      <c r="F1278" s="231" t="s">
        <v>2525</v>
      </c>
      <c r="G1278" s="218"/>
      <c r="H1278" s="232">
        <v>20.981000000000002</v>
      </c>
      <c r="I1278" s="223"/>
      <c r="J1278" s="218"/>
      <c r="K1278" s="218"/>
      <c r="L1278" s="224"/>
      <c r="M1278" s="225"/>
      <c r="N1278" s="226"/>
      <c r="O1278" s="226"/>
      <c r="P1278" s="226"/>
      <c r="Q1278" s="226"/>
      <c r="R1278" s="226"/>
      <c r="S1278" s="226"/>
      <c r="T1278" s="227"/>
      <c r="AT1278" s="228" t="s">
        <v>237</v>
      </c>
      <c r="AU1278" s="228" t="s">
        <v>87</v>
      </c>
      <c r="AV1278" s="12" t="s">
        <v>87</v>
      </c>
      <c r="AW1278" s="12" t="s">
        <v>42</v>
      </c>
      <c r="AX1278" s="12" t="s">
        <v>79</v>
      </c>
      <c r="AY1278" s="228" t="s">
        <v>228</v>
      </c>
    </row>
    <row r="1279" spans="2:51" s="12" customFormat="1" ht="13.5">
      <c r="B1279" s="217"/>
      <c r="C1279" s="218"/>
      <c r="D1279" s="229" t="s">
        <v>237</v>
      </c>
      <c r="E1279" s="230" t="s">
        <v>22</v>
      </c>
      <c r="F1279" s="231" t="s">
        <v>2526</v>
      </c>
      <c r="G1279" s="218"/>
      <c r="H1279" s="232">
        <v>20.067</v>
      </c>
      <c r="I1279" s="223"/>
      <c r="J1279" s="218"/>
      <c r="K1279" s="218"/>
      <c r="L1279" s="224"/>
      <c r="M1279" s="225"/>
      <c r="N1279" s="226"/>
      <c r="O1279" s="226"/>
      <c r="P1279" s="226"/>
      <c r="Q1279" s="226"/>
      <c r="R1279" s="226"/>
      <c r="S1279" s="226"/>
      <c r="T1279" s="227"/>
      <c r="AT1279" s="228" t="s">
        <v>237</v>
      </c>
      <c r="AU1279" s="228" t="s">
        <v>87</v>
      </c>
      <c r="AV1279" s="12" t="s">
        <v>87</v>
      </c>
      <c r="AW1279" s="12" t="s">
        <v>42</v>
      </c>
      <c r="AX1279" s="12" t="s">
        <v>79</v>
      </c>
      <c r="AY1279" s="228" t="s">
        <v>228</v>
      </c>
    </row>
    <row r="1280" spans="2:51" s="12" customFormat="1" ht="13.5">
      <c r="B1280" s="217"/>
      <c r="C1280" s="218"/>
      <c r="D1280" s="229" t="s">
        <v>237</v>
      </c>
      <c r="E1280" s="230" t="s">
        <v>22</v>
      </c>
      <c r="F1280" s="231" t="s">
        <v>2527</v>
      </c>
      <c r="G1280" s="218"/>
      <c r="H1280" s="232">
        <v>44</v>
      </c>
      <c r="I1280" s="223"/>
      <c r="J1280" s="218"/>
      <c r="K1280" s="218"/>
      <c r="L1280" s="224"/>
      <c r="M1280" s="225"/>
      <c r="N1280" s="226"/>
      <c r="O1280" s="226"/>
      <c r="P1280" s="226"/>
      <c r="Q1280" s="226"/>
      <c r="R1280" s="226"/>
      <c r="S1280" s="226"/>
      <c r="T1280" s="227"/>
      <c r="AT1280" s="228" t="s">
        <v>237</v>
      </c>
      <c r="AU1280" s="228" t="s">
        <v>87</v>
      </c>
      <c r="AV1280" s="12" t="s">
        <v>87</v>
      </c>
      <c r="AW1280" s="12" t="s">
        <v>42</v>
      </c>
      <c r="AX1280" s="12" t="s">
        <v>79</v>
      </c>
      <c r="AY1280" s="228" t="s">
        <v>228</v>
      </c>
    </row>
    <row r="1281" spans="2:51" s="14" customFormat="1" ht="13.5">
      <c r="B1281" s="257"/>
      <c r="C1281" s="258"/>
      <c r="D1281" s="229" t="s">
        <v>237</v>
      </c>
      <c r="E1281" s="259" t="s">
        <v>22</v>
      </c>
      <c r="F1281" s="260" t="s">
        <v>2528</v>
      </c>
      <c r="G1281" s="258"/>
      <c r="H1281" s="261" t="s">
        <v>22</v>
      </c>
      <c r="I1281" s="262"/>
      <c r="J1281" s="258"/>
      <c r="K1281" s="258"/>
      <c r="L1281" s="263"/>
      <c r="M1281" s="264"/>
      <c r="N1281" s="265"/>
      <c r="O1281" s="265"/>
      <c r="P1281" s="265"/>
      <c r="Q1281" s="265"/>
      <c r="R1281" s="265"/>
      <c r="S1281" s="265"/>
      <c r="T1281" s="266"/>
      <c r="AT1281" s="267" t="s">
        <v>237</v>
      </c>
      <c r="AU1281" s="267" t="s">
        <v>87</v>
      </c>
      <c r="AV1281" s="14" t="s">
        <v>24</v>
      </c>
      <c r="AW1281" s="14" t="s">
        <v>42</v>
      </c>
      <c r="AX1281" s="14" t="s">
        <v>79</v>
      </c>
      <c r="AY1281" s="267" t="s">
        <v>228</v>
      </c>
    </row>
    <row r="1282" spans="2:51" s="12" customFormat="1" ht="13.5">
      <c r="B1282" s="217"/>
      <c r="C1282" s="218"/>
      <c r="D1282" s="229" t="s">
        <v>237</v>
      </c>
      <c r="E1282" s="230" t="s">
        <v>22</v>
      </c>
      <c r="F1282" s="231" t="s">
        <v>2529</v>
      </c>
      <c r="G1282" s="218"/>
      <c r="H1282" s="232">
        <v>94.355000000000004</v>
      </c>
      <c r="I1282" s="223"/>
      <c r="J1282" s="218"/>
      <c r="K1282" s="218"/>
      <c r="L1282" s="224"/>
      <c r="M1282" s="225"/>
      <c r="N1282" s="226"/>
      <c r="O1282" s="226"/>
      <c r="P1282" s="226"/>
      <c r="Q1282" s="226"/>
      <c r="R1282" s="226"/>
      <c r="S1282" s="226"/>
      <c r="T1282" s="227"/>
      <c r="AT1282" s="228" t="s">
        <v>237</v>
      </c>
      <c r="AU1282" s="228" t="s">
        <v>87</v>
      </c>
      <c r="AV1282" s="12" t="s">
        <v>87</v>
      </c>
      <c r="AW1282" s="12" t="s">
        <v>42</v>
      </c>
      <c r="AX1282" s="12" t="s">
        <v>79</v>
      </c>
      <c r="AY1282" s="228" t="s">
        <v>228</v>
      </c>
    </row>
    <row r="1283" spans="2:51" s="12" customFormat="1" ht="13.5">
      <c r="B1283" s="217"/>
      <c r="C1283" s="218"/>
      <c r="D1283" s="229" t="s">
        <v>237</v>
      </c>
      <c r="E1283" s="230" t="s">
        <v>22</v>
      </c>
      <c r="F1283" s="231" t="s">
        <v>2530</v>
      </c>
      <c r="G1283" s="218"/>
      <c r="H1283" s="232">
        <v>94.355000000000004</v>
      </c>
      <c r="I1283" s="223"/>
      <c r="J1283" s="218"/>
      <c r="K1283" s="218"/>
      <c r="L1283" s="224"/>
      <c r="M1283" s="225"/>
      <c r="N1283" s="226"/>
      <c r="O1283" s="226"/>
      <c r="P1283" s="226"/>
      <c r="Q1283" s="226"/>
      <c r="R1283" s="226"/>
      <c r="S1283" s="226"/>
      <c r="T1283" s="227"/>
      <c r="AT1283" s="228" t="s">
        <v>237</v>
      </c>
      <c r="AU1283" s="228" t="s">
        <v>87</v>
      </c>
      <c r="AV1283" s="12" t="s">
        <v>87</v>
      </c>
      <c r="AW1283" s="12" t="s">
        <v>42</v>
      </c>
      <c r="AX1283" s="12" t="s">
        <v>79</v>
      </c>
      <c r="AY1283" s="228" t="s">
        <v>228</v>
      </c>
    </row>
    <row r="1284" spans="2:51" s="12" customFormat="1" ht="13.5">
      <c r="B1284" s="217"/>
      <c r="C1284" s="218"/>
      <c r="D1284" s="229" t="s">
        <v>237</v>
      </c>
      <c r="E1284" s="230" t="s">
        <v>22</v>
      </c>
      <c r="F1284" s="231" t="s">
        <v>2531</v>
      </c>
      <c r="G1284" s="218"/>
      <c r="H1284" s="232">
        <v>33.81</v>
      </c>
      <c r="I1284" s="223"/>
      <c r="J1284" s="218"/>
      <c r="K1284" s="218"/>
      <c r="L1284" s="224"/>
      <c r="M1284" s="225"/>
      <c r="N1284" s="226"/>
      <c r="O1284" s="226"/>
      <c r="P1284" s="226"/>
      <c r="Q1284" s="226"/>
      <c r="R1284" s="226"/>
      <c r="S1284" s="226"/>
      <c r="T1284" s="227"/>
      <c r="AT1284" s="228" t="s">
        <v>237</v>
      </c>
      <c r="AU1284" s="228" t="s">
        <v>87</v>
      </c>
      <c r="AV1284" s="12" t="s">
        <v>87</v>
      </c>
      <c r="AW1284" s="12" t="s">
        <v>42</v>
      </c>
      <c r="AX1284" s="12" t="s">
        <v>79</v>
      </c>
      <c r="AY1284" s="228" t="s">
        <v>228</v>
      </c>
    </row>
    <row r="1285" spans="2:51" s="12" customFormat="1" ht="13.5">
      <c r="B1285" s="217"/>
      <c r="C1285" s="218"/>
      <c r="D1285" s="229" t="s">
        <v>237</v>
      </c>
      <c r="E1285" s="230" t="s">
        <v>22</v>
      </c>
      <c r="F1285" s="231" t="s">
        <v>2532</v>
      </c>
      <c r="G1285" s="218"/>
      <c r="H1285" s="232">
        <v>50.225999999999999</v>
      </c>
      <c r="I1285" s="223"/>
      <c r="J1285" s="218"/>
      <c r="K1285" s="218"/>
      <c r="L1285" s="224"/>
      <c r="M1285" s="225"/>
      <c r="N1285" s="226"/>
      <c r="O1285" s="226"/>
      <c r="P1285" s="226"/>
      <c r="Q1285" s="226"/>
      <c r="R1285" s="226"/>
      <c r="S1285" s="226"/>
      <c r="T1285" s="227"/>
      <c r="AT1285" s="228" t="s">
        <v>237</v>
      </c>
      <c r="AU1285" s="228" t="s">
        <v>87</v>
      </c>
      <c r="AV1285" s="12" t="s">
        <v>87</v>
      </c>
      <c r="AW1285" s="12" t="s">
        <v>42</v>
      </c>
      <c r="AX1285" s="12" t="s">
        <v>79</v>
      </c>
      <c r="AY1285" s="228" t="s">
        <v>228</v>
      </c>
    </row>
    <row r="1286" spans="2:51" s="12" customFormat="1" ht="13.5">
      <c r="B1286" s="217"/>
      <c r="C1286" s="218"/>
      <c r="D1286" s="229" t="s">
        <v>237</v>
      </c>
      <c r="E1286" s="230" t="s">
        <v>22</v>
      </c>
      <c r="F1286" s="231" t="s">
        <v>2533</v>
      </c>
      <c r="G1286" s="218"/>
      <c r="H1286" s="232">
        <v>25.204000000000001</v>
      </c>
      <c r="I1286" s="223"/>
      <c r="J1286" s="218"/>
      <c r="K1286" s="218"/>
      <c r="L1286" s="224"/>
      <c r="M1286" s="225"/>
      <c r="N1286" s="226"/>
      <c r="O1286" s="226"/>
      <c r="P1286" s="226"/>
      <c r="Q1286" s="226"/>
      <c r="R1286" s="226"/>
      <c r="S1286" s="226"/>
      <c r="T1286" s="227"/>
      <c r="AT1286" s="228" t="s">
        <v>237</v>
      </c>
      <c r="AU1286" s="228" t="s">
        <v>87</v>
      </c>
      <c r="AV1286" s="12" t="s">
        <v>87</v>
      </c>
      <c r="AW1286" s="12" t="s">
        <v>42</v>
      </c>
      <c r="AX1286" s="12" t="s">
        <v>79</v>
      </c>
      <c r="AY1286" s="228" t="s">
        <v>228</v>
      </c>
    </row>
    <row r="1287" spans="2:51" s="12" customFormat="1" ht="13.5">
      <c r="B1287" s="217"/>
      <c r="C1287" s="218"/>
      <c r="D1287" s="229" t="s">
        <v>237</v>
      </c>
      <c r="E1287" s="230" t="s">
        <v>22</v>
      </c>
      <c r="F1287" s="231" t="s">
        <v>2534</v>
      </c>
      <c r="G1287" s="218"/>
      <c r="H1287" s="232">
        <v>30.274000000000001</v>
      </c>
      <c r="I1287" s="223"/>
      <c r="J1287" s="218"/>
      <c r="K1287" s="218"/>
      <c r="L1287" s="224"/>
      <c r="M1287" s="225"/>
      <c r="N1287" s="226"/>
      <c r="O1287" s="226"/>
      <c r="P1287" s="226"/>
      <c r="Q1287" s="226"/>
      <c r="R1287" s="226"/>
      <c r="S1287" s="226"/>
      <c r="T1287" s="227"/>
      <c r="AT1287" s="228" t="s">
        <v>237</v>
      </c>
      <c r="AU1287" s="228" t="s">
        <v>87</v>
      </c>
      <c r="AV1287" s="12" t="s">
        <v>87</v>
      </c>
      <c r="AW1287" s="12" t="s">
        <v>42</v>
      </c>
      <c r="AX1287" s="12" t="s">
        <v>79</v>
      </c>
      <c r="AY1287" s="228" t="s">
        <v>228</v>
      </c>
    </row>
    <row r="1288" spans="2:51" s="12" customFormat="1" ht="13.5">
      <c r="B1288" s="217"/>
      <c r="C1288" s="218"/>
      <c r="D1288" s="229" t="s">
        <v>237</v>
      </c>
      <c r="E1288" s="230" t="s">
        <v>22</v>
      </c>
      <c r="F1288" s="231" t="s">
        <v>2535</v>
      </c>
      <c r="G1288" s="218"/>
      <c r="H1288" s="232">
        <v>44.136000000000003</v>
      </c>
      <c r="I1288" s="223"/>
      <c r="J1288" s="218"/>
      <c r="K1288" s="218"/>
      <c r="L1288" s="224"/>
      <c r="M1288" s="225"/>
      <c r="N1288" s="226"/>
      <c r="O1288" s="226"/>
      <c r="P1288" s="226"/>
      <c r="Q1288" s="226"/>
      <c r="R1288" s="226"/>
      <c r="S1288" s="226"/>
      <c r="T1288" s="227"/>
      <c r="AT1288" s="228" t="s">
        <v>237</v>
      </c>
      <c r="AU1288" s="228" t="s">
        <v>87</v>
      </c>
      <c r="AV1288" s="12" t="s">
        <v>87</v>
      </c>
      <c r="AW1288" s="12" t="s">
        <v>42</v>
      </c>
      <c r="AX1288" s="12" t="s">
        <v>79</v>
      </c>
      <c r="AY1288" s="228" t="s">
        <v>228</v>
      </c>
    </row>
    <row r="1289" spans="2:51" s="12" customFormat="1" ht="13.5">
      <c r="B1289" s="217"/>
      <c r="C1289" s="218"/>
      <c r="D1289" s="229" t="s">
        <v>237</v>
      </c>
      <c r="E1289" s="230" t="s">
        <v>22</v>
      </c>
      <c r="F1289" s="231" t="s">
        <v>2536</v>
      </c>
      <c r="G1289" s="218"/>
      <c r="H1289" s="232">
        <v>0.26</v>
      </c>
      <c r="I1289" s="223"/>
      <c r="J1289" s="218"/>
      <c r="K1289" s="218"/>
      <c r="L1289" s="224"/>
      <c r="M1289" s="225"/>
      <c r="N1289" s="226"/>
      <c r="O1289" s="226"/>
      <c r="P1289" s="226"/>
      <c r="Q1289" s="226"/>
      <c r="R1289" s="226"/>
      <c r="S1289" s="226"/>
      <c r="T1289" s="227"/>
      <c r="AT1289" s="228" t="s">
        <v>237</v>
      </c>
      <c r="AU1289" s="228" t="s">
        <v>87</v>
      </c>
      <c r="AV1289" s="12" t="s">
        <v>87</v>
      </c>
      <c r="AW1289" s="12" t="s">
        <v>42</v>
      </c>
      <c r="AX1289" s="12" t="s">
        <v>79</v>
      </c>
      <c r="AY1289" s="228" t="s">
        <v>228</v>
      </c>
    </row>
    <row r="1290" spans="2:51" s="12" customFormat="1" ht="13.5">
      <c r="B1290" s="217"/>
      <c r="C1290" s="218"/>
      <c r="D1290" s="229" t="s">
        <v>237</v>
      </c>
      <c r="E1290" s="230" t="s">
        <v>22</v>
      </c>
      <c r="F1290" s="231" t="s">
        <v>2537</v>
      </c>
      <c r="G1290" s="218"/>
      <c r="H1290" s="232">
        <v>12</v>
      </c>
      <c r="I1290" s="223"/>
      <c r="J1290" s="218"/>
      <c r="K1290" s="218"/>
      <c r="L1290" s="224"/>
      <c r="M1290" s="225"/>
      <c r="N1290" s="226"/>
      <c r="O1290" s="226"/>
      <c r="P1290" s="226"/>
      <c r="Q1290" s="226"/>
      <c r="R1290" s="226"/>
      <c r="S1290" s="226"/>
      <c r="T1290" s="227"/>
      <c r="AT1290" s="228" t="s">
        <v>237</v>
      </c>
      <c r="AU1290" s="228" t="s">
        <v>87</v>
      </c>
      <c r="AV1290" s="12" t="s">
        <v>87</v>
      </c>
      <c r="AW1290" s="12" t="s">
        <v>42</v>
      </c>
      <c r="AX1290" s="12" t="s">
        <v>79</v>
      </c>
      <c r="AY1290" s="228" t="s">
        <v>228</v>
      </c>
    </row>
    <row r="1291" spans="2:51" s="14" customFormat="1" ht="13.5">
      <c r="B1291" s="257"/>
      <c r="C1291" s="258"/>
      <c r="D1291" s="229" t="s">
        <v>237</v>
      </c>
      <c r="E1291" s="259" t="s">
        <v>22</v>
      </c>
      <c r="F1291" s="260" t="s">
        <v>987</v>
      </c>
      <c r="G1291" s="258"/>
      <c r="H1291" s="261" t="s">
        <v>22</v>
      </c>
      <c r="I1291" s="262"/>
      <c r="J1291" s="258"/>
      <c r="K1291" s="258"/>
      <c r="L1291" s="263"/>
      <c r="M1291" s="264"/>
      <c r="N1291" s="265"/>
      <c r="O1291" s="265"/>
      <c r="P1291" s="265"/>
      <c r="Q1291" s="265"/>
      <c r="R1291" s="265"/>
      <c r="S1291" s="265"/>
      <c r="T1291" s="266"/>
      <c r="AT1291" s="267" t="s">
        <v>237</v>
      </c>
      <c r="AU1291" s="267" t="s">
        <v>87</v>
      </c>
      <c r="AV1291" s="14" t="s">
        <v>24</v>
      </c>
      <c r="AW1291" s="14" t="s">
        <v>42</v>
      </c>
      <c r="AX1291" s="14" t="s">
        <v>79</v>
      </c>
      <c r="AY1291" s="267" t="s">
        <v>228</v>
      </c>
    </row>
    <row r="1292" spans="2:51" s="12" customFormat="1" ht="13.5">
      <c r="B1292" s="217"/>
      <c r="C1292" s="218"/>
      <c r="D1292" s="229" t="s">
        <v>237</v>
      </c>
      <c r="E1292" s="230" t="s">
        <v>22</v>
      </c>
      <c r="F1292" s="231" t="s">
        <v>2538</v>
      </c>
      <c r="G1292" s="218"/>
      <c r="H1292" s="232">
        <v>169.839</v>
      </c>
      <c r="I1292" s="223"/>
      <c r="J1292" s="218"/>
      <c r="K1292" s="218"/>
      <c r="L1292" s="224"/>
      <c r="M1292" s="225"/>
      <c r="N1292" s="226"/>
      <c r="O1292" s="226"/>
      <c r="P1292" s="226"/>
      <c r="Q1292" s="226"/>
      <c r="R1292" s="226"/>
      <c r="S1292" s="226"/>
      <c r="T1292" s="227"/>
      <c r="AT1292" s="228" t="s">
        <v>237</v>
      </c>
      <c r="AU1292" s="228" t="s">
        <v>87</v>
      </c>
      <c r="AV1292" s="12" t="s">
        <v>87</v>
      </c>
      <c r="AW1292" s="12" t="s">
        <v>42</v>
      </c>
      <c r="AX1292" s="12" t="s">
        <v>79</v>
      </c>
      <c r="AY1292" s="228" t="s">
        <v>228</v>
      </c>
    </row>
    <row r="1293" spans="2:51" s="12" customFormat="1" ht="13.5">
      <c r="B1293" s="217"/>
      <c r="C1293" s="218"/>
      <c r="D1293" s="229" t="s">
        <v>237</v>
      </c>
      <c r="E1293" s="230" t="s">
        <v>22</v>
      </c>
      <c r="F1293" s="231" t="s">
        <v>2539</v>
      </c>
      <c r="G1293" s="218"/>
      <c r="H1293" s="232">
        <v>75.483999999999995</v>
      </c>
      <c r="I1293" s="223"/>
      <c r="J1293" s="218"/>
      <c r="K1293" s="218"/>
      <c r="L1293" s="224"/>
      <c r="M1293" s="225"/>
      <c r="N1293" s="226"/>
      <c r="O1293" s="226"/>
      <c r="P1293" s="226"/>
      <c r="Q1293" s="226"/>
      <c r="R1293" s="226"/>
      <c r="S1293" s="226"/>
      <c r="T1293" s="227"/>
      <c r="AT1293" s="228" t="s">
        <v>237</v>
      </c>
      <c r="AU1293" s="228" t="s">
        <v>87</v>
      </c>
      <c r="AV1293" s="12" t="s">
        <v>87</v>
      </c>
      <c r="AW1293" s="12" t="s">
        <v>42</v>
      </c>
      <c r="AX1293" s="12" t="s">
        <v>79</v>
      </c>
      <c r="AY1293" s="228" t="s">
        <v>228</v>
      </c>
    </row>
    <row r="1294" spans="2:51" s="12" customFormat="1" ht="13.5">
      <c r="B1294" s="217"/>
      <c r="C1294" s="218"/>
      <c r="D1294" s="229" t="s">
        <v>237</v>
      </c>
      <c r="E1294" s="230" t="s">
        <v>22</v>
      </c>
      <c r="F1294" s="231" t="s">
        <v>2540</v>
      </c>
      <c r="G1294" s="218"/>
      <c r="H1294" s="232">
        <v>37.253999999999998</v>
      </c>
      <c r="I1294" s="223"/>
      <c r="J1294" s="218"/>
      <c r="K1294" s="218"/>
      <c r="L1294" s="224"/>
      <c r="M1294" s="225"/>
      <c r="N1294" s="226"/>
      <c r="O1294" s="226"/>
      <c r="P1294" s="226"/>
      <c r="Q1294" s="226"/>
      <c r="R1294" s="226"/>
      <c r="S1294" s="226"/>
      <c r="T1294" s="227"/>
      <c r="AT1294" s="228" t="s">
        <v>237</v>
      </c>
      <c r="AU1294" s="228" t="s">
        <v>87</v>
      </c>
      <c r="AV1294" s="12" t="s">
        <v>87</v>
      </c>
      <c r="AW1294" s="12" t="s">
        <v>42</v>
      </c>
      <c r="AX1294" s="12" t="s">
        <v>79</v>
      </c>
      <c r="AY1294" s="228" t="s">
        <v>228</v>
      </c>
    </row>
    <row r="1295" spans="2:51" s="12" customFormat="1" ht="13.5">
      <c r="B1295" s="217"/>
      <c r="C1295" s="218"/>
      <c r="D1295" s="229" t="s">
        <v>237</v>
      </c>
      <c r="E1295" s="230" t="s">
        <v>22</v>
      </c>
      <c r="F1295" s="231" t="s">
        <v>2541</v>
      </c>
      <c r="G1295" s="218"/>
      <c r="H1295" s="232">
        <v>49.966000000000001</v>
      </c>
      <c r="I1295" s="223"/>
      <c r="J1295" s="218"/>
      <c r="K1295" s="218"/>
      <c r="L1295" s="224"/>
      <c r="M1295" s="225"/>
      <c r="N1295" s="226"/>
      <c r="O1295" s="226"/>
      <c r="P1295" s="226"/>
      <c r="Q1295" s="226"/>
      <c r="R1295" s="226"/>
      <c r="S1295" s="226"/>
      <c r="T1295" s="227"/>
      <c r="AT1295" s="228" t="s">
        <v>237</v>
      </c>
      <c r="AU1295" s="228" t="s">
        <v>87</v>
      </c>
      <c r="AV1295" s="12" t="s">
        <v>87</v>
      </c>
      <c r="AW1295" s="12" t="s">
        <v>42</v>
      </c>
      <c r="AX1295" s="12" t="s">
        <v>79</v>
      </c>
      <c r="AY1295" s="228" t="s">
        <v>228</v>
      </c>
    </row>
    <row r="1296" spans="2:51" s="12" customFormat="1" ht="13.5">
      <c r="B1296" s="217"/>
      <c r="C1296" s="218"/>
      <c r="D1296" s="229" t="s">
        <v>237</v>
      </c>
      <c r="E1296" s="230" t="s">
        <v>22</v>
      </c>
      <c r="F1296" s="231" t="s">
        <v>2542</v>
      </c>
      <c r="G1296" s="218"/>
      <c r="H1296" s="232">
        <v>27.207000000000001</v>
      </c>
      <c r="I1296" s="223"/>
      <c r="J1296" s="218"/>
      <c r="K1296" s="218"/>
      <c r="L1296" s="224"/>
      <c r="M1296" s="225"/>
      <c r="N1296" s="226"/>
      <c r="O1296" s="226"/>
      <c r="P1296" s="226"/>
      <c r="Q1296" s="226"/>
      <c r="R1296" s="226"/>
      <c r="S1296" s="226"/>
      <c r="T1296" s="227"/>
      <c r="AT1296" s="228" t="s">
        <v>237</v>
      </c>
      <c r="AU1296" s="228" t="s">
        <v>87</v>
      </c>
      <c r="AV1296" s="12" t="s">
        <v>87</v>
      </c>
      <c r="AW1296" s="12" t="s">
        <v>42</v>
      </c>
      <c r="AX1296" s="12" t="s">
        <v>79</v>
      </c>
      <c r="AY1296" s="228" t="s">
        <v>228</v>
      </c>
    </row>
    <row r="1297" spans="2:65" s="12" customFormat="1" ht="13.5">
      <c r="B1297" s="217"/>
      <c r="C1297" s="218"/>
      <c r="D1297" s="229" t="s">
        <v>237</v>
      </c>
      <c r="E1297" s="230" t="s">
        <v>22</v>
      </c>
      <c r="F1297" s="231" t="s">
        <v>2543</v>
      </c>
      <c r="G1297" s="218"/>
      <c r="H1297" s="232">
        <v>43.026000000000003</v>
      </c>
      <c r="I1297" s="223"/>
      <c r="J1297" s="218"/>
      <c r="K1297" s="218"/>
      <c r="L1297" s="224"/>
      <c r="M1297" s="225"/>
      <c r="N1297" s="226"/>
      <c r="O1297" s="226"/>
      <c r="P1297" s="226"/>
      <c r="Q1297" s="226"/>
      <c r="R1297" s="226"/>
      <c r="S1297" s="226"/>
      <c r="T1297" s="227"/>
      <c r="AT1297" s="228" t="s">
        <v>237</v>
      </c>
      <c r="AU1297" s="228" t="s">
        <v>87</v>
      </c>
      <c r="AV1297" s="12" t="s">
        <v>87</v>
      </c>
      <c r="AW1297" s="12" t="s">
        <v>42</v>
      </c>
      <c r="AX1297" s="12" t="s">
        <v>79</v>
      </c>
      <c r="AY1297" s="228" t="s">
        <v>228</v>
      </c>
    </row>
    <row r="1298" spans="2:65" s="12" customFormat="1" ht="13.5">
      <c r="B1298" s="217"/>
      <c r="C1298" s="218"/>
      <c r="D1298" s="229" t="s">
        <v>237</v>
      </c>
      <c r="E1298" s="230" t="s">
        <v>22</v>
      </c>
      <c r="F1298" s="231" t="s">
        <v>2544</v>
      </c>
      <c r="G1298" s="218"/>
      <c r="H1298" s="232">
        <v>0.26</v>
      </c>
      <c r="I1298" s="223"/>
      <c r="J1298" s="218"/>
      <c r="K1298" s="218"/>
      <c r="L1298" s="224"/>
      <c r="M1298" s="225"/>
      <c r="N1298" s="226"/>
      <c r="O1298" s="226"/>
      <c r="P1298" s="226"/>
      <c r="Q1298" s="226"/>
      <c r="R1298" s="226"/>
      <c r="S1298" s="226"/>
      <c r="T1298" s="227"/>
      <c r="AT1298" s="228" t="s">
        <v>237</v>
      </c>
      <c r="AU1298" s="228" t="s">
        <v>87</v>
      </c>
      <c r="AV1298" s="12" t="s">
        <v>87</v>
      </c>
      <c r="AW1298" s="12" t="s">
        <v>42</v>
      </c>
      <c r="AX1298" s="12" t="s">
        <v>79</v>
      </c>
      <c r="AY1298" s="228" t="s">
        <v>228</v>
      </c>
    </row>
    <row r="1299" spans="2:65" s="12" customFormat="1" ht="13.5">
      <c r="B1299" s="217"/>
      <c r="C1299" s="218"/>
      <c r="D1299" s="229" t="s">
        <v>237</v>
      </c>
      <c r="E1299" s="230" t="s">
        <v>22</v>
      </c>
      <c r="F1299" s="231" t="s">
        <v>2545</v>
      </c>
      <c r="G1299" s="218"/>
      <c r="H1299" s="232">
        <v>24</v>
      </c>
      <c r="I1299" s="223"/>
      <c r="J1299" s="218"/>
      <c r="K1299" s="218"/>
      <c r="L1299" s="224"/>
      <c r="M1299" s="225"/>
      <c r="N1299" s="226"/>
      <c r="O1299" s="226"/>
      <c r="P1299" s="226"/>
      <c r="Q1299" s="226"/>
      <c r="R1299" s="226"/>
      <c r="S1299" s="226"/>
      <c r="T1299" s="227"/>
      <c r="AT1299" s="228" t="s">
        <v>237</v>
      </c>
      <c r="AU1299" s="228" t="s">
        <v>87</v>
      </c>
      <c r="AV1299" s="12" t="s">
        <v>87</v>
      </c>
      <c r="AW1299" s="12" t="s">
        <v>42</v>
      </c>
      <c r="AX1299" s="12" t="s">
        <v>79</v>
      </c>
      <c r="AY1299" s="228" t="s">
        <v>228</v>
      </c>
    </row>
    <row r="1300" spans="2:65" s="13" customFormat="1" ht="13.5">
      <c r="B1300" s="243"/>
      <c r="C1300" s="244"/>
      <c r="D1300" s="219" t="s">
        <v>237</v>
      </c>
      <c r="E1300" s="245" t="s">
        <v>22</v>
      </c>
      <c r="F1300" s="246" t="s">
        <v>358</v>
      </c>
      <c r="G1300" s="244"/>
      <c r="H1300" s="247">
        <v>1454.9469999999999</v>
      </c>
      <c r="I1300" s="248"/>
      <c r="J1300" s="244"/>
      <c r="K1300" s="244"/>
      <c r="L1300" s="249"/>
      <c r="M1300" s="250"/>
      <c r="N1300" s="251"/>
      <c r="O1300" s="251"/>
      <c r="P1300" s="251"/>
      <c r="Q1300" s="251"/>
      <c r="R1300" s="251"/>
      <c r="S1300" s="251"/>
      <c r="T1300" s="252"/>
      <c r="AT1300" s="253" t="s">
        <v>237</v>
      </c>
      <c r="AU1300" s="253" t="s">
        <v>87</v>
      </c>
      <c r="AV1300" s="13" t="s">
        <v>235</v>
      </c>
      <c r="AW1300" s="13" t="s">
        <v>42</v>
      </c>
      <c r="AX1300" s="13" t="s">
        <v>24</v>
      </c>
      <c r="AY1300" s="253" t="s">
        <v>228</v>
      </c>
    </row>
    <row r="1301" spans="2:65" s="1" customFormat="1" ht="22.5" customHeight="1">
      <c r="B1301" s="42"/>
      <c r="C1301" s="233" t="s">
        <v>2546</v>
      </c>
      <c r="D1301" s="233" t="s">
        <v>349</v>
      </c>
      <c r="E1301" s="234" t="s">
        <v>2547</v>
      </c>
      <c r="F1301" s="235" t="s">
        <v>2548</v>
      </c>
      <c r="G1301" s="236" t="s">
        <v>263</v>
      </c>
      <c r="H1301" s="237">
        <v>501.9</v>
      </c>
      <c r="I1301" s="238"/>
      <c r="J1301" s="239">
        <f>ROUND(I1301*H1301,2)</f>
        <v>0</v>
      </c>
      <c r="K1301" s="235" t="s">
        <v>234</v>
      </c>
      <c r="L1301" s="240"/>
      <c r="M1301" s="241" t="s">
        <v>22</v>
      </c>
      <c r="N1301" s="242" t="s">
        <v>50</v>
      </c>
      <c r="O1301" s="43"/>
      <c r="P1301" s="214">
        <f>O1301*H1301</f>
        <v>0</v>
      </c>
      <c r="Q1301" s="214">
        <v>0.02</v>
      </c>
      <c r="R1301" s="214">
        <f>Q1301*H1301</f>
        <v>10.038</v>
      </c>
      <c r="S1301" s="214">
        <v>0</v>
      </c>
      <c r="T1301" s="215">
        <f>S1301*H1301</f>
        <v>0</v>
      </c>
      <c r="AR1301" s="25" t="s">
        <v>404</v>
      </c>
      <c r="AT1301" s="25" t="s">
        <v>349</v>
      </c>
      <c r="AU1301" s="25" t="s">
        <v>87</v>
      </c>
      <c r="AY1301" s="25" t="s">
        <v>228</v>
      </c>
      <c r="BE1301" s="216">
        <f>IF(N1301="základní",J1301,0)</f>
        <v>0</v>
      </c>
      <c r="BF1301" s="216">
        <f>IF(N1301="snížená",J1301,0)</f>
        <v>0</v>
      </c>
      <c r="BG1301" s="216">
        <f>IF(N1301="zákl. přenesená",J1301,0)</f>
        <v>0</v>
      </c>
      <c r="BH1301" s="216">
        <f>IF(N1301="sníž. přenesená",J1301,0)</f>
        <v>0</v>
      </c>
      <c r="BI1301" s="216">
        <f>IF(N1301="nulová",J1301,0)</f>
        <v>0</v>
      </c>
      <c r="BJ1301" s="25" t="s">
        <v>24</v>
      </c>
      <c r="BK1301" s="216">
        <f>ROUND(I1301*H1301,2)</f>
        <v>0</v>
      </c>
      <c r="BL1301" s="25" t="s">
        <v>304</v>
      </c>
      <c r="BM1301" s="25" t="s">
        <v>2549</v>
      </c>
    </row>
    <row r="1302" spans="2:65" s="1" customFormat="1" ht="162">
      <c r="B1302" s="42"/>
      <c r="C1302" s="64"/>
      <c r="D1302" s="229" t="s">
        <v>640</v>
      </c>
      <c r="E1302" s="64"/>
      <c r="F1302" s="254" t="s">
        <v>2291</v>
      </c>
      <c r="G1302" s="64"/>
      <c r="H1302" s="64"/>
      <c r="I1302" s="173"/>
      <c r="J1302" s="64"/>
      <c r="K1302" s="64"/>
      <c r="L1302" s="62"/>
      <c r="M1302" s="255"/>
      <c r="N1302" s="43"/>
      <c r="O1302" s="43"/>
      <c r="P1302" s="43"/>
      <c r="Q1302" s="43"/>
      <c r="R1302" s="43"/>
      <c r="S1302" s="43"/>
      <c r="T1302" s="79"/>
      <c r="AT1302" s="25" t="s">
        <v>640</v>
      </c>
      <c r="AU1302" s="25" t="s">
        <v>87</v>
      </c>
    </row>
    <row r="1303" spans="2:65" s="12" customFormat="1" ht="13.5">
      <c r="B1303" s="217"/>
      <c r="C1303" s="218"/>
      <c r="D1303" s="219" t="s">
        <v>237</v>
      </c>
      <c r="E1303" s="220" t="s">
        <v>22</v>
      </c>
      <c r="F1303" s="221" t="s">
        <v>2550</v>
      </c>
      <c r="G1303" s="218"/>
      <c r="H1303" s="222">
        <v>501.9</v>
      </c>
      <c r="I1303" s="223"/>
      <c r="J1303" s="218"/>
      <c r="K1303" s="218"/>
      <c r="L1303" s="224"/>
      <c r="M1303" s="225"/>
      <c r="N1303" s="226"/>
      <c r="O1303" s="226"/>
      <c r="P1303" s="226"/>
      <c r="Q1303" s="226"/>
      <c r="R1303" s="226"/>
      <c r="S1303" s="226"/>
      <c r="T1303" s="227"/>
      <c r="AT1303" s="228" t="s">
        <v>237</v>
      </c>
      <c r="AU1303" s="228" t="s">
        <v>87</v>
      </c>
      <c r="AV1303" s="12" t="s">
        <v>87</v>
      </c>
      <c r="AW1303" s="12" t="s">
        <v>42</v>
      </c>
      <c r="AX1303" s="12" t="s">
        <v>24</v>
      </c>
      <c r="AY1303" s="228" t="s">
        <v>228</v>
      </c>
    </row>
    <row r="1304" spans="2:65" s="1" customFormat="1" ht="22.5" customHeight="1">
      <c r="B1304" s="42"/>
      <c r="C1304" s="233" t="s">
        <v>2551</v>
      </c>
      <c r="D1304" s="233" t="s">
        <v>349</v>
      </c>
      <c r="E1304" s="234" t="s">
        <v>2552</v>
      </c>
      <c r="F1304" s="235" t="s">
        <v>2553</v>
      </c>
      <c r="G1304" s="236" t="s">
        <v>263</v>
      </c>
      <c r="H1304" s="237">
        <v>1083</v>
      </c>
      <c r="I1304" s="238"/>
      <c r="J1304" s="239">
        <f>ROUND(I1304*H1304,2)</f>
        <v>0</v>
      </c>
      <c r="K1304" s="235" t="s">
        <v>264</v>
      </c>
      <c r="L1304" s="240"/>
      <c r="M1304" s="241" t="s">
        <v>22</v>
      </c>
      <c r="N1304" s="242" t="s">
        <v>50</v>
      </c>
      <c r="O1304" s="43"/>
      <c r="P1304" s="214">
        <f>O1304*H1304</f>
        <v>0</v>
      </c>
      <c r="Q1304" s="214">
        <v>0</v>
      </c>
      <c r="R1304" s="214">
        <f>Q1304*H1304</f>
        <v>0</v>
      </c>
      <c r="S1304" s="214">
        <v>0</v>
      </c>
      <c r="T1304" s="215">
        <f>S1304*H1304</f>
        <v>0</v>
      </c>
      <c r="AR1304" s="25" t="s">
        <v>404</v>
      </c>
      <c r="AT1304" s="25" t="s">
        <v>349</v>
      </c>
      <c r="AU1304" s="25" t="s">
        <v>87</v>
      </c>
      <c r="AY1304" s="25" t="s">
        <v>228</v>
      </c>
      <c r="BE1304" s="216">
        <f>IF(N1304="základní",J1304,0)</f>
        <v>0</v>
      </c>
      <c r="BF1304" s="216">
        <f>IF(N1304="snížená",J1304,0)</f>
        <v>0</v>
      </c>
      <c r="BG1304" s="216">
        <f>IF(N1304="zákl. přenesená",J1304,0)</f>
        <v>0</v>
      </c>
      <c r="BH1304" s="216">
        <f>IF(N1304="sníž. přenesená",J1304,0)</f>
        <v>0</v>
      </c>
      <c r="BI1304" s="216">
        <f>IF(N1304="nulová",J1304,0)</f>
        <v>0</v>
      </c>
      <c r="BJ1304" s="25" t="s">
        <v>24</v>
      </c>
      <c r="BK1304" s="216">
        <f>ROUND(I1304*H1304,2)</f>
        <v>0</v>
      </c>
      <c r="BL1304" s="25" t="s">
        <v>304</v>
      </c>
      <c r="BM1304" s="25" t="s">
        <v>2554</v>
      </c>
    </row>
    <row r="1305" spans="2:65" s="1" customFormat="1" ht="162">
      <c r="B1305" s="42"/>
      <c r="C1305" s="64"/>
      <c r="D1305" s="219" t="s">
        <v>640</v>
      </c>
      <c r="E1305" s="64"/>
      <c r="F1305" s="280" t="s">
        <v>2555</v>
      </c>
      <c r="G1305" s="64"/>
      <c r="H1305" s="64"/>
      <c r="I1305" s="173"/>
      <c r="J1305" s="64"/>
      <c r="K1305" s="64"/>
      <c r="L1305" s="62"/>
      <c r="M1305" s="255"/>
      <c r="N1305" s="43"/>
      <c r="O1305" s="43"/>
      <c r="P1305" s="43"/>
      <c r="Q1305" s="43"/>
      <c r="R1305" s="43"/>
      <c r="S1305" s="43"/>
      <c r="T1305" s="79"/>
      <c r="AT1305" s="25" t="s">
        <v>640</v>
      </c>
      <c r="AU1305" s="25" t="s">
        <v>87</v>
      </c>
    </row>
    <row r="1306" spans="2:65" s="1" customFormat="1" ht="31.5" customHeight="1">
      <c r="B1306" s="42"/>
      <c r="C1306" s="205" t="s">
        <v>2556</v>
      </c>
      <c r="D1306" s="205" t="s">
        <v>230</v>
      </c>
      <c r="E1306" s="206" t="s">
        <v>2557</v>
      </c>
      <c r="F1306" s="207" t="s">
        <v>2558</v>
      </c>
      <c r="G1306" s="208" t="s">
        <v>263</v>
      </c>
      <c r="H1306" s="209">
        <v>1454.9469999999999</v>
      </c>
      <c r="I1306" s="210"/>
      <c r="J1306" s="211">
        <f>ROUND(I1306*H1306,2)</f>
        <v>0</v>
      </c>
      <c r="K1306" s="207" t="s">
        <v>264</v>
      </c>
      <c r="L1306" s="62"/>
      <c r="M1306" s="212" t="s">
        <v>22</v>
      </c>
      <c r="N1306" s="213" t="s">
        <v>50</v>
      </c>
      <c r="O1306" s="43"/>
      <c r="P1306" s="214">
        <f>O1306*H1306</f>
        <v>0</v>
      </c>
      <c r="Q1306" s="214">
        <v>0</v>
      </c>
      <c r="R1306" s="214">
        <f>Q1306*H1306</f>
        <v>0</v>
      </c>
      <c r="S1306" s="214">
        <v>0</v>
      </c>
      <c r="T1306" s="215">
        <f>S1306*H1306</f>
        <v>0</v>
      </c>
      <c r="AR1306" s="25" t="s">
        <v>304</v>
      </c>
      <c r="AT1306" s="25" t="s">
        <v>230</v>
      </c>
      <c r="AU1306" s="25" t="s">
        <v>87</v>
      </c>
      <c r="AY1306" s="25" t="s">
        <v>228</v>
      </c>
      <c r="BE1306" s="216">
        <f>IF(N1306="základní",J1306,0)</f>
        <v>0</v>
      </c>
      <c r="BF1306" s="216">
        <f>IF(N1306="snížená",J1306,0)</f>
        <v>0</v>
      </c>
      <c r="BG1306" s="216">
        <f>IF(N1306="zákl. přenesená",J1306,0)</f>
        <v>0</v>
      </c>
      <c r="BH1306" s="216">
        <f>IF(N1306="sníž. přenesená",J1306,0)</f>
        <v>0</v>
      </c>
      <c r="BI1306" s="216">
        <f>IF(N1306="nulová",J1306,0)</f>
        <v>0</v>
      </c>
      <c r="BJ1306" s="25" t="s">
        <v>24</v>
      </c>
      <c r="BK1306" s="216">
        <f>ROUND(I1306*H1306,2)</f>
        <v>0</v>
      </c>
      <c r="BL1306" s="25" t="s">
        <v>304</v>
      </c>
      <c r="BM1306" s="25" t="s">
        <v>2559</v>
      </c>
    </row>
    <row r="1307" spans="2:65" s="1" customFormat="1" ht="22.5" customHeight="1">
      <c r="B1307" s="42"/>
      <c r="C1307" s="205" t="s">
        <v>2560</v>
      </c>
      <c r="D1307" s="205" t="s">
        <v>230</v>
      </c>
      <c r="E1307" s="206" t="s">
        <v>2561</v>
      </c>
      <c r="F1307" s="207" t="s">
        <v>2562</v>
      </c>
      <c r="G1307" s="208" t="s">
        <v>328</v>
      </c>
      <c r="H1307" s="209">
        <v>451.05500000000001</v>
      </c>
      <c r="I1307" s="210"/>
      <c r="J1307" s="211">
        <f>ROUND(I1307*H1307,2)</f>
        <v>0</v>
      </c>
      <c r="K1307" s="207" t="s">
        <v>264</v>
      </c>
      <c r="L1307" s="62"/>
      <c r="M1307" s="212" t="s">
        <v>22</v>
      </c>
      <c r="N1307" s="213" t="s">
        <v>50</v>
      </c>
      <c r="O1307" s="43"/>
      <c r="P1307" s="214">
        <f>O1307*H1307</f>
        <v>0</v>
      </c>
      <c r="Q1307" s="214">
        <v>3.1E-4</v>
      </c>
      <c r="R1307" s="214">
        <f>Q1307*H1307</f>
        <v>0.13982705000000001</v>
      </c>
      <c r="S1307" s="214">
        <v>0</v>
      </c>
      <c r="T1307" s="215">
        <f>S1307*H1307</f>
        <v>0</v>
      </c>
      <c r="AR1307" s="25" t="s">
        <v>304</v>
      </c>
      <c r="AT1307" s="25" t="s">
        <v>230</v>
      </c>
      <c r="AU1307" s="25" t="s">
        <v>87</v>
      </c>
      <c r="AY1307" s="25" t="s">
        <v>228</v>
      </c>
      <c r="BE1307" s="216">
        <f>IF(N1307="základní",J1307,0)</f>
        <v>0</v>
      </c>
      <c r="BF1307" s="216">
        <f>IF(N1307="snížená",J1307,0)</f>
        <v>0</v>
      </c>
      <c r="BG1307" s="216">
        <f>IF(N1307="zákl. přenesená",J1307,0)</f>
        <v>0</v>
      </c>
      <c r="BH1307" s="216">
        <f>IF(N1307="sníž. přenesená",J1307,0)</f>
        <v>0</v>
      </c>
      <c r="BI1307" s="216">
        <f>IF(N1307="nulová",J1307,0)</f>
        <v>0</v>
      </c>
      <c r="BJ1307" s="25" t="s">
        <v>24</v>
      </c>
      <c r="BK1307" s="216">
        <f>ROUND(I1307*H1307,2)</f>
        <v>0</v>
      </c>
      <c r="BL1307" s="25" t="s">
        <v>304</v>
      </c>
      <c r="BM1307" s="25" t="s">
        <v>2563</v>
      </c>
    </row>
    <row r="1308" spans="2:65" s="14" customFormat="1" ht="13.5">
      <c r="B1308" s="257"/>
      <c r="C1308" s="258"/>
      <c r="D1308" s="229" t="s">
        <v>237</v>
      </c>
      <c r="E1308" s="259" t="s">
        <v>22</v>
      </c>
      <c r="F1308" s="260" t="s">
        <v>996</v>
      </c>
      <c r="G1308" s="258"/>
      <c r="H1308" s="261" t="s">
        <v>22</v>
      </c>
      <c r="I1308" s="262"/>
      <c r="J1308" s="258"/>
      <c r="K1308" s="258"/>
      <c r="L1308" s="263"/>
      <c r="M1308" s="264"/>
      <c r="N1308" s="265"/>
      <c r="O1308" s="265"/>
      <c r="P1308" s="265"/>
      <c r="Q1308" s="265"/>
      <c r="R1308" s="265"/>
      <c r="S1308" s="265"/>
      <c r="T1308" s="266"/>
      <c r="AT1308" s="267" t="s">
        <v>237</v>
      </c>
      <c r="AU1308" s="267" t="s">
        <v>87</v>
      </c>
      <c r="AV1308" s="14" t="s">
        <v>24</v>
      </c>
      <c r="AW1308" s="14" t="s">
        <v>42</v>
      </c>
      <c r="AX1308" s="14" t="s">
        <v>79</v>
      </c>
      <c r="AY1308" s="267" t="s">
        <v>228</v>
      </c>
    </row>
    <row r="1309" spans="2:65" s="12" customFormat="1" ht="13.5">
      <c r="B1309" s="217"/>
      <c r="C1309" s="218"/>
      <c r="D1309" s="229" t="s">
        <v>237</v>
      </c>
      <c r="E1309" s="230" t="s">
        <v>22</v>
      </c>
      <c r="F1309" s="231" t="s">
        <v>2564</v>
      </c>
      <c r="G1309" s="218"/>
      <c r="H1309" s="232">
        <v>2.7</v>
      </c>
      <c r="I1309" s="223"/>
      <c r="J1309" s="218"/>
      <c r="K1309" s="218"/>
      <c r="L1309" s="224"/>
      <c r="M1309" s="225"/>
      <c r="N1309" s="226"/>
      <c r="O1309" s="226"/>
      <c r="P1309" s="226"/>
      <c r="Q1309" s="226"/>
      <c r="R1309" s="226"/>
      <c r="S1309" s="226"/>
      <c r="T1309" s="227"/>
      <c r="AT1309" s="228" t="s">
        <v>237</v>
      </c>
      <c r="AU1309" s="228" t="s">
        <v>87</v>
      </c>
      <c r="AV1309" s="12" t="s">
        <v>87</v>
      </c>
      <c r="AW1309" s="12" t="s">
        <v>42</v>
      </c>
      <c r="AX1309" s="12" t="s">
        <v>79</v>
      </c>
      <c r="AY1309" s="228" t="s">
        <v>228</v>
      </c>
    </row>
    <row r="1310" spans="2:65" s="12" customFormat="1" ht="13.5">
      <c r="B1310" s="217"/>
      <c r="C1310" s="218"/>
      <c r="D1310" s="229" t="s">
        <v>237</v>
      </c>
      <c r="E1310" s="230" t="s">
        <v>22</v>
      </c>
      <c r="F1310" s="231" t="s">
        <v>2565</v>
      </c>
      <c r="G1310" s="218"/>
      <c r="H1310" s="232">
        <v>6.6</v>
      </c>
      <c r="I1310" s="223"/>
      <c r="J1310" s="218"/>
      <c r="K1310" s="218"/>
      <c r="L1310" s="224"/>
      <c r="M1310" s="225"/>
      <c r="N1310" s="226"/>
      <c r="O1310" s="226"/>
      <c r="P1310" s="226"/>
      <c r="Q1310" s="226"/>
      <c r="R1310" s="226"/>
      <c r="S1310" s="226"/>
      <c r="T1310" s="227"/>
      <c r="AT1310" s="228" t="s">
        <v>237</v>
      </c>
      <c r="AU1310" s="228" t="s">
        <v>87</v>
      </c>
      <c r="AV1310" s="12" t="s">
        <v>87</v>
      </c>
      <c r="AW1310" s="12" t="s">
        <v>42</v>
      </c>
      <c r="AX1310" s="12" t="s">
        <v>79</v>
      </c>
      <c r="AY1310" s="228" t="s">
        <v>228</v>
      </c>
    </row>
    <row r="1311" spans="2:65" s="12" customFormat="1" ht="13.5">
      <c r="B1311" s="217"/>
      <c r="C1311" s="218"/>
      <c r="D1311" s="229" t="s">
        <v>237</v>
      </c>
      <c r="E1311" s="230" t="s">
        <v>22</v>
      </c>
      <c r="F1311" s="231" t="s">
        <v>2566</v>
      </c>
      <c r="G1311" s="218"/>
      <c r="H1311" s="232">
        <v>21.4</v>
      </c>
      <c r="I1311" s="223"/>
      <c r="J1311" s="218"/>
      <c r="K1311" s="218"/>
      <c r="L1311" s="224"/>
      <c r="M1311" s="225"/>
      <c r="N1311" s="226"/>
      <c r="O1311" s="226"/>
      <c r="P1311" s="226"/>
      <c r="Q1311" s="226"/>
      <c r="R1311" s="226"/>
      <c r="S1311" s="226"/>
      <c r="T1311" s="227"/>
      <c r="AT1311" s="228" t="s">
        <v>237</v>
      </c>
      <c r="AU1311" s="228" t="s">
        <v>87</v>
      </c>
      <c r="AV1311" s="12" t="s">
        <v>87</v>
      </c>
      <c r="AW1311" s="12" t="s">
        <v>42</v>
      </c>
      <c r="AX1311" s="12" t="s">
        <v>79</v>
      </c>
      <c r="AY1311" s="228" t="s">
        <v>228</v>
      </c>
    </row>
    <row r="1312" spans="2:65" s="12" customFormat="1" ht="13.5">
      <c r="B1312" s="217"/>
      <c r="C1312" s="218"/>
      <c r="D1312" s="229" t="s">
        <v>237</v>
      </c>
      <c r="E1312" s="230" t="s">
        <v>22</v>
      </c>
      <c r="F1312" s="231" t="s">
        <v>2567</v>
      </c>
      <c r="G1312" s="218"/>
      <c r="H1312" s="232">
        <v>2.9</v>
      </c>
      <c r="I1312" s="223"/>
      <c r="J1312" s="218"/>
      <c r="K1312" s="218"/>
      <c r="L1312" s="224"/>
      <c r="M1312" s="225"/>
      <c r="N1312" s="226"/>
      <c r="O1312" s="226"/>
      <c r="P1312" s="226"/>
      <c r="Q1312" s="226"/>
      <c r="R1312" s="226"/>
      <c r="S1312" s="226"/>
      <c r="T1312" s="227"/>
      <c r="AT1312" s="228" t="s">
        <v>237</v>
      </c>
      <c r="AU1312" s="228" t="s">
        <v>87</v>
      </c>
      <c r="AV1312" s="12" t="s">
        <v>87</v>
      </c>
      <c r="AW1312" s="12" t="s">
        <v>42</v>
      </c>
      <c r="AX1312" s="12" t="s">
        <v>79</v>
      </c>
      <c r="AY1312" s="228" t="s">
        <v>228</v>
      </c>
    </row>
    <row r="1313" spans="2:51" s="12" customFormat="1" ht="13.5">
      <c r="B1313" s="217"/>
      <c r="C1313" s="218"/>
      <c r="D1313" s="229" t="s">
        <v>237</v>
      </c>
      <c r="E1313" s="230" t="s">
        <v>22</v>
      </c>
      <c r="F1313" s="231" t="s">
        <v>2568</v>
      </c>
      <c r="G1313" s="218"/>
      <c r="H1313" s="232">
        <v>4.9050000000000002</v>
      </c>
      <c r="I1313" s="223"/>
      <c r="J1313" s="218"/>
      <c r="K1313" s="218"/>
      <c r="L1313" s="224"/>
      <c r="M1313" s="225"/>
      <c r="N1313" s="226"/>
      <c r="O1313" s="226"/>
      <c r="P1313" s="226"/>
      <c r="Q1313" s="226"/>
      <c r="R1313" s="226"/>
      <c r="S1313" s="226"/>
      <c r="T1313" s="227"/>
      <c r="AT1313" s="228" t="s">
        <v>237</v>
      </c>
      <c r="AU1313" s="228" t="s">
        <v>87</v>
      </c>
      <c r="AV1313" s="12" t="s">
        <v>87</v>
      </c>
      <c r="AW1313" s="12" t="s">
        <v>42</v>
      </c>
      <c r="AX1313" s="12" t="s">
        <v>79</v>
      </c>
      <c r="AY1313" s="228" t="s">
        <v>228</v>
      </c>
    </row>
    <row r="1314" spans="2:51" s="12" customFormat="1" ht="13.5">
      <c r="B1314" s="217"/>
      <c r="C1314" s="218"/>
      <c r="D1314" s="229" t="s">
        <v>237</v>
      </c>
      <c r="E1314" s="230" t="s">
        <v>22</v>
      </c>
      <c r="F1314" s="231" t="s">
        <v>2569</v>
      </c>
      <c r="G1314" s="218"/>
      <c r="H1314" s="232">
        <v>13</v>
      </c>
      <c r="I1314" s="223"/>
      <c r="J1314" s="218"/>
      <c r="K1314" s="218"/>
      <c r="L1314" s="224"/>
      <c r="M1314" s="225"/>
      <c r="N1314" s="226"/>
      <c r="O1314" s="226"/>
      <c r="P1314" s="226"/>
      <c r="Q1314" s="226"/>
      <c r="R1314" s="226"/>
      <c r="S1314" s="226"/>
      <c r="T1314" s="227"/>
      <c r="AT1314" s="228" t="s">
        <v>237</v>
      </c>
      <c r="AU1314" s="228" t="s">
        <v>87</v>
      </c>
      <c r="AV1314" s="12" t="s">
        <v>87</v>
      </c>
      <c r="AW1314" s="12" t="s">
        <v>42</v>
      </c>
      <c r="AX1314" s="12" t="s">
        <v>79</v>
      </c>
      <c r="AY1314" s="228" t="s">
        <v>228</v>
      </c>
    </row>
    <row r="1315" spans="2:51" s="12" customFormat="1" ht="13.5">
      <c r="B1315" s="217"/>
      <c r="C1315" s="218"/>
      <c r="D1315" s="229" t="s">
        <v>237</v>
      </c>
      <c r="E1315" s="230" t="s">
        <v>22</v>
      </c>
      <c r="F1315" s="231" t="s">
        <v>2570</v>
      </c>
      <c r="G1315" s="218"/>
      <c r="H1315" s="232">
        <v>4.7</v>
      </c>
      <c r="I1315" s="223"/>
      <c r="J1315" s="218"/>
      <c r="K1315" s="218"/>
      <c r="L1315" s="224"/>
      <c r="M1315" s="225"/>
      <c r="N1315" s="226"/>
      <c r="O1315" s="226"/>
      <c r="P1315" s="226"/>
      <c r="Q1315" s="226"/>
      <c r="R1315" s="226"/>
      <c r="S1315" s="226"/>
      <c r="T1315" s="227"/>
      <c r="AT1315" s="228" t="s">
        <v>237</v>
      </c>
      <c r="AU1315" s="228" t="s">
        <v>87</v>
      </c>
      <c r="AV1315" s="12" t="s">
        <v>87</v>
      </c>
      <c r="AW1315" s="12" t="s">
        <v>42</v>
      </c>
      <c r="AX1315" s="12" t="s">
        <v>79</v>
      </c>
      <c r="AY1315" s="228" t="s">
        <v>228</v>
      </c>
    </row>
    <row r="1316" spans="2:51" s="12" customFormat="1" ht="13.5">
      <c r="B1316" s="217"/>
      <c r="C1316" s="218"/>
      <c r="D1316" s="229" t="s">
        <v>237</v>
      </c>
      <c r="E1316" s="230" t="s">
        <v>22</v>
      </c>
      <c r="F1316" s="231" t="s">
        <v>2571</v>
      </c>
      <c r="G1316" s="218"/>
      <c r="H1316" s="232">
        <v>4.0999999999999996</v>
      </c>
      <c r="I1316" s="223"/>
      <c r="J1316" s="218"/>
      <c r="K1316" s="218"/>
      <c r="L1316" s="224"/>
      <c r="M1316" s="225"/>
      <c r="N1316" s="226"/>
      <c r="O1316" s="226"/>
      <c r="P1316" s="226"/>
      <c r="Q1316" s="226"/>
      <c r="R1316" s="226"/>
      <c r="S1316" s="226"/>
      <c r="T1316" s="227"/>
      <c r="AT1316" s="228" t="s">
        <v>237</v>
      </c>
      <c r="AU1316" s="228" t="s">
        <v>87</v>
      </c>
      <c r="AV1316" s="12" t="s">
        <v>87</v>
      </c>
      <c r="AW1316" s="12" t="s">
        <v>42</v>
      </c>
      <c r="AX1316" s="12" t="s">
        <v>79</v>
      </c>
      <c r="AY1316" s="228" t="s">
        <v>228</v>
      </c>
    </row>
    <row r="1317" spans="2:51" s="12" customFormat="1" ht="13.5">
      <c r="B1317" s="217"/>
      <c r="C1317" s="218"/>
      <c r="D1317" s="229" t="s">
        <v>237</v>
      </c>
      <c r="E1317" s="230" t="s">
        <v>22</v>
      </c>
      <c r="F1317" s="231" t="s">
        <v>2572</v>
      </c>
      <c r="G1317" s="218"/>
      <c r="H1317" s="232">
        <v>27.5</v>
      </c>
      <c r="I1317" s="223"/>
      <c r="J1317" s="218"/>
      <c r="K1317" s="218"/>
      <c r="L1317" s="224"/>
      <c r="M1317" s="225"/>
      <c r="N1317" s="226"/>
      <c r="O1317" s="226"/>
      <c r="P1317" s="226"/>
      <c r="Q1317" s="226"/>
      <c r="R1317" s="226"/>
      <c r="S1317" s="226"/>
      <c r="T1317" s="227"/>
      <c r="AT1317" s="228" t="s">
        <v>237</v>
      </c>
      <c r="AU1317" s="228" t="s">
        <v>87</v>
      </c>
      <c r="AV1317" s="12" t="s">
        <v>87</v>
      </c>
      <c r="AW1317" s="12" t="s">
        <v>42</v>
      </c>
      <c r="AX1317" s="12" t="s">
        <v>79</v>
      </c>
      <c r="AY1317" s="228" t="s">
        <v>228</v>
      </c>
    </row>
    <row r="1318" spans="2:51" s="14" customFormat="1" ht="13.5">
      <c r="B1318" s="257"/>
      <c r="C1318" s="258"/>
      <c r="D1318" s="229" t="s">
        <v>237</v>
      </c>
      <c r="E1318" s="259" t="s">
        <v>22</v>
      </c>
      <c r="F1318" s="260" t="s">
        <v>983</v>
      </c>
      <c r="G1318" s="258"/>
      <c r="H1318" s="261" t="s">
        <v>22</v>
      </c>
      <c r="I1318" s="262"/>
      <c r="J1318" s="258"/>
      <c r="K1318" s="258"/>
      <c r="L1318" s="263"/>
      <c r="M1318" s="264"/>
      <c r="N1318" s="265"/>
      <c r="O1318" s="265"/>
      <c r="P1318" s="265"/>
      <c r="Q1318" s="265"/>
      <c r="R1318" s="265"/>
      <c r="S1318" s="265"/>
      <c r="T1318" s="266"/>
      <c r="AT1318" s="267" t="s">
        <v>237</v>
      </c>
      <c r="AU1318" s="267" t="s">
        <v>87</v>
      </c>
      <c r="AV1318" s="14" t="s">
        <v>24</v>
      </c>
      <c r="AW1318" s="14" t="s">
        <v>42</v>
      </c>
      <c r="AX1318" s="14" t="s">
        <v>79</v>
      </c>
      <c r="AY1318" s="267" t="s">
        <v>228</v>
      </c>
    </row>
    <row r="1319" spans="2:51" s="12" customFormat="1" ht="13.5">
      <c r="B1319" s="217"/>
      <c r="C1319" s="218"/>
      <c r="D1319" s="229" t="s">
        <v>237</v>
      </c>
      <c r="E1319" s="230" t="s">
        <v>22</v>
      </c>
      <c r="F1319" s="231" t="s">
        <v>2573</v>
      </c>
      <c r="G1319" s="218"/>
      <c r="H1319" s="232">
        <v>65</v>
      </c>
      <c r="I1319" s="223"/>
      <c r="J1319" s="218"/>
      <c r="K1319" s="218"/>
      <c r="L1319" s="224"/>
      <c r="M1319" s="225"/>
      <c r="N1319" s="226"/>
      <c r="O1319" s="226"/>
      <c r="P1319" s="226"/>
      <c r="Q1319" s="226"/>
      <c r="R1319" s="226"/>
      <c r="S1319" s="226"/>
      <c r="T1319" s="227"/>
      <c r="AT1319" s="228" t="s">
        <v>237</v>
      </c>
      <c r="AU1319" s="228" t="s">
        <v>87</v>
      </c>
      <c r="AV1319" s="12" t="s">
        <v>87</v>
      </c>
      <c r="AW1319" s="12" t="s">
        <v>42</v>
      </c>
      <c r="AX1319" s="12" t="s">
        <v>79</v>
      </c>
      <c r="AY1319" s="228" t="s">
        <v>228</v>
      </c>
    </row>
    <row r="1320" spans="2:51" s="12" customFormat="1" ht="13.5">
      <c r="B1320" s="217"/>
      <c r="C1320" s="218"/>
      <c r="D1320" s="229" t="s">
        <v>237</v>
      </c>
      <c r="E1320" s="230" t="s">
        <v>22</v>
      </c>
      <c r="F1320" s="231" t="s">
        <v>2574</v>
      </c>
      <c r="G1320" s="218"/>
      <c r="H1320" s="232">
        <v>65</v>
      </c>
      <c r="I1320" s="223"/>
      <c r="J1320" s="218"/>
      <c r="K1320" s="218"/>
      <c r="L1320" s="224"/>
      <c r="M1320" s="225"/>
      <c r="N1320" s="226"/>
      <c r="O1320" s="226"/>
      <c r="P1320" s="226"/>
      <c r="Q1320" s="226"/>
      <c r="R1320" s="226"/>
      <c r="S1320" s="226"/>
      <c r="T1320" s="227"/>
      <c r="AT1320" s="228" t="s">
        <v>237</v>
      </c>
      <c r="AU1320" s="228" t="s">
        <v>87</v>
      </c>
      <c r="AV1320" s="12" t="s">
        <v>87</v>
      </c>
      <c r="AW1320" s="12" t="s">
        <v>42</v>
      </c>
      <c r="AX1320" s="12" t="s">
        <v>79</v>
      </c>
      <c r="AY1320" s="228" t="s">
        <v>228</v>
      </c>
    </row>
    <row r="1321" spans="2:51" s="12" customFormat="1" ht="13.5">
      <c r="B1321" s="217"/>
      <c r="C1321" s="218"/>
      <c r="D1321" s="229" t="s">
        <v>237</v>
      </c>
      <c r="E1321" s="230" t="s">
        <v>22</v>
      </c>
      <c r="F1321" s="231" t="s">
        <v>2575</v>
      </c>
      <c r="G1321" s="218"/>
      <c r="H1321" s="232">
        <v>7.8</v>
      </c>
      <c r="I1321" s="223"/>
      <c r="J1321" s="218"/>
      <c r="K1321" s="218"/>
      <c r="L1321" s="224"/>
      <c r="M1321" s="225"/>
      <c r="N1321" s="226"/>
      <c r="O1321" s="226"/>
      <c r="P1321" s="226"/>
      <c r="Q1321" s="226"/>
      <c r="R1321" s="226"/>
      <c r="S1321" s="226"/>
      <c r="T1321" s="227"/>
      <c r="AT1321" s="228" t="s">
        <v>237</v>
      </c>
      <c r="AU1321" s="228" t="s">
        <v>87</v>
      </c>
      <c r="AV1321" s="12" t="s">
        <v>87</v>
      </c>
      <c r="AW1321" s="12" t="s">
        <v>42</v>
      </c>
      <c r="AX1321" s="12" t="s">
        <v>79</v>
      </c>
      <c r="AY1321" s="228" t="s">
        <v>228</v>
      </c>
    </row>
    <row r="1322" spans="2:51" s="12" customFormat="1" ht="13.5">
      <c r="B1322" s="217"/>
      <c r="C1322" s="218"/>
      <c r="D1322" s="229" t="s">
        <v>237</v>
      </c>
      <c r="E1322" s="230" t="s">
        <v>22</v>
      </c>
      <c r="F1322" s="231" t="s">
        <v>2576</v>
      </c>
      <c r="G1322" s="218"/>
      <c r="H1322" s="232">
        <v>1.7</v>
      </c>
      <c r="I1322" s="223"/>
      <c r="J1322" s="218"/>
      <c r="K1322" s="218"/>
      <c r="L1322" s="224"/>
      <c r="M1322" s="225"/>
      <c r="N1322" s="226"/>
      <c r="O1322" s="226"/>
      <c r="P1322" s="226"/>
      <c r="Q1322" s="226"/>
      <c r="R1322" s="226"/>
      <c r="S1322" s="226"/>
      <c r="T1322" s="227"/>
      <c r="AT1322" s="228" t="s">
        <v>237</v>
      </c>
      <c r="AU1322" s="228" t="s">
        <v>87</v>
      </c>
      <c r="AV1322" s="12" t="s">
        <v>87</v>
      </c>
      <c r="AW1322" s="12" t="s">
        <v>42</v>
      </c>
      <c r="AX1322" s="12" t="s">
        <v>79</v>
      </c>
      <c r="AY1322" s="228" t="s">
        <v>228</v>
      </c>
    </row>
    <row r="1323" spans="2:51" s="12" customFormat="1" ht="13.5">
      <c r="B1323" s="217"/>
      <c r="C1323" s="218"/>
      <c r="D1323" s="229" t="s">
        <v>237</v>
      </c>
      <c r="E1323" s="230" t="s">
        <v>22</v>
      </c>
      <c r="F1323" s="231" t="s">
        <v>2577</v>
      </c>
      <c r="G1323" s="218"/>
      <c r="H1323" s="232">
        <v>5.3</v>
      </c>
      <c r="I1323" s="223"/>
      <c r="J1323" s="218"/>
      <c r="K1323" s="218"/>
      <c r="L1323" s="224"/>
      <c r="M1323" s="225"/>
      <c r="N1323" s="226"/>
      <c r="O1323" s="226"/>
      <c r="P1323" s="226"/>
      <c r="Q1323" s="226"/>
      <c r="R1323" s="226"/>
      <c r="S1323" s="226"/>
      <c r="T1323" s="227"/>
      <c r="AT1323" s="228" t="s">
        <v>237</v>
      </c>
      <c r="AU1323" s="228" t="s">
        <v>87</v>
      </c>
      <c r="AV1323" s="12" t="s">
        <v>87</v>
      </c>
      <c r="AW1323" s="12" t="s">
        <v>42</v>
      </c>
      <c r="AX1323" s="12" t="s">
        <v>79</v>
      </c>
      <c r="AY1323" s="228" t="s">
        <v>228</v>
      </c>
    </row>
    <row r="1324" spans="2:51" s="12" customFormat="1" ht="13.5">
      <c r="B1324" s="217"/>
      <c r="C1324" s="218"/>
      <c r="D1324" s="229" t="s">
        <v>237</v>
      </c>
      <c r="E1324" s="230" t="s">
        <v>22</v>
      </c>
      <c r="F1324" s="231" t="s">
        <v>2578</v>
      </c>
      <c r="G1324" s="218"/>
      <c r="H1324" s="232">
        <v>5.7</v>
      </c>
      <c r="I1324" s="223"/>
      <c r="J1324" s="218"/>
      <c r="K1324" s="218"/>
      <c r="L1324" s="224"/>
      <c r="M1324" s="225"/>
      <c r="N1324" s="226"/>
      <c r="O1324" s="226"/>
      <c r="P1324" s="226"/>
      <c r="Q1324" s="226"/>
      <c r="R1324" s="226"/>
      <c r="S1324" s="226"/>
      <c r="T1324" s="227"/>
      <c r="AT1324" s="228" t="s">
        <v>237</v>
      </c>
      <c r="AU1324" s="228" t="s">
        <v>87</v>
      </c>
      <c r="AV1324" s="12" t="s">
        <v>87</v>
      </c>
      <c r="AW1324" s="12" t="s">
        <v>42</v>
      </c>
      <c r="AX1324" s="12" t="s">
        <v>79</v>
      </c>
      <c r="AY1324" s="228" t="s">
        <v>228</v>
      </c>
    </row>
    <row r="1325" spans="2:51" s="12" customFormat="1" ht="13.5">
      <c r="B1325" s="217"/>
      <c r="C1325" s="218"/>
      <c r="D1325" s="229" t="s">
        <v>237</v>
      </c>
      <c r="E1325" s="230" t="s">
        <v>22</v>
      </c>
      <c r="F1325" s="231" t="s">
        <v>2579</v>
      </c>
      <c r="G1325" s="218"/>
      <c r="H1325" s="232">
        <v>7.5</v>
      </c>
      <c r="I1325" s="223"/>
      <c r="J1325" s="218"/>
      <c r="K1325" s="218"/>
      <c r="L1325" s="224"/>
      <c r="M1325" s="225"/>
      <c r="N1325" s="226"/>
      <c r="O1325" s="226"/>
      <c r="P1325" s="226"/>
      <c r="Q1325" s="226"/>
      <c r="R1325" s="226"/>
      <c r="S1325" s="226"/>
      <c r="T1325" s="227"/>
      <c r="AT1325" s="228" t="s">
        <v>237</v>
      </c>
      <c r="AU1325" s="228" t="s">
        <v>87</v>
      </c>
      <c r="AV1325" s="12" t="s">
        <v>87</v>
      </c>
      <c r="AW1325" s="12" t="s">
        <v>42</v>
      </c>
      <c r="AX1325" s="12" t="s">
        <v>79</v>
      </c>
      <c r="AY1325" s="228" t="s">
        <v>228</v>
      </c>
    </row>
    <row r="1326" spans="2:51" s="14" customFormat="1" ht="13.5">
      <c r="B1326" s="257"/>
      <c r="C1326" s="258"/>
      <c r="D1326" s="229" t="s">
        <v>237</v>
      </c>
      <c r="E1326" s="259" t="s">
        <v>22</v>
      </c>
      <c r="F1326" s="260" t="s">
        <v>987</v>
      </c>
      <c r="G1326" s="258"/>
      <c r="H1326" s="261" t="s">
        <v>22</v>
      </c>
      <c r="I1326" s="262"/>
      <c r="J1326" s="258"/>
      <c r="K1326" s="258"/>
      <c r="L1326" s="263"/>
      <c r="M1326" s="264"/>
      <c r="N1326" s="265"/>
      <c r="O1326" s="265"/>
      <c r="P1326" s="265"/>
      <c r="Q1326" s="265"/>
      <c r="R1326" s="265"/>
      <c r="S1326" s="265"/>
      <c r="T1326" s="266"/>
      <c r="AT1326" s="267" t="s">
        <v>237</v>
      </c>
      <c r="AU1326" s="267" t="s">
        <v>87</v>
      </c>
      <c r="AV1326" s="14" t="s">
        <v>24</v>
      </c>
      <c r="AW1326" s="14" t="s">
        <v>42</v>
      </c>
      <c r="AX1326" s="14" t="s">
        <v>79</v>
      </c>
      <c r="AY1326" s="267" t="s">
        <v>228</v>
      </c>
    </row>
    <row r="1327" spans="2:51" s="12" customFormat="1" ht="13.5">
      <c r="B1327" s="217"/>
      <c r="C1327" s="218"/>
      <c r="D1327" s="229" t="s">
        <v>237</v>
      </c>
      <c r="E1327" s="230" t="s">
        <v>22</v>
      </c>
      <c r="F1327" s="231" t="s">
        <v>2580</v>
      </c>
      <c r="G1327" s="218"/>
      <c r="H1327" s="232">
        <v>104</v>
      </c>
      <c r="I1327" s="223"/>
      <c r="J1327" s="218"/>
      <c r="K1327" s="218"/>
      <c r="L1327" s="224"/>
      <c r="M1327" s="225"/>
      <c r="N1327" s="226"/>
      <c r="O1327" s="226"/>
      <c r="P1327" s="226"/>
      <c r="Q1327" s="226"/>
      <c r="R1327" s="226"/>
      <c r="S1327" s="226"/>
      <c r="T1327" s="227"/>
      <c r="AT1327" s="228" t="s">
        <v>237</v>
      </c>
      <c r="AU1327" s="228" t="s">
        <v>87</v>
      </c>
      <c r="AV1327" s="12" t="s">
        <v>87</v>
      </c>
      <c r="AW1327" s="12" t="s">
        <v>42</v>
      </c>
      <c r="AX1327" s="12" t="s">
        <v>79</v>
      </c>
      <c r="AY1327" s="228" t="s">
        <v>228</v>
      </c>
    </row>
    <row r="1328" spans="2:51" s="12" customFormat="1" ht="13.5">
      <c r="B1328" s="217"/>
      <c r="C1328" s="218"/>
      <c r="D1328" s="229" t="s">
        <v>237</v>
      </c>
      <c r="E1328" s="230" t="s">
        <v>22</v>
      </c>
      <c r="F1328" s="231" t="s">
        <v>2581</v>
      </c>
      <c r="G1328" s="218"/>
      <c r="H1328" s="232">
        <v>65</v>
      </c>
      <c r="I1328" s="223"/>
      <c r="J1328" s="218"/>
      <c r="K1328" s="218"/>
      <c r="L1328" s="224"/>
      <c r="M1328" s="225"/>
      <c r="N1328" s="226"/>
      <c r="O1328" s="226"/>
      <c r="P1328" s="226"/>
      <c r="Q1328" s="226"/>
      <c r="R1328" s="226"/>
      <c r="S1328" s="226"/>
      <c r="T1328" s="227"/>
      <c r="AT1328" s="228" t="s">
        <v>237</v>
      </c>
      <c r="AU1328" s="228" t="s">
        <v>87</v>
      </c>
      <c r="AV1328" s="12" t="s">
        <v>87</v>
      </c>
      <c r="AW1328" s="12" t="s">
        <v>42</v>
      </c>
      <c r="AX1328" s="12" t="s">
        <v>79</v>
      </c>
      <c r="AY1328" s="228" t="s">
        <v>228</v>
      </c>
    </row>
    <row r="1329" spans="2:65" s="12" customFormat="1" ht="13.5">
      <c r="B1329" s="217"/>
      <c r="C1329" s="218"/>
      <c r="D1329" s="229" t="s">
        <v>237</v>
      </c>
      <c r="E1329" s="230" t="s">
        <v>22</v>
      </c>
      <c r="F1329" s="231" t="s">
        <v>2582</v>
      </c>
      <c r="G1329" s="218"/>
      <c r="H1329" s="232">
        <v>3</v>
      </c>
      <c r="I1329" s="223"/>
      <c r="J1329" s="218"/>
      <c r="K1329" s="218"/>
      <c r="L1329" s="224"/>
      <c r="M1329" s="225"/>
      <c r="N1329" s="226"/>
      <c r="O1329" s="226"/>
      <c r="P1329" s="226"/>
      <c r="Q1329" s="226"/>
      <c r="R1329" s="226"/>
      <c r="S1329" s="226"/>
      <c r="T1329" s="227"/>
      <c r="AT1329" s="228" t="s">
        <v>237</v>
      </c>
      <c r="AU1329" s="228" t="s">
        <v>87</v>
      </c>
      <c r="AV1329" s="12" t="s">
        <v>87</v>
      </c>
      <c r="AW1329" s="12" t="s">
        <v>42</v>
      </c>
      <c r="AX1329" s="12" t="s">
        <v>79</v>
      </c>
      <c r="AY1329" s="228" t="s">
        <v>228</v>
      </c>
    </row>
    <row r="1330" spans="2:65" s="12" customFormat="1" ht="13.5">
      <c r="B1330" s="217"/>
      <c r="C1330" s="218"/>
      <c r="D1330" s="229" t="s">
        <v>237</v>
      </c>
      <c r="E1330" s="230" t="s">
        <v>22</v>
      </c>
      <c r="F1330" s="231" t="s">
        <v>2583</v>
      </c>
      <c r="G1330" s="218"/>
      <c r="H1330" s="232">
        <v>6.8</v>
      </c>
      <c r="I1330" s="223"/>
      <c r="J1330" s="218"/>
      <c r="K1330" s="218"/>
      <c r="L1330" s="224"/>
      <c r="M1330" s="225"/>
      <c r="N1330" s="226"/>
      <c r="O1330" s="226"/>
      <c r="P1330" s="226"/>
      <c r="Q1330" s="226"/>
      <c r="R1330" s="226"/>
      <c r="S1330" s="226"/>
      <c r="T1330" s="227"/>
      <c r="AT1330" s="228" t="s">
        <v>237</v>
      </c>
      <c r="AU1330" s="228" t="s">
        <v>87</v>
      </c>
      <c r="AV1330" s="12" t="s">
        <v>87</v>
      </c>
      <c r="AW1330" s="12" t="s">
        <v>42</v>
      </c>
      <c r="AX1330" s="12" t="s">
        <v>79</v>
      </c>
      <c r="AY1330" s="228" t="s">
        <v>228</v>
      </c>
    </row>
    <row r="1331" spans="2:65" s="12" customFormat="1" ht="13.5">
      <c r="B1331" s="217"/>
      <c r="C1331" s="218"/>
      <c r="D1331" s="229" t="s">
        <v>237</v>
      </c>
      <c r="E1331" s="230" t="s">
        <v>22</v>
      </c>
      <c r="F1331" s="231" t="s">
        <v>2584</v>
      </c>
      <c r="G1331" s="218"/>
      <c r="H1331" s="232">
        <v>11.45</v>
      </c>
      <c r="I1331" s="223"/>
      <c r="J1331" s="218"/>
      <c r="K1331" s="218"/>
      <c r="L1331" s="224"/>
      <c r="M1331" s="225"/>
      <c r="N1331" s="226"/>
      <c r="O1331" s="226"/>
      <c r="P1331" s="226"/>
      <c r="Q1331" s="226"/>
      <c r="R1331" s="226"/>
      <c r="S1331" s="226"/>
      <c r="T1331" s="227"/>
      <c r="AT1331" s="228" t="s">
        <v>237</v>
      </c>
      <c r="AU1331" s="228" t="s">
        <v>87</v>
      </c>
      <c r="AV1331" s="12" t="s">
        <v>87</v>
      </c>
      <c r="AW1331" s="12" t="s">
        <v>42</v>
      </c>
      <c r="AX1331" s="12" t="s">
        <v>79</v>
      </c>
      <c r="AY1331" s="228" t="s">
        <v>228</v>
      </c>
    </row>
    <row r="1332" spans="2:65" s="12" customFormat="1" ht="13.5">
      <c r="B1332" s="217"/>
      <c r="C1332" s="218"/>
      <c r="D1332" s="229" t="s">
        <v>237</v>
      </c>
      <c r="E1332" s="230" t="s">
        <v>22</v>
      </c>
      <c r="F1332" s="231" t="s">
        <v>2585</v>
      </c>
      <c r="G1332" s="218"/>
      <c r="H1332" s="232">
        <v>15</v>
      </c>
      <c r="I1332" s="223"/>
      <c r="J1332" s="218"/>
      <c r="K1332" s="218"/>
      <c r="L1332" s="224"/>
      <c r="M1332" s="225"/>
      <c r="N1332" s="226"/>
      <c r="O1332" s="226"/>
      <c r="P1332" s="226"/>
      <c r="Q1332" s="226"/>
      <c r="R1332" s="226"/>
      <c r="S1332" s="226"/>
      <c r="T1332" s="227"/>
      <c r="AT1332" s="228" t="s">
        <v>237</v>
      </c>
      <c r="AU1332" s="228" t="s">
        <v>87</v>
      </c>
      <c r="AV1332" s="12" t="s">
        <v>87</v>
      </c>
      <c r="AW1332" s="12" t="s">
        <v>42</v>
      </c>
      <c r="AX1332" s="12" t="s">
        <v>79</v>
      </c>
      <c r="AY1332" s="228" t="s">
        <v>228</v>
      </c>
    </row>
    <row r="1333" spans="2:65" s="13" customFormat="1" ht="13.5">
      <c r="B1333" s="243"/>
      <c r="C1333" s="244"/>
      <c r="D1333" s="219" t="s">
        <v>237</v>
      </c>
      <c r="E1333" s="245" t="s">
        <v>22</v>
      </c>
      <c r="F1333" s="246" t="s">
        <v>358</v>
      </c>
      <c r="G1333" s="244"/>
      <c r="H1333" s="247">
        <v>451.05500000000001</v>
      </c>
      <c r="I1333" s="248"/>
      <c r="J1333" s="244"/>
      <c r="K1333" s="244"/>
      <c r="L1333" s="249"/>
      <c r="M1333" s="250"/>
      <c r="N1333" s="251"/>
      <c r="O1333" s="251"/>
      <c r="P1333" s="251"/>
      <c r="Q1333" s="251"/>
      <c r="R1333" s="251"/>
      <c r="S1333" s="251"/>
      <c r="T1333" s="252"/>
      <c r="AT1333" s="253" t="s">
        <v>237</v>
      </c>
      <c r="AU1333" s="253" t="s">
        <v>87</v>
      </c>
      <c r="AV1333" s="13" t="s">
        <v>235</v>
      </c>
      <c r="AW1333" s="13" t="s">
        <v>42</v>
      </c>
      <c r="AX1333" s="13" t="s">
        <v>24</v>
      </c>
      <c r="AY1333" s="253" t="s">
        <v>228</v>
      </c>
    </row>
    <row r="1334" spans="2:65" s="1" customFormat="1" ht="22.5" customHeight="1">
      <c r="B1334" s="42"/>
      <c r="C1334" s="205" t="s">
        <v>2586</v>
      </c>
      <c r="D1334" s="205" t="s">
        <v>230</v>
      </c>
      <c r="E1334" s="206" t="s">
        <v>2587</v>
      </c>
      <c r="F1334" s="207" t="s">
        <v>2588</v>
      </c>
      <c r="G1334" s="208" t="s">
        <v>263</v>
      </c>
      <c r="H1334" s="209">
        <v>1454.9469999999999</v>
      </c>
      <c r="I1334" s="210"/>
      <c r="J1334" s="211">
        <f>ROUND(I1334*H1334,2)</f>
        <v>0</v>
      </c>
      <c r="K1334" s="207" t="s">
        <v>234</v>
      </c>
      <c r="L1334" s="62"/>
      <c r="M1334" s="212" t="s">
        <v>22</v>
      </c>
      <c r="N1334" s="213" t="s">
        <v>50</v>
      </c>
      <c r="O1334" s="43"/>
      <c r="P1334" s="214">
        <f>O1334*H1334</f>
        <v>0</v>
      </c>
      <c r="Q1334" s="214">
        <v>2.9999999999999997E-4</v>
      </c>
      <c r="R1334" s="214">
        <f>Q1334*H1334</f>
        <v>0.43648409999999993</v>
      </c>
      <c r="S1334" s="214">
        <v>0</v>
      </c>
      <c r="T1334" s="215">
        <f>S1334*H1334</f>
        <v>0</v>
      </c>
      <c r="AR1334" s="25" t="s">
        <v>304</v>
      </c>
      <c r="AT1334" s="25" t="s">
        <v>230</v>
      </c>
      <c r="AU1334" s="25" t="s">
        <v>87</v>
      </c>
      <c r="AY1334" s="25" t="s">
        <v>228</v>
      </c>
      <c r="BE1334" s="216">
        <f>IF(N1334="základní",J1334,0)</f>
        <v>0</v>
      </c>
      <c r="BF1334" s="216">
        <f>IF(N1334="snížená",J1334,0)</f>
        <v>0</v>
      </c>
      <c r="BG1334" s="216">
        <f>IF(N1334="zákl. přenesená",J1334,0)</f>
        <v>0</v>
      </c>
      <c r="BH1334" s="216">
        <f>IF(N1334="sníž. přenesená",J1334,0)</f>
        <v>0</v>
      </c>
      <c r="BI1334" s="216">
        <f>IF(N1334="nulová",J1334,0)</f>
        <v>0</v>
      </c>
      <c r="BJ1334" s="25" t="s">
        <v>24</v>
      </c>
      <c r="BK1334" s="216">
        <f>ROUND(I1334*H1334,2)</f>
        <v>0</v>
      </c>
      <c r="BL1334" s="25" t="s">
        <v>304</v>
      </c>
      <c r="BM1334" s="25" t="s">
        <v>2589</v>
      </c>
    </row>
    <row r="1335" spans="2:65" s="1" customFormat="1" ht="22.5" customHeight="1">
      <c r="B1335" s="42"/>
      <c r="C1335" s="205" t="s">
        <v>2590</v>
      </c>
      <c r="D1335" s="205" t="s">
        <v>230</v>
      </c>
      <c r="E1335" s="206" t="s">
        <v>2591</v>
      </c>
      <c r="F1335" s="207" t="s">
        <v>2592</v>
      </c>
      <c r="G1335" s="208" t="s">
        <v>328</v>
      </c>
      <c r="H1335" s="209">
        <v>615.13499999999999</v>
      </c>
      <c r="I1335" s="210"/>
      <c r="J1335" s="211">
        <f>ROUND(I1335*H1335,2)</f>
        <v>0</v>
      </c>
      <c r="K1335" s="207" t="s">
        <v>234</v>
      </c>
      <c r="L1335" s="62"/>
      <c r="M1335" s="212" t="s">
        <v>22</v>
      </c>
      <c r="N1335" s="213" t="s">
        <v>50</v>
      </c>
      <c r="O1335" s="43"/>
      <c r="P1335" s="214">
        <f>O1335*H1335</f>
        <v>0</v>
      </c>
      <c r="Q1335" s="214">
        <v>2.2000000000000001E-4</v>
      </c>
      <c r="R1335" s="214">
        <f>Q1335*H1335</f>
        <v>0.1353297</v>
      </c>
      <c r="S1335" s="214">
        <v>0</v>
      </c>
      <c r="T1335" s="215">
        <f>S1335*H1335</f>
        <v>0</v>
      </c>
      <c r="AR1335" s="25" t="s">
        <v>304</v>
      </c>
      <c r="AT1335" s="25" t="s">
        <v>230</v>
      </c>
      <c r="AU1335" s="25" t="s">
        <v>87</v>
      </c>
      <c r="AY1335" s="25" t="s">
        <v>228</v>
      </c>
      <c r="BE1335" s="216">
        <f>IF(N1335="základní",J1335,0)</f>
        <v>0</v>
      </c>
      <c r="BF1335" s="216">
        <f>IF(N1335="snížená",J1335,0)</f>
        <v>0</v>
      </c>
      <c r="BG1335" s="216">
        <f>IF(N1335="zákl. přenesená",J1335,0)</f>
        <v>0</v>
      </c>
      <c r="BH1335" s="216">
        <f>IF(N1335="sníž. přenesená",J1335,0)</f>
        <v>0</v>
      </c>
      <c r="BI1335" s="216">
        <f>IF(N1335="nulová",J1335,0)</f>
        <v>0</v>
      </c>
      <c r="BJ1335" s="25" t="s">
        <v>24</v>
      </c>
      <c r="BK1335" s="216">
        <f>ROUND(I1335*H1335,2)</f>
        <v>0</v>
      </c>
      <c r="BL1335" s="25" t="s">
        <v>304</v>
      </c>
      <c r="BM1335" s="25" t="s">
        <v>2593</v>
      </c>
    </row>
    <row r="1336" spans="2:65" s="14" customFormat="1" ht="13.5">
      <c r="B1336" s="257"/>
      <c r="C1336" s="258"/>
      <c r="D1336" s="229" t="s">
        <v>237</v>
      </c>
      <c r="E1336" s="259" t="s">
        <v>22</v>
      </c>
      <c r="F1336" s="260" t="s">
        <v>996</v>
      </c>
      <c r="G1336" s="258"/>
      <c r="H1336" s="261" t="s">
        <v>22</v>
      </c>
      <c r="I1336" s="262"/>
      <c r="J1336" s="258"/>
      <c r="K1336" s="258"/>
      <c r="L1336" s="263"/>
      <c r="M1336" s="264"/>
      <c r="N1336" s="265"/>
      <c r="O1336" s="265"/>
      <c r="P1336" s="265"/>
      <c r="Q1336" s="265"/>
      <c r="R1336" s="265"/>
      <c r="S1336" s="265"/>
      <c r="T1336" s="266"/>
      <c r="AT1336" s="267" t="s">
        <v>237</v>
      </c>
      <c r="AU1336" s="267" t="s">
        <v>87</v>
      </c>
      <c r="AV1336" s="14" t="s">
        <v>24</v>
      </c>
      <c r="AW1336" s="14" t="s">
        <v>42</v>
      </c>
      <c r="AX1336" s="14" t="s">
        <v>79</v>
      </c>
      <c r="AY1336" s="267" t="s">
        <v>228</v>
      </c>
    </row>
    <row r="1337" spans="2:65" s="12" customFormat="1" ht="13.5">
      <c r="B1337" s="217"/>
      <c r="C1337" s="218"/>
      <c r="D1337" s="229" t="s">
        <v>237</v>
      </c>
      <c r="E1337" s="230" t="s">
        <v>22</v>
      </c>
      <c r="F1337" s="231" t="s">
        <v>2594</v>
      </c>
      <c r="G1337" s="218"/>
      <c r="H1337" s="232">
        <v>5.4</v>
      </c>
      <c r="I1337" s="223"/>
      <c r="J1337" s="218"/>
      <c r="K1337" s="218"/>
      <c r="L1337" s="224"/>
      <c r="M1337" s="225"/>
      <c r="N1337" s="226"/>
      <c r="O1337" s="226"/>
      <c r="P1337" s="226"/>
      <c r="Q1337" s="226"/>
      <c r="R1337" s="226"/>
      <c r="S1337" s="226"/>
      <c r="T1337" s="227"/>
      <c r="AT1337" s="228" t="s">
        <v>237</v>
      </c>
      <c r="AU1337" s="228" t="s">
        <v>87</v>
      </c>
      <c r="AV1337" s="12" t="s">
        <v>87</v>
      </c>
      <c r="AW1337" s="12" t="s">
        <v>42</v>
      </c>
      <c r="AX1337" s="12" t="s">
        <v>79</v>
      </c>
      <c r="AY1337" s="228" t="s">
        <v>228</v>
      </c>
    </row>
    <row r="1338" spans="2:65" s="12" customFormat="1" ht="13.5">
      <c r="B1338" s="217"/>
      <c r="C1338" s="218"/>
      <c r="D1338" s="229" t="s">
        <v>237</v>
      </c>
      <c r="E1338" s="230" t="s">
        <v>22</v>
      </c>
      <c r="F1338" s="231" t="s">
        <v>2595</v>
      </c>
      <c r="G1338" s="218"/>
      <c r="H1338" s="232">
        <v>12.2</v>
      </c>
      <c r="I1338" s="223"/>
      <c r="J1338" s="218"/>
      <c r="K1338" s="218"/>
      <c r="L1338" s="224"/>
      <c r="M1338" s="225"/>
      <c r="N1338" s="226"/>
      <c r="O1338" s="226"/>
      <c r="P1338" s="226"/>
      <c r="Q1338" s="226"/>
      <c r="R1338" s="226"/>
      <c r="S1338" s="226"/>
      <c r="T1338" s="227"/>
      <c r="AT1338" s="228" t="s">
        <v>237</v>
      </c>
      <c r="AU1338" s="228" t="s">
        <v>87</v>
      </c>
      <c r="AV1338" s="12" t="s">
        <v>87</v>
      </c>
      <c r="AW1338" s="12" t="s">
        <v>42</v>
      </c>
      <c r="AX1338" s="12" t="s">
        <v>79</v>
      </c>
      <c r="AY1338" s="228" t="s">
        <v>228</v>
      </c>
    </row>
    <row r="1339" spans="2:65" s="12" customFormat="1" ht="13.5">
      <c r="B1339" s="217"/>
      <c r="C1339" s="218"/>
      <c r="D1339" s="229" t="s">
        <v>237</v>
      </c>
      <c r="E1339" s="230" t="s">
        <v>22</v>
      </c>
      <c r="F1339" s="231" t="s">
        <v>2596</v>
      </c>
      <c r="G1339" s="218"/>
      <c r="H1339" s="232">
        <v>5</v>
      </c>
      <c r="I1339" s="223"/>
      <c r="J1339" s="218"/>
      <c r="K1339" s="218"/>
      <c r="L1339" s="224"/>
      <c r="M1339" s="225"/>
      <c r="N1339" s="226"/>
      <c r="O1339" s="226"/>
      <c r="P1339" s="226"/>
      <c r="Q1339" s="226"/>
      <c r="R1339" s="226"/>
      <c r="S1339" s="226"/>
      <c r="T1339" s="227"/>
      <c r="AT1339" s="228" t="s">
        <v>237</v>
      </c>
      <c r="AU1339" s="228" t="s">
        <v>87</v>
      </c>
      <c r="AV1339" s="12" t="s">
        <v>87</v>
      </c>
      <c r="AW1339" s="12" t="s">
        <v>42</v>
      </c>
      <c r="AX1339" s="12" t="s">
        <v>79</v>
      </c>
      <c r="AY1339" s="228" t="s">
        <v>228</v>
      </c>
    </row>
    <row r="1340" spans="2:65" s="12" customFormat="1" ht="13.5">
      <c r="B1340" s="217"/>
      <c r="C1340" s="218"/>
      <c r="D1340" s="229" t="s">
        <v>237</v>
      </c>
      <c r="E1340" s="230" t="s">
        <v>22</v>
      </c>
      <c r="F1340" s="231" t="s">
        <v>2597</v>
      </c>
      <c r="G1340" s="218"/>
      <c r="H1340" s="232">
        <v>6.2</v>
      </c>
      <c r="I1340" s="223"/>
      <c r="J1340" s="218"/>
      <c r="K1340" s="218"/>
      <c r="L1340" s="224"/>
      <c r="M1340" s="225"/>
      <c r="N1340" s="226"/>
      <c r="O1340" s="226"/>
      <c r="P1340" s="226"/>
      <c r="Q1340" s="226"/>
      <c r="R1340" s="226"/>
      <c r="S1340" s="226"/>
      <c r="T1340" s="227"/>
      <c r="AT1340" s="228" t="s">
        <v>237</v>
      </c>
      <c r="AU1340" s="228" t="s">
        <v>87</v>
      </c>
      <c r="AV1340" s="12" t="s">
        <v>87</v>
      </c>
      <c r="AW1340" s="12" t="s">
        <v>42</v>
      </c>
      <c r="AX1340" s="12" t="s">
        <v>79</v>
      </c>
      <c r="AY1340" s="228" t="s">
        <v>228</v>
      </c>
    </row>
    <row r="1341" spans="2:65" s="12" customFormat="1" ht="13.5">
      <c r="B1341" s="217"/>
      <c r="C1341" s="218"/>
      <c r="D1341" s="229" t="s">
        <v>237</v>
      </c>
      <c r="E1341" s="230" t="s">
        <v>22</v>
      </c>
      <c r="F1341" s="231" t="s">
        <v>2598</v>
      </c>
      <c r="G1341" s="218"/>
      <c r="H1341" s="232">
        <v>7.8</v>
      </c>
      <c r="I1341" s="223"/>
      <c r="J1341" s="218"/>
      <c r="K1341" s="218"/>
      <c r="L1341" s="224"/>
      <c r="M1341" s="225"/>
      <c r="N1341" s="226"/>
      <c r="O1341" s="226"/>
      <c r="P1341" s="226"/>
      <c r="Q1341" s="226"/>
      <c r="R1341" s="226"/>
      <c r="S1341" s="226"/>
      <c r="T1341" s="227"/>
      <c r="AT1341" s="228" t="s">
        <v>237</v>
      </c>
      <c r="AU1341" s="228" t="s">
        <v>87</v>
      </c>
      <c r="AV1341" s="12" t="s">
        <v>87</v>
      </c>
      <c r="AW1341" s="12" t="s">
        <v>42</v>
      </c>
      <c r="AX1341" s="12" t="s">
        <v>79</v>
      </c>
      <c r="AY1341" s="228" t="s">
        <v>228</v>
      </c>
    </row>
    <row r="1342" spans="2:65" s="12" customFormat="1" ht="13.5">
      <c r="B1342" s="217"/>
      <c r="C1342" s="218"/>
      <c r="D1342" s="229" t="s">
        <v>237</v>
      </c>
      <c r="E1342" s="230" t="s">
        <v>22</v>
      </c>
      <c r="F1342" s="231" t="s">
        <v>2599</v>
      </c>
      <c r="G1342" s="218"/>
      <c r="H1342" s="232">
        <v>13.88</v>
      </c>
      <c r="I1342" s="223"/>
      <c r="J1342" s="218"/>
      <c r="K1342" s="218"/>
      <c r="L1342" s="224"/>
      <c r="M1342" s="225"/>
      <c r="N1342" s="226"/>
      <c r="O1342" s="226"/>
      <c r="P1342" s="226"/>
      <c r="Q1342" s="226"/>
      <c r="R1342" s="226"/>
      <c r="S1342" s="226"/>
      <c r="T1342" s="227"/>
      <c r="AT1342" s="228" t="s">
        <v>237</v>
      </c>
      <c r="AU1342" s="228" t="s">
        <v>87</v>
      </c>
      <c r="AV1342" s="12" t="s">
        <v>87</v>
      </c>
      <c r="AW1342" s="12" t="s">
        <v>42</v>
      </c>
      <c r="AX1342" s="12" t="s">
        <v>79</v>
      </c>
      <c r="AY1342" s="228" t="s">
        <v>228</v>
      </c>
    </row>
    <row r="1343" spans="2:65" s="12" customFormat="1" ht="13.5">
      <c r="B1343" s="217"/>
      <c r="C1343" s="218"/>
      <c r="D1343" s="229" t="s">
        <v>237</v>
      </c>
      <c r="E1343" s="230" t="s">
        <v>22</v>
      </c>
      <c r="F1343" s="231" t="s">
        <v>2600</v>
      </c>
      <c r="G1343" s="218"/>
      <c r="H1343" s="232">
        <v>13.4</v>
      </c>
      <c r="I1343" s="223"/>
      <c r="J1343" s="218"/>
      <c r="K1343" s="218"/>
      <c r="L1343" s="224"/>
      <c r="M1343" s="225"/>
      <c r="N1343" s="226"/>
      <c r="O1343" s="226"/>
      <c r="P1343" s="226"/>
      <c r="Q1343" s="226"/>
      <c r="R1343" s="226"/>
      <c r="S1343" s="226"/>
      <c r="T1343" s="227"/>
      <c r="AT1343" s="228" t="s">
        <v>237</v>
      </c>
      <c r="AU1343" s="228" t="s">
        <v>87</v>
      </c>
      <c r="AV1343" s="12" t="s">
        <v>87</v>
      </c>
      <c r="AW1343" s="12" t="s">
        <v>42</v>
      </c>
      <c r="AX1343" s="12" t="s">
        <v>79</v>
      </c>
      <c r="AY1343" s="228" t="s">
        <v>228</v>
      </c>
    </row>
    <row r="1344" spans="2:65" s="12" customFormat="1" ht="13.5">
      <c r="B1344" s="217"/>
      <c r="C1344" s="218"/>
      <c r="D1344" s="229" t="s">
        <v>237</v>
      </c>
      <c r="E1344" s="230" t="s">
        <v>22</v>
      </c>
      <c r="F1344" s="231" t="s">
        <v>2601</v>
      </c>
      <c r="G1344" s="218"/>
      <c r="H1344" s="232">
        <v>13.4</v>
      </c>
      <c r="I1344" s="223"/>
      <c r="J1344" s="218"/>
      <c r="K1344" s="218"/>
      <c r="L1344" s="224"/>
      <c r="M1344" s="225"/>
      <c r="N1344" s="226"/>
      <c r="O1344" s="226"/>
      <c r="P1344" s="226"/>
      <c r="Q1344" s="226"/>
      <c r="R1344" s="226"/>
      <c r="S1344" s="226"/>
      <c r="T1344" s="227"/>
      <c r="AT1344" s="228" t="s">
        <v>237</v>
      </c>
      <c r="AU1344" s="228" t="s">
        <v>87</v>
      </c>
      <c r="AV1344" s="12" t="s">
        <v>87</v>
      </c>
      <c r="AW1344" s="12" t="s">
        <v>42</v>
      </c>
      <c r="AX1344" s="12" t="s">
        <v>79</v>
      </c>
      <c r="AY1344" s="228" t="s">
        <v>228</v>
      </c>
    </row>
    <row r="1345" spans="2:51" s="12" customFormat="1" ht="13.5">
      <c r="B1345" s="217"/>
      <c r="C1345" s="218"/>
      <c r="D1345" s="229" t="s">
        <v>237</v>
      </c>
      <c r="E1345" s="230" t="s">
        <v>22</v>
      </c>
      <c r="F1345" s="231" t="s">
        <v>2602</v>
      </c>
      <c r="G1345" s="218"/>
      <c r="H1345" s="232">
        <v>10.6</v>
      </c>
      <c r="I1345" s="223"/>
      <c r="J1345" s="218"/>
      <c r="K1345" s="218"/>
      <c r="L1345" s="224"/>
      <c r="M1345" s="225"/>
      <c r="N1345" s="226"/>
      <c r="O1345" s="226"/>
      <c r="P1345" s="226"/>
      <c r="Q1345" s="226"/>
      <c r="R1345" s="226"/>
      <c r="S1345" s="226"/>
      <c r="T1345" s="227"/>
      <c r="AT1345" s="228" t="s">
        <v>237</v>
      </c>
      <c r="AU1345" s="228" t="s">
        <v>87</v>
      </c>
      <c r="AV1345" s="12" t="s">
        <v>87</v>
      </c>
      <c r="AW1345" s="12" t="s">
        <v>42</v>
      </c>
      <c r="AX1345" s="12" t="s">
        <v>79</v>
      </c>
      <c r="AY1345" s="228" t="s">
        <v>228</v>
      </c>
    </row>
    <row r="1346" spans="2:51" s="12" customFormat="1" ht="13.5">
      <c r="B1346" s="217"/>
      <c r="C1346" s="218"/>
      <c r="D1346" s="229" t="s">
        <v>237</v>
      </c>
      <c r="E1346" s="230" t="s">
        <v>22</v>
      </c>
      <c r="F1346" s="231" t="s">
        <v>2603</v>
      </c>
      <c r="G1346" s="218"/>
      <c r="H1346" s="232">
        <v>13.83</v>
      </c>
      <c r="I1346" s="223"/>
      <c r="J1346" s="218"/>
      <c r="K1346" s="218"/>
      <c r="L1346" s="224"/>
      <c r="M1346" s="225"/>
      <c r="N1346" s="226"/>
      <c r="O1346" s="226"/>
      <c r="P1346" s="226"/>
      <c r="Q1346" s="226"/>
      <c r="R1346" s="226"/>
      <c r="S1346" s="226"/>
      <c r="T1346" s="227"/>
      <c r="AT1346" s="228" t="s">
        <v>237</v>
      </c>
      <c r="AU1346" s="228" t="s">
        <v>87</v>
      </c>
      <c r="AV1346" s="12" t="s">
        <v>87</v>
      </c>
      <c r="AW1346" s="12" t="s">
        <v>42</v>
      </c>
      <c r="AX1346" s="12" t="s">
        <v>79</v>
      </c>
      <c r="AY1346" s="228" t="s">
        <v>228</v>
      </c>
    </row>
    <row r="1347" spans="2:51" s="12" customFormat="1" ht="13.5">
      <c r="B1347" s="217"/>
      <c r="C1347" s="218"/>
      <c r="D1347" s="229" t="s">
        <v>237</v>
      </c>
      <c r="E1347" s="230" t="s">
        <v>22</v>
      </c>
      <c r="F1347" s="231" t="s">
        <v>2604</v>
      </c>
      <c r="G1347" s="218"/>
      <c r="H1347" s="232">
        <v>8.1</v>
      </c>
      <c r="I1347" s="223"/>
      <c r="J1347" s="218"/>
      <c r="K1347" s="218"/>
      <c r="L1347" s="224"/>
      <c r="M1347" s="225"/>
      <c r="N1347" s="226"/>
      <c r="O1347" s="226"/>
      <c r="P1347" s="226"/>
      <c r="Q1347" s="226"/>
      <c r="R1347" s="226"/>
      <c r="S1347" s="226"/>
      <c r="T1347" s="227"/>
      <c r="AT1347" s="228" t="s">
        <v>237</v>
      </c>
      <c r="AU1347" s="228" t="s">
        <v>87</v>
      </c>
      <c r="AV1347" s="12" t="s">
        <v>87</v>
      </c>
      <c r="AW1347" s="12" t="s">
        <v>42</v>
      </c>
      <c r="AX1347" s="12" t="s">
        <v>79</v>
      </c>
      <c r="AY1347" s="228" t="s">
        <v>228</v>
      </c>
    </row>
    <row r="1348" spans="2:51" s="12" customFormat="1" ht="13.5">
      <c r="B1348" s="217"/>
      <c r="C1348" s="218"/>
      <c r="D1348" s="229" t="s">
        <v>237</v>
      </c>
      <c r="E1348" s="230" t="s">
        <v>22</v>
      </c>
      <c r="F1348" s="231" t="s">
        <v>2605</v>
      </c>
      <c r="G1348" s="218"/>
      <c r="H1348" s="232">
        <v>9.3800000000000008</v>
      </c>
      <c r="I1348" s="223"/>
      <c r="J1348" s="218"/>
      <c r="K1348" s="218"/>
      <c r="L1348" s="224"/>
      <c r="M1348" s="225"/>
      <c r="N1348" s="226"/>
      <c r="O1348" s="226"/>
      <c r="P1348" s="226"/>
      <c r="Q1348" s="226"/>
      <c r="R1348" s="226"/>
      <c r="S1348" s="226"/>
      <c r="T1348" s="227"/>
      <c r="AT1348" s="228" t="s">
        <v>237</v>
      </c>
      <c r="AU1348" s="228" t="s">
        <v>87</v>
      </c>
      <c r="AV1348" s="12" t="s">
        <v>87</v>
      </c>
      <c r="AW1348" s="12" t="s">
        <v>42</v>
      </c>
      <c r="AX1348" s="12" t="s">
        <v>79</v>
      </c>
      <c r="AY1348" s="228" t="s">
        <v>228</v>
      </c>
    </row>
    <row r="1349" spans="2:51" s="14" customFormat="1" ht="13.5">
      <c r="B1349" s="257"/>
      <c r="C1349" s="258"/>
      <c r="D1349" s="229" t="s">
        <v>237</v>
      </c>
      <c r="E1349" s="259" t="s">
        <v>22</v>
      </c>
      <c r="F1349" s="260" t="s">
        <v>2606</v>
      </c>
      <c r="G1349" s="258"/>
      <c r="H1349" s="261" t="s">
        <v>22</v>
      </c>
      <c r="I1349" s="262"/>
      <c r="J1349" s="258"/>
      <c r="K1349" s="258"/>
      <c r="L1349" s="263"/>
      <c r="M1349" s="264"/>
      <c r="N1349" s="265"/>
      <c r="O1349" s="265"/>
      <c r="P1349" s="265"/>
      <c r="Q1349" s="265"/>
      <c r="R1349" s="265"/>
      <c r="S1349" s="265"/>
      <c r="T1349" s="266"/>
      <c r="AT1349" s="267" t="s">
        <v>237</v>
      </c>
      <c r="AU1349" s="267" t="s">
        <v>87</v>
      </c>
      <c r="AV1349" s="14" t="s">
        <v>24</v>
      </c>
      <c r="AW1349" s="14" t="s">
        <v>42</v>
      </c>
      <c r="AX1349" s="14" t="s">
        <v>79</v>
      </c>
      <c r="AY1349" s="267" t="s">
        <v>228</v>
      </c>
    </row>
    <row r="1350" spans="2:51" s="12" customFormat="1" ht="13.5">
      <c r="B1350" s="217"/>
      <c r="C1350" s="218"/>
      <c r="D1350" s="229" t="s">
        <v>237</v>
      </c>
      <c r="E1350" s="230" t="s">
        <v>22</v>
      </c>
      <c r="F1350" s="231" t="s">
        <v>2607</v>
      </c>
      <c r="G1350" s="218"/>
      <c r="H1350" s="232">
        <v>5.8</v>
      </c>
      <c r="I1350" s="223"/>
      <c r="J1350" s="218"/>
      <c r="K1350" s="218"/>
      <c r="L1350" s="224"/>
      <c r="M1350" s="225"/>
      <c r="N1350" s="226"/>
      <c r="O1350" s="226"/>
      <c r="P1350" s="226"/>
      <c r="Q1350" s="226"/>
      <c r="R1350" s="226"/>
      <c r="S1350" s="226"/>
      <c r="T1350" s="227"/>
      <c r="AT1350" s="228" t="s">
        <v>237</v>
      </c>
      <c r="AU1350" s="228" t="s">
        <v>87</v>
      </c>
      <c r="AV1350" s="12" t="s">
        <v>87</v>
      </c>
      <c r="AW1350" s="12" t="s">
        <v>42</v>
      </c>
      <c r="AX1350" s="12" t="s">
        <v>79</v>
      </c>
      <c r="AY1350" s="228" t="s">
        <v>228</v>
      </c>
    </row>
    <row r="1351" spans="2:51" s="12" customFormat="1" ht="13.5">
      <c r="B1351" s="217"/>
      <c r="C1351" s="218"/>
      <c r="D1351" s="229" t="s">
        <v>237</v>
      </c>
      <c r="E1351" s="230" t="s">
        <v>22</v>
      </c>
      <c r="F1351" s="231" t="s">
        <v>2608</v>
      </c>
      <c r="G1351" s="218"/>
      <c r="H1351" s="232">
        <v>9.6150000000000002</v>
      </c>
      <c r="I1351" s="223"/>
      <c r="J1351" s="218"/>
      <c r="K1351" s="218"/>
      <c r="L1351" s="224"/>
      <c r="M1351" s="225"/>
      <c r="N1351" s="226"/>
      <c r="O1351" s="226"/>
      <c r="P1351" s="226"/>
      <c r="Q1351" s="226"/>
      <c r="R1351" s="226"/>
      <c r="S1351" s="226"/>
      <c r="T1351" s="227"/>
      <c r="AT1351" s="228" t="s">
        <v>237</v>
      </c>
      <c r="AU1351" s="228" t="s">
        <v>87</v>
      </c>
      <c r="AV1351" s="12" t="s">
        <v>87</v>
      </c>
      <c r="AW1351" s="12" t="s">
        <v>42</v>
      </c>
      <c r="AX1351" s="12" t="s">
        <v>79</v>
      </c>
      <c r="AY1351" s="228" t="s">
        <v>228</v>
      </c>
    </row>
    <row r="1352" spans="2:51" s="12" customFormat="1" ht="13.5">
      <c r="B1352" s="217"/>
      <c r="C1352" s="218"/>
      <c r="D1352" s="229" t="s">
        <v>237</v>
      </c>
      <c r="E1352" s="230" t="s">
        <v>22</v>
      </c>
      <c r="F1352" s="231" t="s">
        <v>2609</v>
      </c>
      <c r="G1352" s="218"/>
      <c r="H1352" s="232">
        <v>6</v>
      </c>
      <c r="I1352" s="223"/>
      <c r="J1352" s="218"/>
      <c r="K1352" s="218"/>
      <c r="L1352" s="224"/>
      <c r="M1352" s="225"/>
      <c r="N1352" s="226"/>
      <c r="O1352" s="226"/>
      <c r="P1352" s="226"/>
      <c r="Q1352" s="226"/>
      <c r="R1352" s="226"/>
      <c r="S1352" s="226"/>
      <c r="T1352" s="227"/>
      <c r="AT1352" s="228" t="s">
        <v>237</v>
      </c>
      <c r="AU1352" s="228" t="s">
        <v>87</v>
      </c>
      <c r="AV1352" s="12" t="s">
        <v>87</v>
      </c>
      <c r="AW1352" s="12" t="s">
        <v>42</v>
      </c>
      <c r="AX1352" s="12" t="s">
        <v>79</v>
      </c>
      <c r="AY1352" s="228" t="s">
        <v>228</v>
      </c>
    </row>
    <row r="1353" spans="2:51" s="12" customFormat="1" ht="13.5">
      <c r="B1353" s="217"/>
      <c r="C1353" s="218"/>
      <c r="D1353" s="229" t="s">
        <v>237</v>
      </c>
      <c r="E1353" s="230" t="s">
        <v>22</v>
      </c>
      <c r="F1353" s="231" t="s">
        <v>2610</v>
      </c>
      <c r="G1353" s="218"/>
      <c r="H1353" s="232">
        <v>10.91</v>
      </c>
      <c r="I1353" s="223"/>
      <c r="J1353" s="218"/>
      <c r="K1353" s="218"/>
      <c r="L1353" s="224"/>
      <c r="M1353" s="225"/>
      <c r="N1353" s="226"/>
      <c r="O1353" s="226"/>
      <c r="P1353" s="226"/>
      <c r="Q1353" s="226"/>
      <c r="R1353" s="226"/>
      <c r="S1353" s="226"/>
      <c r="T1353" s="227"/>
      <c r="AT1353" s="228" t="s">
        <v>237</v>
      </c>
      <c r="AU1353" s="228" t="s">
        <v>87</v>
      </c>
      <c r="AV1353" s="12" t="s">
        <v>87</v>
      </c>
      <c r="AW1353" s="12" t="s">
        <v>42</v>
      </c>
      <c r="AX1353" s="12" t="s">
        <v>79</v>
      </c>
      <c r="AY1353" s="228" t="s">
        <v>228</v>
      </c>
    </row>
    <row r="1354" spans="2:51" s="12" customFormat="1" ht="13.5">
      <c r="B1354" s="217"/>
      <c r="C1354" s="218"/>
      <c r="D1354" s="229" t="s">
        <v>237</v>
      </c>
      <c r="E1354" s="230" t="s">
        <v>22</v>
      </c>
      <c r="F1354" s="231" t="s">
        <v>2611</v>
      </c>
      <c r="G1354" s="218"/>
      <c r="H1354" s="232">
        <v>9.19</v>
      </c>
      <c r="I1354" s="223"/>
      <c r="J1354" s="218"/>
      <c r="K1354" s="218"/>
      <c r="L1354" s="224"/>
      <c r="M1354" s="225"/>
      <c r="N1354" s="226"/>
      <c r="O1354" s="226"/>
      <c r="P1354" s="226"/>
      <c r="Q1354" s="226"/>
      <c r="R1354" s="226"/>
      <c r="S1354" s="226"/>
      <c r="T1354" s="227"/>
      <c r="AT1354" s="228" t="s">
        <v>237</v>
      </c>
      <c r="AU1354" s="228" t="s">
        <v>87</v>
      </c>
      <c r="AV1354" s="12" t="s">
        <v>87</v>
      </c>
      <c r="AW1354" s="12" t="s">
        <v>42</v>
      </c>
      <c r="AX1354" s="12" t="s">
        <v>79</v>
      </c>
      <c r="AY1354" s="228" t="s">
        <v>228</v>
      </c>
    </row>
    <row r="1355" spans="2:51" s="12" customFormat="1" ht="13.5">
      <c r="B1355" s="217"/>
      <c r="C1355" s="218"/>
      <c r="D1355" s="229" t="s">
        <v>237</v>
      </c>
      <c r="E1355" s="230" t="s">
        <v>22</v>
      </c>
      <c r="F1355" s="231" t="s">
        <v>2612</v>
      </c>
      <c r="G1355" s="218"/>
      <c r="H1355" s="232">
        <v>8.1</v>
      </c>
      <c r="I1355" s="223"/>
      <c r="J1355" s="218"/>
      <c r="K1355" s="218"/>
      <c r="L1355" s="224"/>
      <c r="M1355" s="225"/>
      <c r="N1355" s="226"/>
      <c r="O1355" s="226"/>
      <c r="P1355" s="226"/>
      <c r="Q1355" s="226"/>
      <c r="R1355" s="226"/>
      <c r="S1355" s="226"/>
      <c r="T1355" s="227"/>
      <c r="AT1355" s="228" t="s">
        <v>237</v>
      </c>
      <c r="AU1355" s="228" t="s">
        <v>87</v>
      </c>
      <c r="AV1355" s="12" t="s">
        <v>87</v>
      </c>
      <c r="AW1355" s="12" t="s">
        <v>42</v>
      </c>
      <c r="AX1355" s="12" t="s">
        <v>79</v>
      </c>
      <c r="AY1355" s="228" t="s">
        <v>228</v>
      </c>
    </row>
    <row r="1356" spans="2:51" s="12" customFormat="1" ht="13.5">
      <c r="B1356" s="217"/>
      <c r="C1356" s="218"/>
      <c r="D1356" s="229" t="s">
        <v>237</v>
      </c>
      <c r="E1356" s="230" t="s">
        <v>22</v>
      </c>
      <c r="F1356" s="231" t="s">
        <v>2613</v>
      </c>
      <c r="G1356" s="218"/>
      <c r="H1356" s="232">
        <v>14.88</v>
      </c>
      <c r="I1356" s="223"/>
      <c r="J1356" s="218"/>
      <c r="K1356" s="218"/>
      <c r="L1356" s="224"/>
      <c r="M1356" s="225"/>
      <c r="N1356" s="226"/>
      <c r="O1356" s="226"/>
      <c r="P1356" s="226"/>
      <c r="Q1356" s="226"/>
      <c r="R1356" s="226"/>
      <c r="S1356" s="226"/>
      <c r="T1356" s="227"/>
      <c r="AT1356" s="228" t="s">
        <v>237</v>
      </c>
      <c r="AU1356" s="228" t="s">
        <v>87</v>
      </c>
      <c r="AV1356" s="12" t="s">
        <v>87</v>
      </c>
      <c r="AW1356" s="12" t="s">
        <v>42</v>
      </c>
      <c r="AX1356" s="12" t="s">
        <v>79</v>
      </c>
      <c r="AY1356" s="228" t="s">
        <v>228</v>
      </c>
    </row>
    <row r="1357" spans="2:51" s="12" customFormat="1" ht="13.5">
      <c r="B1357" s="217"/>
      <c r="C1357" s="218"/>
      <c r="D1357" s="229" t="s">
        <v>237</v>
      </c>
      <c r="E1357" s="230" t="s">
        <v>22</v>
      </c>
      <c r="F1357" s="231" t="s">
        <v>2614</v>
      </c>
      <c r="G1357" s="218"/>
      <c r="H1357" s="232">
        <v>8.1999999999999993</v>
      </c>
      <c r="I1357" s="223"/>
      <c r="J1357" s="218"/>
      <c r="K1357" s="218"/>
      <c r="L1357" s="224"/>
      <c r="M1357" s="225"/>
      <c r="N1357" s="226"/>
      <c r="O1357" s="226"/>
      <c r="P1357" s="226"/>
      <c r="Q1357" s="226"/>
      <c r="R1357" s="226"/>
      <c r="S1357" s="226"/>
      <c r="T1357" s="227"/>
      <c r="AT1357" s="228" t="s">
        <v>237</v>
      </c>
      <c r="AU1357" s="228" t="s">
        <v>87</v>
      </c>
      <c r="AV1357" s="12" t="s">
        <v>87</v>
      </c>
      <c r="AW1357" s="12" t="s">
        <v>42</v>
      </c>
      <c r="AX1357" s="12" t="s">
        <v>79</v>
      </c>
      <c r="AY1357" s="228" t="s">
        <v>228</v>
      </c>
    </row>
    <row r="1358" spans="2:51" s="12" customFormat="1" ht="13.5">
      <c r="B1358" s="217"/>
      <c r="C1358" s="218"/>
      <c r="D1358" s="229" t="s">
        <v>237</v>
      </c>
      <c r="E1358" s="230" t="s">
        <v>22</v>
      </c>
      <c r="F1358" s="231" t="s">
        <v>2615</v>
      </c>
      <c r="G1358" s="218"/>
      <c r="H1358" s="232">
        <v>12.63</v>
      </c>
      <c r="I1358" s="223"/>
      <c r="J1358" s="218"/>
      <c r="K1358" s="218"/>
      <c r="L1358" s="224"/>
      <c r="M1358" s="225"/>
      <c r="N1358" s="226"/>
      <c r="O1358" s="226"/>
      <c r="P1358" s="226"/>
      <c r="Q1358" s="226"/>
      <c r="R1358" s="226"/>
      <c r="S1358" s="226"/>
      <c r="T1358" s="227"/>
      <c r="AT1358" s="228" t="s">
        <v>237</v>
      </c>
      <c r="AU1358" s="228" t="s">
        <v>87</v>
      </c>
      <c r="AV1358" s="12" t="s">
        <v>87</v>
      </c>
      <c r="AW1358" s="12" t="s">
        <v>42</v>
      </c>
      <c r="AX1358" s="12" t="s">
        <v>79</v>
      </c>
      <c r="AY1358" s="228" t="s">
        <v>228</v>
      </c>
    </row>
    <row r="1359" spans="2:51" s="12" customFormat="1" ht="13.5">
      <c r="B1359" s="217"/>
      <c r="C1359" s="218"/>
      <c r="D1359" s="229" t="s">
        <v>237</v>
      </c>
      <c r="E1359" s="230" t="s">
        <v>22</v>
      </c>
      <c r="F1359" s="231" t="s">
        <v>2616</v>
      </c>
      <c r="G1359" s="218"/>
      <c r="H1359" s="232">
        <v>8</v>
      </c>
      <c r="I1359" s="223"/>
      <c r="J1359" s="218"/>
      <c r="K1359" s="218"/>
      <c r="L1359" s="224"/>
      <c r="M1359" s="225"/>
      <c r="N1359" s="226"/>
      <c r="O1359" s="226"/>
      <c r="P1359" s="226"/>
      <c r="Q1359" s="226"/>
      <c r="R1359" s="226"/>
      <c r="S1359" s="226"/>
      <c r="T1359" s="227"/>
      <c r="AT1359" s="228" t="s">
        <v>237</v>
      </c>
      <c r="AU1359" s="228" t="s">
        <v>87</v>
      </c>
      <c r="AV1359" s="12" t="s">
        <v>87</v>
      </c>
      <c r="AW1359" s="12" t="s">
        <v>42</v>
      </c>
      <c r="AX1359" s="12" t="s">
        <v>79</v>
      </c>
      <c r="AY1359" s="228" t="s">
        <v>228</v>
      </c>
    </row>
    <row r="1360" spans="2:51" s="12" customFormat="1" ht="13.5">
      <c r="B1360" s="217"/>
      <c r="C1360" s="218"/>
      <c r="D1360" s="229" t="s">
        <v>237</v>
      </c>
      <c r="E1360" s="230" t="s">
        <v>22</v>
      </c>
      <c r="F1360" s="231" t="s">
        <v>2617</v>
      </c>
      <c r="G1360" s="218"/>
      <c r="H1360" s="232">
        <v>20.8</v>
      </c>
      <c r="I1360" s="223"/>
      <c r="J1360" s="218"/>
      <c r="K1360" s="218"/>
      <c r="L1360" s="224"/>
      <c r="M1360" s="225"/>
      <c r="N1360" s="226"/>
      <c r="O1360" s="226"/>
      <c r="P1360" s="226"/>
      <c r="Q1360" s="226"/>
      <c r="R1360" s="226"/>
      <c r="S1360" s="226"/>
      <c r="T1360" s="227"/>
      <c r="AT1360" s="228" t="s">
        <v>237</v>
      </c>
      <c r="AU1360" s="228" t="s">
        <v>87</v>
      </c>
      <c r="AV1360" s="12" t="s">
        <v>87</v>
      </c>
      <c r="AW1360" s="12" t="s">
        <v>42</v>
      </c>
      <c r="AX1360" s="12" t="s">
        <v>79</v>
      </c>
      <c r="AY1360" s="228" t="s">
        <v>228</v>
      </c>
    </row>
    <row r="1361" spans="2:51" s="12" customFormat="1" ht="13.5">
      <c r="B1361" s="217"/>
      <c r="C1361" s="218"/>
      <c r="D1361" s="229" t="s">
        <v>237</v>
      </c>
      <c r="E1361" s="230" t="s">
        <v>22</v>
      </c>
      <c r="F1361" s="231" t="s">
        <v>2618</v>
      </c>
      <c r="G1361" s="218"/>
      <c r="H1361" s="232">
        <v>8.6</v>
      </c>
      <c r="I1361" s="223"/>
      <c r="J1361" s="218"/>
      <c r="K1361" s="218"/>
      <c r="L1361" s="224"/>
      <c r="M1361" s="225"/>
      <c r="N1361" s="226"/>
      <c r="O1361" s="226"/>
      <c r="P1361" s="226"/>
      <c r="Q1361" s="226"/>
      <c r="R1361" s="226"/>
      <c r="S1361" s="226"/>
      <c r="T1361" s="227"/>
      <c r="AT1361" s="228" t="s">
        <v>237</v>
      </c>
      <c r="AU1361" s="228" t="s">
        <v>87</v>
      </c>
      <c r="AV1361" s="12" t="s">
        <v>87</v>
      </c>
      <c r="AW1361" s="12" t="s">
        <v>42</v>
      </c>
      <c r="AX1361" s="12" t="s">
        <v>79</v>
      </c>
      <c r="AY1361" s="228" t="s">
        <v>228</v>
      </c>
    </row>
    <row r="1362" spans="2:51" s="12" customFormat="1" ht="13.5">
      <c r="B1362" s="217"/>
      <c r="C1362" s="218"/>
      <c r="D1362" s="229" t="s">
        <v>237</v>
      </c>
      <c r="E1362" s="230" t="s">
        <v>22</v>
      </c>
      <c r="F1362" s="231" t="s">
        <v>2619</v>
      </c>
      <c r="G1362" s="218"/>
      <c r="H1362" s="232">
        <v>8.4</v>
      </c>
      <c r="I1362" s="223"/>
      <c r="J1362" s="218"/>
      <c r="K1362" s="218"/>
      <c r="L1362" s="224"/>
      <c r="M1362" s="225"/>
      <c r="N1362" s="226"/>
      <c r="O1362" s="226"/>
      <c r="P1362" s="226"/>
      <c r="Q1362" s="226"/>
      <c r="R1362" s="226"/>
      <c r="S1362" s="226"/>
      <c r="T1362" s="227"/>
      <c r="AT1362" s="228" t="s">
        <v>237</v>
      </c>
      <c r="AU1362" s="228" t="s">
        <v>87</v>
      </c>
      <c r="AV1362" s="12" t="s">
        <v>87</v>
      </c>
      <c r="AW1362" s="12" t="s">
        <v>42</v>
      </c>
      <c r="AX1362" s="12" t="s">
        <v>79</v>
      </c>
      <c r="AY1362" s="228" t="s">
        <v>228</v>
      </c>
    </row>
    <row r="1363" spans="2:51" s="12" customFormat="1" ht="13.5">
      <c r="B1363" s="217"/>
      <c r="C1363" s="218"/>
      <c r="D1363" s="229" t="s">
        <v>237</v>
      </c>
      <c r="E1363" s="230" t="s">
        <v>22</v>
      </c>
      <c r="F1363" s="231" t="s">
        <v>2620</v>
      </c>
      <c r="G1363" s="218"/>
      <c r="H1363" s="232">
        <v>22</v>
      </c>
      <c r="I1363" s="223"/>
      <c r="J1363" s="218"/>
      <c r="K1363" s="218"/>
      <c r="L1363" s="224"/>
      <c r="M1363" s="225"/>
      <c r="N1363" s="226"/>
      <c r="O1363" s="226"/>
      <c r="P1363" s="226"/>
      <c r="Q1363" s="226"/>
      <c r="R1363" s="226"/>
      <c r="S1363" s="226"/>
      <c r="T1363" s="227"/>
      <c r="AT1363" s="228" t="s">
        <v>237</v>
      </c>
      <c r="AU1363" s="228" t="s">
        <v>87</v>
      </c>
      <c r="AV1363" s="12" t="s">
        <v>87</v>
      </c>
      <c r="AW1363" s="12" t="s">
        <v>42</v>
      </c>
      <c r="AX1363" s="12" t="s">
        <v>79</v>
      </c>
      <c r="AY1363" s="228" t="s">
        <v>228</v>
      </c>
    </row>
    <row r="1364" spans="2:51" s="14" customFormat="1" ht="13.5">
      <c r="B1364" s="257"/>
      <c r="C1364" s="258"/>
      <c r="D1364" s="229" t="s">
        <v>237</v>
      </c>
      <c r="E1364" s="259" t="s">
        <v>22</v>
      </c>
      <c r="F1364" s="260" t="s">
        <v>2528</v>
      </c>
      <c r="G1364" s="258"/>
      <c r="H1364" s="261" t="s">
        <v>22</v>
      </c>
      <c r="I1364" s="262"/>
      <c r="J1364" s="258"/>
      <c r="K1364" s="258"/>
      <c r="L1364" s="263"/>
      <c r="M1364" s="264"/>
      <c r="N1364" s="265"/>
      <c r="O1364" s="265"/>
      <c r="P1364" s="265"/>
      <c r="Q1364" s="265"/>
      <c r="R1364" s="265"/>
      <c r="S1364" s="265"/>
      <c r="T1364" s="266"/>
      <c r="AT1364" s="267" t="s">
        <v>237</v>
      </c>
      <c r="AU1364" s="267" t="s">
        <v>87</v>
      </c>
      <c r="AV1364" s="14" t="s">
        <v>24</v>
      </c>
      <c r="AW1364" s="14" t="s">
        <v>42</v>
      </c>
      <c r="AX1364" s="14" t="s">
        <v>79</v>
      </c>
      <c r="AY1364" s="267" t="s">
        <v>228</v>
      </c>
    </row>
    <row r="1365" spans="2:51" s="12" customFormat="1" ht="13.5">
      <c r="B1365" s="217"/>
      <c r="C1365" s="218"/>
      <c r="D1365" s="229" t="s">
        <v>237</v>
      </c>
      <c r="E1365" s="230" t="s">
        <v>22</v>
      </c>
      <c r="F1365" s="231" t="s">
        <v>2621</v>
      </c>
      <c r="G1365" s="218"/>
      <c r="H1365" s="232">
        <v>40.5</v>
      </c>
      <c r="I1365" s="223"/>
      <c r="J1365" s="218"/>
      <c r="K1365" s="218"/>
      <c r="L1365" s="224"/>
      <c r="M1365" s="225"/>
      <c r="N1365" s="226"/>
      <c r="O1365" s="226"/>
      <c r="P1365" s="226"/>
      <c r="Q1365" s="226"/>
      <c r="R1365" s="226"/>
      <c r="S1365" s="226"/>
      <c r="T1365" s="227"/>
      <c r="AT1365" s="228" t="s">
        <v>237</v>
      </c>
      <c r="AU1365" s="228" t="s">
        <v>87</v>
      </c>
      <c r="AV1365" s="12" t="s">
        <v>87</v>
      </c>
      <c r="AW1365" s="12" t="s">
        <v>42</v>
      </c>
      <c r="AX1365" s="12" t="s">
        <v>79</v>
      </c>
      <c r="AY1365" s="228" t="s">
        <v>228</v>
      </c>
    </row>
    <row r="1366" spans="2:51" s="12" customFormat="1" ht="13.5">
      <c r="B1366" s="217"/>
      <c r="C1366" s="218"/>
      <c r="D1366" s="229" t="s">
        <v>237</v>
      </c>
      <c r="E1366" s="230" t="s">
        <v>22</v>
      </c>
      <c r="F1366" s="231" t="s">
        <v>2622</v>
      </c>
      <c r="G1366" s="218"/>
      <c r="H1366" s="232">
        <v>40.5</v>
      </c>
      <c r="I1366" s="223"/>
      <c r="J1366" s="218"/>
      <c r="K1366" s="218"/>
      <c r="L1366" s="224"/>
      <c r="M1366" s="225"/>
      <c r="N1366" s="226"/>
      <c r="O1366" s="226"/>
      <c r="P1366" s="226"/>
      <c r="Q1366" s="226"/>
      <c r="R1366" s="226"/>
      <c r="S1366" s="226"/>
      <c r="T1366" s="227"/>
      <c r="AT1366" s="228" t="s">
        <v>237</v>
      </c>
      <c r="AU1366" s="228" t="s">
        <v>87</v>
      </c>
      <c r="AV1366" s="12" t="s">
        <v>87</v>
      </c>
      <c r="AW1366" s="12" t="s">
        <v>42</v>
      </c>
      <c r="AX1366" s="12" t="s">
        <v>79</v>
      </c>
      <c r="AY1366" s="228" t="s">
        <v>228</v>
      </c>
    </row>
    <row r="1367" spans="2:51" s="12" customFormat="1" ht="13.5">
      <c r="B1367" s="217"/>
      <c r="C1367" s="218"/>
      <c r="D1367" s="229" t="s">
        <v>237</v>
      </c>
      <c r="E1367" s="230" t="s">
        <v>22</v>
      </c>
      <c r="F1367" s="231" t="s">
        <v>2623</v>
      </c>
      <c r="G1367" s="218"/>
      <c r="H1367" s="232">
        <v>14.91</v>
      </c>
      <c r="I1367" s="223"/>
      <c r="J1367" s="218"/>
      <c r="K1367" s="218"/>
      <c r="L1367" s="224"/>
      <c r="M1367" s="225"/>
      <c r="N1367" s="226"/>
      <c r="O1367" s="226"/>
      <c r="P1367" s="226"/>
      <c r="Q1367" s="226"/>
      <c r="R1367" s="226"/>
      <c r="S1367" s="226"/>
      <c r="T1367" s="227"/>
      <c r="AT1367" s="228" t="s">
        <v>237</v>
      </c>
      <c r="AU1367" s="228" t="s">
        <v>87</v>
      </c>
      <c r="AV1367" s="12" t="s">
        <v>87</v>
      </c>
      <c r="AW1367" s="12" t="s">
        <v>42</v>
      </c>
      <c r="AX1367" s="12" t="s">
        <v>79</v>
      </c>
      <c r="AY1367" s="228" t="s">
        <v>228</v>
      </c>
    </row>
    <row r="1368" spans="2:51" s="12" customFormat="1" ht="13.5">
      <c r="B1368" s="217"/>
      <c r="C1368" s="218"/>
      <c r="D1368" s="229" t="s">
        <v>237</v>
      </c>
      <c r="E1368" s="230" t="s">
        <v>22</v>
      </c>
      <c r="F1368" s="231" t="s">
        <v>2624</v>
      </c>
      <c r="G1368" s="218"/>
      <c r="H1368" s="232">
        <v>22.5</v>
      </c>
      <c r="I1368" s="223"/>
      <c r="J1368" s="218"/>
      <c r="K1368" s="218"/>
      <c r="L1368" s="224"/>
      <c r="M1368" s="225"/>
      <c r="N1368" s="226"/>
      <c r="O1368" s="226"/>
      <c r="P1368" s="226"/>
      <c r="Q1368" s="226"/>
      <c r="R1368" s="226"/>
      <c r="S1368" s="226"/>
      <c r="T1368" s="227"/>
      <c r="AT1368" s="228" t="s">
        <v>237</v>
      </c>
      <c r="AU1368" s="228" t="s">
        <v>87</v>
      </c>
      <c r="AV1368" s="12" t="s">
        <v>87</v>
      </c>
      <c r="AW1368" s="12" t="s">
        <v>42</v>
      </c>
      <c r="AX1368" s="12" t="s">
        <v>79</v>
      </c>
      <c r="AY1368" s="228" t="s">
        <v>228</v>
      </c>
    </row>
    <row r="1369" spans="2:51" s="12" customFormat="1" ht="13.5">
      <c r="B1369" s="217"/>
      <c r="C1369" s="218"/>
      <c r="D1369" s="229" t="s">
        <v>237</v>
      </c>
      <c r="E1369" s="230" t="s">
        <v>22</v>
      </c>
      <c r="F1369" s="231" t="s">
        <v>2625</v>
      </c>
      <c r="G1369" s="218"/>
      <c r="H1369" s="232">
        <v>10.3</v>
      </c>
      <c r="I1369" s="223"/>
      <c r="J1369" s="218"/>
      <c r="K1369" s="218"/>
      <c r="L1369" s="224"/>
      <c r="M1369" s="225"/>
      <c r="N1369" s="226"/>
      <c r="O1369" s="226"/>
      <c r="P1369" s="226"/>
      <c r="Q1369" s="226"/>
      <c r="R1369" s="226"/>
      <c r="S1369" s="226"/>
      <c r="T1369" s="227"/>
      <c r="AT1369" s="228" t="s">
        <v>237</v>
      </c>
      <c r="AU1369" s="228" t="s">
        <v>87</v>
      </c>
      <c r="AV1369" s="12" t="s">
        <v>87</v>
      </c>
      <c r="AW1369" s="12" t="s">
        <v>42</v>
      </c>
      <c r="AX1369" s="12" t="s">
        <v>79</v>
      </c>
      <c r="AY1369" s="228" t="s">
        <v>228</v>
      </c>
    </row>
    <row r="1370" spans="2:51" s="12" customFormat="1" ht="13.5">
      <c r="B1370" s="217"/>
      <c r="C1370" s="218"/>
      <c r="D1370" s="229" t="s">
        <v>237</v>
      </c>
      <c r="E1370" s="230" t="s">
        <v>22</v>
      </c>
      <c r="F1370" s="231" t="s">
        <v>2626</v>
      </c>
      <c r="G1370" s="218"/>
      <c r="H1370" s="232">
        <v>12.25</v>
      </c>
      <c r="I1370" s="223"/>
      <c r="J1370" s="218"/>
      <c r="K1370" s="218"/>
      <c r="L1370" s="224"/>
      <c r="M1370" s="225"/>
      <c r="N1370" s="226"/>
      <c r="O1370" s="226"/>
      <c r="P1370" s="226"/>
      <c r="Q1370" s="226"/>
      <c r="R1370" s="226"/>
      <c r="S1370" s="226"/>
      <c r="T1370" s="227"/>
      <c r="AT1370" s="228" t="s">
        <v>237</v>
      </c>
      <c r="AU1370" s="228" t="s">
        <v>87</v>
      </c>
      <c r="AV1370" s="12" t="s">
        <v>87</v>
      </c>
      <c r="AW1370" s="12" t="s">
        <v>42</v>
      </c>
      <c r="AX1370" s="12" t="s">
        <v>79</v>
      </c>
      <c r="AY1370" s="228" t="s">
        <v>228</v>
      </c>
    </row>
    <row r="1371" spans="2:51" s="12" customFormat="1" ht="13.5">
      <c r="B1371" s="217"/>
      <c r="C1371" s="218"/>
      <c r="D1371" s="229" t="s">
        <v>237</v>
      </c>
      <c r="E1371" s="230" t="s">
        <v>22</v>
      </c>
      <c r="F1371" s="231" t="s">
        <v>2627</v>
      </c>
      <c r="G1371" s="218"/>
      <c r="H1371" s="232">
        <v>15.5</v>
      </c>
      <c r="I1371" s="223"/>
      <c r="J1371" s="218"/>
      <c r="K1371" s="218"/>
      <c r="L1371" s="224"/>
      <c r="M1371" s="225"/>
      <c r="N1371" s="226"/>
      <c r="O1371" s="226"/>
      <c r="P1371" s="226"/>
      <c r="Q1371" s="226"/>
      <c r="R1371" s="226"/>
      <c r="S1371" s="226"/>
      <c r="T1371" s="227"/>
      <c r="AT1371" s="228" t="s">
        <v>237</v>
      </c>
      <c r="AU1371" s="228" t="s">
        <v>87</v>
      </c>
      <c r="AV1371" s="12" t="s">
        <v>87</v>
      </c>
      <c r="AW1371" s="12" t="s">
        <v>42</v>
      </c>
      <c r="AX1371" s="12" t="s">
        <v>79</v>
      </c>
      <c r="AY1371" s="228" t="s">
        <v>228</v>
      </c>
    </row>
    <row r="1372" spans="2:51" s="12" customFormat="1" ht="13.5">
      <c r="B1372" s="217"/>
      <c r="C1372" s="218"/>
      <c r="D1372" s="229" t="s">
        <v>237</v>
      </c>
      <c r="E1372" s="230" t="s">
        <v>22</v>
      </c>
      <c r="F1372" s="231" t="s">
        <v>2628</v>
      </c>
      <c r="G1372" s="218"/>
      <c r="H1372" s="232">
        <v>6</v>
      </c>
      <c r="I1372" s="223"/>
      <c r="J1372" s="218"/>
      <c r="K1372" s="218"/>
      <c r="L1372" s="224"/>
      <c r="M1372" s="225"/>
      <c r="N1372" s="226"/>
      <c r="O1372" s="226"/>
      <c r="P1372" s="226"/>
      <c r="Q1372" s="226"/>
      <c r="R1372" s="226"/>
      <c r="S1372" s="226"/>
      <c r="T1372" s="227"/>
      <c r="AT1372" s="228" t="s">
        <v>237</v>
      </c>
      <c r="AU1372" s="228" t="s">
        <v>87</v>
      </c>
      <c r="AV1372" s="12" t="s">
        <v>87</v>
      </c>
      <c r="AW1372" s="12" t="s">
        <v>42</v>
      </c>
      <c r="AX1372" s="12" t="s">
        <v>79</v>
      </c>
      <c r="AY1372" s="228" t="s">
        <v>228</v>
      </c>
    </row>
    <row r="1373" spans="2:51" s="14" customFormat="1" ht="13.5">
      <c r="B1373" s="257"/>
      <c r="C1373" s="258"/>
      <c r="D1373" s="229" t="s">
        <v>237</v>
      </c>
      <c r="E1373" s="259" t="s">
        <v>22</v>
      </c>
      <c r="F1373" s="260" t="s">
        <v>987</v>
      </c>
      <c r="G1373" s="258"/>
      <c r="H1373" s="261" t="s">
        <v>22</v>
      </c>
      <c r="I1373" s="262"/>
      <c r="J1373" s="258"/>
      <c r="K1373" s="258"/>
      <c r="L1373" s="263"/>
      <c r="M1373" s="264"/>
      <c r="N1373" s="265"/>
      <c r="O1373" s="265"/>
      <c r="P1373" s="265"/>
      <c r="Q1373" s="265"/>
      <c r="R1373" s="265"/>
      <c r="S1373" s="265"/>
      <c r="T1373" s="266"/>
      <c r="AT1373" s="267" t="s">
        <v>237</v>
      </c>
      <c r="AU1373" s="267" t="s">
        <v>87</v>
      </c>
      <c r="AV1373" s="14" t="s">
        <v>24</v>
      </c>
      <c r="AW1373" s="14" t="s">
        <v>42</v>
      </c>
      <c r="AX1373" s="14" t="s">
        <v>79</v>
      </c>
      <c r="AY1373" s="267" t="s">
        <v>228</v>
      </c>
    </row>
    <row r="1374" spans="2:51" s="12" customFormat="1" ht="13.5">
      <c r="B1374" s="217"/>
      <c r="C1374" s="218"/>
      <c r="D1374" s="229" t="s">
        <v>237</v>
      </c>
      <c r="E1374" s="230" t="s">
        <v>22</v>
      </c>
      <c r="F1374" s="231" t="s">
        <v>2629</v>
      </c>
      <c r="G1374" s="218"/>
      <c r="H1374" s="232">
        <v>72.900000000000006</v>
      </c>
      <c r="I1374" s="223"/>
      <c r="J1374" s="218"/>
      <c r="K1374" s="218"/>
      <c r="L1374" s="224"/>
      <c r="M1374" s="225"/>
      <c r="N1374" s="226"/>
      <c r="O1374" s="226"/>
      <c r="P1374" s="226"/>
      <c r="Q1374" s="226"/>
      <c r="R1374" s="226"/>
      <c r="S1374" s="226"/>
      <c r="T1374" s="227"/>
      <c r="AT1374" s="228" t="s">
        <v>237</v>
      </c>
      <c r="AU1374" s="228" t="s">
        <v>87</v>
      </c>
      <c r="AV1374" s="12" t="s">
        <v>87</v>
      </c>
      <c r="AW1374" s="12" t="s">
        <v>42</v>
      </c>
      <c r="AX1374" s="12" t="s">
        <v>79</v>
      </c>
      <c r="AY1374" s="228" t="s">
        <v>228</v>
      </c>
    </row>
    <row r="1375" spans="2:51" s="12" customFormat="1" ht="13.5">
      <c r="B1375" s="217"/>
      <c r="C1375" s="218"/>
      <c r="D1375" s="229" t="s">
        <v>237</v>
      </c>
      <c r="E1375" s="230" t="s">
        <v>22</v>
      </c>
      <c r="F1375" s="231" t="s">
        <v>2630</v>
      </c>
      <c r="G1375" s="218"/>
      <c r="H1375" s="232">
        <v>32.4</v>
      </c>
      <c r="I1375" s="223"/>
      <c r="J1375" s="218"/>
      <c r="K1375" s="218"/>
      <c r="L1375" s="224"/>
      <c r="M1375" s="225"/>
      <c r="N1375" s="226"/>
      <c r="O1375" s="226"/>
      <c r="P1375" s="226"/>
      <c r="Q1375" s="226"/>
      <c r="R1375" s="226"/>
      <c r="S1375" s="226"/>
      <c r="T1375" s="227"/>
      <c r="AT1375" s="228" t="s">
        <v>237</v>
      </c>
      <c r="AU1375" s="228" t="s">
        <v>87</v>
      </c>
      <c r="AV1375" s="12" t="s">
        <v>87</v>
      </c>
      <c r="AW1375" s="12" t="s">
        <v>42</v>
      </c>
      <c r="AX1375" s="12" t="s">
        <v>79</v>
      </c>
      <c r="AY1375" s="228" t="s">
        <v>228</v>
      </c>
    </row>
    <row r="1376" spans="2:51" s="12" customFormat="1" ht="13.5">
      <c r="B1376" s="217"/>
      <c r="C1376" s="218"/>
      <c r="D1376" s="229" t="s">
        <v>237</v>
      </c>
      <c r="E1376" s="230" t="s">
        <v>22</v>
      </c>
      <c r="F1376" s="231" t="s">
        <v>2631</v>
      </c>
      <c r="G1376" s="218"/>
      <c r="H1376" s="232">
        <v>13.6</v>
      </c>
      <c r="I1376" s="223"/>
      <c r="J1376" s="218"/>
      <c r="K1376" s="218"/>
      <c r="L1376" s="224"/>
      <c r="M1376" s="225"/>
      <c r="N1376" s="226"/>
      <c r="O1376" s="226"/>
      <c r="P1376" s="226"/>
      <c r="Q1376" s="226"/>
      <c r="R1376" s="226"/>
      <c r="S1376" s="226"/>
      <c r="T1376" s="227"/>
      <c r="AT1376" s="228" t="s">
        <v>237</v>
      </c>
      <c r="AU1376" s="228" t="s">
        <v>87</v>
      </c>
      <c r="AV1376" s="12" t="s">
        <v>87</v>
      </c>
      <c r="AW1376" s="12" t="s">
        <v>42</v>
      </c>
      <c r="AX1376" s="12" t="s">
        <v>79</v>
      </c>
      <c r="AY1376" s="228" t="s">
        <v>228</v>
      </c>
    </row>
    <row r="1377" spans="2:65" s="12" customFormat="1" ht="13.5">
      <c r="B1377" s="217"/>
      <c r="C1377" s="218"/>
      <c r="D1377" s="229" t="s">
        <v>237</v>
      </c>
      <c r="E1377" s="230" t="s">
        <v>22</v>
      </c>
      <c r="F1377" s="231" t="s">
        <v>2632</v>
      </c>
      <c r="G1377" s="218"/>
      <c r="H1377" s="232">
        <v>22.4</v>
      </c>
      <c r="I1377" s="223"/>
      <c r="J1377" s="218"/>
      <c r="K1377" s="218"/>
      <c r="L1377" s="224"/>
      <c r="M1377" s="225"/>
      <c r="N1377" s="226"/>
      <c r="O1377" s="226"/>
      <c r="P1377" s="226"/>
      <c r="Q1377" s="226"/>
      <c r="R1377" s="226"/>
      <c r="S1377" s="226"/>
      <c r="T1377" s="227"/>
      <c r="AT1377" s="228" t="s">
        <v>237</v>
      </c>
      <c r="AU1377" s="228" t="s">
        <v>87</v>
      </c>
      <c r="AV1377" s="12" t="s">
        <v>87</v>
      </c>
      <c r="AW1377" s="12" t="s">
        <v>42</v>
      </c>
      <c r="AX1377" s="12" t="s">
        <v>79</v>
      </c>
      <c r="AY1377" s="228" t="s">
        <v>228</v>
      </c>
    </row>
    <row r="1378" spans="2:65" s="12" customFormat="1" ht="13.5">
      <c r="B1378" s="217"/>
      <c r="C1378" s="218"/>
      <c r="D1378" s="229" t="s">
        <v>237</v>
      </c>
      <c r="E1378" s="230" t="s">
        <v>22</v>
      </c>
      <c r="F1378" s="231" t="s">
        <v>2633</v>
      </c>
      <c r="G1378" s="218"/>
      <c r="H1378" s="232">
        <v>11.58</v>
      </c>
      <c r="I1378" s="223"/>
      <c r="J1378" s="218"/>
      <c r="K1378" s="218"/>
      <c r="L1378" s="224"/>
      <c r="M1378" s="225"/>
      <c r="N1378" s="226"/>
      <c r="O1378" s="226"/>
      <c r="P1378" s="226"/>
      <c r="Q1378" s="226"/>
      <c r="R1378" s="226"/>
      <c r="S1378" s="226"/>
      <c r="T1378" s="227"/>
      <c r="AT1378" s="228" t="s">
        <v>237</v>
      </c>
      <c r="AU1378" s="228" t="s">
        <v>87</v>
      </c>
      <c r="AV1378" s="12" t="s">
        <v>87</v>
      </c>
      <c r="AW1378" s="12" t="s">
        <v>42</v>
      </c>
      <c r="AX1378" s="12" t="s">
        <v>79</v>
      </c>
      <c r="AY1378" s="228" t="s">
        <v>228</v>
      </c>
    </row>
    <row r="1379" spans="2:65" s="12" customFormat="1" ht="13.5">
      <c r="B1379" s="217"/>
      <c r="C1379" s="218"/>
      <c r="D1379" s="229" t="s">
        <v>237</v>
      </c>
      <c r="E1379" s="230" t="s">
        <v>22</v>
      </c>
      <c r="F1379" s="231" t="s">
        <v>2634</v>
      </c>
      <c r="G1379" s="218"/>
      <c r="H1379" s="232">
        <v>15.48</v>
      </c>
      <c r="I1379" s="223"/>
      <c r="J1379" s="218"/>
      <c r="K1379" s="218"/>
      <c r="L1379" s="224"/>
      <c r="M1379" s="225"/>
      <c r="N1379" s="226"/>
      <c r="O1379" s="226"/>
      <c r="P1379" s="226"/>
      <c r="Q1379" s="226"/>
      <c r="R1379" s="226"/>
      <c r="S1379" s="226"/>
      <c r="T1379" s="227"/>
      <c r="AT1379" s="228" t="s">
        <v>237</v>
      </c>
      <c r="AU1379" s="228" t="s">
        <v>87</v>
      </c>
      <c r="AV1379" s="12" t="s">
        <v>87</v>
      </c>
      <c r="AW1379" s="12" t="s">
        <v>42</v>
      </c>
      <c r="AX1379" s="12" t="s">
        <v>79</v>
      </c>
      <c r="AY1379" s="228" t="s">
        <v>228</v>
      </c>
    </row>
    <row r="1380" spans="2:65" s="12" customFormat="1" ht="13.5">
      <c r="B1380" s="217"/>
      <c r="C1380" s="218"/>
      <c r="D1380" s="229" t="s">
        <v>237</v>
      </c>
      <c r="E1380" s="230" t="s">
        <v>22</v>
      </c>
      <c r="F1380" s="231" t="s">
        <v>2635</v>
      </c>
      <c r="G1380" s="218"/>
      <c r="H1380" s="232">
        <v>12</v>
      </c>
      <c r="I1380" s="223"/>
      <c r="J1380" s="218"/>
      <c r="K1380" s="218"/>
      <c r="L1380" s="224"/>
      <c r="M1380" s="225"/>
      <c r="N1380" s="226"/>
      <c r="O1380" s="226"/>
      <c r="P1380" s="226"/>
      <c r="Q1380" s="226"/>
      <c r="R1380" s="226"/>
      <c r="S1380" s="226"/>
      <c r="T1380" s="227"/>
      <c r="AT1380" s="228" t="s">
        <v>237</v>
      </c>
      <c r="AU1380" s="228" t="s">
        <v>87</v>
      </c>
      <c r="AV1380" s="12" t="s">
        <v>87</v>
      </c>
      <c r="AW1380" s="12" t="s">
        <v>42</v>
      </c>
      <c r="AX1380" s="12" t="s">
        <v>79</v>
      </c>
      <c r="AY1380" s="228" t="s">
        <v>228</v>
      </c>
    </row>
    <row r="1381" spans="2:65" s="13" customFormat="1" ht="13.5">
      <c r="B1381" s="243"/>
      <c r="C1381" s="244"/>
      <c r="D1381" s="219" t="s">
        <v>237</v>
      </c>
      <c r="E1381" s="245" t="s">
        <v>22</v>
      </c>
      <c r="F1381" s="246" t="s">
        <v>358</v>
      </c>
      <c r="G1381" s="244"/>
      <c r="H1381" s="247">
        <v>615.13499999999999</v>
      </c>
      <c r="I1381" s="248"/>
      <c r="J1381" s="244"/>
      <c r="K1381" s="244"/>
      <c r="L1381" s="249"/>
      <c r="M1381" s="250"/>
      <c r="N1381" s="251"/>
      <c r="O1381" s="251"/>
      <c r="P1381" s="251"/>
      <c r="Q1381" s="251"/>
      <c r="R1381" s="251"/>
      <c r="S1381" s="251"/>
      <c r="T1381" s="252"/>
      <c r="AT1381" s="253" t="s">
        <v>237</v>
      </c>
      <c r="AU1381" s="253" t="s">
        <v>87</v>
      </c>
      <c r="AV1381" s="13" t="s">
        <v>235</v>
      </c>
      <c r="AW1381" s="13" t="s">
        <v>42</v>
      </c>
      <c r="AX1381" s="13" t="s">
        <v>24</v>
      </c>
      <c r="AY1381" s="253" t="s">
        <v>228</v>
      </c>
    </row>
    <row r="1382" spans="2:65" s="1" customFormat="1" ht="22.5" customHeight="1">
      <c r="B1382" s="42"/>
      <c r="C1382" s="205" t="s">
        <v>2636</v>
      </c>
      <c r="D1382" s="205" t="s">
        <v>230</v>
      </c>
      <c r="E1382" s="206" t="s">
        <v>2637</v>
      </c>
      <c r="F1382" s="207" t="s">
        <v>2638</v>
      </c>
      <c r="G1382" s="208" t="s">
        <v>1024</v>
      </c>
      <c r="H1382" s="279"/>
      <c r="I1382" s="210"/>
      <c r="J1382" s="211">
        <f>ROUND(I1382*H1382,2)</f>
        <v>0</v>
      </c>
      <c r="K1382" s="207" t="s">
        <v>234</v>
      </c>
      <c r="L1382" s="62"/>
      <c r="M1382" s="212" t="s">
        <v>22</v>
      </c>
      <c r="N1382" s="213" t="s">
        <v>50</v>
      </c>
      <c r="O1382" s="43"/>
      <c r="P1382" s="214">
        <f>O1382*H1382</f>
        <v>0</v>
      </c>
      <c r="Q1382" s="214">
        <v>0</v>
      </c>
      <c r="R1382" s="214">
        <f>Q1382*H1382</f>
        <v>0</v>
      </c>
      <c r="S1382" s="214">
        <v>0</v>
      </c>
      <c r="T1382" s="215">
        <f>S1382*H1382</f>
        <v>0</v>
      </c>
      <c r="AR1382" s="25" t="s">
        <v>304</v>
      </c>
      <c r="AT1382" s="25" t="s">
        <v>230</v>
      </c>
      <c r="AU1382" s="25" t="s">
        <v>87</v>
      </c>
      <c r="AY1382" s="25" t="s">
        <v>228</v>
      </c>
      <c r="BE1382" s="216">
        <f>IF(N1382="základní",J1382,0)</f>
        <v>0</v>
      </c>
      <c r="BF1382" s="216">
        <f>IF(N1382="snížená",J1382,0)</f>
        <v>0</v>
      </c>
      <c r="BG1382" s="216">
        <f>IF(N1382="zákl. přenesená",J1382,0)</f>
        <v>0</v>
      </c>
      <c r="BH1382" s="216">
        <f>IF(N1382="sníž. přenesená",J1382,0)</f>
        <v>0</v>
      </c>
      <c r="BI1382" s="216">
        <f>IF(N1382="nulová",J1382,0)</f>
        <v>0</v>
      </c>
      <c r="BJ1382" s="25" t="s">
        <v>24</v>
      </c>
      <c r="BK1382" s="216">
        <f>ROUND(I1382*H1382,2)</f>
        <v>0</v>
      </c>
      <c r="BL1382" s="25" t="s">
        <v>304</v>
      </c>
      <c r="BM1382" s="25" t="s">
        <v>2639</v>
      </c>
    </row>
    <row r="1383" spans="2:65" s="11" customFormat="1" ht="29.85" customHeight="1">
      <c r="B1383" s="188"/>
      <c r="C1383" s="189"/>
      <c r="D1383" s="202" t="s">
        <v>78</v>
      </c>
      <c r="E1383" s="203" t="s">
        <v>2640</v>
      </c>
      <c r="F1383" s="203" t="s">
        <v>2641</v>
      </c>
      <c r="G1383" s="189"/>
      <c r="H1383" s="189"/>
      <c r="I1383" s="192"/>
      <c r="J1383" s="204">
        <f>BK1383</f>
        <v>0</v>
      </c>
      <c r="K1383" s="189"/>
      <c r="L1383" s="194"/>
      <c r="M1383" s="195"/>
      <c r="N1383" s="196"/>
      <c r="O1383" s="196"/>
      <c r="P1383" s="197">
        <f>SUM(P1384:P1390)</f>
        <v>0</v>
      </c>
      <c r="Q1383" s="196"/>
      <c r="R1383" s="197">
        <f>SUM(R1384:R1390)</f>
        <v>5.8377899999999996E-2</v>
      </c>
      <c r="S1383" s="196"/>
      <c r="T1383" s="198">
        <f>SUM(T1384:T1390)</f>
        <v>0</v>
      </c>
      <c r="AR1383" s="199" t="s">
        <v>87</v>
      </c>
      <c r="AT1383" s="200" t="s">
        <v>78</v>
      </c>
      <c r="AU1383" s="200" t="s">
        <v>24</v>
      </c>
      <c r="AY1383" s="199" t="s">
        <v>228</v>
      </c>
      <c r="BK1383" s="201">
        <f>SUM(BK1384:BK1390)</f>
        <v>0</v>
      </c>
    </row>
    <row r="1384" spans="2:65" s="1" customFormat="1" ht="22.5" customHeight="1">
      <c r="B1384" s="42"/>
      <c r="C1384" s="205" t="s">
        <v>2642</v>
      </c>
      <c r="D1384" s="205" t="s">
        <v>230</v>
      </c>
      <c r="E1384" s="206" t="s">
        <v>2643</v>
      </c>
      <c r="F1384" s="207" t="s">
        <v>2644</v>
      </c>
      <c r="G1384" s="208" t="s">
        <v>263</v>
      </c>
      <c r="H1384" s="209">
        <v>185.6</v>
      </c>
      <c r="I1384" s="210"/>
      <c r="J1384" s="211">
        <f>ROUND(I1384*H1384,2)</f>
        <v>0</v>
      </c>
      <c r="K1384" s="207" t="s">
        <v>264</v>
      </c>
      <c r="L1384" s="62"/>
      <c r="M1384" s="212" t="s">
        <v>22</v>
      </c>
      <c r="N1384" s="213" t="s">
        <v>50</v>
      </c>
      <c r="O1384" s="43"/>
      <c r="P1384" s="214">
        <f>O1384*H1384</f>
        <v>0</v>
      </c>
      <c r="Q1384" s="214">
        <v>0</v>
      </c>
      <c r="R1384" s="214">
        <f>Q1384*H1384</f>
        <v>0</v>
      </c>
      <c r="S1384" s="214">
        <v>0</v>
      </c>
      <c r="T1384" s="215">
        <f>S1384*H1384</f>
        <v>0</v>
      </c>
      <c r="AR1384" s="25" t="s">
        <v>304</v>
      </c>
      <c r="AT1384" s="25" t="s">
        <v>230</v>
      </c>
      <c r="AU1384" s="25" t="s">
        <v>87</v>
      </c>
      <c r="AY1384" s="25" t="s">
        <v>228</v>
      </c>
      <c r="BE1384" s="216">
        <f>IF(N1384="základní",J1384,0)</f>
        <v>0</v>
      </c>
      <c r="BF1384" s="216">
        <f>IF(N1384="snížená",J1384,0)</f>
        <v>0</v>
      </c>
      <c r="BG1384" s="216">
        <f>IF(N1384="zákl. přenesená",J1384,0)</f>
        <v>0</v>
      </c>
      <c r="BH1384" s="216">
        <f>IF(N1384="sníž. přenesená",J1384,0)</f>
        <v>0</v>
      </c>
      <c r="BI1384" s="216">
        <f>IF(N1384="nulová",J1384,0)</f>
        <v>0</v>
      </c>
      <c r="BJ1384" s="25" t="s">
        <v>24</v>
      </c>
      <c r="BK1384" s="216">
        <f>ROUND(I1384*H1384,2)</f>
        <v>0</v>
      </c>
      <c r="BL1384" s="25" t="s">
        <v>304</v>
      </c>
      <c r="BM1384" s="25" t="s">
        <v>2645</v>
      </c>
    </row>
    <row r="1385" spans="2:65" s="12" customFormat="1" ht="13.5">
      <c r="B1385" s="217"/>
      <c r="C1385" s="218"/>
      <c r="D1385" s="219" t="s">
        <v>237</v>
      </c>
      <c r="E1385" s="220" t="s">
        <v>22</v>
      </c>
      <c r="F1385" s="221" t="s">
        <v>2646</v>
      </c>
      <c r="G1385" s="218"/>
      <c r="H1385" s="222">
        <v>185.6</v>
      </c>
      <c r="I1385" s="223"/>
      <c r="J1385" s="218"/>
      <c r="K1385" s="218"/>
      <c r="L1385" s="224"/>
      <c r="M1385" s="225"/>
      <c r="N1385" s="226"/>
      <c r="O1385" s="226"/>
      <c r="P1385" s="226"/>
      <c r="Q1385" s="226"/>
      <c r="R1385" s="226"/>
      <c r="S1385" s="226"/>
      <c r="T1385" s="227"/>
      <c r="AT1385" s="228" t="s">
        <v>237</v>
      </c>
      <c r="AU1385" s="228" t="s">
        <v>87</v>
      </c>
      <c r="AV1385" s="12" t="s">
        <v>87</v>
      </c>
      <c r="AW1385" s="12" t="s">
        <v>42</v>
      </c>
      <c r="AX1385" s="12" t="s">
        <v>24</v>
      </c>
      <c r="AY1385" s="228" t="s">
        <v>228</v>
      </c>
    </row>
    <row r="1386" spans="2:65" s="1" customFormat="1" ht="22.5" customHeight="1">
      <c r="B1386" s="42"/>
      <c r="C1386" s="205" t="s">
        <v>2647</v>
      </c>
      <c r="D1386" s="205" t="s">
        <v>230</v>
      </c>
      <c r="E1386" s="206" t="s">
        <v>2648</v>
      </c>
      <c r="F1386" s="207" t="s">
        <v>2649</v>
      </c>
      <c r="G1386" s="208" t="s">
        <v>263</v>
      </c>
      <c r="H1386" s="209">
        <v>180</v>
      </c>
      <c r="I1386" s="210"/>
      <c r="J1386" s="211">
        <f>ROUND(I1386*H1386,2)</f>
        <v>0</v>
      </c>
      <c r="K1386" s="207" t="s">
        <v>264</v>
      </c>
      <c r="L1386" s="62"/>
      <c r="M1386" s="212" t="s">
        <v>22</v>
      </c>
      <c r="N1386" s="213" t="s">
        <v>50</v>
      </c>
      <c r="O1386" s="43"/>
      <c r="P1386" s="214">
        <f>O1386*H1386</f>
        <v>0</v>
      </c>
      <c r="Q1386" s="214">
        <v>2.5000000000000001E-4</v>
      </c>
      <c r="R1386" s="214">
        <f>Q1386*H1386</f>
        <v>4.4999999999999998E-2</v>
      </c>
      <c r="S1386" s="214">
        <v>0</v>
      </c>
      <c r="T1386" s="215">
        <f>S1386*H1386</f>
        <v>0</v>
      </c>
      <c r="AR1386" s="25" t="s">
        <v>304</v>
      </c>
      <c r="AT1386" s="25" t="s">
        <v>230</v>
      </c>
      <c r="AU1386" s="25" t="s">
        <v>87</v>
      </c>
      <c r="AY1386" s="25" t="s">
        <v>228</v>
      </c>
      <c r="BE1386" s="216">
        <f>IF(N1386="základní",J1386,0)</f>
        <v>0</v>
      </c>
      <c r="BF1386" s="216">
        <f>IF(N1386="snížená",J1386,0)</f>
        <v>0</v>
      </c>
      <c r="BG1386" s="216">
        <f>IF(N1386="zákl. přenesená",J1386,0)</f>
        <v>0</v>
      </c>
      <c r="BH1386" s="216">
        <f>IF(N1386="sníž. přenesená",J1386,0)</f>
        <v>0</v>
      </c>
      <c r="BI1386" s="216">
        <f>IF(N1386="nulová",J1386,0)</f>
        <v>0</v>
      </c>
      <c r="BJ1386" s="25" t="s">
        <v>24</v>
      </c>
      <c r="BK1386" s="216">
        <f>ROUND(I1386*H1386,2)</f>
        <v>0</v>
      </c>
      <c r="BL1386" s="25" t="s">
        <v>304</v>
      </c>
      <c r="BM1386" s="25" t="s">
        <v>2650</v>
      </c>
    </row>
    <row r="1387" spans="2:65" s="12" customFormat="1" ht="13.5">
      <c r="B1387" s="217"/>
      <c r="C1387" s="218"/>
      <c r="D1387" s="219" t="s">
        <v>237</v>
      </c>
      <c r="E1387" s="220" t="s">
        <v>22</v>
      </c>
      <c r="F1387" s="221" t="s">
        <v>2651</v>
      </c>
      <c r="G1387" s="218"/>
      <c r="H1387" s="222">
        <v>180</v>
      </c>
      <c r="I1387" s="223"/>
      <c r="J1387" s="218"/>
      <c r="K1387" s="218"/>
      <c r="L1387" s="224"/>
      <c r="M1387" s="225"/>
      <c r="N1387" s="226"/>
      <c r="O1387" s="226"/>
      <c r="P1387" s="226"/>
      <c r="Q1387" s="226"/>
      <c r="R1387" s="226"/>
      <c r="S1387" s="226"/>
      <c r="T1387" s="227"/>
      <c r="AT1387" s="228" t="s">
        <v>237</v>
      </c>
      <c r="AU1387" s="228" t="s">
        <v>87</v>
      </c>
      <c r="AV1387" s="12" t="s">
        <v>87</v>
      </c>
      <c r="AW1387" s="12" t="s">
        <v>42</v>
      </c>
      <c r="AX1387" s="12" t="s">
        <v>24</v>
      </c>
      <c r="AY1387" s="228" t="s">
        <v>228</v>
      </c>
    </row>
    <row r="1388" spans="2:65" s="1" customFormat="1" ht="22.5" customHeight="1">
      <c r="B1388" s="42"/>
      <c r="C1388" s="205" t="s">
        <v>2652</v>
      </c>
      <c r="D1388" s="205" t="s">
        <v>230</v>
      </c>
      <c r="E1388" s="206" t="s">
        <v>2653</v>
      </c>
      <c r="F1388" s="207" t="s">
        <v>2654</v>
      </c>
      <c r="G1388" s="208" t="s">
        <v>263</v>
      </c>
      <c r="H1388" s="209">
        <v>70.41</v>
      </c>
      <c r="I1388" s="210"/>
      <c r="J1388" s="211">
        <f>ROUND(I1388*H1388,2)</f>
        <v>0</v>
      </c>
      <c r="K1388" s="207" t="s">
        <v>264</v>
      </c>
      <c r="L1388" s="62"/>
      <c r="M1388" s="212" t="s">
        <v>22</v>
      </c>
      <c r="N1388" s="213" t="s">
        <v>50</v>
      </c>
      <c r="O1388" s="43"/>
      <c r="P1388" s="214">
        <f>O1388*H1388</f>
        <v>0</v>
      </c>
      <c r="Q1388" s="214">
        <v>1.9000000000000001E-4</v>
      </c>
      <c r="R1388" s="214">
        <f>Q1388*H1388</f>
        <v>1.33779E-2</v>
      </c>
      <c r="S1388" s="214">
        <v>0</v>
      </c>
      <c r="T1388" s="215">
        <f>S1388*H1388</f>
        <v>0</v>
      </c>
      <c r="AR1388" s="25" t="s">
        <v>304</v>
      </c>
      <c r="AT1388" s="25" t="s">
        <v>230</v>
      </c>
      <c r="AU1388" s="25" t="s">
        <v>87</v>
      </c>
      <c r="AY1388" s="25" t="s">
        <v>228</v>
      </c>
      <c r="BE1388" s="216">
        <f>IF(N1388="základní",J1388,0)</f>
        <v>0</v>
      </c>
      <c r="BF1388" s="216">
        <f>IF(N1388="snížená",J1388,0)</f>
        <v>0</v>
      </c>
      <c r="BG1388" s="216">
        <f>IF(N1388="zákl. přenesená",J1388,0)</f>
        <v>0</v>
      </c>
      <c r="BH1388" s="216">
        <f>IF(N1388="sníž. přenesená",J1388,0)</f>
        <v>0</v>
      </c>
      <c r="BI1388" s="216">
        <f>IF(N1388="nulová",J1388,0)</f>
        <v>0</v>
      </c>
      <c r="BJ1388" s="25" t="s">
        <v>24</v>
      </c>
      <c r="BK1388" s="216">
        <f>ROUND(I1388*H1388,2)</f>
        <v>0</v>
      </c>
      <c r="BL1388" s="25" t="s">
        <v>304</v>
      </c>
      <c r="BM1388" s="25" t="s">
        <v>2655</v>
      </c>
    </row>
    <row r="1389" spans="2:65" s="1" customFormat="1" ht="67.5">
      <c r="B1389" s="42"/>
      <c r="C1389" s="64"/>
      <c r="D1389" s="229" t="s">
        <v>640</v>
      </c>
      <c r="E1389" s="64"/>
      <c r="F1389" s="254" t="s">
        <v>2656</v>
      </c>
      <c r="G1389" s="64"/>
      <c r="H1389" s="64"/>
      <c r="I1389" s="173"/>
      <c r="J1389" s="64"/>
      <c r="K1389" s="64"/>
      <c r="L1389" s="62"/>
      <c r="M1389" s="255"/>
      <c r="N1389" s="43"/>
      <c r="O1389" s="43"/>
      <c r="P1389" s="43"/>
      <c r="Q1389" s="43"/>
      <c r="R1389" s="43"/>
      <c r="S1389" s="43"/>
      <c r="T1389" s="79"/>
      <c r="AT1389" s="25" t="s">
        <v>640</v>
      </c>
      <c r="AU1389" s="25" t="s">
        <v>87</v>
      </c>
    </row>
    <row r="1390" spans="2:65" s="12" customFormat="1" ht="13.5">
      <c r="B1390" s="217"/>
      <c r="C1390" s="218"/>
      <c r="D1390" s="229" t="s">
        <v>237</v>
      </c>
      <c r="E1390" s="230" t="s">
        <v>22</v>
      </c>
      <c r="F1390" s="231" t="s">
        <v>626</v>
      </c>
      <c r="G1390" s="218"/>
      <c r="H1390" s="232">
        <v>70.41</v>
      </c>
      <c r="I1390" s="223"/>
      <c r="J1390" s="218"/>
      <c r="K1390" s="218"/>
      <c r="L1390" s="224"/>
      <c r="M1390" s="225"/>
      <c r="N1390" s="226"/>
      <c r="O1390" s="226"/>
      <c r="P1390" s="226"/>
      <c r="Q1390" s="226"/>
      <c r="R1390" s="226"/>
      <c r="S1390" s="226"/>
      <c r="T1390" s="227"/>
      <c r="AT1390" s="228" t="s">
        <v>237</v>
      </c>
      <c r="AU1390" s="228" t="s">
        <v>87</v>
      </c>
      <c r="AV1390" s="12" t="s">
        <v>87</v>
      </c>
      <c r="AW1390" s="12" t="s">
        <v>42</v>
      </c>
      <c r="AX1390" s="12" t="s">
        <v>24</v>
      </c>
      <c r="AY1390" s="228" t="s">
        <v>228</v>
      </c>
    </row>
    <row r="1391" spans="2:65" s="11" customFormat="1" ht="29.85" customHeight="1">
      <c r="B1391" s="188"/>
      <c r="C1391" s="189"/>
      <c r="D1391" s="202" t="s">
        <v>78</v>
      </c>
      <c r="E1391" s="203" t="s">
        <v>2657</v>
      </c>
      <c r="F1391" s="203" t="s">
        <v>2658</v>
      </c>
      <c r="G1391" s="189"/>
      <c r="H1391" s="189"/>
      <c r="I1391" s="192"/>
      <c r="J1391" s="204">
        <f>BK1391</f>
        <v>0</v>
      </c>
      <c r="K1391" s="189"/>
      <c r="L1391" s="194"/>
      <c r="M1391" s="195"/>
      <c r="N1391" s="196"/>
      <c r="O1391" s="196"/>
      <c r="P1391" s="197">
        <f>SUM(P1392:P1404)</f>
        <v>0</v>
      </c>
      <c r="Q1391" s="196"/>
      <c r="R1391" s="197">
        <f>SUM(R1392:R1404)</f>
        <v>3.9749255699999999</v>
      </c>
      <c r="S1391" s="196"/>
      <c r="T1391" s="198">
        <f>SUM(T1392:T1404)</f>
        <v>0</v>
      </c>
      <c r="AR1391" s="199" t="s">
        <v>87</v>
      </c>
      <c r="AT1391" s="200" t="s">
        <v>78</v>
      </c>
      <c r="AU1391" s="200" t="s">
        <v>24</v>
      </c>
      <c r="AY1391" s="199" t="s">
        <v>228</v>
      </c>
      <c r="BK1391" s="201">
        <f>SUM(BK1392:BK1404)</f>
        <v>0</v>
      </c>
    </row>
    <row r="1392" spans="2:65" s="1" customFormat="1" ht="22.5" customHeight="1">
      <c r="B1392" s="42"/>
      <c r="C1392" s="205" t="s">
        <v>2659</v>
      </c>
      <c r="D1392" s="205" t="s">
        <v>230</v>
      </c>
      <c r="E1392" s="206" t="s">
        <v>2660</v>
      </c>
      <c r="F1392" s="207" t="s">
        <v>2661</v>
      </c>
      <c r="G1392" s="208" t="s">
        <v>263</v>
      </c>
      <c r="H1392" s="209">
        <v>2452.4079999999999</v>
      </c>
      <c r="I1392" s="210"/>
      <c r="J1392" s="211">
        <f>ROUND(I1392*H1392,2)</f>
        <v>0</v>
      </c>
      <c r="K1392" s="207" t="s">
        <v>264</v>
      </c>
      <c r="L1392" s="62"/>
      <c r="M1392" s="212" t="s">
        <v>22</v>
      </c>
      <c r="N1392" s="213" t="s">
        <v>50</v>
      </c>
      <c r="O1392" s="43"/>
      <c r="P1392" s="214">
        <f>O1392*H1392</f>
        <v>0</v>
      </c>
      <c r="Q1392" s="214">
        <v>0</v>
      </c>
      <c r="R1392" s="214">
        <f>Q1392*H1392</f>
        <v>0</v>
      </c>
      <c r="S1392" s="214">
        <v>0</v>
      </c>
      <c r="T1392" s="215">
        <f>S1392*H1392</f>
        <v>0</v>
      </c>
      <c r="AR1392" s="25" t="s">
        <v>304</v>
      </c>
      <c r="AT1392" s="25" t="s">
        <v>230</v>
      </c>
      <c r="AU1392" s="25" t="s">
        <v>87</v>
      </c>
      <c r="AY1392" s="25" t="s">
        <v>228</v>
      </c>
      <c r="BE1392" s="216">
        <f>IF(N1392="základní",J1392,0)</f>
        <v>0</v>
      </c>
      <c r="BF1392" s="216">
        <f>IF(N1392="snížená",J1392,0)</f>
        <v>0</v>
      </c>
      <c r="BG1392" s="216">
        <f>IF(N1392="zákl. přenesená",J1392,0)</f>
        <v>0</v>
      </c>
      <c r="BH1392" s="216">
        <f>IF(N1392="sníž. přenesená",J1392,0)</f>
        <v>0</v>
      </c>
      <c r="BI1392" s="216">
        <f>IF(N1392="nulová",J1392,0)</f>
        <v>0</v>
      </c>
      <c r="BJ1392" s="25" t="s">
        <v>24</v>
      </c>
      <c r="BK1392" s="216">
        <f>ROUND(I1392*H1392,2)</f>
        <v>0</v>
      </c>
      <c r="BL1392" s="25" t="s">
        <v>304</v>
      </c>
      <c r="BM1392" s="25" t="s">
        <v>2662</v>
      </c>
    </row>
    <row r="1393" spans="2:65" s="12" customFormat="1" ht="13.5">
      <c r="B1393" s="217"/>
      <c r="C1393" s="218"/>
      <c r="D1393" s="219" t="s">
        <v>237</v>
      </c>
      <c r="E1393" s="220" t="s">
        <v>22</v>
      </c>
      <c r="F1393" s="221" t="s">
        <v>2663</v>
      </c>
      <c r="G1393" s="218"/>
      <c r="H1393" s="222">
        <v>2452.4079999999999</v>
      </c>
      <c r="I1393" s="223"/>
      <c r="J1393" s="218"/>
      <c r="K1393" s="218"/>
      <c r="L1393" s="224"/>
      <c r="M1393" s="225"/>
      <c r="N1393" s="226"/>
      <c r="O1393" s="226"/>
      <c r="P1393" s="226"/>
      <c r="Q1393" s="226"/>
      <c r="R1393" s="226"/>
      <c r="S1393" s="226"/>
      <c r="T1393" s="227"/>
      <c r="AT1393" s="228" t="s">
        <v>237</v>
      </c>
      <c r="AU1393" s="228" t="s">
        <v>87</v>
      </c>
      <c r="AV1393" s="12" t="s">
        <v>87</v>
      </c>
      <c r="AW1393" s="12" t="s">
        <v>42</v>
      </c>
      <c r="AX1393" s="12" t="s">
        <v>24</v>
      </c>
      <c r="AY1393" s="228" t="s">
        <v>228</v>
      </c>
    </row>
    <row r="1394" spans="2:65" s="1" customFormat="1" ht="22.5" customHeight="1">
      <c r="B1394" s="42"/>
      <c r="C1394" s="205" t="s">
        <v>2664</v>
      </c>
      <c r="D1394" s="205" t="s">
        <v>230</v>
      </c>
      <c r="E1394" s="206" t="s">
        <v>2665</v>
      </c>
      <c r="F1394" s="207" t="s">
        <v>2666</v>
      </c>
      <c r="G1394" s="208" t="s">
        <v>263</v>
      </c>
      <c r="H1394" s="209">
        <v>8112.0929999999998</v>
      </c>
      <c r="I1394" s="210"/>
      <c r="J1394" s="211">
        <f>ROUND(I1394*H1394,2)</f>
        <v>0</v>
      </c>
      <c r="K1394" s="207" t="s">
        <v>234</v>
      </c>
      <c r="L1394" s="62"/>
      <c r="M1394" s="212" t="s">
        <v>22</v>
      </c>
      <c r="N1394" s="213" t="s">
        <v>50</v>
      </c>
      <c r="O1394" s="43"/>
      <c r="P1394" s="214">
        <f>O1394*H1394</f>
        <v>0</v>
      </c>
      <c r="Q1394" s="214">
        <v>2.0000000000000001E-4</v>
      </c>
      <c r="R1394" s="214">
        <f>Q1394*H1394</f>
        <v>1.6224186</v>
      </c>
      <c r="S1394" s="214">
        <v>0</v>
      </c>
      <c r="T1394" s="215">
        <f>S1394*H1394</f>
        <v>0</v>
      </c>
      <c r="AR1394" s="25" t="s">
        <v>304</v>
      </c>
      <c r="AT1394" s="25" t="s">
        <v>230</v>
      </c>
      <c r="AU1394" s="25" t="s">
        <v>87</v>
      </c>
      <c r="AY1394" s="25" t="s">
        <v>228</v>
      </c>
      <c r="BE1394" s="216">
        <f>IF(N1394="základní",J1394,0)</f>
        <v>0</v>
      </c>
      <c r="BF1394" s="216">
        <f>IF(N1394="snížená",J1394,0)</f>
        <v>0</v>
      </c>
      <c r="BG1394" s="216">
        <f>IF(N1394="zákl. přenesená",J1394,0)</f>
        <v>0</v>
      </c>
      <c r="BH1394" s="216">
        <f>IF(N1394="sníž. přenesená",J1394,0)</f>
        <v>0</v>
      </c>
      <c r="BI1394" s="216">
        <f>IF(N1394="nulová",J1394,0)</f>
        <v>0</v>
      </c>
      <c r="BJ1394" s="25" t="s">
        <v>24</v>
      </c>
      <c r="BK1394" s="216">
        <f>ROUND(I1394*H1394,2)</f>
        <v>0</v>
      </c>
      <c r="BL1394" s="25" t="s">
        <v>304</v>
      </c>
      <c r="BM1394" s="25" t="s">
        <v>2667</v>
      </c>
    </row>
    <row r="1395" spans="2:65" s="1" customFormat="1" ht="31.5" customHeight="1">
      <c r="B1395" s="42"/>
      <c r="C1395" s="205" t="s">
        <v>2668</v>
      </c>
      <c r="D1395" s="205" t="s">
        <v>230</v>
      </c>
      <c r="E1395" s="206" t="s">
        <v>2669</v>
      </c>
      <c r="F1395" s="207" t="s">
        <v>2670</v>
      </c>
      <c r="G1395" s="208" t="s">
        <v>263</v>
      </c>
      <c r="H1395" s="209">
        <v>8112.0929999999998</v>
      </c>
      <c r="I1395" s="210"/>
      <c r="J1395" s="211">
        <f>ROUND(I1395*H1395,2)</f>
        <v>0</v>
      </c>
      <c r="K1395" s="207" t="s">
        <v>234</v>
      </c>
      <c r="L1395" s="62"/>
      <c r="M1395" s="212" t="s">
        <v>22</v>
      </c>
      <c r="N1395" s="213" t="s">
        <v>50</v>
      </c>
      <c r="O1395" s="43"/>
      <c r="P1395" s="214">
        <f>O1395*H1395</f>
        <v>0</v>
      </c>
      <c r="Q1395" s="214">
        <v>2.9E-4</v>
      </c>
      <c r="R1395" s="214">
        <f>Q1395*H1395</f>
        <v>2.3525069699999999</v>
      </c>
      <c r="S1395" s="214">
        <v>0</v>
      </c>
      <c r="T1395" s="215">
        <f>S1395*H1395</f>
        <v>0</v>
      </c>
      <c r="AR1395" s="25" t="s">
        <v>304</v>
      </c>
      <c r="AT1395" s="25" t="s">
        <v>230</v>
      </c>
      <c r="AU1395" s="25" t="s">
        <v>87</v>
      </c>
      <c r="AY1395" s="25" t="s">
        <v>228</v>
      </c>
      <c r="BE1395" s="216">
        <f>IF(N1395="základní",J1395,0)</f>
        <v>0</v>
      </c>
      <c r="BF1395" s="216">
        <f>IF(N1395="snížená",J1395,0)</f>
        <v>0</v>
      </c>
      <c r="BG1395" s="216">
        <f>IF(N1395="zákl. přenesená",J1395,0)</f>
        <v>0</v>
      </c>
      <c r="BH1395" s="216">
        <f>IF(N1395="sníž. přenesená",J1395,0)</f>
        <v>0</v>
      </c>
      <c r="BI1395" s="216">
        <f>IF(N1395="nulová",J1395,0)</f>
        <v>0</v>
      </c>
      <c r="BJ1395" s="25" t="s">
        <v>24</v>
      </c>
      <c r="BK1395" s="216">
        <f>ROUND(I1395*H1395,2)</f>
        <v>0</v>
      </c>
      <c r="BL1395" s="25" t="s">
        <v>304</v>
      </c>
      <c r="BM1395" s="25" t="s">
        <v>2671</v>
      </c>
    </row>
    <row r="1396" spans="2:65" s="12" customFormat="1" ht="27">
      <c r="B1396" s="217"/>
      <c r="C1396" s="218"/>
      <c r="D1396" s="229" t="s">
        <v>237</v>
      </c>
      <c r="E1396" s="230" t="s">
        <v>22</v>
      </c>
      <c r="F1396" s="231" t="s">
        <v>2672</v>
      </c>
      <c r="G1396" s="218"/>
      <c r="H1396" s="232">
        <v>6207.2110000000002</v>
      </c>
      <c r="I1396" s="223"/>
      <c r="J1396" s="218"/>
      <c r="K1396" s="218"/>
      <c r="L1396" s="224"/>
      <c r="M1396" s="225"/>
      <c r="N1396" s="226"/>
      <c r="O1396" s="226"/>
      <c r="P1396" s="226"/>
      <c r="Q1396" s="226"/>
      <c r="R1396" s="226"/>
      <c r="S1396" s="226"/>
      <c r="T1396" s="227"/>
      <c r="AT1396" s="228" t="s">
        <v>237</v>
      </c>
      <c r="AU1396" s="228" t="s">
        <v>87</v>
      </c>
      <c r="AV1396" s="12" t="s">
        <v>87</v>
      </c>
      <c r="AW1396" s="12" t="s">
        <v>42</v>
      </c>
      <c r="AX1396" s="12" t="s">
        <v>79</v>
      </c>
      <c r="AY1396" s="228" t="s">
        <v>228</v>
      </c>
    </row>
    <row r="1397" spans="2:65" s="12" customFormat="1" ht="13.5">
      <c r="B1397" s="217"/>
      <c r="C1397" s="218"/>
      <c r="D1397" s="229" t="s">
        <v>237</v>
      </c>
      <c r="E1397" s="230" t="s">
        <v>22</v>
      </c>
      <c r="F1397" s="231" t="s">
        <v>2673</v>
      </c>
      <c r="G1397" s="218"/>
      <c r="H1397" s="232">
        <v>425.52</v>
      </c>
      <c r="I1397" s="223"/>
      <c r="J1397" s="218"/>
      <c r="K1397" s="218"/>
      <c r="L1397" s="224"/>
      <c r="M1397" s="225"/>
      <c r="N1397" s="226"/>
      <c r="O1397" s="226"/>
      <c r="P1397" s="226"/>
      <c r="Q1397" s="226"/>
      <c r="R1397" s="226"/>
      <c r="S1397" s="226"/>
      <c r="T1397" s="227"/>
      <c r="AT1397" s="228" t="s">
        <v>237</v>
      </c>
      <c r="AU1397" s="228" t="s">
        <v>87</v>
      </c>
      <c r="AV1397" s="12" t="s">
        <v>87</v>
      </c>
      <c r="AW1397" s="12" t="s">
        <v>42</v>
      </c>
      <c r="AX1397" s="12" t="s">
        <v>79</v>
      </c>
      <c r="AY1397" s="228" t="s">
        <v>228</v>
      </c>
    </row>
    <row r="1398" spans="2:65" s="12" customFormat="1" ht="13.5">
      <c r="B1398" s="217"/>
      <c r="C1398" s="218"/>
      <c r="D1398" s="229" t="s">
        <v>237</v>
      </c>
      <c r="E1398" s="230" t="s">
        <v>22</v>
      </c>
      <c r="F1398" s="231" t="s">
        <v>2674</v>
      </c>
      <c r="G1398" s="218"/>
      <c r="H1398" s="232">
        <v>-164.922</v>
      </c>
      <c r="I1398" s="223"/>
      <c r="J1398" s="218"/>
      <c r="K1398" s="218"/>
      <c r="L1398" s="224"/>
      <c r="M1398" s="225"/>
      <c r="N1398" s="226"/>
      <c r="O1398" s="226"/>
      <c r="P1398" s="226"/>
      <c r="Q1398" s="226"/>
      <c r="R1398" s="226"/>
      <c r="S1398" s="226"/>
      <c r="T1398" s="227"/>
      <c r="AT1398" s="228" t="s">
        <v>237</v>
      </c>
      <c r="AU1398" s="228" t="s">
        <v>87</v>
      </c>
      <c r="AV1398" s="12" t="s">
        <v>87</v>
      </c>
      <c r="AW1398" s="12" t="s">
        <v>42</v>
      </c>
      <c r="AX1398" s="12" t="s">
        <v>79</v>
      </c>
      <c r="AY1398" s="228" t="s">
        <v>228</v>
      </c>
    </row>
    <row r="1399" spans="2:65" s="12" customFormat="1" ht="40.5">
      <c r="B1399" s="217"/>
      <c r="C1399" s="218"/>
      <c r="D1399" s="229" t="s">
        <v>237</v>
      </c>
      <c r="E1399" s="230" t="s">
        <v>22</v>
      </c>
      <c r="F1399" s="231" t="s">
        <v>2675</v>
      </c>
      <c r="G1399" s="218"/>
      <c r="H1399" s="232">
        <v>-166.08099999999999</v>
      </c>
      <c r="I1399" s="223"/>
      <c r="J1399" s="218"/>
      <c r="K1399" s="218"/>
      <c r="L1399" s="224"/>
      <c r="M1399" s="225"/>
      <c r="N1399" s="226"/>
      <c r="O1399" s="226"/>
      <c r="P1399" s="226"/>
      <c r="Q1399" s="226"/>
      <c r="R1399" s="226"/>
      <c r="S1399" s="226"/>
      <c r="T1399" s="227"/>
      <c r="AT1399" s="228" t="s">
        <v>237</v>
      </c>
      <c r="AU1399" s="228" t="s">
        <v>87</v>
      </c>
      <c r="AV1399" s="12" t="s">
        <v>87</v>
      </c>
      <c r="AW1399" s="12" t="s">
        <v>42</v>
      </c>
      <c r="AX1399" s="12" t="s">
        <v>79</v>
      </c>
      <c r="AY1399" s="228" t="s">
        <v>228</v>
      </c>
    </row>
    <row r="1400" spans="2:65" s="12" customFormat="1" ht="13.5">
      <c r="B1400" s="217"/>
      <c r="C1400" s="218"/>
      <c r="D1400" s="229" t="s">
        <v>237</v>
      </c>
      <c r="E1400" s="230" t="s">
        <v>22</v>
      </c>
      <c r="F1400" s="231" t="s">
        <v>2676</v>
      </c>
      <c r="G1400" s="218"/>
      <c r="H1400" s="232">
        <v>-124.22799999999999</v>
      </c>
      <c r="I1400" s="223"/>
      <c r="J1400" s="218"/>
      <c r="K1400" s="218"/>
      <c r="L1400" s="224"/>
      <c r="M1400" s="225"/>
      <c r="N1400" s="226"/>
      <c r="O1400" s="226"/>
      <c r="P1400" s="226"/>
      <c r="Q1400" s="226"/>
      <c r="R1400" s="226"/>
      <c r="S1400" s="226"/>
      <c r="T1400" s="227"/>
      <c r="AT1400" s="228" t="s">
        <v>237</v>
      </c>
      <c r="AU1400" s="228" t="s">
        <v>87</v>
      </c>
      <c r="AV1400" s="12" t="s">
        <v>87</v>
      </c>
      <c r="AW1400" s="12" t="s">
        <v>42</v>
      </c>
      <c r="AX1400" s="12" t="s">
        <v>79</v>
      </c>
      <c r="AY1400" s="228" t="s">
        <v>228</v>
      </c>
    </row>
    <row r="1401" spans="2:65" s="12" customFormat="1" ht="40.5">
      <c r="B1401" s="217"/>
      <c r="C1401" s="218"/>
      <c r="D1401" s="229" t="s">
        <v>237</v>
      </c>
      <c r="E1401" s="230" t="s">
        <v>22</v>
      </c>
      <c r="F1401" s="231" t="s">
        <v>2677</v>
      </c>
      <c r="G1401" s="218"/>
      <c r="H1401" s="232">
        <v>-91.033000000000001</v>
      </c>
      <c r="I1401" s="223"/>
      <c r="J1401" s="218"/>
      <c r="K1401" s="218"/>
      <c r="L1401" s="224"/>
      <c r="M1401" s="225"/>
      <c r="N1401" s="226"/>
      <c r="O1401" s="226"/>
      <c r="P1401" s="226"/>
      <c r="Q1401" s="226"/>
      <c r="R1401" s="226"/>
      <c r="S1401" s="226"/>
      <c r="T1401" s="227"/>
      <c r="AT1401" s="228" t="s">
        <v>237</v>
      </c>
      <c r="AU1401" s="228" t="s">
        <v>87</v>
      </c>
      <c r="AV1401" s="12" t="s">
        <v>87</v>
      </c>
      <c r="AW1401" s="12" t="s">
        <v>42</v>
      </c>
      <c r="AX1401" s="12" t="s">
        <v>79</v>
      </c>
      <c r="AY1401" s="228" t="s">
        <v>228</v>
      </c>
    </row>
    <row r="1402" spans="2:65" s="12" customFormat="1" ht="27">
      <c r="B1402" s="217"/>
      <c r="C1402" s="218"/>
      <c r="D1402" s="229" t="s">
        <v>237</v>
      </c>
      <c r="E1402" s="230" t="s">
        <v>22</v>
      </c>
      <c r="F1402" s="231" t="s">
        <v>2678</v>
      </c>
      <c r="G1402" s="218"/>
      <c r="H1402" s="232">
        <v>-77.224000000000004</v>
      </c>
      <c r="I1402" s="223"/>
      <c r="J1402" s="218"/>
      <c r="K1402" s="218"/>
      <c r="L1402" s="224"/>
      <c r="M1402" s="225"/>
      <c r="N1402" s="226"/>
      <c r="O1402" s="226"/>
      <c r="P1402" s="226"/>
      <c r="Q1402" s="226"/>
      <c r="R1402" s="226"/>
      <c r="S1402" s="226"/>
      <c r="T1402" s="227"/>
      <c r="AT1402" s="228" t="s">
        <v>237</v>
      </c>
      <c r="AU1402" s="228" t="s">
        <v>87</v>
      </c>
      <c r="AV1402" s="12" t="s">
        <v>87</v>
      </c>
      <c r="AW1402" s="12" t="s">
        <v>42</v>
      </c>
      <c r="AX1402" s="12" t="s">
        <v>79</v>
      </c>
      <c r="AY1402" s="228" t="s">
        <v>228</v>
      </c>
    </row>
    <row r="1403" spans="2:65" s="12" customFormat="1" ht="13.5">
      <c r="B1403" s="217"/>
      <c r="C1403" s="218"/>
      <c r="D1403" s="229" t="s">
        <v>237</v>
      </c>
      <c r="E1403" s="230" t="s">
        <v>22</v>
      </c>
      <c r="F1403" s="231" t="s">
        <v>2679</v>
      </c>
      <c r="G1403" s="218"/>
      <c r="H1403" s="232">
        <v>2102.85</v>
      </c>
      <c r="I1403" s="223"/>
      <c r="J1403" s="218"/>
      <c r="K1403" s="218"/>
      <c r="L1403" s="224"/>
      <c r="M1403" s="225"/>
      <c r="N1403" s="226"/>
      <c r="O1403" s="226"/>
      <c r="P1403" s="226"/>
      <c r="Q1403" s="226"/>
      <c r="R1403" s="226"/>
      <c r="S1403" s="226"/>
      <c r="T1403" s="227"/>
      <c r="AT1403" s="228" t="s">
        <v>237</v>
      </c>
      <c r="AU1403" s="228" t="s">
        <v>87</v>
      </c>
      <c r="AV1403" s="12" t="s">
        <v>87</v>
      </c>
      <c r="AW1403" s="12" t="s">
        <v>42</v>
      </c>
      <c r="AX1403" s="12" t="s">
        <v>79</v>
      </c>
      <c r="AY1403" s="228" t="s">
        <v>228</v>
      </c>
    </row>
    <row r="1404" spans="2:65" s="13" customFormat="1" ht="13.5">
      <c r="B1404" s="243"/>
      <c r="C1404" s="244"/>
      <c r="D1404" s="229" t="s">
        <v>237</v>
      </c>
      <c r="E1404" s="284" t="s">
        <v>22</v>
      </c>
      <c r="F1404" s="285" t="s">
        <v>358</v>
      </c>
      <c r="G1404" s="244"/>
      <c r="H1404" s="286">
        <v>8112.0929999999998</v>
      </c>
      <c r="I1404" s="248"/>
      <c r="J1404" s="244"/>
      <c r="K1404" s="244"/>
      <c r="L1404" s="249"/>
      <c r="M1404" s="250"/>
      <c r="N1404" s="251"/>
      <c r="O1404" s="251"/>
      <c r="P1404" s="251"/>
      <c r="Q1404" s="251"/>
      <c r="R1404" s="251"/>
      <c r="S1404" s="251"/>
      <c r="T1404" s="252"/>
      <c r="AT1404" s="253" t="s">
        <v>237</v>
      </c>
      <c r="AU1404" s="253" t="s">
        <v>87</v>
      </c>
      <c r="AV1404" s="13" t="s">
        <v>235</v>
      </c>
      <c r="AW1404" s="13" t="s">
        <v>42</v>
      </c>
      <c r="AX1404" s="13" t="s">
        <v>24</v>
      </c>
      <c r="AY1404" s="253" t="s">
        <v>228</v>
      </c>
    </row>
    <row r="1405" spans="2:65" s="11" customFormat="1" ht="37.35" customHeight="1">
      <c r="B1405" s="188"/>
      <c r="C1405" s="189"/>
      <c r="D1405" s="190" t="s">
        <v>78</v>
      </c>
      <c r="E1405" s="191" t="s">
        <v>349</v>
      </c>
      <c r="F1405" s="191" t="s">
        <v>2680</v>
      </c>
      <c r="G1405" s="189"/>
      <c r="H1405" s="189"/>
      <c r="I1405" s="192"/>
      <c r="J1405" s="193">
        <f>BK1405</f>
        <v>0</v>
      </c>
      <c r="K1405" s="189"/>
      <c r="L1405" s="194"/>
      <c r="M1405" s="195"/>
      <c r="N1405" s="196"/>
      <c r="O1405" s="196"/>
      <c r="P1405" s="197">
        <f>P1406</f>
        <v>0</v>
      </c>
      <c r="Q1405" s="196"/>
      <c r="R1405" s="197">
        <f>R1406</f>
        <v>0</v>
      </c>
      <c r="S1405" s="196"/>
      <c r="T1405" s="198">
        <f>T1406</f>
        <v>0</v>
      </c>
      <c r="AR1405" s="199" t="s">
        <v>101</v>
      </c>
      <c r="AT1405" s="200" t="s">
        <v>78</v>
      </c>
      <c r="AU1405" s="200" t="s">
        <v>79</v>
      </c>
      <c r="AY1405" s="199" t="s">
        <v>228</v>
      </c>
      <c r="BK1405" s="201">
        <f>BK1406</f>
        <v>0</v>
      </c>
    </row>
    <row r="1406" spans="2:65" s="11" customFormat="1" ht="19.899999999999999" customHeight="1">
      <c r="B1406" s="188"/>
      <c r="C1406" s="189"/>
      <c r="D1406" s="202" t="s">
        <v>78</v>
      </c>
      <c r="E1406" s="203" t="s">
        <v>2681</v>
      </c>
      <c r="F1406" s="203" t="s">
        <v>2682</v>
      </c>
      <c r="G1406" s="189"/>
      <c r="H1406" s="189"/>
      <c r="I1406" s="192"/>
      <c r="J1406" s="204">
        <f>BK1406</f>
        <v>0</v>
      </c>
      <c r="K1406" s="189"/>
      <c r="L1406" s="194"/>
      <c r="M1406" s="195"/>
      <c r="N1406" s="196"/>
      <c r="O1406" s="196"/>
      <c r="P1406" s="197">
        <f>SUM(P1407:P1415)</f>
        <v>0</v>
      </c>
      <c r="Q1406" s="196"/>
      <c r="R1406" s="197">
        <f>SUM(R1407:R1415)</f>
        <v>0</v>
      </c>
      <c r="S1406" s="196"/>
      <c r="T1406" s="198">
        <f>SUM(T1407:T1415)</f>
        <v>0</v>
      </c>
      <c r="AR1406" s="199" t="s">
        <v>101</v>
      </c>
      <c r="AT1406" s="200" t="s">
        <v>78</v>
      </c>
      <c r="AU1406" s="200" t="s">
        <v>24</v>
      </c>
      <c r="AY1406" s="199" t="s">
        <v>228</v>
      </c>
      <c r="BK1406" s="201">
        <f>SUM(BK1407:BK1415)</f>
        <v>0</v>
      </c>
    </row>
    <row r="1407" spans="2:65" s="1" customFormat="1" ht="22.5" customHeight="1">
      <c r="B1407" s="42"/>
      <c r="C1407" s="205" t="s">
        <v>2683</v>
      </c>
      <c r="D1407" s="205" t="s">
        <v>230</v>
      </c>
      <c r="E1407" s="206" t="s">
        <v>2684</v>
      </c>
      <c r="F1407" s="207" t="s">
        <v>2685</v>
      </c>
      <c r="G1407" s="208" t="s">
        <v>1724</v>
      </c>
      <c r="H1407" s="209">
        <v>1</v>
      </c>
      <c r="I1407" s="210"/>
      <c r="J1407" s="211">
        <f>ROUND(I1407*H1407,2)</f>
        <v>0</v>
      </c>
      <c r="K1407" s="207" t="s">
        <v>264</v>
      </c>
      <c r="L1407" s="62"/>
      <c r="M1407" s="212" t="s">
        <v>22</v>
      </c>
      <c r="N1407" s="213" t="s">
        <v>50</v>
      </c>
      <c r="O1407" s="43"/>
      <c r="P1407" s="214">
        <f>O1407*H1407</f>
        <v>0</v>
      </c>
      <c r="Q1407" s="214">
        <v>0</v>
      </c>
      <c r="R1407" s="214">
        <f>Q1407*H1407</f>
        <v>0</v>
      </c>
      <c r="S1407" s="214">
        <v>0</v>
      </c>
      <c r="T1407" s="215">
        <f>S1407*H1407</f>
        <v>0</v>
      </c>
      <c r="AR1407" s="25" t="s">
        <v>588</v>
      </c>
      <c r="AT1407" s="25" t="s">
        <v>230</v>
      </c>
      <c r="AU1407" s="25" t="s">
        <v>87</v>
      </c>
      <c r="AY1407" s="25" t="s">
        <v>228</v>
      </c>
      <c r="BE1407" s="216">
        <f>IF(N1407="základní",J1407,0)</f>
        <v>0</v>
      </c>
      <c r="BF1407" s="216">
        <f>IF(N1407="snížená",J1407,0)</f>
        <v>0</v>
      </c>
      <c r="BG1407" s="216">
        <f>IF(N1407="zákl. přenesená",J1407,0)</f>
        <v>0</v>
      </c>
      <c r="BH1407" s="216">
        <f>IF(N1407="sníž. přenesená",J1407,0)</f>
        <v>0</v>
      </c>
      <c r="BI1407" s="216">
        <f>IF(N1407="nulová",J1407,0)</f>
        <v>0</v>
      </c>
      <c r="BJ1407" s="25" t="s">
        <v>24</v>
      </c>
      <c r="BK1407" s="216">
        <f>ROUND(I1407*H1407,2)</f>
        <v>0</v>
      </c>
      <c r="BL1407" s="25" t="s">
        <v>588</v>
      </c>
      <c r="BM1407" s="25" t="s">
        <v>2686</v>
      </c>
    </row>
    <row r="1408" spans="2:65" s="1" customFormat="1" ht="189">
      <c r="B1408" s="42"/>
      <c r="C1408" s="64"/>
      <c r="D1408" s="229" t="s">
        <v>640</v>
      </c>
      <c r="E1408" s="64"/>
      <c r="F1408" s="254" t="s">
        <v>2687</v>
      </c>
      <c r="G1408" s="64"/>
      <c r="H1408" s="64"/>
      <c r="I1408" s="173"/>
      <c r="J1408" s="64"/>
      <c r="K1408" s="64"/>
      <c r="L1408" s="62"/>
      <c r="M1408" s="255"/>
      <c r="N1408" s="43"/>
      <c r="O1408" s="43"/>
      <c r="P1408" s="43"/>
      <c r="Q1408" s="43"/>
      <c r="R1408" s="43"/>
      <c r="S1408" s="43"/>
      <c r="T1408" s="79"/>
      <c r="AT1408" s="25" t="s">
        <v>640</v>
      </c>
      <c r="AU1408" s="25" t="s">
        <v>87</v>
      </c>
    </row>
    <row r="1409" spans="2:65" s="12" customFormat="1" ht="13.5">
      <c r="B1409" s="217"/>
      <c r="C1409" s="218"/>
      <c r="D1409" s="219" t="s">
        <v>237</v>
      </c>
      <c r="E1409" s="220" t="s">
        <v>22</v>
      </c>
      <c r="F1409" s="221" t="s">
        <v>24</v>
      </c>
      <c r="G1409" s="218"/>
      <c r="H1409" s="222">
        <v>1</v>
      </c>
      <c r="I1409" s="223"/>
      <c r="J1409" s="218"/>
      <c r="K1409" s="218"/>
      <c r="L1409" s="224"/>
      <c r="M1409" s="225"/>
      <c r="N1409" s="226"/>
      <c r="O1409" s="226"/>
      <c r="P1409" s="226"/>
      <c r="Q1409" s="226"/>
      <c r="R1409" s="226"/>
      <c r="S1409" s="226"/>
      <c r="T1409" s="227"/>
      <c r="AT1409" s="228" t="s">
        <v>237</v>
      </c>
      <c r="AU1409" s="228" t="s">
        <v>87</v>
      </c>
      <c r="AV1409" s="12" t="s">
        <v>87</v>
      </c>
      <c r="AW1409" s="12" t="s">
        <v>42</v>
      </c>
      <c r="AX1409" s="12" t="s">
        <v>24</v>
      </c>
      <c r="AY1409" s="228" t="s">
        <v>228</v>
      </c>
    </row>
    <row r="1410" spans="2:65" s="1" customFormat="1" ht="22.5" customHeight="1">
      <c r="B1410" s="42"/>
      <c r="C1410" s="205" t="s">
        <v>2688</v>
      </c>
      <c r="D1410" s="205" t="s">
        <v>230</v>
      </c>
      <c r="E1410" s="206" t="s">
        <v>2689</v>
      </c>
      <c r="F1410" s="207" t="s">
        <v>2690</v>
      </c>
      <c r="G1410" s="208" t="s">
        <v>1724</v>
      </c>
      <c r="H1410" s="209">
        <v>1</v>
      </c>
      <c r="I1410" s="210"/>
      <c r="J1410" s="211">
        <f>ROUND(I1410*H1410,2)</f>
        <v>0</v>
      </c>
      <c r="K1410" s="207" t="s">
        <v>264</v>
      </c>
      <c r="L1410" s="62"/>
      <c r="M1410" s="212" t="s">
        <v>22</v>
      </c>
      <c r="N1410" s="213" t="s">
        <v>50</v>
      </c>
      <c r="O1410" s="43"/>
      <c r="P1410" s="214">
        <f>O1410*H1410</f>
        <v>0</v>
      </c>
      <c r="Q1410" s="214">
        <v>0</v>
      </c>
      <c r="R1410" s="214">
        <f>Q1410*H1410</f>
        <v>0</v>
      </c>
      <c r="S1410" s="214">
        <v>0</v>
      </c>
      <c r="T1410" s="215">
        <f>S1410*H1410</f>
        <v>0</v>
      </c>
      <c r="AR1410" s="25" t="s">
        <v>588</v>
      </c>
      <c r="AT1410" s="25" t="s">
        <v>230</v>
      </c>
      <c r="AU1410" s="25" t="s">
        <v>87</v>
      </c>
      <c r="AY1410" s="25" t="s">
        <v>228</v>
      </c>
      <c r="BE1410" s="216">
        <f>IF(N1410="základní",J1410,0)</f>
        <v>0</v>
      </c>
      <c r="BF1410" s="216">
        <f>IF(N1410="snížená",J1410,0)</f>
        <v>0</v>
      </c>
      <c r="BG1410" s="216">
        <f>IF(N1410="zákl. přenesená",J1410,0)</f>
        <v>0</v>
      </c>
      <c r="BH1410" s="216">
        <f>IF(N1410="sníž. přenesená",J1410,0)</f>
        <v>0</v>
      </c>
      <c r="BI1410" s="216">
        <f>IF(N1410="nulová",J1410,0)</f>
        <v>0</v>
      </c>
      <c r="BJ1410" s="25" t="s">
        <v>24</v>
      </c>
      <c r="BK1410" s="216">
        <f>ROUND(I1410*H1410,2)</f>
        <v>0</v>
      </c>
      <c r="BL1410" s="25" t="s">
        <v>588</v>
      </c>
      <c r="BM1410" s="25" t="s">
        <v>2691</v>
      </c>
    </row>
    <row r="1411" spans="2:65" s="1" customFormat="1" ht="175.5">
      <c r="B1411" s="42"/>
      <c r="C1411" s="64"/>
      <c r="D1411" s="229" t="s">
        <v>640</v>
      </c>
      <c r="E1411" s="64"/>
      <c r="F1411" s="254" t="s">
        <v>2692</v>
      </c>
      <c r="G1411" s="64"/>
      <c r="H1411" s="64"/>
      <c r="I1411" s="173"/>
      <c r="J1411" s="64"/>
      <c r="K1411" s="64"/>
      <c r="L1411" s="62"/>
      <c r="M1411" s="255"/>
      <c r="N1411" s="43"/>
      <c r="O1411" s="43"/>
      <c r="P1411" s="43"/>
      <c r="Q1411" s="43"/>
      <c r="R1411" s="43"/>
      <c r="S1411" s="43"/>
      <c r="T1411" s="79"/>
      <c r="AT1411" s="25" t="s">
        <v>640</v>
      </c>
      <c r="AU1411" s="25" t="s">
        <v>87</v>
      </c>
    </row>
    <row r="1412" spans="2:65" s="12" customFormat="1" ht="13.5">
      <c r="B1412" s="217"/>
      <c r="C1412" s="218"/>
      <c r="D1412" s="219" t="s">
        <v>237</v>
      </c>
      <c r="E1412" s="220" t="s">
        <v>22</v>
      </c>
      <c r="F1412" s="221" t="s">
        <v>24</v>
      </c>
      <c r="G1412" s="218"/>
      <c r="H1412" s="222">
        <v>1</v>
      </c>
      <c r="I1412" s="223"/>
      <c r="J1412" s="218"/>
      <c r="K1412" s="218"/>
      <c r="L1412" s="224"/>
      <c r="M1412" s="225"/>
      <c r="N1412" s="226"/>
      <c r="O1412" s="226"/>
      <c r="P1412" s="226"/>
      <c r="Q1412" s="226"/>
      <c r="R1412" s="226"/>
      <c r="S1412" s="226"/>
      <c r="T1412" s="227"/>
      <c r="AT1412" s="228" t="s">
        <v>237</v>
      </c>
      <c r="AU1412" s="228" t="s">
        <v>87</v>
      </c>
      <c r="AV1412" s="12" t="s">
        <v>87</v>
      </c>
      <c r="AW1412" s="12" t="s">
        <v>42</v>
      </c>
      <c r="AX1412" s="12" t="s">
        <v>24</v>
      </c>
      <c r="AY1412" s="228" t="s">
        <v>228</v>
      </c>
    </row>
    <row r="1413" spans="2:65" s="1" customFormat="1" ht="22.5" customHeight="1">
      <c r="B1413" s="42"/>
      <c r="C1413" s="205" t="s">
        <v>2693</v>
      </c>
      <c r="D1413" s="205" t="s">
        <v>230</v>
      </c>
      <c r="E1413" s="206" t="s">
        <v>2694</v>
      </c>
      <c r="F1413" s="207" t="s">
        <v>2695</v>
      </c>
      <c r="G1413" s="208" t="s">
        <v>1724</v>
      </c>
      <c r="H1413" s="209">
        <v>1</v>
      </c>
      <c r="I1413" s="210"/>
      <c r="J1413" s="211">
        <f>ROUND(I1413*H1413,2)</f>
        <v>0</v>
      </c>
      <c r="K1413" s="207" t="s">
        <v>264</v>
      </c>
      <c r="L1413" s="62"/>
      <c r="M1413" s="212" t="s">
        <v>22</v>
      </c>
      <c r="N1413" s="213" t="s">
        <v>50</v>
      </c>
      <c r="O1413" s="43"/>
      <c r="P1413" s="214">
        <f>O1413*H1413</f>
        <v>0</v>
      </c>
      <c r="Q1413" s="214">
        <v>0</v>
      </c>
      <c r="R1413" s="214">
        <f>Q1413*H1413</f>
        <v>0</v>
      </c>
      <c r="S1413" s="214">
        <v>0</v>
      </c>
      <c r="T1413" s="215">
        <f>S1413*H1413</f>
        <v>0</v>
      </c>
      <c r="AR1413" s="25" t="s">
        <v>588</v>
      </c>
      <c r="AT1413" s="25" t="s">
        <v>230</v>
      </c>
      <c r="AU1413" s="25" t="s">
        <v>87</v>
      </c>
      <c r="AY1413" s="25" t="s">
        <v>228</v>
      </c>
      <c r="BE1413" s="216">
        <f>IF(N1413="základní",J1413,0)</f>
        <v>0</v>
      </c>
      <c r="BF1413" s="216">
        <f>IF(N1413="snížená",J1413,0)</f>
        <v>0</v>
      </c>
      <c r="BG1413" s="216">
        <f>IF(N1413="zákl. přenesená",J1413,0)</f>
        <v>0</v>
      </c>
      <c r="BH1413" s="216">
        <f>IF(N1413="sníž. přenesená",J1413,0)</f>
        <v>0</v>
      </c>
      <c r="BI1413" s="216">
        <f>IF(N1413="nulová",J1413,0)</f>
        <v>0</v>
      </c>
      <c r="BJ1413" s="25" t="s">
        <v>24</v>
      </c>
      <c r="BK1413" s="216">
        <f>ROUND(I1413*H1413,2)</f>
        <v>0</v>
      </c>
      <c r="BL1413" s="25" t="s">
        <v>588</v>
      </c>
      <c r="BM1413" s="25" t="s">
        <v>2696</v>
      </c>
    </row>
    <row r="1414" spans="2:65" s="1" customFormat="1" ht="175.5">
      <c r="B1414" s="42"/>
      <c r="C1414" s="64"/>
      <c r="D1414" s="229" t="s">
        <v>640</v>
      </c>
      <c r="E1414" s="64"/>
      <c r="F1414" s="254" t="s">
        <v>2697</v>
      </c>
      <c r="G1414" s="64"/>
      <c r="H1414" s="64"/>
      <c r="I1414" s="173"/>
      <c r="J1414" s="64"/>
      <c r="K1414" s="64"/>
      <c r="L1414" s="62"/>
      <c r="M1414" s="255"/>
      <c r="N1414" s="43"/>
      <c r="O1414" s="43"/>
      <c r="P1414" s="43"/>
      <c r="Q1414" s="43"/>
      <c r="R1414" s="43"/>
      <c r="S1414" s="43"/>
      <c r="T1414" s="79"/>
      <c r="AT1414" s="25" t="s">
        <v>640</v>
      </c>
      <c r="AU1414" s="25" t="s">
        <v>87</v>
      </c>
    </row>
    <row r="1415" spans="2:65" s="12" customFormat="1" ht="13.5">
      <c r="B1415" s="217"/>
      <c r="C1415" s="218"/>
      <c r="D1415" s="229" t="s">
        <v>237</v>
      </c>
      <c r="E1415" s="230" t="s">
        <v>22</v>
      </c>
      <c r="F1415" s="231" t="s">
        <v>24</v>
      </c>
      <c r="G1415" s="218"/>
      <c r="H1415" s="232">
        <v>1</v>
      </c>
      <c r="I1415" s="223"/>
      <c r="J1415" s="218"/>
      <c r="K1415" s="218"/>
      <c r="L1415" s="224"/>
      <c r="M1415" s="287"/>
      <c r="N1415" s="288"/>
      <c r="O1415" s="288"/>
      <c r="P1415" s="288"/>
      <c r="Q1415" s="288"/>
      <c r="R1415" s="288"/>
      <c r="S1415" s="288"/>
      <c r="T1415" s="289"/>
      <c r="AT1415" s="228" t="s">
        <v>237</v>
      </c>
      <c r="AU1415" s="228" t="s">
        <v>87</v>
      </c>
      <c r="AV1415" s="12" t="s">
        <v>87</v>
      </c>
      <c r="AW1415" s="12" t="s">
        <v>42</v>
      </c>
      <c r="AX1415" s="12" t="s">
        <v>24</v>
      </c>
      <c r="AY1415" s="228" t="s">
        <v>228</v>
      </c>
    </row>
    <row r="1416" spans="2:65" s="1" customFormat="1" ht="6.95" customHeight="1">
      <c r="B1416" s="57"/>
      <c r="C1416" s="58"/>
      <c r="D1416" s="58"/>
      <c r="E1416" s="58"/>
      <c r="F1416" s="58"/>
      <c r="G1416" s="58"/>
      <c r="H1416" s="58"/>
      <c r="I1416" s="149"/>
      <c r="J1416" s="58"/>
      <c r="K1416" s="58"/>
      <c r="L1416" s="62"/>
    </row>
  </sheetData>
  <sheetProtection algorithmName="SHA-512" hashValue="o4U/n8j6HDBVo/hptl9W1nHJGkQW845P5TE9mVxpc7gADLKcvzinxIyZu0FPbzZgAVoM6t/VSVGc8Mhv4ScTKA==" saltValue="K12y2kFq7hTI9tmxF5QHNg==" spinCount="100000" sheet="1" objects="1" scenarios="1" formatCells="0" formatColumns="0" formatRows="0" sort="0" autoFilter="0"/>
  <autoFilter ref="C108:K1415"/>
  <mergeCells count="12">
    <mergeCell ref="G1:H1"/>
    <mergeCell ref="L2:V2"/>
    <mergeCell ref="E49:H49"/>
    <mergeCell ref="E51:H51"/>
    <mergeCell ref="E97:H97"/>
    <mergeCell ref="E99:H99"/>
    <mergeCell ref="E101:H101"/>
    <mergeCell ref="E7:H7"/>
    <mergeCell ref="E9:H9"/>
    <mergeCell ref="E11:H11"/>
    <mergeCell ref="E26:H26"/>
    <mergeCell ref="E47:H47"/>
  </mergeCells>
  <hyperlinks>
    <hyperlink ref="F1:G1" location="C2" display="1) Krycí list soupisu"/>
    <hyperlink ref="G1:H1" location="C58" display="2) Rekapitulace"/>
    <hyperlink ref="J1" location="C10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153</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8815</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34.5" customHeight="1">
      <c r="B24" s="131"/>
      <c r="C24" s="132"/>
      <c r="D24" s="132"/>
      <c r="E24" s="386" t="s">
        <v>8816</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ROUND(J82,2)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ROUND(SUM(BE82:BE105), 2)</f>
        <v>0</v>
      </c>
      <c r="G30" s="43"/>
      <c r="H30" s="43"/>
      <c r="I30" s="141">
        <v>0.21</v>
      </c>
      <c r="J30" s="140">
        <f>ROUND(ROUND((SUM(BE82:BE105)), 2)*I30, 2)</f>
        <v>0</v>
      </c>
      <c r="K30" s="46"/>
    </row>
    <row r="31" spans="2:11" s="1" customFormat="1" ht="14.45" customHeight="1">
      <c r="B31" s="42"/>
      <c r="C31" s="43"/>
      <c r="D31" s="43"/>
      <c r="E31" s="50" t="s">
        <v>51</v>
      </c>
      <c r="F31" s="140">
        <f>ROUND(SUM(BF82:BF105), 2)</f>
        <v>0</v>
      </c>
      <c r="G31" s="43"/>
      <c r="H31" s="43"/>
      <c r="I31" s="141">
        <v>0.15</v>
      </c>
      <c r="J31" s="140">
        <f>ROUND(ROUND((SUM(BF82:BF105)), 2)*I31, 2)</f>
        <v>0</v>
      </c>
      <c r="K31" s="46"/>
    </row>
    <row r="32" spans="2:11" s="1" customFormat="1" ht="14.45" hidden="1" customHeight="1">
      <c r="B32" s="42"/>
      <c r="C32" s="43"/>
      <c r="D32" s="43"/>
      <c r="E32" s="50" t="s">
        <v>52</v>
      </c>
      <c r="F32" s="140">
        <f>ROUND(SUM(BG82:BG105), 2)</f>
        <v>0</v>
      </c>
      <c r="G32" s="43"/>
      <c r="H32" s="43"/>
      <c r="I32" s="141">
        <v>0.21</v>
      </c>
      <c r="J32" s="140">
        <v>0</v>
      </c>
      <c r="K32" s="46"/>
    </row>
    <row r="33" spans="2:11" s="1" customFormat="1" ht="14.45" hidden="1" customHeight="1">
      <c r="B33" s="42"/>
      <c r="C33" s="43"/>
      <c r="D33" s="43"/>
      <c r="E33" s="50" t="s">
        <v>53</v>
      </c>
      <c r="F33" s="140">
        <f>ROUND(SUM(BH82:BH105), 2)</f>
        <v>0</v>
      </c>
      <c r="G33" s="43"/>
      <c r="H33" s="43"/>
      <c r="I33" s="141">
        <v>0.15</v>
      </c>
      <c r="J33" s="140">
        <v>0</v>
      </c>
      <c r="K33" s="46"/>
    </row>
    <row r="34" spans="2:11" s="1" customFormat="1" ht="14.45" hidden="1" customHeight="1">
      <c r="B34" s="42"/>
      <c r="C34" s="43"/>
      <c r="D34" s="43"/>
      <c r="E34" s="50" t="s">
        <v>54</v>
      </c>
      <c r="F34" s="140">
        <f>ROUND(SUM(BI82:BI105),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SO07 - SO 07 - Areálový teplovod</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J82</f>
        <v>0</v>
      </c>
      <c r="K56" s="46"/>
      <c r="AU56" s="25" t="s">
        <v>184</v>
      </c>
    </row>
    <row r="57" spans="2:47" s="8" customFormat="1" ht="24.95" customHeight="1">
      <c r="B57" s="159"/>
      <c r="C57" s="160"/>
      <c r="D57" s="161" t="s">
        <v>8817</v>
      </c>
      <c r="E57" s="162"/>
      <c r="F57" s="162"/>
      <c r="G57" s="162"/>
      <c r="H57" s="162"/>
      <c r="I57" s="163"/>
      <c r="J57" s="164">
        <f>J83</f>
        <v>0</v>
      </c>
      <c r="K57" s="165"/>
    </row>
    <row r="58" spans="2:47" s="8" customFormat="1" ht="24.95" customHeight="1">
      <c r="B58" s="159"/>
      <c r="C58" s="160"/>
      <c r="D58" s="161" t="s">
        <v>8818</v>
      </c>
      <c r="E58" s="162"/>
      <c r="F58" s="162"/>
      <c r="G58" s="162"/>
      <c r="H58" s="162"/>
      <c r="I58" s="163"/>
      <c r="J58" s="164">
        <f>J87</f>
        <v>0</v>
      </c>
      <c r="K58" s="165"/>
    </row>
    <row r="59" spans="2:47" s="8" customFormat="1" ht="24.95" customHeight="1">
      <c r="B59" s="159"/>
      <c r="C59" s="160"/>
      <c r="D59" s="161" t="s">
        <v>8819</v>
      </c>
      <c r="E59" s="162"/>
      <c r="F59" s="162"/>
      <c r="G59" s="162"/>
      <c r="H59" s="162"/>
      <c r="I59" s="163"/>
      <c r="J59" s="164">
        <f>J91</f>
        <v>0</v>
      </c>
      <c r="K59" s="165"/>
    </row>
    <row r="60" spans="2:47" s="8" customFormat="1" ht="24.95" customHeight="1">
      <c r="B60" s="159"/>
      <c r="C60" s="160"/>
      <c r="D60" s="161" t="s">
        <v>8820</v>
      </c>
      <c r="E60" s="162"/>
      <c r="F60" s="162"/>
      <c r="G60" s="162"/>
      <c r="H60" s="162"/>
      <c r="I60" s="163"/>
      <c r="J60" s="164">
        <f>J95</f>
        <v>0</v>
      </c>
      <c r="K60" s="165"/>
    </row>
    <row r="61" spans="2:47" s="8" customFormat="1" ht="24.95" customHeight="1">
      <c r="B61" s="159"/>
      <c r="C61" s="160"/>
      <c r="D61" s="161" t="s">
        <v>8821</v>
      </c>
      <c r="E61" s="162"/>
      <c r="F61" s="162"/>
      <c r="G61" s="162"/>
      <c r="H61" s="162"/>
      <c r="I61" s="163"/>
      <c r="J61" s="164">
        <f>J100</f>
        <v>0</v>
      </c>
      <c r="K61" s="165"/>
    </row>
    <row r="62" spans="2:47" s="8" customFormat="1" ht="24.95" customHeight="1">
      <c r="B62" s="159"/>
      <c r="C62" s="160"/>
      <c r="D62" s="161" t="s">
        <v>8822</v>
      </c>
      <c r="E62" s="162"/>
      <c r="F62" s="162"/>
      <c r="G62" s="162"/>
      <c r="H62" s="162"/>
      <c r="I62" s="163"/>
      <c r="J62" s="164">
        <f>J103</f>
        <v>0</v>
      </c>
      <c r="K62" s="165"/>
    </row>
    <row r="63" spans="2:47" s="1" customFormat="1" ht="21.75" customHeight="1">
      <c r="B63" s="42"/>
      <c r="C63" s="43"/>
      <c r="D63" s="43"/>
      <c r="E63" s="43"/>
      <c r="F63" s="43"/>
      <c r="G63" s="43"/>
      <c r="H63" s="43"/>
      <c r="I63" s="128"/>
      <c r="J63" s="43"/>
      <c r="K63" s="46"/>
    </row>
    <row r="64" spans="2:47" s="1" customFormat="1" ht="6.95" customHeight="1">
      <c r="B64" s="57"/>
      <c r="C64" s="58"/>
      <c r="D64" s="58"/>
      <c r="E64" s="58"/>
      <c r="F64" s="58"/>
      <c r="G64" s="58"/>
      <c r="H64" s="58"/>
      <c r="I64" s="149"/>
      <c r="J64" s="58"/>
      <c r="K64" s="59"/>
    </row>
    <row r="68" spans="2:12" s="1" customFormat="1" ht="6.95" customHeight="1">
      <c r="B68" s="60"/>
      <c r="C68" s="61"/>
      <c r="D68" s="61"/>
      <c r="E68" s="61"/>
      <c r="F68" s="61"/>
      <c r="G68" s="61"/>
      <c r="H68" s="61"/>
      <c r="I68" s="152"/>
      <c r="J68" s="61"/>
      <c r="K68" s="61"/>
      <c r="L68" s="62"/>
    </row>
    <row r="69" spans="2:12" s="1" customFormat="1" ht="36.950000000000003" customHeight="1">
      <c r="B69" s="42"/>
      <c r="C69" s="63" t="s">
        <v>212</v>
      </c>
      <c r="D69" s="64"/>
      <c r="E69" s="64"/>
      <c r="F69" s="64"/>
      <c r="G69" s="64"/>
      <c r="H69" s="64"/>
      <c r="I69" s="173"/>
      <c r="J69" s="64"/>
      <c r="K69" s="64"/>
      <c r="L69" s="62"/>
    </row>
    <row r="70" spans="2:12" s="1" customFormat="1" ht="6.95" customHeight="1">
      <c r="B70" s="42"/>
      <c r="C70" s="64"/>
      <c r="D70" s="64"/>
      <c r="E70" s="64"/>
      <c r="F70" s="64"/>
      <c r="G70" s="64"/>
      <c r="H70" s="64"/>
      <c r="I70" s="173"/>
      <c r="J70" s="64"/>
      <c r="K70" s="64"/>
      <c r="L70" s="62"/>
    </row>
    <row r="71" spans="2:12" s="1" customFormat="1" ht="14.45" customHeight="1">
      <c r="B71" s="42"/>
      <c r="C71" s="66" t="s">
        <v>18</v>
      </c>
      <c r="D71" s="64"/>
      <c r="E71" s="64"/>
      <c r="F71" s="64"/>
      <c r="G71" s="64"/>
      <c r="H71" s="64"/>
      <c r="I71" s="173"/>
      <c r="J71" s="64"/>
      <c r="K71" s="64"/>
      <c r="L71" s="62"/>
    </row>
    <row r="72" spans="2:12" s="1" customFormat="1" ht="22.5" customHeight="1">
      <c r="B72" s="42"/>
      <c r="C72" s="64"/>
      <c r="D72" s="64"/>
      <c r="E72" s="426" t="str">
        <f>E7</f>
        <v>NOVÁ PSYCHIATRIE - NEMOCNICE TÁBOR (staveniště A)</v>
      </c>
      <c r="F72" s="427"/>
      <c r="G72" s="427"/>
      <c r="H72" s="427"/>
      <c r="I72" s="173"/>
      <c r="J72" s="64"/>
      <c r="K72" s="64"/>
      <c r="L72" s="62"/>
    </row>
    <row r="73" spans="2:12" s="1" customFormat="1" ht="14.45" customHeight="1">
      <c r="B73" s="42"/>
      <c r="C73" s="66" t="s">
        <v>175</v>
      </c>
      <c r="D73" s="64"/>
      <c r="E73" s="64"/>
      <c r="F73" s="64"/>
      <c r="G73" s="64"/>
      <c r="H73" s="64"/>
      <c r="I73" s="173"/>
      <c r="J73" s="64"/>
      <c r="K73" s="64"/>
      <c r="L73" s="62"/>
    </row>
    <row r="74" spans="2:12" s="1" customFormat="1" ht="23.25" customHeight="1">
      <c r="B74" s="42"/>
      <c r="C74" s="64"/>
      <c r="D74" s="64"/>
      <c r="E74" s="397" t="str">
        <f>E9</f>
        <v>SO07 - SO 07 - Areálový teplovod</v>
      </c>
      <c r="F74" s="428"/>
      <c r="G74" s="428"/>
      <c r="H74" s="428"/>
      <c r="I74" s="173"/>
      <c r="J74" s="64"/>
      <c r="K74" s="64"/>
      <c r="L74" s="62"/>
    </row>
    <row r="75" spans="2:12" s="1" customFormat="1" ht="6.95" customHeight="1">
      <c r="B75" s="42"/>
      <c r="C75" s="64"/>
      <c r="D75" s="64"/>
      <c r="E75" s="64"/>
      <c r="F75" s="64"/>
      <c r="G75" s="64"/>
      <c r="H75" s="64"/>
      <c r="I75" s="173"/>
      <c r="J75" s="64"/>
      <c r="K75" s="64"/>
      <c r="L75" s="62"/>
    </row>
    <row r="76" spans="2:12" s="1" customFormat="1" ht="18" customHeight="1">
      <c r="B76" s="42"/>
      <c r="C76" s="66" t="s">
        <v>25</v>
      </c>
      <c r="D76" s="64"/>
      <c r="E76" s="64"/>
      <c r="F76" s="176" t="str">
        <f>F12</f>
        <v>Tábor</v>
      </c>
      <c r="G76" s="64"/>
      <c r="H76" s="64"/>
      <c r="I76" s="177" t="s">
        <v>27</v>
      </c>
      <c r="J76" s="74" t="str">
        <f>IF(J12="","",J12)</f>
        <v>13. 9. 2017</v>
      </c>
      <c r="K76" s="64"/>
      <c r="L76" s="62"/>
    </row>
    <row r="77" spans="2:12" s="1" customFormat="1" ht="6.95" customHeight="1">
      <c r="B77" s="42"/>
      <c r="C77" s="64"/>
      <c r="D77" s="64"/>
      <c r="E77" s="64"/>
      <c r="F77" s="64"/>
      <c r="G77" s="64"/>
      <c r="H77" s="64"/>
      <c r="I77" s="173"/>
      <c r="J77" s="64"/>
      <c r="K77" s="64"/>
      <c r="L77" s="62"/>
    </row>
    <row r="78" spans="2:12" s="1" customFormat="1">
      <c r="B78" s="42"/>
      <c r="C78" s="66" t="s">
        <v>31</v>
      </c>
      <c r="D78" s="64"/>
      <c r="E78" s="64"/>
      <c r="F78" s="176" t="str">
        <f>E15</f>
        <v>Nemocnice Tábor,a.s.Kpt. Jaroše 2000 390 02 Tábor</v>
      </c>
      <c r="G78" s="64"/>
      <c r="H78" s="64"/>
      <c r="I78" s="177" t="s">
        <v>39</v>
      </c>
      <c r="J78" s="176" t="str">
        <f>E21</f>
        <v>Atelier H1 Ing.arch.J.Hochman, K Biřičce, HK</v>
      </c>
      <c r="K78" s="64"/>
      <c r="L78" s="62"/>
    </row>
    <row r="79" spans="2:12" s="1" customFormat="1" ht="14.45" customHeight="1">
      <c r="B79" s="42"/>
      <c r="C79" s="66" t="s">
        <v>37</v>
      </c>
      <c r="D79" s="64"/>
      <c r="E79" s="64"/>
      <c r="F79" s="176" t="str">
        <f>IF(E18="","",E18)</f>
        <v/>
      </c>
      <c r="G79" s="64"/>
      <c r="H79" s="64"/>
      <c r="I79" s="173"/>
      <c r="J79" s="64"/>
      <c r="K79" s="64"/>
      <c r="L79" s="62"/>
    </row>
    <row r="80" spans="2:12" s="1" customFormat="1" ht="10.35" customHeight="1">
      <c r="B80" s="42"/>
      <c r="C80" s="64"/>
      <c r="D80" s="64"/>
      <c r="E80" s="64"/>
      <c r="F80" s="64"/>
      <c r="G80" s="64"/>
      <c r="H80" s="64"/>
      <c r="I80" s="173"/>
      <c r="J80" s="64"/>
      <c r="K80" s="64"/>
      <c r="L80" s="62"/>
    </row>
    <row r="81" spans="2:65" s="10" customFormat="1" ht="29.25" customHeight="1">
      <c r="B81" s="178"/>
      <c r="C81" s="179" t="s">
        <v>213</v>
      </c>
      <c r="D81" s="180" t="s">
        <v>64</v>
      </c>
      <c r="E81" s="180" t="s">
        <v>60</v>
      </c>
      <c r="F81" s="180" t="s">
        <v>214</v>
      </c>
      <c r="G81" s="180" t="s">
        <v>215</v>
      </c>
      <c r="H81" s="180" t="s">
        <v>216</v>
      </c>
      <c r="I81" s="181" t="s">
        <v>217</v>
      </c>
      <c r="J81" s="180" t="s">
        <v>182</v>
      </c>
      <c r="K81" s="182" t="s">
        <v>218</v>
      </c>
      <c r="L81" s="183"/>
      <c r="M81" s="82" t="s">
        <v>219</v>
      </c>
      <c r="N81" s="83" t="s">
        <v>49</v>
      </c>
      <c r="O81" s="83" t="s">
        <v>220</v>
      </c>
      <c r="P81" s="83" t="s">
        <v>221</v>
      </c>
      <c r="Q81" s="83" t="s">
        <v>222</v>
      </c>
      <c r="R81" s="83" t="s">
        <v>223</v>
      </c>
      <c r="S81" s="83" t="s">
        <v>224</v>
      </c>
      <c r="T81" s="84" t="s">
        <v>225</v>
      </c>
    </row>
    <row r="82" spans="2:65" s="1" customFormat="1" ht="29.25" customHeight="1">
      <c r="B82" s="42"/>
      <c r="C82" s="88" t="s">
        <v>183</v>
      </c>
      <c r="D82" s="64"/>
      <c r="E82" s="64"/>
      <c r="F82" s="64"/>
      <c r="G82" s="64"/>
      <c r="H82" s="64"/>
      <c r="I82" s="173"/>
      <c r="J82" s="184">
        <f>BK82</f>
        <v>0</v>
      </c>
      <c r="K82" s="64"/>
      <c r="L82" s="62"/>
      <c r="M82" s="85"/>
      <c r="N82" s="86"/>
      <c r="O82" s="86"/>
      <c r="P82" s="185">
        <f>P83+P87+P91+P95+P100+P103</f>
        <v>0</v>
      </c>
      <c r="Q82" s="86"/>
      <c r="R82" s="185">
        <f>R83+R87+R91+R95+R100+R103</f>
        <v>0</v>
      </c>
      <c r="S82" s="86"/>
      <c r="T82" s="186">
        <f>T83+T87+T91+T95+T100+T103</f>
        <v>0</v>
      </c>
      <c r="AT82" s="25" t="s">
        <v>78</v>
      </c>
      <c r="AU82" s="25" t="s">
        <v>184</v>
      </c>
      <c r="BK82" s="187">
        <f>BK83+BK87+BK91+BK95+BK100+BK103</f>
        <v>0</v>
      </c>
    </row>
    <row r="83" spans="2:65" s="11" customFormat="1" ht="37.35" customHeight="1">
      <c r="B83" s="188"/>
      <c r="C83" s="189"/>
      <c r="D83" s="202" t="s">
        <v>78</v>
      </c>
      <c r="E83" s="296" t="s">
        <v>3138</v>
      </c>
      <c r="F83" s="296" t="s">
        <v>1119</v>
      </c>
      <c r="G83" s="189"/>
      <c r="H83" s="189"/>
      <c r="I83" s="192"/>
      <c r="J83" s="297">
        <f>BK83</f>
        <v>0</v>
      </c>
      <c r="K83" s="189"/>
      <c r="L83" s="194"/>
      <c r="M83" s="195"/>
      <c r="N83" s="196"/>
      <c r="O83" s="196"/>
      <c r="P83" s="197">
        <f>SUM(P84:P86)</f>
        <v>0</v>
      </c>
      <c r="Q83" s="196"/>
      <c r="R83" s="197">
        <f>SUM(R84:R86)</f>
        <v>0</v>
      </c>
      <c r="S83" s="196"/>
      <c r="T83" s="198">
        <f>SUM(T84:T86)</f>
        <v>0</v>
      </c>
      <c r="AR83" s="199" t="s">
        <v>87</v>
      </c>
      <c r="AT83" s="200" t="s">
        <v>78</v>
      </c>
      <c r="AU83" s="200" t="s">
        <v>79</v>
      </c>
      <c r="AY83" s="199" t="s">
        <v>228</v>
      </c>
      <c r="BK83" s="201">
        <f>SUM(BK84:BK86)</f>
        <v>0</v>
      </c>
    </row>
    <row r="84" spans="2:65" s="1" customFormat="1" ht="31.5" customHeight="1">
      <c r="B84" s="42"/>
      <c r="C84" s="205" t="s">
        <v>24</v>
      </c>
      <c r="D84" s="205" t="s">
        <v>230</v>
      </c>
      <c r="E84" s="206" t="s">
        <v>5361</v>
      </c>
      <c r="F84" s="207" t="s">
        <v>8823</v>
      </c>
      <c r="G84" s="208" t="s">
        <v>328</v>
      </c>
      <c r="H84" s="209">
        <v>36</v>
      </c>
      <c r="I84" s="210"/>
      <c r="J84" s="211">
        <f>ROUND(I84*H84,2)</f>
        <v>0</v>
      </c>
      <c r="K84" s="207" t="s">
        <v>3144</v>
      </c>
      <c r="L84" s="62"/>
      <c r="M84" s="212" t="s">
        <v>22</v>
      </c>
      <c r="N84" s="213" t="s">
        <v>50</v>
      </c>
      <c r="O84" s="43"/>
      <c r="P84" s="214">
        <f>O84*H84</f>
        <v>0</v>
      </c>
      <c r="Q84" s="214">
        <v>0</v>
      </c>
      <c r="R84" s="214">
        <f>Q84*H84</f>
        <v>0</v>
      </c>
      <c r="S84" s="214">
        <v>0</v>
      </c>
      <c r="T84" s="215">
        <f>S84*H84</f>
        <v>0</v>
      </c>
      <c r="AR84" s="25" t="s">
        <v>304</v>
      </c>
      <c r="AT84" s="25" t="s">
        <v>230</v>
      </c>
      <c r="AU84" s="25" t="s">
        <v>24</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304</v>
      </c>
      <c r="BM84" s="25" t="s">
        <v>8824</v>
      </c>
    </row>
    <row r="85" spans="2:65" s="1" customFormat="1" ht="31.5" customHeight="1">
      <c r="B85" s="42"/>
      <c r="C85" s="205" t="s">
        <v>87</v>
      </c>
      <c r="D85" s="205" t="s">
        <v>230</v>
      </c>
      <c r="E85" s="206" t="s">
        <v>5364</v>
      </c>
      <c r="F85" s="207" t="s">
        <v>8825</v>
      </c>
      <c r="G85" s="208" t="s">
        <v>328</v>
      </c>
      <c r="H85" s="209">
        <v>36</v>
      </c>
      <c r="I85" s="210"/>
      <c r="J85" s="211">
        <f>ROUND(I85*H85,2)</f>
        <v>0</v>
      </c>
      <c r="K85" s="207" t="s">
        <v>3144</v>
      </c>
      <c r="L85" s="62"/>
      <c r="M85" s="212" t="s">
        <v>22</v>
      </c>
      <c r="N85" s="213" t="s">
        <v>50</v>
      </c>
      <c r="O85" s="43"/>
      <c r="P85" s="214">
        <f>O85*H85</f>
        <v>0</v>
      </c>
      <c r="Q85" s="214">
        <v>0</v>
      </c>
      <c r="R85" s="214">
        <f>Q85*H85</f>
        <v>0</v>
      </c>
      <c r="S85" s="214">
        <v>0</v>
      </c>
      <c r="T85" s="215">
        <f>S85*H85</f>
        <v>0</v>
      </c>
      <c r="AR85" s="25" t="s">
        <v>304</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304</v>
      </c>
      <c r="BM85" s="25" t="s">
        <v>8826</v>
      </c>
    </row>
    <row r="86" spans="2:65" s="1" customFormat="1" ht="22.5" customHeight="1">
      <c r="B86" s="42"/>
      <c r="C86" s="205" t="s">
        <v>101</v>
      </c>
      <c r="D86" s="205" t="s">
        <v>230</v>
      </c>
      <c r="E86" s="206" t="s">
        <v>5385</v>
      </c>
      <c r="F86" s="207" t="s">
        <v>5592</v>
      </c>
      <c r="G86" s="208" t="s">
        <v>1024</v>
      </c>
      <c r="H86" s="279"/>
      <c r="I86" s="210"/>
      <c r="J86" s="211">
        <f>ROUND(I86*H86,2)</f>
        <v>0</v>
      </c>
      <c r="K86" s="207" t="s">
        <v>234</v>
      </c>
      <c r="L86" s="62"/>
      <c r="M86" s="212" t="s">
        <v>22</v>
      </c>
      <c r="N86" s="213" t="s">
        <v>50</v>
      </c>
      <c r="O86" s="43"/>
      <c r="P86" s="214">
        <f>O86*H86</f>
        <v>0</v>
      </c>
      <c r="Q86" s="214">
        <v>0</v>
      </c>
      <c r="R86" s="214">
        <f>Q86*H86</f>
        <v>0</v>
      </c>
      <c r="S86" s="214">
        <v>0</v>
      </c>
      <c r="T86" s="215">
        <f>S86*H86</f>
        <v>0</v>
      </c>
      <c r="AR86" s="25" t="s">
        <v>304</v>
      </c>
      <c r="AT86" s="25" t="s">
        <v>230</v>
      </c>
      <c r="AU86" s="25" t="s">
        <v>24</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304</v>
      </c>
      <c r="BM86" s="25" t="s">
        <v>8827</v>
      </c>
    </row>
    <row r="87" spans="2:65" s="11" customFormat="1" ht="37.35" customHeight="1">
      <c r="B87" s="188"/>
      <c r="C87" s="189"/>
      <c r="D87" s="202" t="s">
        <v>78</v>
      </c>
      <c r="E87" s="296" t="s">
        <v>3140</v>
      </c>
      <c r="F87" s="296" t="s">
        <v>5602</v>
      </c>
      <c r="G87" s="189"/>
      <c r="H87" s="189"/>
      <c r="I87" s="192"/>
      <c r="J87" s="297">
        <f>BK87</f>
        <v>0</v>
      </c>
      <c r="K87" s="189"/>
      <c r="L87" s="194"/>
      <c r="M87" s="195"/>
      <c r="N87" s="196"/>
      <c r="O87" s="196"/>
      <c r="P87" s="197">
        <f>SUM(P88:P90)</f>
        <v>0</v>
      </c>
      <c r="Q87" s="196"/>
      <c r="R87" s="197">
        <f>SUM(R88:R90)</f>
        <v>0</v>
      </c>
      <c r="S87" s="196"/>
      <c r="T87" s="198">
        <f>SUM(T88:T90)</f>
        <v>0</v>
      </c>
      <c r="AR87" s="199" t="s">
        <v>87</v>
      </c>
      <c r="AT87" s="200" t="s">
        <v>78</v>
      </c>
      <c r="AU87" s="200" t="s">
        <v>79</v>
      </c>
      <c r="AY87" s="199" t="s">
        <v>228</v>
      </c>
      <c r="BK87" s="201">
        <f>SUM(BK88:BK90)</f>
        <v>0</v>
      </c>
    </row>
    <row r="88" spans="2:65" s="1" customFormat="1" ht="22.5" customHeight="1">
      <c r="B88" s="42"/>
      <c r="C88" s="205" t="s">
        <v>235</v>
      </c>
      <c r="D88" s="205" t="s">
        <v>230</v>
      </c>
      <c r="E88" s="206" t="s">
        <v>8828</v>
      </c>
      <c r="F88" s="207" t="s">
        <v>8829</v>
      </c>
      <c r="G88" s="208" t="s">
        <v>328</v>
      </c>
      <c r="H88" s="209">
        <v>36</v>
      </c>
      <c r="I88" s="210"/>
      <c r="J88" s="211">
        <f>ROUND(I88*H88,2)</f>
        <v>0</v>
      </c>
      <c r="K88" s="207" t="s">
        <v>234</v>
      </c>
      <c r="L88" s="62"/>
      <c r="M88" s="212" t="s">
        <v>22</v>
      </c>
      <c r="N88" s="213" t="s">
        <v>50</v>
      </c>
      <c r="O88" s="43"/>
      <c r="P88" s="214">
        <f>O88*H88</f>
        <v>0</v>
      </c>
      <c r="Q88" s="214">
        <v>0</v>
      </c>
      <c r="R88" s="214">
        <f>Q88*H88</f>
        <v>0</v>
      </c>
      <c r="S88" s="214">
        <v>0</v>
      </c>
      <c r="T88" s="215">
        <f>S88*H88</f>
        <v>0</v>
      </c>
      <c r="AR88" s="25" t="s">
        <v>304</v>
      </c>
      <c r="AT88" s="25" t="s">
        <v>230</v>
      </c>
      <c r="AU88" s="25" t="s">
        <v>24</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304</v>
      </c>
      <c r="BM88" s="25" t="s">
        <v>8830</v>
      </c>
    </row>
    <row r="89" spans="2:65" s="1" customFormat="1" ht="22.5" customHeight="1">
      <c r="B89" s="42"/>
      <c r="C89" s="205" t="s">
        <v>251</v>
      </c>
      <c r="D89" s="205" t="s">
        <v>230</v>
      </c>
      <c r="E89" s="206" t="s">
        <v>8831</v>
      </c>
      <c r="F89" s="207" t="s">
        <v>8832</v>
      </c>
      <c r="G89" s="208" t="s">
        <v>328</v>
      </c>
      <c r="H89" s="209">
        <v>36</v>
      </c>
      <c r="I89" s="210"/>
      <c r="J89" s="211">
        <f>ROUND(I89*H89,2)</f>
        <v>0</v>
      </c>
      <c r="K89" s="207" t="s">
        <v>234</v>
      </c>
      <c r="L89" s="62"/>
      <c r="M89" s="212" t="s">
        <v>22</v>
      </c>
      <c r="N89" s="213" t="s">
        <v>50</v>
      </c>
      <c r="O89" s="43"/>
      <c r="P89" s="214">
        <f>O89*H89</f>
        <v>0</v>
      </c>
      <c r="Q89" s="214">
        <v>0</v>
      </c>
      <c r="R89" s="214">
        <f>Q89*H89</f>
        <v>0</v>
      </c>
      <c r="S89" s="214">
        <v>0</v>
      </c>
      <c r="T89" s="215">
        <f>S89*H89</f>
        <v>0</v>
      </c>
      <c r="AR89" s="25" t="s">
        <v>304</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304</v>
      </c>
      <c r="BM89" s="25" t="s">
        <v>8833</v>
      </c>
    </row>
    <row r="90" spans="2:65" s="1" customFormat="1" ht="22.5" customHeight="1">
      <c r="B90" s="42"/>
      <c r="C90" s="205" t="s">
        <v>255</v>
      </c>
      <c r="D90" s="205" t="s">
        <v>230</v>
      </c>
      <c r="E90" s="206" t="s">
        <v>5449</v>
      </c>
      <c r="F90" s="207" t="s">
        <v>5450</v>
      </c>
      <c r="G90" s="208" t="s">
        <v>1024</v>
      </c>
      <c r="H90" s="279"/>
      <c r="I90" s="210"/>
      <c r="J90" s="211">
        <f>ROUND(I90*H90,2)</f>
        <v>0</v>
      </c>
      <c r="K90" s="207" t="s">
        <v>234</v>
      </c>
      <c r="L90" s="62"/>
      <c r="M90" s="212" t="s">
        <v>22</v>
      </c>
      <c r="N90" s="213" t="s">
        <v>50</v>
      </c>
      <c r="O90" s="43"/>
      <c r="P90" s="214">
        <f>O90*H90</f>
        <v>0</v>
      </c>
      <c r="Q90" s="214">
        <v>0</v>
      </c>
      <c r="R90" s="214">
        <f>Q90*H90</f>
        <v>0</v>
      </c>
      <c r="S90" s="214">
        <v>0</v>
      </c>
      <c r="T90" s="215">
        <f>S90*H90</f>
        <v>0</v>
      </c>
      <c r="AR90" s="25" t="s">
        <v>304</v>
      </c>
      <c r="AT90" s="25" t="s">
        <v>230</v>
      </c>
      <c r="AU90" s="25" t="s">
        <v>24</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304</v>
      </c>
      <c r="BM90" s="25" t="s">
        <v>8834</v>
      </c>
    </row>
    <row r="91" spans="2:65" s="11" customFormat="1" ht="37.35" customHeight="1">
      <c r="B91" s="188"/>
      <c r="C91" s="189"/>
      <c r="D91" s="202" t="s">
        <v>78</v>
      </c>
      <c r="E91" s="296" t="s">
        <v>3146</v>
      </c>
      <c r="F91" s="296" t="s">
        <v>5452</v>
      </c>
      <c r="G91" s="189"/>
      <c r="H91" s="189"/>
      <c r="I91" s="192"/>
      <c r="J91" s="297">
        <f>BK91</f>
        <v>0</v>
      </c>
      <c r="K91" s="189"/>
      <c r="L91" s="194"/>
      <c r="M91" s="195"/>
      <c r="N91" s="196"/>
      <c r="O91" s="196"/>
      <c r="P91" s="197">
        <f>SUM(P92:P94)</f>
        <v>0</v>
      </c>
      <c r="Q91" s="196"/>
      <c r="R91" s="197">
        <f>SUM(R92:R94)</f>
        <v>0</v>
      </c>
      <c r="S91" s="196"/>
      <c r="T91" s="198">
        <f>SUM(T92:T94)</f>
        <v>0</v>
      </c>
      <c r="AR91" s="199" t="s">
        <v>87</v>
      </c>
      <c r="AT91" s="200" t="s">
        <v>78</v>
      </c>
      <c r="AU91" s="200" t="s">
        <v>79</v>
      </c>
      <c r="AY91" s="199" t="s">
        <v>228</v>
      </c>
      <c r="BK91" s="201">
        <f>SUM(BK92:BK94)</f>
        <v>0</v>
      </c>
    </row>
    <row r="92" spans="2:65" s="1" customFormat="1" ht="22.5" customHeight="1">
      <c r="B92" s="42"/>
      <c r="C92" s="205" t="s">
        <v>260</v>
      </c>
      <c r="D92" s="205" t="s">
        <v>230</v>
      </c>
      <c r="E92" s="206" t="s">
        <v>8835</v>
      </c>
      <c r="F92" s="207" t="s">
        <v>8836</v>
      </c>
      <c r="G92" s="208" t="s">
        <v>2949</v>
      </c>
      <c r="H92" s="209">
        <v>2</v>
      </c>
      <c r="I92" s="210"/>
      <c r="J92" s="211">
        <f>ROUND(I92*H92,2)</f>
        <v>0</v>
      </c>
      <c r="K92" s="207" t="s">
        <v>234</v>
      </c>
      <c r="L92" s="62"/>
      <c r="M92" s="212" t="s">
        <v>22</v>
      </c>
      <c r="N92" s="213" t="s">
        <v>50</v>
      </c>
      <c r="O92" s="43"/>
      <c r="P92" s="214">
        <f>O92*H92</f>
        <v>0</v>
      </c>
      <c r="Q92" s="214">
        <v>0</v>
      </c>
      <c r="R92" s="214">
        <f>Q92*H92</f>
        <v>0</v>
      </c>
      <c r="S92" s="214">
        <v>0</v>
      </c>
      <c r="T92" s="215">
        <f>S92*H92</f>
        <v>0</v>
      </c>
      <c r="AR92" s="25" t="s">
        <v>304</v>
      </c>
      <c r="AT92" s="25" t="s">
        <v>230</v>
      </c>
      <c r="AU92" s="25" t="s">
        <v>24</v>
      </c>
      <c r="AY92" s="25" t="s">
        <v>228</v>
      </c>
      <c r="BE92" s="216">
        <f>IF(N92="základní",J92,0)</f>
        <v>0</v>
      </c>
      <c r="BF92" s="216">
        <f>IF(N92="snížená",J92,0)</f>
        <v>0</v>
      </c>
      <c r="BG92" s="216">
        <f>IF(N92="zákl. přenesená",J92,0)</f>
        <v>0</v>
      </c>
      <c r="BH92" s="216">
        <f>IF(N92="sníž. přenesená",J92,0)</f>
        <v>0</v>
      </c>
      <c r="BI92" s="216">
        <f>IF(N92="nulová",J92,0)</f>
        <v>0</v>
      </c>
      <c r="BJ92" s="25" t="s">
        <v>24</v>
      </c>
      <c r="BK92" s="216">
        <f>ROUND(I92*H92,2)</f>
        <v>0</v>
      </c>
      <c r="BL92" s="25" t="s">
        <v>304</v>
      </c>
      <c r="BM92" s="25" t="s">
        <v>8837</v>
      </c>
    </row>
    <row r="93" spans="2:65" s="1" customFormat="1" ht="22.5" customHeight="1">
      <c r="B93" s="42"/>
      <c r="C93" s="205" t="s">
        <v>267</v>
      </c>
      <c r="D93" s="205" t="s">
        <v>230</v>
      </c>
      <c r="E93" s="206" t="s">
        <v>93</v>
      </c>
      <c r="F93" s="207" t="s">
        <v>8838</v>
      </c>
      <c r="G93" s="208" t="s">
        <v>852</v>
      </c>
      <c r="H93" s="209">
        <v>2</v>
      </c>
      <c r="I93" s="210"/>
      <c r="J93" s="211">
        <f>ROUND(I93*H93,2)</f>
        <v>0</v>
      </c>
      <c r="K93" s="207" t="s">
        <v>3144</v>
      </c>
      <c r="L93" s="62"/>
      <c r="M93" s="212" t="s">
        <v>22</v>
      </c>
      <c r="N93" s="213" t="s">
        <v>50</v>
      </c>
      <c r="O93" s="43"/>
      <c r="P93" s="214">
        <f>O93*H93</f>
        <v>0</v>
      </c>
      <c r="Q93" s="214">
        <v>0</v>
      </c>
      <c r="R93" s="214">
        <f>Q93*H93</f>
        <v>0</v>
      </c>
      <c r="S93" s="214">
        <v>0</v>
      </c>
      <c r="T93" s="215">
        <f>S93*H93</f>
        <v>0</v>
      </c>
      <c r="AR93" s="25" t="s">
        <v>304</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304</v>
      </c>
      <c r="BM93" s="25" t="s">
        <v>8839</v>
      </c>
    </row>
    <row r="94" spans="2:65" s="1" customFormat="1" ht="22.5" customHeight="1">
      <c r="B94" s="42"/>
      <c r="C94" s="205" t="s">
        <v>272</v>
      </c>
      <c r="D94" s="205" t="s">
        <v>230</v>
      </c>
      <c r="E94" s="206" t="s">
        <v>5531</v>
      </c>
      <c r="F94" s="207" t="s">
        <v>5532</v>
      </c>
      <c r="G94" s="208" t="s">
        <v>1024</v>
      </c>
      <c r="H94" s="279"/>
      <c r="I94" s="210"/>
      <c r="J94" s="211">
        <f>ROUND(I94*H94,2)</f>
        <v>0</v>
      </c>
      <c r="K94" s="207" t="s">
        <v>234</v>
      </c>
      <c r="L94" s="62"/>
      <c r="M94" s="212" t="s">
        <v>22</v>
      </c>
      <c r="N94" s="213" t="s">
        <v>50</v>
      </c>
      <c r="O94" s="43"/>
      <c r="P94" s="214">
        <f>O94*H94</f>
        <v>0</v>
      </c>
      <c r="Q94" s="214">
        <v>0</v>
      </c>
      <c r="R94" s="214">
        <f>Q94*H94</f>
        <v>0</v>
      </c>
      <c r="S94" s="214">
        <v>0</v>
      </c>
      <c r="T94" s="215">
        <f>S94*H94</f>
        <v>0</v>
      </c>
      <c r="AR94" s="25" t="s">
        <v>304</v>
      </c>
      <c r="AT94" s="25" t="s">
        <v>230</v>
      </c>
      <c r="AU94" s="25" t="s">
        <v>24</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304</v>
      </c>
      <c r="BM94" s="25" t="s">
        <v>8840</v>
      </c>
    </row>
    <row r="95" spans="2:65" s="11" customFormat="1" ht="37.35" customHeight="1">
      <c r="B95" s="188"/>
      <c r="C95" s="189"/>
      <c r="D95" s="202" t="s">
        <v>78</v>
      </c>
      <c r="E95" s="296" t="s">
        <v>3151</v>
      </c>
      <c r="F95" s="296" t="s">
        <v>5534</v>
      </c>
      <c r="G95" s="189"/>
      <c r="H95" s="189"/>
      <c r="I95" s="192"/>
      <c r="J95" s="297">
        <f>BK95</f>
        <v>0</v>
      </c>
      <c r="K95" s="189"/>
      <c r="L95" s="194"/>
      <c r="M95" s="195"/>
      <c r="N95" s="196"/>
      <c r="O95" s="196"/>
      <c r="P95" s="197">
        <f>SUM(P96:P99)</f>
        <v>0</v>
      </c>
      <c r="Q95" s="196"/>
      <c r="R95" s="197">
        <f>SUM(R96:R99)</f>
        <v>0</v>
      </c>
      <c r="S95" s="196"/>
      <c r="T95" s="198">
        <f>SUM(T96:T99)</f>
        <v>0</v>
      </c>
      <c r="AR95" s="199" t="s">
        <v>87</v>
      </c>
      <c r="AT95" s="200" t="s">
        <v>78</v>
      </c>
      <c r="AU95" s="200" t="s">
        <v>79</v>
      </c>
      <c r="AY95" s="199" t="s">
        <v>228</v>
      </c>
      <c r="BK95" s="201">
        <f>SUM(BK96:BK99)</f>
        <v>0</v>
      </c>
    </row>
    <row r="96" spans="2:65" s="1" customFormat="1" ht="22.5" customHeight="1">
      <c r="B96" s="42"/>
      <c r="C96" s="205" t="s">
        <v>29</v>
      </c>
      <c r="D96" s="205" t="s">
        <v>230</v>
      </c>
      <c r="E96" s="206" t="s">
        <v>5535</v>
      </c>
      <c r="F96" s="207" t="s">
        <v>5536</v>
      </c>
      <c r="G96" s="208" t="s">
        <v>362</v>
      </c>
      <c r="H96" s="209">
        <v>80</v>
      </c>
      <c r="I96" s="210"/>
      <c r="J96" s="211">
        <f>ROUND(I96*H96,2)</f>
        <v>0</v>
      </c>
      <c r="K96" s="207" t="s">
        <v>3144</v>
      </c>
      <c r="L96" s="62"/>
      <c r="M96" s="212" t="s">
        <v>22</v>
      </c>
      <c r="N96" s="213" t="s">
        <v>50</v>
      </c>
      <c r="O96" s="43"/>
      <c r="P96" s="214">
        <f>O96*H96</f>
        <v>0</v>
      </c>
      <c r="Q96" s="214">
        <v>0</v>
      </c>
      <c r="R96" s="214">
        <f>Q96*H96</f>
        <v>0</v>
      </c>
      <c r="S96" s="214">
        <v>0</v>
      </c>
      <c r="T96" s="215">
        <f>S96*H96</f>
        <v>0</v>
      </c>
      <c r="AR96" s="25" t="s">
        <v>304</v>
      </c>
      <c r="AT96" s="25" t="s">
        <v>230</v>
      </c>
      <c r="AU96" s="25" t="s">
        <v>24</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304</v>
      </c>
      <c r="BM96" s="25" t="s">
        <v>8841</v>
      </c>
    </row>
    <row r="97" spans="2:65" s="1" customFormat="1" ht="22.5" customHeight="1">
      <c r="B97" s="42"/>
      <c r="C97" s="205" t="s">
        <v>280</v>
      </c>
      <c r="D97" s="205" t="s">
        <v>230</v>
      </c>
      <c r="E97" s="206" t="s">
        <v>96</v>
      </c>
      <c r="F97" s="207" t="s">
        <v>5541</v>
      </c>
      <c r="G97" s="208" t="s">
        <v>362</v>
      </c>
      <c r="H97" s="209">
        <v>80</v>
      </c>
      <c r="I97" s="210"/>
      <c r="J97" s="211">
        <f>ROUND(I97*H97,2)</f>
        <v>0</v>
      </c>
      <c r="K97" s="207" t="s">
        <v>3144</v>
      </c>
      <c r="L97" s="62"/>
      <c r="M97" s="212" t="s">
        <v>22</v>
      </c>
      <c r="N97" s="213" t="s">
        <v>50</v>
      </c>
      <c r="O97" s="43"/>
      <c r="P97" s="214">
        <f>O97*H97</f>
        <v>0</v>
      </c>
      <c r="Q97" s="214">
        <v>0</v>
      </c>
      <c r="R97" s="214">
        <f>Q97*H97</f>
        <v>0</v>
      </c>
      <c r="S97" s="214">
        <v>0</v>
      </c>
      <c r="T97" s="215">
        <f>S97*H97</f>
        <v>0</v>
      </c>
      <c r="AR97" s="25" t="s">
        <v>304</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304</v>
      </c>
      <c r="BM97" s="25" t="s">
        <v>8842</v>
      </c>
    </row>
    <row r="98" spans="2:65" s="1" customFormat="1" ht="22.5" customHeight="1">
      <c r="B98" s="42"/>
      <c r="C98" s="205" t="s">
        <v>285</v>
      </c>
      <c r="D98" s="205" t="s">
        <v>230</v>
      </c>
      <c r="E98" s="206" t="s">
        <v>5406</v>
      </c>
      <c r="F98" s="207" t="s">
        <v>8843</v>
      </c>
      <c r="G98" s="208" t="s">
        <v>6065</v>
      </c>
      <c r="H98" s="209">
        <v>2</v>
      </c>
      <c r="I98" s="210"/>
      <c r="J98" s="211">
        <f>ROUND(I98*H98,2)</f>
        <v>0</v>
      </c>
      <c r="K98" s="207" t="s">
        <v>3144</v>
      </c>
      <c r="L98" s="62"/>
      <c r="M98" s="212" t="s">
        <v>22</v>
      </c>
      <c r="N98" s="213" t="s">
        <v>50</v>
      </c>
      <c r="O98" s="43"/>
      <c r="P98" s="214">
        <f>O98*H98</f>
        <v>0</v>
      </c>
      <c r="Q98" s="214">
        <v>0</v>
      </c>
      <c r="R98" s="214">
        <f>Q98*H98</f>
        <v>0</v>
      </c>
      <c r="S98" s="214">
        <v>0</v>
      </c>
      <c r="T98" s="215">
        <f>S98*H98</f>
        <v>0</v>
      </c>
      <c r="AR98" s="25" t="s">
        <v>304</v>
      </c>
      <c r="AT98" s="25" t="s">
        <v>230</v>
      </c>
      <c r="AU98" s="25" t="s">
        <v>24</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304</v>
      </c>
      <c r="BM98" s="25" t="s">
        <v>8844</v>
      </c>
    </row>
    <row r="99" spans="2:65" s="1" customFormat="1" ht="22.5" customHeight="1">
      <c r="B99" s="42"/>
      <c r="C99" s="205" t="s">
        <v>290</v>
      </c>
      <c r="D99" s="205" t="s">
        <v>230</v>
      </c>
      <c r="E99" s="206" t="s">
        <v>5547</v>
      </c>
      <c r="F99" s="207" t="s">
        <v>5966</v>
      </c>
      <c r="G99" s="208" t="s">
        <v>1024</v>
      </c>
      <c r="H99" s="279"/>
      <c r="I99" s="210"/>
      <c r="J99" s="211">
        <f>ROUND(I99*H99,2)</f>
        <v>0</v>
      </c>
      <c r="K99" s="207" t="s">
        <v>234</v>
      </c>
      <c r="L99" s="62"/>
      <c r="M99" s="212" t="s">
        <v>22</v>
      </c>
      <c r="N99" s="213" t="s">
        <v>50</v>
      </c>
      <c r="O99" s="43"/>
      <c r="P99" s="214">
        <f>O99*H99</f>
        <v>0</v>
      </c>
      <c r="Q99" s="214">
        <v>0</v>
      </c>
      <c r="R99" s="214">
        <f>Q99*H99</f>
        <v>0</v>
      </c>
      <c r="S99" s="214">
        <v>0</v>
      </c>
      <c r="T99" s="215">
        <f>S99*H99</f>
        <v>0</v>
      </c>
      <c r="AR99" s="25" t="s">
        <v>304</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304</v>
      </c>
      <c r="BM99" s="25" t="s">
        <v>8845</v>
      </c>
    </row>
    <row r="100" spans="2:65" s="11" customFormat="1" ht="37.35" customHeight="1">
      <c r="B100" s="188"/>
      <c r="C100" s="189"/>
      <c r="D100" s="202" t="s">
        <v>78</v>
      </c>
      <c r="E100" s="296" t="s">
        <v>3156</v>
      </c>
      <c r="F100" s="296" t="s">
        <v>5550</v>
      </c>
      <c r="G100" s="189"/>
      <c r="H100" s="189"/>
      <c r="I100" s="192"/>
      <c r="J100" s="297">
        <f>BK100</f>
        <v>0</v>
      </c>
      <c r="K100" s="189"/>
      <c r="L100" s="194"/>
      <c r="M100" s="195"/>
      <c r="N100" s="196"/>
      <c r="O100" s="196"/>
      <c r="P100" s="197">
        <f>SUM(P101:P102)</f>
        <v>0</v>
      </c>
      <c r="Q100" s="196"/>
      <c r="R100" s="197">
        <f>SUM(R101:R102)</f>
        <v>0</v>
      </c>
      <c r="S100" s="196"/>
      <c r="T100" s="198">
        <f>SUM(T101:T102)</f>
        <v>0</v>
      </c>
      <c r="AR100" s="199" t="s">
        <v>87</v>
      </c>
      <c r="AT100" s="200" t="s">
        <v>78</v>
      </c>
      <c r="AU100" s="200" t="s">
        <v>79</v>
      </c>
      <c r="AY100" s="199" t="s">
        <v>228</v>
      </c>
      <c r="BK100" s="201">
        <f>SUM(BK101:BK102)</f>
        <v>0</v>
      </c>
    </row>
    <row r="101" spans="2:65" s="1" customFormat="1" ht="22.5" customHeight="1">
      <c r="B101" s="42"/>
      <c r="C101" s="205" t="s">
        <v>295</v>
      </c>
      <c r="D101" s="205" t="s">
        <v>230</v>
      </c>
      <c r="E101" s="206" t="s">
        <v>8846</v>
      </c>
      <c r="F101" s="207" t="s">
        <v>8847</v>
      </c>
      <c r="G101" s="208" t="s">
        <v>263</v>
      </c>
      <c r="H101" s="209">
        <v>5</v>
      </c>
      <c r="I101" s="210"/>
      <c r="J101" s="211">
        <f>ROUND(I101*H101,2)</f>
        <v>0</v>
      </c>
      <c r="K101" s="207" t="s">
        <v>3144</v>
      </c>
      <c r="L101" s="62"/>
      <c r="M101" s="212" t="s">
        <v>22</v>
      </c>
      <c r="N101" s="213" t="s">
        <v>50</v>
      </c>
      <c r="O101" s="43"/>
      <c r="P101" s="214">
        <f>O101*H101</f>
        <v>0</v>
      </c>
      <c r="Q101" s="214">
        <v>0</v>
      </c>
      <c r="R101" s="214">
        <f>Q101*H101</f>
        <v>0</v>
      </c>
      <c r="S101" s="214">
        <v>0</v>
      </c>
      <c r="T101" s="215">
        <f>S101*H101</f>
        <v>0</v>
      </c>
      <c r="AR101" s="25" t="s">
        <v>304</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304</v>
      </c>
      <c r="BM101" s="25" t="s">
        <v>8848</v>
      </c>
    </row>
    <row r="102" spans="2:65" s="1" customFormat="1" ht="22.5" customHeight="1">
      <c r="B102" s="42"/>
      <c r="C102" s="205" t="s">
        <v>10</v>
      </c>
      <c r="D102" s="205" t="s">
        <v>230</v>
      </c>
      <c r="E102" s="206" t="s">
        <v>5557</v>
      </c>
      <c r="F102" s="207" t="s">
        <v>5558</v>
      </c>
      <c r="G102" s="208" t="s">
        <v>328</v>
      </c>
      <c r="H102" s="209">
        <v>36</v>
      </c>
      <c r="I102" s="210"/>
      <c r="J102" s="211">
        <f>ROUND(I102*H102,2)</f>
        <v>0</v>
      </c>
      <c r="K102" s="207" t="s">
        <v>3144</v>
      </c>
      <c r="L102" s="62"/>
      <c r="M102" s="212" t="s">
        <v>22</v>
      </c>
      <c r="N102" s="213" t="s">
        <v>50</v>
      </c>
      <c r="O102" s="43"/>
      <c r="P102" s="214">
        <f>O102*H102</f>
        <v>0</v>
      </c>
      <c r="Q102" s="214">
        <v>0</v>
      </c>
      <c r="R102" s="214">
        <f>Q102*H102</f>
        <v>0</v>
      </c>
      <c r="S102" s="214">
        <v>0</v>
      </c>
      <c r="T102" s="215">
        <f>S102*H102</f>
        <v>0</v>
      </c>
      <c r="AR102" s="25" t="s">
        <v>304</v>
      </c>
      <c r="AT102" s="25" t="s">
        <v>230</v>
      </c>
      <c r="AU102" s="25" t="s">
        <v>24</v>
      </c>
      <c r="AY102" s="25" t="s">
        <v>228</v>
      </c>
      <c r="BE102" s="216">
        <f>IF(N102="základní",J102,0)</f>
        <v>0</v>
      </c>
      <c r="BF102" s="216">
        <f>IF(N102="snížená",J102,0)</f>
        <v>0</v>
      </c>
      <c r="BG102" s="216">
        <f>IF(N102="zákl. přenesená",J102,0)</f>
        <v>0</v>
      </c>
      <c r="BH102" s="216">
        <f>IF(N102="sníž. přenesená",J102,0)</f>
        <v>0</v>
      </c>
      <c r="BI102" s="216">
        <f>IF(N102="nulová",J102,0)</f>
        <v>0</v>
      </c>
      <c r="BJ102" s="25" t="s">
        <v>24</v>
      </c>
      <c r="BK102" s="216">
        <f>ROUND(I102*H102,2)</f>
        <v>0</v>
      </c>
      <c r="BL102" s="25" t="s">
        <v>304</v>
      </c>
      <c r="BM102" s="25" t="s">
        <v>8849</v>
      </c>
    </row>
    <row r="103" spans="2:65" s="11" customFormat="1" ht="37.35" customHeight="1">
      <c r="B103" s="188"/>
      <c r="C103" s="189"/>
      <c r="D103" s="202" t="s">
        <v>78</v>
      </c>
      <c r="E103" s="296" t="s">
        <v>3164</v>
      </c>
      <c r="F103" s="296" t="s">
        <v>5562</v>
      </c>
      <c r="G103" s="189"/>
      <c r="H103" s="189"/>
      <c r="I103" s="192"/>
      <c r="J103" s="297">
        <f>BK103</f>
        <v>0</v>
      </c>
      <c r="K103" s="189"/>
      <c r="L103" s="194"/>
      <c r="M103" s="195"/>
      <c r="N103" s="196"/>
      <c r="O103" s="196"/>
      <c r="P103" s="197">
        <f>SUM(P104:P105)</f>
        <v>0</v>
      </c>
      <c r="Q103" s="196"/>
      <c r="R103" s="197">
        <f>SUM(R104:R105)</f>
        <v>0</v>
      </c>
      <c r="S103" s="196"/>
      <c r="T103" s="198">
        <f>SUM(T104:T105)</f>
        <v>0</v>
      </c>
      <c r="AR103" s="199" t="s">
        <v>87</v>
      </c>
      <c r="AT103" s="200" t="s">
        <v>78</v>
      </c>
      <c r="AU103" s="200" t="s">
        <v>79</v>
      </c>
      <c r="AY103" s="199" t="s">
        <v>228</v>
      </c>
      <c r="BK103" s="201">
        <f>SUM(BK104:BK105)</f>
        <v>0</v>
      </c>
    </row>
    <row r="104" spans="2:65" s="1" customFormat="1" ht="22.5" customHeight="1">
      <c r="B104" s="42"/>
      <c r="C104" s="205" t="s">
        <v>304</v>
      </c>
      <c r="D104" s="205" t="s">
        <v>230</v>
      </c>
      <c r="E104" s="206" t="s">
        <v>109</v>
      </c>
      <c r="F104" s="207" t="s">
        <v>8850</v>
      </c>
      <c r="G104" s="208" t="s">
        <v>3542</v>
      </c>
      <c r="H104" s="209">
        <v>24</v>
      </c>
      <c r="I104" s="210"/>
      <c r="J104" s="211">
        <f>ROUND(I104*H104,2)</f>
        <v>0</v>
      </c>
      <c r="K104" s="207" t="s">
        <v>3144</v>
      </c>
      <c r="L104" s="62"/>
      <c r="M104" s="212" t="s">
        <v>22</v>
      </c>
      <c r="N104" s="213" t="s">
        <v>50</v>
      </c>
      <c r="O104" s="43"/>
      <c r="P104" s="214">
        <f>O104*H104</f>
        <v>0</v>
      </c>
      <c r="Q104" s="214">
        <v>0</v>
      </c>
      <c r="R104" s="214">
        <f>Q104*H104</f>
        <v>0</v>
      </c>
      <c r="S104" s="214">
        <v>0</v>
      </c>
      <c r="T104" s="215">
        <f>S104*H104</f>
        <v>0</v>
      </c>
      <c r="AR104" s="25" t="s">
        <v>304</v>
      </c>
      <c r="AT104" s="25" t="s">
        <v>230</v>
      </c>
      <c r="AU104" s="25" t="s">
        <v>24</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304</v>
      </c>
      <c r="BM104" s="25" t="s">
        <v>8851</v>
      </c>
    </row>
    <row r="105" spans="2:65" s="1" customFormat="1" ht="22.5" customHeight="1">
      <c r="B105" s="42"/>
      <c r="C105" s="205" t="s">
        <v>308</v>
      </c>
      <c r="D105" s="205" t="s">
        <v>230</v>
      </c>
      <c r="E105" s="206" t="s">
        <v>5488</v>
      </c>
      <c r="F105" s="207" t="s">
        <v>8852</v>
      </c>
      <c r="G105" s="208" t="s">
        <v>3542</v>
      </c>
      <c r="H105" s="209">
        <v>6</v>
      </c>
      <c r="I105" s="210"/>
      <c r="J105" s="211">
        <f>ROUND(I105*H105,2)</f>
        <v>0</v>
      </c>
      <c r="K105" s="207" t="s">
        <v>3144</v>
      </c>
      <c r="L105" s="62"/>
      <c r="M105" s="212" t="s">
        <v>22</v>
      </c>
      <c r="N105" s="290" t="s">
        <v>50</v>
      </c>
      <c r="O105" s="291"/>
      <c r="P105" s="292">
        <f>O105*H105</f>
        <v>0</v>
      </c>
      <c r="Q105" s="292">
        <v>0</v>
      </c>
      <c r="R105" s="292">
        <f>Q105*H105</f>
        <v>0</v>
      </c>
      <c r="S105" s="292">
        <v>0</v>
      </c>
      <c r="T105" s="293">
        <f>S105*H105</f>
        <v>0</v>
      </c>
      <c r="AR105" s="25" t="s">
        <v>304</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304</v>
      </c>
      <c r="BM105" s="25" t="s">
        <v>8853</v>
      </c>
    </row>
    <row r="106" spans="2:65" s="1" customFormat="1" ht="6.95" customHeight="1">
      <c r="B106" s="57"/>
      <c r="C106" s="58"/>
      <c r="D106" s="58"/>
      <c r="E106" s="58"/>
      <c r="F106" s="58"/>
      <c r="G106" s="58"/>
      <c r="H106" s="58"/>
      <c r="I106" s="149"/>
      <c r="J106" s="58"/>
      <c r="K106" s="58"/>
      <c r="L106" s="62"/>
    </row>
  </sheetData>
  <sheetProtection algorithmName="SHA-512" hashValue="mHyPtqDOrnNu1S+/S7vEvUFGmFlX1WqDFMFC5Ch4hiw9n7OzgIGt+sCVGC07Qw73dvHhY3DkBlSXiDZyPAh98g==" saltValue="hpzJSO61os9HzPUM8gqFow==" spinCount="100000" sheet="1" objects="1" scenarios="1" formatCells="0" formatColumns="0" formatRows="0" sort="0" autoFilter="0"/>
  <autoFilter ref="C81:K105"/>
  <mergeCells count="9">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156</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8854</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05.5" customHeight="1">
      <c r="B24" s="131"/>
      <c r="C24" s="132"/>
      <c r="D24" s="132"/>
      <c r="E24" s="386" t="s">
        <v>8855</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ROUND(SUM(BE80:BE100), 2)</f>
        <v>0</v>
      </c>
      <c r="G30" s="43"/>
      <c r="H30" s="43"/>
      <c r="I30" s="141">
        <v>0.21</v>
      </c>
      <c r="J30" s="140">
        <f>ROUND(ROUND((SUM(BE80:BE100)), 2)*I30, 2)</f>
        <v>0</v>
      </c>
      <c r="K30" s="46"/>
    </row>
    <row r="31" spans="2:11" s="1" customFormat="1" ht="14.45" customHeight="1">
      <c r="B31" s="42"/>
      <c r="C31" s="43"/>
      <c r="D31" s="43"/>
      <c r="E31" s="50" t="s">
        <v>51</v>
      </c>
      <c r="F31" s="140">
        <f>ROUND(SUM(BF80:BF100), 2)</f>
        <v>0</v>
      </c>
      <c r="G31" s="43"/>
      <c r="H31" s="43"/>
      <c r="I31" s="141">
        <v>0.15</v>
      </c>
      <c r="J31" s="140">
        <f>ROUND(ROUND((SUM(BF80:BF100)), 2)*I31, 2)</f>
        <v>0</v>
      </c>
      <c r="K31" s="46"/>
    </row>
    <row r="32" spans="2:11" s="1" customFormat="1" ht="14.45" hidden="1" customHeight="1">
      <c r="B32" s="42"/>
      <c r="C32" s="43"/>
      <c r="D32" s="43"/>
      <c r="E32" s="50" t="s">
        <v>52</v>
      </c>
      <c r="F32" s="140">
        <f>ROUND(SUM(BG80:BG100), 2)</f>
        <v>0</v>
      </c>
      <c r="G32" s="43"/>
      <c r="H32" s="43"/>
      <c r="I32" s="141">
        <v>0.21</v>
      </c>
      <c r="J32" s="140">
        <v>0</v>
      </c>
      <c r="K32" s="46"/>
    </row>
    <row r="33" spans="2:11" s="1" customFormat="1" ht="14.45" hidden="1" customHeight="1">
      <c r="B33" s="42"/>
      <c r="C33" s="43"/>
      <c r="D33" s="43"/>
      <c r="E33" s="50" t="s">
        <v>53</v>
      </c>
      <c r="F33" s="140">
        <f>ROUND(SUM(BH80:BH100), 2)</f>
        <v>0</v>
      </c>
      <c r="G33" s="43"/>
      <c r="H33" s="43"/>
      <c r="I33" s="141">
        <v>0.15</v>
      </c>
      <c r="J33" s="140">
        <v>0</v>
      </c>
      <c r="K33" s="46"/>
    </row>
    <row r="34" spans="2:11" s="1" customFormat="1" ht="14.45" hidden="1" customHeight="1">
      <c r="B34" s="42"/>
      <c r="C34" s="43"/>
      <c r="D34" s="43"/>
      <c r="E34" s="50" t="s">
        <v>54</v>
      </c>
      <c r="F34" s="140">
        <f>ROUND(SUM(BI80:BI100),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SO08 - SO 08 - Potrubní pošta-propojovací kolektor</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8856</v>
      </c>
      <c r="E57" s="162"/>
      <c r="F57" s="162"/>
      <c r="G57" s="162"/>
      <c r="H57" s="162"/>
      <c r="I57" s="163"/>
      <c r="J57" s="164">
        <f>J81</f>
        <v>0</v>
      </c>
      <c r="K57" s="165"/>
    </row>
    <row r="58" spans="2:47" s="8" customFormat="1" ht="24.95" customHeight="1">
      <c r="B58" s="159"/>
      <c r="C58" s="160"/>
      <c r="D58" s="161" t="s">
        <v>8857</v>
      </c>
      <c r="E58" s="162"/>
      <c r="F58" s="162"/>
      <c r="G58" s="162"/>
      <c r="H58" s="162"/>
      <c r="I58" s="163"/>
      <c r="J58" s="164">
        <f>J84</f>
        <v>0</v>
      </c>
      <c r="K58" s="165"/>
    </row>
    <row r="59" spans="2:47" s="8" customFormat="1" ht="24.95" customHeight="1">
      <c r="B59" s="159"/>
      <c r="C59" s="160"/>
      <c r="D59" s="161" t="s">
        <v>8858</v>
      </c>
      <c r="E59" s="162"/>
      <c r="F59" s="162"/>
      <c r="G59" s="162"/>
      <c r="H59" s="162"/>
      <c r="I59" s="163"/>
      <c r="J59" s="164">
        <f>J90</f>
        <v>0</v>
      </c>
      <c r="K59" s="165"/>
    </row>
    <row r="60" spans="2:47" s="8" customFormat="1" ht="24.95" customHeight="1">
      <c r="B60" s="159"/>
      <c r="C60" s="160"/>
      <c r="D60" s="161" t="s">
        <v>8859</v>
      </c>
      <c r="E60" s="162"/>
      <c r="F60" s="162"/>
      <c r="G60" s="162"/>
      <c r="H60" s="162"/>
      <c r="I60" s="163"/>
      <c r="J60" s="164">
        <f>J96</f>
        <v>0</v>
      </c>
      <c r="K60" s="165"/>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6" t="str">
        <f>E7</f>
        <v>NOVÁ PSYCHIATRIE - NEMOCNICE TÁBOR (staveniště A)</v>
      </c>
      <c r="F70" s="427"/>
      <c r="G70" s="427"/>
      <c r="H70" s="427"/>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7" t="str">
        <f>E9</f>
        <v>SO08 - SO 08 - Potrubní pošta-propojovací kolektor</v>
      </c>
      <c r="F72" s="428"/>
      <c r="G72" s="428"/>
      <c r="H72" s="428"/>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P81+P84+P90+P96</f>
        <v>0</v>
      </c>
      <c r="Q80" s="86"/>
      <c r="R80" s="185">
        <f>R81+R84+R90+R96</f>
        <v>0</v>
      </c>
      <c r="S80" s="86"/>
      <c r="T80" s="186">
        <f>T81+T84+T90+T96</f>
        <v>0</v>
      </c>
      <c r="AT80" s="25" t="s">
        <v>78</v>
      </c>
      <c r="AU80" s="25" t="s">
        <v>184</v>
      </c>
      <c r="BK80" s="187">
        <f>BK81+BK84+BK90+BK96</f>
        <v>0</v>
      </c>
    </row>
    <row r="81" spans="2:65" s="11" customFormat="1" ht="37.35" customHeight="1">
      <c r="B81" s="188"/>
      <c r="C81" s="189"/>
      <c r="D81" s="202" t="s">
        <v>78</v>
      </c>
      <c r="E81" s="296" t="s">
        <v>3134</v>
      </c>
      <c r="F81" s="296" t="s">
        <v>7064</v>
      </c>
      <c r="G81" s="189"/>
      <c r="H81" s="189"/>
      <c r="I81" s="192"/>
      <c r="J81" s="297">
        <f>BK81</f>
        <v>0</v>
      </c>
      <c r="K81" s="189"/>
      <c r="L81" s="194"/>
      <c r="M81" s="195"/>
      <c r="N81" s="196"/>
      <c r="O81" s="196"/>
      <c r="P81" s="197">
        <f>SUM(P82:P83)</f>
        <v>0</v>
      </c>
      <c r="Q81" s="196"/>
      <c r="R81" s="197">
        <f>SUM(R82:R83)</f>
        <v>0</v>
      </c>
      <c r="S81" s="196"/>
      <c r="T81" s="198">
        <f>SUM(T82:T83)</f>
        <v>0</v>
      </c>
      <c r="AR81" s="199" t="s">
        <v>101</v>
      </c>
      <c r="AT81" s="200" t="s">
        <v>78</v>
      </c>
      <c r="AU81" s="200" t="s">
        <v>79</v>
      </c>
      <c r="AY81" s="199" t="s">
        <v>228</v>
      </c>
      <c r="BK81" s="201">
        <f>SUM(BK82:BK83)</f>
        <v>0</v>
      </c>
    </row>
    <row r="82" spans="2:65" s="1" customFormat="1" ht="22.5" customHeight="1">
      <c r="B82" s="42"/>
      <c r="C82" s="205" t="s">
        <v>79</v>
      </c>
      <c r="D82" s="205" t="s">
        <v>230</v>
      </c>
      <c r="E82" s="206" t="s">
        <v>24</v>
      </c>
      <c r="F82" s="207" t="s">
        <v>7065</v>
      </c>
      <c r="G82" s="208" t="s">
        <v>328</v>
      </c>
      <c r="H82" s="209">
        <v>20</v>
      </c>
      <c r="I82" s="210"/>
      <c r="J82" s="211">
        <f>ROUND(I82*H82,2)</f>
        <v>0</v>
      </c>
      <c r="K82" s="207" t="s">
        <v>3144</v>
      </c>
      <c r="L82" s="62"/>
      <c r="M82" s="212" t="s">
        <v>22</v>
      </c>
      <c r="N82" s="213" t="s">
        <v>50</v>
      </c>
      <c r="O82" s="43"/>
      <c r="P82" s="214">
        <f>O82*H82</f>
        <v>0</v>
      </c>
      <c r="Q82" s="214">
        <v>0</v>
      </c>
      <c r="R82" s="214">
        <f>Q82*H82</f>
        <v>0</v>
      </c>
      <c r="S82" s="214">
        <v>0</v>
      </c>
      <c r="T82" s="215">
        <f>S82*H82</f>
        <v>0</v>
      </c>
      <c r="AR82" s="25" t="s">
        <v>588</v>
      </c>
      <c r="AT82" s="25" t="s">
        <v>230</v>
      </c>
      <c r="AU82" s="25" t="s">
        <v>24</v>
      </c>
      <c r="AY82" s="25" t="s">
        <v>228</v>
      </c>
      <c r="BE82" s="216">
        <f>IF(N82="základní",J82,0)</f>
        <v>0</v>
      </c>
      <c r="BF82" s="216">
        <f>IF(N82="snížená",J82,0)</f>
        <v>0</v>
      </c>
      <c r="BG82" s="216">
        <f>IF(N82="zákl. přenesená",J82,0)</f>
        <v>0</v>
      </c>
      <c r="BH82" s="216">
        <f>IF(N82="sníž. přenesená",J82,0)</f>
        <v>0</v>
      </c>
      <c r="BI82" s="216">
        <f>IF(N82="nulová",J82,0)</f>
        <v>0</v>
      </c>
      <c r="BJ82" s="25" t="s">
        <v>24</v>
      </c>
      <c r="BK82" s="216">
        <f>ROUND(I82*H82,2)</f>
        <v>0</v>
      </c>
      <c r="BL82" s="25" t="s">
        <v>588</v>
      </c>
      <c r="BM82" s="25" t="s">
        <v>8860</v>
      </c>
    </row>
    <row r="83" spans="2:65" s="1" customFormat="1" ht="22.5" customHeight="1">
      <c r="B83" s="42"/>
      <c r="C83" s="205" t="s">
        <v>79</v>
      </c>
      <c r="D83" s="205" t="s">
        <v>230</v>
      </c>
      <c r="E83" s="206" t="s">
        <v>87</v>
      </c>
      <c r="F83" s="207" t="s">
        <v>7069</v>
      </c>
      <c r="G83" s="208" t="s">
        <v>852</v>
      </c>
      <c r="H83" s="209">
        <v>1</v>
      </c>
      <c r="I83" s="210"/>
      <c r="J83" s="211">
        <f>ROUND(I83*H83,2)</f>
        <v>0</v>
      </c>
      <c r="K83" s="207" t="s">
        <v>3144</v>
      </c>
      <c r="L83" s="62"/>
      <c r="M83" s="212" t="s">
        <v>22</v>
      </c>
      <c r="N83" s="213" t="s">
        <v>50</v>
      </c>
      <c r="O83" s="43"/>
      <c r="P83" s="214">
        <f>O83*H83</f>
        <v>0</v>
      </c>
      <c r="Q83" s="214">
        <v>0</v>
      </c>
      <c r="R83" s="214">
        <f>Q83*H83</f>
        <v>0</v>
      </c>
      <c r="S83" s="214">
        <v>0</v>
      </c>
      <c r="T83" s="215">
        <f>S83*H83</f>
        <v>0</v>
      </c>
      <c r="AR83" s="25" t="s">
        <v>588</v>
      </c>
      <c r="AT83" s="25" t="s">
        <v>230</v>
      </c>
      <c r="AU83" s="25" t="s">
        <v>24</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588</v>
      </c>
      <c r="BM83" s="25" t="s">
        <v>8861</v>
      </c>
    </row>
    <row r="84" spans="2:65" s="11" customFormat="1" ht="37.35" customHeight="1">
      <c r="B84" s="188"/>
      <c r="C84" s="189"/>
      <c r="D84" s="202" t="s">
        <v>78</v>
      </c>
      <c r="E84" s="296" t="s">
        <v>3138</v>
      </c>
      <c r="F84" s="296" t="s">
        <v>7071</v>
      </c>
      <c r="G84" s="189"/>
      <c r="H84" s="189"/>
      <c r="I84" s="192"/>
      <c r="J84" s="297">
        <f>BK84</f>
        <v>0</v>
      </c>
      <c r="K84" s="189"/>
      <c r="L84" s="194"/>
      <c r="M84" s="195"/>
      <c r="N84" s="196"/>
      <c r="O84" s="196"/>
      <c r="P84" s="197">
        <f>SUM(P85:P89)</f>
        <v>0</v>
      </c>
      <c r="Q84" s="196"/>
      <c r="R84" s="197">
        <f>SUM(R85:R89)</f>
        <v>0</v>
      </c>
      <c r="S84" s="196"/>
      <c r="T84" s="198">
        <f>SUM(T85:T89)</f>
        <v>0</v>
      </c>
      <c r="AR84" s="199" t="s">
        <v>101</v>
      </c>
      <c r="AT84" s="200" t="s">
        <v>78</v>
      </c>
      <c r="AU84" s="200" t="s">
        <v>79</v>
      </c>
      <c r="AY84" s="199" t="s">
        <v>228</v>
      </c>
      <c r="BK84" s="201">
        <f>SUM(BK85:BK89)</f>
        <v>0</v>
      </c>
    </row>
    <row r="85" spans="2:65" s="1" customFormat="1" ht="31.5" customHeight="1">
      <c r="B85" s="42"/>
      <c r="C85" s="205" t="s">
        <v>79</v>
      </c>
      <c r="D85" s="205" t="s">
        <v>230</v>
      </c>
      <c r="E85" s="206" t="s">
        <v>101</v>
      </c>
      <c r="F85" s="207" t="s">
        <v>7072</v>
      </c>
      <c r="G85" s="208" t="s">
        <v>328</v>
      </c>
      <c r="H85" s="209">
        <v>15</v>
      </c>
      <c r="I85" s="210"/>
      <c r="J85" s="211">
        <f>ROUND(I85*H85,2)</f>
        <v>0</v>
      </c>
      <c r="K85" s="207" t="s">
        <v>3144</v>
      </c>
      <c r="L85" s="62"/>
      <c r="M85" s="212" t="s">
        <v>22</v>
      </c>
      <c r="N85" s="213" t="s">
        <v>50</v>
      </c>
      <c r="O85" s="43"/>
      <c r="P85" s="214">
        <f>O85*H85</f>
        <v>0</v>
      </c>
      <c r="Q85" s="214">
        <v>0</v>
      </c>
      <c r="R85" s="214">
        <f>Q85*H85</f>
        <v>0</v>
      </c>
      <c r="S85" s="214">
        <v>0</v>
      </c>
      <c r="T85" s="215">
        <f>S85*H85</f>
        <v>0</v>
      </c>
      <c r="AR85" s="25" t="s">
        <v>588</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588</v>
      </c>
      <c r="BM85" s="25" t="s">
        <v>8862</v>
      </c>
    </row>
    <row r="86" spans="2:65" s="1" customFormat="1" ht="31.5" customHeight="1">
      <c r="B86" s="42"/>
      <c r="C86" s="205" t="s">
        <v>79</v>
      </c>
      <c r="D86" s="205" t="s">
        <v>230</v>
      </c>
      <c r="E86" s="206" t="s">
        <v>235</v>
      </c>
      <c r="F86" s="207" t="s">
        <v>7074</v>
      </c>
      <c r="G86" s="208" t="s">
        <v>852</v>
      </c>
      <c r="H86" s="209">
        <v>2</v>
      </c>
      <c r="I86" s="210"/>
      <c r="J86" s="211">
        <f>ROUND(I86*H86,2)</f>
        <v>0</v>
      </c>
      <c r="K86" s="207" t="s">
        <v>3144</v>
      </c>
      <c r="L86" s="62"/>
      <c r="M86" s="212" t="s">
        <v>22</v>
      </c>
      <c r="N86" s="213" t="s">
        <v>50</v>
      </c>
      <c r="O86" s="43"/>
      <c r="P86" s="214">
        <f>O86*H86</f>
        <v>0</v>
      </c>
      <c r="Q86" s="214">
        <v>0</v>
      </c>
      <c r="R86" s="214">
        <f>Q86*H86</f>
        <v>0</v>
      </c>
      <c r="S86" s="214">
        <v>0</v>
      </c>
      <c r="T86" s="215">
        <f>S86*H86</f>
        <v>0</v>
      </c>
      <c r="AR86" s="25" t="s">
        <v>588</v>
      </c>
      <c r="AT86" s="25" t="s">
        <v>230</v>
      </c>
      <c r="AU86" s="25" t="s">
        <v>24</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588</v>
      </c>
      <c r="BM86" s="25" t="s">
        <v>8863</v>
      </c>
    </row>
    <row r="87" spans="2:65" s="1" customFormat="1" ht="31.5" customHeight="1">
      <c r="B87" s="42"/>
      <c r="C87" s="205" t="s">
        <v>79</v>
      </c>
      <c r="D87" s="205" t="s">
        <v>230</v>
      </c>
      <c r="E87" s="206" t="s">
        <v>251</v>
      </c>
      <c r="F87" s="207" t="s">
        <v>7078</v>
      </c>
      <c r="G87" s="208" t="s">
        <v>852</v>
      </c>
      <c r="H87" s="209">
        <v>2</v>
      </c>
      <c r="I87" s="210"/>
      <c r="J87" s="211">
        <f>ROUND(I87*H87,2)</f>
        <v>0</v>
      </c>
      <c r="K87" s="207" t="s">
        <v>3144</v>
      </c>
      <c r="L87" s="62"/>
      <c r="M87" s="212" t="s">
        <v>22</v>
      </c>
      <c r="N87" s="213" t="s">
        <v>50</v>
      </c>
      <c r="O87" s="43"/>
      <c r="P87" s="214">
        <f>O87*H87</f>
        <v>0</v>
      </c>
      <c r="Q87" s="214">
        <v>0</v>
      </c>
      <c r="R87" s="214">
        <f>Q87*H87</f>
        <v>0</v>
      </c>
      <c r="S87" s="214">
        <v>0</v>
      </c>
      <c r="T87" s="215">
        <f>S87*H87</f>
        <v>0</v>
      </c>
      <c r="AR87" s="25" t="s">
        <v>588</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588</v>
      </c>
      <c r="BM87" s="25" t="s">
        <v>8864</v>
      </c>
    </row>
    <row r="88" spans="2:65" s="1" customFormat="1" ht="22.5" customHeight="1">
      <c r="B88" s="42"/>
      <c r="C88" s="205" t="s">
        <v>79</v>
      </c>
      <c r="D88" s="205" t="s">
        <v>230</v>
      </c>
      <c r="E88" s="206" t="s">
        <v>255</v>
      </c>
      <c r="F88" s="207" t="s">
        <v>7080</v>
      </c>
      <c r="G88" s="208" t="s">
        <v>852</v>
      </c>
      <c r="H88" s="209">
        <v>1</v>
      </c>
      <c r="I88" s="210"/>
      <c r="J88" s="211">
        <f>ROUND(I88*H88,2)</f>
        <v>0</v>
      </c>
      <c r="K88" s="207" t="s">
        <v>3144</v>
      </c>
      <c r="L88" s="62"/>
      <c r="M88" s="212" t="s">
        <v>22</v>
      </c>
      <c r="N88" s="213" t="s">
        <v>50</v>
      </c>
      <c r="O88" s="43"/>
      <c r="P88" s="214">
        <f>O88*H88</f>
        <v>0</v>
      </c>
      <c r="Q88" s="214">
        <v>0</v>
      </c>
      <c r="R88" s="214">
        <f>Q88*H88</f>
        <v>0</v>
      </c>
      <c r="S88" s="214">
        <v>0</v>
      </c>
      <c r="T88" s="215">
        <f>S88*H88</f>
        <v>0</v>
      </c>
      <c r="AR88" s="25" t="s">
        <v>588</v>
      </c>
      <c r="AT88" s="25" t="s">
        <v>230</v>
      </c>
      <c r="AU88" s="25" t="s">
        <v>24</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588</v>
      </c>
      <c r="BM88" s="25" t="s">
        <v>8865</v>
      </c>
    </row>
    <row r="89" spans="2:65" s="1" customFormat="1" ht="31.5" customHeight="1">
      <c r="B89" s="42"/>
      <c r="C89" s="205" t="s">
        <v>79</v>
      </c>
      <c r="D89" s="205" t="s">
        <v>230</v>
      </c>
      <c r="E89" s="206" t="s">
        <v>260</v>
      </c>
      <c r="F89" s="207" t="s">
        <v>7082</v>
      </c>
      <c r="G89" s="208" t="s">
        <v>852</v>
      </c>
      <c r="H89" s="209">
        <v>1</v>
      </c>
      <c r="I89" s="210"/>
      <c r="J89" s="211">
        <f>ROUND(I89*H89,2)</f>
        <v>0</v>
      </c>
      <c r="K89" s="207" t="s">
        <v>3144</v>
      </c>
      <c r="L89" s="62"/>
      <c r="M89" s="212" t="s">
        <v>22</v>
      </c>
      <c r="N89" s="213" t="s">
        <v>50</v>
      </c>
      <c r="O89" s="43"/>
      <c r="P89" s="214">
        <f>O89*H89</f>
        <v>0</v>
      </c>
      <c r="Q89" s="214">
        <v>0</v>
      </c>
      <c r="R89" s="214">
        <f>Q89*H89</f>
        <v>0</v>
      </c>
      <c r="S89" s="214">
        <v>0</v>
      </c>
      <c r="T89" s="215">
        <f>S89*H89</f>
        <v>0</v>
      </c>
      <c r="AR89" s="25" t="s">
        <v>588</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588</v>
      </c>
      <c r="BM89" s="25" t="s">
        <v>8866</v>
      </c>
    </row>
    <row r="90" spans="2:65" s="11" customFormat="1" ht="37.35" customHeight="1">
      <c r="B90" s="188"/>
      <c r="C90" s="189"/>
      <c r="D90" s="202" t="s">
        <v>78</v>
      </c>
      <c r="E90" s="296" t="s">
        <v>3140</v>
      </c>
      <c r="F90" s="296" t="s">
        <v>7084</v>
      </c>
      <c r="G90" s="189"/>
      <c r="H90" s="189"/>
      <c r="I90" s="192"/>
      <c r="J90" s="297">
        <f>BK90</f>
        <v>0</v>
      </c>
      <c r="K90" s="189"/>
      <c r="L90" s="194"/>
      <c r="M90" s="195"/>
      <c r="N90" s="196"/>
      <c r="O90" s="196"/>
      <c r="P90" s="197">
        <f>SUM(P91:P95)</f>
        <v>0</v>
      </c>
      <c r="Q90" s="196"/>
      <c r="R90" s="197">
        <f>SUM(R91:R95)</f>
        <v>0</v>
      </c>
      <c r="S90" s="196"/>
      <c r="T90" s="198">
        <f>SUM(T91:T95)</f>
        <v>0</v>
      </c>
      <c r="AR90" s="199" t="s">
        <v>101</v>
      </c>
      <c r="AT90" s="200" t="s">
        <v>78</v>
      </c>
      <c r="AU90" s="200" t="s">
        <v>79</v>
      </c>
      <c r="AY90" s="199" t="s">
        <v>228</v>
      </c>
      <c r="BK90" s="201">
        <f>SUM(BK91:BK95)</f>
        <v>0</v>
      </c>
    </row>
    <row r="91" spans="2:65" s="1" customFormat="1" ht="22.5" customHeight="1">
      <c r="B91" s="42"/>
      <c r="C91" s="205" t="s">
        <v>79</v>
      </c>
      <c r="D91" s="205" t="s">
        <v>230</v>
      </c>
      <c r="E91" s="206" t="s">
        <v>267</v>
      </c>
      <c r="F91" s="207" t="s">
        <v>7085</v>
      </c>
      <c r="G91" s="208" t="s">
        <v>852</v>
      </c>
      <c r="H91" s="209">
        <v>2</v>
      </c>
      <c r="I91" s="210"/>
      <c r="J91" s="211">
        <f>ROUND(I91*H91,2)</f>
        <v>0</v>
      </c>
      <c r="K91" s="207" t="s">
        <v>3144</v>
      </c>
      <c r="L91" s="62"/>
      <c r="M91" s="212" t="s">
        <v>22</v>
      </c>
      <c r="N91" s="213" t="s">
        <v>50</v>
      </c>
      <c r="O91" s="43"/>
      <c r="P91" s="214">
        <f>O91*H91</f>
        <v>0</v>
      </c>
      <c r="Q91" s="214">
        <v>0</v>
      </c>
      <c r="R91" s="214">
        <f>Q91*H91</f>
        <v>0</v>
      </c>
      <c r="S91" s="214">
        <v>0</v>
      </c>
      <c r="T91" s="215">
        <f>S91*H91</f>
        <v>0</v>
      </c>
      <c r="AR91" s="25" t="s">
        <v>588</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588</v>
      </c>
      <c r="BM91" s="25" t="s">
        <v>8867</v>
      </c>
    </row>
    <row r="92" spans="2:65" s="1" customFormat="1" ht="31.5" customHeight="1">
      <c r="B92" s="42"/>
      <c r="C92" s="205" t="s">
        <v>79</v>
      </c>
      <c r="D92" s="205" t="s">
        <v>230</v>
      </c>
      <c r="E92" s="206" t="s">
        <v>272</v>
      </c>
      <c r="F92" s="207" t="s">
        <v>7087</v>
      </c>
      <c r="G92" s="208" t="s">
        <v>852</v>
      </c>
      <c r="H92" s="209">
        <v>2</v>
      </c>
      <c r="I92" s="210"/>
      <c r="J92" s="211">
        <f>ROUND(I92*H92,2)</f>
        <v>0</v>
      </c>
      <c r="K92" s="207" t="s">
        <v>3144</v>
      </c>
      <c r="L92" s="62"/>
      <c r="M92" s="212" t="s">
        <v>22</v>
      </c>
      <c r="N92" s="213" t="s">
        <v>50</v>
      </c>
      <c r="O92" s="43"/>
      <c r="P92" s="214">
        <f>O92*H92</f>
        <v>0</v>
      </c>
      <c r="Q92" s="214">
        <v>0</v>
      </c>
      <c r="R92" s="214">
        <f>Q92*H92</f>
        <v>0</v>
      </c>
      <c r="S92" s="214">
        <v>0</v>
      </c>
      <c r="T92" s="215">
        <f>S92*H92</f>
        <v>0</v>
      </c>
      <c r="AR92" s="25" t="s">
        <v>588</v>
      </c>
      <c r="AT92" s="25" t="s">
        <v>230</v>
      </c>
      <c r="AU92" s="25" t="s">
        <v>24</v>
      </c>
      <c r="AY92" s="25" t="s">
        <v>228</v>
      </c>
      <c r="BE92" s="216">
        <f>IF(N92="základní",J92,0)</f>
        <v>0</v>
      </c>
      <c r="BF92" s="216">
        <f>IF(N92="snížená",J92,0)</f>
        <v>0</v>
      </c>
      <c r="BG92" s="216">
        <f>IF(N92="zákl. přenesená",J92,0)</f>
        <v>0</v>
      </c>
      <c r="BH92" s="216">
        <f>IF(N92="sníž. přenesená",J92,0)</f>
        <v>0</v>
      </c>
      <c r="BI92" s="216">
        <f>IF(N92="nulová",J92,0)</f>
        <v>0</v>
      </c>
      <c r="BJ92" s="25" t="s">
        <v>24</v>
      </c>
      <c r="BK92" s="216">
        <f>ROUND(I92*H92,2)</f>
        <v>0</v>
      </c>
      <c r="BL92" s="25" t="s">
        <v>588</v>
      </c>
      <c r="BM92" s="25" t="s">
        <v>8868</v>
      </c>
    </row>
    <row r="93" spans="2:65" s="1" customFormat="1" ht="31.5" customHeight="1">
      <c r="B93" s="42"/>
      <c r="C93" s="205" t="s">
        <v>79</v>
      </c>
      <c r="D93" s="205" t="s">
        <v>230</v>
      </c>
      <c r="E93" s="206" t="s">
        <v>29</v>
      </c>
      <c r="F93" s="207" t="s">
        <v>7089</v>
      </c>
      <c r="G93" s="208" t="s">
        <v>852</v>
      </c>
      <c r="H93" s="209">
        <v>2</v>
      </c>
      <c r="I93" s="210"/>
      <c r="J93" s="211">
        <f>ROUND(I93*H93,2)</f>
        <v>0</v>
      </c>
      <c r="K93" s="207" t="s">
        <v>3144</v>
      </c>
      <c r="L93" s="62"/>
      <c r="M93" s="212" t="s">
        <v>22</v>
      </c>
      <c r="N93" s="213" t="s">
        <v>50</v>
      </c>
      <c r="O93" s="43"/>
      <c r="P93" s="214">
        <f>O93*H93</f>
        <v>0</v>
      </c>
      <c r="Q93" s="214">
        <v>0</v>
      </c>
      <c r="R93" s="214">
        <f>Q93*H93</f>
        <v>0</v>
      </c>
      <c r="S93" s="214">
        <v>0</v>
      </c>
      <c r="T93" s="215">
        <f>S93*H93</f>
        <v>0</v>
      </c>
      <c r="AR93" s="25" t="s">
        <v>588</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588</v>
      </c>
      <c r="BM93" s="25" t="s">
        <v>8869</v>
      </c>
    </row>
    <row r="94" spans="2:65" s="1" customFormat="1" ht="22.5" customHeight="1">
      <c r="B94" s="42"/>
      <c r="C94" s="205" t="s">
        <v>79</v>
      </c>
      <c r="D94" s="205" t="s">
        <v>230</v>
      </c>
      <c r="E94" s="206" t="s">
        <v>280</v>
      </c>
      <c r="F94" s="207" t="s">
        <v>7091</v>
      </c>
      <c r="G94" s="208" t="s">
        <v>852</v>
      </c>
      <c r="H94" s="209">
        <v>1</v>
      </c>
      <c r="I94" s="210"/>
      <c r="J94" s="211">
        <f>ROUND(I94*H94,2)</f>
        <v>0</v>
      </c>
      <c r="K94" s="207" t="s">
        <v>3144</v>
      </c>
      <c r="L94" s="62"/>
      <c r="M94" s="212" t="s">
        <v>22</v>
      </c>
      <c r="N94" s="213" t="s">
        <v>50</v>
      </c>
      <c r="O94" s="43"/>
      <c r="P94" s="214">
        <f>O94*H94</f>
        <v>0</v>
      </c>
      <c r="Q94" s="214">
        <v>0</v>
      </c>
      <c r="R94" s="214">
        <f>Q94*H94</f>
        <v>0</v>
      </c>
      <c r="S94" s="214">
        <v>0</v>
      </c>
      <c r="T94" s="215">
        <f>S94*H94</f>
        <v>0</v>
      </c>
      <c r="AR94" s="25" t="s">
        <v>588</v>
      </c>
      <c r="AT94" s="25" t="s">
        <v>230</v>
      </c>
      <c r="AU94" s="25" t="s">
        <v>24</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588</v>
      </c>
      <c r="BM94" s="25" t="s">
        <v>8870</v>
      </c>
    </row>
    <row r="95" spans="2:65" s="1" customFormat="1" ht="22.5" customHeight="1">
      <c r="B95" s="42"/>
      <c r="C95" s="205" t="s">
        <v>79</v>
      </c>
      <c r="D95" s="205" t="s">
        <v>230</v>
      </c>
      <c r="E95" s="206" t="s">
        <v>285</v>
      </c>
      <c r="F95" s="207" t="s">
        <v>7093</v>
      </c>
      <c r="G95" s="208" t="s">
        <v>852</v>
      </c>
      <c r="H95" s="209">
        <v>2</v>
      </c>
      <c r="I95" s="210"/>
      <c r="J95" s="211">
        <f>ROUND(I95*H95,2)</f>
        <v>0</v>
      </c>
      <c r="K95" s="207" t="s">
        <v>3144</v>
      </c>
      <c r="L95" s="62"/>
      <c r="M95" s="212" t="s">
        <v>22</v>
      </c>
      <c r="N95" s="213" t="s">
        <v>50</v>
      </c>
      <c r="O95" s="43"/>
      <c r="P95" s="214">
        <f>O95*H95</f>
        <v>0</v>
      </c>
      <c r="Q95" s="214">
        <v>0</v>
      </c>
      <c r="R95" s="214">
        <f>Q95*H95</f>
        <v>0</v>
      </c>
      <c r="S95" s="214">
        <v>0</v>
      </c>
      <c r="T95" s="215">
        <f>S95*H95</f>
        <v>0</v>
      </c>
      <c r="AR95" s="25" t="s">
        <v>588</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588</v>
      </c>
      <c r="BM95" s="25" t="s">
        <v>8871</v>
      </c>
    </row>
    <row r="96" spans="2:65" s="11" customFormat="1" ht="37.35" customHeight="1">
      <c r="B96" s="188"/>
      <c r="C96" s="189"/>
      <c r="D96" s="202" t="s">
        <v>78</v>
      </c>
      <c r="E96" s="296" t="s">
        <v>3146</v>
      </c>
      <c r="F96" s="296" t="s">
        <v>7095</v>
      </c>
      <c r="G96" s="189"/>
      <c r="H96" s="189"/>
      <c r="I96" s="192"/>
      <c r="J96" s="297">
        <f>BK96</f>
        <v>0</v>
      </c>
      <c r="K96" s="189"/>
      <c r="L96" s="194"/>
      <c r="M96" s="195"/>
      <c r="N96" s="196"/>
      <c r="O96" s="196"/>
      <c r="P96" s="197">
        <f>SUM(P97:P100)</f>
        <v>0</v>
      </c>
      <c r="Q96" s="196"/>
      <c r="R96" s="197">
        <f>SUM(R97:R100)</f>
        <v>0</v>
      </c>
      <c r="S96" s="196"/>
      <c r="T96" s="198">
        <f>SUM(T97:T100)</f>
        <v>0</v>
      </c>
      <c r="AR96" s="199" t="s">
        <v>101</v>
      </c>
      <c r="AT96" s="200" t="s">
        <v>78</v>
      </c>
      <c r="AU96" s="200" t="s">
        <v>79</v>
      </c>
      <c r="AY96" s="199" t="s">
        <v>228</v>
      </c>
      <c r="BK96" s="201">
        <f>SUM(BK97:BK100)</f>
        <v>0</v>
      </c>
    </row>
    <row r="97" spans="2:65" s="1" customFormat="1" ht="57" customHeight="1">
      <c r="B97" s="42"/>
      <c r="C97" s="205" t="s">
        <v>79</v>
      </c>
      <c r="D97" s="205" t="s">
        <v>230</v>
      </c>
      <c r="E97" s="206" t="s">
        <v>290</v>
      </c>
      <c r="F97" s="207" t="s">
        <v>7096</v>
      </c>
      <c r="G97" s="208" t="s">
        <v>852</v>
      </c>
      <c r="H97" s="209">
        <v>1</v>
      </c>
      <c r="I97" s="210"/>
      <c r="J97" s="211">
        <f>ROUND(I97*H97,2)</f>
        <v>0</v>
      </c>
      <c r="K97" s="207" t="s">
        <v>3144</v>
      </c>
      <c r="L97" s="62"/>
      <c r="M97" s="212" t="s">
        <v>22</v>
      </c>
      <c r="N97" s="213" t="s">
        <v>50</v>
      </c>
      <c r="O97" s="43"/>
      <c r="P97" s="214">
        <f>O97*H97</f>
        <v>0</v>
      </c>
      <c r="Q97" s="214">
        <v>0</v>
      </c>
      <c r="R97" s="214">
        <f>Q97*H97</f>
        <v>0</v>
      </c>
      <c r="S97" s="214">
        <v>0</v>
      </c>
      <c r="T97" s="215">
        <f>S97*H97</f>
        <v>0</v>
      </c>
      <c r="AR97" s="25" t="s">
        <v>588</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588</v>
      </c>
      <c r="BM97" s="25" t="s">
        <v>8872</v>
      </c>
    </row>
    <row r="98" spans="2:65" s="1" customFormat="1" ht="31.5" customHeight="1">
      <c r="B98" s="42"/>
      <c r="C98" s="205" t="s">
        <v>79</v>
      </c>
      <c r="D98" s="205" t="s">
        <v>230</v>
      </c>
      <c r="E98" s="206" t="s">
        <v>295</v>
      </c>
      <c r="F98" s="207" t="s">
        <v>7099</v>
      </c>
      <c r="G98" s="208" t="s">
        <v>852</v>
      </c>
      <c r="H98" s="209">
        <v>1</v>
      </c>
      <c r="I98" s="210"/>
      <c r="J98" s="211">
        <f>ROUND(I98*H98,2)</f>
        <v>0</v>
      </c>
      <c r="K98" s="207" t="s">
        <v>3144</v>
      </c>
      <c r="L98" s="62"/>
      <c r="M98" s="212" t="s">
        <v>22</v>
      </c>
      <c r="N98" s="213" t="s">
        <v>50</v>
      </c>
      <c r="O98" s="43"/>
      <c r="P98" s="214">
        <f>O98*H98</f>
        <v>0</v>
      </c>
      <c r="Q98" s="214">
        <v>0</v>
      </c>
      <c r="R98" s="214">
        <f>Q98*H98</f>
        <v>0</v>
      </c>
      <c r="S98" s="214">
        <v>0</v>
      </c>
      <c r="T98" s="215">
        <f>S98*H98</f>
        <v>0</v>
      </c>
      <c r="AR98" s="25" t="s">
        <v>588</v>
      </c>
      <c r="AT98" s="25" t="s">
        <v>230</v>
      </c>
      <c r="AU98" s="25" t="s">
        <v>24</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588</v>
      </c>
      <c r="BM98" s="25" t="s">
        <v>8873</v>
      </c>
    </row>
    <row r="99" spans="2:65" s="1" customFormat="1" ht="22.5" customHeight="1">
      <c r="B99" s="42"/>
      <c r="C99" s="205" t="s">
        <v>79</v>
      </c>
      <c r="D99" s="205" t="s">
        <v>230</v>
      </c>
      <c r="E99" s="206" t="s">
        <v>10</v>
      </c>
      <c r="F99" s="207" t="s">
        <v>7101</v>
      </c>
      <c r="G99" s="208" t="s">
        <v>852</v>
      </c>
      <c r="H99" s="209">
        <v>1</v>
      </c>
      <c r="I99" s="210"/>
      <c r="J99" s="211">
        <f>ROUND(I99*H99,2)</f>
        <v>0</v>
      </c>
      <c r="K99" s="207" t="s">
        <v>3144</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8874</v>
      </c>
    </row>
    <row r="100" spans="2:65" s="1" customFormat="1" ht="31.5" customHeight="1">
      <c r="B100" s="42"/>
      <c r="C100" s="205" t="s">
        <v>79</v>
      </c>
      <c r="D100" s="205" t="s">
        <v>230</v>
      </c>
      <c r="E100" s="206" t="s">
        <v>304</v>
      </c>
      <c r="F100" s="207" t="s">
        <v>7103</v>
      </c>
      <c r="G100" s="208" t="s">
        <v>7104</v>
      </c>
      <c r="H100" s="209">
        <v>6</v>
      </c>
      <c r="I100" s="210"/>
      <c r="J100" s="211">
        <f>ROUND(I100*H100,2)</f>
        <v>0</v>
      </c>
      <c r="K100" s="207" t="s">
        <v>3144</v>
      </c>
      <c r="L100" s="62"/>
      <c r="M100" s="212" t="s">
        <v>22</v>
      </c>
      <c r="N100" s="290" t="s">
        <v>50</v>
      </c>
      <c r="O100" s="291"/>
      <c r="P100" s="292">
        <f>O100*H100</f>
        <v>0</v>
      </c>
      <c r="Q100" s="292">
        <v>0</v>
      </c>
      <c r="R100" s="292">
        <f>Q100*H100</f>
        <v>0</v>
      </c>
      <c r="S100" s="292">
        <v>0</v>
      </c>
      <c r="T100" s="293">
        <f>S100*H100</f>
        <v>0</v>
      </c>
      <c r="AR100" s="25" t="s">
        <v>588</v>
      </c>
      <c r="AT100" s="25" t="s">
        <v>230</v>
      </c>
      <c r="AU100" s="25" t="s">
        <v>24</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588</v>
      </c>
      <c r="BM100" s="25" t="s">
        <v>8875</v>
      </c>
    </row>
    <row r="101" spans="2:65" s="1" customFormat="1" ht="6.95" customHeight="1">
      <c r="B101" s="57"/>
      <c r="C101" s="58"/>
      <c r="D101" s="58"/>
      <c r="E101" s="58"/>
      <c r="F101" s="58"/>
      <c r="G101" s="58"/>
      <c r="H101" s="58"/>
      <c r="I101" s="149"/>
      <c r="J101" s="58"/>
      <c r="K101" s="58"/>
      <c r="L101" s="62"/>
    </row>
  </sheetData>
  <sheetProtection algorithmName="SHA-512" hashValue="a0oV0s/Yty1Z1rLjSkwhoXb8+9vwu4YY94O7mbefdtDGzW4OMkBujnL8S+M2QFKsdonU/eiK+eAazUdfGrgnDA==" saltValue="B36t+2NxqQHRHqmArzWkKQ==" spinCount="100000" sheet="1" objects="1" scenarios="1" formatCells="0" formatColumns="0" formatRows="0" sort="0" autoFilter="0"/>
  <autoFilter ref="C79:K100"/>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159</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8876</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386" t="s">
        <v>22</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ROUND(J101,2)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ROUND(SUM(BE101:BE158), 2)</f>
        <v>0</v>
      </c>
      <c r="G30" s="43"/>
      <c r="H30" s="43"/>
      <c r="I30" s="141">
        <v>0.21</v>
      </c>
      <c r="J30" s="140">
        <f>ROUND(ROUND((SUM(BE101:BE158)), 2)*I30, 2)</f>
        <v>0</v>
      </c>
      <c r="K30" s="46"/>
    </row>
    <row r="31" spans="2:11" s="1" customFormat="1" ht="14.45" customHeight="1">
      <c r="B31" s="42"/>
      <c r="C31" s="43"/>
      <c r="D31" s="43"/>
      <c r="E31" s="50" t="s">
        <v>51</v>
      </c>
      <c r="F31" s="140">
        <f>ROUND(SUM(BF101:BF158), 2)</f>
        <v>0</v>
      </c>
      <c r="G31" s="43"/>
      <c r="H31" s="43"/>
      <c r="I31" s="141">
        <v>0.15</v>
      </c>
      <c r="J31" s="140">
        <f>ROUND(ROUND((SUM(BF101:BF158)), 2)*I31, 2)</f>
        <v>0</v>
      </c>
      <c r="K31" s="46"/>
    </row>
    <row r="32" spans="2:11" s="1" customFormat="1" ht="14.45" hidden="1" customHeight="1">
      <c r="B32" s="42"/>
      <c r="C32" s="43"/>
      <c r="D32" s="43"/>
      <c r="E32" s="50" t="s">
        <v>52</v>
      </c>
      <c r="F32" s="140">
        <f>ROUND(SUM(BG101:BG158), 2)</f>
        <v>0</v>
      </c>
      <c r="G32" s="43"/>
      <c r="H32" s="43"/>
      <c r="I32" s="141">
        <v>0.21</v>
      </c>
      <c r="J32" s="140">
        <v>0</v>
      </c>
      <c r="K32" s="46"/>
    </row>
    <row r="33" spans="2:11" s="1" customFormat="1" ht="14.45" hidden="1" customHeight="1">
      <c r="B33" s="42"/>
      <c r="C33" s="43"/>
      <c r="D33" s="43"/>
      <c r="E33" s="50" t="s">
        <v>53</v>
      </c>
      <c r="F33" s="140">
        <f>ROUND(SUM(BH101:BH158), 2)</f>
        <v>0</v>
      </c>
      <c r="G33" s="43"/>
      <c r="H33" s="43"/>
      <c r="I33" s="141">
        <v>0.15</v>
      </c>
      <c r="J33" s="140">
        <v>0</v>
      </c>
      <c r="K33" s="46"/>
    </row>
    <row r="34" spans="2:11" s="1" customFormat="1" ht="14.45" hidden="1" customHeight="1">
      <c r="B34" s="42"/>
      <c r="C34" s="43"/>
      <c r="D34" s="43"/>
      <c r="E34" s="50" t="s">
        <v>54</v>
      </c>
      <c r="F34" s="140">
        <f>ROUND(SUM(BI101:BI158),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SO09 - SO 09 - Areálové elektrorozvody</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J101</f>
        <v>0</v>
      </c>
      <c r="K56" s="46"/>
      <c r="AU56" s="25" t="s">
        <v>184</v>
      </c>
    </row>
    <row r="57" spans="2:47" s="8" customFormat="1" ht="24.95" customHeight="1">
      <c r="B57" s="159"/>
      <c r="C57" s="160"/>
      <c r="D57" s="161" t="s">
        <v>8877</v>
      </c>
      <c r="E57" s="162"/>
      <c r="F57" s="162"/>
      <c r="G57" s="162"/>
      <c r="H57" s="162"/>
      <c r="I57" s="163"/>
      <c r="J57" s="164">
        <f>J102</f>
        <v>0</v>
      </c>
      <c r="K57" s="165"/>
    </row>
    <row r="58" spans="2:47" s="9" customFormat="1" ht="19.899999999999999" customHeight="1">
      <c r="B58" s="166"/>
      <c r="C58" s="167"/>
      <c r="D58" s="168" t="s">
        <v>8878</v>
      </c>
      <c r="E58" s="169"/>
      <c r="F58" s="169"/>
      <c r="G58" s="169"/>
      <c r="H58" s="169"/>
      <c r="I58" s="170"/>
      <c r="J58" s="171">
        <f>J103</f>
        <v>0</v>
      </c>
      <c r="K58" s="172"/>
    </row>
    <row r="59" spans="2:47" s="9" customFormat="1" ht="19.899999999999999" customHeight="1">
      <c r="B59" s="166"/>
      <c r="C59" s="167"/>
      <c r="D59" s="168" t="s">
        <v>8879</v>
      </c>
      <c r="E59" s="169"/>
      <c r="F59" s="169"/>
      <c r="G59" s="169"/>
      <c r="H59" s="169"/>
      <c r="I59" s="170"/>
      <c r="J59" s="171">
        <f>J105</f>
        <v>0</v>
      </c>
      <c r="K59" s="172"/>
    </row>
    <row r="60" spans="2:47" s="9" customFormat="1" ht="14.85" customHeight="1">
      <c r="B60" s="166"/>
      <c r="C60" s="167"/>
      <c r="D60" s="168" t="s">
        <v>8880</v>
      </c>
      <c r="E60" s="169"/>
      <c r="F60" s="169"/>
      <c r="G60" s="169"/>
      <c r="H60" s="169"/>
      <c r="I60" s="170"/>
      <c r="J60" s="171">
        <f>J106</f>
        <v>0</v>
      </c>
      <c r="K60" s="172"/>
    </row>
    <row r="61" spans="2:47" s="9" customFormat="1" ht="14.85" customHeight="1">
      <c r="B61" s="166"/>
      <c r="C61" s="167"/>
      <c r="D61" s="168" t="s">
        <v>8881</v>
      </c>
      <c r="E61" s="169"/>
      <c r="F61" s="169"/>
      <c r="G61" s="169"/>
      <c r="H61" s="169"/>
      <c r="I61" s="170"/>
      <c r="J61" s="171">
        <f>J109</f>
        <v>0</v>
      </c>
      <c r="K61" s="172"/>
    </row>
    <row r="62" spans="2:47" s="9" customFormat="1" ht="14.85" customHeight="1">
      <c r="B62" s="166"/>
      <c r="C62" s="167"/>
      <c r="D62" s="168" t="s">
        <v>8882</v>
      </c>
      <c r="E62" s="169"/>
      <c r="F62" s="169"/>
      <c r="G62" s="169"/>
      <c r="H62" s="169"/>
      <c r="I62" s="170"/>
      <c r="J62" s="171">
        <f>J112</f>
        <v>0</v>
      </c>
      <c r="K62" s="172"/>
    </row>
    <row r="63" spans="2:47" s="9" customFormat="1" ht="19.899999999999999" customHeight="1">
      <c r="B63" s="166"/>
      <c r="C63" s="167"/>
      <c r="D63" s="168" t="s">
        <v>8883</v>
      </c>
      <c r="E63" s="169"/>
      <c r="F63" s="169"/>
      <c r="G63" s="169"/>
      <c r="H63" s="169"/>
      <c r="I63" s="170"/>
      <c r="J63" s="171">
        <f>J114</f>
        <v>0</v>
      </c>
      <c r="K63" s="172"/>
    </row>
    <row r="64" spans="2:47" s="9" customFormat="1" ht="14.85" customHeight="1">
      <c r="B64" s="166"/>
      <c r="C64" s="167"/>
      <c r="D64" s="168" t="s">
        <v>8884</v>
      </c>
      <c r="E64" s="169"/>
      <c r="F64" s="169"/>
      <c r="G64" s="169"/>
      <c r="H64" s="169"/>
      <c r="I64" s="170"/>
      <c r="J64" s="171">
        <f>J115</f>
        <v>0</v>
      </c>
      <c r="K64" s="172"/>
    </row>
    <row r="65" spans="2:11" s="9" customFormat="1" ht="19.899999999999999" customHeight="1">
      <c r="B65" s="166"/>
      <c r="C65" s="167"/>
      <c r="D65" s="168" t="s">
        <v>8885</v>
      </c>
      <c r="E65" s="169"/>
      <c r="F65" s="169"/>
      <c r="G65" s="169"/>
      <c r="H65" s="169"/>
      <c r="I65" s="170"/>
      <c r="J65" s="171">
        <f>J118</f>
        <v>0</v>
      </c>
      <c r="K65" s="172"/>
    </row>
    <row r="66" spans="2:11" s="9" customFormat="1" ht="14.85" customHeight="1">
      <c r="B66" s="166"/>
      <c r="C66" s="167"/>
      <c r="D66" s="168" t="s">
        <v>8886</v>
      </c>
      <c r="E66" s="169"/>
      <c r="F66" s="169"/>
      <c r="G66" s="169"/>
      <c r="H66" s="169"/>
      <c r="I66" s="170"/>
      <c r="J66" s="171">
        <f>J119</f>
        <v>0</v>
      </c>
      <c r="K66" s="172"/>
    </row>
    <row r="67" spans="2:11" s="9" customFormat="1" ht="14.85" customHeight="1">
      <c r="B67" s="166"/>
      <c r="C67" s="167"/>
      <c r="D67" s="168" t="s">
        <v>8887</v>
      </c>
      <c r="E67" s="169"/>
      <c r="F67" s="169"/>
      <c r="G67" s="169"/>
      <c r="H67" s="169"/>
      <c r="I67" s="170"/>
      <c r="J67" s="171">
        <f>J122</f>
        <v>0</v>
      </c>
      <c r="K67" s="172"/>
    </row>
    <row r="68" spans="2:11" s="9" customFormat="1" ht="14.85" customHeight="1">
      <c r="B68" s="166"/>
      <c r="C68" s="167"/>
      <c r="D68" s="168" t="s">
        <v>8888</v>
      </c>
      <c r="E68" s="169"/>
      <c r="F68" s="169"/>
      <c r="G68" s="169"/>
      <c r="H68" s="169"/>
      <c r="I68" s="170"/>
      <c r="J68" s="171">
        <f>J125</f>
        <v>0</v>
      </c>
      <c r="K68" s="172"/>
    </row>
    <row r="69" spans="2:11" s="8" customFormat="1" ht="24.95" customHeight="1">
      <c r="B69" s="159"/>
      <c r="C69" s="160"/>
      <c r="D69" s="161" t="s">
        <v>8889</v>
      </c>
      <c r="E69" s="162"/>
      <c r="F69" s="162"/>
      <c r="G69" s="162"/>
      <c r="H69" s="162"/>
      <c r="I69" s="163"/>
      <c r="J69" s="164">
        <f>J129</f>
        <v>0</v>
      </c>
      <c r="K69" s="165"/>
    </row>
    <row r="70" spans="2:11" s="9" customFormat="1" ht="19.899999999999999" customHeight="1">
      <c r="B70" s="166"/>
      <c r="C70" s="167"/>
      <c r="D70" s="168" t="s">
        <v>8890</v>
      </c>
      <c r="E70" s="169"/>
      <c r="F70" s="169"/>
      <c r="G70" s="169"/>
      <c r="H70" s="169"/>
      <c r="I70" s="170"/>
      <c r="J70" s="171">
        <f>J130</f>
        <v>0</v>
      </c>
      <c r="K70" s="172"/>
    </row>
    <row r="71" spans="2:11" s="9" customFormat="1" ht="14.85" customHeight="1">
      <c r="B71" s="166"/>
      <c r="C71" s="167"/>
      <c r="D71" s="168" t="s">
        <v>8891</v>
      </c>
      <c r="E71" s="169"/>
      <c r="F71" s="169"/>
      <c r="G71" s="169"/>
      <c r="H71" s="169"/>
      <c r="I71" s="170"/>
      <c r="J71" s="171">
        <f>J133</f>
        <v>0</v>
      </c>
      <c r="K71" s="172"/>
    </row>
    <row r="72" spans="2:11" s="9" customFormat="1" ht="14.85" customHeight="1">
      <c r="B72" s="166"/>
      <c r="C72" s="167"/>
      <c r="D72" s="168" t="s">
        <v>8892</v>
      </c>
      <c r="E72" s="169"/>
      <c r="F72" s="169"/>
      <c r="G72" s="169"/>
      <c r="H72" s="169"/>
      <c r="I72" s="170"/>
      <c r="J72" s="171">
        <f>J136</f>
        <v>0</v>
      </c>
      <c r="K72" s="172"/>
    </row>
    <row r="73" spans="2:11" s="9" customFormat="1" ht="14.85" customHeight="1">
      <c r="B73" s="166"/>
      <c r="C73" s="167"/>
      <c r="D73" s="168" t="s">
        <v>8893</v>
      </c>
      <c r="E73" s="169"/>
      <c r="F73" s="169"/>
      <c r="G73" s="169"/>
      <c r="H73" s="169"/>
      <c r="I73" s="170"/>
      <c r="J73" s="171">
        <f>J138</f>
        <v>0</v>
      </c>
      <c r="K73" s="172"/>
    </row>
    <row r="74" spans="2:11" s="9" customFormat="1" ht="14.85" customHeight="1">
      <c r="B74" s="166"/>
      <c r="C74" s="167"/>
      <c r="D74" s="168" t="s">
        <v>8894</v>
      </c>
      <c r="E74" s="169"/>
      <c r="F74" s="169"/>
      <c r="G74" s="169"/>
      <c r="H74" s="169"/>
      <c r="I74" s="170"/>
      <c r="J74" s="171">
        <f>J141</f>
        <v>0</v>
      </c>
      <c r="K74" s="172"/>
    </row>
    <row r="75" spans="2:11" s="9" customFormat="1" ht="14.85" customHeight="1">
      <c r="B75" s="166"/>
      <c r="C75" s="167"/>
      <c r="D75" s="168" t="s">
        <v>8895</v>
      </c>
      <c r="E75" s="169"/>
      <c r="F75" s="169"/>
      <c r="G75" s="169"/>
      <c r="H75" s="169"/>
      <c r="I75" s="170"/>
      <c r="J75" s="171">
        <f>J143</f>
        <v>0</v>
      </c>
      <c r="K75" s="172"/>
    </row>
    <row r="76" spans="2:11" s="9" customFormat="1" ht="14.85" customHeight="1">
      <c r="B76" s="166"/>
      <c r="C76" s="167"/>
      <c r="D76" s="168" t="s">
        <v>8896</v>
      </c>
      <c r="E76" s="169"/>
      <c r="F76" s="169"/>
      <c r="G76" s="169"/>
      <c r="H76" s="169"/>
      <c r="I76" s="170"/>
      <c r="J76" s="171">
        <f>J145</f>
        <v>0</v>
      </c>
      <c r="K76" s="172"/>
    </row>
    <row r="77" spans="2:11" s="9" customFormat="1" ht="14.85" customHeight="1">
      <c r="B77" s="166"/>
      <c r="C77" s="167"/>
      <c r="D77" s="168" t="s">
        <v>8897</v>
      </c>
      <c r="E77" s="169"/>
      <c r="F77" s="169"/>
      <c r="G77" s="169"/>
      <c r="H77" s="169"/>
      <c r="I77" s="170"/>
      <c r="J77" s="171">
        <f>J147</f>
        <v>0</v>
      </c>
      <c r="K77" s="172"/>
    </row>
    <row r="78" spans="2:11" s="9" customFormat="1" ht="14.85" customHeight="1">
      <c r="B78" s="166"/>
      <c r="C78" s="167"/>
      <c r="D78" s="168" t="s">
        <v>8898</v>
      </c>
      <c r="E78" s="169"/>
      <c r="F78" s="169"/>
      <c r="G78" s="169"/>
      <c r="H78" s="169"/>
      <c r="I78" s="170"/>
      <c r="J78" s="171">
        <f>J149</f>
        <v>0</v>
      </c>
      <c r="K78" s="172"/>
    </row>
    <row r="79" spans="2:11" s="9" customFormat="1" ht="14.85" customHeight="1">
      <c r="B79" s="166"/>
      <c r="C79" s="167"/>
      <c r="D79" s="168" t="s">
        <v>8899</v>
      </c>
      <c r="E79" s="169"/>
      <c r="F79" s="169"/>
      <c r="G79" s="169"/>
      <c r="H79" s="169"/>
      <c r="I79" s="170"/>
      <c r="J79" s="171">
        <f>J151</f>
        <v>0</v>
      </c>
      <c r="K79" s="172"/>
    </row>
    <row r="80" spans="2:11" s="9" customFormat="1" ht="14.85" customHeight="1">
      <c r="B80" s="166"/>
      <c r="C80" s="167"/>
      <c r="D80" s="168" t="s">
        <v>8900</v>
      </c>
      <c r="E80" s="169"/>
      <c r="F80" s="169"/>
      <c r="G80" s="169"/>
      <c r="H80" s="169"/>
      <c r="I80" s="170"/>
      <c r="J80" s="171">
        <f>J155</f>
        <v>0</v>
      </c>
      <c r="K80" s="172"/>
    </row>
    <row r="81" spans="2:12" s="9" customFormat="1" ht="14.85" customHeight="1">
      <c r="B81" s="166"/>
      <c r="C81" s="167"/>
      <c r="D81" s="168" t="s">
        <v>8901</v>
      </c>
      <c r="E81" s="169"/>
      <c r="F81" s="169"/>
      <c r="G81" s="169"/>
      <c r="H81" s="169"/>
      <c r="I81" s="170"/>
      <c r="J81" s="171">
        <f>J157</f>
        <v>0</v>
      </c>
      <c r="K81" s="172"/>
    </row>
    <row r="82" spans="2:12" s="1" customFormat="1" ht="21.75" customHeight="1">
      <c r="B82" s="42"/>
      <c r="C82" s="43"/>
      <c r="D82" s="43"/>
      <c r="E82" s="43"/>
      <c r="F82" s="43"/>
      <c r="G82" s="43"/>
      <c r="H82" s="43"/>
      <c r="I82" s="128"/>
      <c r="J82" s="43"/>
      <c r="K82" s="46"/>
    </row>
    <row r="83" spans="2:12" s="1" customFormat="1" ht="6.95" customHeight="1">
      <c r="B83" s="57"/>
      <c r="C83" s="58"/>
      <c r="D83" s="58"/>
      <c r="E83" s="58"/>
      <c r="F83" s="58"/>
      <c r="G83" s="58"/>
      <c r="H83" s="58"/>
      <c r="I83" s="149"/>
      <c r="J83" s="58"/>
      <c r="K83" s="59"/>
    </row>
    <row r="87" spans="2:12" s="1" customFormat="1" ht="6.95" customHeight="1">
      <c r="B87" s="60"/>
      <c r="C87" s="61"/>
      <c r="D87" s="61"/>
      <c r="E87" s="61"/>
      <c r="F87" s="61"/>
      <c r="G87" s="61"/>
      <c r="H87" s="61"/>
      <c r="I87" s="152"/>
      <c r="J87" s="61"/>
      <c r="K87" s="61"/>
      <c r="L87" s="62"/>
    </row>
    <row r="88" spans="2:12" s="1" customFormat="1" ht="36.950000000000003" customHeight="1">
      <c r="B88" s="42"/>
      <c r="C88" s="63" t="s">
        <v>212</v>
      </c>
      <c r="D88" s="64"/>
      <c r="E88" s="64"/>
      <c r="F88" s="64"/>
      <c r="G88" s="64"/>
      <c r="H88" s="64"/>
      <c r="I88" s="173"/>
      <c r="J88" s="64"/>
      <c r="K88" s="64"/>
      <c r="L88" s="62"/>
    </row>
    <row r="89" spans="2:12" s="1" customFormat="1" ht="6.95" customHeight="1">
      <c r="B89" s="42"/>
      <c r="C89" s="64"/>
      <c r="D89" s="64"/>
      <c r="E89" s="64"/>
      <c r="F89" s="64"/>
      <c r="G89" s="64"/>
      <c r="H89" s="64"/>
      <c r="I89" s="173"/>
      <c r="J89" s="64"/>
      <c r="K89" s="64"/>
      <c r="L89" s="62"/>
    </row>
    <row r="90" spans="2:12" s="1" customFormat="1" ht="14.45" customHeight="1">
      <c r="B90" s="42"/>
      <c r="C90" s="66" t="s">
        <v>18</v>
      </c>
      <c r="D90" s="64"/>
      <c r="E90" s="64"/>
      <c r="F90" s="64"/>
      <c r="G90" s="64"/>
      <c r="H90" s="64"/>
      <c r="I90" s="173"/>
      <c r="J90" s="64"/>
      <c r="K90" s="64"/>
      <c r="L90" s="62"/>
    </row>
    <row r="91" spans="2:12" s="1" customFormat="1" ht="22.5" customHeight="1">
      <c r="B91" s="42"/>
      <c r="C91" s="64"/>
      <c r="D91" s="64"/>
      <c r="E91" s="426" t="str">
        <f>E7</f>
        <v>NOVÁ PSYCHIATRIE - NEMOCNICE TÁBOR (staveniště A)</v>
      </c>
      <c r="F91" s="427"/>
      <c r="G91" s="427"/>
      <c r="H91" s="427"/>
      <c r="I91" s="173"/>
      <c r="J91" s="64"/>
      <c r="K91" s="64"/>
      <c r="L91" s="62"/>
    </row>
    <row r="92" spans="2:12" s="1" customFormat="1" ht="14.45" customHeight="1">
      <c r="B92" s="42"/>
      <c r="C92" s="66" t="s">
        <v>175</v>
      </c>
      <c r="D92" s="64"/>
      <c r="E92" s="64"/>
      <c r="F92" s="64"/>
      <c r="G92" s="64"/>
      <c r="H92" s="64"/>
      <c r="I92" s="173"/>
      <c r="J92" s="64"/>
      <c r="K92" s="64"/>
      <c r="L92" s="62"/>
    </row>
    <row r="93" spans="2:12" s="1" customFormat="1" ht="23.25" customHeight="1">
      <c r="B93" s="42"/>
      <c r="C93" s="64"/>
      <c r="D93" s="64"/>
      <c r="E93" s="397" t="str">
        <f>E9</f>
        <v>SO09 - SO 09 - Areálové elektrorozvody</v>
      </c>
      <c r="F93" s="428"/>
      <c r="G93" s="428"/>
      <c r="H93" s="428"/>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25</v>
      </c>
      <c r="D95" s="64"/>
      <c r="E95" s="64"/>
      <c r="F95" s="176" t="str">
        <f>F12</f>
        <v>Tábor</v>
      </c>
      <c r="G95" s="64"/>
      <c r="H95" s="64"/>
      <c r="I95" s="177" t="s">
        <v>27</v>
      </c>
      <c r="J95" s="74" t="str">
        <f>IF(J12="","",J12)</f>
        <v>13. 9. 2017</v>
      </c>
      <c r="K95" s="64"/>
      <c r="L95" s="62"/>
    </row>
    <row r="96" spans="2:12" s="1" customFormat="1" ht="6.95" customHeight="1">
      <c r="B96" s="42"/>
      <c r="C96" s="64"/>
      <c r="D96" s="64"/>
      <c r="E96" s="64"/>
      <c r="F96" s="64"/>
      <c r="G96" s="64"/>
      <c r="H96" s="64"/>
      <c r="I96" s="173"/>
      <c r="J96" s="64"/>
      <c r="K96" s="64"/>
      <c r="L96" s="62"/>
    </row>
    <row r="97" spans="2:65" s="1" customFormat="1">
      <c r="B97" s="42"/>
      <c r="C97" s="66" t="s">
        <v>31</v>
      </c>
      <c r="D97" s="64"/>
      <c r="E97" s="64"/>
      <c r="F97" s="176" t="str">
        <f>E15</f>
        <v>Nemocnice Tábor,a.s.Kpt. Jaroše 2000 390 02 Tábor</v>
      </c>
      <c r="G97" s="64"/>
      <c r="H97" s="64"/>
      <c r="I97" s="177" t="s">
        <v>39</v>
      </c>
      <c r="J97" s="176" t="str">
        <f>E21</f>
        <v>Atelier H1 Ing.arch.J.Hochman, K Biřičce, HK</v>
      </c>
      <c r="K97" s="64"/>
      <c r="L97" s="62"/>
    </row>
    <row r="98" spans="2:65" s="1" customFormat="1" ht="14.45" customHeight="1">
      <c r="B98" s="42"/>
      <c r="C98" s="66" t="s">
        <v>37</v>
      </c>
      <c r="D98" s="64"/>
      <c r="E98" s="64"/>
      <c r="F98" s="176" t="str">
        <f>IF(E18="","",E18)</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8"/>
      <c r="C100" s="179" t="s">
        <v>213</v>
      </c>
      <c r="D100" s="180" t="s">
        <v>64</v>
      </c>
      <c r="E100" s="180" t="s">
        <v>60</v>
      </c>
      <c r="F100" s="180" t="s">
        <v>214</v>
      </c>
      <c r="G100" s="180" t="s">
        <v>215</v>
      </c>
      <c r="H100" s="180" t="s">
        <v>216</v>
      </c>
      <c r="I100" s="181" t="s">
        <v>217</v>
      </c>
      <c r="J100" s="180" t="s">
        <v>182</v>
      </c>
      <c r="K100" s="182" t="s">
        <v>218</v>
      </c>
      <c r="L100" s="183"/>
      <c r="M100" s="82" t="s">
        <v>219</v>
      </c>
      <c r="N100" s="83" t="s">
        <v>49</v>
      </c>
      <c r="O100" s="83" t="s">
        <v>220</v>
      </c>
      <c r="P100" s="83" t="s">
        <v>221</v>
      </c>
      <c r="Q100" s="83" t="s">
        <v>222</v>
      </c>
      <c r="R100" s="83" t="s">
        <v>223</v>
      </c>
      <c r="S100" s="83" t="s">
        <v>224</v>
      </c>
      <c r="T100" s="84" t="s">
        <v>225</v>
      </c>
    </row>
    <row r="101" spans="2:65" s="1" customFormat="1" ht="29.25" customHeight="1">
      <c r="B101" s="42"/>
      <c r="C101" s="88" t="s">
        <v>183</v>
      </c>
      <c r="D101" s="64"/>
      <c r="E101" s="64"/>
      <c r="F101" s="64"/>
      <c r="G101" s="64"/>
      <c r="H101" s="64"/>
      <c r="I101" s="173"/>
      <c r="J101" s="184">
        <f>BK101</f>
        <v>0</v>
      </c>
      <c r="K101" s="64"/>
      <c r="L101" s="62"/>
      <c r="M101" s="85"/>
      <c r="N101" s="86"/>
      <c r="O101" s="86"/>
      <c r="P101" s="185">
        <f>P102+P129</f>
        <v>0</v>
      </c>
      <c r="Q101" s="86"/>
      <c r="R101" s="185">
        <f>R102+R129</f>
        <v>0</v>
      </c>
      <c r="S101" s="86"/>
      <c r="T101" s="186">
        <f>T102+T129</f>
        <v>0</v>
      </c>
      <c r="AT101" s="25" t="s">
        <v>78</v>
      </c>
      <c r="AU101" s="25" t="s">
        <v>184</v>
      </c>
      <c r="BK101" s="187">
        <f>BK102+BK129</f>
        <v>0</v>
      </c>
    </row>
    <row r="102" spans="2:65" s="11" customFormat="1" ht="37.35" customHeight="1">
      <c r="B102" s="188"/>
      <c r="C102" s="189"/>
      <c r="D102" s="190" t="s">
        <v>78</v>
      </c>
      <c r="E102" s="191" t="s">
        <v>3134</v>
      </c>
      <c r="F102" s="191" t="s">
        <v>8902</v>
      </c>
      <c r="G102" s="189"/>
      <c r="H102" s="189"/>
      <c r="I102" s="192"/>
      <c r="J102" s="193">
        <f>BK102</f>
        <v>0</v>
      </c>
      <c r="K102" s="189"/>
      <c r="L102" s="194"/>
      <c r="M102" s="195"/>
      <c r="N102" s="196"/>
      <c r="O102" s="196"/>
      <c r="P102" s="197">
        <f>P103+P105+P114+P118</f>
        <v>0</v>
      </c>
      <c r="Q102" s="196"/>
      <c r="R102" s="197">
        <f>R103+R105+R114+R118</f>
        <v>0</v>
      </c>
      <c r="S102" s="196"/>
      <c r="T102" s="198">
        <f>T103+T105+T114+T118</f>
        <v>0</v>
      </c>
      <c r="AR102" s="199" t="s">
        <v>87</v>
      </c>
      <c r="AT102" s="200" t="s">
        <v>78</v>
      </c>
      <c r="AU102" s="200" t="s">
        <v>79</v>
      </c>
      <c r="AY102" s="199" t="s">
        <v>228</v>
      </c>
      <c r="BK102" s="201">
        <f>BK103+BK105+BK114+BK118</f>
        <v>0</v>
      </c>
    </row>
    <row r="103" spans="2:65" s="11" customFormat="1" ht="19.899999999999999" customHeight="1">
      <c r="B103" s="188"/>
      <c r="C103" s="189"/>
      <c r="D103" s="202" t="s">
        <v>78</v>
      </c>
      <c r="E103" s="203" t="s">
        <v>3138</v>
      </c>
      <c r="F103" s="203" t="s">
        <v>8903</v>
      </c>
      <c r="G103" s="189"/>
      <c r="H103" s="189"/>
      <c r="I103" s="192"/>
      <c r="J103" s="204">
        <f>BK103</f>
        <v>0</v>
      </c>
      <c r="K103" s="189"/>
      <c r="L103" s="194"/>
      <c r="M103" s="195"/>
      <c r="N103" s="196"/>
      <c r="O103" s="196"/>
      <c r="P103" s="197">
        <f>P104</f>
        <v>0</v>
      </c>
      <c r="Q103" s="196"/>
      <c r="R103" s="197">
        <f>R104</f>
        <v>0</v>
      </c>
      <c r="S103" s="196"/>
      <c r="T103" s="198">
        <f>T104</f>
        <v>0</v>
      </c>
      <c r="AR103" s="199" t="s">
        <v>87</v>
      </c>
      <c r="AT103" s="200" t="s">
        <v>78</v>
      </c>
      <c r="AU103" s="200" t="s">
        <v>24</v>
      </c>
      <c r="AY103" s="199" t="s">
        <v>228</v>
      </c>
      <c r="BK103" s="201">
        <f>BK104</f>
        <v>0</v>
      </c>
    </row>
    <row r="104" spans="2:65" s="1" customFormat="1" ht="22.5" customHeight="1">
      <c r="B104" s="42"/>
      <c r="C104" s="205" t="s">
        <v>24</v>
      </c>
      <c r="D104" s="205" t="s">
        <v>230</v>
      </c>
      <c r="E104" s="206" t="s">
        <v>7674</v>
      </c>
      <c r="F104" s="207" t="s">
        <v>8904</v>
      </c>
      <c r="G104" s="208" t="s">
        <v>328</v>
      </c>
      <c r="H104" s="209">
        <v>174</v>
      </c>
      <c r="I104" s="210"/>
      <c r="J104" s="211">
        <f>ROUND(I104*H104,2)</f>
        <v>0</v>
      </c>
      <c r="K104" s="207" t="s">
        <v>3144</v>
      </c>
      <c r="L104" s="62"/>
      <c r="M104" s="212" t="s">
        <v>22</v>
      </c>
      <c r="N104" s="213" t="s">
        <v>50</v>
      </c>
      <c r="O104" s="43"/>
      <c r="P104" s="214">
        <f>O104*H104</f>
        <v>0</v>
      </c>
      <c r="Q104" s="214">
        <v>0</v>
      </c>
      <c r="R104" s="214">
        <f>Q104*H104</f>
        <v>0</v>
      </c>
      <c r="S104" s="214">
        <v>0</v>
      </c>
      <c r="T104" s="215">
        <f>S104*H104</f>
        <v>0</v>
      </c>
      <c r="AR104" s="25" t="s">
        <v>304</v>
      </c>
      <c r="AT104" s="25" t="s">
        <v>230</v>
      </c>
      <c r="AU104" s="25" t="s">
        <v>87</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304</v>
      </c>
      <c r="BM104" s="25" t="s">
        <v>8905</v>
      </c>
    </row>
    <row r="105" spans="2:65" s="11" customFormat="1" ht="29.85" customHeight="1">
      <c r="B105" s="188"/>
      <c r="C105" s="189"/>
      <c r="D105" s="190" t="s">
        <v>78</v>
      </c>
      <c r="E105" s="294" t="s">
        <v>3140</v>
      </c>
      <c r="F105" s="294" t="s">
        <v>8906</v>
      </c>
      <c r="G105" s="189"/>
      <c r="H105" s="189"/>
      <c r="I105" s="192"/>
      <c r="J105" s="295">
        <f>BK105</f>
        <v>0</v>
      </c>
      <c r="K105" s="189"/>
      <c r="L105" s="194"/>
      <c r="M105" s="195"/>
      <c r="N105" s="196"/>
      <c r="O105" s="196"/>
      <c r="P105" s="197">
        <f>P106+P109+P112</f>
        <v>0</v>
      </c>
      <c r="Q105" s="196"/>
      <c r="R105" s="197">
        <f>R106+R109+R112</f>
        <v>0</v>
      </c>
      <c r="S105" s="196"/>
      <c r="T105" s="198">
        <f>T106+T109+T112</f>
        <v>0</v>
      </c>
      <c r="AR105" s="199" t="s">
        <v>87</v>
      </c>
      <c r="AT105" s="200" t="s">
        <v>78</v>
      </c>
      <c r="AU105" s="200" t="s">
        <v>24</v>
      </c>
      <c r="AY105" s="199" t="s">
        <v>228</v>
      </c>
      <c r="BK105" s="201">
        <f>BK106+BK109+BK112</f>
        <v>0</v>
      </c>
    </row>
    <row r="106" spans="2:65" s="11" customFormat="1" ht="14.85" customHeight="1">
      <c r="B106" s="188"/>
      <c r="C106" s="189"/>
      <c r="D106" s="202" t="s">
        <v>78</v>
      </c>
      <c r="E106" s="203" t="s">
        <v>3146</v>
      </c>
      <c r="F106" s="203" t="s">
        <v>8907</v>
      </c>
      <c r="G106" s="189"/>
      <c r="H106" s="189"/>
      <c r="I106" s="192"/>
      <c r="J106" s="204">
        <f>BK106</f>
        <v>0</v>
      </c>
      <c r="K106" s="189"/>
      <c r="L106" s="194"/>
      <c r="M106" s="195"/>
      <c r="N106" s="196"/>
      <c r="O106" s="196"/>
      <c r="P106" s="197">
        <f>SUM(P107:P108)</f>
        <v>0</v>
      </c>
      <c r="Q106" s="196"/>
      <c r="R106" s="197">
        <f>SUM(R107:R108)</f>
        <v>0</v>
      </c>
      <c r="S106" s="196"/>
      <c r="T106" s="198">
        <f>SUM(T107:T108)</f>
        <v>0</v>
      </c>
      <c r="AR106" s="199" t="s">
        <v>87</v>
      </c>
      <c r="AT106" s="200" t="s">
        <v>78</v>
      </c>
      <c r="AU106" s="200" t="s">
        <v>87</v>
      </c>
      <c r="AY106" s="199" t="s">
        <v>228</v>
      </c>
      <c r="BK106" s="201">
        <f>SUM(BK107:BK108)</f>
        <v>0</v>
      </c>
    </row>
    <row r="107" spans="2:65" s="1" customFormat="1" ht="22.5" customHeight="1">
      <c r="B107" s="42"/>
      <c r="C107" s="205" t="s">
        <v>87</v>
      </c>
      <c r="D107" s="205" t="s">
        <v>230</v>
      </c>
      <c r="E107" s="206" t="s">
        <v>7678</v>
      </c>
      <c r="F107" s="207" t="s">
        <v>8908</v>
      </c>
      <c r="G107" s="208" t="s">
        <v>328</v>
      </c>
      <c r="H107" s="209">
        <v>70</v>
      </c>
      <c r="I107" s="210"/>
      <c r="J107" s="211">
        <f>ROUND(I107*H107,2)</f>
        <v>0</v>
      </c>
      <c r="K107" s="207" t="s">
        <v>3144</v>
      </c>
      <c r="L107" s="62"/>
      <c r="M107" s="212" t="s">
        <v>22</v>
      </c>
      <c r="N107" s="213" t="s">
        <v>50</v>
      </c>
      <c r="O107" s="43"/>
      <c r="P107" s="214">
        <f>O107*H107</f>
        <v>0</v>
      </c>
      <c r="Q107" s="214">
        <v>0</v>
      </c>
      <c r="R107" s="214">
        <f>Q107*H107</f>
        <v>0</v>
      </c>
      <c r="S107" s="214">
        <v>0</v>
      </c>
      <c r="T107" s="215">
        <f>S107*H107</f>
        <v>0</v>
      </c>
      <c r="AR107" s="25" t="s">
        <v>304</v>
      </c>
      <c r="AT107" s="25" t="s">
        <v>230</v>
      </c>
      <c r="AU107" s="25" t="s">
        <v>101</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304</v>
      </c>
      <c r="BM107" s="25" t="s">
        <v>8909</v>
      </c>
    </row>
    <row r="108" spans="2:65" s="1" customFormat="1" ht="22.5" customHeight="1">
      <c r="B108" s="42"/>
      <c r="C108" s="205" t="s">
        <v>101</v>
      </c>
      <c r="D108" s="205" t="s">
        <v>230</v>
      </c>
      <c r="E108" s="206" t="s">
        <v>7681</v>
      </c>
      <c r="F108" s="207" t="s">
        <v>8910</v>
      </c>
      <c r="G108" s="208" t="s">
        <v>328</v>
      </c>
      <c r="H108" s="209">
        <v>140</v>
      </c>
      <c r="I108" s="210"/>
      <c r="J108" s="211">
        <f>ROUND(I108*H108,2)</f>
        <v>0</v>
      </c>
      <c r="K108" s="207" t="s">
        <v>3144</v>
      </c>
      <c r="L108" s="62"/>
      <c r="M108" s="212" t="s">
        <v>22</v>
      </c>
      <c r="N108" s="213" t="s">
        <v>50</v>
      </c>
      <c r="O108" s="43"/>
      <c r="P108" s="214">
        <f>O108*H108</f>
        <v>0</v>
      </c>
      <c r="Q108" s="214">
        <v>0</v>
      </c>
      <c r="R108" s="214">
        <f>Q108*H108</f>
        <v>0</v>
      </c>
      <c r="S108" s="214">
        <v>0</v>
      </c>
      <c r="T108" s="215">
        <f>S108*H108</f>
        <v>0</v>
      </c>
      <c r="AR108" s="25" t="s">
        <v>304</v>
      </c>
      <c r="AT108" s="25" t="s">
        <v>230</v>
      </c>
      <c r="AU108" s="25" t="s">
        <v>101</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304</v>
      </c>
      <c r="BM108" s="25" t="s">
        <v>8911</v>
      </c>
    </row>
    <row r="109" spans="2:65" s="11" customFormat="1" ht="22.35" customHeight="1">
      <c r="B109" s="188"/>
      <c r="C109" s="189"/>
      <c r="D109" s="202" t="s">
        <v>78</v>
      </c>
      <c r="E109" s="203" t="s">
        <v>3151</v>
      </c>
      <c r="F109" s="203" t="s">
        <v>8912</v>
      </c>
      <c r="G109" s="189"/>
      <c r="H109" s="189"/>
      <c r="I109" s="192"/>
      <c r="J109" s="204">
        <f>BK109</f>
        <v>0</v>
      </c>
      <c r="K109" s="189"/>
      <c r="L109" s="194"/>
      <c r="M109" s="195"/>
      <c r="N109" s="196"/>
      <c r="O109" s="196"/>
      <c r="P109" s="197">
        <f>SUM(P110:P111)</f>
        <v>0</v>
      </c>
      <c r="Q109" s="196"/>
      <c r="R109" s="197">
        <f>SUM(R110:R111)</f>
        <v>0</v>
      </c>
      <c r="S109" s="196"/>
      <c r="T109" s="198">
        <f>SUM(T110:T111)</f>
        <v>0</v>
      </c>
      <c r="AR109" s="199" t="s">
        <v>87</v>
      </c>
      <c r="AT109" s="200" t="s">
        <v>78</v>
      </c>
      <c r="AU109" s="200" t="s">
        <v>87</v>
      </c>
      <c r="AY109" s="199" t="s">
        <v>228</v>
      </c>
      <c r="BK109" s="201">
        <f>SUM(BK110:BK111)</f>
        <v>0</v>
      </c>
    </row>
    <row r="110" spans="2:65" s="1" customFormat="1" ht="22.5" customHeight="1">
      <c r="B110" s="42"/>
      <c r="C110" s="205" t="s">
        <v>235</v>
      </c>
      <c r="D110" s="205" t="s">
        <v>230</v>
      </c>
      <c r="E110" s="206" t="s">
        <v>7684</v>
      </c>
      <c r="F110" s="207" t="s">
        <v>8913</v>
      </c>
      <c r="G110" s="208" t="s">
        <v>852</v>
      </c>
      <c r="H110" s="209">
        <v>8</v>
      </c>
      <c r="I110" s="210"/>
      <c r="J110" s="211">
        <f>ROUND(I110*H110,2)</f>
        <v>0</v>
      </c>
      <c r="K110" s="207" t="s">
        <v>3144</v>
      </c>
      <c r="L110" s="62"/>
      <c r="M110" s="212" t="s">
        <v>22</v>
      </c>
      <c r="N110" s="213" t="s">
        <v>50</v>
      </c>
      <c r="O110" s="43"/>
      <c r="P110" s="214">
        <f>O110*H110</f>
        <v>0</v>
      </c>
      <c r="Q110" s="214">
        <v>0</v>
      </c>
      <c r="R110" s="214">
        <f>Q110*H110</f>
        <v>0</v>
      </c>
      <c r="S110" s="214">
        <v>0</v>
      </c>
      <c r="T110" s="215">
        <f>S110*H110</f>
        <v>0</v>
      </c>
      <c r="AR110" s="25" t="s">
        <v>304</v>
      </c>
      <c r="AT110" s="25" t="s">
        <v>230</v>
      </c>
      <c r="AU110" s="25" t="s">
        <v>101</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304</v>
      </c>
      <c r="BM110" s="25" t="s">
        <v>8914</v>
      </c>
    </row>
    <row r="111" spans="2:65" s="1" customFormat="1" ht="22.5" customHeight="1">
      <c r="B111" s="42"/>
      <c r="C111" s="205" t="s">
        <v>251</v>
      </c>
      <c r="D111" s="205" t="s">
        <v>230</v>
      </c>
      <c r="E111" s="206" t="s">
        <v>7686</v>
      </c>
      <c r="F111" s="207" t="s">
        <v>8915</v>
      </c>
      <c r="G111" s="208" t="s">
        <v>852</v>
      </c>
      <c r="H111" s="209">
        <v>16</v>
      </c>
      <c r="I111" s="210"/>
      <c r="J111" s="211">
        <f>ROUND(I111*H111,2)</f>
        <v>0</v>
      </c>
      <c r="K111" s="207" t="s">
        <v>3144</v>
      </c>
      <c r="L111" s="62"/>
      <c r="M111" s="212" t="s">
        <v>22</v>
      </c>
      <c r="N111" s="213" t="s">
        <v>50</v>
      </c>
      <c r="O111" s="43"/>
      <c r="P111" s="214">
        <f>O111*H111</f>
        <v>0</v>
      </c>
      <c r="Q111" s="214">
        <v>0</v>
      </c>
      <c r="R111" s="214">
        <f>Q111*H111</f>
        <v>0</v>
      </c>
      <c r="S111" s="214">
        <v>0</v>
      </c>
      <c r="T111" s="215">
        <f>S111*H111</f>
        <v>0</v>
      </c>
      <c r="AR111" s="25" t="s">
        <v>304</v>
      </c>
      <c r="AT111" s="25" t="s">
        <v>230</v>
      </c>
      <c r="AU111" s="25" t="s">
        <v>101</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304</v>
      </c>
      <c r="BM111" s="25" t="s">
        <v>8916</v>
      </c>
    </row>
    <row r="112" spans="2:65" s="11" customFormat="1" ht="22.35" customHeight="1">
      <c r="B112" s="188"/>
      <c r="C112" s="189"/>
      <c r="D112" s="202" t="s">
        <v>78</v>
      </c>
      <c r="E112" s="203" t="s">
        <v>3156</v>
      </c>
      <c r="F112" s="203" t="s">
        <v>8917</v>
      </c>
      <c r="G112" s="189"/>
      <c r="H112" s="189"/>
      <c r="I112" s="192"/>
      <c r="J112" s="204">
        <f>BK112</f>
        <v>0</v>
      </c>
      <c r="K112" s="189"/>
      <c r="L112" s="194"/>
      <c r="M112" s="195"/>
      <c r="N112" s="196"/>
      <c r="O112" s="196"/>
      <c r="P112" s="197">
        <f>P113</f>
        <v>0</v>
      </c>
      <c r="Q112" s="196"/>
      <c r="R112" s="197">
        <f>R113</f>
        <v>0</v>
      </c>
      <c r="S112" s="196"/>
      <c r="T112" s="198">
        <f>T113</f>
        <v>0</v>
      </c>
      <c r="AR112" s="199" t="s">
        <v>87</v>
      </c>
      <c r="AT112" s="200" t="s">
        <v>78</v>
      </c>
      <c r="AU112" s="200" t="s">
        <v>87</v>
      </c>
      <c r="AY112" s="199" t="s">
        <v>228</v>
      </c>
      <c r="BK112" s="201">
        <f>BK113</f>
        <v>0</v>
      </c>
    </row>
    <row r="113" spans="2:65" s="1" customFormat="1" ht="22.5" customHeight="1">
      <c r="B113" s="42"/>
      <c r="C113" s="205" t="s">
        <v>255</v>
      </c>
      <c r="D113" s="205" t="s">
        <v>230</v>
      </c>
      <c r="E113" s="206" t="s">
        <v>7689</v>
      </c>
      <c r="F113" s="207" t="s">
        <v>8918</v>
      </c>
      <c r="G113" s="208" t="s">
        <v>852</v>
      </c>
      <c r="H113" s="209">
        <v>3</v>
      </c>
      <c r="I113" s="210"/>
      <c r="J113" s="211">
        <f>ROUND(I113*H113,2)</f>
        <v>0</v>
      </c>
      <c r="K113" s="207" t="s">
        <v>3144</v>
      </c>
      <c r="L113" s="62"/>
      <c r="M113" s="212" t="s">
        <v>22</v>
      </c>
      <c r="N113" s="213" t="s">
        <v>50</v>
      </c>
      <c r="O113" s="43"/>
      <c r="P113" s="214">
        <f>O113*H113</f>
        <v>0</v>
      </c>
      <c r="Q113" s="214">
        <v>0</v>
      </c>
      <c r="R113" s="214">
        <f>Q113*H113</f>
        <v>0</v>
      </c>
      <c r="S113" s="214">
        <v>0</v>
      </c>
      <c r="T113" s="215">
        <f>S113*H113</f>
        <v>0</v>
      </c>
      <c r="AR113" s="25" t="s">
        <v>304</v>
      </c>
      <c r="AT113" s="25" t="s">
        <v>230</v>
      </c>
      <c r="AU113" s="25" t="s">
        <v>101</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304</v>
      </c>
      <c r="BM113" s="25" t="s">
        <v>8919</v>
      </c>
    </row>
    <row r="114" spans="2:65" s="11" customFormat="1" ht="29.85" customHeight="1">
      <c r="B114" s="188"/>
      <c r="C114" s="189"/>
      <c r="D114" s="190" t="s">
        <v>78</v>
      </c>
      <c r="E114" s="294" t="s">
        <v>3164</v>
      </c>
      <c r="F114" s="294" t="s">
        <v>8920</v>
      </c>
      <c r="G114" s="189"/>
      <c r="H114" s="189"/>
      <c r="I114" s="192"/>
      <c r="J114" s="295">
        <f>BK114</f>
        <v>0</v>
      </c>
      <c r="K114" s="189"/>
      <c r="L114" s="194"/>
      <c r="M114" s="195"/>
      <c r="N114" s="196"/>
      <c r="O114" s="196"/>
      <c r="P114" s="197">
        <f>P115</f>
        <v>0</v>
      </c>
      <c r="Q114" s="196"/>
      <c r="R114" s="197">
        <f>R115</f>
        <v>0</v>
      </c>
      <c r="S114" s="196"/>
      <c r="T114" s="198">
        <f>T115</f>
        <v>0</v>
      </c>
      <c r="AR114" s="199" t="s">
        <v>87</v>
      </c>
      <c r="AT114" s="200" t="s">
        <v>78</v>
      </c>
      <c r="AU114" s="200" t="s">
        <v>24</v>
      </c>
      <c r="AY114" s="199" t="s">
        <v>228</v>
      </c>
      <c r="BK114" s="201">
        <f>BK115</f>
        <v>0</v>
      </c>
    </row>
    <row r="115" spans="2:65" s="11" customFormat="1" ht="14.85" customHeight="1">
      <c r="B115" s="188"/>
      <c r="C115" s="189"/>
      <c r="D115" s="202" t="s">
        <v>78</v>
      </c>
      <c r="E115" s="203" t="s">
        <v>4010</v>
      </c>
      <c r="F115" s="203" t="s">
        <v>8921</v>
      </c>
      <c r="G115" s="189"/>
      <c r="H115" s="189"/>
      <c r="I115" s="192"/>
      <c r="J115" s="204">
        <f>BK115</f>
        <v>0</v>
      </c>
      <c r="K115" s="189"/>
      <c r="L115" s="194"/>
      <c r="M115" s="195"/>
      <c r="N115" s="196"/>
      <c r="O115" s="196"/>
      <c r="P115" s="197">
        <f>SUM(P116:P117)</f>
        <v>0</v>
      </c>
      <c r="Q115" s="196"/>
      <c r="R115" s="197">
        <f>SUM(R116:R117)</f>
        <v>0</v>
      </c>
      <c r="S115" s="196"/>
      <c r="T115" s="198">
        <f>SUM(T116:T117)</f>
        <v>0</v>
      </c>
      <c r="AR115" s="199" t="s">
        <v>87</v>
      </c>
      <c r="AT115" s="200" t="s">
        <v>78</v>
      </c>
      <c r="AU115" s="200" t="s">
        <v>87</v>
      </c>
      <c r="AY115" s="199" t="s">
        <v>228</v>
      </c>
      <c r="BK115" s="201">
        <f>SUM(BK116:BK117)</f>
        <v>0</v>
      </c>
    </row>
    <row r="116" spans="2:65" s="1" customFormat="1" ht="22.5" customHeight="1">
      <c r="B116" s="42"/>
      <c r="C116" s="205" t="s">
        <v>260</v>
      </c>
      <c r="D116" s="205" t="s">
        <v>230</v>
      </c>
      <c r="E116" s="206" t="s">
        <v>7692</v>
      </c>
      <c r="F116" s="207" t="s">
        <v>8922</v>
      </c>
      <c r="G116" s="208" t="s">
        <v>852</v>
      </c>
      <c r="H116" s="209">
        <v>3</v>
      </c>
      <c r="I116" s="210"/>
      <c r="J116" s="211">
        <f>ROUND(I116*H116,2)</f>
        <v>0</v>
      </c>
      <c r="K116" s="207" t="s">
        <v>3144</v>
      </c>
      <c r="L116" s="62"/>
      <c r="M116" s="212" t="s">
        <v>22</v>
      </c>
      <c r="N116" s="213" t="s">
        <v>50</v>
      </c>
      <c r="O116" s="43"/>
      <c r="P116" s="214">
        <f>O116*H116</f>
        <v>0</v>
      </c>
      <c r="Q116" s="214">
        <v>0</v>
      </c>
      <c r="R116" s="214">
        <f>Q116*H116</f>
        <v>0</v>
      </c>
      <c r="S116" s="214">
        <v>0</v>
      </c>
      <c r="T116" s="215">
        <f>S116*H116</f>
        <v>0</v>
      </c>
      <c r="AR116" s="25" t="s">
        <v>304</v>
      </c>
      <c r="AT116" s="25" t="s">
        <v>230</v>
      </c>
      <c r="AU116" s="25" t="s">
        <v>101</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304</v>
      </c>
      <c r="BM116" s="25" t="s">
        <v>8923</v>
      </c>
    </row>
    <row r="117" spans="2:65" s="1" customFormat="1" ht="22.5" customHeight="1">
      <c r="B117" s="42"/>
      <c r="C117" s="205" t="s">
        <v>267</v>
      </c>
      <c r="D117" s="205" t="s">
        <v>230</v>
      </c>
      <c r="E117" s="206" t="s">
        <v>7695</v>
      </c>
      <c r="F117" s="207" t="s">
        <v>8924</v>
      </c>
      <c r="G117" s="208" t="s">
        <v>852</v>
      </c>
      <c r="H117" s="209">
        <v>6</v>
      </c>
      <c r="I117" s="210"/>
      <c r="J117" s="211">
        <f>ROUND(I117*H117,2)</f>
        <v>0</v>
      </c>
      <c r="K117" s="207" t="s">
        <v>3144</v>
      </c>
      <c r="L117" s="62"/>
      <c r="M117" s="212" t="s">
        <v>22</v>
      </c>
      <c r="N117" s="213" t="s">
        <v>50</v>
      </c>
      <c r="O117" s="43"/>
      <c r="P117" s="214">
        <f>O117*H117</f>
        <v>0</v>
      </c>
      <c r="Q117" s="214">
        <v>0</v>
      </c>
      <c r="R117" s="214">
        <f>Q117*H117</f>
        <v>0</v>
      </c>
      <c r="S117" s="214">
        <v>0</v>
      </c>
      <c r="T117" s="215">
        <f>S117*H117</f>
        <v>0</v>
      </c>
      <c r="AR117" s="25" t="s">
        <v>304</v>
      </c>
      <c r="AT117" s="25" t="s">
        <v>230</v>
      </c>
      <c r="AU117" s="25" t="s">
        <v>101</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304</v>
      </c>
      <c r="BM117" s="25" t="s">
        <v>8925</v>
      </c>
    </row>
    <row r="118" spans="2:65" s="11" customFormat="1" ht="29.85" customHeight="1">
      <c r="B118" s="188"/>
      <c r="C118" s="189"/>
      <c r="D118" s="190" t="s">
        <v>78</v>
      </c>
      <c r="E118" s="294" t="s">
        <v>3186</v>
      </c>
      <c r="F118" s="294" t="s">
        <v>8926</v>
      </c>
      <c r="G118" s="189"/>
      <c r="H118" s="189"/>
      <c r="I118" s="192"/>
      <c r="J118" s="295">
        <f>BK118</f>
        <v>0</v>
      </c>
      <c r="K118" s="189"/>
      <c r="L118" s="194"/>
      <c r="M118" s="195"/>
      <c r="N118" s="196"/>
      <c r="O118" s="196"/>
      <c r="P118" s="197">
        <f>P119+P122+P125</f>
        <v>0</v>
      </c>
      <c r="Q118" s="196"/>
      <c r="R118" s="197">
        <f>R119+R122+R125</f>
        <v>0</v>
      </c>
      <c r="S118" s="196"/>
      <c r="T118" s="198">
        <f>T119+T122+T125</f>
        <v>0</v>
      </c>
      <c r="AR118" s="199" t="s">
        <v>87</v>
      </c>
      <c r="AT118" s="200" t="s">
        <v>78</v>
      </c>
      <c r="AU118" s="200" t="s">
        <v>24</v>
      </c>
      <c r="AY118" s="199" t="s">
        <v>228</v>
      </c>
      <c r="BK118" s="201">
        <f>BK119+BK122+BK125</f>
        <v>0</v>
      </c>
    </row>
    <row r="119" spans="2:65" s="11" customFormat="1" ht="14.85" customHeight="1">
      <c r="B119" s="188"/>
      <c r="C119" s="189"/>
      <c r="D119" s="202" t="s">
        <v>78</v>
      </c>
      <c r="E119" s="203" t="s">
        <v>3136</v>
      </c>
      <c r="F119" s="203" t="s">
        <v>8927</v>
      </c>
      <c r="G119" s="189"/>
      <c r="H119" s="189"/>
      <c r="I119" s="192"/>
      <c r="J119" s="204">
        <f>BK119</f>
        <v>0</v>
      </c>
      <c r="K119" s="189"/>
      <c r="L119" s="194"/>
      <c r="M119" s="195"/>
      <c r="N119" s="196"/>
      <c r="O119" s="196"/>
      <c r="P119" s="197">
        <f>SUM(P120:P121)</f>
        <v>0</v>
      </c>
      <c r="Q119" s="196"/>
      <c r="R119" s="197">
        <f>SUM(R120:R121)</f>
        <v>0</v>
      </c>
      <c r="S119" s="196"/>
      <c r="T119" s="198">
        <f>SUM(T120:T121)</f>
        <v>0</v>
      </c>
      <c r="AR119" s="199" t="s">
        <v>87</v>
      </c>
      <c r="AT119" s="200" t="s">
        <v>78</v>
      </c>
      <c r="AU119" s="200" t="s">
        <v>87</v>
      </c>
      <c r="AY119" s="199" t="s">
        <v>228</v>
      </c>
      <c r="BK119" s="201">
        <f>SUM(BK120:BK121)</f>
        <v>0</v>
      </c>
    </row>
    <row r="120" spans="2:65" s="1" customFormat="1" ht="22.5" customHeight="1">
      <c r="B120" s="42"/>
      <c r="C120" s="205" t="s">
        <v>272</v>
      </c>
      <c r="D120" s="205" t="s">
        <v>230</v>
      </c>
      <c r="E120" s="206" t="s">
        <v>7699</v>
      </c>
      <c r="F120" s="207" t="s">
        <v>3541</v>
      </c>
      <c r="G120" s="208" t="s">
        <v>3542</v>
      </c>
      <c r="H120" s="209">
        <v>16</v>
      </c>
      <c r="I120" s="210"/>
      <c r="J120" s="211">
        <f>ROUND(I120*H120,2)</f>
        <v>0</v>
      </c>
      <c r="K120" s="207" t="s">
        <v>3144</v>
      </c>
      <c r="L120" s="62"/>
      <c r="M120" s="212" t="s">
        <v>22</v>
      </c>
      <c r="N120" s="213" t="s">
        <v>50</v>
      </c>
      <c r="O120" s="43"/>
      <c r="P120" s="214">
        <f>O120*H120</f>
        <v>0</v>
      </c>
      <c r="Q120" s="214">
        <v>0</v>
      </c>
      <c r="R120" s="214">
        <f>Q120*H120</f>
        <v>0</v>
      </c>
      <c r="S120" s="214">
        <v>0</v>
      </c>
      <c r="T120" s="215">
        <f>S120*H120</f>
        <v>0</v>
      </c>
      <c r="AR120" s="25" t="s">
        <v>304</v>
      </c>
      <c r="AT120" s="25" t="s">
        <v>230</v>
      </c>
      <c r="AU120" s="25" t="s">
        <v>101</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304</v>
      </c>
      <c r="BM120" s="25" t="s">
        <v>8928</v>
      </c>
    </row>
    <row r="121" spans="2:65" s="1" customFormat="1" ht="22.5" customHeight="1">
      <c r="B121" s="42"/>
      <c r="C121" s="205" t="s">
        <v>29</v>
      </c>
      <c r="D121" s="205" t="s">
        <v>230</v>
      </c>
      <c r="E121" s="206" t="s">
        <v>7702</v>
      </c>
      <c r="F121" s="207" t="s">
        <v>3545</v>
      </c>
      <c r="G121" s="208" t="s">
        <v>3542</v>
      </c>
      <c r="H121" s="209">
        <v>2</v>
      </c>
      <c r="I121" s="210"/>
      <c r="J121" s="211">
        <f>ROUND(I121*H121,2)</f>
        <v>0</v>
      </c>
      <c r="K121" s="207" t="s">
        <v>3144</v>
      </c>
      <c r="L121" s="62"/>
      <c r="M121" s="212" t="s">
        <v>22</v>
      </c>
      <c r="N121" s="213" t="s">
        <v>50</v>
      </c>
      <c r="O121" s="43"/>
      <c r="P121" s="214">
        <f>O121*H121</f>
        <v>0</v>
      </c>
      <c r="Q121" s="214">
        <v>0</v>
      </c>
      <c r="R121" s="214">
        <f>Q121*H121</f>
        <v>0</v>
      </c>
      <c r="S121" s="214">
        <v>0</v>
      </c>
      <c r="T121" s="215">
        <f>S121*H121</f>
        <v>0</v>
      </c>
      <c r="AR121" s="25" t="s">
        <v>304</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304</v>
      </c>
      <c r="BM121" s="25" t="s">
        <v>8929</v>
      </c>
    </row>
    <row r="122" spans="2:65" s="11" customFormat="1" ht="22.35" customHeight="1">
      <c r="B122" s="188"/>
      <c r="C122" s="189"/>
      <c r="D122" s="202" t="s">
        <v>78</v>
      </c>
      <c r="E122" s="203" t="s">
        <v>3202</v>
      </c>
      <c r="F122" s="203" t="s">
        <v>3553</v>
      </c>
      <c r="G122" s="189"/>
      <c r="H122" s="189"/>
      <c r="I122" s="192"/>
      <c r="J122" s="204">
        <f>BK122</f>
        <v>0</v>
      </c>
      <c r="K122" s="189"/>
      <c r="L122" s="194"/>
      <c r="M122" s="195"/>
      <c r="N122" s="196"/>
      <c r="O122" s="196"/>
      <c r="P122" s="197">
        <f>SUM(P123:P124)</f>
        <v>0</v>
      </c>
      <c r="Q122" s="196"/>
      <c r="R122" s="197">
        <f>SUM(R123:R124)</f>
        <v>0</v>
      </c>
      <c r="S122" s="196"/>
      <c r="T122" s="198">
        <f>SUM(T123:T124)</f>
        <v>0</v>
      </c>
      <c r="AR122" s="199" t="s">
        <v>87</v>
      </c>
      <c r="AT122" s="200" t="s">
        <v>78</v>
      </c>
      <c r="AU122" s="200" t="s">
        <v>87</v>
      </c>
      <c r="AY122" s="199" t="s">
        <v>228</v>
      </c>
      <c r="BK122" s="201">
        <f>SUM(BK123:BK124)</f>
        <v>0</v>
      </c>
    </row>
    <row r="123" spans="2:65" s="1" customFormat="1" ht="22.5" customHeight="1">
      <c r="B123" s="42"/>
      <c r="C123" s="205" t="s">
        <v>280</v>
      </c>
      <c r="D123" s="205" t="s">
        <v>230</v>
      </c>
      <c r="E123" s="206" t="s">
        <v>7705</v>
      </c>
      <c r="F123" s="207" t="s">
        <v>8930</v>
      </c>
      <c r="G123" s="208" t="s">
        <v>3542</v>
      </c>
      <c r="H123" s="209">
        <v>8</v>
      </c>
      <c r="I123" s="210"/>
      <c r="J123" s="211">
        <f>ROUND(I123*H123,2)</f>
        <v>0</v>
      </c>
      <c r="K123" s="207" t="s">
        <v>3144</v>
      </c>
      <c r="L123" s="62"/>
      <c r="M123" s="212" t="s">
        <v>22</v>
      </c>
      <c r="N123" s="213" t="s">
        <v>50</v>
      </c>
      <c r="O123" s="43"/>
      <c r="P123" s="214">
        <f>O123*H123</f>
        <v>0</v>
      </c>
      <c r="Q123" s="214">
        <v>0</v>
      </c>
      <c r="R123" s="214">
        <f>Q123*H123</f>
        <v>0</v>
      </c>
      <c r="S123" s="214">
        <v>0</v>
      </c>
      <c r="T123" s="215">
        <f>S123*H123</f>
        <v>0</v>
      </c>
      <c r="AR123" s="25" t="s">
        <v>304</v>
      </c>
      <c r="AT123" s="25" t="s">
        <v>230</v>
      </c>
      <c r="AU123" s="25" t="s">
        <v>101</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304</v>
      </c>
      <c r="BM123" s="25" t="s">
        <v>8931</v>
      </c>
    </row>
    <row r="124" spans="2:65" s="1" customFormat="1" ht="22.5" customHeight="1">
      <c r="B124" s="42"/>
      <c r="C124" s="205" t="s">
        <v>285</v>
      </c>
      <c r="D124" s="205" t="s">
        <v>230</v>
      </c>
      <c r="E124" s="206" t="s">
        <v>7708</v>
      </c>
      <c r="F124" s="207" t="s">
        <v>8932</v>
      </c>
      <c r="G124" s="208" t="s">
        <v>3542</v>
      </c>
      <c r="H124" s="209">
        <v>2</v>
      </c>
      <c r="I124" s="210"/>
      <c r="J124" s="211">
        <f>ROUND(I124*H124,2)</f>
        <v>0</v>
      </c>
      <c r="K124" s="207" t="s">
        <v>3144</v>
      </c>
      <c r="L124" s="62"/>
      <c r="M124" s="212" t="s">
        <v>22</v>
      </c>
      <c r="N124" s="213" t="s">
        <v>50</v>
      </c>
      <c r="O124" s="43"/>
      <c r="P124" s="214">
        <f>O124*H124</f>
        <v>0</v>
      </c>
      <c r="Q124" s="214">
        <v>0</v>
      </c>
      <c r="R124" s="214">
        <f>Q124*H124</f>
        <v>0</v>
      </c>
      <c r="S124" s="214">
        <v>0</v>
      </c>
      <c r="T124" s="215">
        <f>S124*H124</f>
        <v>0</v>
      </c>
      <c r="AR124" s="25" t="s">
        <v>304</v>
      </c>
      <c r="AT124" s="25" t="s">
        <v>230</v>
      </c>
      <c r="AU124" s="25" t="s">
        <v>101</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304</v>
      </c>
      <c r="BM124" s="25" t="s">
        <v>8933</v>
      </c>
    </row>
    <row r="125" spans="2:65" s="11" customFormat="1" ht="22.35" customHeight="1">
      <c r="B125" s="188"/>
      <c r="C125" s="189"/>
      <c r="D125" s="202" t="s">
        <v>78</v>
      </c>
      <c r="E125" s="203" t="s">
        <v>8934</v>
      </c>
      <c r="F125" s="203" t="s">
        <v>3595</v>
      </c>
      <c r="G125" s="189"/>
      <c r="H125" s="189"/>
      <c r="I125" s="192"/>
      <c r="J125" s="204">
        <f>BK125</f>
        <v>0</v>
      </c>
      <c r="K125" s="189"/>
      <c r="L125" s="194"/>
      <c r="M125" s="195"/>
      <c r="N125" s="196"/>
      <c r="O125" s="196"/>
      <c r="P125" s="197">
        <f>SUM(P126:P128)</f>
        <v>0</v>
      </c>
      <c r="Q125" s="196"/>
      <c r="R125" s="197">
        <f>SUM(R126:R128)</f>
        <v>0</v>
      </c>
      <c r="S125" s="196"/>
      <c r="T125" s="198">
        <f>SUM(T126:T128)</f>
        <v>0</v>
      </c>
      <c r="AR125" s="199" t="s">
        <v>87</v>
      </c>
      <c r="AT125" s="200" t="s">
        <v>78</v>
      </c>
      <c r="AU125" s="200" t="s">
        <v>87</v>
      </c>
      <c r="AY125" s="199" t="s">
        <v>228</v>
      </c>
      <c r="BK125" s="201">
        <f>SUM(BK126:BK128)</f>
        <v>0</v>
      </c>
    </row>
    <row r="126" spans="2:65" s="1" customFormat="1" ht="22.5" customHeight="1">
      <c r="B126" s="42"/>
      <c r="C126" s="205" t="s">
        <v>290</v>
      </c>
      <c r="D126" s="205" t="s">
        <v>230</v>
      </c>
      <c r="E126" s="206" t="s">
        <v>8935</v>
      </c>
      <c r="F126" s="207" t="s">
        <v>8936</v>
      </c>
      <c r="G126" s="208" t="s">
        <v>1724</v>
      </c>
      <c r="H126" s="209">
        <v>1</v>
      </c>
      <c r="I126" s="210"/>
      <c r="J126" s="211">
        <f>ROUND(I126*H126,2)</f>
        <v>0</v>
      </c>
      <c r="K126" s="207" t="s">
        <v>3144</v>
      </c>
      <c r="L126" s="62"/>
      <c r="M126" s="212" t="s">
        <v>22</v>
      </c>
      <c r="N126" s="213" t="s">
        <v>50</v>
      </c>
      <c r="O126" s="43"/>
      <c r="P126" s="214">
        <f>O126*H126</f>
        <v>0</v>
      </c>
      <c r="Q126" s="214">
        <v>0</v>
      </c>
      <c r="R126" s="214">
        <f>Q126*H126</f>
        <v>0</v>
      </c>
      <c r="S126" s="214">
        <v>0</v>
      </c>
      <c r="T126" s="215">
        <f>S126*H126</f>
        <v>0</v>
      </c>
      <c r="AR126" s="25" t="s">
        <v>304</v>
      </c>
      <c r="AT126" s="25" t="s">
        <v>230</v>
      </c>
      <c r="AU126" s="25" t="s">
        <v>101</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304</v>
      </c>
      <c r="BM126" s="25" t="s">
        <v>8937</v>
      </c>
    </row>
    <row r="127" spans="2:65" s="1" customFormat="1" ht="22.5" customHeight="1">
      <c r="B127" s="42"/>
      <c r="C127" s="205" t="s">
        <v>295</v>
      </c>
      <c r="D127" s="205" t="s">
        <v>230</v>
      </c>
      <c r="E127" s="206" t="s">
        <v>8938</v>
      </c>
      <c r="F127" s="207" t="s">
        <v>8939</v>
      </c>
      <c r="G127" s="208" t="s">
        <v>1724</v>
      </c>
      <c r="H127" s="209">
        <v>1</v>
      </c>
      <c r="I127" s="210"/>
      <c r="J127" s="211">
        <f>ROUND(I127*H127,2)</f>
        <v>0</v>
      </c>
      <c r="K127" s="207" t="s">
        <v>3144</v>
      </c>
      <c r="L127" s="62"/>
      <c r="M127" s="212" t="s">
        <v>22</v>
      </c>
      <c r="N127" s="213" t="s">
        <v>50</v>
      </c>
      <c r="O127" s="43"/>
      <c r="P127" s="214">
        <f>O127*H127</f>
        <v>0</v>
      </c>
      <c r="Q127" s="214">
        <v>0</v>
      </c>
      <c r="R127" s="214">
        <f>Q127*H127</f>
        <v>0</v>
      </c>
      <c r="S127" s="214">
        <v>0</v>
      </c>
      <c r="T127" s="215">
        <f>S127*H127</f>
        <v>0</v>
      </c>
      <c r="AR127" s="25" t="s">
        <v>304</v>
      </c>
      <c r="AT127" s="25" t="s">
        <v>230</v>
      </c>
      <c r="AU127" s="25" t="s">
        <v>101</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304</v>
      </c>
      <c r="BM127" s="25" t="s">
        <v>8940</v>
      </c>
    </row>
    <row r="128" spans="2:65" s="1" customFormat="1" ht="22.5" customHeight="1">
      <c r="B128" s="42"/>
      <c r="C128" s="205" t="s">
        <v>10</v>
      </c>
      <c r="D128" s="205" t="s">
        <v>230</v>
      </c>
      <c r="E128" s="206" t="s">
        <v>8941</v>
      </c>
      <c r="F128" s="207" t="s">
        <v>8942</v>
      </c>
      <c r="G128" s="208" t="s">
        <v>1724</v>
      </c>
      <c r="H128" s="209">
        <v>1</v>
      </c>
      <c r="I128" s="210"/>
      <c r="J128" s="211">
        <f>ROUND(I128*H128,2)</f>
        <v>0</v>
      </c>
      <c r="K128" s="207" t="s">
        <v>3144</v>
      </c>
      <c r="L128" s="62"/>
      <c r="M128" s="212" t="s">
        <v>22</v>
      </c>
      <c r="N128" s="213" t="s">
        <v>50</v>
      </c>
      <c r="O128" s="43"/>
      <c r="P128" s="214">
        <f>O128*H128</f>
        <v>0</v>
      </c>
      <c r="Q128" s="214">
        <v>0</v>
      </c>
      <c r="R128" s="214">
        <f>Q128*H128</f>
        <v>0</v>
      </c>
      <c r="S128" s="214">
        <v>0</v>
      </c>
      <c r="T128" s="215">
        <f>S128*H128</f>
        <v>0</v>
      </c>
      <c r="AR128" s="25" t="s">
        <v>304</v>
      </c>
      <c r="AT128" s="25" t="s">
        <v>230</v>
      </c>
      <c r="AU128" s="25" t="s">
        <v>101</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304</v>
      </c>
      <c r="BM128" s="25" t="s">
        <v>8943</v>
      </c>
    </row>
    <row r="129" spans="2:65" s="11" customFormat="1" ht="37.35" customHeight="1">
      <c r="B129" s="188"/>
      <c r="C129" s="189"/>
      <c r="D129" s="190" t="s">
        <v>78</v>
      </c>
      <c r="E129" s="191" t="s">
        <v>3204</v>
      </c>
      <c r="F129" s="191" t="s">
        <v>229</v>
      </c>
      <c r="G129" s="189"/>
      <c r="H129" s="189"/>
      <c r="I129" s="192"/>
      <c r="J129" s="193">
        <f>BK129</f>
        <v>0</v>
      </c>
      <c r="K129" s="189"/>
      <c r="L129" s="194"/>
      <c r="M129" s="195"/>
      <c r="N129" s="196"/>
      <c r="O129" s="196"/>
      <c r="P129" s="197">
        <f>P130</f>
        <v>0</v>
      </c>
      <c r="Q129" s="196"/>
      <c r="R129" s="197">
        <f>R130</f>
        <v>0</v>
      </c>
      <c r="S129" s="196"/>
      <c r="T129" s="198">
        <f>T130</f>
        <v>0</v>
      </c>
      <c r="AR129" s="199" t="s">
        <v>24</v>
      </c>
      <c r="AT129" s="200" t="s">
        <v>78</v>
      </c>
      <c r="AU129" s="200" t="s">
        <v>79</v>
      </c>
      <c r="AY129" s="199" t="s">
        <v>228</v>
      </c>
      <c r="BK129" s="201">
        <f>BK130</f>
        <v>0</v>
      </c>
    </row>
    <row r="130" spans="2:65" s="11" customFormat="1" ht="19.899999999999999" customHeight="1">
      <c r="B130" s="188"/>
      <c r="C130" s="189"/>
      <c r="D130" s="202" t="s">
        <v>78</v>
      </c>
      <c r="E130" s="203" t="s">
        <v>3251</v>
      </c>
      <c r="F130" s="203" t="s">
        <v>8944</v>
      </c>
      <c r="G130" s="189"/>
      <c r="H130" s="189"/>
      <c r="I130" s="192"/>
      <c r="J130" s="204">
        <f>BK130</f>
        <v>0</v>
      </c>
      <c r="K130" s="189"/>
      <c r="L130" s="194"/>
      <c r="M130" s="195"/>
      <c r="N130" s="196"/>
      <c r="O130" s="196"/>
      <c r="P130" s="197">
        <f>P131+P132+P133+P136+P138+P141+P143+P145+P147+P149+P151+P155+P157</f>
        <v>0</v>
      </c>
      <c r="Q130" s="196"/>
      <c r="R130" s="197">
        <f>R131+R132+R133+R136+R138+R141+R143+R145+R147+R149+R151+R155+R157</f>
        <v>0</v>
      </c>
      <c r="S130" s="196"/>
      <c r="T130" s="198">
        <f>T131+T132+T133+T136+T138+T141+T143+T145+T147+T149+T151+T155+T157</f>
        <v>0</v>
      </c>
      <c r="AR130" s="199" t="s">
        <v>24</v>
      </c>
      <c r="AT130" s="200" t="s">
        <v>78</v>
      </c>
      <c r="AU130" s="200" t="s">
        <v>24</v>
      </c>
      <c r="AY130" s="199" t="s">
        <v>228</v>
      </c>
      <c r="BK130" s="201">
        <f>BK131+BK132+BK133+BK136+BK138+BK141+BK143+BK145+BK147+BK149+BK151+BK155+BK157</f>
        <v>0</v>
      </c>
    </row>
    <row r="131" spans="2:65" s="1" customFormat="1" ht="22.5" customHeight="1">
      <c r="B131" s="42"/>
      <c r="C131" s="205" t="s">
        <v>304</v>
      </c>
      <c r="D131" s="205" t="s">
        <v>230</v>
      </c>
      <c r="E131" s="206" t="s">
        <v>7711</v>
      </c>
      <c r="F131" s="207" t="s">
        <v>8945</v>
      </c>
      <c r="G131" s="208" t="s">
        <v>328</v>
      </c>
      <c r="H131" s="209">
        <v>44</v>
      </c>
      <c r="I131" s="210"/>
      <c r="J131" s="211">
        <f>ROUND(I131*H131,2)</f>
        <v>0</v>
      </c>
      <c r="K131" s="207" t="s">
        <v>3144</v>
      </c>
      <c r="L131" s="62"/>
      <c r="M131" s="212" t="s">
        <v>22</v>
      </c>
      <c r="N131" s="213" t="s">
        <v>50</v>
      </c>
      <c r="O131" s="43"/>
      <c r="P131" s="214">
        <f>O131*H131</f>
        <v>0</v>
      </c>
      <c r="Q131" s="214">
        <v>0</v>
      </c>
      <c r="R131" s="214">
        <f>Q131*H131</f>
        <v>0</v>
      </c>
      <c r="S131" s="214">
        <v>0</v>
      </c>
      <c r="T131" s="215">
        <f>S131*H131</f>
        <v>0</v>
      </c>
      <c r="AR131" s="25" t="s">
        <v>235</v>
      </c>
      <c r="AT131" s="25" t="s">
        <v>230</v>
      </c>
      <c r="AU131" s="25" t="s">
        <v>87</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235</v>
      </c>
      <c r="BM131" s="25" t="s">
        <v>8946</v>
      </c>
    </row>
    <row r="132" spans="2:65" s="1" customFormat="1" ht="22.5" customHeight="1">
      <c r="B132" s="42"/>
      <c r="C132" s="205" t="s">
        <v>308</v>
      </c>
      <c r="D132" s="205" t="s">
        <v>230</v>
      </c>
      <c r="E132" s="206" t="s">
        <v>7714</v>
      </c>
      <c r="F132" s="207" t="s">
        <v>8947</v>
      </c>
      <c r="G132" s="208" t="s">
        <v>328</v>
      </c>
      <c r="H132" s="209">
        <v>8</v>
      </c>
      <c r="I132" s="210"/>
      <c r="J132" s="211">
        <f>ROUND(I132*H132,2)</f>
        <v>0</v>
      </c>
      <c r="K132" s="207" t="s">
        <v>3144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8948</v>
      </c>
    </row>
    <row r="133" spans="2:65" s="11" customFormat="1" ht="22.35" customHeight="1">
      <c r="B133" s="188"/>
      <c r="C133" s="189"/>
      <c r="D133" s="202" t="s">
        <v>78</v>
      </c>
      <c r="E133" s="203" t="s">
        <v>3256</v>
      </c>
      <c r="F133" s="203" t="s">
        <v>4094</v>
      </c>
      <c r="G133" s="189"/>
      <c r="H133" s="189"/>
      <c r="I133" s="192"/>
      <c r="J133" s="204">
        <f>BK133</f>
        <v>0</v>
      </c>
      <c r="K133" s="189"/>
      <c r="L133" s="194"/>
      <c r="M133" s="195"/>
      <c r="N133" s="196"/>
      <c r="O133" s="196"/>
      <c r="P133" s="197">
        <f>SUM(P134:P135)</f>
        <v>0</v>
      </c>
      <c r="Q133" s="196"/>
      <c r="R133" s="197">
        <f>SUM(R134:R135)</f>
        <v>0</v>
      </c>
      <c r="S133" s="196"/>
      <c r="T133" s="198">
        <f>SUM(T134:T135)</f>
        <v>0</v>
      </c>
      <c r="AR133" s="199" t="s">
        <v>24</v>
      </c>
      <c r="AT133" s="200" t="s">
        <v>78</v>
      </c>
      <c r="AU133" s="200" t="s">
        <v>87</v>
      </c>
      <c r="AY133" s="199" t="s">
        <v>228</v>
      </c>
      <c r="BK133" s="201">
        <f>SUM(BK134:BK135)</f>
        <v>0</v>
      </c>
    </row>
    <row r="134" spans="2:65" s="1" customFormat="1" ht="22.5" customHeight="1">
      <c r="B134" s="42"/>
      <c r="C134" s="205" t="s">
        <v>313</v>
      </c>
      <c r="D134" s="205" t="s">
        <v>230</v>
      </c>
      <c r="E134" s="206" t="s">
        <v>7717</v>
      </c>
      <c r="F134" s="207" t="s">
        <v>8949</v>
      </c>
      <c r="G134" s="208" t="s">
        <v>4097</v>
      </c>
      <c r="H134" s="209">
        <v>0.06</v>
      </c>
      <c r="I134" s="210"/>
      <c r="J134" s="211">
        <f>ROUND(I134*H134,2)</f>
        <v>0</v>
      </c>
      <c r="K134" s="207" t="s">
        <v>3144</v>
      </c>
      <c r="L134" s="62"/>
      <c r="M134" s="212" t="s">
        <v>22</v>
      </c>
      <c r="N134" s="213" t="s">
        <v>50</v>
      </c>
      <c r="O134" s="43"/>
      <c r="P134" s="214">
        <f>O134*H134</f>
        <v>0</v>
      </c>
      <c r="Q134" s="214">
        <v>0</v>
      </c>
      <c r="R134" s="214">
        <f>Q134*H134</f>
        <v>0</v>
      </c>
      <c r="S134" s="214">
        <v>0</v>
      </c>
      <c r="T134" s="215">
        <f>S134*H134</f>
        <v>0</v>
      </c>
      <c r="AR134" s="25" t="s">
        <v>235</v>
      </c>
      <c r="AT134" s="25" t="s">
        <v>230</v>
      </c>
      <c r="AU134" s="25" t="s">
        <v>101</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8950</v>
      </c>
    </row>
    <row r="135" spans="2:65" s="1" customFormat="1" ht="22.5" customHeight="1">
      <c r="B135" s="42"/>
      <c r="C135" s="205" t="s">
        <v>319</v>
      </c>
      <c r="D135" s="205" t="s">
        <v>230</v>
      </c>
      <c r="E135" s="206" t="s">
        <v>8951</v>
      </c>
      <c r="F135" s="207" t="s">
        <v>8952</v>
      </c>
      <c r="G135" s="208" t="s">
        <v>852</v>
      </c>
      <c r="H135" s="209">
        <v>5</v>
      </c>
      <c r="I135" s="210"/>
      <c r="J135" s="211">
        <f>ROUND(I135*H135,2)</f>
        <v>0</v>
      </c>
      <c r="K135" s="207" t="s">
        <v>3144</v>
      </c>
      <c r="L135" s="62"/>
      <c r="M135" s="212" t="s">
        <v>22</v>
      </c>
      <c r="N135" s="213" t="s">
        <v>50</v>
      </c>
      <c r="O135" s="43"/>
      <c r="P135" s="214">
        <f>O135*H135</f>
        <v>0</v>
      </c>
      <c r="Q135" s="214">
        <v>0</v>
      </c>
      <c r="R135" s="214">
        <f>Q135*H135</f>
        <v>0</v>
      </c>
      <c r="S135" s="214">
        <v>0</v>
      </c>
      <c r="T135" s="215">
        <f>S135*H135</f>
        <v>0</v>
      </c>
      <c r="AR135" s="25" t="s">
        <v>235</v>
      </c>
      <c r="AT135" s="25" t="s">
        <v>230</v>
      </c>
      <c r="AU135" s="25" t="s">
        <v>101</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8953</v>
      </c>
    </row>
    <row r="136" spans="2:65" s="11" customFormat="1" ht="22.35" customHeight="1">
      <c r="B136" s="188"/>
      <c r="C136" s="189"/>
      <c r="D136" s="202" t="s">
        <v>78</v>
      </c>
      <c r="E136" s="203" t="s">
        <v>3267</v>
      </c>
      <c r="F136" s="203" t="s">
        <v>8954</v>
      </c>
      <c r="G136" s="189"/>
      <c r="H136" s="189"/>
      <c r="I136" s="192"/>
      <c r="J136" s="204">
        <f>BK136</f>
        <v>0</v>
      </c>
      <c r="K136" s="189"/>
      <c r="L136" s="194"/>
      <c r="M136" s="195"/>
      <c r="N136" s="196"/>
      <c r="O136" s="196"/>
      <c r="P136" s="197">
        <f>P137</f>
        <v>0</v>
      </c>
      <c r="Q136" s="196"/>
      <c r="R136" s="197">
        <f>R137</f>
        <v>0</v>
      </c>
      <c r="S136" s="196"/>
      <c r="T136" s="198">
        <f>T137</f>
        <v>0</v>
      </c>
      <c r="AR136" s="199" t="s">
        <v>24</v>
      </c>
      <c r="AT136" s="200" t="s">
        <v>78</v>
      </c>
      <c r="AU136" s="200" t="s">
        <v>87</v>
      </c>
      <c r="AY136" s="199" t="s">
        <v>228</v>
      </c>
      <c r="BK136" s="201">
        <f>BK137</f>
        <v>0</v>
      </c>
    </row>
    <row r="137" spans="2:65" s="1" customFormat="1" ht="22.5" customHeight="1">
      <c r="B137" s="42"/>
      <c r="C137" s="205" t="s">
        <v>325</v>
      </c>
      <c r="D137" s="205" t="s">
        <v>230</v>
      </c>
      <c r="E137" s="206" t="s">
        <v>7720</v>
      </c>
      <c r="F137" s="207" t="s">
        <v>8955</v>
      </c>
      <c r="G137" s="208" t="s">
        <v>328</v>
      </c>
      <c r="H137" s="209">
        <v>104</v>
      </c>
      <c r="I137" s="210"/>
      <c r="J137" s="211">
        <f>ROUND(I137*H137,2)</f>
        <v>0</v>
      </c>
      <c r="K137" s="207" t="s">
        <v>3144</v>
      </c>
      <c r="L137" s="62"/>
      <c r="M137" s="212" t="s">
        <v>22</v>
      </c>
      <c r="N137" s="213" t="s">
        <v>50</v>
      </c>
      <c r="O137" s="43"/>
      <c r="P137" s="214">
        <f>O137*H137</f>
        <v>0</v>
      </c>
      <c r="Q137" s="214">
        <v>0</v>
      </c>
      <c r="R137" s="214">
        <f>Q137*H137</f>
        <v>0</v>
      </c>
      <c r="S137" s="214">
        <v>0</v>
      </c>
      <c r="T137" s="215">
        <f>S137*H137</f>
        <v>0</v>
      </c>
      <c r="AR137" s="25" t="s">
        <v>235</v>
      </c>
      <c r="AT137" s="25" t="s">
        <v>230</v>
      </c>
      <c r="AU137" s="25" t="s">
        <v>101</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235</v>
      </c>
      <c r="BM137" s="25" t="s">
        <v>8956</v>
      </c>
    </row>
    <row r="138" spans="2:65" s="11" customFormat="1" ht="22.35" customHeight="1">
      <c r="B138" s="188"/>
      <c r="C138" s="189"/>
      <c r="D138" s="202" t="s">
        <v>78</v>
      </c>
      <c r="E138" s="203" t="s">
        <v>3278</v>
      </c>
      <c r="F138" s="203" t="s">
        <v>4099</v>
      </c>
      <c r="G138" s="189"/>
      <c r="H138" s="189"/>
      <c r="I138" s="192"/>
      <c r="J138" s="204">
        <f>BK138</f>
        <v>0</v>
      </c>
      <c r="K138" s="189"/>
      <c r="L138" s="194"/>
      <c r="M138" s="195"/>
      <c r="N138" s="196"/>
      <c r="O138" s="196"/>
      <c r="P138" s="197">
        <f>SUM(P139:P140)</f>
        <v>0</v>
      </c>
      <c r="Q138" s="196"/>
      <c r="R138" s="197">
        <f>SUM(R139:R140)</f>
        <v>0</v>
      </c>
      <c r="S138" s="196"/>
      <c r="T138" s="198">
        <f>SUM(T139:T140)</f>
        <v>0</v>
      </c>
      <c r="AR138" s="199" t="s">
        <v>24</v>
      </c>
      <c r="AT138" s="200" t="s">
        <v>78</v>
      </c>
      <c r="AU138" s="200" t="s">
        <v>87</v>
      </c>
      <c r="AY138" s="199" t="s">
        <v>228</v>
      </c>
      <c r="BK138" s="201">
        <f>SUM(BK139:BK140)</f>
        <v>0</v>
      </c>
    </row>
    <row r="139" spans="2:65" s="1" customFormat="1" ht="22.5" customHeight="1">
      <c r="B139" s="42"/>
      <c r="C139" s="205" t="s">
        <v>9</v>
      </c>
      <c r="D139" s="205" t="s">
        <v>230</v>
      </c>
      <c r="E139" s="206" t="s">
        <v>7723</v>
      </c>
      <c r="F139" s="207" t="s">
        <v>8945</v>
      </c>
      <c r="G139" s="208" t="s">
        <v>328</v>
      </c>
      <c r="H139" s="209">
        <v>44</v>
      </c>
      <c r="I139" s="210"/>
      <c r="J139" s="211">
        <f>ROUND(I139*H139,2)</f>
        <v>0</v>
      </c>
      <c r="K139" s="207" t="s">
        <v>3144</v>
      </c>
      <c r="L139" s="62"/>
      <c r="M139" s="212" t="s">
        <v>22</v>
      </c>
      <c r="N139" s="213" t="s">
        <v>50</v>
      </c>
      <c r="O139" s="43"/>
      <c r="P139" s="214">
        <f>O139*H139</f>
        <v>0</v>
      </c>
      <c r="Q139" s="214">
        <v>0</v>
      </c>
      <c r="R139" s="214">
        <f>Q139*H139</f>
        <v>0</v>
      </c>
      <c r="S139" s="214">
        <v>0</v>
      </c>
      <c r="T139" s="215">
        <f>S139*H139</f>
        <v>0</v>
      </c>
      <c r="AR139" s="25" t="s">
        <v>235</v>
      </c>
      <c r="AT139" s="25" t="s">
        <v>230</v>
      </c>
      <c r="AU139" s="25" t="s">
        <v>101</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235</v>
      </c>
      <c r="BM139" s="25" t="s">
        <v>8957</v>
      </c>
    </row>
    <row r="140" spans="2:65" s="1" customFormat="1" ht="22.5" customHeight="1">
      <c r="B140" s="42"/>
      <c r="C140" s="205" t="s">
        <v>335</v>
      </c>
      <c r="D140" s="205" t="s">
        <v>230</v>
      </c>
      <c r="E140" s="206" t="s">
        <v>7726</v>
      </c>
      <c r="F140" s="207" t="s">
        <v>8947</v>
      </c>
      <c r="G140" s="208" t="s">
        <v>328</v>
      </c>
      <c r="H140" s="209">
        <v>8</v>
      </c>
      <c r="I140" s="210"/>
      <c r="J140" s="211">
        <f>ROUND(I140*H140,2)</f>
        <v>0</v>
      </c>
      <c r="K140" s="207" t="s">
        <v>3144</v>
      </c>
      <c r="L140" s="62"/>
      <c r="M140" s="212" t="s">
        <v>22</v>
      </c>
      <c r="N140" s="213" t="s">
        <v>50</v>
      </c>
      <c r="O140" s="43"/>
      <c r="P140" s="214">
        <f>O140*H140</f>
        <v>0</v>
      </c>
      <c r="Q140" s="214">
        <v>0</v>
      </c>
      <c r="R140" s="214">
        <f>Q140*H140</f>
        <v>0</v>
      </c>
      <c r="S140" s="214">
        <v>0</v>
      </c>
      <c r="T140" s="215">
        <f>S140*H140</f>
        <v>0</v>
      </c>
      <c r="AR140" s="25" t="s">
        <v>235</v>
      </c>
      <c r="AT140" s="25" t="s">
        <v>230</v>
      </c>
      <c r="AU140" s="25" t="s">
        <v>101</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8958</v>
      </c>
    </row>
    <row r="141" spans="2:65" s="11" customFormat="1" ht="22.35" customHeight="1">
      <c r="B141" s="188"/>
      <c r="C141" s="189"/>
      <c r="D141" s="202" t="s">
        <v>78</v>
      </c>
      <c r="E141" s="203" t="s">
        <v>3286</v>
      </c>
      <c r="F141" s="203" t="s">
        <v>8959</v>
      </c>
      <c r="G141" s="189"/>
      <c r="H141" s="189"/>
      <c r="I141" s="192"/>
      <c r="J141" s="204">
        <f>BK141</f>
        <v>0</v>
      </c>
      <c r="K141" s="189"/>
      <c r="L141" s="194"/>
      <c r="M141" s="195"/>
      <c r="N141" s="196"/>
      <c r="O141" s="196"/>
      <c r="P141" s="197">
        <f>P142</f>
        <v>0</v>
      </c>
      <c r="Q141" s="196"/>
      <c r="R141" s="197">
        <f>R142</f>
        <v>0</v>
      </c>
      <c r="S141" s="196"/>
      <c r="T141" s="198">
        <f>T142</f>
        <v>0</v>
      </c>
      <c r="AR141" s="199" t="s">
        <v>24</v>
      </c>
      <c r="AT141" s="200" t="s">
        <v>78</v>
      </c>
      <c r="AU141" s="200" t="s">
        <v>87</v>
      </c>
      <c r="AY141" s="199" t="s">
        <v>228</v>
      </c>
      <c r="BK141" s="201">
        <f>BK142</f>
        <v>0</v>
      </c>
    </row>
    <row r="142" spans="2:65" s="1" customFormat="1" ht="22.5" customHeight="1">
      <c r="B142" s="42"/>
      <c r="C142" s="205" t="s">
        <v>340</v>
      </c>
      <c r="D142" s="205" t="s">
        <v>230</v>
      </c>
      <c r="E142" s="206" t="s">
        <v>7729</v>
      </c>
      <c r="F142" s="207" t="s">
        <v>8960</v>
      </c>
      <c r="G142" s="208" t="s">
        <v>263</v>
      </c>
      <c r="H142" s="209">
        <v>78</v>
      </c>
      <c r="I142" s="210"/>
      <c r="J142" s="211">
        <f>ROUND(I142*H142,2)</f>
        <v>0</v>
      </c>
      <c r="K142" s="207" t="s">
        <v>3144</v>
      </c>
      <c r="L142" s="62"/>
      <c r="M142" s="212" t="s">
        <v>22</v>
      </c>
      <c r="N142" s="213" t="s">
        <v>50</v>
      </c>
      <c r="O142" s="43"/>
      <c r="P142" s="214">
        <f>O142*H142</f>
        <v>0</v>
      </c>
      <c r="Q142" s="214">
        <v>0</v>
      </c>
      <c r="R142" s="214">
        <f>Q142*H142</f>
        <v>0</v>
      </c>
      <c r="S142" s="214">
        <v>0</v>
      </c>
      <c r="T142" s="215">
        <f>S142*H142</f>
        <v>0</v>
      </c>
      <c r="AR142" s="25" t="s">
        <v>235</v>
      </c>
      <c r="AT142" s="25" t="s">
        <v>230</v>
      </c>
      <c r="AU142" s="25" t="s">
        <v>101</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235</v>
      </c>
      <c r="BM142" s="25" t="s">
        <v>8961</v>
      </c>
    </row>
    <row r="143" spans="2:65" s="11" customFormat="1" ht="22.35" customHeight="1">
      <c r="B143" s="188"/>
      <c r="C143" s="189"/>
      <c r="D143" s="202" t="s">
        <v>78</v>
      </c>
      <c r="E143" s="203" t="s">
        <v>3289</v>
      </c>
      <c r="F143" s="203" t="s">
        <v>4103</v>
      </c>
      <c r="G143" s="189"/>
      <c r="H143" s="189"/>
      <c r="I143" s="192"/>
      <c r="J143" s="204">
        <f>BK143</f>
        <v>0</v>
      </c>
      <c r="K143" s="189"/>
      <c r="L143" s="194"/>
      <c r="M143" s="195"/>
      <c r="N143" s="196"/>
      <c r="O143" s="196"/>
      <c r="P143" s="197">
        <f>P144</f>
        <v>0</v>
      </c>
      <c r="Q143" s="196"/>
      <c r="R143" s="197">
        <f>R144</f>
        <v>0</v>
      </c>
      <c r="S143" s="196"/>
      <c r="T143" s="198">
        <f>T144</f>
        <v>0</v>
      </c>
      <c r="AR143" s="199" t="s">
        <v>24</v>
      </c>
      <c r="AT143" s="200" t="s">
        <v>78</v>
      </c>
      <c r="AU143" s="200" t="s">
        <v>87</v>
      </c>
      <c r="AY143" s="199" t="s">
        <v>228</v>
      </c>
      <c r="BK143" s="201">
        <f>BK144</f>
        <v>0</v>
      </c>
    </row>
    <row r="144" spans="2:65" s="1" customFormat="1" ht="22.5" customHeight="1">
      <c r="B144" s="42"/>
      <c r="C144" s="205" t="s">
        <v>344</v>
      </c>
      <c r="D144" s="205" t="s">
        <v>230</v>
      </c>
      <c r="E144" s="206" t="s">
        <v>7732</v>
      </c>
      <c r="F144" s="207" t="s">
        <v>8962</v>
      </c>
      <c r="G144" s="208" t="s">
        <v>328</v>
      </c>
      <c r="H144" s="209">
        <v>52</v>
      </c>
      <c r="I144" s="210"/>
      <c r="J144" s="211">
        <f>ROUND(I144*H144,2)</f>
        <v>0</v>
      </c>
      <c r="K144" s="207" t="s">
        <v>3144</v>
      </c>
      <c r="L144" s="62"/>
      <c r="M144" s="212" t="s">
        <v>22</v>
      </c>
      <c r="N144" s="213" t="s">
        <v>50</v>
      </c>
      <c r="O144" s="43"/>
      <c r="P144" s="214">
        <f>O144*H144</f>
        <v>0</v>
      </c>
      <c r="Q144" s="214">
        <v>0</v>
      </c>
      <c r="R144" s="214">
        <f>Q144*H144</f>
        <v>0</v>
      </c>
      <c r="S144" s="214">
        <v>0</v>
      </c>
      <c r="T144" s="215">
        <f>S144*H144</f>
        <v>0</v>
      </c>
      <c r="AR144" s="25" t="s">
        <v>235</v>
      </c>
      <c r="AT144" s="25" t="s">
        <v>230</v>
      </c>
      <c r="AU144" s="25" t="s">
        <v>101</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235</v>
      </c>
      <c r="BM144" s="25" t="s">
        <v>8963</v>
      </c>
    </row>
    <row r="145" spans="2:65" s="11" customFormat="1" ht="22.35" customHeight="1">
      <c r="B145" s="188"/>
      <c r="C145" s="189"/>
      <c r="D145" s="202" t="s">
        <v>78</v>
      </c>
      <c r="E145" s="203" t="s">
        <v>3300</v>
      </c>
      <c r="F145" s="203" t="s">
        <v>8964</v>
      </c>
      <c r="G145" s="189"/>
      <c r="H145" s="189"/>
      <c r="I145" s="192"/>
      <c r="J145" s="204">
        <f>BK145</f>
        <v>0</v>
      </c>
      <c r="K145" s="189"/>
      <c r="L145" s="194"/>
      <c r="M145" s="195"/>
      <c r="N145" s="196"/>
      <c r="O145" s="196"/>
      <c r="P145" s="197">
        <f>P146</f>
        <v>0</v>
      </c>
      <c r="Q145" s="196"/>
      <c r="R145" s="197">
        <f>R146</f>
        <v>0</v>
      </c>
      <c r="S145" s="196"/>
      <c r="T145" s="198">
        <f>T146</f>
        <v>0</v>
      </c>
      <c r="AR145" s="199" t="s">
        <v>24</v>
      </c>
      <c r="AT145" s="200" t="s">
        <v>78</v>
      </c>
      <c r="AU145" s="200" t="s">
        <v>87</v>
      </c>
      <c r="AY145" s="199" t="s">
        <v>228</v>
      </c>
      <c r="BK145" s="201">
        <f>BK146</f>
        <v>0</v>
      </c>
    </row>
    <row r="146" spans="2:65" s="1" customFormat="1" ht="22.5" customHeight="1">
      <c r="B146" s="42"/>
      <c r="C146" s="205" t="s">
        <v>348</v>
      </c>
      <c r="D146" s="205" t="s">
        <v>230</v>
      </c>
      <c r="E146" s="206" t="s">
        <v>7735</v>
      </c>
      <c r="F146" s="207" t="s">
        <v>8965</v>
      </c>
      <c r="G146" s="208" t="s">
        <v>328</v>
      </c>
      <c r="H146" s="209">
        <v>28</v>
      </c>
      <c r="I146" s="210"/>
      <c r="J146" s="211">
        <f>ROUND(I146*H146,2)</f>
        <v>0</v>
      </c>
      <c r="K146" s="207" t="s">
        <v>3144</v>
      </c>
      <c r="L146" s="62"/>
      <c r="M146" s="212" t="s">
        <v>22</v>
      </c>
      <c r="N146" s="213" t="s">
        <v>50</v>
      </c>
      <c r="O146" s="43"/>
      <c r="P146" s="214">
        <f>O146*H146</f>
        <v>0</v>
      </c>
      <c r="Q146" s="214">
        <v>0</v>
      </c>
      <c r="R146" s="214">
        <f>Q146*H146</f>
        <v>0</v>
      </c>
      <c r="S146" s="214">
        <v>0</v>
      </c>
      <c r="T146" s="215">
        <f>S146*H146</f>
        <v>0</v>
      </c>
      <c r="AR146" s="25" t="s">
        <v>235</v>
      </c>
      <c r="AT146" s="25" t="s">
        <v>230</v>
      </c>
      <c r="AU146" s="25" t="s">
        <v>101</v>
      </c>
      <c r="AY146" s="25" t="s">
        <v>228</v>
      </c>
      <c r="BE146" s="216">
        <f>IF(N146="základní",J146,0)</f>
        <v>0</v>
      </c>
      <c r="BF146" s="216">
        <f>IF(N146="snížená",J146,0)</f>
        <v>0</v>
      </c>
      <c r="BG146" s="216">
        <f>IF(N146="zákl. přenesená",J146,0)</f>
        <v>0</v>
      </c>
      <c r="BH146" s="216">
        <f>IF(N146="sníž. přenesená",J146,0)</f>
        <v>0</v>
      </c>
      <c r="BI146" s="216">
        <f>IF(N146="nulová",J146,0)</f>
        <v>0</v>
      </c>
      <c r="BJ146" s="25" t="s">
        <v>24</v>
      </c>
      <c r="BK146" s="216">
        <f>ROUND(I146*H146,2)</f>
        <v>0</v>
      </c>
      <c r="BL146" s="25" t="s">
        <v>235</v>
      </c>
      <c r="BM146" s="25" t="s">
        <v>8966</v>
      </c>
    </row>
    <row r="147" spans="2:65" s="11" customFormat="1" ht="22.35" customHeight="1">
      <c r="B147" s="188"/>
      <c r="C147" s="189"/>
      <c r="D147" s="202" t="s">
        <v>78</v>
      </c>
      <c r="E147" s="203" t="s">
        <v>3323</v>
      </c>
      <c r="F147" s="203" t="s">
        <v>8967</v>
      </c>
      <c r="G147" s="189"/>
      <c r="H147" s="189"/>
      <c r="I147" s="192"/>
      <c r="J147" s="204">
        <f>BK147</f>
        <v>0</v>
      </c>
      <c r="K147" s="189"/>
      <c r="L147" s="194"/>
      <c r="M147" s="195"/>
      <c r="N147" s="196"/>
      <c r="O147" s="196"/>
      <c r="P147" s="197">
        <f>P148</f>
        <v>0</v>
      </c>
      <c r="Q147" s="196"/>
      <c r="R147" s="197">
        <f>R148</f>
        <v>0</v>
      </c>
      <c r="S147" s="196"/>
      <c r="T147" s="198">
        <f>T148</f>
        <v>0</v>
      </c>
      <c r="AR147" s="199" t="s">
        <v>24</v>
      </c>
      <c r="AT147" s="200" t="s">
        <v>78</v>
      </c>
      <c r="AU147" s="200" t="s">
        <v>87</v>
      </c>
      <c r="AY147" s="199" t="s">
        <v>228</v>
      </c>
      <c r="BK147" s="201">
        <f>BK148</f>
        <v>0</v>
      </c>
    </row>
    <row r="148" spans="2:65" s="1" customFormat="1" ht="22.5" customHeight="1">
      <c r="B148" s="42"/>
      <c r="C148" s="205" t="s">
        <v>359</v>
      </c>
      <c r="D148" s="205" t="s">
        <v>230</v>
      </c>
      <c r="E148" s="206" t="s">
        <v>7738</v>
      </c>
      <c r="F148" s="207" t="s">
        <v>8968</v>
      </c>
      <c r="G148" s="208" t="s">
        <v>263</v>
      </c>
      <c r="H148" s="209">
        <v>21</v>
      </c>
      <c r="I148" s="210"/>
      <c r="J148" s="211">
        <f>ROUND(I148*H148,2)</f>
        <v>0</v>
      </c>
      <c r="K148" s="207" t="s">
        <v>3144</v>
      </c>
      <c r="L148" s="62"/>
      <c r="M148" s="212" t="s">
        <v>22</v>
      </c>
      <c r="N148" s="213" t="s">
        <v>50</v>
      </c>
      <c r="O148" s="43"/>
      <c r="P148" s="214">
        <f>O148*H148</f>
        <v>0</v>
      </c>
      <c r="Q148" s="214">
        <v>0</v>
      </c>
      <c r="R148" s="214">
        <f>Q148*H148</f>
        <v>0</v>
      </c>
      <c r="S148" s="214">
        <v>0</v>
      </c>
      <c r="T148" s="215">
        <f>S148*H148</f>
        <v>0</v>
      </c>
      <c r="AR148" s="25" t="s">
        <v>235</v>
      </c>
      <c r="AT148" s="25" t="s">
        <v>230</v>
      </c>
      <c r="AU148" s="25" t="s">
        <v>101</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8969</v>
      </c>
    </row>
    <row r="149" spans="2:65" s="11" customFormat="1" ht="22.35" customHeight="1">
      <c r="B149" s="188"/>
      <c r="C149" s="189"/>
      <c r="D149" s="202" t="s">
        <v>78</v>
      </c>
      <c r="E149" s="203" t="s">
        <v>3328</v>
      </c>
      <c r="F149" s="203" t="s">
        <v>8970</v>
      </c>
      <c r="G149" s="189"/>
      <c r="H149" s="189"/>
      <c r="I149" s="192"/>
      <c r="J149" s="204">
        <f>BK149</f>
        <v>0</v>
      </c>
      <c r="K149" s="189"/>
      <c r="L149" s="194"/>
      <c r="M149" s="195"/>
      <c r="N149" s="196"/>
      <c r="O149" s="196"/>
      <c r="P149" s="197">
        <f>P150</f>
        <v>0</v>
      </c>
      <c r="Q149" s="196"/>
      <c r="R149" s="197">
        <f>R150</f>
        <v>0</v>
      </c>
      <c r="S149" s="196"/>
      <c r="T149" s="198">
        <f>T150</f>
        <v>0</v>
      </c>
      <c r="AR149" s="199" t="s">
        <v>24</v>
      </c>
      <c r="AT149" s="200" t="s">
        <v>78</v>
      </c>
      <c r="AU149" s="200" t="s">
        <v>87</v>
      </c>
      <c r="AY149" s="199" t="s">
        <v>228</v>
      </c>
      <c r="BK149" s="201">
        <f>BK150</f>
        <v>0</v>
      </c>
    </row>
    <row r="150" spans="2:65" s="1" customFormat="1" ht="22.5" customHeight="1">
      <c r="B150" s="42"/>
      <c r="C150" s="205" t="s">
        <v>364</v>
      </c>
      <c r="D150" s="205" t="s">
        <v>230</v>
      </c>
      <c r="E150" s="206" t="s">
        <v>7742</v>
      </c>
      <c r="F150" s="207" t="s">
        <v>8971</v>
      </c>
      <c r="G150" s="208" t="s">
        <v>263</v>
      </c>
      <c r="H150" s="209">
        <v>7</v>
      </c>
      <c r="I150" s="210"/>
      <c r="J150" s="211">
        <f>ROUND(I150*H150,2)</f>
        <v>0</v>
      </c>
      <c r="K150" s="207" t="s">
        <v>3144</v>
      </c>
      <c r="L150" s="62"/>
      <c r="M150" s="212" t="s">
        <v>22</v>
      </c>
      <c r="N150" s="213" t="s">
        <v>50</v>
      </c>
      <c r="O150" s="43"/>
      <c r="P150" s="214">
        <f>O150*H150</f>
        <v>0</v>
      </c>
      <c r="Q150" s="214">
        <v>0</v>
      </c>
      <c r="R150" s="214">
        <f>Q150*H150</f>
        <v>0</v>
      </c>
      <c r="S150" s="214">
        <v>0</v>
      </c>
      <c r="T150" s="215">
        <f>S150*H150</f>
        <v>0</v>
      </c>
      <c r="AR150" s="25" t="s">
        <v>235</v>
      </c>
      <c r="AT150" s="25" t="s">
        <v>230</v>
      </c>
      <c r="AU150" s="25" t="s">
        <v>101</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8972</v>
      </c>
    </row>
    <row r="151" spans="2:65" s="11" customFormat="1" ht="22.35" customHeight="1">
      <c r="B151" s="188"/>
      <c r="C151" s="189"/>
      <c r="D151" s="202" t="s">
        <v>78</v>
      </c>
      <c r="E151" s="203" t="s">
        <v>3333</v>
      </c>
      <c r="F151" s="203" t="s">
        <v>8973</v>
      </c>
      <c r="G151" s="189"/>
      <c r="H151" s="189"/>
      <c r="I151" s="192"/>
      <c r="J151" s="204">
        <f>BK151</f>
        <v>0</v>
      </c>
      <c r="K151" s="189"/>
      <c r="L151" s="194"/>
      <c r="M151" s="195"/>
      <c r="N151" s="196"/>
      <c r="O151" s="196"/>
      <c r="P151" s="197">
        <f>SUM(P152:P154)</f>
        <v>0</v>
      </c>
      <c r="Q151" s="196"/>
      <c r="R151" s="197">
        <f>SUM(R152:R154)</f>
        <v>0</v>
      </c>
      <c r="S151" s="196"/>
      <c r="T151" s="198">
        <f>SUM(T152:T154)</f>
        <v>0</v>
      </c>
      <c r="AR151" s="199" t="s">
        <v>24</v>
      </c>
      <c r="AT151" s="200" t="s">
        <v>78</v>
      </c>
      <c r="AU151" s="200" t="s">
        <v>87</v>
      </c>
      <c r="AY151" s="199" t="s">
        <v>228</v>
      </c>
      <c r="BK151" s="201">
        <f>SUM(BK152:BK154)</f>
        <v>0</v>
      </c>
    </row>
    <row r="152" spans="2:65" s="1" customFormat="1" ht="22.5" customHeight="1">
      <c r="B152" s="42"/>
      <c r="C152" s="205" t="s">
        <v>381</v>
      </c>
      <c r="D152" s="205" t="s">
        <v>230</v>
      </c>
      <c r="E152" s="206" t="s">
        <v>7745</v>
      </c>
      <c r="F152" s="207" t="s">
        <v>8974</v>
      </c>
      <c r="G152" s="208" t="s">
        <v>233</v>
      </c>
      <c r="H152" s="209">
        <v>109.2</v>
      </c>
      <c r="I152" s="210"/>
      <c r="J152" s="211">
        <f>ROUND(I152*H152,2)</f>
        <v>0</v>
      </c>
      <c r="K152" s="207" t="s">
        <v>3144</v>
      </c>
      <c r="L152" s="62"/>
      <c r="M152" s="212" t="s">
        <v>22</v>
      </c>
      <c r="N152" s="213" t="s">
        <v>50</v>
      </c>
      <c r="O152" s="43"/>
      <c r="P152" s="214">
        <f>O152*H152</f>
        <v>0</v>
      </c>
      <c r="Q152" s="214">
        <v>0</v>
      </c>
      <c r="R152" s="214">
        <f>Q152*H152</f>
        <v>0</v>
      </c>
      <c r="S152" s="214">
        <v>0</v>
      </c>
      <c r="T152" s="215">
        <f>S152*H152</f>
        <v>0</v>
      </c>
      <c r="AR152" s="25" t="s">
        <v>235</v>
      </c>
      <c r="AT152" s="25" t="s">
        <v>230</v>
      </c>
      <c r="AU152" s="25" t="s">
        <v>101</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8975</v>
      </c>
    </row>
    <row r="153" spans="2:65" s="12" customFormat="1" ht="13.5">
      <c r="B153" s="217"/>
      <c r="C153" s="218"/>
      <c r="D153" s="219" t="s">
        <v>237</v>
      </c>
      <c r="E153" s="220" t="s">
        <v>22</v>
      </c>
      <c r="F153" s="221" t="s">
        <v>8976</v>
      </c>
      <c r="G153" s="218"/>
      <c r="H153" s="222">
        <v>109.2</v>
      </c>
      <c r="I153" s="223"/>
      <c r="J153" s="218"/>
      <c r="K153" s="218"/>
      <c r="L153" s="224"/>
      <c r="M153" s="225"/>
      <c r="N153" s="226"/>
      <c r="O153" s="226"/>
      <c r="P153" s="226"/>
      <c r="Q153" s="226"/>
      <c r="R153" s="226"/>
      <c r="S153" s="226"/>
      <c r="T153" s="227"/>
      <c r="AT153" s="228" t="s">
        <v>237</v>
      </c>
      <c r="AU153" s="228" t="s">
        <v>101</v>
      </c>
      <c r="AV153" s="12" t="s">
        <v>87</v>
      </c>
      <c r="AW153" s="12" t="s">
        <v>42</v>
      </c>
      <c r="AX153" s="12" t="s">
        <v>24</v>
      </c>
      <c r="AY153" s="228" t="s">
        <v>228</v>
      </c>
    </row>
    <row r="154" spans="2:65" s="1" customFormat="1" ht="22.5" customHeight="1">
      <c r="B154" s="42"/>
      <c r="C154" s="205" t="s">
        <v>386</v>
      </c>
      <c r="D154" s="205" t="s">
        <v>230</v>
      </c>
      <c r="E154" s="206" t="s">
        <v>7748</v>
      </c>
      <c r="F154" s="207" t="s">
        <v>8977</v>
      </c>
      <c r="G154" s="208" t="s">
        <v>233</v>
      </c>
      <c r="H154" s="209">
        <v>7.8</v>
      </c>
      <c r="I154" s="210"/>
      <c r="J154" s="211">
        <f>ROUND(I154*H154,2)</f>
        <v>0</v>
      </c>
      <c r="K154" s="207" t="s">
        <v>3144</v>
      </c>
      <c r="L154" s="62"/>
      <c r="M154" s="212" t="s">
        <v>22</v>
      </c>
      <c r="N154" s="213" t="s">
        <v>50</v>
      </c>
      <c r="O154" s="43"/>
      <c r="P154" s="214">
        <f>O154*H154</f>
        <v>0</v>
      </c>
      <c r="Q154" s="214">
        <v>0</v>
      </c>
      <c r="R154" s="214">
        <f>Q154*H154</f>
        <v>0</v>
      </c>
      <c r="S154" s="214">
        <v>0</v>
      </c>
      <c r="T154" s="215">
        <f>S154*H154</f>
        <v>0</v>
      </c>
      <c r="AR154" s="25" t="s">
        <v>235</v>
      </c>
      <c r="AT154" s="25" t="s">
        <v>230</v>
      </c>
      <c r="AU154" s="25" t="s">
        <v>101</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8978</v>
      </c>
    </row>
    <row r="155" spans="2:65" s="11" customFormat="1" ht="22.35" customHeight="1">
      <c r="B155" s="188"/>
      <c r="C155" s="189"/>
      <c r="D155" s="202" t="s">
        <v>78</v>
      </c>
      <c r="E155" s="203" t="s">
        <v>3344</v>
      </c>
      <c r="F155" s="203" t="s">
        <v>8979</v>
      </c>
      <c r="G155" s="189"/>
      <c r="H155" s="189"/>
      <c r="I155" s="192"/>
      <c r="J155" s="204">
        <f>BK155</f>
        <v>0</v>
      </c>
      <c r="K155" s="189"/>
      <c r="L155" s="194"/>
      <c r="M155" s="195"/>
      <c r="N155" s="196"/>
      <c r="O155" s="196"/>
      <c r="P155" s="197">
        <f>P156</f>
        <v>0</v>
      </c>
      <c r="Q155" s="196"/>
      <c r="R155" s="197">
        <f>R156</f>
        <v>0</v>
      </c>
      <c r="S155" s="196"/>
      <c r="T155" s="198">
        <f>T156</f>
        <v>0</v>
      </c>
      <c r="AR155" s="199" t="s">
        <v>24</v>
      </c>
      <c r="AT155" s="200" t="s">
        <v>78</v>
      </c>
      <c r="AU155" s="200" t="s">
        <v>87</v>
      </c>
      <c r="AY155" s="199" t="s">
        <v>228</v>
      </c>
      <c r="BK155" s="201">
        <f>BK156</f>
        <v>0</v>
      </c>
    </row>
    <row r="156" spans="2:65" s="1" customFormat="1" ht="22.5" customHeight="1">
      <c r="B156" s="42"/>
      <c r="C156" s="205" t="s">
        <v>395</v>
      </c>
      <c r="D156" s="205" t="s">
        <v>230</v>
      </c>
      <c r="E156" s="206" t="s">
        <v>7751</v>
      </c>
      <c r="F156" s="207" t="s">
        <v>8980</v>
      </c>
      <c r="G156" s="208" t="s">
        <v>263</v>
      </c>
      <c r="H156" s="209">
        <v>7</v>
      </c>
      <c r="I156" s="210"/>
      <c r="J156" s="211">
        <f>ROUND(I156*H156,2)</f>
        <v>0</v>
      </c>
      <c r="K156" s="207" t="s">
        <v>3144</v>
      </c>
      <c r="L156" s="62"/>
      <c r="M156" s="212" t="s">
        <v>22</v>
      </c>
      <c r="N156" s="213" t="s">
        <v>50</v>
      </c>
      <c r="O156" s="43"/>
      <c r="P156" s="214">
        <f>O156*H156</f>
        <v>0</v>
      </c>
      <c r="Q156" s="214">
        <v>0</v>
      </c>
      <c r="R156" s="214">
        <f>Q156*H156</f>
        <v>0</v>
      </c>
      <c r="S156" s="214">
        <v>0</v>
      </c>
      <c r="T156" s="215">
        <f>S156*H156</f>
        <v>0</v>
      </c>
      <c r="AR156" s="25" t="s">
        <v>235</v>
      </c>
      <c r="AT156" s="25" t="s">
        <v>230</v>
      </c>
      <c r="AU156" s="25" t="s">
        <v>101</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8981</v>
      </c>
    </row>
    <row r="157" spans="2:65" s="11" customFormat="1" ht="22.35" customHeight="1">
      <c r="B157" s="188"/>
      <c r="C157" s="189"/>
      <c r="D157" s="202" t="s">
        <v>78</v>
      </c>
      <c r="E157" s="203" t="s">
        <v>3349</v>
      </c>
      <c r="F157" s="203" t="s">
        <v>8982</v>
      </c>
      <c r="G157" s="189"/>
      <c r="H157" s="189"/>
      <c r="I157" s="192"/>
      <c r="J157" s="204">
        <f>BK157</f>
        <v>0</v>
      </c>
      <c r="K157" s="189"/>
      <c r="L157" s="194"/>
      <c r="M157" s="195"/>
      <c r="N157" s="196"/>
      <c r="O157" s="196"/>
      <c r="P157" s="197">
        <f>P158</f>
        <v>0</v>
      </c>
      <c r="Q157" s="196"/>
      <c r="R157" s="197">
        <f>R158</f>
        <v>0</v>
      </c>
      <c r="S157" s="196"/>
      <c r="T157" s="198">
        <f>T158</f>
        <v>0</v>
      </c>
      <c r="AR157" s="199" t="s">
        <v>24</v>
      </c>
      <c r="AT157" s="200" t="s">
        <v>78</v>
      </c>
      <c r="AU157" s="200" t="s">
        <v>87</v>
      </c>
      <c r="AY157" s="199" t="s">
        <v>228</v>
      </c>
      <c r="BK157" s="201">
        <f>BK158</f>
        <v>0</v>
      </c>
    </row>
    <row r="158" spans="2:65" s="1" customFormat="1" ht="22.5" customHeight="1">
      <c r="B158" s="42"/>
      <c r="C158" s="205" t="s">
        <v>400</v>
      </c>
      <c r="D158" s="205" t="s">
        <v>230</v>
      </c>
      <c r="E158" s="206" t="s">
        <v>7754</v>
      </c>
      <c r="F158" s="207" t="s">
        <v>8980</v>
      </c>
      <c r="G158" s="208" t="s">
        <v>263</v>
      </c>
      <c r="H158" s="209">
        <v>7</v>
      </c>
      <c r="I158" s="210"/>
      <c r="J158" s="211">
        <f>ROUND(I158*H158,2)</f>
        <v>0</v>
      </c>
      <c r="K158" s="207" t="s">
        <v>3144</v>
      </c>
      <c r="L158" s="62"/>
      <c r="M158" s="212" t="s">
        <v>22</v>
      </c>
      <c r="N158" s="290" t="s">
        <v>50</v>
      </c>
      <c r="O158" s="291"/>
      <c r="P158" s="292">
        <f>O158*H158</f>
        <v>0</v>
      </c>
      <c r="Q158" s="292">
        <v>0</v>
      </c>
      <c r="R158" s="292">
        <f>Q158*H158</f>
        <v>0</v>
      </c>
      <c r="S158" s="292">
        <v>0</v>
      </c>
      <c r="T158" s="293">
        <f>S158*H158</f>
        <v>0</v>
      </c>
      <c r="AR158" s="25" t="s">
        <v>235</v>
      </c>
      <c r="AT158" s="25" t="s">
        <v>230</v>
      </c>
      <c r="AU158" s="25" t="s">
        <v>101</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235</v>
      </c>
      <c r="BM158" s="25" t="s">
        <v>8983</v>
      </c>
    </row>
    <row r="159" spans="2:65" s="1" customFormat="1" ht="6.95" customHeight="1">
      <c r="B159" s="57"/>
      <c r="C159" s="58"/>
      <c r="D159" s="58"/>
      <c r="E159" s="58"/>
      <c r="F159" s="58"/>
      <c r="G159" s="58"/>
      <c r="H159" s="58"/>
      <c r="I159" s="149"/>
      <c r="J159" s="58"/>
      <c r="K159" s="58"/>
      <c r="L159" s="62"/>
    </row>
  </sheetData>
  <sheetProtection algorithmName="SHA-512" hashValue="CxyC9P34eCB2mX1B8n2JrEbbd6AlZI2rhz1aypb6Nl2cMkIJtEoFt+xvBBJXk6XDc9I1ebo0OwF68ftR1FfL7g==" saltValue="XP5tx6uDv1dmwGkETqWr9g==" spinCount="100000" sheet="1" objects="1" scenarios="1" formatCells="0" formatColumns="0" formatRows="0" sort="0" autoFilter="0"/>
  <autoFilter ref="C100:K158"/>
  <mergeCells count="9">
    <mergeCell ref="E91:H91"/>
    <mergeCell ref="E93:H9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162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8984</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63" customHeight="1">
      <c r="B24" s="131"/>
      <c r="C24" s="132"/>
      <c r="D24" s="132"/>
      <c r="E24" s="386" t="s">
        <v>8985</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ROUND(SUM(BE80:BE98), 2)</f>
        <v>0</v>
      </c>
      <c r="G30" s="43"/>
      <c r="H30" s="43"/>
      <c r="I30" s="141">
        <v>0.21</v>
      </c>
      <c r="J30" s="140">
        <f>ROUND(ROUND((SUM(BE80:BE98)), 2)*I30, 2)</f>
        <v>0</v>
      </c>
      <c r="K30" s="46"/>
    </row>
    <row r="31" spans="2:11" s="1" customFormat="1" ht="14.45" customHeight="1">
      <c r="B31" s="42"/>
      <c r="C31" s="43"/>
      <c r="D31" s="43"/>
      <c r="E31" s="50" t="s">
        <v>51</v>
      </c>
      <c r="F31" s="140">
        <f>ROUND(SUM(BF80:BF98), 2)</f>
        <v>0</v>
      </c>
      <c r="G31" s="43"/>
      <c r="H31" s="43"/>
      <c r="I31" s="141">
        <v>0.15</v>
      </c>
      <c r="J31" s="140">
        <f>ROUND(ROUND((SUM(BF80:BF98)), 2)*I31, 2)</f>
        <v>0</v>
      </c>
      <c r="K31" s="46"/>
    </row>
    <row r="32" spans="2:11" s="1" customFormat="1" ht="14.45" hidden="1" customHeight="1">
      <c r="B32" s="42"/>
      <c r="C32" s="43"/>
      <c r="D32" s="43"/>
      <c r="E32" s="50" t="s">
        <v>52</v>
      </c>
      <c r="F32" s="140">
        <f>ROUND(SUM(BG80:BG98), 2)</f>
        <v>0</v>
      </c>
      <c r="G32" s="43"/>
      <c r="H32" s="43"/>
      <c r="I32" s="141">
        <v>0.21</v>
      </c>
      <c r="J32" s="140">
        <v>0</v>
      </c>
      <c r="K32" s="46"/>
    </row>
    <row r="33" spans="2:11" s="1" customFormat="1" ht="14.45" hidden="1" customHeight="1">
      <c r="B33" s="42"/>
      <c r="C33" s="43"/>
      <c r="D33" s="43"/>
      <c r="E33" s="50" t="s">
        <v>53</v>
      </c>
      <c r="F33" s="140">
        <f>ROUND(SUM(BH80:BH98), 2)</f>
        <v>0</v>
      </c>
      <c r="G33" s="43"/>
      <c r="H33" s="43"/>
      <c r="I33" s="141">
        <v>0.15</v>
      </c>
      <c r="J33" s="140">
        <v>0</v>
      </c>
      <c r="K33" s="46"/>
    </row>
    <row r="34" spans="2:11" s="1" customFormat="1" ht="14.45" hidden="1" customHeight="1">
      <c r="B34" s="42"/>
      <c r="C34" s="43"/>
      <c r="D34" s="43"/>
      <c r="E34" s="50" t="s">
        <v>54</v>
      </c>
      <c r="F34" s="140">
        <f>ROUND(SUM(BI80:BI98),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SO11 - SO 11 - Demolice</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185</v>
      </c>
      <c r="E57" s="162"/>
      <c r="F57" s="162"/>
      <c r="G57" s="162"/>
      <c r="H57" s="162"/>
      <c r="I57" s="163"/>
      <c r="J57" s="164">
        <f>J81</f>
        <v>0</v>
      </c>
      <c r="K57" s="165"/>
    </row>
    <row r="58" spans="2:47" s="9" customFormat="1" ht="19.899999999999999" customHeight="1">
      <c r="B58" s="166"/>
      <c r="C58" s="167"/>
      <c r="D58" s="168" t="s">
        <v>186</v>
      </c>
      <c r="E58" s="169"/>
      <c r="F58" s="169"/>
      <c r="G58" s="169"/>
      <c r="H58" s="169"/>
      <c r="I58" s="170"/>
      <c r="J58" s="171">
        <f>J82</f>
        <v>0</v>
      </c>
      <c r="K58" s="172"/>
    </row>
    <row r="59" spans="2:47" s="9" customFormat="1" ht="19.899999999999999" customHeight="1">
      <c r="B59" s="166"/>
      <c r="C59" s="167"/>
      <c r="D59" s="168" t="s">
        <v>192</v>
      </c>
      <c r="E59" s="169"/>
      <c r="F59" s="169"/>
      <c r="G59" s="169"/>
      <c r="H59" s="169"/>
      <c r="I59" s="170"/>
      <c r="J59" s="171">
        <f>J85</f>
        <v>0</v>
      </c>
      <c r="K59" s="172"/>
    </row>
    <row r="60" spans="2:47" s="9" customFormat="1" ht="19.899999999999999" customHeight="1">
      <c r="B60" s="166"/>
      <c r="C60" s="167"/>
      <c r="D60" s="168" t="s">
        <v>193</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6" t="str">
        <f>E7</f>
        <v>NOVÁ PSYCHIATRIE - NEMOCNICE TÁBOR (staveniště A)</v>
      </c>
      <c r="F70" s="427"/>
      <c r="G70" s="427"/>
      <c r="H70" s="427"/>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7" t="str">
        <f>E9</f>
        <v>SO11 - SO 11 - Demolice</v>
      </c>
      <c r="F72" s="428"/>
      <c r="G72" s="428"/>
      <c r="H72" s="428"/>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0</v>
      </c>
      <c r="S80" s="86"/>
      <c r="T80" s="186">
        <f>T81</f>
        <v>142.76464799999999</v>
      </c>
      <c r="AT80" s="25" t="s">
        <v>78</v>
      </c>
      <c r="AU80" s="25" t="s">
        <v>184</v>
      </c>
      <c r="BK80" s="187">
        <f>BK81</f>
        <v>0</v>
      </c>
    </row>
    <row r="81" spans="2:65" s="11" customFormat="1" ht="37.35" customHeight="1">
      <c r="B81" s="188"/>
      <c r="C81" s="189"/>
      <c r="D81" s="190" t="s">
        <v>78</v>
      </c>
      <c r="E81" s="191" t="s">
        <v>226</v>
      </c>
      <c r="F81" s="191" t="s">
        <v>227</v>
      </c>
      <c r="G81" s="189"/>
      <c r="H81" s="189"/>
      <c r="I81" s="192"/>
      <c r="J81" s="193">
        <f>BK81</f>
        <v>0</v>
      </c>
      <c r="K81" s="189"/>
      <c r="L81" s="194"/>
      <c r="M81" s="195"/>
      <c r="N81" s="196"/>
      <c r="O81" s="196"/>
      <c r="P81" s="197">
        <f>P82+P85+P92</f>
        <v>0</v>
      </c>
      <c r="Q81" s="196"/>
      <c r="R81" s="197">
        <f>R82+R85+R92</f>
        <v>0</v>
      </c>
      <c r="S81" s="196"/>
      <c r="T81" s="198">
        <f>T82+T85+T92</f>
        <v>142.76464799999999</v>
      </c>
      <c r="AR81" s="199" t="s">
        <v>24</v>
      </c>
      <c r="AT81" s="200" t="s">
        <v>78</v>
      </c>
      <c r="AU81" s="200" t="s">
        <v>79</v>
      </c>
      <c r="AY81" s="199" t="s">
        <v>228</v>
      </c>
      <c r="BK81" s="201">
        <f>BK82+BK85+BK92</f>
        <v>0</v>
      </c>
    </row>
    <row r="82" spans="2:65" s="11" customFormat="1" ht="19.899999999999999" customHeight="1">
      <c r="B82" s="188"/>
      <c r="C82" s="189"/>
      <c r="D82" s="202" t="s">
        <v>78</v>
      </c>
      <c r="E82" s="203" t="s">
        <v>24</v>
      </c>
      <c r="F82" s="203" t="s">
        <v>229</v>
      </c>
      <c r="G82" s="189"/>
      <c r="H82" s="189"/>
      <c r="I82" s="192"/>
      <c r="J82" s="204">
        <f>BK82</f>
        <v>0</v>
      </c>
      <c r="K82" s="189"/>
      <c r="L82" s="194"/>
      <c r="M82" s="195"/>
      <c r="N82" s="196"/>
      <c r="O82" s="196"/>
      <c r="P82" s="197">
        <f>SUM(P83:P84)</f>
        <v>0</v>
      </c>
      <c r="Q82" s="196"/>
      <c r="R82" s="197">
        <f>SUM(R83:R84)</f>
        <v>0</v>
      </c>
      <c r="S82" s="196"/>
      <c r="T82" s="198">
        <f>SUM(T83:T84)</f>
        <v>71.399999999999991</v>
      </c>
      <c r="AR82" s="199" t="s">
        <v>24</v>
      </c>
      <c r="AT82" s="200" t="s">
        <v>78</v>
      </c>
      <c r="AU82" s="200" t="s">
        <v>24</v>
      </c>
      <c r="AY82" s="199" t="s">
        <v>228</v>
      </c>
      <c r="BK82" s="201">
        <f>SUM(BK83:BK84)</f>
        <v>0</v>
      </c>
    </row>
    <row r="83" spans="2:65" s="1" customFormat="1" ht="31.5" customHeight="1">
      <c r="B83" s="42"/>
      <c r="C83" s="205" t="s">
        <v>24</v>
      </c>
      <c r="D83" s="205" t="s">
        <v>230</v>
      </c>
      <c r="E83" s="206" t="s">
        <v>8986</v>
      </c>
      <c r="F83" s="207" t="s">
        <v>8987</v>
      </c>
      <c r="G83" s="208" t="s">
        <v>263</v>
      </c>
      <c r="H83" s="209">
        <v>168</v>
      </c>
      <c r="I83" s="210"/>
      <c r="J83" s="211">
        <f>ROUND(I83*H83,2)</f>
        <v>0</v>
      </c>
      <c r="K83" s="207" t="s">
        <v>234</v>
      </c>
      <c r="L83" s="62"/>
      <c r="M83" s="212" t="s">
        <v>22</v>
      </c>
      <c r="N83" s="213" t="s">
        <v>50</v>
      </c>
      <c r="O83" s="43"/>
      <c r="P83" s="214">
        <f>O83*H83</f>
        <v>0</v>
      </c>
      <c r="Q83" s="214">
        <v>0</v>
      </c>
      <c r="R83" s="214">
        <f>Q83*H83</f>
        <v>0</v>
      </c>
      <c r="S83" s="214">
        <v>0.42499999999999999</v>
      </c>
      <c r="T83" s="215">
        <f>S83*H83</f>
        <v>71.399999999999991</v>
      </c>
      <c r="AR83" s="25" t="s">
        <v>235</v>
      </c>
      <c r="AT83" s="25" t="s">
        <v>230</v>
      </c>
      <c r="AU83" s="25" t="s">
        <v>87</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235</v>
      </c>
      <c r="BM83" s="25" t="s">
        <v>8988</v>
      </c>
    </row>
    <row r="84" spans="2:65" s="12" customFormat="1" ht="13.5">
      <c r="B84" s="217"/>
      <c r="C84" s="218"/>
      <c r="D84" s="229" t="s">
        <v>237</v>
      </c>
      <c r="E84" s="230" t="s">
        <v>22</v>
      </c>
      <c r="F84" s="231" t="s">
        <v>8989</v>
      </c>
      <c r="G84" s="218"/>
      <c r="H84" s="232">
        <v>168</v>
      </c>
      <c r="I84" s="223"/>
      <c r="J84" s="218"/>
      <c r="K84" s="218"/>
      <c r="L84" s="224"/>
      <c r="M84" s="225"/>
      <c r="N84" s="226"/>
      <c r="O84" s="226"/>
      <c r="P84" s="226"/>
      <c r="Q84" s="226"/>
      <c r="R84" s="226"/>
      <c r="S84" s="226"/>
      <c r="T84" s="227"/>
      <c r="AT84" s="228" t="s">
        <v>237</v>
      </c>
      <c r="AU84" s="228" t="s">
        <v>87</v>
      </c>
      <c r="AV84" s="12" t="s">
        <v>87</v>
      </c>
      <c r="AW84" s="12" t="s">
        <v>42</v>
      </c>
      <c r="AX84" s="12" t="s">
        <v>24</v>
      </c>
      <c r="AY84" s="228" t="s">
        <v>228</v>
      </c>
    </row>
    <row r="85" spans="2:65" s="11" customFormat="1" ht="29.85" customHeight="1">
      <c r="B85" s="188"/>
      <c r="C85" s="189"/>
      <c r="D85" s="202" t="s">
        <v>78</v>
      </c>
      <c r="E85" s="203" t="s">
        <v>272</v>
      </c>
      <c r="F85" s="203" t="s">
        <v>870</v>
      </c>
      <c r="G85" s="189"/>
      <c r="H85" s="189"/>
      <c r="I85" s="192"/>
      <c r="J85" s="204">
        <f>BK85</f>
        <v>0</v>
      </c>
      <c r="K85" s="189"/>
      <c r="L85" s="194"/>
      <c r="M85" s="195"/>
      <c r="N85" s="196"/>
      <c r="O85" s="196"/>
      <c r="P85" s="197">
        <f>SUM(P86:P91)</f>
        <v>0</v>
      </c>
      <c r="Q85" s="196"/>
      <c r="R85" s="197">
        <f>SUM(R86:R91)</f>
        <v>0</v>
      </c>
      <c r="S85" s="196"/>
      <c r="T85" s="198">
        <f>SUM(T86:T91)</f>
        <v>71.364648000000003</v>
      </c>
      <c r="AR85" s="199" t="s">
        <v>24</v>
      </c>
      <c r="AT85" s="200" t="s">
        <v>78</v>
      </c>
      <c r="AU85" s="200" t="s">
        <v>24</v>
      </c>
      <c r="AY85" s="199" t="s">
        <v>228</v>
      </c>
      <c r="BK85" s="201">
        <f>SUM(BK86:BK91)</f>
        <v>0</v>
      </c>
    </row>
    <row r="86" spans="2:65" s="1" customFormat="1" ht="31.5" customHeight="1">
      <c r="B86" s="42"/>
      <c r="C86" s="205" t="s">
        <v>87</v>
      </c>
      <c r="D86" s="205" t="s">
        <v>230</v>
      </c>
      <c r="E86" s="206" t="s">
        <v>8990</v>
      </c>
      <c r="F86" s="207" t="s">
        <v>8991</v>
      </c>
      <c r="G86" s="208" t="s">
        <v>233</v>
      </c>
      <c r="H86" s="209">
        <v>250.309</v>
      </c>
      <c r="I86" s="210"/>
      <c r="J86" s="211">
        <f>ROUND(I86*H86,2)</f>
        <v>0</v>
      </c>
      <c r="K86" s="207" t="s">
        <v>234</v>
      </c>
      <c r="L86" s="62"/>
      <c r="M86" s="212" t="s">
        <v>22</v>
      </c>
      <c r="N86" s="213" t="s">
        <v>50</v>
      </c>
      <c r="O86" s="43"/>
      <c r="P86" s="214">
        <f>O86*H86</f>
        <v>0</v>
      </c>
      <c r="Q86" s="214">
        <v>0</v>
      </c>
      <c r="R86" s="214">
        <f>Q86*H86</f>
        <v>0</v>
      </c>
      <c r="S86" s="214">
        <v>0.222</v>
      </c>
      <c r="T86" s="215">
        <f>S86*H86</f>
        <v>55.568598000000001</v>
      </c>
      <c r="AR86" s="25" t="s">
        <v>235</v>
      </c>
      <c r="AT86" s="25" t="s">
        <v>230</v>
      </c>
      <c r="AU86" s="25" t="s">
        <v>87</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235</v>
      </c>
      <c r="BM86" s="25" t="s">
        <v>8992</v>
      </c>
    </row>
    <row r="87" spans="2:65" s="12" customFormat="1" ht="13.5">
      <c r="B87" s="217"/>
      <c r="C87" s="218"/>
      <c r="D87" s="219" t="s">
        <v>237</v>
      </c>
      <c r="E87" s="220" t="s">
        <v>22</v>
      </c>
      <c r="F87" s="221" t="s">
        <v>8993</v>
      </c>
      <c r="G87" s="218"/>
      <c r="H87" s="222">
        <v>250.309</v>
      </c>
      <c r="I87" s="223"/>
      <c r="J87" s="218"/>
      <c r="K87" s="218"/>
      <c r="L87" s="224"/>
      <c r="M87" s="225"/>
      <c r="N87" s="226"/>
      <c r="O87" s="226"/>
      <c r="P87" s="226"/>
      <c r="Q87" s="226"/>
      <c r="R87" s="226"/>
      <c r="S87" s="226"/>
      <c r="T87" s="227"/>
      <c r="AT87" s="228" t="s">
        <v>237</v>
      </c>
      <c r="AU87" s="228" t="s">
        <v>87</v>
      </c>
      <c r="AV87" s="12" t="s">
        <v>87</v>
      </c>
      <c r="AW87" s="12" t="s">
        <v>42</v>
      </c>
      <c r="AX87" s="12" t="s">
        <v>24</v>
      </c>
      <c r="AY87" s="228" t="s">
        <v>228</v>
      </c>
    </row>
    <row r="88" spans="2:65" s="1" customFormat="1" ht="22.5" customHeight="1">
      <c r="B88" s="42"/>
      <c r="C88" s="205" t="s">
        <v>101</v>
      </c>
      <c r="D88" s="205" t="s">
        <v>230</v>
      </c>
      <c r="E88" s="206" t="s">
        <v>8994</v>
      </c>
      <c r="F88" s="207" t="s">
        <v>8995</v>
      </c>
      <c r="G88" s="208" t="s">
        <v>233</v>
      </c>
      <c r="H88" s="209">
        <v>105.307</v>
      </c>
      <c r="I88" s="210"/>
      <c r="J88" s="211">
        <f>ROUND(I88*H88,2)</f>
        <v>0</v>
      </c>
      <c r="K88" s="207" t="s">
        <v>234</v>
      </c>
      <c r="L88" s="62"/>
      <c r="M88" s="212" t="s">
        <v>22</v>
      </c>
      <c r="N88" s="213" t="s">
        <v>50</v>
      </c>
      <c r="O88" s="43"/>
      <c r="P88" s="214">
        <f>O88*H88</f>
        <v>0</v>
      </c>
      <c r="Q88" s="214">
        <v>0</v>
      </c>
      <c r="R88" s="214">
        <f>Q88*H88</f>
        <v>0</v>
      </c>
      <c r="S88" s="214">
        <v>0.15</v>
      </c>
      <c r="T88" s="215">
        <f>S88*H88</f>
        <v>15.796049999999999</v>
      </c>
      <c r="AR88" s="25" t="s">
        <v>235</v>
      </c>
      <c r="AT88" s="25" t="s">
        <v>230</v>
      </c>
      <c r="AU88" s="25" t="s">
        <v>87</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235</v>
      </c>
      <c r="BM88" s="25" t="s">
        <v>8996</v>
      </c>
    </row>
    <row r="89" spans="2:65" s="12" customFormat="1" ht="13.5">
      <c r="B89" s="217"/>
      <c r="C89" s="218"/>
      <c r="D89" s="229" t="s">
        <v>237</v>
      </c>
      <c r="E89" s="230" t="s">
        <v>22</v>
      </c>
      <c r="F89" s="231" t="s">
        <v>8997</v>
      </c>
      <c r="G89" s="218"/>
      <c r="H89" s="232">
        <v>61.512999999999998</v>
      </c>
      <c r="I89" s="223"/>
      <c r="J89" s="218"/>
      <c r="K89" s="218"/>
      <c r="L89" s="224"/>
      <c r="M89" s="225"/>
      <c r="N89" s="226"/>
      <c r="O89" s="226"/>
      <c r="P89" s="226"/>
      <c r="Q89" s="226"/>
      <c r="R89" s="226"/>
      <c r="S89" s="226"/>
      <c r="T89" s="227"/>
      <c r="AT89" s="228" t="s">
        <v>237</v>
      </c>
      <c r="AU89" s="228" t="s">
        <v>87</v>
      </c>
      <c r="AV89" s="12" t="s">
        <v>87</v>
      </c>
      <c r="AW89" s="12" t="s">
        <v>42</v>
      </c>
      <c r="AX89" s="12" t="s">
        <v>79</v>
      </c>
      <c r="AY89" s="228" t="s">
        <v>228</v>
      </c>
    </row>
    <row r="90" spans="2:65" s="12" customFormat="1" ht="13.5">
      <c r="B90" s="217"/>
      <c r="C90" s="218"/>
      <c r="D90" s="229" t="s">
        <v>237</v>
      </c>
      <c r="E90" s="230" t="s">
        <v>22</v>
      </c>
      <c r="F90" s="231" t="s">
        <v>8998</v>
      </c>
      <c r="G90" s="218"/>
      <c r="H90" s="232">
        <v>43.793999999999997</v>
      </c>
      <c r="I90" s="223"/>
      <c r="J90" s="218"/>
      <c r="K90" s="218"/>
      <c r="L90" s="224"/>
      <c r="M90" s="225"/>
      <c r="N90" s="226"/>
      <c r="O90" s="226"/>
      <c r="P90" s="226"/>
      <c r="Q90" s="226"/>
      <c r="R90" s="226"/>
      <c r="S90" s="226"/>
      <c r="T90" s="227"/>
      <c r="AT90" s="228" t="s">
        <v>237</v>
      </c>
      <c r="AU90" s="228" t="s">
        <v>87</v>
      </c>
      <c r="AV90" s="12" t="s">
        <v>87</v>
      </c>
      <c r="AW90" s="12" t="s">
        <v>42</v>
      </c>
      <c r="AX90" s="12" t="s">
        <v>79</v>
      </c>
      <c r="AY90" s="228" t="s">
        <v>228</v>
      </c>
    </row>
    <row r="91" spans="2:65" s="13" customFormat="1" ht="13.5">
      <c r="B91" s="243"/>
      <c r="C91" s="244"/>
      <c r="D91" s="229" t="s">
        <v>237</v>
      </c>
      <c r="E91" s="284" t="s">
        <v>22</v>
      </c>
      <c r="F91" s="285" t="s">
        <v>358</v>
      </c>
      <c r="G91" s="244"/>
      <c r="H91" s="286">
        <v>105.307</v>
      </c>
      <c r="I91" s="248"/>
      <c r="J91" s="244"/>
      <c r="K91" s="244"/>
      <c r="L91" s="249"/>
      <c r="M91" s="250"/>
      <c r="N91" s="251"/>
      <c r="O91" s="251"/>
      <c r="P91" s="251"/>
      <c r="Q91" s="251"/>
      <c r="R91" s="251"/>
      <c r="S91" s="251"/>
      <c r="T91" s="252"/>
      <c r="AT91" s="253" t="s">
        <v>237</v>
      </c>
      <c r="AU91" s="253" t="s">
        <v>87</v>
      </c>
      <c r="AV91" s="13" t="s">
        <v>235</v>
      </c>
      <c r="AW91" s="13" t="s">
        <v>42</v>
      </c>
      <c r="AX91" s="13" t="s">
        <v>24</v>
      </c>
      <c r="AY91" s="253" t="s">
        <v>228</v>
      </c>
    </row>
    <row r="92" spans="2:65" s="11" customFormat="1" ht="29.85" customHeight="1">
      <c r="B92" s="188"/>
      <c r="C92" s="189"/>
      <c r="D92" s="202" t="s">
        <v>78</v>
      </c>
      <c r="E92" s="203" t="s">
        <v>927</v>
      </c>
      <c r="F92" s="203" t="s">
        <v>928</v>
      </c>
      <c r="G92" s="189"/>
      <c r="H92" s="189"/>
      <c r="I92" s="192"/>
      <c r="J92" s="204">
        <f>BK92</f>
        <v>0</v>
      </c>
      <c r="K92" s="189"/>
      <c r="L92" s="194"/>
      <c r="M92" s="195"/>
      <c r="N92" s="196"/>
      <c r="O92" s="196"/>
      <c r="P92" s="197">
        <f>SUM(P93:P98)</f>
        <v>0</v>
      </c>
      <c r="Q92" s="196"/>
      <c r="R92" s="197">
        <f>SUM(R93:R98)</f>
        <v>0</v>
      </c>
      <c r="S92" s="196"/>
      <c r="T92" s="198">
        <f>SUM(T93:T98)</f>
        <v>0</v>
      </c>
      <c r="AR92" s="199" t="s">
        <v>24</v>
      </c>
      <c r="AT92" s="200" t="s">
        <v>78</v>
      </c>
      <c r="AU92" s="200" t="s">
        <v>24</v>
      </c>
      <c r="AY92" s="199" t="s">
        <v>228</v>
      </c>
      <c r="BK92" s="201">
        <f>SUM(BK93:BK98)</f>
        <v>0</v>
      </c>
    </row>
    <row r="93" spans="2:65" s="1" customFormat="1" ht="31.5" customHeight="1">
      <c r="B93" s="42"/>
      <c r="C93" s="205" t="s">
        <v>235</v>
      </c>
      <c r="D93" s="205" t="s">
        <v>230</v>
      </c>
      <c r="E93" s="206" t="s">
        <v>930</v>
      </c>
      <c r="F93" s="207" t="s">
        <v>931</v>
      </c>
      <c r="G93" s="208" t="s">
        <v>316</v>
      </c>
      <c r="H93" s="209">
        <v>142.76499999999999</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8999</v>
      </c>
    </row>
    <row r="94" spans="2:65" s="12" customFormat="1" ht="13.5">
      <c r="B94" s="217"/>
      <c r="C94" s="218"/>
      <c r="D94" s="219" t="s">
        <v>237</v>
      </c>
      <c r="E94" s="220" t="s">
        <v>22</v>
      </c>
      <c r="F94" s="221" t="s">
        <v>9000</v>
      </c>
      <c r="G94" s="218"/>
      <c r="H94" s="222">
        <v>142.76499999999999</v>
      </c>
      <c r="I94" s="223"/>
      <c r="J94" s="218"/>
      <c r="K94" s="218"/>
      <c r="L94" s="224"/>
      <c r="M94" s="225"/>
      <c r="N94" s="226"/>
      <c r="O94" s="226"/>
      <c r="P94" s="226"/>
      <c r="Q94" s="226"/>
      <c r="R94" s="226"/>
      <c r="S94" s="226"/>
      <c r="T94" s="227"/>
      <c r="AT94" s="228" t="s">
        <v>237</v>
      </c>
      <c r="AU94" s="228" t="s">
        <v>87</v>
      </c>
      <c r="AV94" s="12" t="s">
        <v>87</v>
      </c>
      <c r="AW94" s="12" t="s">
        <v>42</v>
      </c>
      <c r="AX94" s="12" t="s">
        <v>24</v>
      </c>
      <c r="AY94" s="228" t="s">
        <v>228</v>
      </c>
    </row>
    <row r="95" spans="2:65" s="1" customFormat="1" ht="22.5" customHeight="1">
      <c r="B95" s="42"/>
      <c r="C95" s="205" t="s">
        <v>251</v>
      </c>
      <c r="D95" s="205" t="s">
        <v>230</v>
      </c>
      <c r="E95" s="206" t="s">
        <v>934</v>
      </c>
      <c r="F95" s="207" t="s">
        <v>935</v>
      </c>
      <c r="G95" s="208" t="s">
        <v>316</v>
      </c>
      <c r="H95" s="209">
        <v>142.76499999999999</v>
      </c>
      <c r="I95" s="210"/>
      <c r="J95" s="211">
        <f>ROUND(I95*H95,2)</f>
        <v>0</v>
      </c>
      <c r="K95" s="207" t="s">
        <v>234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9001</v>
      </c>
    </row>
    <row r="96" spans="2:65" s="1" customFormat="1" ht="22.5" customHeight="1">
      <c r="B96" s="42"/>
      <c r="C96" s="205" t="s">
        <v>255</v>
      </c>
      <c r="D96" s="205" t="s">
        <v>230</v>
      </c>
      <c r="E96" s="206" t="s">
        <v>938</v>
      </c>
      <c r="F96" s="207" t="s">
        <v>939</v>
      </c>
      <c r="G96" s="208" t="s">
        <v>316</v>
      </c>
      <c r="H96" s="209">
        <v>1998.71</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9002</v>
      </c>
    </row>
    <row r="97" spans="2:65" s="12" customFormat="1" ht="13.5">
      <c r="B97" s="217"/>
      <c r="C97" s="218"/>
      <c r="D97" s="219" t="s">
        <v>237</v>
      </c>
      <c r="E97" s="220" t="s">
        <v>22</v>
      </c>
      <c r="F97" s="221" t="s">
        <v>9003</v>
      </c>
      <c r="G97" s="218"/>
      <c r="H97" s="222">
        <v>1998.71</v>
      </c>
      <c r="I97" s="223"/>
      <c r="J97" s="218"/>
      <c r="K97" s="218"/>
      <c r="L97" s="224"/>
      <c r="M97" s="225"/>
      <c r="N97" s="226"/>
      <c r="O97" s="226"/>
      <c r="P97" s="226"/>
      <c r="Q97" s="226"/>
      <c r="R97" s="226"/>
      <c r="S97" s="226"/>
      <c r="T97" s="227"/>
      <c r="AT97" s="228" t="s">
        <v>237</v>
      </c>
      <c r="AU97" s="228" t="s">
        <v>87</v>
      </c>
      <c r="AV97" s="12" t="s">
        <v>87</v>
      </c>
      <c r="AW97" s="12" t="s">
        <v>42</v>
      </c>
      <c r="AX97" s="12" t="s">
        <v>24</v>
      </c>
      <c r="AY97" s="228" t="s">
        <v>228</v>
      </c>
    </row>
    <row r="98" spans="2:65" s="1" customFormat="1" ht="22.5" customHeight="1">
      <c r="B98" s="42"/>
      <c r="C98" s="205" t="s">
        <v>260</v>
      </c>
      <c r="D98" s="205" t="s">
        <v>230</v>
      </c>
      <c r="E98" s="206" t="s">
        <v>9004</v>
      </c>
      <c r="F98" s="207" t="s">
        <v>9005</v>
      </c>
      <c r="G98" s="208" t="s">
        <v>316</v>
      </c>
      <c r="H98" s="209">
        <v>142.76499999999999</v>
      </c>
      <c r="I98" s="210"/>
      <c r="J98" s="211">
        <f>ROUND(I98*H98,2)</f>
        <v>0</v>
      </c>
      <c r="K98" s="207" t="s">
        <v>234</v>
      </c>
      <c r="L98" s="62"/>
      <c r="M98" s="212" t="s">
        <v>22</v>
      </c>
      <c r="N98" s="290" t="s">
        <v>50</v>
      </c>
      <c r="O98" s="291"/>
      <c r="P98" s="292">
        <f>O98*H98</f>
        <v>0</v>
      </c>
      <c r="Q98" s="292">
        <v>0</v>
      </c>
      <c r="R98" s="292">
        <f>Q98*H98</f>
        <v>0</v>
      </c>
      <c r="S98" s="292">
        <v>0</v>
      </c>
      <c r="T98" s="293">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9006</v>
      </c>
    </row>
    <row r="99" spans="2:65" s="1" customFormat="1" ht="6.95" customHeight="1">
      <c r="B99" s="57"/>
      <c r="C99" s="58"/>
      <c r="D99" s="58"/>
      <c r="E99" s="58"/>
      <c r="F99" s="58"/>
      <c r="G99" s="58"/>
      <c r="H99" s="58"/>
      <c r="I99" s="149"/>
      <c r="J99" s="58"/>
      <c r="K99" s="58"/>
      <c r="L99" s="62"/>
    </row>
  </sheetData>
  <sheetProtection algorithmName="SHA-512" hashValue="z6NG+nJLUgBoBzj541ZvE4/ZMJVRZBG9o18hkSAURGJMtS1IhEbl1pE+tq8k3EfVSzcU3gPMgcLtT5NGbT08fw==" saltValue="QdjLYQZG92trFtDOedgm6w==" spinCount="100000" sheet="1" objects="1" scenarios="1" formatCells="0" formatColumns="0" formatRows="0" sort="0" autoFilter="0"/>
  <autoFilter ref="C79:K98"/>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165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9007</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386" t="s">
        <v>22</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ROUND(SUM(BE80:BE99), 2)</f>
        <v>0</v>
      </c>
      <c r="G30" s="43"/>
      <c r="H30" s="43"/>
      <c r="I30" s="141">
        <v>0.21</v>
      </c>
      <c r="J30" s="140">
        <f>ROUND(ROUND((SUM(BE80:BE99)), 2)*I30, 2)</f>
        <v>0</v>
      </c>
      <c r="K30" s="46"/>
    </row>
    <row r="31" spans="2:11" s="1" customFormat="1" ht="14.45" customHeight="1">
      <c r="B31" s="42"/>
      <c r="C31" s="43"/>
      <c r="D31" s="43"/>
      <c r="E31" s="50" t="s">
        <v>51</v>
      </c>
      <c r="F31" s="140">
        <f>ROUND(SUM(BF80:BF99), 2)</f>
        <v>0</v>
      </c>
      <c r="G31" s="43"/>
      <c r="H31" s="43"/>
      <c r="I31" s="141">
        <v>0.15</v>
      </c>
      <c r="J31" s="140">
        <f>ROUND(ROUND((SUM(BF80:BF99)), 2)*I31, 2)</f>
        <v>0</v>
      </c>
      <c r="K31" s="46"/>
    </row>
    <row r="32" spans="2:11" s="1" customFormat="1" ht="14.45" hidden="1" customHeight="1">
      <c r="B32" s="42"/>
      <c r="C32" s="43"/>
      <c r="D32" s="43"/>
      <c r="E32" s="50" t="s">
        <v>52</v>
      </c>
      <c r="F32" s="140">
        <f>ROUND(SUM(BG80:BG99), 2)</f>
        <v>0</v>
      </c>
      <c r="G32" s="43"/>
      <c r="H32" s="43"/>
      <c r="I32" s="141">
        <v>0.21</v>
      </c>
      <c r="J32" s="140">
        <v>0</v>
      </c>
      <c r="K32" s="46"/>
    </row>
    <row r="33" spans="2:11" s="1" customFormat="1" ht="14.45" hidden="1" customHeight="1">
      <c r="B33" s="42"/>
      <c r="C33" s="43"/>
      <c r="D33" s="43"/>
      <c r="E33" s="50" t="s">
        <v>53</v>
      </c>
      <c r="F33" s="140">
        <f>ROUND(SUM(BH80:BH99), 2)</f>
        <v>0</v>
      </c>
      <c r="G33" s="43"/>
      <c r="H33" s="43"/>
      <c r="I33" s="141">
        <v>0.15</v>
      </c>
      <c r="J33" s="140">
        <v>0</v>
      </c>
      <c r="K33" s="46"/>
    </row>
    <row r="34" spans="2:11" s="1" customFormat="1" ht="14.45" hidden="1" customHeight="1">
      <c r="B34" s="42"/>
      <c r="C34" s="43"/>
      <c r="D34" s="43"/>
      <c r="E34" s="50" t="s">
        <v>54</v>
      </c>
      <c r="F34" s="140">
        <f>ROUND(SUM(BI80:BI99),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SO12 - SO 12 - Vedlejší rozpočtové náklady</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9008</v>
      </c>
      <c r="E57" s="162"/>
      <c r="F57" s="162"/>
      <c r="G57" s="162"/>
      <c r="H57" s="162"/>
      <c r="I57" s="163"/>
      <c r="J57" s="164">
        <f>J81</f>
        <v>0</v>
      </c>
      <c r="K57" s="165"/>
    </row>
    <row r="58" spans="2:47" s="9" customFormat="1" ht="19.899999999999999" customHeight="1">
      <c r="B58" s="166"/>
      <c r="C58" s="167"/>
      <c r="D58" s="168" t="s">
        <v>9009</v>
      </c>
      <c r="E58" s="169"/>
      <c r="F58" s="169"/>
      <c r="G58" s="169"/>
      <c r="H58" s="169"/>
      <c r="I58" s="170"/>
      <c r="J58" s="171">
        <f>J82</f>
        <v>0</v>
      </c>
      <c r="K58" s="172"/>
    </row>
    <row r="59" spans="2:47" s="9" customFormat="1" ht="19.899999999999999" customHeight="1">
      <c r="B59" s="166"/>
      <c r="C59" s="167"/>
      <c r="D59" s="168" t="s">
        <v>9010</v>
      </c>
      <c r="E59" s="169"/>
      <c r="F59" s="169"/>
      <c r="G59" s="169"/>
      <c r="H59" s="169"/>
      <c r="I59" s="170"/>
      <c r="J59" s="171">
        <f>J90</f>
        <v>0</v>
      </c>
      <c r="K59" s="172"/>
    </row>
    <row r="60" spans="2:47" s="9" customFormat="1" ht="19.899999999999999" customHeight="1">
      <c r="B60" s="166"/>
      <c r="C60" s="167"/>
      <c r="D60" s="168" t="s">
        <v>9011</v>
      </c>
      <c r="E60" s="169"/>
      <c r="F60" s="169"/>
      <c r="G60" s="169"/>
      <c r="H60" s="169"/>
      <c r="I60" s="170"/>
      <c r="J60" s="171">
        <f>J98</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6" t="str">
        <f>E7</f>
        <v>NOVÁ PSYCHIATRIE - NEMOCNICE TÁBOR (staveniště A)</v>
      </c>
      <c r="F70" s="427"/>
      <c r="G70" s="427"/>
      <c r="H70" s="427"/>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7" t="str">
        <f>E9</f>
        <v>SO12 - SO 12 - Vedlejší rozpočtové náklady</v>
      </c>
      <c r="F72" s="428"/>
      <c r="G72" s="428"/>
      <c r="H72" s="428"/>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0</v>
      </c>
      <c r="S80" s="86"/>
      <c r="T80" s="186">
        <f>T81</f>
        <v>0</v>
      </c>
      <c r="AT80" s="25" t="s">
        <v>78</v>
      </c>
      <c r="AU80" s="25" t="s">
        <v>184</v>
      </c>
      <c r="BK80" s="187">
        <f>BK81</f>
        <v>0</v>
      </c>
    </row>
    <row r="81" spans="2:65" s="11" customFormat="1" ht="37.35" customHeight="1">
      <c r="B81" s="188"/>
      <c r="C81" s="189"/>
      <c r="D81" s="190" t="s">
        <v>78</v>
      </c>
      <c r="E81" s="191" t="s">
        <v>9012</v>
      </c>
      <c r="F81" s="191" t="s">
        <v>9013</v>
      </c>
      <c r="G81" s="189"/>
      <c r="H81" s="189"/>
      <c r="I81" s="192"/>
      <c r="J81" s="193">
        <f>BK81</f>
        <v>0</v>
      </c>
      <c r="K81" s="189"/>
      <c r="L81" s="194"/>
      <c r="M81" s="195"/>
      <c r="N81" s="196"/>
      <c r="O81" s="196"/>
      <c r="P81" s="197">
        <f>P82+P90+P98</f>
        <v>0</v>
      </c>
      <c r="Q81" s="196"/>
      <c r="R81" s="197">
        <f>R82+R90+R98</f>
        <v>0</v>
      </c>
      <c r="S81" s="196"/>
      <c r="T81" s="198">
        <f>T82+T90+T98</f>
        <v>0</v>
      </c>
      <c r="AR81" s="199" t="s">
        <v>251</v>
      </c>
      <c r="AT81" s="200" t="s">
        <v>78</v>
      </c>
      <c r="AU81" s="200" t="s">
        <v>79</v>
      </c>
      <c r="AY81" s="199" t="s">
        <v>228</v>
      </c>
      <c r="BK81" s="201">
        <f>BK82+BK90+BK98</f>
        <v>0</v>
      </c>
    </row>
    <row r="82" spans="2:65" s="11" customFormat="1" ht="19.899999999999999" customHeight="1">
      <c r="B82" s="188"/>
      <c r="C82" s="189"/>
      <c r="D82" s="202" t="s">
        <v>78</v>
      </c>
      <c r="E82" s="203" t="s">
        <v>9014</v>
      </c>
      <c r="F82" s="203" t="s">
        <v>9015</v>
      </c>
      <c r="G82" s="189"/>
      <c r="H82" s="189"/>
      <c r="I82" s="192"/>
      <c r="J82" s="204">
        <f>BK82</f>
        <v>0</v>
      </c>
      <c r="K82" s="189"/>
      <c r="L82" s="194"/>
      <c r="M82" s="195"/>
      <c r="N82" s="196"/>
      <c r="O82" s="196"/>
      <c r="P82" s="197">
        <f>SUM(P83:P89)</f>
        <v>0</v>
      </c>
      <c r="Q82" s="196"/>
      <c r="R82" s="197">
        <f>SUM(R83:R89)</f>
        <v>0</v>
      </c>
      <c r="S82" s="196"/>
      <c r="T82" s="198">
        <f>SUM(T83:T89)</f>
        <v>0</v>
      </c>
      <c r="AR82" s="199" t="s">
        <v>251</v>
      </c>
      <c r="AT82" s="200" t="s">
        <v>78</v>
      </c>
      <c r="AU82" s="200" t="s">
        <v>24</v>
      </c>
      <c r="AY82" s="199" t="s">
        <v>228</v>
      </c>
      <c r="BK82" s="201">
        <f>SUM(BK83:BK89)</f>
        <v>0</v>
      </c>
    </row>
    <row r="83" spans="2:65" s="1" customFormat="1" ht="31.5" customHeight="1">
      <c r="B83" s="42"/>
      <c r="C83" s="205" t="s">
        <v>24</v>
      </c>
      <c r="D83" s="205" t="s">
        <v>230</v>
      </c>
      <c r="E83" s="206" t="s">
        <v>9016</v>
      </c>
      <c r="F83" s="207" t="s">
        <v>9017</v>
      </c>
      <c r="G83" s="208" t="s">
        <v>2949</v>
      </c>
      <c r="H83" s="209">
        <v>1</v>
      </c>
      <c r="I83" s="210"/>
      <c r="J83" s="211">
        <f t="shared" ref="J83:J89" si="0">ROUND(I83*H83,2)</f>
        <v>0</v>
      </c>
      <c r="K83" s="207" t="s">
        <v>264</v>
      </c>
      <c r="L83" s="62"/>
      <c r="M83" s="212" t="s">
        <v>22</v>
      </c>
      <c r="N83" s="213" t="s">
        <v>50</v>
      </c>
      <c r="O83" s="43"/>
      <c r="P83" s="214">
        <f t="shared" ref="P83:P89" si="1">O83*H83</f>
        <v>0</v>
      </c>
      <c r="Q83" s="214">
        <v>0</v>
      </c>
      <c r="R83" s="214">
        <f t="shared" ref="R83:R89" si="2">Q83*H83</f>
        <v>0</v>
      </c>
      <c r="S83" s="214">
        <v>0</v>
      </c>
      <c r="T83" s="215">
        <f t="shared" ref="T83:T89" si="3">S83*H83</f>
        <v>0</v>
      </c>
      <c r="AR83" s="25" t="s">
        <v>9018</v>
      </c>
      <c r="AT83" s="25" t="s">
        <v>230</v>
      </c>
      <c r="AU83" s="25" t="s">
        <v>87</v>
      </c>
      <c r="AY83" s="25" t="s">
        <v>228</v>
      </c>
      <c r="BE83" s="216">
        <f t="shared" ref="BE83:BE89" si="4">IF(N83="základní",J83,0)</f>
        <v>0</v>
      </c>
      <c r="BF83" s="216">
        <f t="shared" ref="BF83:BF89" si="5">IF(N83="snížená",J83,0)</f>
        <v>0</v>
      </c>
      <c r="BG83" s="216">
        <f t="shared" ref="BG83:BG89" si="6">IF(N83="zákl. přenesená",J83,0)</f>
        <v>0</v>
      </c>
      <c r="BH83" s="216">
        <f t="shared" ref="BH83:BH89" si="7">IF(N83="sníž. přenesená",J83,0)</f>
        <v>0</v>
      </c>
      <c r="BI83" s="216">
        <f t="shared" ref="BI83:BI89" si="8">IF(N83="nulová",J83,0)</f>
        <v>0</v>
      </c>
      <c r="BJ83" s="25" t="s">
        <v>24</v>
      </c>
      <c r="BK83" s="216">
        <f t="shared" ref="BK83:BK89" si="9">ROUND(I83*H83,2)</f>
        <v>0</v>
      </c>
      <c r="BL83" s="25" t="s">
        <v>9018</v>
      </c>
      <c r="BM83" s="25" t="s">
        <v>9019</v>
      </c>
    </row>
    <row r="84" spans="2:65" s="1" customFormat="1" ht="31.5" customHeight="1">
      <c r="B84" s="42"/>
      <c r="C84" s="205" t="s">
        <v>87</v>
      </c>
      <c r="D84" s="205" t="s">
        <v>230</v>
      </c>
      <c r="E84" s="206" t="s">
        <v>9020</v>
      </c>
      <c r="F84" s="207" t="s">
        <v>9021</v>
      </c>
      <c r="G84" s="208" t="s">
        <v>2949</v>
      </c>
      <c r="H84" s="209">
        <v>1</v>
      </c>
      <c r="I84" s="210"/>
      <c r="J84" s="211">
        <f t="shared" si="0"/>
        <v>0</v>
      </c>
      <c r="K84" s="207" t="s">
        <v>264</v>
      </c>
      <c r="L84" s="62"/>
      <c r="M84" s="212" t="s">
        <v>22</v>
      </c>
      <c r="N84" s="213" t="s">
        <v>50</v>
      </c>
      <c r="O84" s="43"/>
      <c r="P84" s="214">
        <f t="shared" si="1"/>
        <v>0</v>
      </c>
      <c r="Q84" s="214">
        <v>0</v>
      </c>
      <c r="R84" s="214">
        <f t="shared" si="2"/>
        <v>0</v>
      </c>
      <c r="S84" s="214">
        <v>0</v>
      </c>
      <c r="T84" s="215">
        <f t="shared" si="3"/>
        <v>0</v>
      </c>
      <c r="AR84" s="25" t="s">
        <v>9018</v>
      </c>
      <c r="AT84" s="25" t="s">
        <v>230</v>
      </c>
      <c r="AU84" s="25" t="s">
        <v>87</v>
      </c>
      <c r="AY84" s="25" t="s">
        <v>228</v>
      </c>
      <c r="BE84" s="216">
        <f t="shared" si="4"/>
        <v>0</v>
      </c>
      <c r="BF84" s="216">
        <f t="shared" si="5"/>
        <v>0</v>
      </c>
      <c r="BG84" s="216">
        <f t="shared" si="6"/>
        <v>0</v>
      </c>
      <c r="BH84" s="216">
        <f t="shared" si="7"/>
        <v>0</v>
      </c>
      <c r="BI84" s="216">
        <f t="shared" si="8"/>
        <v>0</v>
      </c>
      <c r="BJ84" s="25" t="s">
        <v>24</v>
      </c>
      <c r="BK84" s="216">
        <f t="shared" si="9"/>
        <v>0</v>
      </c>
      <c r="BL84" s="25" t="s">
        <v>9018</v>
      </c>
      <c r="BM84" s="25" t="s">
        <v>9022</v>
      </c>
    </row>
    <row r="85" spans="2:65" s="1" customFormat="1" ht="22.5" customHeight="1">
      <c r="B85" s="42"/>
      <c r="C85" s="205" t="s">
        <v>101</v>
      </c>
      <c r="D85" s="205" t="s">
        <v>230</v>
      </c>
      <c r="E85" s="206" t="s">
        <v>9023</v>
      </c>
      <c r="F85" s="207" t="s">
        <v>9024</v>
      </c>
      <c r="G85" s="208" t="s">
        <v>2949</v>
      </c>
      <c r="H85" s="209">
        <v>1</v>
      </c>
      <c r="I85" s="210"/>
      <c r="J85" s="211">
        <f t="shared" si="0"/>
        <v>0</v>
      </c>
      <c r="K85" s="207" t="s">
        <v>264</v>
      </c>
      <c r="L85" s="62"/>
      <c r="M85" s="212" t="s">
        <v>22</v>
      </c>
      <c r="N85" s="213" t="s">
        <v>50</v>
      </c>
      <c r="O85" s="43"/>
      <c r="P85" s="214">
        <f t="shared" si="1"/>
        <v>0</v>
      </c>
      <c r="Q85" s="214">
        <v>0</v>
      </c>
      <c r="R85" s="214">
        <f t="shared" si="2"/>
        <v>0</v>
      </c>
      <c r="S85" s="214">
        <v>0</v>
      </c>
      <c r="T85" s="215">
        <f t="shared" si="3"/>
        <v>0</v>
      </c>
      <c r="AR85" s="25" t="s">
        <v>9018</v>
      </c>
      <c r="AT85" s="25" t="s">
        <v>230</v>
      </c>
      <c r="AU85" s="25" t="s">
        <v>87</v>
      </c>
      <c r="AY85" s="25" t="s">
        <v>228</v>
      </c>
      <c r="BE85" s="216">
        <f t="shared" si="4"/>
        <v>0</v>
      </c>
      <c r="BF85" s="216">
        <f t="shared" si="5"/>
        <v>0</v>
      </c>
      <c r="BG85" s="216">
        <f t="shared" si="6"/>
        <v>0</v>
      </c>
      <c r="BH85" s="216">
        <f t="shared" si="7"/>
        <v>0</v>
      </c>
      <c r="BI85" s="216">
        <f t="shared" si="8"/>
        <v>0</v>
      </c>
      <c r="BJ85" s="25" t="s">
        <v>24</v>
      </c>
      <c r="BK85" s="216">
        <f t="shared" si="9"/>
        <v>0</v>
      </c>
      <c r="BL85" s="25" t="s">
        <v>9018</v>
      </c>
      <c r="BM85" s="25" t="s">
        <v>9025</v>
      </c>
    </row>
    <row r="86" spans="2:65" s="1" customFormat="1" ht="22.5" customHeight="1">
      <c r="B86" s="42"/>
      <c r="C86" s="205" t="s">
        <v>235</v>
      </c>
      <c r="D86" s="205" t="s">
        <v>230</v>
      </c>
      <c r="E86" s="206" t="s">
        <v>9026</v>
      </c>
      <c r="F86" s="207" t="s">
        <v>9027</v>
      </c>
      <c r="G86" s="208" t="s">
        <v>2949</v>
      </c>
      <c r="H86" s="209">
        <v>1</v>
      </c>
      <c r="I86" s="210"/>
      <c r="J86" s="211">
        <f t="shared" si="0"/>
        <v>0</v>
      </c>
      <c r="K86" s="207" t="s">
        <v>264</v>
      </c>
      <c r="L86" s="62"/>
      <c r="M86" s="212" t="s">
        <v>22</v>
      </c>
      <c r="N86" s="213" t="s">
        <v>50</v>
      </c>
      <c r="O86" s="43"/>
      <c r="P86" s="214">
        <f t="shared" si="1"/>
        <v>0</v>
      </c>
      <c r="Q86" s="214">
        <v>0</v>
      </c>
      <c r="R86" s="214">
        <f t="shared" si="2"/>
        <v>0</v>
      </c>
      <c r="S86" s="214">
        <v>0</v>
      </c>
      <c r="T86" s="215">
        <f t="shared" si="3"/>
        <v>0</v>
      </c>
      <c r="AR86" s="25" t="s">
        <v>9018</v>
      </c>
      <c r="AT86" s="25" t="s">
        <v>230</v>
      </c>
      <c r="AU86" s="25" t="s">
        <v>87</v>
      </c>
      <c r="AY86" s="25" t="s">
        <v>228</v>
      </c>
      <c r="BE86" s="216">
        <f t="shared" si="4"/>
        <v>0</v>
      </c>
      <c r="BF86" s="216">
        <f t="shared" si="5"/>
        <v>0</v>
      </c>
      <c r="BG86" s="216">
        <f t="shared" si="6"/>
        <v>0</v>
      </c>
      <c r="BH86" s="216">
        <f t="shared" si="7"/>
        <v>0</v>
      </c>
      <c r="BI86" s="216">
        <f t="shared" si="8"/>
        <v>0</v>
      </c>
      <c r="BJ86" s="25" t="s">
        <v>24</v>
      </c>
      <c r="BK86" s="216">
        <f t="shared" si="9"/>
        <v>0</v>
      </c>
      <c r="BL86" s="25" t="s">
        <v>9018</v>
      </c>
      <c r="BM86" s="25" t="s">
        <v>9028</v>
      </c>
    </row>
    <row r="87" spans="2:65" s="1" customFormat="1" ht="31.5" customHeight="1">
      <c r="B87" s="42"/>
      <c r="C87" s="205" t="s">
        <v>251</v>
      </c>
      <c r="D87" s="205" t="s">
        <v>230</v>
      </c>
      <c r="E87" s="206" t="s">
        <v>9029</v>
      </c>
      <c r="F87" s="207" t="s">
        <v>9030</v>
      </c>
      <c r="G87" s="208" t="s">
        <v>2949</v>
      </c>
      <c r="H87" s="209">
        <v>1</v>
      </c>
      <c r="I87" s="210"/>
      <c r="J87" s="211">
        <f t="shared" si="0"/>
        <v>0</v>
      </c>
      <c r="K87" s="207" t="s">
        <v>264</v>
      </c>
      <c r="L87" s="62"/>
      <c r="M87" s="212" t="s">
        <v>22</v>
      </c>
      <c r="N87" s="213" t="s">
        <v>50</v>
      </c>
      <c r="O87" s="43"/>
      <c r="P87" s="214">
        <f t="shared" si="1"/>
        <v>0</v>
      </c>
      <c r="Q87" s="214">
        <v>0</v>
      </c>
      <c r="R87" s="214">
        <f t="shared" si="2"/>
        <v>0</v>
      </c>
      <c r="S87" s="214">
        <v>0</v>
      </c>
      <c r="T87" s="215">
        <f t="shared" si="3"/>
        <v>0</v>
      </c>
      <c r="AR87" s="25" t="s">
        <v>9018</v>
      </c>
      <c r="AT87" s="25" t="s">
        <v>230</v>
      </c>
      <c r="AU87" s="25" t="s">
        <v>87</v>
      </c>
      <c r="AY87" s="25" t="s">
        <v>228</v>
      </c>
      <c r="BE87" s="216">
        <f t="shared" si="4"/>
        <v>0</v>
      </c>
      <c r="BF87" s="216">
        <f t="shared" si="5"/>
        <v>0</v>
      </c>
      <c r="BG87" s="216">
        <f t="shared" si="6"/>
        <v>0</v>
      </c>
      <c r="BH87" s="216">
        <f t="shared" si="7"/>
        <v>0</v>
      </c>
      <c r="BI87" s="216">
        <f t="shared" si="8"/>
        <v>0</v>
      </c>
      <c r="BJ87" s="25" t="s">
        <v>24</v>
      </c>
      <c r="BK87" s="216">
        <f t="shared" si="9"/>
        <v>0</v>
      </c>
      <c r="BL87" s="25" t="s">
        <v>9018</v>
      </c>
      <c r="BM87" s="25" t="s">
        <v>9031</v>
      </c>
    </row>
    <row r="88" spans="2:65" s="1" customFormat="1" ht="22.5" customHeight="1">
      <c r="B88" s="42"/>
      <c r="C88" s="205" t="s">
        <v>255</v>
      </c>
      <c r="D88" s="205" t="s">
        <v>230</v>
      </c>
      <c r="E88" s="206" t="s">
        <v>9032</v>
      </c>
      <c r="F88" s="207" t="s">
        <v>9033</v>
      </c>
      <c r="G88" s="208" t="s">
        <v>2949</v>
      </c>
      <c r="H88" s="209">
        <v>1</v>
      </c>
      <c r="I88" s="210"/>
      <c r="J88" s="211">
        <f t="shared" si="0"/>
        <v>0</v>
      </c>
      <c r="K88" s="207" t="s">
        <v>264</v>
      </c>
      <c r="L88" s="62"/>
      <c r="M88" s="212" t="s">
        <v>22</v>
      </c>
      <c r="N88" s="213" t="s">
        <v>50</v>
      </c>
      <c r="O88" s="43"/>
      <c r="P88" s="214">
        <f t="shared" si="1"/>
        <v>0</v>
      </c>
      <c r="Q88" s="214">
        <v>0</v>
      </c>
      <c r="R88" s="214">
        <f t="shared" si="2"/>
        <v>0</v>
      </c>
      <c r="S88" s="214">
        <v>0</v>
      </c>
      <c r="T88" s="215">
        <f t="shared" si="3"/>
        <v>0</v>
      </c>
      <c r="AR88" s="25" t="s">
        <v>9018</v>
      </c>
      <c r="AT88" s="25" t="s">
        <v>230</v>
      </c>
      <c r="AU88" s="25" t="s">
        <v>87</v>
      </c>
      <c r="AY88" s="25" t="s">
        <v>228</v>
      </c>
      <c r="BE88" s="216">
        <f t="shared" si="4"/>
        <v>0</v>
      </c>
      <c r="BF88" s="216">
        <f t="shared" si="5"/>
        <v>0</v>
      </c>
      <c r="BG88" s="216">
        <f t="shared" si="6"/>
        <v>0</v>
      </c>
      <c r="BH88" s="216">
        <f t="shared" si="7"/>
        <v>0</v>
      </c>
      <c r="BI88" s="216">
        <f t="shared" si="8"/>
        <v>0</v>
      </c>
      <c r="BJ88" s="25" t="s">
        <v>24</v>
      </c>
      <c r="BK88" s="216">
        <f t="shared" si="9"/>
        <v>0</v>
      </c>
      <c r="BL88" s="25" t="s">
        <v>9018</v>
      </c>
      <c r="BM88" s="25" t="s">
        <v>9034</v>
      </c>
    </row>
    <row r="89" spans="2:65" s="1" customFormat="1" ht="22.5" customHeight="1">
      <c r="B89" s="42"/>
      <c r="C89" s="205" t="s">
        <v>260</v>
      </c>
      <c r="D89" s="205" t="s">
        <v>230</v>
      </c>
      <c r="E89" s="206" t="s">
        <v>9035</v>
      </c>
      <c r="F89" s="207" t="s">
        <v>9036</v>
      </c>
      <c r="G89" s="208" t="s">
        <v>2949</v>
      </c>
      <c r="H89" s="209">
        <v>1</v>
      </c>
      <c r="I89" s="210"/>
      <c r="J89" s="211">
        <f t="shared" si="0"/>
        <v>0</v>
      </c>
      <c r="K89" s="207" t="s">
        <v>264</v>
      </c>
      <c r="L89" s="62"/>
      <c r="M89" s="212" t="s">
        <v>22</v>
      </c>
      <c r="N89" s="213" t="s">
        <v>50</v>
      </c>
      <c r="O89" s="43"/>
      <c r="P89" s="214">
        <f t="shared" si="1"/>
        <v>0</v>
      </c>
      <c r="Q89" s="214">
        <v>0</v>
      </c>
      <c r="R89" s="214">
        <f t="shared" si="2"/>
        <v>0</v>
      </c>
      <c r="S89" s="214">
        <v>0</v>
      </c>
      <c r="T89" s="215">
        <f t="shared" si="3"/>
        <v>0</v>
      </c>
      <c r="AR89" s="25" t="s">
        <v>9018</v>
      </c>
      <c r="AT89" s="25" t="s">
        <v>230</v>
      </c>
      <c r="AU89" s="25" t="s">
        <v>87</v>
      </c>
      <c r="AY89" s="25" t="s">
        <v>228</v>
      </c>
      <c r="BE89" s="216">
        <f t="shared" si="4"/>
        <v>0</v>
      </c>
      <c r="BF89" s="216">
        <f t="shared" si="5"/>
        <v>0</v>
      </c>
      <c r="BG89" s="216">
        <f t="shared" si="6"/>
        <v>0</v>
      </c>
      <c r="BH89" s="216">
        <f t="shared" si="7"/>
        <v>0</v>
      </c>
      <c r="BI89" s="216">
        <f t="shared" si="8"/>
        <v>0</v>
      </c>
      <c r="BJ89" s="25" t="s">
        <v>24</v>
      </c>
      <c r="BK89" s="216">
        <f t="shared" si="9"/>
        <v>0</v>
      </c>
      <c r="BL89" s="25" t="s">
        <v>9018</v>
      </c>
      <c r="BM89" s="25" t="s">
        <v>9037</v>
      </c>
    </row>
    <row r="90" spans="2:65" s="11" customFormat="1" ht="29.85" customHeight="1">
      <c r="B90" s="188"/>
      <c r="C90" s="189"/>
      <c r="D90" s="202" t="s">
        <v>78</v>
      </c>
      <c r="E90" s="203" t="s">
        <v>9038</v>
      </c>
      <c r="F90" s="203" t="s">
        <v>9039</v>
      </c>
      <c r="G90" s="189"/>
      <c r="H90" s="189"/>
      <c r="I90" s="192"/>
      <c r="J90" s="204">
        <f>BK90</f>
        <v>0</v>
      </c>
      <c r="K90" s="189"/>
      <c r="L90" s="194"/>
      <c r="M90" s="195"/>
      <c r="N90" s="196"/>
      <c r="O90" s="196"/>
      <c r="P90" s="197">
        <f>SUM(P91:P97)</f>
        <v>0</v>
      </c>
      <c r="Q90" s="196"/>
      <c r="R90" s="197">
        <f>SUM(R91:R97)</f>
        <v>0</v>
      </c>
      <c r="S90" s="196"/>
      <c r="T90" s="198">
        <f>SUM(T91:T97)</f>
        <v>0</v>
      </c>
      <c r="AR90" s="199" t="s">
        <v>251</v>
      </c>
      <c r="AT90" s="200" t="s">
        <v>78</v>
      </c>
      <c r="AU90" s="200" t="s">
        <v>24</v>
      </c>
      <c r="AY90" s="199" t="s">
        <v>228</v>
      </c>
      <c r="BK90" s="201">
        <f>SUM(BK91:BK97)</f>
        <v>0</v>
      </c>
    </row>
    <row r="91" spans="2:65" s="1" customFormat="1" ht="22.5" customHeight="1">
      <c r="B91" s="42"/>
      <c r="C91" s="205" t="s">
        <v>267</v>
      </c>
      <c r="D91" s="205" t="s">
        <v>230</v>
      </c>
      <c r="E91" s="206" t="s">
        <v>9040</v>
      </c>
      <c r="F91" s="207" t="s">
        <v>9041</v>
      </c>
      <c r="G91" s="208" t="s">
        <v>2949</v>
      </c>
      <c r="H91" s="209">
        <v>1</v>
      </c>
      <c r="I91" s="210"/>
      <c r="J91" s="211">
        <f>ROUND(I91*H91,2)</f>
        <v>0</v>
      </c>
      <c r="K91" s="207" t="s">
        <v>264</v>
      </c>
      <c r="L91" s="62"/>
      <c r="M91" s="212" t="s">
        <v>22</v>
      </c>
      <c r="N91" s="213" t="s">
        <v>50</v>
      </c>
      <c r="O91" s="43"/>
      <c r="P91" s="214">
        <f>O91*H91</f>
        <v>0</v>
      </c>
      <c r="Q91" s="214">
        <v>0</v>
      </c>
      <c r="R91" s="214">
        <f>Q91*H91</f>
        <v>0</v>
      </c>
      <c r="S91" s="214">
        <v>0</v>
      </c>
      <c r="T91" s="215">
        <f>S91*H91</f>
        <v>0</v>
      </c>
      <c r="AR91" s="25" t="s">
        <v>9018</v>
      </c>
      <c r="AT91" s="25" t="s">
        <v>230</v>
      </c>
      <c r="AU91" s="25" t="s">
        <v>87</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9018</v>
      </c>
      <c r="BM91" s="25" t="s">
        <v>9042</v>
      </c>
    </row>
    <row r="92" spans="2:65" s="12" customFormat="1" ht="13.5">
      <c r="B92" s="217"/>
      <c r="C92" s="218"/>
      <c r="D92" s="219" t="s">
        <v>237</v>
      </c>
      <c r="E92" s="220" t="s">
        <v>22</v>
      </c>
      <c r="F92" s="221" t="s">
        <v>24</v>
      </c>
      <c r="G92" s="218"/>
      <c r="H92" s="222">
        <v>1</v>
      </c>
      <c r="I92" s="223"/>
      <c r="J92" s="218"/>
      <c r="K92" s="218"/>
      <c r="L92" s="224"/>
      <c r="M92" s="225"/>
      <c r="N92" s="226"/>
      <c r="O92" s="226"/>
      <c r="P92" s="226"/>
      <c r="Q92" s="226"/>
      <c r="R92" s="226"/>
      <c r="S92" s="226"/>
      <c r="T92" s="227"/>
      <c r="AT92" s="228" t="s">
        <v>237</v>
      </c>
      <c r="AU92" s="228" t="s">
        <v>87</v>
      </c>
      <c r="AV92" s="12" t="s">
        <v>87</v>
      </c>
      <c r="AW92" s="12" t="s">
        <v>42</v>
      </c>
      <c r="AX92" s="12" t="s">
        <v>24</v>
      </c>
      <c r="AY92" s="228" t="s">
        <v>228</v>
      </c>
    </row>
    <row r="93" spans="2:65" s="1" customFormat="1" ht="22.5" customHeight="1">
      <c r="B93" s="42"/>
      <c r="C93" s="205" t="s">
        <v>272</v>
      </c>
      <c r="D93" s="205" t="s">
        <v>230</v>
      </c>
      <c r="E93" s="206" t="s">
        <v>9043</v>
      </c>
      <c r="F93" s="207" t="s">
        <v>9044</v>
      </c>
      <c r="G93" s="208" t="s">
        <v>2949</v>
      </c>
      <c r="H93" s="209">
        <v>1</v>
      </c>
      <c r="I93" s="210"/>
      <c r="J93" s="211">
        <f>ROUND(I93*H93,2)</f>
        <v>0</v>
      </c>
      <c r="K93" s="207" t="s">
        <v>264</v>
      </c>
      <c r="L93" s="62"/>
      <c r="M93" s="212" t="s">
        <v>22</v>
      </c>
      <c r="N93" s="213" t="s">
        <v>50</v>
      </c>
      <c r="O93" s="43"/>
      <c r="P93" s="214">
        <f>O93*H93</f>
        <v>0</v>
      </c>
      <c r="Q93" s="214">
        <v>0</v>
      </c>
      <c r="R93" s="214">
        <f>Q93*H93</f>
        <v>0</v>
      </c>
      <c r="S93" s="214">
        <v>0</v>
      </c>
      <c r="T93" s="215">
        <f>S93*H93</f>
        <v>0</v>
      </c>
      <c r="AR93" s="25" t="s">
        <v>9018</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9018</v>
      </c>
      <c r="BM93" s="25" t="s">
        <v>9045</v>
      </c>
    </row>
    <row r="94" spans="2:65" s="1" customFormat="1" ht="22.5" customHeight="1">
      <c r="B94" s="42"/>
      <c r="C94" s="205" t="s">
        <v>29</v>
      </c>
      <c r="D94" s="205" t="s">
        <v>230</v>
      </c>
      <c r="E94" s="206" t="s">
        <v>9046</v>
      </c>
      <c r="F94" s="207" t="s">
        <v>9047</v>
      </c>
      <c r="G94" s="208" t="s">
        <v>2949</v>
      </c>
      <c r="H94" s="209">
        <v>1</v>
      </c>
      <c r="I94" s="210"/>
      <c r="J94" s="211">
        <f>ROUND(I94*H94,2)</f>
        <v>0</v>
      </c>
      <c r="K94" s="207" t="s">
        <v>264</v>
      </c>
      <c r="L94" s="62"/>
      <c r="M94" s="212" t="s">
        <v>22</v>
      </c>
      <c r="N94" s="213" t="s">
        <v>50</v>
      </c>
      <c r="O94" s="43"/>
      <c r="P94" s="214">
        <f>O94*H94</f>
        <v>0</v>
      </c>
      <c r="Q94" s="214">
        <v>0</v>
      </c>
      <c r="R94" s="214">
        <f>Q94*H94</f>
        <v>0</v>
      </c>
      <c r="S94" s="214">
        <v>0</v>
      </c>
      <c r="T94" s="215">
        <f>S94*H94</f>
        <v>0</v>
      </c>
      <c r="AR94" s="25" t="s">
        <v>9018</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9018</v>
      </c>
      <c r="BM94" s="25" t="s">
        <v>9048</v>
      </c>
    </row>
    <row r="95" spans="2:65" s="1" customFormat="1" ht="22.5" customHeight="1">
      <c r="B95" s="42"/>
      <c r="C95" s="205" t="s">
        <v>280</v>
      </c>
      <c r="D95" s="205" t="s">
        <v>230</v>
      </c>
      <c r="E95" s="206" t="s">
        <v>9049</v>
      </c>
      <c r="F95" s="207" t="s">
        <v>9050</v>
      </c>
      <c r="G95" s="208" t="s">
        <v>2949</v>
      </c>
      <c r="H95" s="209">
        <v>1</v>
      </c>
      <c r="I95" s="210"/>
      <c r="J95" s="211">
        <f>ROUND(I95*H95,2)</f>
        <v>0</v>
      </c>
      <c r="K95" s="207" t="s">
        <v>264</v>
      </c>
      <c r="L95" s="62"/>
      <c r="M95" s="212" t="s">
        <v>22</v>
      </c>
      <c r="N95" s="213" t="s">
        <v>50</v>
      </c>
      <c r="O95" s="43"/>
      <c r="P95" s="214">
        <f>O95*H95</f>
        <v>0</v>
      </c>
      <c r="Q95" s="214">
        <v>0</v>
      </c>
      <c r="R95" s="214">
        <f>Q95*H95</f>
        <v>0</v>
      </c>
      <c r="S95" s="214">
        <v>0</v>
      </c>
      <c r="T95" s="215">
        <f>S95*H95</f>
        <v>0</v>
      </c>
      <c r="AR95" s="25" t="s">
        <v>9018</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9018</v>
      </c>
      <c r="BM95" s="25" t="s">
        <v>9051</v>
      </c>
    </row>
    <row r="96" spans="2:65" s="12" customFormat="1" ht="13.5">
      <c r="B96" s="217"/>
      <c r="C96" s="218"/>
      <c r="D96" s="219" t="s">
        <v>237</v>
      </c>
      <c r="E96" s="220" t="s">
        <v>22</v>
      </c>
      <c r="F96" s="221" t="s">
        <v>24</v>
      </c>
      <c r="G96" s="218"/>
      <c r="H96" s="222">
        <v>1</v>
      </c>
      <c r="I96" s="223"/>
      <c r="J96" s="218"/>
      <c r="K96" s="218"/>
      <c r="L96" s="224"/>
      <c r="M96" s="225"/>
      <c r="N96" s="226"/>
      <c r="O96" s="226"/>
      <c r="P96" s="226"/>
      <c r="Q96" s="226"/>
      <c r="R96" s="226"/>
      <c r="S96" s="226"/>
      <c r="T96" s="227"/>
      <c r="AT96" s="228" t="s">
        <v>237</v>
      </c>
      <c r="AU96" s="228" t="s">
        <v>87</v>
      </c>
      <c r="AV96" s="12" t="s">
        <v>87</v>
      </c>
      <c r="AW96" s="12" t="s">
        <v>42</v>
      </c>
      <c r="AX96" s="12" t="s">
        <v>24</v>
      </c>
      <c r="AY96" s="228" t="s">
        <v>228</v>
      </c>
    </row>
    <row r="97" spans="2:65" s="1" customFormat="1" ht="22.5" customHeight="1">
      <c r="B97" s="42"/>
      <c r="C97" s="205" t="s">
        <v>285</v>
      </c>
      <c r="D97" s="205" t="s">
        <v>230</v>
      </c>
      <c r="E97" s="206" t="s">
        <v>9052</v>
      </c>
      <c r="F97" s="207" t="s">
        <v>9053</v>
      </c>
      <c r="G97" s="208" t="s">
        <v>2949</v>
      </c>
      <c r="H97" s="209">
        <v>1</v>
      </c>
      <c r="I97" s="210"/>
      <c r="J97" s="211">
        <f>ROUND(I97*H97,2)</f>
        <v>0</v>
      </c>
      <c r="K97" s="207" t="s">
        <v>22</v>
      </c>
      <c r="L97" s="62"/>
      <c r="M97" s="212" t="s">
        <v>22</v>
      </c>
      <c r="N97" s="213" t="s">
        <v>50</v>
      </c>
      <c r="O97" s="43"/>
      <c r="P97" s="214">
        <f>O97*H97</f>
        <v>0</v>
      </c>
      <c r="Q97" s="214">
        <v>0</v>
      </c>
      <c r="R97" s="214">
        <f>Q97*H97</f>
        <v>0</v>
      </c>
      <c r="S97" s="214">
        <v>0</v>
      </c>
      <c r="T97" s="215">
        <f>S97*H97</f>
        <v>0</v>
      </c>
      <c r="AR97" s="25" t="s">
        <v>9018</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9018</v>
      </c>
      <c r="BM97" s="25" t="s">
        <v>9054</v>
      </c>
    </row>
    <row r="98" spans="2:65" s="11" customFormat="1" ht="29.85" customHeight="1">
      <c r="B98" s="188"/>
      <c r="C98" s="189"/>
      <c r="D98" s="202" t="s">
        <v>78</v>
      </c>
      <c r="E98" s="203" t="s">
        <v>9055</v>
      </c>
      <c r="F98" s="203" t="s">
        <v>9056</v>
      </c>
      <c r="G98" s="189"/>
      <c r="H98" s="189"/>
      <c r="I98" s="192"/>
      <c r="J98" s="204">
        <f>BK98</f>
        <v>0</v>
      </c>
      <c r="K98" s="189"/>
      <c r="L98" s="194"/>
      <c r="M98" s="195"/>
      <c r="N98" s="196"/>
      <c r="O98" s="196"/>
      <c r="P98" s="197">
        <f>P99</f>
        <v>0</v>
      </c>
      <c r="Q98" s="196"/>
      <c r="R98" s="197">
        <f>R99</f>
        <v>0</v>
      </c>
      <c r="S98" s="196"/>
      <c r="T98" s="198">
        <f>T99</f>
        <v>0</v>
      </c>
      <c r="AR98" s="199" t="s">
        <v>251</v>
      </c>
      <c r="AT98" s="200" t="s">
        <v>78</v>
      </c>
      <c r="AU98" s="200" t="s">
        <v>24</v>
      </c>
      <c r="AY98" s="199" t="s">
        <v>228</v>
      </c>
      <c r="BK98" s="201">
        <f>BK99</f>
        <v>0</v>
      </c>
    </row>
    <row r="99" spans="2:65" s="1" customFormat="1" ht="22.5" customHeight="1">
      <c r="B99" s="42"/>
      <c r="C99" s="205" t="s">
        <v>290</v>
      </c>
      <c r="D99" s="205" t="s">
        <v>230</v>
      </c>
      <c r="E99" s="206" t="s">
        <v>9057</v>
      </c>
      <c r="F99" s="207" t="s">
        <v>9058</v>
      </c>
      <c r="G99" s="208" t="s">
        <v>2949</v>
      </c>
      <c r="H99" s="209">
        <v>1</v>
      </c>
      <c r="I99" s="210"/>
      <c r="J99" s="211">
        <f>ROUND(I99*H99,2)</f>
        <v>0</v>
      </c>
      <c r="K99" s="207" t="s">
        <v>264</v>
      </c>
      <c r="L99" s="62"/>
      <c r="M99" s="212" t="s">
        <v>22</v>
      </c>
      <c r="N99" s="290" t="s">
        <v>50</v>
      </c>
      <c r="O99" s="291"/>
      <c r="P99" s="292">
        <f>O99*H99</f>
        <v>0</v>
      </c>
      <c r="Q99" s="292">
        <v>0</v>
      </c>
      <c r="R99" s="292">
        <f>Q99*H99</f>
        <v>0</v>
      </c>
      <c r="S99" s="292">
        <v>0</v>
      </c>
      <c r="T99" s="293">
        <f>S99*H99</f>
        <v>0</v>
      </c>
      <c r="AR99" s="25" t="s">
        <v>9018</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9018</v>
      </c>
      <c r="BM99" s="25" t="s">
        <v>9059</v>
      </c>
    </row>
    <row r="100" spans="2:65" s="1" customFormat="1" ht="6.95" customHeight="1">
      <c r="B100" s="57"/>
      <c r="C100" s="58"/>
      <c r="D100" s="58"/>
      <c r="E100" s="58"/>
      <c r="F100" s="58"/>
      <c r="G100" s="58"/>
      <c r="H100" s="58"/>
      <c r="I100" s="149"/>
      <c r="J100" s="58"/>
      <c r="K100" s="58"/>
      <c r="L100" s="62"/>
    </row>
  </sheetData>
  <sheetProtection algorithmName="SHA-512" hashValue="anoqk8Bacne6h0E9+GHE4+nfpsYzxCzcVz3UQZ+7a2f1zbURXEm0Nu+xb2+zFnzGr5CWVh6jOvPSABtlraBf8g==" saltValue="5a+bvIot2Z5czPADOO+MTA==" spinCount="100000" sheet="1" objects="1" scenarios="1" formatCells="0" formatColumns="0" formatRows="0" sort="0" autoFilter="0"/>
  <autoFilter ref="C79:K99"/>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168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s="1" customFormat="1">
      <c r="B8" s="42"/>
      <c r="C8" s="43"/>
      <c r="D8" s="38" t="s">
        <v>175</v>
      </c>
      <c r="E8" s="43"/>
      <c r="F8" s="43"/>
      <c r="G8" s="43"/>
      <c r="H8" s="43"/>
      <c r="I8" s="128"/>
      <c r="J8" s="43"/>
      <c r="K8" s="46"/>
    </row>
    <row r="9" spans="1:70" s="1" customFormat="1" ht="36.950000000000003" customHeight="1">
      <c r="B9" s="42"/>
      <c r="C9" s="43"/>
      <c r="D9" s="43"/>
      <c r="E9" s="425" t="s">
        <v>9060</v>
      </c>
      <c r="F9" s="424"/>
      <c r="G9" s="424"/>
      <c r="H9" s="424"/>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386" t="s">
        <v>22</v>
      </c>
      <c r="F24" s="386"/>
      <c r="G24" s="386"/>
      <c r="H24" s="386"/>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ROUND(SUM(BE80:BE93), 2)</f>
        <v>0</v>
      </c>
      <c r="G30" s="43"/>
      <c r="H30" s="43"/>
      <c r="I30" s="141">
        <v>0.21</v>
      </c>
      <c r="J30" s="140">
        <f>ROUND(ROUND((SUM(BE80:BE93)), 2)*I30, 2)</f>
        <v>0</v>
      </c>
      <c r="K30" s="46"/>
    </row>
    <row r="31" spans="2:11" s="1" customFormat="1" ht="14.45" customHeight="1">
      <c r="B31" s="42"/>
      <c r="C31" s="43"/>
      <c r="D31" s="43"/>
      <c r="E31" s="50" t="s">
        <v>51</v>
      </c>
      <c r="F31" s="140">
        <f>ROUND(SUM(BF80:BF93), 2)</f>
        <v>0</v>
      </c>
      <c r="G31" s="43"/>
      <c r="H31" s="43"/>
      <c r="I31" s="141">
        <v>0.15</v>
      </c>
      <c r="J31" s="140">
        <f>ROUND(ROUND((SUM(BF80:BF93)), 2)*I31, 2)</f>
        <v>0</v>
      </c>
      <c r="K31" s="46"/>
    </row>
    <row r="32" spans="2:11" s="1" customFormat="1" ht="14.45" hidden="1" customHeight="1">
      <c r="B32" s="42"/>
      <c r="C32" s="43"/>
      <c r="D32" s="43"/>
      <c r="E32" s="50" t="s">
        <v>52</v>
      </c>
      <c r="F32" s="140">
        <f>ROUND(SUM(BG80:BG93), 2)</f>
        <v>0</v>
      </c>
      <c r="G32" s="43"/>
      <c r="H32" s="43"/>
      <c r="I32" s="141">
        <v>0.21</v>
      </c>
      <c r="J32" s="140">
        <v>0</v>
      </c>
      <c r="K32" s="46"/>
    </row>
    <row r="33" spans="2:11" s="1" customFormat="1" ht="14.45" hidden="1" customHeight="1">
      <c r="B33" s="42"/>
      <c r="C33" s="43"/>
      <c r="D33" s="43"/>
      <c r="E33" s="50" t="s">
        <v>53</v>
      </c>
      <c r="F33" s="140">
        <f>ROUND(SUM(BH80:BH93), 2)</f>
        <v>0</v>
      </c>
      <c r="G33" s="43"/>
      <c r="H33" s="43"/>
      <c r="I33" s="141">
        <v>0.15</v>
      </c>
      <c r="J33" s="140">
        <v>0</v>
      </c>
      <c r="K33" s="46"/>
    </row>
    <row r="34" spans="2:11" s="1" customFormat="1" ht="14.45" hidden="1" customHeight="1">
      <c r="B34" s="42"/>
      <c r="C34" s="43"/>
      <c r="D34" s="43"/>
      <c r="E34" s="50" t="s">
        <v>54</v>
      </c>
      <c r="F34" s="140">
        <f>ROUND(SUM(BI80:BI93),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2" t="str">
        <f>E7</f>
        <v>NOVÁ PSYCHIATRIE - NEMOCNICE TÁBOR (staveniště A)</v>
      </c>
      <c r="F45" s="423"/>
      <c r="G45" s="423"/>
      <c r="H45" s="423"/>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5" t="str">
        <f>E9</f>
        <v>SO11a - Terasa</v>
      </c>
      <c r="F47" s="424"/>
      <c r="G47" s="424"/>
      <c r="H47" s="424"/>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185</v>
      </c>
      <c r="E57" s="162"/>
      <c r="F57" s="162"/>
      <c r="G57" s="162"/>
      <c r="H57" s="162"/>
      <c r="I57" s="163"/>
      <c r="J57" s="164">
        <f>J81</f>
        <v>0</v>
      </c>
      <c r="K57" s="165"/>
    </row>
    <row r="58" spans="2:47" s="9" customFormat="1" ht="19.899999999999999" customHeight="1">
      <c r="B58" s="166"/>
      <c r="C58" s="167"/>
      <c r="D58" s="168" t="s">
        <v>8349</v>
      </c>
      <c r="E58" s="169"/>
      <c r="F58" s="169"/>
      <c r="G58" s="169"/>
      <c r="H58" s="169"/>
      <c r="I58" s="170"/>
      <c r="J58" s="171">
        <f>J82</f>
        <v>0</v>
      </c>
      <c r="K58" s="172"/>
    </row>
    <row r="59" spans="2:47" s="9" customFormat="1" ht="19.899999999999999" customHeight="1">
      <c r="B59" s="166"/>
      <c r="C59" s="167"/>
      <c r="D59" s="168" t="s">
        <v>192</v>
      </c>
      <c r="E59" s="169"/>
      <c r="F59" s="169"/>
      <c r="G59" s="169"/>
      <c r="H59" s="169"/>
      <c r="I59" s="170"/>
      <c r="J59" s="171">
        <f>J85</f>
        <v>0</v>
      </c>
      <c r="K59" s="172"/>
    </row>
    <row r="60" spans="2:47" s="9" customFormat="1" ht="19.899999999999999" customHeight="1">
      <c r="B60" s="166"/>
      <c r="C60" s="167"/>
      <c r="D60" s="168" t="s">
        <v>194</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6" t="str">
        <f>E7</f>
        <v>NOVÁ PSYCHIATRIE - NEMOCNICE TÁBOR (staveniště A)</v>
      </c>
      <c r="F70" s="427"/>
      <c r="G70" s="427"/>
      <c r="H70" s="427"/>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7" t="str">
        <f>E9</f>
        <v>SO11a - Terasa</v>
      </c>
      <c r="F72" s="428"/>
      <c r="G72" s="428"/>
      <c r="H72" s="428"/>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4.6629674099999994</v>
      </c>
      <c r="S80" s="86"/>
      <c r="T80" s="186">
        <f>T81</f>
        <v>0</v>
      </c>
      <c r="AT80" s="25" t="s">
        <v>78</v>
      </c>
      <c r="AU80" s="25" t="s">
        <v>184</v>
      </c>
      <c r="BK80" s="187">
        <f>BK81</f>
        <v>0</v>
      </c>
    </row>
    <row r="81" spans="2:65" s="11" customFormat="1" ht="37.35" customHeight="1">
      <c r="B81" s="188"/>
      <c r="C81" s="189"/>
      <c r="D81" s="190" t="s">
        <v>78</v>
      </c>
      <c r="E81" s="191" t="s">
        <v>226</v>
      </c>
      <c r="F81" s="191" t="s">
        <v>227</v>
      </c>
      <c r="G81" s="189"/>
      <c r="H81" s="189"/>
      <c r="I81" s="192"/>
      <c r="J81" s="193">
        <f>BK81</f>
        <v>0</v>
      </c>
      <c r="K81" s="189"/>
      <c r="L81" s="194"/>
      <c r="M81" s="195"/>
      <c r="N81" s="196"/>
      <c r="O81" s="196"/>
      <c r="P81" s="197">
        <f>P82+P85+P92</f>
        <v>0</v>
      </c>
      <c r="Q81" s="196"/>
      <c r="R81" s="197">
        <f>R82+R85+R92</f>
        <v>4.6629674099999994</v>
      </c>
      <c r="S81" s="196"/>
      <c r="T81" s="198">
        <f>T82+T85+T92</f>
        <v>0</v>
      </c>
      <c r="AR81" s="199" t="s">
        <v>24</v>
      </c>
      <c r="AT81" s="200" t="s">
        <v>78</v>
      </c>
      <c r="AU81" s="200" t="s">
        <v>79</v>
      </c>
      <c r="AY81" s="199" t="s">
        <v>228</v>
      </c>
      <c r="BK81" s="201">
        <f>BK82+BK85+BK92</f>
        <v>0</v>
      </c>
    </row>
    <row r="82" spans="2:65" s="11" customFormat="1" ht="19.899999999999999" customHeight="1">
      <c r="B82" s="188"/>
      <c r="C82" s="189"/>
      <c r="D82" s="202" t="s">
        <v>78</v>
      </c>
      <c r="E82" s="203" t="s">
        <v>251</v>
      </c>
      <c r="F82" s="203" t="s">
        <v>8506</v>
      </c>
      <c r="G82" s="189"/>
      <c r="H82" s="189"/>
      <c r="I82" s="192"/>
      <c r="J82" s="204">
        <f>BK82</f>
        <v>0</v>
      </c>
      <c r="K82" s="189"/>
      <c r="L82" s="194"/>
      <c r="M82" s="195"/>
      <c r="N82" s="196"/>
      <c r="O82" s="196"/>
      <c r="P82" s="197">
        <f>SUM(P83:P84)</f>
        <v>0</v>
      </c>
      <c r="Q82" s="196"/>
      <c r="R82" s="197">
        <f>SUM(R83:R84)</f>
        <v>0</v>
      </c>
      <c r="S82" s="196"/>
      <c r="T82" s="198">
        <f>SUM(T83:T84)</f>
        <v>0</v>
      </c>
      <c r="AR82" s="199" t="s">
        <v>24</v>
      </c>
      <c r="AT82" s="200" t="s">
        <v>78</v>
      </c>
      <c r="AU82" s="200" t="s">
        <v>24</v>
      </c>
      <c r="AY82" s="199" t="s">
        <v>228</v>
      </c>
      <c r="BK82" s="201">
        <f>SUM(BK83:BK84)</f>
        <v>0</v>
      </c>
    </row>
    <row r="83" spans="2:65" s="1" customFormat="1" ht="31.5" customHeight="1">
      <c r="B83" s="42"/>
      <c r="C83" s="205" t="s">
        <v>24</v>
      </c>
      <c r="D83" s="205" t="s">
        <v>230</v>
      </c>
      <c r="E83" s="206" t="s">
        <v>9061</v>
      </c>
      <c r="F83" s="207" t="s">
        <v>9062</v>
      </c>
      <c r="G83" s="208" t="s">
        <v>263</v>
      </c>
      <c r="H83" s="209">
        <v>48.703000000000003</v>
      </c>
      <c r="I83" s="210"/>
      <c r="J83" s="211">
        <f>ROUND(I83*H83,2)</f>
        <v>0</v>
      </c>
      <c r="K83" s="207" t="s">
        <v>22</v>
      </c>
      <c r="L83" s="62"/>
      <c r="M83" s="212" t="s">
        <v>22</v>
      </c>
      <c r="N83" s="213" t="s">
        <v>50</v>
      </c>
      <c r="O83" s="43"/>
      <c r="P83" s="214">
        <f>O83*H83</f>
        <v>0</v>
      </c>
      <c r="Q83" s="214">
        <v>0</v>
      </c>
      <c r="R83" s="214">
        <f>Q83*H83</f>
        <v>0</v>
      </c>
      <c r="S83" s="214">
        <v>0</v>
      </c>
      <c r="T83" s="215">
        <f>S83*H83</f>
        <v>0</v>
      </c>
      <c r="AR83" s="25" t="s">
        <v>235</v>
      </c>
      <c r="AT83" s="25" t="s">
        <v>230</v>
      </c>
      <c r="AU83" s="25" t="s">
        <v>87</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235</v>
      </c>
      <c r="BM83" s="25" t="s">
        <v>9063</v>
      </c>
    </row>
    <row r="84" spans="2:65" s="1" customFormat="1" ht="31.5" customHeight="1">
      <c r="B84" s="42"/>
      <c r="C84" s="205" t="s">
        <v>87</v>
      </c>
      <c r="D84" s="205" t="s">
        <v>230</v>
      </c>
      <c r="E84" s="206" t="s">
        <v>9064</v>
      </c>
      <c r="F84" s="207" t="s">
        <v>9065</v>
      </c>
      <c r="G84" s="208" t="s">
        <v>263</v>
      </c>
      <c r="H84" s="209">
        <v>48.703000000000003</v>
      </c>
      <c r="I84" s="210"/>
      <c r="J84" s="211">
        <f>ROUND(I84*H84,2)</f>
        <v>0</v>
      </c>
      <c r="K84" s="207" t="s">
        <v>22</v>
      </c>
      <c r="L84" s="62"/>
      <c r="M84" s="212" t="s">
        <v>22</v>
      </c>
      <c r="N84" s="213" t="s">
        <v>50</v>
      </c>
      <c r="O84" s="43"/>
      <c r="P84" s="214">
        <f>O84*H84</f>
        <v>0</v>
      </c>
      <c r="Q84" s="214">
        <v>0</v>
      </c>
      <c r="R84" s="214">
        <f>Q84*H84</f>
        <v>0</v>
      </c>
      <c r="S84" s="214">
        <v>0</v>
      </c>
      <c r="T84" s="215">
        <f>S84*H84</f>
        <v>0</v>
      </c>
      <c r="AR84" s="25" t="s">
        <v>235</v>
      </c>
      <c r="AT84" s="25" t="s">
        <v>230</v>
      </c>
      <c r="AU84" s="25" t="s">
        <v>87</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235</v>
      </c>
      <c r="BM84" s="25" t="s">
        <v>9066</v>
      </c>
    </row>
    <row r="85" spans="2:65" s="11" customFormat="1" ht="29.85" customHeight="1">
      <c r="B85" s="188"/>
      <c r="C85" s="189"/>
      <c r="D85" s="202" t="s">
        <v>78</v>
      </c>
      <c r="E85" s="203" t="s">
        <v>272</v>
      </c>
      <c r="F85" s="203" t="s">
        <v>870</v>
      </c>
      <c r="G85" s="189"/>
      <c r="H85" s="189"/>
      <c r="I85" s="192"/>
      <c r="J85" s="204">
        <f>BK85</f>
        <v>0</v>
      </c>
      <c r="K85" s="189"/>
      <c r="L85" s="194"/>
      <c r="M85" s="195"/>
      <c r="N85" s="196"/>
      <c r="O85" s="196"/>
      <c r="P85" s="197">
        <f>SUM(P86:P91)</f>
        <v>0</v>
      </c>
      <c r="Q85" s="196"/>
      <c r="R85" s="197">
        <f>SUM(R86:R91)</f>
        <v>4.6629674099999994</v>
      </c>
      <c r="S85" s="196"/>
      <c r="T85" s="198">
        <f>SUM(T86:T91)</f>
        <v>0</v>
      </c>
      <c r="AR85" s="199" t="s">
        <v>24</v>
      </c>
      <c r="AT85" s="200" t="s">
        <v>78</v>
      </c>
      <c r="AU85" s="200" t="s">
        <v>24</v>
      </c>
      <c r="AY85" s="199" t="s">
        <v>228</v>
      </c>
      <c r="BK85" s="201">
        <f>SUM(BK86:BK91)</f>
        <v>0</v>
      </c>
    </row>
    <row r="86" spans="2:65" s="1" customFormat="1" ht="44.25" customHeight="1">
      <c r="B86" s="42"/>
      <c r="C86" s="205" t="s">
        <v>101</v>
      </c>
      <c r="D86" s="205" t="s">
        <v>230</v>
      </c>
      <c r="E86" s="206" t="s">
        <v>7884</v>
      </c>
      <c r="F86" s="207" t="s">
        <v>9067</v>
      </c>
      <c r="G86" s="208" t="s">
        <v>328</v>
      </c>
      <c r="H86" s="209">
        <v>24.37</v>
      </c>
      <c r="I86" s="210"/>
      <c r="J86" s="211">
        <f>ROUND(I86*H86,2)</f>
        <v>0</v>
      </c>
      <c r="K86" s="207" t="s">
        <v>22</v>
      </c>
      <c r="L86" s="62"/>
      <c r="M86" s="212" t="s">
        <v>22</v>
      </c>
      <c r="N86" s="213" t="s">
        <v>50</v>
      </c>
      <c r="O86" s="43"/>
      <c r="P86" s="214">
        <f>O86*H86</f>
        <v>0</v>
      </c>
      <c r="Q86" s="214">
        <v>0.1295</v>
      </c>
      <c r="R86" s="214">
        <f>Q86*H86</f>
        <v>3.1559150000000002</v>
      </c>
      <c r="S86" s="214">
        <v>0</v>
      </c>
      <c r="T86" s="215">
        <f>S86*H86</f>
        <v>0</v>
      </c>
      <c r="AR86" s="25" t="s">
        <v>235</v>
      </c>
      <c r="AT86" s="25" t="s">
        <v>230</v>
      </c>
      <c r="AU86" s="25" t="s">
        <v>87</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235</v>
      </c>
      <c r="BM86" s="25" t="s">
        <v>9068</v>
      </c>
    </row>
    <row r="87" spans="2:65" s="12" customFormat="1" ht="13.5">
      <c r="B87" s="217"/>
      <c r="C87" s="218"/>
      <c r="D87" s="219" t="s">
        <v>237</v>
      </c>
      <c r="E87" s="220" t="s">
        <v>22</v>
      </c>
      <c r="F87" s="221" t="s">
        <v>9069</v>
      </c>
      <c r="G87" s="218"/>
      <c r="H87" s="222">
        <v>24.37</v>
      </c>
      <c r="I87" s="223"/>
      <c r="J87" s="218"/>
      <c r="K87" s="218"/>
      <c r="L87" s="224"/>
      <c r="M87" s="225"/>
      <c r="N87" s="226"/>
      <c r="O87" s="226"/>
      <c r="P87" s="226"/>
      <c r="Q87" s="226"/>
      <c r="R87" s="226"/>
      <c r="S87" s="226"/>
      <c r="T87" s="227"/>
      <c r="AT87" s="228" t="s">
        <v>237</v>
      </c>
      <c r="AU87" s="228" t="s">
        <v>87</v>
      </c>
      <c r="AV87" s="12" t="s">
        <v>87</v>
      </c>
      <c r="AW87" s="12" t="s">
        <v>42</v>
      </c>
      <c r="AX87" s="12" t="s">
        <v>24</v>
      </c>
      <c r="AY87" s="228" t="s">
        <v>228</v>
      </c>
    </row>
    <row r="88" spans="2:65" s="1" customFormat="1" ht="22.5" customHeight="1">
      <c r="B88" s="42"/>
      <c r="C88" s="233" t="s">
        <v>235</v>
      </c>
      <c r="D88" s="233" t="s">
        <v>349</v>
      </c>
      <c r="E88" s="234" t="s">
        <v>9070</v>
      </c>
      <c r="F88" s="235" t="s">
        <v>9071</v>
      </c>
      <c r="G88" s="236" t="s">
        <v>328</v>
      </c>
      <c r="H88" s="237">
        <v>25.588999999999999</v>
      </c>
      <c r="I88" s="238"/>
      <c r="J88" s="239">
        <f>ROUND(I88*H88,2)</f>
        <v>0</v>
      </c>
      <c r="K88" s="235" t="s">
        <v>22</v>
      </c>
      <c r="L88" s="240"/>
      <c r="M88" s="241" t="s">
        <v>22</v>
      </c>
      <c r="N88" s="242" t="s">
        <v>50</v>
      </c>
      <c r="O88" s="43"/>
      <c r="P88" s="214">
        <f>O88*H88</f>
        <v>0</v>
      </c>
      <c r="Q88" s="214">
        <v>5.8000000000000003E-2</v>
      </c>
      <c r="R88" s="214">
        <f>Q88*H88</f>
        <v>1.484162</v>
      </c>
      <c r="S88" s="214">
        <v>0</v>
      </c>
      <c r="T88" s="215">
        <f>S88*H88</f>
        <v>0</v>
      </c>
      <c r="AR88" s="25" t="s">
        <v>267</v>
      </c>
      <c r="AT88" s="25" t="s">
        <v>349</v>
      </c>
      <c r="AU88" s="25" t="s">
        <v>87</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235</v>
      </c>
      <c r="BM88" s="25" t="s">
        <v>9072</v>
      </c>
    </row>
    <row r="89" spans="2:65" s="12" customFormat="1" ht="13.5">
      <c r="B89" s="217"/>
      <c r="C89" s="218"/>
      <c r="D89" s="219" t="s">
        <v>237</v>
      </c>
      <c r="E89" s="220" t="s">
        <v>22</v>
      </c>
      <c r="F89" s="221" t="s">
        <v>9073</v>
      </c>
      <c r="G89" s="218"/>
      <c r="H89" s="222">
        <v>25.588999999999999</v>
      </c>
      <c r="I89" s="223"/>
      <c r="J89" s="218"/>
      <c r="K89" s="218"/>
      <c r="L89" s="224"/>
      <c r="M89" s="225"/>
      <c r="N89" s="226"/>
      <c r="O89" s="226"/>
      <c r="P89" s="226"/>
      <c r="Q89" s="226"/>
      <c r="R89" s="226"/>
      <c r="S89" s="226"/>
      <c r="T89" s="227"/>
      <c r="AT89" s="228" t="s">
        <v>237</v>
      </c>
      <c r="AU89" s="228" t="s">
        <v>87</v>
      </c>
      <c r="AV89" s="12" t="s">
        <v>87</v>
      </c>
      <c r="AW89" s="12" t="s">
        <v>42</v>
      </c>
      <c r="AX89" s="12" t="s">
        <v>24</v>
      </c>
      <c r="AY89" s="228" t="s">
        <v>228</v>
      </c>
    </row>
    <row r="90" spans="2:65" s="1" customFormat="1" ht="31.5" customHeight="1">
      <c r="B90" s="42"/>
      <c r="C90" s="205" t="s">
        <v>251</v>
      </c>
      <c r="D90" s="205" t="s">
        <v>230</v>
      </c>
      <c r="E90" s="206" t="s">
        <v>9074</v>
      </c>
      <c r="F90" s="207" t="s">
        <v>9075</v>
      </c>
      <c r="G90" s="208" t="s">
        <v>263</v>
      </c>
      <c r="H90" s="209">
        <v>48.703000000000003</v>
      </c>
      <c r="I90" s="210"/>
      <c r="J90" s="211">
        <f>ROUND(I90*H90,2)</f>
        <v>0</v>
      </c>
      <c r="K90" s="207" t="s">
        <v>22</v>
      </c>
      <c r="L90" s="62"/>
      <c r="M90" s="212" t="s">
        <v>22</v>
      </c>
      <c r="N90" s="213" t="s">
        <v>50</v>
      </c>
      <c r="O90" s="43"/>
      <c r="P90" s="214">
        <f>O90*H90</f>
        <v>0</v>
      </c>
      <c r="Q90" s="214">
        <v>4.6999999999999999E-4</v>
      </c>
      <c r="R90" s="214">
        <f>Q90*H90</f>
        <v>2.289041E-2</v>
      </c>
      <c r="S90" s="214">
        <v>0</v>
      </c>
      <c r="T90" s="215">
        <f>S90*H90</f>
        <v>0</v>
      </c>
      <c r="AR90" s="25" t="s">
        <v>235</v>
      </c>
      <c r="AT90" s="25" t="s">
        <v>230</v>
      </c>
      <c r="AU90" s="25" t="s">
        <v>87</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235</v>
      </c>
      <c r="BM90" s="25" t="s">
        <v>9076</v>
      </c>
    </row>
    <row r="91" spans="2:65" s="12" customFormat="1" ht="13.5">
      <c r="B91" s="217"/>
      <c r="C91" s="218"/>
      <c r="D91" s="229" t="s">
        <v>237</v>
      </c>
      <c r="E91" s="230" t="s">
        <v>22</v>
      </c>
      <c r="F91" s="231" t="s">
        <v>9077</v>
      </c>
      <c r="G91" s="218"/>
      <c r="H91" s="232">
        <v>48.703000000000003</v>
      </c>
      <c r="I91" s="223"/>
      <c r="J91" s="218"/>
      <c r="K91" s="218"/>
      <c r="L91" s="224"/>
      <c r="M91" s="225"/>
      <c r="N91" s="226"/>
      <c r="O91" s="226"/>
      <c r="P91" s="226"/>
      <c r="Q91" s="226"/>
      <c r="R91" s="226"/>
      <c r="S91" s="226"/>
      <c r="T91" s="227"/>
      <c r="AT91" s="228" t="s">
        <v>237</v>
      </c>
      <c r="AU91" s="228" t="s">
        <v>87</v>
      </c>
      <c r="AV91" s="12" t="s">
        <v>87</v>
      </c>
      <c r="AW91" s="12" t="s">
        <v>42</v>
      </c>
      <c r="AX91" s="12" t="s">
        <v>24</v>
      </c>
      <c r="AY91" s="228" t="s">
        <v>228</v>
      </c>
    </row>
    <row r="92" spans="2:65" s="11" customFormat="1" ht="29.85" customHeight="1">
      <c r="B92" s="188"/>
      <c r="C92" s="189"/>
      <c r="D92" s="202" t="s">
        <v>78</v>
      </c>
      <c r="E92" s="203" t="s">
        <v>946</v>
      </c>
      <c r="F92" s="203" t="s">
        <v>947</v>
      </c>
      <c r="G92" s="189"/>
      <c r="H92" s="189"/>
      <c r="I92" s="192"/>
      <c r="J92" s="204">
        <f>BK92</f>
        <v>0</v>
      </c>
      <c r="K92" s="189"/>
      <c r="L92" s="194"/>
      <c r="M92" s="195"/>
      <c r="N92" s="196"/>
      <c r="O92" s="196"/>
      <c r="P92" s="197">
        <f>P93</f>
        <v>0</v>
      </c>
      <c r="Q92" s="196"/>
      <c r="R92" s="197">
        <f>R93</f>
        <v>0</v>
      </c>
      <c r="S92" s="196"/>
      <c r="T92" s="198">
        <f>T93</f>
        <v>0</v>
      </c>
      <c r="AR92" s="199" t="s">
        <v>24</v>
      </c>
      <c r="AT92" s="200" t="s">
        <v>78</v>
      </c>
      <c r="AU92" s="200" t="s">
        <v>24</v>
      </c>
      <c r="AY92" s="199" t="s">
        <v>228</v>
      </c>
      <c r="BK92" s="201">
        <f>BK93</f>
        <v>0</v>
      </c>
    </row>
    <row r="93" spans="2:65" s="1" customFormat="1" ht="31.5" customHeight="1">
      <c r="B93" s="42"/>
      <c r="C93" s="205" t="s">
        <v>255</v>
      </c>
      <c r="D93" s="205" t="s">
        <v>230</v>
      </c>
      <c r="E93" s="206" t="s">
        <v>7908</v>
      </c>
      <c r="F93" s="207" t="s">
        <v>9078</v>
      </c>
      <c r="G93" s="208" t="s">
        <v>316</v>
      </c>
      <c r="H93" s="209">
        <v>4.6630000000000003</v>
      </c>
      <c r="I93" s="210"/>
      <c r="J93" s="211">
        <f>ROUND(I93*H93,2)</f>
        <v>0</v>
      </c>
      <c r="K93" s="207" t="s">
        <v>22</v>
      </c>
      <c r="L93" s="62"/>
      <c r="M93" s="212" t="s">
        <v>22</v>
      </c>
      <c r="N93" s="290" t="s">
        <v>50</v>
      </c>
      <c r="O93" s="291"/>
      <c r="P93" s="292">
        <f>O93*H93</f>
        <v>0</v>
      </c>
      <c r="Q93" s="292">
        <v>0</v>
      </c>
      <c r="R93" s="292">
        <f>Q93*H93</f>
        <v>0</v>
      </c>
      <c r="S93" s="292">
        <v>0</v>
      </c>
      <c r="T93" s="293">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9079</v>
      </c>
    </row>
    <row r="94" spans="2:65" s="1" customFormat="1" ht="6.95" customHeight="1">
      <c r="B94" s="57"/>
      <c r="C94" s="58"/>
      <c r="D94" s="58"/>
      <c r="E94" s="58"/>
      <c r="F94" s="58"/>
      <c r="G94" s="58"/>
      <c r="H94" s="58"/>
      <c r="I94" s="149"/>
      <c r="J94" s="58"/>
      <c r="K94" s="58"/>
      <c r="L94" s="62"/>
    </row>
  </sheetData>
  <sheetProtection algorithmName="SHA-512" hashValue="wrmQviLY6NvNCw/8VDZ45a6DJInLvjWlFL5lSiG5O5O0j0uXOkdIwf4WI3X+D92v2zTCO5wgthjTtOrIQftHag==" saltValue="n9mdW7uyihvK0nzuekI9qA==" spinCount="100000" sheet="1" objects="1" scenarios="1" formatCells="0" formatColumns="0" formatRows="0" sort="0" autoFilter="0"/>
  <autoFilter ref="C79:K93"/>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zoomScaleNormal="100" workbookViewId="0"/>
  </sheetViews>
  <sheetFormatPr defaultRowHeight="13.5"/>
  <cols>
    <col min="1" max="1" width="8.33203125" style="301" customWidth="1"/>
    <col min="2" max="2" width="1.6640625" style="301" customWidth="1"/>
    <col min="3" max="4" width="5" style="301" customWidth="1"/>
    <col min="5" max="5" width="11.6640625" style="301" customWidth="1"/>
    <col min="6" max="6" width="9.1640625" style="301" customWidth="1"/>
    <col min="7" max="7" width="5" style="301" customWidth="1"/>
    <col min="8" max="8" width="77.83203125" style="301" customWidth="1"/>
    <col min="9" max="10" width="20" style="301" customWidth="1"/>
    <col min="11" max="11" width="1.6640625" style="301" customWidth="1"/>
  </cols>
  <sheetData>
    <row r="1" spans="2:11" ht="37.5" customHeight="1"/>
    <row r="2" spans="2:11" ht="7.5" customHeight="1">
      <c r="B2" s="302"/>
      <c r="C2" s="303"/>
      <c r="D2" s="303"/>
      <c r="E2" s="303"/>
      <c r="F2" s="303"/>
      <c r="G2" s="303"/>
      <c r="H2" s="303"/>
      <c r="I2" s="303"/>
      <c r="J2" s="303"/>
      <c r="K2" s="304"/>
    </row>
    <row r="3" spans="2:11" s="16" customFormat="1" ht="45" customHeight="1">
      <c r="B3" s="305"/>
      <c r="C3" s="435" t="s">
        <v>9080</v>
      </c>
      <c r="D3" s="435"/>
      <c r="E3" s="435"/>
      <c r="F3" s="435"/>
      <c r="G3" s="435"/>
      <c r="H3" s="435"/>
      <c r="I3" s="435"/>
      <c r="J3" s="435"/>
      <c r="K3" s="306"/>
    </row>
    <row r="4" spans="2:11" ht="25.5" customHeight="1">
      <c r="B4" s="307"/>
      <c r="C4" s="439" t="s">
        <v>9081</v>
      </c>
      <c r="D4" s="439"/>
      <c r="E4" s="439"/>
      <c r="F4" s="439"/>
      <c r="G4" s="439"/>
      <c r="H4" s="439"/>
      <c r="I4" s="439"/>
      <c r="J4" s="439"/>
      <c r="K4" s="308"/>
    </row>
    <row r="5" spans="2:11" ht="5.25" customHeight="1">
      <c r="B5" s="307"/>
      <c r="C5" s="309"/>
      <c r="D5" s="309"/>
      <c r="E5" s="309"/>
      <c r="F5" s="309"/>
      <c r="G5" s="309"/>
      <c r="H5" s="309"/>
      <c r="I5" s="309"/>
      <c r="J5" s="309"/>
      <c r="K5" s="308"/>
    </row>
    <row r="6" spans="2:11" ht="15" customHeight="1">
      <c r="B6" s="307"/>
      <c r="C6" s="438" t="s">
        <v>9082</v>
      </c>
      <c r="D6" s="438"/>
      <c r="E6" s="438"/>
      <c r="F6" s="438"/>
      <c r="G6" s="438"/>
      <c r="H6" s="438"/>
      <c r="I6" s="438"/>
      <c r="J6" s="438"/>
      <c r="K6" s="308"/>
    </row>
    <row r="7" spans="2:11" ht="15" customHeight="1">
      <c r="B7" s="311"/>
      <c r="C7" s="438" t="s">
        <v>9083</v>
      </c>
      <c r="D7" s="438"/>
      <c r="E7" s="438"/>
      <c r="F7" s="438"/>
      <c r="G7" s="438"/>
      <c r="H7" s="438"/>
      <c r="I7" s="438"/>
      <c r="J7" s="438"/>
      <c r="K7" s="308"/>
    </row>
    <row r="8" spans="2:11" ht="12.75" customHeight="1">
      <c r="B8" s="311"/>
      <c r="C8" s="310"/>
      <c r="D8" s="310"/>
      <c r="E8" s="310"/>
      <c r="F8" s="310"/>
      <c r="G8" s="310"/>
      <c r="H8" s="310"/>
      <c r="I8" s="310"/>
      <c r="J8" s="310"/>
      <c r="K8" s="308"/>
    </row>
    <row r="9" spans="2:11" ht="15" customHeight="1">
      <c r="B9" s="311"/>
      <c r="C9" s="438" t="s">
        <v>9084</v>
      </c>
      <c r="D9" s="438"/>
      <c r="E9" s="438"/>
      <c r="F9" s="438"/>
      <c r="G9" s="438"/>
      <c r="H9" s="438"/>
      <c r="I9" s="438"/>
      <c r="J9" s="438"/>
      <c r="K9" s="308"/>
    </row>
    <row r="10" spans="2:11" ht="15" customHeight="1">
      <c r="B10" s="311"/>
      <c r="C10" s="310"/>
      <c r="D10" s="438" t="s">
        <v>9085</v>
      </c>
      <c r="E10" s="438"/>
      <c r="F10" s="438"/>
      <c r="G10" s="438"/>
      <c r="H10" s="438"/>
      <c r="I10" s="438"/>
      <c r="J10" s="438"/>
      <c r="K10" s="308"/>
    </row>
    <row r="11" spans="2:11" ht="15" customHeight="1">
      <c r="B11" s="311"/>
      <c r="C11" s="312"/>
      <c r="D11" s="438" t="s">
        <v>9086</v>
      </c>
      <c r="E11" s="438"/>
      <c r="F11" s="438"/>
      <c r="G11" s="438"/>
      <c r="H11" s="438"/>
      <c r="I11" s="438"/>
      <c r="J11" s="438"/>
      <c r="K11" s="308"/>
    </row>
    <row r="12" spans="2:11" ht="12.75" customHeight="1">
      <c r="B12" s="311"/>
      <c r="C12" s="312"/>
      <c r="D12" s="312"/>
      <c r="E12" s="312"/>
      <c r="F12" s="312"/>
      <c r="G12" s="312"/>
      <c r="H12" s="312"/>
      <c r="I12" s="312"/>
      <c r="J12" s="312"/>
      <c r="K12" s="308"/>
    </row>
    <row r="13" spans="2:11" ht="15" customHeight="1">
      <c r="B13" s="311"/>
      <c r="C13" s="312"/>
      <c r="D13" s="438" t="s">
        <v>9087</v>
      </c>
      <c r="E13" s="438"/>
      <c r="F13" s="438"/>
      <c r="G13" s="438"/>
      <c r="H13" s="438"/>
      <c r="I13" s="438"/>
      <c r="J13" s="438"/>
      <c r="K13" s="308"/>
    </row>
    <row r="14" spans="2:11" ht="15" customHeight="1">
      <c r="B14" s="311"/>
      <c r="C14" s="312"/>
      <c r="D14" s="438" t="s">
        <v>9088</v>
      </c>
      <c r="E14" s="438"/>
      <c r="F14" s="438"/>
      <c r="G14" s="438"/>
      <c r="H14" s="438"/>
      <c r="I14" s="438"/>
      <c r="J14" s="438"/>
      <c r="K14" s="308"/>
    </row>
    <row r="15" spans="2:11" ht="15" customHeight="1">
      <c r="B15" s="311"/>
      <c r="C15" s="312"/>
      <c r="D15" s="438" t="s">
        <v>9089</v>
      </c>
      <c r="E15" s="438"/>
      <c r="F15" s="438"/>
      <c r="G15" s="438"/>
      <c r="H15" s="438"/>
      <c r="I15" s="438"/>
      <c r="J15" s="438"/>
      <c r="K15" s="308"/>
    </row>
    <row r="16" spans="2:11" ht="15" customHeight="1">
      <c r="B16" s="311"/>
      <c r="C16" s="312"/>
      <c r="D16" s="312"/>
      <c r="E16" s="313" t="s">
        <v>85</v>
      </c>
      <c r="F16" s="438" t="s">
        <v>9090</v>
      </c>
      <c r="G16" s="438"/>
      <c r="H16" s="438"/>
      <c r="I16" s="438"/>
      <c r="J16" s="438"/>
      <c r="K16" s="308"/>
    </row>
    <row r="17" spans="2:11" ht="15" customHeight="1">
      <c r="B17" s="311"/>
      <c r="C17" s="312"/>
      <c r="D17" s="312"/>
      <c r="E17" s="313" t="s">
        <v>9091</v>
      </c>
      <c r="F17" s="438" t="s">
        <v>9092</v>
      </c>
      <c r="G17" s="438"/>
      <c r="H17" s="438"/>
      <c r="I17" s="438"/>
      <c r="J17" s="438"/>
      <c r="K17" s="308"/>
    </row>
    <row r="18" spans="2:11" ht="15" customHeight="1">
      <c r="B18" s="311"/>
      <c r="C18" s="312"/>
      <c r="D18" s="312"/>
      <c r="E18" s="313" t="s">
        <v>9093</v>
      </c>
      <c r="F18" s="438" t="s">
        <v>9094</v>
      </c>
      <c r="G18" s="438"/>
      <c r="H18" s="438"/>
      <c r="I18" s="438"/>
      <c r="J18" s="438"/>
      <c r="K18" s="308"/>
    </row>
    <row r="19" spans="2:11" ht="15" customHeight="1">
      <c r="B19" s="311"/>
      <c r="C19" s="312"/>
      <c r="D19" s="312"/>
      <c r="E19" s="313" t="s">
        <v>9095</v>
      </c>
      <c r="F19" s="438" t="s">
        <v>9096</v>
      </c>
      <c r="G19" s="438"/>
      <c r="H19" s="438"/>
      <c r="I19" s="438"/>
      <c r="J19" s="438"/>
      <c r="K19" s="308"/>
    </row>
    <row r="20" spans="2:11" ht="15" customHeight="1">
      <c r="B20" s="311"/>
      <c r="C20" s="312"/>
      <c r="D20" s="312"/>
      <c r="E20" s="313" t="s">
        <v>9097</v>
      </c>
      <c r="F20" s="438" t="s">
        <v>3595</v>
      </c>
      <c r="G20" s="438"/>
      <c r="H20" s="438"/>
      <c r="I20" s="438"/>
      <c r="J20" s="438"/>
      <c r="K20" s="308"/>
    </row>
    <row r="21" spans="2:11" ht="15" customHeight="1">
      <c r="B21" s="311"/>
      <c r="C21" s="312"/>
      <c r="D21" s="312"/>
      <c r="E21" s="313" t="s">
        <v>91</v>
      </c>
      <c r="F21" s="438" t="s">
        <v>9098</v>
      </c>
      <c r="G21" s="438"/>
      <c r="H21" s="438"/>
      <c r="I21" s="438"/>
      <c r="J21" s="438"/>
      <c r="K21" s="308"/>
    </row>
    <row r="22" spans="2:11" ht="12.75" customHeight="1">
      <c r="B22" s="311"/>
      <c r="C22" s="312"/>
      <c r="D22" s="312"/>
      <c r="E22" s="312"/>
      <c r="F22" s="312"/>
      <c r="G22" s="312"/>
      <c r="H22" s="312"/>
      <c r="I22" s="312"/>
      <c r="J22" s="312"/>
      <c r="K22" s="308"/>
    </row>
    <row r="23" spans="2:11" ht="15" customHeight="1">
      <c r="B23" s="311"/>
      <c r="C23" s="438" t="s">
        <v>9099</v>
      </c>
      <c r="D23" s="438"/>
      <c r="E23" s="438"/>
      <c r="F23" s="438"/>
      <c r="G23" s="438"/>
      <c r="H23" s="438"/>
      <c r="I23" s="438"/>
      <c r="J23" s="438"/>
      <c r="K23" s="308"/>
    </row>
    <row r="24" spans="2:11" ht="15" customHeight="1">
      <c r="B24" s="311"/>
      <c r="C24" s="438" t="s">
        <v>9100</v>
      </c>
      <c r="D24" s="438"/>
      <c r="E24" s="438"/>
      <c r="F24" s="438"/>
      <c r="G24" s="438"/>
      <c r="H24" s="438"/>
      <c r="I24" s="438"/>
      <c r="J24" s="438"/>
      <c r="K24" s="308"/>
    </row>
    <row r="25" spans="2:11" ht="15" customHeight="1">
      <c r="B25" s="311"/>
      <c r="C25" s="310"/>
      <c r="D25" s="438" t="s">
        <v>9101</v>
      </c>
      <c r="E25" s="438"/>
      <c r="F25" s="438"/>
      <c r="G25" s="438"/>
      <c r="H25" s="438"/>
      <c r="I25" s="438"/>
      <c r="J25" s="438"/>
      <c r="K25" s="308"/>
    </row>
    <row r="26" spans="2:11" ht="15" customHeight="1">
      <c r="B26" s="311"/>
      <c r="C26" s="312"/>
      <c r="D26" s="438" t="s">
        <v>9102</v>
      </c>
      <c r="E26" s="438"/>
      <c r="F26" s="438"/>
      <c r="G26" s="438"/>
      <c r="H26" s="438"/>
      <c r="I26" s="438"/>
      <c r="J26" s="438"/>
      <c r="K26" s="308"/>
    </row>
    <row r="27" spans="2:11" ht="12.75" customHeight="1">
      <c r="B27" s="311"/>
      <c r="C27" s="312"/>
      <c r="D27" s="312"/>
      <c r="E27" s="312"/>
      <c r="F27" s="312"/>
      <c r="G27" s="312"/>
      <c r="H27" s="312"/>
      <c r="I27" s="312"/>
      <c r="J27" s="312"/>
      <c r="K27" s="308"/>
    </row>
    <row r="28" spans="2:11" ht="15" customHeight="1">
      <c r="B28" s="311"/>
      <c r="C28" s="312"/>
      <c r="D28" s="438" t="s">
        <v>9103</v>
      </c>
      <c r="E28" s="438"/>
      <c r="F28" s="438"/>
      <c r="G28" s="438"/>
      <c r="H28" s="438"/>
      <c r="I28" s="438"/>
      <c r="J28" s="438"/>
      <c r="K28" s="308"/>
    </row>
    <row r="29" spans="2:11" ht="15" customHeight="1">
      <c r="B29" s="311"/>
      <c r="C29" s="312"/>
      <c r="D29" s="438" t="s">
        <v>9104</v>
      </c>
      <c r="E29" s="438"/>
      <c r="F29" s="438"/>
      <c r="G29" s="438"/>
      <c r="H29" s="438"/>
      <c r="I29" s="438"/>
      <c r="J29" s="438"/>
      <c r="K29" s="308"/>
    </row>
    <row r="30" spans="2:11" ht="12.75" customHeight="1">
      <c r="B30" s="311"/>
      <c r="C30" s="312"/>
      <c r="D30" s="312"/>
      <c r="E30" s="312"/>
      <c r="F30" s="312"/>
      <c r="G30" s="312"/>
      <c r="H30" s="312"/>
      <c r="I30" s="312"/>
      <c r="J30" s="312"/>
      <c r="K30" s="308"/>
    </row>
    <row r="31" spans="2:11" ht="15" customHeight="1">
      <c r="B31" s="311"/>
      <c r="C31" s="312"/>
      <c r="D31" s="438" t="s">
        <v>9105</v>
      </c>
      <c r="E31" s="438"/>
      <c r="F31" s="438"/>
      <c r="G31" s="438"/>
      <c r="H31" s="438"/>
      <c r="I31" s="438"/>
      <c r="J31" s="438"/>
      <c r="K31" s="308"/>
    </row>
    <row r="32" spans="2:11" ht="15" customHeight="1">
      <c r="B32" s="311"/>
      <c r="C32" s="312"/>
      <c r="D32" s="438" t="s">
        <v>9106</v>
      </c>
      <c r="E32" s="438"/>
      <c r="F32" s="438"/>
      <c r="G32" s="438"/>
      <c r="H32" s="438"/>
      <c r="I32" s="438"/>
      <c r="J32" s="438"/>
      <c r="K32" s="308"/>
    </row>
    <row r="33" spans="2:11" ht="15" customHeight="1">
      <c r="B33" s="311"/>
      <c r="C33" s="312"/>
      <c r="D33" s="438" t="s">
        <v>9107</v>
      </c>
      <c r="E33" s="438"/>
      <c r="F33" s="438"/>
      <c r="G33" s="438"/>
      <c r="H33" s="438"/>
      <c r="I33" s="438"/>
      <c r="J33" s="438"/>
      <c r="K33" s="308"/>
    </row>
    <row r="34" spans="2:11" ht="15" customHeight="1">
      <c r="B34" s="311"/>
      <c r="C34" s="312"/>
      <c r="D34" s="310"/>
      <c r="E34" s="314" t="s">
        <v>213</v>
      </c>
      <c r="F34" s="310"/>
      <c r="G34" s="438" t="s">
        <v>9108</v>
      </c>
      <c r="H34" s="438"/>
      <c r="I34" s="438"/>
      <c r="J34" s="438"/>
      <c r="K34" s="308"/>
    </row>
    <row r="35" spans="2:11" ht="30.75" customHeight="1">
      <c r="B35" s="311"/>
      <c r="C35" s="312"/>
      <c r="D35" s="310"/>
      <c r="E35" s="314" t="s">
        <v>9109</v>
      </c>
      <c r="F35" s="310"/>
      <c r="G35" s="438" t="s">
        <v>9110</v>
      </c>
      <c r="H35" s="438"/>
      <c r="I35" s="438"/>
      <c r="J35" s="438"/>
      <c r="K35" s="308"/>
    </row>
    <row r="36" spans="2:11" ht="15" customHeight="1">
      <c r="B36" s="311"/>
      <c r="C36" s="312"/>
      <c r="D36" s="310"/>
      <c r="E36" s="314" t="s">
        <v>60</v>
      </c>
      <c r="F36" s="310"/>
      <c r="G36" s="438" t="s">
        <v>9111</v>
      </c>
      <c r="H36" s="438"/>
      <c r="I36" s="438"/>
      <c r="J36" s="438"/>
      <c r="K36" s="308"/>
    </row>
    <row r="37" spans="2:11" ht="15" customHeight="1">
      <c r="B37" s="311"/>
      <c r="C37" s="312"/>
      <c r="D37" s="310"/>
      <c r="E37" s="314" t="s">
        <v>214</v>
      </c>
      <c r="F37" s="310"/>
      <c r="G37" s="438" t="s">
        <v>9112</v>
      </c>
      <c r="H37" s="438"/>
      <c r="I37" s="438"/>
      <c r="J37" s="438"/>
      <c r="K37" s="308"/>
    </row>
    <row r="38" spans="2:11" ht="15" customHeight="1">
      <c r="B38" s="311"/>
      <c r="C38" s="312"/>
      <c r="D38" s="310"/>
      <c r="E38" s="314" t="s">
        <v>215</v>
      </c>
      <c r="F38" s="310"/>
      <c r="G38" s="438" t="s">
        <v>9113</v>
      </c>
      <c r="H38" s="438"/>
      <c r="I38" s="438"/>
      <c r="J38" s="438"/>
      <c r="K38" s="308"/>
    </row>
    <row r="39" spans="2:11" ht="15" customHeight="1">
      <c r="B39" s="311"/>
      <c r="C39" s="312"/>
      <c r="D39" s="310"/>
      <c r="E39" s="314" t="s">
        <v>216</v>
      </c>
      <c r="F39" s="310"/>
      <c r="G39" s="438" t="s">
        <v>9114</v>
      </c>
      <c r="H39" s="438"/>
      <c r="I39" s="438"/>
      <c r="J39" s="438"/>
      <c r="K39" s="308"/>
    </row>
    <row r="40" spans="2:11" ht="15" customHeight="1">
      <c r="B40" s="311"/>
      <c r="C40" s="312"/>
      <c r="D40" s="310"/>
      <c r="E40" s="314" t="s">
        <v>9115</v>
      </c>
      <c r="F40" s="310"/>
      <c r="G40" s="438" t="s">
        <v>9116</v>
      </c>
      <c r="H40" s="438"/>
      <c r="I40" s="438"/>
      <c r="J40" s="438"/>
      <c r="K40" s="308"/>
    </row>
    <row r="41" spans="2:11" ht="15" customHeight="1">
      <c r="B41" s="311"/>
      <c r="C41" s="312"/>
      <c r="D41" s="310"/>
      <c r="E41" s="314"/>
      <c r="F41" s="310"/>
      <c r="G41" s="438" t="s">
        <v>9117</v>
      </c>
      <c r="H41" s="438"/>
      <c r="I41" s="438"/>
      <c r="J41" s="438"/>
      <c r="K41" s="308"/>
    </row>
    <row r="42" spans="2:11" ht="15" customHeight="1">
      <c r="B42" s="311"/>
      <c r="C42" s="312"/>
      <c r="D42" s="310"/>
      <c r="E42" s="314" t="s">
        <v>9118</v>
      </c>
      <c r="F42" s="310"/>
      <c r="G42" s="438" t="s">
        <v>9119</v>
      </c>
      <c r="H42" s="438"/>
      <c r="I42" s="438"/>
      <c r="J42" s="438"/>
      <c r="K42" s="308"/>
    </row>
    <row r="43" spans="2:11" ht="15" customHeight="1">
      <c r="B43" s="311"/>
      <c r="C43" s="312"/>
      <c r="D43" s="310"/>
      <c r="E43" s="314" t="s">
        <v>218</v>
      </c>
      <c r="F43" s="310"/>
      <c r="G43" s="438" t="s">
        <v>9120</v>
      </c>
      <c r="H43" s="438"/>
      <c r="I43" s="438"/>
      <c r="J43" s="438"/>
      <c r="K43" s="308"/>
    </row>
    <row r="44" spans="2:11" ht="12.75" customHeight="1">
      <c r="B44" s="311"/>
      <c r="C44" s="312"/>
      <c r="D44" s="310"/>
      <c r="E44" s="310"/>
      <c r="F44" s="310"/>
      <c r="G44" s="310"/>
      <c r="H44" s="310"/>
      <c r="I44" s="310"/>
      <c r="J44" s="310"/>
      <c r="K44" s="308"/>
    </row>
    <row r="45" spans="2:11" ht="15" customHeight="1">
      <c r="B45" s="311"/>
      <c r="C45" s="312"/>
      <c r="D45" s="438" t="s">
        <v>9121</v>
      </c>
      <c r="E45" s="438"/>
      <c r="F45" s="438"/>
      <c r="G45" s="438"/>
      <c r="H45" s="438"/>
      <c r="I45" s="438"/>
      <c r="J45" s="438"/>
      <c r="K45" s="308"/>
    </row>
    <row r="46" spans="2:11" ht="15" customHeight="1">
      <c r="B46" s="311"/>
      <c r="C46" s="312"/>
      <c r="D46" s="312"/>
      <c r="E46" s="438" t="s">
        <v>9122</v>
      </c>
      <c r="F46" s="438"/>
      <c r="G46" s="438"/>
      <c r="H46" s="438"/>
      <c r="I46" s="438"/>
      <c r="J46" s="438"/>
      <c r="K46" s="308"/>
    </row>
    <row r="47" spans="2:11" ht="15" customHeight="1">
      <c r="B47" s="311"/>
      <c r="C47" s="312"/>
      <c r="D47" s="312"/>
      <c r="E47" s="438" t="s">
        <v>9123</v>
      </c>
      <c r="F47" s="438"/>
      <c r="G47" s="438"/>
      <c r="H47" s="438"/>
      <c r="I47" s="438"/>
      <c r="J47" s="438"/>
      <c r="K47" s="308"/>
    </row>
    <row r="48" spans="2:11" ht="15" customHeight="1">
      <c r="B48" s="311"/>
      <c r="C48" s="312"/>
      <c r="D48" s="312"/>
      <c r="E48" s="438" t="s">
        <v>9124</v>
      </c>
      <c r="F48" s="438"/>
      <c r="G48" s="438"/>
      <c r="H48" s="438"/>
      <c r="I48" s="438"/>
      <c r="J48" s="438"/>
      <c r="K48" s="308"/>
    </row>
    <row r="49" spans="2:11" ht="15" customHeight="1">
      <c r="B49" s="311"/>
      <c r="C49" s="312"/>
      <c r="D49" s="438" t="s">
        <v>9125</v>
      </c>
      <c r="E49" s="438"/>
      <c r="F49" s="438"/>
      <c r="G49" s="438"/>
      <c r="H49" s="438"/>
      <c r="I49" s="438"/>
      <c r="J49" s="438"/>
      <c r="K49" s="308"/>
    </row>
    <row r="50" spans="2:11" ht="25.5" customHeight="1">
      <c r="B50" s="307"/>
      <c r="C50" s="439" t="s">
        <v>9126</v>
      </c>
      <c r="D50" s="439"/>
      <c r="E50" s="439"/>
      <c r="F50" s="439"/>
      <c r="G50" s="439"/>
      <c r="H50" s="439"/>
      <c r="I50" s="439"/>
      <c r="J50" s="439"/>
      <c r="K50" s="308"/>
    </row>
    <row r="51" spans="2:11" ht="5.25" customHeight="1">
      <c r="B51" s="307"/>
      <c r="C51" s="309"/>
      <c r="D51" s="309"/>
      <c r="E51" s="309"/>
      <c r="F51" s="309"/>
      <c r="G51" s="309"/>
      <c r="H51" s="309"/>
      <c r="I51" s="309"/>
      <c r="J51" s="309"/>
      <c r="K51" s="308"/>
    </row>
    <row r="52" spans="2:11" ht="15" customHeight="1">
      <c r="B52" s="307"/>
      <c r="C52" s="438" t="s">
        <v>9127</v>
      </c>
      <c r="D52" s="438"/>
      <c r="E52" s="438"/>
      <c r="F52" s="438"/>
      <c r="G52" s="438"/>
      <c r="H52" s="438"/>
      <c r="I52" s="438"/>
      <c r="J52" s="438"/>
      <c r="K52" s="308"/>
    </row>
    <row r="53" spans="2:11" ht="15" customHeight="1">
      <c r="B53" s="307"/>
      <c r="C53" s="438" t="s">
        <v>9128</v>
      </c>
      <c r="D53" s="438"/>
      <c r="E53" s="438"/>
      <c r="F53" s="438"/>
      <c r="G53" s="438"/>
      <c r="H53" s="438"/>
      <c r="I53" s="438"/>
      <c r="J53" s="438"/>
      <c r="K53" s="308"/>
    </row>
    <row r="54" spans="2:11" ht="12.75" customHeight="1">
      <c r="B54" s="307"/>
      <c r="C54" s="310"/>
      <c r="D54" s="310"/>
      <c r="E54" s="310"/>
      <c r="F54" s="310"/>
      <c r="G54" s="310"/>
      <c r="H54" s="310"/>
      <c r="I54" s="310"/>
      <c r="J54" s="310"/>
      <c r="K54" s="308"/>
    </row>
    <row r="55" spans="2:11" ht="15" customHeight="1">
      <c r="B55" s="307"/>
      <c r="C55" s="438" t="s">
        <v>9129</v>
      </c>
      <c r="D55" s="438"/>
      <c r="E55" s="438"/>
      <c r="F55" s="438"/>
      <c r="G55" s="438"/>
      <c r="H55" s="438"/>
      <c r="I55" s="438"/>
      <c r="J55" s="438"/>
      <c r="K55" s="308"/>
    </row>
    <row r="56" spans="2:11" ht="15" customHeight="1">
      <c r="B56" s="307"/>
      <c r="C56" s="312"/>
      <c r="D56" s="438" t="s">
        <v>9130</v>
      </c>
      <c r="E56" s="438"/>
      <c r="F56" s="438"/>
      <c r="G56" s="438"/>
      <c r="H56" s="438"/>
      <c r="I56" s="438"/>
      <c r="J56" s="438"/>
      <c r="K56" s="308"/>
    </row>
    <row r="57" spans="2:11" ht="15" customHeight="1">
      <c r="B57" s="307"/>
      <c r="C57" s="312"/>
      <c r="D57" s="438" t="s">
        <v>9131</v>
      </c>
      <c r="E57" s="438"/>
      <c r="F57" s="438"/>
      <c r="G57" s="438"/>
      <c r="H57" s="438"/>
      <c r="I57" s="438"/>
      <c r="J57" s="438"/>
      <c r="K57" s="308"/>
    </row>
    <row r="58" spans="2:11" ht="15" customHeight="1">
      <c r="B58" s="307"/>
      <c r="C58" s="312"/>
      <c r="D58" s="438" t="s">
        <v>9132</v>
      </c>
      <c r="E58" s="438"/>
      <c r="F58" s="438"/>
      <c r="G58" s="438"/>
      <c r="H58" s="438"/>
      <c r="I58" s="438"/>
      <c r="J58" s="438"/>
      <c r="K58" s="308"/>
    </row>
    <row r="59" spans="2:11" ht="15" customHeight="1">
      <c r="B59" s="307"/>
      <c r="C59" s="312"/>
      <c r="D59" s="438" t="s">
        <v>9133</v>
      </c>
      <c r="E59" s="438"/>
      <c r="F59" s="438"/>
      <c r="G59" s="438"/>
      <c r="H59" s="438"/>
      <c r="I59" s="438"/>
      <c r="J59" s="438"/>
      <c r="K59" s="308"/>
    </row>
    <row r="60" spans="2:11" ht="15" customHeight="1">
      <c r="B60" s="307"/>
      <c r="C60" s="312"/>
      <c r="D60" s="437" t="s">
        <v>9134</v>
      </c>
      <c r="E60" s="437"/>
      <c r="F60" s="437"/>
      <c r="G60" s="437"/>
      <c r="H60" s="437"/>
      <c r="I60" s="437"/>
      <c r="J60" s="437"/>
      <c r="K60" s="308"/>
    </row>
    <row r="61" spans="2:11" ht="15" customHeight="1">
      <c r="B61" s="307"/>
      <c r="C61" s="312"/>
      <c r="D61" s="438" t="s">
        <v>9135</v>
      </c>
      <c r="E61" s="438"/>
      <c r="F61" s="438"/>
      <c r="G61" s="438"/>
      <c r="H61" s="438"/>
      <c r="I61" s="438"/>
      <c r="J61" s="438"/>
      <c r="K61" s="308"/>
    </row>
    <row r="62" spans="2:11" ht="12.75" customHeight="1">
      <c r="B62" s="307"/>
      <c r="C62" s="312"/>
      <c r="D62" s="312"/>
      <c r="E62" s="315"/>
      <c r="F62" s="312"/>
      <c r="G62" s="312"/>
      <c r="H62" s="312"/>
      <c r="I62" s="312"/>
      <c r="J62" s="312"/>
      <c r="K62" s="308"/>
    </row>
    <row r="63" spans="2:11" ht="15" customHeight="1">
      <c r="B63" s="307"/>
      <c r="C63" s="312"/>
      <c r="D63" s="438" t="s">
        <v>9136</v>
      </c>
      <c r="E63" s="438"/>
      <c r="F63" s="438"/>
      <c r="G63" s="438"/>
      <c r="H63" s="438"/>
      <c r="I63" s="438"/>
      <c r="J63" s="438"/>
      <c r="K63" s="308"/>
    </row>
    <row r="64" spans="2:11" ht="15" customHeight="1">
      <c r="B64" s="307"/>
      <c r="C64" s="312"/>
      <c r="D64" s="437" t="s">
        <v>9137</v>
      </c>
      <c r="E64" s="437"/>
      <c r="F64" s="437"/>
      <c r="G64" s="437"/>
      <c r="H64" s="437"/>
      <c r="I64" s="437"/>
      <c r="J64" s="437"/>
      <c r="K64" s="308"/>
    </row>
    <row r="65" spans="2:11" ht="15" customHeight="1">
      <c r="B65" s="307"/>
      <c r="C65" s="312"/>
      <c r="D65" s="438" t="s">
        <v>9138</v>
      </c>
      <c r="E65" s="438"/>
      <c r="F65" s="438"/>
      <c r="G65" s="438"/>
      <c r="H65" s="438"/>
      <c r="I65" s="438"/>
      <c r="J65" s="438"/>
      <c r="K65" s="308"/>
    </row>
    <row r="66" spans="2:11" ht="15" customHeight="1">
      <c r="B66" s="307"/>
      <c r="C66" s="312"/>
      <c r="D66" s="438" t="s">
        <v>9139</v>
      </c>
      <c r="E66" s="438"/>
      <c r="F66" s="438"/>
      <c r="G66" s="438"/>
      <c r="H66" s="438"/>
      <c r="I66" s="438"/>
      <c r="J66" s="438"/>
      <c r="K66" s="308"/>
    </row>
    <row r="67" spans="2:11" ht="15" customHeight="1">
      <c r="B67" s="307"/>
      <c r="C67" s="312"/>
      <c r="D67" s="438" t="s">
        <v>9140</v>
      </c>
      <c r="E67" s="438"/>
      <c r="F67" s="438"/>
      <c r="G67" s="438"/>
      <c r="H67" s="438"/>
      <c r="I67" s="438"/>
      <c r="J67" s="438"/>
      <c r="K67" s="308"/>
    </row>
    <row r="68" spans="2:11" ht="15" customHeight="1">
      <c r="B68" s="307"/>
      <c r="C68" s="312"/>
      <c r="D68" s="438" t="s">
        <v>9141</v>
      </c>
      <c r="E68" s="438"/>
      <c r="F68" s="438"/>
      <c r="G68" s="438"/>
      <c r="H68" s="438"/>
      <c r="I68" s="438"/>
      <c r="J68" s="438"/>
      <c r="K68" s="308"/>
    </row>
    <row r="69" spans="2:11" ht="12.75" customHeight="1">
      <c r="B69" s="316"/>
      <c r="C69" s="317"/>
      <c r="D69" s="317"/>
      <c r="E69" s="317"/>
      <c r="F69" s="317"/>
      <c r="G69" s="317"/>
      <c r="H69" s="317"/>
      <c r="I69" s="317"/>
      <c r="J69" s="317"/>
      <c r="K69" s="318"/>
    </row>
    <row r="70" spans="2:11" ht="18.75" customHeight="1">
      <c r="B70" s="319"/>
      <c r="C70" s="319"/>
      <c r="D70" s="319"/>
      <c r="E70" s="319"/>
      <c r="F70" s="319"/>
      <c r="G70" s="319"/>
      <c r="H70" s="319"/>
      <c r="I70" s="319"/>
      <c r="J70" s="319"/>
      <c r="K70" s="320"/>
    </row>
    <row r="71" spans="2:11" ht="18.75" customHeight="1">
      <c r="B71" s="320"/>
      <c r="C71" s="320"/>
      <c r="D71" s="320"/>
      <c r="E71" s="320"/>
      <c r="F71" s="320"/>
      <c r="G71" s="320"/>
      <c r="H71" s="320"/>
      <c r="I71" s="320"/>
      <c r="J71" s="320"/>
      <c r="K71" s="320"/>
    </row>
    <row r="72" spans="2:11" ht="7.5" customHeight="1">
      <c r="B72" s="321"/>
      <c r="C72" s="322"/>
      <c r="D72" s="322"/>
      <c r="E72" s="322"/>
      <c r="F72" s="322"/>
      <c r="G72" s="322"/>
      <c r="H72" s="322"/>
      <c r="I72" s="322"/>
      <c r="J72" s="322"/>
      <c r="K72" s="323"/>
    </row>
    <row r="73" spans="2:11" ht="45" customHeight="1">
      <c r="B73" s="324"/>
      <c r="C73" s="436" t="s">
        <v>173</v>
      </c>
      <c r="D73" s="436"/>
      <c r="E73" s="436"/>
      <c r="F73" s="436"/>
      <c r="G73" s="436"/>
      <c r="H73" s="436"/>
      <c r="I73" s="436"/>
      <c r="J73" s="436"/>
      <c r="K73" s="325"/>
    </row>
    <row r="74" spans="2:11" ht="17.25" customHeight="1">
      <c r="B74" s="324"/>
      <c r="C74" s="326" t="s">
        <v>9142</v>
      </c>
      <c r="D74" s="326"/>
      <c r="E74" s="326"/>
      <c r="F74" s="326" t="s">
        <v>9143</v>
      </c>
      <c r="G74" s="327"/>
      <c r="H74" s="326" t="s">
        <v>214</v>
      </c>
      <c r="I74" s="326" t="s">
        <v>64</v>
      </c>
      <c r="J74" s="326" t="s">
        <v>9144</v>
      </c>
      <c r="K74" s="325"/>
    </row>
    <row r="75" spans="2:11" ht="17.25" customHeight="1">
      <c r="B75" s="324"/>
      <c r="C75" s="328" t="s">
        <v>9145</v>
      </c>
      <c r="D75" s="328"/>
      <c r="E75" s="328"/>
      <c r="F75" s="329" t="s">
        <v>9146</v>
      </c>
      <c r="G75" s="330"/>
      <c r="H75" s="328"/>
      <c r="I75" s="328"/>
      <c r="J75" s="328" t="s">
        <v>9147</v>
      </c>
      <c r="K75" s="325"/>
    </row>
    <row r="76" spans="2:11" ht="5.25" customHeight="1">
      <c r="B76" s="324"/>
      <c r="C76" s="331"/>
      <c r="D76" s="331"/>
      <c r="E76" s="331"/>
      <c r="F76" s="331"/>
      <c r="G76" s="332"/>
      <c r="H76" s="331"/>
      <c r="I76" s="331"/>
      <c r="J76" s="331"/>
      <c r="K76" s="325"/>
    </row>
    <row r="77" spans="2:11" ht="15" customHeight="1">
      <c r="B77" s="324"/>
      <c r="C77" s="314" t="s">
        <v>60</v>
      </c>
      <c r="D77" s="331"/>
      <c r="E77" s="331"/>
      <c r="F77" s="333" t="s">
        <v>9148</v>
      </c>
      <c r="G77" s="332"/>
      <c r="H77" s="314" t="s">
        <v>9149</v>
      </c>
      <c r="I77" s="314" t="s">
        <v>9150</v>
      </c>
      <c r="J77" s="314">
        <v>20</v>
      </c>
      <c r="K77" s="325"/>
    </row>
    <row r="78" spans="2:11" ht="15" customHeight="1">
      <c r="B78" s="324"/>
      <c r="C78" s="314" t="s">
        <v>9151</v>
      </c>
      <c r="D78" s="314"/>
      <c r="E78" s="314"/>
      <c r="F78" s="333" t="s">
        <v>9148</v>
      </c>
      <c r="G78" s="332"/>
      <c r="H78" s="314" t="s">
        <v>9152</v>
      </c>
      <c r="I78" s="314" t="s">
        <v>9150</v>
      </c>
      <c r="J78" s="314">
        <v>120</v>
      </c>
      <c r="K78" s="325"/>
    </row>
    <row r="79" spans="2:11" ht="15" customHeight="1">
      <c r="B79" s="334"/>
      <c r="C79" s="314" t="s">
        <v>9153</v>
      </c>
      <c r="D79" s="314"/>
      <c r="E79" s="314"/>
      <c r="F79" s="333" t="s">
        <v>9154</v>
      </c>
      <c r="G79" s="332"/>
      <c r="H79" s="314" t="s">
        <v>9155</v>
      </c>
      <c r="I79" s="314" t="s">
        <v>9150</v>
      </c>
      <c r="J79" s="314">
        <v>50</v>
      </c>
      <c r="K79" s="325"/>
    </row>
    <row r="80" spans="2:11" ht="15" customHeight="1">
      <c r="B80" s="334"/>
      <c r="C80" s="314" t="s">
        <v>9156</v>
      </c>
      <c r="D80" s="314"/>
      <c r="E80" s="314"/>
      <c r="F80" s="333" t="s">
        <v>9148</v>
      </c>
      <c r="G80" s="332"/>
      <c r="H80" s="314" t="s">
        <v>9157</v>
      </c>
      <c r="I80" s="314" t="s">
        <v>9158</v>
      </c>
      <c r="J80" s="314"/>
      <c r="K80" s="325"/>
    </row>
    <row r="81" spans="2:11" ht="15" customHeight="1">
      <c r="B81" s="334"/>
      <c r="C81" s="335" t="s">
        <v>9159</v>
      </c>
      <c r="D81" s="335"/>
      <c r="E81" s="335"/>
      <c r="F81" s="336" t="s">
        <v>9154</v>
      </c>
      <c r="G81" s="335"/>
      <c r="H81" s="335" t="s">
        <v>9160</v>
      </c>
      <c r="I81" s="335" t="s">
        <v>9150</v>
      </c>
      <c r="J81" s="335">
        <v>15</v>
      </c>
      <c r="K81" s="325"/>
    </row>
    <row r="82" spans="2:11" ht="15" customHeight="1">
      <c r="B82" s="334"/>
      <c r="C82" s="335" t="s">
        <v>9161</v>
      </c>
      <c r="D82" s="335"/>
      <c r="E82" s="335"/>
      <c r="F82" s="336" t="s">
        <v>9154</v>
      </c>
      <c r="G82" s="335"/>
      <c r="H82" s="335" t="s">
        <v>9162</v>
      </c>
      <c r="I82" s="335" t="s">
        <v>9150</v>
      </c>
      <c r="J82" s="335">
        <v>15</v>
      </c>
      <c r="K82" s="325"/>
    </row>
    <row r="83" spans="2:11" ht="15" customHeight="1">
      <c r="B83" s="334"/>
      <c r="C83" s="335" t="s">
        <v>9163</v>
      </c>
      <c r="D83" s="335"/>
      <c r="E83" s="335"/>
      <c r="F83" s="336" t="s">
        <v>9154</v>
      </c>
      <c r="G83" s="335"/>
      <c r="H83" s="335" t="s">
        <v>9164</v>
      </c>
      <c r="I83" s="335" t="s">
        <v>9150</v>
      </c>
      <c r="J83" s="335">
        <v>20</v>
      </c>
      <c r="K83" s="325"/>
    </row>
    <row r="84" spans="2:11" ht="15" customHeight="1">
      <c r="B84" s="334"/>
      <c r="C84" s="335" t="s">
        <v>9165</v>
      </c>
      <c r="D84" s="335"/>
      <c r="E84" s="335"/>
      <c r="F84" s="336" t="s">
        <v>9154</v>
      </c>
      <c r="G84" s="335"/>
      <c r="H84" s="335" t="s">
        <v>9166</v>
      </c>
      <c r="I84" s="335" t="s">
        <v>9150</v>
      </c>
      <c r="J84" s="335">
        <v>20</v>
      </c>
      <c r="K84" s="325"/>
    </row>
    <row r="85" spans="2:11" ht="15" customHeight="1">
      <c r="B85" s="334"/>
      <c r="C85" s="314" t="s">
        <v>9167</v>
      </c>
      <c r="D85" s="314"/>
      <c r="E85" s="314"/>
      <c r="F85" s="333" t="s">
        <v>9154</v>
      </c>
      <c r="G85" s="332"/>
      <c r="H85" s="314" t="s">
        <v>9168</v>
      </c>
      <c r="I85" s="314" t="s">
        <v>9150</v>
      </c>
      <c r="J85" s="314">
        <v>50</v>
      </c>
      <c r="K85" s="325"/>
    </row>
    <row r="86" spans="2:11" ht="15" customHeight="1">
      <c r="B86" s="334"/>
      <c r="C86" s="314" t="s">
        <v>9169</v>
      </c>
      <c r="D86" s="314"/>
      <c r="E86" s="314"/>
      <c r="F86" s="333" t="s">
        <v>9154</v>
      </c>
      <c r="G86" s="332"/>
      <c r="H86" s="314" t="s">
        <v>9170</v>
      </c>
      <c r="I86" s="314" t="s">
        <v>9150</v>
      </c>
      <c r="J86" s="314">
        <v>20</v>
      </c>
      <c r="K86" s="325"/>
    </row>
    <row r="87" spans="2:11" ht="15" customHeight="1">
      <c r="B87" s="334"/>
      <c r="C87" s="314" t="s">
        <v>9171</v>
      </c>
      <c r="D87" s="314"/>
      <c r="E87" s="314"/>
      <c r="F87" s="333" t="s">
        <v>9154</v>
      </c>
      <c r="G87" s="332"/>
      <c r="H87" s="314" t="s">
        <v>9172</v>
      </c>
      <c r="I87" s="314" t="s">
        <v>9150</v>
      </c>
      <c r="J87" s="314">
        <v>20</v>
      </c>
      <c r="K87" s="325"/>
    </row>
    <row r="88" spans="2:11" ht="15" customHeight="1">
      <c r="B88" s="334"/>
      <c r="C88" s="314" t="s">
        <v>9173</v>
      </c>
      <c r="D88" s="314"/>
      <c r="E88" s="314"/>
      <c r="F88" s="333" t="s">
        <v>9154</v>
      </c>
      <c r="G88" s="332"/>
      <c r="H88" s="314" t="s">
        <v>9174</v>
      </c>
      <c r="I88" s="314" t="s">
        <v>9150</v>
      </c>
      <c r="J88" s="314">
        <v>50</v>
      </c>
      <c r="K88" s="325"/>
    </row>
    <row r="89" spans="2:11" ht="15" customHeight="1">
      <c r="B89" s="334"/>
      <c r="C89" s="314" t="s">
        <v>9175</v>
      </c>
      <c r="D89" s="314"/>
      <c r="E89" s="314"/>
      <c r="F89" s="333" t="s">
        <v>9154</v>
      </c>
      <c r="G89" s="332"/>
      <c r="H89" s="314" t="s">
        <v>9175</v>
      </c>
      <c r="I89" s="314" t="s">
        <v>9150</v>
      </c>
      <c r="J89" s="314">
        <v>50</v>
      </c>
      <c r="K89" s="325"/>
    </row>
    <row r="90" spans="2:11" ht="15" customHeight="1">
      <c r="B90" s="334"/>
      <c r="C90" s="314" t="s">
        <v>219</v>
      </c>
      <c r="D90" s="314"/>
      <c r="E90" s="314"/>
      <c r="F90" s="333" t="s">
        <v>9154</v>
      </c>
      <c r="G90" s="332"/>
      <c r="H90" s="314" t="s">
        <v>9176</v>
      </c>
      <c r="I90" s="314" t="s">
        <v>9150</v>
      </c>
      <c r="J90" s="314">
        <v>255</v>
      </c>
      <c r="K90" s="325"/>
    </row>
    <row r="91" spans="2:11" ht="15" customHeight="1">
      <c r="B91" s="334"/>
      <c r="C91" s="314" t="s">
        <v>9177</v>
      </c>
      <c r="D91" s="314"/>
      <c r="E91" s="314"/>
      <c r="F91" s="333" t="s">
        <v>9148</v>
      </c>
      <c r="G91" s="332"/>
      <c r="H91" s="314" t="s">
        <v>9178</v>
      </c>
      <c r="I91" s="314" t="s">
        <v>9179</v>
      </c>
      <c r="J91" s="314"/>
      <c r="K91" s="325"/>
    </row>
    <row r="92" spans="2:11" ht="15" customHeight="1">
      <c r="B92" s="334"/>
      <c r="C92" s="314" t="s">
        <v>9180</v>
      </c>
      <c r="D92" s="314"/>
      <c r="E92" s="314"/>
      <c r="F92" s="333" t="s">
        <v>9148</v>
      </c>
      <c r="G92" s="332"/>
      <c r="H92" s="314" t="s">
        <v>9181</v>
      </c>
      <c r="I92" s="314" t="s">
        <v>9182</v>
      </c>
      <c r="J92" s="314"/>
      <c r="K92" s="325"/>
    </row>
    <row r="93" spans="2:11" ht="15" customHeight="1">
      <c r="B93" s="334"/>
      <c r="C93" s="314" t="s">
        <v>9183</v>
      </c>
      <c r="D93" s="314"/>
      <c r="E93" s="314"/>
      <c r="F93" s="333" t="s">
        <v>9148</v>
      </c>
      <c r="G93" s="332"/>
      <c r="H93" s="314" t="s">
        <v>9183</v>
      </c>
      <c r="I93" s="314" t="s">
        <v>9182</v>
      </c>
      <c r="J93" s="314"/>
      <c r="K93" s="325"/>
    </row>
    <row r="94" spans="2:11" ht="15" customHeight="1">
      <c r="B94" s="334"/>
      <c r="C94" s="314" t="s">
        <v>45</v>
      </c>
      <c r="D94" s="314"/>
      <c r="E94" s="314"/>
      <c r="F94" s="333" t="s">
        <v>9148</v>
      </c>
      <c r="G94" s="332"/>
      <c r="H94" s="314" t="s">
        <v>9184</v>
      </c>
      <c r="I94" s="314" t="s">
        <v>9182</v>
      </c>
      <c r="J94" s="314"/>
      <c r="K94" s="325"/>
    </row>
    <row r="95" spans="2:11" ht="15" customHeight="1">
      <c r="B95" s="334"/>
      <c r="C95" s="314" t="s">
        <v>55</v>
      </c>
      <c r="D95" s="314"/>
      <c r="E95" s="314"/>
      <c r="F95" s="333" t="s">
        <v>9148</v>
      </c>
      <c r="G95" s="332"/>
      <c r="H95" s="314" t="s">
        <v>9185</v>
      </c>
      <c r="I95" s="314" t="s">
        <v>9182</v>
      </c>
      <c r="J95" s="314"/>
      <c r="K95" s="325"/>
    </row>
    <row r="96" spans="2:11" ht="15" customHeight="1">
      <c r="B96" s="337"/>
      <c r="C96" s="338"/>
      <c r="D96" s="338"/>
      <c r="E96" s="338"/>
      <c r="F96" s="338"/>
      <c r="G96" s="338"/>
      <c r="H96" s="338"/>
      <c r="I96" s="338"/>
      <c r="J96" s="338"/>
      <c r="K96" s="339"/>
    </row>
    <row r="97" spans="2:11" ht="18.75" customHeight="1">
      <c r="B97" s="340"/>
      <c r="C97" s="341"/>
      <c r="D97" s="341"/>
      <c r="E97" s="341"/>
      <c r="F97" s="341"/>
      <c r="G97" s="341"/>
      <c r="H97" s="341"/>
      <c r="I97" s="341"/>
      <c r="J97" s="341"/>
      <c r="K97" s="340"/>
    </row>
    <row r="98" spans="2:11" ht="18.75" customHeight="1">
      <c r="B98" s="320"/>
      <c r="C98" s="320"/>
      <c r="D98" s="320"/>
      <c r="E98" s="320"/>
      <c r="F98" s="320"/>
      <c r="G98" s="320"/>
      <c r="H98" s="320"/>
      <c r="I98" s="320"/>
      <c r="J98" s="320"/>
      <c r="K98" s="320"/>
    </row>
    <row r="99" spans="2:11" ht="7.5" customHeight="1">
      <c r="B99" s="321"/>
      <c r="C99" s="322"/>
      <c r="D99" s="322"/>
      <c r="E99" s="322"/>
      <c r="F99" s="322"/>
      <c r="G99" s="322"/>
      <c r="H99" s="322"/>
      <c r="I99" s="322"/>
      <c r="J99" s="322"/>
      <c r="K99" s="323"/>
    </row>
    <row r="100" spans="2:11" ht="45" customHeight="1">
      <c r="B100" s="324"/>
      <c r="C100" s="436" t="s">
        <v>9186</v>
      </c>
      <c r="D100" s="436"/>
      <c r="E100" s="436"/>
      <c r="F100" s="436"/>
      <c r="G100" s="436"/>
      <c r="H100" s="436"/>
      <c r="I100" s="436"/>
      <c r="J100" s="436"/>
      <c r="K100" s="325"/>
    </row>
    <row r="101" spans="2:11" ht="17.25" customHeight="1">
      <c r="B101" s="324"/>
      <c r="C101" s="326" t="s">
        <v>9142</v>
      </c>
      <c r="D101" s="326"/>
      <c r="E101" s="326"/>
      <c r="F101" s="326" t="s">
        <v>9143</v>
      </c>
      <c r="G101" s="327"/>
      <c r="H101" s="326" t="s">
        <v>214</v>
      </c>
      <c r="I101" s="326" t="s">
        <v>64</v>
      </c>
      <c r="J101" s="326" t="s">
        <v>9144</v>
      </c>
      <c r="K101" s="325"/>
    </row>
    <row r="102" spans="2:11" ht="17.25" customHeight="1">
      <c r="B102" s="324"/>
      <c r="C102" s="328" t="s">
        <v>9145</v>
      </c>
      <c r="D102" s="328"/>
      <c r="E102" s="328"/>
      <c r="F102" s="329" t="s">
        <v>9146</v>
      </c>
      <c r="G102" s="330"/>
      <c r="H102" s="328"/>
      <c r="I102" s="328"/>
      <c r="J102" s="328" t="s">
        <v>9147</v>
      </c>
      <c r="K102" s="325"/>
    </row>
    <row r="103" spans="2:11" ht="5.25" customHeight="1">
      <c r="B103" s="324"/>
      <c r="C103" s="326"/>
      <c r="D103" s="326"/>
      <c r="E103" s="326"/>
      <c r="F103" s="326"/>
      <c r="G103" s="342"/>
      <c r="H103" s="326"/>
      <c r="I103" s="326"/>
      <c r="J103" s="326"/>
      <c r="K103" s="325"/>
    </row>
    <row r="104" spans="2:11" ht="15" customHeight="1">
      <c r="B104" s="324"/>
      <c r="C104" s="314" t="s">
        <v>60</v>
      </c>
      <c r="D104" s="331"/>
      <c r="E104" s="331"/>
      <c r="F104" s="333" t="s">
        <v>9148</v>
      </c>
      <c r="G104" s="342"/>
      <c r="H104" s="314" t="s">
        <v>9187</v>
      </c>
      <c r="I104" s="314" t="s">
        <v>9150</v>
      </c>
      <c r="J104" s="314">
        <v>20</v>
      </c>
      <c r="K104" s="325"/>
    </row>
    <row r="105" spans="2:11" ht="15" customHeight="1">
      <c r="B105" s="324"/>
      <c r="C105" s="314" t="s">
        <v>9151</v>
      </c>
      <c r="D105" s="314"/>
      <c r="E105" s="314"/>
      <c r="F105" s="333" t="s">
        <v>9148</v>
      </c>
      <c r="G105" s="314"/>
      <c r="H105" s="314" t="s">
        <v>9187</v>
      </c>
      <c r="I105" s="314" t="s">
        <v>9150</v>
      </c>
      <c r="J105" s="314">
        <v>120</v>
      </c>
      <c r="K105" s="325"/>
    </row>
    <row r="106" spans="2:11" ht="15" customHeight="1">
      <c r="B106" s="334"/>
      <c r="C106" s="314" t="s">
        <v>9153</v>
      </c>
      <c r="D106" s="314"/>
      <c r="E106" s="314"/>
      <c r="F106" s="333" t="s">
        <v>9154</v>
      </c>
      <c r="G106" s="314"/>
      <c r="H106" s="314" t="s">
        <v>9187</v>
      </c>
      <c r="I106" s="314" t="s">
        <v>9150</v>
      </c>
      <c r="J106" s="314">
        <v>50</v>
      </c>
      <c r="K106" s="325"/>
    </row>
    <row r="107" spans="2:11" ht="15" customHeight="1">
      <c r="B107" s="334"/>
      <c r="C107" s="314" t="s">
        <v>9156</v>
      </c>
      <c r="D107" s="314"/>
      <c r="E107" s="314"/>
      <c r="F107" s="333" t="s">
        <v>9148</v>
      </c>
      <c r="G107" s="314"/>
      <c r="H107" s="314" t="s">
        <v>9187</v>
      </c>
      <c r="I107" s="314" t="s">
        <v>9158</v>
      </c>
      <c r="J107" s="314"/>
      <c r="K107" s="325"/>
    </row>
    <row r="108" spans="2:11" ht="15" customHeight="1">
      <c r="B108" s="334"/>
      <c r="C108" s="314" t="s">
        <v>9167</v>
      </c>
      <c r="D108" s="314"/>
      <c r="E108" s="314"/>
      <c r="F108" s="333" t="s">
        <v>9154</v>
      </c>
      <c r="G108" s="314"/>
      <c r="H108" s="314" t="s">
        <v>9187</v>
      </c>
      <c r="I108" s="314" t="s">
        <v>9150</v>
      </c>
      <c r="J108" s="314">
        <v>50</v>
      </c>
      <c r="K108" s="325"/>
    </row>
    <row r="109" spans="2:11" ht="15" customHeight="1">
      <c r="B109" s="334"/>
      <c r="C109" s="314" t="s">
        <v>9175</v>
      </c>
      <c r="D109" s="314"/>
      <c r="E109" s="314"/>
      <c r="F109" s="333" t="s">
        <v>9154</v>
      </c>
      <c r="G109" s="314"/>
      <c r="H109" s="314" t="s">
        <v>9187</v>
      </c>
      <c r="I109" s="314" t="s">
        <v>9150</v>
      </c>
      <c r="J109" s="314">
        <v>50</v>
      </c>
      <c r="K109" s="325"/>
    </row>
    <row r="110" spans="2:11" ht="15" customHeight="1">
      <c r="B110" s="334"/>
      <c r="C110" s="314" t="s">
        <v>9173</v>
      </c>
      <c r="D110" s="314"/>
      <c r="E110" s="314"/>
      <c r="F110" s="333" t="s">
        <v>9154</v>
      </c>
      <c r="G110" s="314"/>
      <c r="H110" s="314" t="s">
        <v>9187</v>
      </c>
      <c r="I110" s="314" t="s">
        <v>9150</v>
      </c>
      <c r="J110" s="314">
        <v>50</v>
      </c>
      <c r="K110" s="325"/>
    </row>
    <row r="111" spans="2:11" ht="15" customHeight="1">
      <c r="B111" s="334"/>
      <c r="C111" s="314" t="s">
        <v>60</v>
      </c>
      <c r="D111" s="314"/>
      <c r="E111" s="314"/>
      <c r="F111" s="333" t="s">
        <v>9148</v>
      </c>
      <c r="G111" s="314"/>
      <c r="H111" s="314" t="s">
        <v>9188</v>
      </c>
      <c r="I111" s="314" t="s">
        <v>9150</v>
      </c>
      <c r="J111" s="314">
        <v>20</v>
      </c>
      <c r="K111" s="325"/>
    </row>
    <row r="112" spans="2:11" ht="15" customHeight="1">
      <c r="B112" s="334"/>
      <c r="C112" s="314" t="s">
        <v>9189</v>
      </c>
      <c r="D112" s="314"/>
      <c r="E112" s="314"/>
      <c r="F112" s="333" t="s">
        <v>9148</v>
      </c>
      <c r="G112" s="314"/>
      <c r="H112" s="314" t="s">
        <v>9190</v>
      </c>
      <c r="I112" s="314" t="s">
        <v>9150</v>
      </c>
      <c r="J112" s="314">
        <v>120</v>
      </c>
      <c r="K112" s="325"/>
    </row>
    <row r="113" spans="2:11" ht="15" customHeight="1">
      <c r="B113" s="334"/>
      <c r="C113" s="314" t="s">
        <v>45</v>
      </c>
      <c r="D113" s="314"/>
      <c r="E113" s="314"/>
      <c r="F113" s="333" t="s">
        <v>9148</v>
      </c>
      <c r="G113" s="314"/>
      <c r="H113" s="314" t="s">
        <v>9191</v>
      </c>
      <c r="I113" s="314" t="s">
        <v>9182</v>
      </c>
      <c r="J113" s="314"/>
      <c r="K113" s="325"/>
    </row>
    <row r="114" spans="2:11" ht="15" customHeight="1">
      <c r="B114" s="334"/>
      <c r="C114" s="314" t="s">
        <v>55</v>
      </c>
      <c r="D114" s="314"/>
      <c r="E114" s="314"/>
      <c r="F114" s="333" t="s">
        <v>9148</v>
      </c>
      <c r="G114" s="314"/>
      <c r="H114" s="314" t="s">
        <v>9192</v>
      </c>
      <c r="I114" s="314" t="s">
        <v>9182</v>
      </c>
      <c r="J114" s="314"/>
      <c r="K114" s="325"/>
    </row>
    <row r="115" spans="2:11" ht="15" customHeight="1">
      <c r="B115" s="334"/>
      <c r="C115" s="314" t="s">
        <v>64</v>
      </c>
      <c r="D115" s="314"/>
      <c r="E115" s="314"/>
      <c r="F115" s="333" t="s">
        <v>9148</v>
      </c>
      <c r="G115" s="314"/>
      <c r="H115" s="314" t="s">
        <v>9193</v>
      </c>
      <c r="I115" s="314" t="s">
        <v>9194</v>
      </c>
      <c r="J115" s="314"/>
      <c r="K115" s="325"/>
    </row>
    <row r="116" spans="2:11" ht="15" customHeight="1">
      <c r="B116" s="337"/>
      <c r="C116" s="343"/>
      <c r="D116" s="343"/>
      <c r="E116" s="343"/>
      <c r="F116" s="343"/>
      <c r="G116" s="343"/>
      <c r="H116" s="343"/>
      <c r="I116" s="343"/>
      <c r="J116" s="343"/>
      <c r="K116" s="339"/>
    </row>
    <row r="117" spans="2:11" ht="18.75" customHeight="1">
      <c r="B117" s="344"/>
      <c r="C117" s="310"/>
      <c r="D117" s="310"/>
      <c r="E117" s="310"/>
      <c r="F117" s="345"/>
      <c r="G117" s="310"/>
      <c r="H117" s="310"/>
      <c r="I117" s="310"/>
      <c r="J117" s="310"/>
      <c r="K117" s="344"/>
    </row>
    <row r="118" spans="2:11" ht="18.75" customHeight="1">
      <c r="B118" s="320"/>
      <c r="C118" s="320"/>
      <c r="D118" s="320"/>
      <c r="E118" s="320"/>
      <c r="F118" s="320"/>
      <c r="G118" s="320"/>
      <c r="H118" s="320"/>
      <c r="I118" s="320"/>
      <c r="J118" s="320"/>
      <c r="K118" s="320"/>
    </row>
    <row r="119" spans="2:11" ht="7.5" customHeight="1">
      <c r="B119" s="346"/>
      <c r="C119" s="347"/>
      <c r="D119" s="347"/>
      <c r="E119" s="347"/>
      <c r="F119" s="347"/>
      <c r="G119" s="347"/>
      <c r="H119" s="347"/>
      <c r="I119" s="347"/>
      <c r="J119" s="347"/>
      <c r="K119" s="348"/>
    </row>
    <row r="120" spans="2:11" ht="45" customHeight="1">
      <c r="B120" s="349"/>
      <c r="C120" s="435" t="s">
        <v>9195</v>
      </c>
      <c r="D120" s="435"/>
      <c r="E120" s="435"/>
      <c r="F120" s="435"/>
      <c r="G120" s="435"/>
      <c r="H120" s="435"/>
      <c r="I120" s="435"/>
      <c r="J120" s="435"/>
      <c r="K120" s="350"/>
    </row>
    <row r="121" spans="2:11" ht="17.25" customHeight="1">
      <c r="B121" s="351"/>
      <c r="C121" s="326" t="s">
        <v>9142</v>
      </c>
      <c r="D121" s="326"/>
      <c r="E121" s="326"/>
      <c r="F121" s="326" t="s">
        <v>9143</v>
      </c>
      <c r="G121" s="327"/>
      <c r="H121" s="326" t="s">
        <v>214</v>
      </c>
      <c r="I121" s="326" t="s">
        <v>64</v>
      </c>
      <c r="J121" s="326" t="s">
        <v>9144</v>
      </c>
      <c r="K121" s="352"/>
    </row>
    <row r="122" spans="2:11" ht="17.25" customHeight="1">
      <c r="B122" s="351"/>
      <c r="C122" s="328" t="s">
        <v>9145</v>
      </c>
      <c r="D122" s="328"/>
      <c r="E122" s="328"/>
      <c r="F122" s="329" t="s">
        <v>9146</v>
      </c>
      <c r="G122" s="330"/>
      <c r="H122" s="328"/>
      <c r="I122" s="328"/>
      <c r="J122" s="328" t="s">
        <v>9147</v>
      </c>
      <c r="K122" s="352"/>
    </row>
    <row r="123" spans="2:11" ht="5.25" customHeight="1">
      <c r="B123" s="353"/>
      <c r="C123" s="331"/>
      <c r="D123" s="331"/>
      <c r="E123" s="331"/>
      <c r="F123" s="331"/>
      <c r="G123" s="314"/>
      <c r="H123" s="331"/>
      <c r="I123" s="331"/>
      <c r="J123" s="331"/>
      <c r="K123" s="354"/>
    </row>
    <row r="124" spans="2:11" ht="15" customHeight="1">
      <c r="B124" s="353"/>
      <c r="C124" s="314" t="s">
        <v>9151</v>
      </c>
      <c r="D124" s="331"/>
      <c r="E124" s="331"/>
      <c r="F124" s="333" t="s">
        <v>9148</v>
      </c>
      <c r="G124" s="314"/>
      <c r="H124" s="314" t="s">
        <v>9187</v>
      </c>
      <c r="I124" s="314" t="s">
        <v>9150</v>
      </c>
      <c r="J124" s="314">
        <v>120</v>
      </c>
      <c r="K124" s="355"/>
    </row>
    <row r="125" spans="2:11" ht="15" customHeight="1">
      <c r="B125" s="353"/>
      <c r="C125" s="314" t="s">
        <v>9196</v>
      </c>
      <c r="D125" s="314"/>
      <c r="E125" s="314"/>
      <c r="F125" s="333" t="s">
        <v>9148</v>
      </c>
      <c r="G125" s="314"/>
      <c r="H125" s="314" t="s">
        <v>9197</v>
      </c>
      <c r="I125" s="314" t="s">
        <v>9150</v>
      </c>
      <c r="J125" s="314" t="s">
        <v>9198</v>
      </c>
      <c r="K125" s="355"/>
    </row>
    <row r="126" spans="2:11" ht="15" customHeight="1">
      <c r="B126" s="353"/>
      <c r="C126" s="314" t="s">
        <v>91</v>
      </c>
      <c r="D126" s="314"/>
      <c r="E126" s="314"/>
      <c r="F126" s="333" t="s">
        <v>9148</v>
      </c>
      <c r="G126" s="314"/>
      <c r="H126" s="314" t="s">
        <v>9199</v>
      </c>
      <c r="I126" s="314" t="s">
        <v>9150</v>
      </c>
      <c r="J126" s="314" t="s">
        <v>9198</v>
      </c>
      <c r="K126" s="355"/>
    </row>
    <row r="127" spans="2:11" ht="15" customHeight="1">
      <c r="B127" s="353"/>
      <c r="C127" s="314" t="s">
        <v>9159</v>
      </c>
      <c r="D127" s="314"/>
      <c r="E127" s="314"/>
      <c r="F127" s="333" t="s">
        <v>9154</v>
      </c>
      <c r="G127" s="314"/>
      <c r="H127" s="314" t="s">
        <v>9160</v>
      </c>
      <c r="I127" s="314" t="s">
        <v>9150</v>
      </c>
      <c r="J127" s="314">
        <v>15</v>
      </c>
      <c r="K127" s="355"/>
    </row>
    <row r="128" spans="2:11" ht="15" customHeight="1">
      <c r="B128" s="353"/>
      <c r="C128" s="335" t="s">
        <v>9161</v>
      </c>
      <c r="D128" s="335"/>
      <c r="E128" s="335"/>
      <c r="F128" s="336" t="s">
        <v>9154</v>
      </c>
      <c r="G128" s="335"/>
      <c r="H128" s="335" t="s">
        <v>9162</v>
      </c>
      <c r="I128" s="335" t="s">
        <v>9150</v>
      </c>
      <c r="J128" s="335">
        <v>15</v>
      </c>
      <c r="K128" s="355"/>
    </row>
    <row r="129" spans="2:11" ht="15" customHeight="1">
      <c r="B129" s="353"/>
      <c r="C129" s="335" t="s">
        <v>9163</v>
      </c>
      <c r="D129" s="335"/>
      <c r="E129" s="335"/>
      <c r="F129" s="336" t="s">
        <v>9154</v>
      </c>
      <c r="G129" s="335"/>
      <c r="H129" s="335" t="s">
        <v>9164</v>
      </c>
      <c r="I129" s="335" t="s">
        <v>9150</v>
      </c>
      <c r="J129" s="335">
        <v>20</v>
      </c>
      <c r="K129" s="355"/>
    </row>
    <row r="130" spans="2:11" ht="15" customHeight="1">
      <c r="B130" s="353"/>
      <c r="C130" s="335" t="s">
        <v>9165</v>
      </c>
      <c r="D130" s="335"/>
      <c r="E130" s="335"/>
      <c r="F130" s="336" t="s">
        <v>9154</v>
      </c>
      <c r="G130" s="335"/>
      <c r="H130" s="335" t="s">
        <v>9166</v>
      </c>
      <c r="I130" s="335" t="s">
        <v>9150</v>
      </c>
      <c r="J130" s="335">
        <v>20</v>
      </c>
      <c r="K130" s="355"/>
    </row>
    <row r="131" spans="2:11" ht="15" customHeight="1">
      <c r="B131" s="353"/>
      <c r="C131" s="314" t="s">
        <v>9153</v>
      </c>
      <c r="D131" s="314"/>
      <c r="E131" s="314"/>
      <c r="F131" s="333" t="s">
        <v>9154</v>
      </c>
      <c r="G131" s="314"/>
      <c r="H131" s="314" t="s">
        <v>9187</v>
      </c>
      <c r="I131" s="314" t="s">
        <v>9150</v>
      </c>
      <c r="J131" s="314">
        <v>50</v>
      </c>
      <c r="K131" s="355"/>
    </row>
    <row r="132" spans="2:11" ht="15" customHeight="1">
      <c r="B132" s="353"/>
      <c r="C132" s="314" t="s">
        <v>9167</v>
      </c>
      <c r="D132" s="314"/>
      <c r="E132" s="314"/>
      <c r="F132" s="333" t="s">
        <v>9154</v>
      </c>
      <c r="G132" s="314"/>
      <c r="H132" s="314" t="s">
        <v>9187</v>
      </c>
      <c r="I132" s="314" t="s">
        <v>9150</v>
      </c>
      <c r="J132" s="314">
        <v>50</v>
      </c>
      <c r="K132" s="355"/>
    </row>
    <row r="133" spans="2:11" ht="15" customHeight="1">
      <c r="B133" s="353"/>
      <c r="C133" s="314" t="s">
        <v>9173</v>
      </c>
      <c r="D133" s="314"/>
      <c r="E133" s="314"/>
      <c r="F133" s="333" t="s">
        <v>9154</v>
      </c>
      <c r="G133" s="314"/>
      <c r="H133" s="314" t="s">
        <v>9187</v>
      </c>
      <c r="I133" s="314" t="s">
        <v>9150</v>
      </c>
      <c r="J133" s="314">
        <v>50</v>
      </c>
      <c r="K133" s="355"/>
    </row>
    <row r="134" spans="2:11" ht="15" customHeight="1">
      <c r="B134" s="353"/>
      <c r="C134" s="314" t="s">
        <v>9175</v>
      </c>
      <c r="D134" s="314"/>
      <c r="E134" s="314"/>
      <c r="F134" s="333" t="s">
        <v>9154</v>
      </c>
      <c r="G134" s="314"/>
      <c r="H134" s="314" t="s">
        <v>9187</v>
      </c>
      <c r="I134" s="314" t="s">
        <v>9150</v>
      </c>
      <c r="J134" s="314">
        <v>50</v>
      </c>
      <c r="K134" s="355"/>
    </row>
    <row r="135" spans="2:11" ht="15" customHeight="1">
      <c r="B135" s="353"/>
      <c r="C135" s="314" t="s">
        <v>219</v>
      </c>
      <c r="D135" s="314"/>
      <c r="E135" s="314"/>
      <c r="F135" s="333" t="s">
        <v>9154</v>
      </c>
      <c r="G135" s="314"/>
      <c r="H135" s="314" t="s">
        <v>9200</v>
      </c>
      <c r="I135" s="314" t="s">
        <v>9150</v>
      </c>
      <c r="J135" s="314">
        <v>255</v>
      </c>
      <c r="K135" s="355"/>
    </row>
    <row r="136" spans="2:11" ht="15" customHeight="1">
      <c r="B136" s="353"/>
      <c r="C136" s="314" t="s">
        <v>9177</v>
      </c>
      <c r="D136" s="314"/>
      <c r="E136" s="314"/>
      <c r="F136" s="333" t="s">
        <v>9148</v>
      </c>
      <c r="G136" s="314"/>
      <c r="H136" s="314" t="s">
        <v>9201</v>
      </c>
      <c r="I136" s="314" t="s">
        <v>9179</v>
      </c>
      <c r="J136" s="314"/>
      <c r="K136" s="355"/>
    </row>
    <row r="137" spans="2:11" ht="15" customHeight="1">
      <c r="B137" s="353"/>
      <c r="C137" s="314" t="s">
        <v>9180</v>
      </c>
      <c r="D137" s="314"/>
      <c r="E137" s="314"/>
      <c r="F137" s="333" t="s">
        <v>9148</v>
      </c>
      <c r="G137" s="314"/>
      <c r="H137" s="314" t="s">
        <v>9202</v>
      </c>
      <c r="I137" s="314" t="s">
        <v>9182</v>
      </c>
      <c r="J137" s="314"/>
      <c r="K137" s="355"/>
    </row>
    <row r="138" spans="2:11" ht="15" customHeight="1">
      <c r="B138" s="353"/>
      <c r="C138" s="314" t="s">
        <v>9183</v>
      </c>
      <c r="D138" s="314"/>
      <c r="E138" s="314"/>
      <c r="F138" s="333" t="s">
        <v>9148</v>
      </c>
      <c r="G138" s="314"/>
      <c r="H138" s="314" t="s">
        <v>9183</v>
      </c>
      <c r="I138" s="314" t="s">
        <v>9182</v>
      </c>
      <c r="J138" s="314"/>
      <c r="K138" s="355"/>
    </row>
    <row r="139" spans="2:11" ht="15" customHeight="1">
      <c r="B139" s="353"/>
      <c r="C139" s="314" t="s">
        <v>45</v>
      </c>
      <c r="D139" s="314"/>
      <c r="E139" s="314"/>
      <c r="F139" s="333" t="s">
        <v>9148</v>
      </c>
      <c r="G139" s="314"/>
      <c r="H139" s="314" t="s">
        <v>9203</v>
      </c>
      <c r="I139" s="314" t="s">
        <v>9182</v>
      </c>
      <c r="J139" s="314"/>
      <c r="K139" s="355"/>
    </row>
    <row r="140" spans="2:11" ht="15" customHeight="1">
      <c r="B140" s="353"/>
      <c r="C140" s="314" t="s">
        <v>9204</v>
      </c>
      <c r="D140" s="314"/>
      <c r="E140" s="314"/>
      <c r="F140" s="333" t="s">
        <v>9148</v>
      </c>
      <c r="G140" s="314"/>
      <c r="H140" s="314" t="s">
        <v>9205</v>
      </c>
      <c r="I140" s="314" t="s">
        <v>9182</v>
      </c>
      <c r="J140" s="314"/>
      <c r="K140" s="355"/>
    </row>
    <row r="141" spans="2:11" ht="15" customHeight="1">
      <c r="B141" s="356"/>
      <c r="C141" s="357"/>
      <c r="D141" s="357"/>
      <c r="E141" s="357"/>
      <c r="F141" s="357"/>
      <c r="G141" s="357"/>
      <c r="H141" s="357"/>
      <c r="I141" s="357"/>
      <c r="J141" s="357"/>
      <c r="K141" s="358"/>
    </row>
    <row r="142" spans="2:11" ht="18.75" customHeight="1">
      <c r="B142" s="310"/>
      <c r="C142" s="310"/>
      <c r="D142" s="310"/>
      <c r="E142" s="310"/>
      <c r="F142" s="345"/>
      <c r="G142" s="310"/>
      <c r="H142" s="310"/>
      <c r="I142" s="310"/>
      <c r="J142" s="310"/>
      <c r="K142" s="310"/>
    </row>
    <row r="143" spans="2:11" ht="18.75" customHeight="1">
      <c r="B143" s="320"/>
      <c r="C143" s="320"/>
      <c r="D143" s="320"/>
      <c r="E143" s="320"/>
      <c r="F143" s="320"/>
      <c r="G143" s="320"/>
      <c r="H143" s="320"/>
      <c r="I143" s="320"/>
      <c r="J143" s="320"/>
      <c r="K143" s="320"/>
    </row>
    <row r="144" spans="2:11" ht="7.5" customHeight="1">
      <c r="B144" s="321"/>
      <c r="C144" s="322"/>
      <c r="D144" s="322"/>
      <c r="E144" s="322"/>
      <c r="F144" s="322"/>
      <c r="G144" s="322"/>
      <c r="H144" s="322"/>
      <c r="I144" s="322"/>
      <c r="J144" s="322"/>
      <c r="K144" s="323"/>
    </row>
    <row r="145" spans="2:11" ht="45" customHeight="1">
      <c r="B145" s="324"/>
      <c r="C145" s="436" t="s">
        <v>9206</v>
      </c>
      <c r="D145" s="436"/>
      <c r="E145" s="436"/>
      <c r="F145" s="436"/>
      <c r="G145" s="436"/>
      <c r="H145" s="436"/>
      <c r="I145" s="436"/>
      <c r="J145" s="436"/>
      <c r="K145" s="325"/>
    </row>
    <row r="146" spans="2:11" ht="17.25" customHeight="1">
      <c r="B146" s="324"/>
      <c r="C146" s="326" t="s">
        <v>9142</v>
      </c>
      <c r="D146" s="326"/>
      <c r="E146" s="326"/>
      <c r="F146" s="326" t="s">
        <v>9143</v>
      </c>
      <c r="G146" s="327"/>
      <c r="H146" s="326" t="s">
        <v>214</v>
      </c>
      <c r="I146" s="326" t="s">
        <v>64</v>
      </c>
      <c r="J146" s="326" t="s">
        <v>9144</v>
      </c>
      <c r="K146" s="325"/>
    </row>
    <row r="147" spans="2:11" ht="17.25" customHeight="1">
      <c r="B147" s="324"/>
      <c r="C147" s="328" t="s">
        <v>9145</v>
      </c>
      <c r="D147" s="328"/>
      <c r="E147" s="328"/>
      <c r="F147" s="329" t="s">
        <v>9146</v>
      </c>
      <c r="G147" s="330"/>
      <c r="H147" s="328"/>
      <c r="I147" s="328"/>
      <c r="J147" s="328" t="s">
        <v>9147</v>
      </c>
      <c r="K147" s="325"/>
    </row>
    <row r="148" spans="2:11" ht="5.25" customHeight="1">
      <c r="B148" s="334"/>
      <c r="C148" s="331"/>
      <c r="D148" s="331"/>
      <c r="E148" s="331"/>
      <c r="F148" s="331"/>
      <c r="G148" s="332"/>
      <c r="H148" s="331"/>
      <c r="I148" s="331"/>
      <c r="J148" s="331"/>
      <c r="K148" s="355"/>
    </row>
    <row r="149" spans="2:11" ht="15" customHeight="1">
      <c r="B149" s="334"/>
      <c r="C149" s="359" t="s">
        <v>9151</v>
      </c>
      <c r="D149" s="314"/>
      <c r="E149" s="314"/>
      <c r="F149" s="360" t="s">
        <v>9148</v>
      </c>
      <c r="G149" s="314"/>
      <c r="H149" s="359" t="s">
        <v>9187</v>
      </c>
      <c r="I149" s="359" t="s">
        <v>9150</v>
      </c>
      <c r="J149" s="359">
        <v>120</v>
      </c>
      <c r="K149" s="355"/>
    </row>
    <row r="150" spans="2:11" ht="15" customHeight="1">
      <c r="B150" s="334"/>
      <c r="C150" s="359" t="s">
        <v>9196</v>
      </c>
      <c r="D150" s="314"/>
      <c r="E150" s="314"/>
      <c r="F150" s="360" t="s">
        <v>9148</v>
      </c>
      <c r="G150" s="314"/>
      <c r="H150" s="359" t="s">
        <v>9207</v>
      </c>
      <c r="I150" s="359" t="s">
        <v>9150</v>
      </c>
      <c r="J150" s="359" t="s">
        <v>9198</v>
      </c>
      <c r="K150" s="355"/>
    </row>
    <row r="151" spans="2:11" ht="15" customHeight="1">
      <c r="B151" s="334"/>
      <c r="C151" s="359" t="s">
        <v>91</v>
      </c>
      <c r="D151" s="314"/>
      <c r="E151" s="314"/>
      <c r="F151" s="360" t="s">
        <v>9148</v>
      </c>
      <c r="G151" s="314"/>
      <c r="H151" s="359" t="s">
        <v>9208</v>
      </c>
      <c r="I151" s="359" t="s">
        <v>9150</v>
      </c>
      <c r="J151" s="359" t="s">
        <v>9198</v>
      </c>
      <c r="K151" s="355"/>
    </row>
    <row r="152" spans="2:11" ht="15" customHeight="1">
      <c r="B152" s="334"/>
      <c r="C152" s="359" t="s">
        <v>9153</v>
      </c>
      <c r="D152" s="314"/>
      <c r="E152" s="314"/>
      <c r="F152" s="360" t="s">
        <v>9154</v>
      </c>
      <c r="G152" s="314"/>
      <c r="H152" s="359" t="s">
        <v>9187</v>
      </c>
      <c r="I152" s="359" t="s">
        <v>9150</v>
      </c>
      <c r="J152" s="359">
        <v>50</v>
      </c>
      <c r="K152" s="355"/>
    </row>
    <row r="153" spans="2:11" ht="15" customHeight="1">
      <c r="B153" s="334"/>
      <c r="C153" s="359" t="s">
        <v>9156</v>
      </c>
      <c r="D153" s="314"/>
      <c r="E153" s="314"/>
      <c r="F153" s="360" t="s">
        <v>9148</v>
      </c>
      <c r="G153" s="314"/>
      <c r="H153" s="359" t="s">
        <v>9187</v>
      </c>
      <c r="I153" s="359" t="s">
        <v>9158</v>
      </c>
      <c r="J153" s="359"/>
      <c r="K153" s="355"/>
    </row>
    <row r="154" spans="2:11" ht="15" customHeight="1">
      <c r="B154" s="334"/>
      <c r="C154" s="359" t="s">
        <v>9167</v>
      </c>
      <c r="D154" s="314"/>
      <c r="E154" s="314"/>
      <c r="F154" s="360" t="s">
        <v>9154</v>
      </c>
      <c r="G154" s="314"/>
      <c r="H154" s="359" t="s">
        <v>9187</v>
      </c>
      <c r="I154" s="359" t="s">
        <v>9150</v>
      </c>
      <c r="J154" s="359">
        <v>50</v>
      </c>
      <c r="K154" s="355"/>
    </row>
    <row r="155" spans="2:11" ht="15" customHeight="1">
      <c r="B155" s="334"/>
      <c r="C155" s="359" t="s">
        <v>9175</v>
      </c>
      <c r="D155" s="314"/>
      <c r="E155" s="314"/>
      <c r="F155" s="360" t="s">
        <v>9154</v>
      </c>
      <c r="G155" s="314"/>
      <c r="H155" s="359" t="s">
        <v>9187</v>
      </c>
      <c r="I155" s="359" t="s">
        <v>9150</v>
      </c>
      <c r="J155" s="359">
        <v>50</v>
      </c>
      <c r="K155" s="355"/>
    </row>
    <row r="156" spans="2:11" ht="15" customHeight="1">
      <c r="B156" s="334"/>
      <c r="C156" s="359" t="s">
        <v>9173</v>
      </c>
      <c r="D156" s="314"/>
      <c r="E156" s="314"/>
      <c r="F156" s="360" t="s">
        <v>9154</v>
      </c>
      <c r="G156" s="314"/>
      <c r="H156" s="359" t="s">
        <v>9187</v>
      </c>
      <c r="I156" s="359" t="s">
        <v>9150</v>
      </c>
      <c r="J156" s="359">
        <v>50</v>
      </c>
      <c r="K156" s="355"/>
    </row>
    <row r="157" spans="2:11" ht="15" customHeight="1">
      <c r="B157" s="334"/>
      <c r="C157" s="359" t="s">
        <v>181</v>
      </c>
      <c r="D157" s="314"/>
      <c r="E157" s="314"/>
      <c r="F157" s="360" t="s">
        <v>9148</v>
      </c>
      <c r="G157" s="314"/>
      <c r="H157" s="359" t="s">
        <v>9209</v>
      </c>
      <c r="I157" s="359" t="s">
        <v>9150</v>
      </c>
      <c r="J157" s="359" t="s">
        <v>9210</v>
      </c>
      <c r="K157" s="355"/>
    </row>
    <row r="158" spans="2:11" ht="15" customHeight="1">
      <c r="B158" s="334"/>
      <c r="C158" s="359" t="s">
        <v>9211</v>
      </c>
      <c r="D158" s="314"/>
      <c r="E158" s="314"/>
      <c r="F158" s="360" t="s">
        <v>9148</v>
      </c>
      <c r="G158" s="314"/>
      <c r="H158" s="359" t="s">
        <v>9212</v>
      </c>
      <c r="I158" s="359" t="s">
        <v>9182</v>
      </c>
      <c r="J158" s="359"/>
      <c r="K158" s="355"/>
    </row>
    <row r="159" spans="2:11" ht="15" customHeight="1">
      <c r="B159" s="361"/>
      <c r="C159" s="343"/>
      <c r="D159" s="343"/>
      <c r="E159" s="343"/>
      <c r="F159" s="343"/>
      <c r="G159" s="343"/>
      <c r="H159" s="343"/>
      <c r="I159" s="343"/>
      <c r="J159" s="343"/>
      <c r="K159" s="362"/>
    </row>
    <row r="160" spans="2:11" ht="18.75" customHeight="1">
      <c r="B160" s="310"/>
      <c r="C160" s="314"/>
      <c r="D160" s="314"/>
      <c r="E160" s="314"/>
      <c r="F160" s="333"/>
      <c r="G160" s="314"/>
      <c r="H160" s="314"/>
      <c r="I160" s="314"/>
      <c r="J160" s="314"/>
      <c r="K160" s="310"/>
    </row>
    <row r="161" spans="2:11" ht="18.75" customHeight="1">
      <c r="B161" s="320"/>
      <c r="C161" s="320"/>
      <c r="D161" s="320"/>
      <c r="E161" s="320"/>
      <c r="F161" s="320"/>
      <c r="G161" s="320"/>
      <c r="H161" s="320"/>
      <c r="I161" s="320"/>
      <c r="J161" s="320"/>
      <c r="K161" s="320"/>
    </row>
    <row r="162" spans="2:11" ht="7.5" customHeight="1">
      <c r="B162" s="302"/>
      <c r="C162" s="303"/>
      <c r="D162" s="303"/>
      <c r="E162" s="303"/>
      <c r="F162" s="303"/>
      <c r="G162" s="303"/>
      <c r="H162" s="303"/>
      <c r="I162" s="303"/>
      <c r="J162" s="303"/>
      <c r="K162" s="304"/>
    </row>
    <row r="163" spans="2:11" ht="45" customHeight="1">
      <c r="B163" s="305"/>
      <c r="C163" s="435" t="s">
        <v>9213</v>
      </c>
      <c r="D163" s="435"/>
      <c r="E163" s="435"/>
      <c r="F163" s="435"/>
      <c r="G163" s="435"/>
      <c r="H163" s="435"/>
      <c r="I163" s="435"/>
      <c r="J163" s="435"/>
      <c r="K163" s="306"/>
    </row>
    <row r="164" spans="2:11" ht="17.25" customHeight="1">
      <c r="B164" s="305"/>
      <c r="C164" s="326" t="s">
        <v>9142</v>
      </c>
      <c r="D164" s="326"/>
      <c r="E164" s="326"/>
      <c r="F164" s="326" t="s">
        <v>9143</v>
      </c>
      <c r="G164" s="363"/>
      <c r="H164" s="364" t="s">
        <v>214</v>
      </c>
      <c r="I164" s="364" t="s">
        <v>64</v>
      </c>
      <c r="J164" s="326" t="s">
        <v>9144</v>
      </c>
      <c r="K164" s="306"/>
    </row>
    <row r="165" spans="2:11" ht="17.25" customHeight="1">
      <c r="B165" s="307"/>
      <c r="C165" s="328" t="s">
        <v>9145</v>
      </c>
      <c r="D165" s="328"/>
      <c r="E165" s="328"/>
      <c r="F165" s="329" t="s">
        <v>9146</v>
      </c>
      <c r="G165" s="365"/>
      <c r="H165" s="366"/>
      <c r="I165" s="366"/>
      <c r="J165" s="328" t="s">
        <v>9147</v>
      </c>
      <c r="K165" s="308"/>
    </row>
    <row r="166" spans="2:11" ht="5.25" customHeight="1">
      <c r="B166" s="334"/>
      <c r="C166" s="331"/>
      <c r="D166" s="331"/>
      <c r="E166" s="331"/>
      <c r="F166" s="331"/>
      <c r="G166" s="332"/>
      <c r="H166" s="331"/>
      <c r="I166" s="331"/>
      <c r="J166" s="331"/>
      <c r="K166" s="355"/>
    </row>
    <row r="167" spans="2:11" ht="15" customHeight="1">
      <c r="B167" s="334"/>
      <c r="C167" s="314" t="s">
        <v>9151</v>
      </c>
      <c r="D167" s="314"/>
      <c r="E167" s="314"/>
      <c r="F167" s="333" t="s">
        <v>9148</v>
      </c>
      <c r="G167" s="314"/>
      <c r="H167" s="314" t="s">
        <v>9187</v>
      </c>
      <c r="I167" s="314" t="s">
        <v>9150</v>
      </c>
      <c r="J167" s="314">
        <v>120</v>
      </c>
      <c r="K167" s="355"/>
    </row>
    <row r="168" spans="2:11" ht="15" customHeight="1">
      <c r="B168" s="334"/>
      <c r="C168" s="314" t="s">
        <v>9196</v>
      </c>
      <c r="D168" s="314"/>
      <c r="E168" s="314"/>
      <c r="F168" s="333" t="s">
        <v>9148</v>
      </c>
      <c r="G168" s="314"/>
      <c r="H168" s="314" t="s">
        <v>9197</v>
      </c>
      <c r="I168" s="314" t="s">
        <v>9150</v>
      </c>
      <c r="J168" s="314" t="s">
        <v>9198</v>
      </c>
      <c r="K168" s="355"/>
    </row>
    <row r="169" spans="2:11" ht="15" customHeight="1">
      <c r="B169" s="334"/>
      <c r="C169" s="314" t="s">
        <v>91</v>
      </c>
      <c r="D169" s="314"/>
      <c r="E169" s="314"/>
      <c r="F169" s="333" t="s">
        <v>9148</v>
      </c>
      <c r="G169" s="314"/>
      <c r="H169" s="314" t="s">
        <v>9214</v>
      </c>
      <c r="I169" s="314" t="s">
        <v>9150</v>
      </c>
      <c r="J169" s="314" t="s">
        <v>9198</v>
      </c>
      <c r="K169" s="355"/>
    </row>
    <row r="170" spans="2:11" ht="15" customHeight="1">
      <c r="B170" s="334"/>
      <c r="C170" s="314" t="s">
        <v>9153</v>
      </c>
      <c r="D170" s="314"/>
      <c r="E170" s="314"/>
      <c r="F170" s="333" t="s">
        <v>9154</v>
      </c>
      <c r="G170" s="314"/>
      <c r="H170" s="314" t="s">
        <v>9214</v>
      </c>
      <c r="I170" s="314" t="s">
        <v>9150</v>
      </c>
      <c r="J170" s="314">
        <v>50</v>
      </c>
      <c r="K170" s="355"/>
    </row>
    <row r="171" spans="2:11" ht="15" customHeight="1">
      <c r="B171" s="334"/>
      <c r="C171" s="314" t="s">
        <v>9156</v>
      </c>
      <c r="D171" s="314"/>
      <c r="E171" s="314"/>
      <c r="F171" s="333" t="s">
        <v>9148</v>
      </c>
      <c r="G171" s="314"/>
      <c r="H171" s="314" t="s">
        <v>9214</v>
      </c>
      <c r="I171" s="314" t="s">
        <v>9158</v>
      </c>
      <c r="J171" s="314"/>
      <c r="K171" s="355"/>
    </row>
    <row r="172" spans="2:11" ht="15" customHeight="1">
      <c r="B172" s="334"/>
      <c r="C172" s="314" t="s">
        <v>9167</v>
      </c>
      <c r="D172" s="314"/>
      <c r="E172" s="314"/>
      <c r="F172" s="333" t="s">
        <v>9154</v>
      </c>
      <c r="G172" s="314"/>
      <c r="H172" s="314" t="s">
        <v>9214</v>
      </c>
      <c r="I172" s="314" t="s">
        <v>9150</v>
      </c>
      <c r="J172" s="314">
        <v>50</v>
      </c>
      <c r="K172" s="355"/>
    </row>
    <row r="173" spans="2:11" ht="15" customHeight="1">
      <c r="B173" s="334"/>
      <c r="C173" s="314" t="s">
        <v>9175</v>
      </c>
      <c r="D173" s="314"/>
      <c r="E173" s="314"/>
      <c r="F173" s="333" t="s">
        <v>9154</v>
      </c>
      <c r="G173" s="314"/>
      <c r="H173" s="314" t="s">
        <v>9214</v>
      </c>
      <c r="I173" s="314" t="s">
        <v>9150</v>
      </c>
      <c r="J173" s="314">
        <v>50</v>
      </c>
      <c r="K173" s="355"/>
    </row>
    <row r="174" spans="2:11" ht="15" customHeight="1">
      <c r="B174" s="334"/>
      <c r="C174" s="314" t="s">
        <v>9173</v>
      </c>
      <c r="D174" s="314"/>
      <c r="E174" s="314"/>
      <c r="F174" s="333" t="s">
        <v>9154</v>
      </c>
      <c r="G174" s="314"/>
      <c r="H174" s="314" t="s">
        <v>9214</v>
      </c>
      <c r="I174" s="314" t="s">
        <v>9150</v>
      </c>
      <c r="J174" s="314">
        <v>50</v>
      </c>
      <c r="K174" s="355"/>
    </row>
    <row r="175" spans="2:11" ht="15" customHeight="1">
      <c r="B175" s="334"/>
      <c r="C175" s="314" t="s">
        <v>213</v>
      </c>
      <c r="D175" s="314"/>
      <c r="E175" s="314"/>
      <c r="F175" s="333" t="s">
        <v>9148</v>
      </c>
      <c r="G175" s="314"/>
      <c r="H175" s="314" t="s">
        <v>9215</v>
      </c>
      <c r="I175" s="314" t="s">
        <v>9216</v>
      </c>
      <c r="J175" s="314"/>
      <c r="K175" s="355"/>
    </row>
    <row r="176" spans="2:11" ht="15" customHeight="1">
      <c r="B176" s="334"/>
      <c r="C176" s="314" t="s">
        <v>64</v>
      </c>
      <c r="D176" s="314"/>
      <c r="E176" s="314"/>
      <c r="F176" s="333" t="s">
        <v>9148</v>
      </c>
      <c r="G176" s="314"/>
      <c r="H176" s="314" t="s">
        <v>9217</v>
      </c>
      <c r="I176" s="314" t="s">
        <v>9218</v>
      </c>
      <c r="J176" s="314">
        <v>1</v>
      </c>
      <c r="K176" s="355"/>
    </row>
    <row r="177" spans="2:11" ht="15" customHeight="1">
      <c r="B177" s="334"/>
      <c r="C177" s="314" t="s">
        <v>60</v>
      </c>
      <c r="D177" s="314"/>
      <c r="E177" s="314"/>
      <c r="F177" s="333" t="s">
        <v>9148</v>
      </c>
      <c r="G177" s="314"/>
      <c r="H177" s="314" t="s">
        <v>9219</v>
      </c>
      <c r="I177" s="314" t="s">
        <v>9150</v>
      </c>
      <c r="J177" s="314">
        <v>20</v>
      </c>
      <c r="K177" s="355"/>
    </row>
    <row r="178" spans="2:11" ht="15" customHeight="1">
      <c r="B178" s="334"/>
      <c r="C178" s="314" t="s">
        <v>214</v>
      </c>
      <c r="D178" s="314"/>
      <c r="E178" s="314"/>
      <c r="F178" s="333" t="s">
        <v>9148</v>
      </c>
      <c r="G178" s="314"/>
      <c r="H178" s="314" t="s">
        <v>9220</v>
      </c>
      <c r="I178" s="314" t="s">
        <v>9150</v>
      </c>
      <c r="J178" s="314">
        <v>255</v>
      </c>
      <c r="K178" s="355"/>
    </row>
    <row r="179" spans="2:11" ht="15" customHeight="1">
      <c r="B179" s="334"/>
      <c r="C179" s="314" t="s">
        <v>215</v>
      </c>
      <c r="D179" s="314"/>
      <c r="E179" s="314"/>
      <c r="F179" s="333" t="s">
        <v>9148</v>
      </c>
      <c r="G179" s="314"/>
      <c r="H179" s="314" t="s">
        <v>9113</v>
      </c>
      <c r="I179" s="314" t="s">
        <v>9150</v>
      </c>
      <c r="J179" s="314">
        <v>10</v>
      </c>
      <c r="K179" s="355"/>
    </row>
    <row r="180" spans="2:11" ht="15" customHeight="1">
      <c r="B180" s="334"/>
      <c r="C180" s="314" t="s">
        <v>216</v>
      </c>
      <c r="D180" s="314"/>
      <c r="E180" s="314"/>
      <c r="F180" s="333" t="s">
        <v>9148</v>
      </c>
      <c r="G180" s="314"/>
      <c r="H180" s="314" t="s">
        <v>9221</v>
      </c>
      <c r="I180" s="314" t="s">
        <v>9182</v>
      </c>
      <c r="J180" s="314"/>
      <c r="K180" s="355"/>
    </row>
    <row r="181" spans="2:11" ht="15" customHeight="1">
      <c r="B181" s="334"/>
      <c r="C181" s="314" t="s">
        <v>9222</v>
      </c>
      <c r="D181" s="314"/>
      <c r="E181" s="314"/>
      <c r="F181" s="333" t="s">
        <v>9148</v>
      </c>
      <c r="G181" s="314"/>
      <c r="H181" s="314" t="s">
        <v>9223</v>
      </c>
      <c r="I181" s="314" t="s">
        <v>9182</v>
      </c>
      <c r="J181" s="314"/>
      <c r="K181" s="355"/>
    </row>
    <row r="182" spans="2:11" ht="15" customHeight="1">
      <c r="B182" s="334"/>
      <c r="C182" s="314" t="s">
        <v>9211</v>
      </c>
      <c r="D182" s="314"/>
      <c r="E182" s="314"/>
      <c r="F182" s="333" t="s">
        <v>9148</v>
      </c>
      <c r="G182" s="314"/>
      <c r="H182" s="314" t="s">
        <v>9224</v>
      </c>
      <c r="I182" s="314" t="s">
        <v>9182</v>
      </c>
      <c r="J182" s="314"/>
      <c r="K182" s="355"/>
    </row>
    <row r="183" spans="2:11" ht="15" customHeight="1">
      <c r="B183" s="334"/>
      <c r="C183" s="314" t="s">
        <v>218</v>
      </c>
      <c r="D183" s="314"/>
      <c r="E183" s="314"/>
      <c r="F183" s="333" t="s">
        <v>9154</v>
      </c>
      <c r="G183" s="314"/>
      <c r="H183" s="314" t="s">
        <v>9225</v>
      </c>
      <c r="I183" s="314" t="s">
        <v>9150</v>
      </c>
      <c r="J183" s="314">
        <v>50</v>
      </c>
      <c r="K183" s="355"/>
    </row>
    <row r="184" spans="2:11" ht="15" customHeight="1">
      <c r="B184" s="334"/>
      <c r="C184" s="314" t="s">
        <v>9226</v>
      </c>
      <c r="D184" s="314"/>
      <c r="E184" s="314"/>
      <c r="F184" s="333" t="s">
        <v>9154</v>
      </c>
      <c r="G184" s="314"/>
      <c r="H184" s="314" t="s">
        <v>9227</v>
      </c>
      <c r="I184" s="314" t="s">
        <v>9228</v>
      </c>
      <c r="J184" s="314"/>
      <c r="K184" s="355"/>
    </row>
    <row r="185" spans="2:11" ht="15" customHeight="1">
      <c r="B185" s="334"/>
      <c r="C185" s="314" t="s">
        <v>9229</v>
      </c>
      <c r="D185" s="314"/>
      <c r="E185" s="314"/>
      <c r="F185" s="333" t="s">
        <v>9154</v>
      </c>
      <c r="G185" s="314"/>
      <c r="H185" s="314" t="s">
        <v>9230</v>
      </c>
      <c r="I185" s="314" t="s">
        <v>9228</v>
      </c>
      <c r="J185" s="314"/>
      <c r="K185" s="355"/>
    </row>
    <row r="186" spans="2:11" ht="15" customHeight="1">
      <c r="B186" s="334"/>
      <c r="C186" s="314" t="s">
        <v>9231</v>
      </c>
      <c r="D186" s="314"/>
      <c r="E186" s="314"/>
      <c r="F186" s="333" t="s">
        <v>9154</v>
      </c>
      <c r="G186" s="314"/>
      <c r="H186" s="314" t="s">
        <v>9232</v>
      </c>
      <c r="I186" s="314" t="s">
        <v>9228</v>
      </c>
      <c r="J186" s="314"/>
      <c r="K186" s="355"/>
    </row>
    <row r="187" spans="2:11" ht="15" customHeight="1">
      <c r="B187" s="334"/>
      <c r="C187" s="367" t="s">
        <v>9233</v>
      </c>
      <c r="D187" s="314"/>
      <c r="E187" s="314"/>
      <c r="F187" s="333" t="s">
        <v>9154</v>
      </c>
      <c r="G187" s="314"/>
      <c r="H187" s="314" t="s">
        <v>9234</v>
      </c>
      <c r="I187" s="314" t="s">
        <v>9235</v>
      </c>
      <c r="J187" s="368" t="s">
        <v>9236</v>
      </c>
      <c r="K187" s="355"/>
    </row>
    <row r="188" spans="2:11" ht="15" customHeight="1">
      <c r="B188" s="334"/>
      <c r="C188" s="319" t="s">
        <v>49</v>
      </c>
      <c r="D188" s="314"/>
      <c r="E188" s="314"/>
      <c r="F188" s="333" t="s">
        <v>9148</v>
      </c>
      <c r="G188" s="314"/>
      <c r="H188" s="310" t="s">
        <v>9237</v>
      </c>
      <c r="I188" s="314" t="s">
        <v>9238</v>
      </c>
      <c r="J188" s="314"/>
      <c r="K188" s="355"/>
    </row>
    <row r="189" spans="2:11" ht="15" customHeight="1">
      <c r="B189" s="334"/>
      <c r="C189" s="319" t="s">
        <v>9239</v>
      </c>
      <c r="D189" s="314"/>
      <c r="E189" s="314"/>
      <c r="F189" s="333" t="s">
        <v>9148</v>
      </c>
      <c r="G189" s="314"/>
      <c r="H189" s="314" t="s">
        <v>9240</v>
      </c>
      <c r="I189" s="314" t="s">
        <v>9182</v>
      </c>
      <c r="J189" s="314"/>
      <c r="K189" s="355"/>
    </row>
    <row r="190" spans="2:11" ht="15" customHeight="1">
      <c r="B190" s="334"/>
      <c r="C190" s="319" t="s">
        <v>9241</v>
      </c>
      <c r="D190" s="314"/>
      <c r="E190" s="314"/>
      <c r="F190" s="333" t="s">
        <v>9148</v>
      </c>
      <c r="G190" s="314"/>
      <c r="H190" s="314" t="s">
        <v>9242</v>
      </c>
      <c r="I190" s="314" t="s">
        <v>9182</v>
      </c>
      <c r="J190" s="314"/>
      <c r="K190" s="355"/>
    </row>
    <row r="191" spans="2:11" ht="15" customHeight="1">
      <c r="B191" s="334"/>
      <c r="C191" s="319" t="s">
        <v>9243</v>
      </c>
      <c r="D191" s="314"/>
      <c r="E191" s="314"/>
      <c r="F191" s="333" t="s">
        <v>9154</v>
      </c>
      <c r="G191" s="314"/>
      <c r="H191" s="314" t="s">
        <v>9244</v>
      </c>
      <c r="I191" s="314" t="s">
        <v>9182</v>
      </c>
      <c r="J191" s="314"/>
      <c r="K191" s="355"/>
    </row>
    <row r="192" spans="2:11" ht="15" customHeight="1">
      <c r="B192" s="361"/>
      <c r="C192" s="369"/>
      <c r="D192" s="343"/>
      <c r="E192" s="343"/>
      <c r="F192" s="343"/>
      <c r="G192" s="343"/>
      <c r="H192" s="343"/>
      <c r="I192" s="343"/>
      <c r="J192" s="343"/>
      <c r="K192" s="362"/>
    </row>
    <row r="193" spans="2:11" ht="18.75" customHeight="1">
      <c r="B193" s="310"/>
      <c r="C193" s="314"/>
      <c r="D193" s="314"/>
      <c r="E193" s="314"/>
      <c r="F193" s="333"/>
      <c r="G193" s="314"/>
      <c r="H193" s="314"/>
      <c r="I193" s="314"/>
      <c r="J193" s="314"/>
      <c r="K193" s="310"/>
    </row>
    <row r="194" spans="2:11" ht="18.75" customHeight="1">
      <c r="B194" s="310"/>
      <c r="C194" s="314"/>
      <c r="D194" s="314"/>
      <c r="E194" s="314"/>
      <c r="F194" s="333"/>
      <c r="G194" s="314"/>
      <c r="H194" s="314"/>
      <c r="I194" s="314"/>
      <c r="J194" s="314"/>
      <c r="K194" s="310"/>
    </row>
    <row r="195" spans="2:11" ht="18.75" customHeight="1">
      <c r="B195" s="320"/>
      <c r="C195" s="320"/>
      <c r="D195" s="320"/>
      <c r="E195" s="320"/>
      <c r="F195" s="320"/>
      <c r="G195" s="320"/>
      <c r="H195" s="320"/>
      <c r="I195" s="320"/>
      <c r="J195" s="320"/>
      <c r="K195" s="320"/>
    </row>
    <row r="196" spans="2:11">
      <c r="B196" s="302"/>
      <c r="C196" s="303"/>
      <c r="D196" s="303"/>
      <c r="E196" s="303"/>
      <c r="F196" s="303"/>
      <c r="G196" s="303"/>
      <c r="H196" s="303"/>
      <c r="I196" s="303"/>
      <c r="J196" s="303"/>
      <c r="K196" s="304"/>
    </row>
    <row r="197" spans="2:11" ht="21">
      <c r="B197" s="305"/>
      <c r="C197" s="435" t="s">
        <v>9245</v>
      </c>
      <c r="D197" s="435"/>
      <c r="E197" s="435"/>
      <c r="F197" s="435"/>
      <c r="G197" s="435"/>
      <c r="H197" s="435"/>
      <c r="I197" s="435"/>
      <c r="J197" s="435"/>
      <c r="K197" s="306"/>
    </row>
    <row r="198" spans="2:11" ht="25.5" customHeight="1">
      <c r="B198" s="305"/>
      <c r="C198" s="370" t="s">
        <v>9246</v>
      </c>
      <c r="D198" s="370"/>
      <c r="E198" s="370"/>
      <c r="F198" s="370" t="s">
        <v>9247</v>
      </c>
      <c r="G198" s="371"/>
      <c r="H198" s="434" t="s">
        <v>9248</v>
      </c>
      <c r="I198" s="434"/>
      <c r="J198" s="434"/>
      <c r="K198" s="306"/>
    </row>
    <row r="199" spans="2:11" ht="5.25" customHeight="1">
      <c r="B199" s="334"/>
      <c r="C199" s="331"/>
      <c r="D199" s="331"/>
      <c r="E199" s="331"/>
      <c r="F199" s="331"/>
      <c r="G199" s="314"/>
      <c r="H199" s="331"/>
      <c r="I199" s="331"/>
      <c r="J199" s="331"/>
      <c r="K199" s="355"/>
    </row>
    <row r="200" spans="2:11" ht="15" customHeight="1">
      <c r="B200" s="334"/>
      <c r="C200" s="314" t="s">
        <v>9238</v>
      </c>
      <c r="D200" s="314"/>
      <c r="E200" s="314"/>
      <c r="F200" s="333" t="s">
        <v>50</v>
      </c>
      <c r="G200" s="314"/>
      <c r="H200" s="432" t="s">
        <v>9249</v>
      </c>
      <c r="I200" s="432"/>
      <c r="J200" s="432"/>
      <c r="K200" s="355"/>
    </row>
    <row r="201" spans="2:11" ht="15" customHeight="1">
      <c r="B201" s="334"/>
      <c r="C201" s="340"/>
      <c r="D201" s="314"/>
      <c r="E201" s="314"/>
      <c r="F201" s="333" t="s">
        <v>51</v>
      </c>
      <c r="G201" s="314"/>
      <c r="H201" s="432" t="s">
        <v>9250</v>
      </c>
      <c r="I201" s="432"/>
      <c r="J201" s="432"/>
      <c r="K201" s="355"/>
    </row>
    <row r="202" spans="2:11" ht="15" customHeight="1">
      <c r="B202" s="334"/>
      <c r="C202" s="340"/>
      <c r="D202" s="314"/>
      <c r="E202" s="314"/>
      <c r="F202" s="333" t="s">
        <v>54</v>
      </c>
      <c r="G202" s="314"/>
      <c r="H202" s="432" t="s">
        <v>9251</v>
      </c>
      <c r="I202" s="432"/>
      <c r="J202" s="432"/>
      <c r="K202" s="355"/>
    </row>
    <row r="203" spans="2:11" ht="15" customHeight="1">
      <c r="B203" s="334"/>
      <c r="C203" s="314"/>
      <c r="D203" s="314"/>
      <c r="E203" s="314"/>
      <c r="F203" s="333" t="s">
        <v>52</v>
      </c>
      <c r="G203" s="314"/>
      <c r="H203" s="432" t="s">
        <v>9252</v>
      </c>
      <c r="I203" s="432"/>
      <c r="J203" s="432"/>
      <c r="K203" s="355"/>
    </row>
    <row r="204" spans="2:11" ht="15" customHeight="1">
      <c r="B204" s="334"/>
      <c r="C204" s="314"/>
      <c r="D204" s="314"/>
      <c r="E204" s="314"/>
      <c r="F204" s="333" t="s">
        <v>53</v>
      </c>
      <c r="G204" s="314"/>
      <c r="H204" s="432" t="s">
        <v>9253</v>
      </c>
      <c r="I204" s="432"/>
      <c r="J204" s="432"/>
      <c r="K204" s="355"/>
    </row>
    <row r="205" spans="2:11" ht="15" customHeight="1">
      <c r="B205" s="334"/>
      <c r="C205" s="314"/>
      <c r="D205" s="314"/>
      <c r="E205" s="314"/>
      <c r="F205" s="333"/>
      <c r="G205" s="314"/>
      <c r="H205" s="314"/>
      <c r="I205" s="314"/>
      <c r="J205" s="314"/>
      <c r="K205" s="355"/>
    </row>
    <row r="206" spans="2:11" ht="15" customHeight="1">
      <c r="B206" s="334"/>
      <c r="C206" s="314" t="s">
        <v>9194</v>
      </c>
      <c r="D206" s="314"/>
      <c r="E206" s="314"/>
      <c r="F206" s="333" t="s">
        <v>85</v>
      </c>
      <c r="G206" s="314"/>
      <c r="H206" s="432" t="s">
        <v>9254</v>
      </c>
      <c r="I206" s="432"/>
      <c r="J206" s="432"/>
      <c r="K206" s="355"/>
    </row>
    <row r="207" spans="2:11" ht="15" customHeight="1">
      <c r="B207" s="334"/>
      <c r="C207" s="340"/>
      <c r="D207" s="314"/>
      <c r="E207" s="314"/>
      <c r="F207" s="333" t="s">
        <v>9093</v>
      </c>
      <c r="G207" s="314"/>
      <c r="H207" s="432" t="s">
        <v>9094</v>
      </c>
      <c r="I207" s="432"/>
      <c r="J207" s="432"/>
      <c r="K207" s="355"/>
    </row>
    <row r="208" spans="2:11" ht="15" customHeight="1">
      <c r="B208" s="334"/>
      <c r="C208" s="314"/>
      <c r="D208" s="314"/>
      <c r="E208" s="314"/>
      <c r="F208" s="333" t="s">
        <v>9091</v>
      </c>
      <c r="G208" s="314"/>
      <c r="H208" s="432" t="s">
        <v>9255</v>
      </c>
      <c r="I208" s="432"/>
      <c r="J208" s="432"/>
      <c r="K208" s="355"/>
    </row>
    <row r="209" spans="2:11" ht="15" customHeight="1">
      <c r="B209" s="372"/>
      <c r="C209" s="340"/>
      <c r="D209" s="340"/>
      <c r="E209" s="340"/>
      <c r="F209" s="333" t="s">
        <v>9095</v>
      </c>
      <c r="G209" s="319"/>
      <c r="H209" s="433" t="s">
        <v>9096</v>
      </c>
      <c r="I209" s="433"/>
      <c r="J209" s="433"/>
      <c r="K209" s="373"/>
    </row>
    <row r="210" spans="2:11" ht="15" customHeight="1">
      <c r="B210" s="372"/>
      <c r="C210" s="340"/>
      <c r="D210" s="340"/>
      <c r="E210" s="340"/>
      <c r="F210" s="333" t="s">
        <v>9097</v>
      </c>
      <c r="G210" s="319"/>
      <c r="H210" s="433" t="s">
        <v>9256</v>
      </c>
      <c r="I210" s="433"/>
      <c r="J210" s="433"/>
      <c r="K210" s="373"/>
    </row>
    <row r="211" spans="2:11" ht="15" customHeight="1">
      <c r="B211" s="372"/>
      <c r="C211" s="340"/>
      <c r="D211" s="340"/>
      <c r="E211" s="340"/>
      <c r="F211" s="374"/>
      <c r="G211" s="319"/>
      <c r="H211" s="375"/>
      <c r="I211" s="375"/>
      <c r="J211" s="375"/>
      <c r="K211" s="373"/>
    </row>
    <row r="212" spans="2:11" ht="15" customHeight="1">
      <c r="B212" s="372"/>
      <c r="C212" s="314" t="s">
        <v>9218</v>
      </c>
      <c r="D212" s="340"/>
      <c r="E212" s="340"/>
      <c r="F212" s="333">
        <v>1</v>
      </c>
      <c r="G212" s="319"/>
      <c r="H212" s="433" t="s">
        <v>9257</v>
      </c>
      <c r="I212" s="433"/>
      <c r="J212" s="433"/>
      <c r="K212" s="373"/>
    </row>
    <row r="213" spans="2:11" ht="15" customHeight="1">
      <c r="B213" s="372"/>
      <c r="C213" s="340"/>
      <c r="D213" s="340"/>
      <c r="E213" s="340"/>
      <c r="F213" s="333">
        <v>2</v>
      </c>
      <c r="G213" s="319"/>
      <c r="H213" s="433" t="s">
        <v>9258</v>
      </c>
      <c r="I213" s="433"/>
      <c r="J213" s="433"/>
      <c r="K213" s="373"/>
    </row>
    <row r="214" spans="2:11" ht="15" customHeight="1">
      <c r="B214" s="372"/>
      <c r="C214" s="340"/>
      <c r="D214" s="340"/>
      <c r="E214" s="340"/>
      <c r="F214" s="333">
        <v>3</v>
      </c>
      <c r="G214" s="319"/>
      <c r="H214" s="433" t="s">
        <v>9259</v>
      </c>
      <c r="I214" s="433"/>
      <c r="J214" s="433"/>
      <c r="K214" s="373"/>
    </row>
    <row r="215" spans="2:11" ht="15" customHeight="1">
      <c r="B215" s="372"/>
      <c r="C215" s="340"/>
      <c r="D215" s="340"/>
      <c r="E215" s="340"/>
      <c r="F215" s="333">
        <v>4</v>
      </c>
      <c r="G215" s="319"/>
      <c r="H215" s="433" t="s">
        <v>9260</v>
      </c>
      <c r="I215" s="433"/>
      <c r="J215" s="433"/>
      <c r="K215" s="373"/>
    </row>
    <row r="216" spans="2:11" ht="12.75" customHeight="1">
      <c r="B216" s="376"/>
      <c r="C216" s="377"/>
      <c r="D216" s="377"/>
      <c r="E216" s="377"/>
      <c r="F216" s="377"/>
      <c r="G216" s="377"/>
      <c r="H216" s="377"/>
      <c r="I216" s="377"/>
      <c r="J216" s="377"/>
      <c r="K216" s="378"/>
    </row>
  </sheetData>
  <sheetProtection algorithmName="SHA-512" hashValue="h0zRBuE0UyQHzh1dletSILitDy2WdXD4M2P01UFYxR4IGqjmqHYRDYPiywk44ACaIIxReRp2I1yxAH5eg/wZNA==" saltValue="GFZFDeeE2PpYeoPQcxFV1w==" spinCount="100000" sheet="1" objects="1" scenarios="1" formatCells="0" formatColumns="0" formatRows="0" sort="0" autoFilter="0"/>
  <mergeCells count="77">
    <mergeCell ref="C9:J9"/>
    <mergeCell ref="D10:J10"/>
    <mergeCell ref="D13:J13"/>
    <mergeCell ref="C3:J3"/>
    <mergeCell ref="C4:J4"/>
    <mergeCell ref="C6:J6"/>
    <mergeCell ref="C7:J7"/>
    <mergeCell ref="D11:J11"/>
    <mergeCell ref="F19:J19"/>
    <mergeCell ref="F20:J20"/>
    <mergeCell ref="D14:J14"/>
    <mergeCell ref="D15:J15"/>
    <mergeCell ref="F16:J16"/>
    <mergeCell ref="F17:J17"/>
    <mergeCell ref="D31:J31"/>
    <mergeCell ref="C24:J24"/>
    <mergeCell ref="D32:J32"/>
    <mergeCell ref="F18:J18"/>
    <mergeCell ref="F21:J21"/>
    <mergeCell ref="C23:J23"/>
    <mergeCell ref="D25:J25"/>
    <mergeCell ref="D26:J26"/>
    <mergeCell ref="D28:J28"/>
    <mergeCell ref="D29:J29"/>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3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95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176</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2698</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6" t="s">
        <v>179</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ROUND(J91,2)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ROUND(SUM(BE91:BE233), 2)</f>
        <v>0</v>
      </c>
      <c r="G32" s="43"/>
      <c r="H32" s="43"/>
      <c r="I32" s="141">
        <v>0.21</v>
      </c>
      <c r="J32" s="140">
        <f>ROUND(ROUND((SUM(BE91:BE233)), 2)*I32, 2)</f>
        <v>0</v>
      </c>
      <c r="K32" s="46"/>
    </row>
    <row r="33" spans="2:11" s="1" customFormat="1" ht="14.45" customHeight="1">
      <c r="B33" s="42"/>
      <c r="C33" s="43"/>
      <c r="D33" s="43"/>
      <c r="E33" s="50" t="s">
        <v>51</v>
      </c>
      <c r="F33" s="140">
        <f>ROUND(SUM(BF91:BF233), 2)</f>
        <v>0</v>
      </c>
      <c r="G33" s="43"/>
      <c r="H33" s="43"/>
      <c r="I33" s="141">
        <v>0.15</v>
      </c>
      <c r="J33" s="140">
        <f>ROUND(ROUND((SUM(BF91:BF233)), 2)*I33, 2)</f>
        <v>0</v>
      </c>
      <c r="K33" s="46"/>
    </row>
    <row r="34" spans="2:11" s="1" customFormat="1" ht="14.45" hidden="1" customHeight="1">
      <c r="B34" s="42"/>
      <c r="C34" s="43"/>
      <c r="D34" s="43"/>
      <c r="E34" s="50" t="s">
        <v>52</v>
      </c>
      <c r="F34" s="140">
        <f>ROUND(SUM(BG91:BG233), 2)</f>
        <v>0</v>
      </c>
      <c r="G34" s="43"/>
      <c r="H34" s="43"/>
      <c r="I34" s="141">
        <v>0.21</v>
      </c>
      <c r="J34" s="140">
        <v>0</v>
      </c>
      <c r="K34" s="46"/>
    </row>
    <row r="35" spans="2:11" s="1" customFormat="1" ht="14.45" hidden="1" customHeight="1">
      <c r="B35" s="42"/>
      <c r="C35" s="43"/>
      <c r="D35" s="43"/>
      <c r="E35" s="50" t="s">
        <v>53</v>
      </c>
      <c r="F35" s="140">
        <f>ROUND(SUM(BH91:BH233), 2)</f>
        <v>0</v>
      </c>
      <c r="G35" s="43"/>
      <c r="H35" s="43"/>
      <c r="I35" s="141">
        <v>0.15</v>
      </c>
      <c r="J35" s="140">
        <v>0</v>
      </c>
      <c r="K35" s="46"/>
    </row>
    <row r="36" spans="2:11" s="1" customFormat="1" ht="14.45" hidden="1" customHeight="1">
      <c r="B36" s="42"/>
      <c r="C36" s="43"/>
      <c r="D36" s="43"/>
      <c r="E36" s="50" t="s">
        <v>54</v>
      </c>
      <c r="F36" s="140">
        <f>ROUND(SUM(BI91:BI233),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176</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01.1 - SO 01 - Zdravotní technika</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J91</f>
        <v>0</v>
      </c>
      <c r="K60" s="46"/>
      <c r="AU60" s="25" t="s">
        <v>184</v>
      </c>
    </row>
    <row r="61" spans="2:47" s="8" customFormat="1" ht="24.95" customHeight="1">
      <c r="B61" s="159"/>
      <c r="C61" s="160"/>
      <c r="D61" s="161" t="s">
        <v>185</v>
      </c>
      <c r="E61" s="162"/>
      <c r="F61" s="162"/>
      <c r="G61" s="162"/>
      <c r="H61" s="162"/>
      <c r="I61" s="163"/>
      <c r="J61" s="164">
        <f>J92</f>
        <v>0</v>
      </c>
      <c r="K61" s="165"/>
    </row>
    <row r="62" spans="2:47" s="9" customFormat="1" ht="19.899999999999999" customHeight="1">
      <c r="B62" s="166"/>
      <c r="C62" s="167"/>
      <c r="D62" s="168" t="s">
        <v>186</v>
      </c>
      <c r="E62" s="169"/>
      <c r="F62" s="169"/>
      <c r="G62" s="169"/>
      <c r="H62" s="169"/>
      <c r="I62" s="170"/>
      <c r="J62" s="171">
        <f>J93</f>
        <v>0</v>
      </c>
      <c r="K62" s="172"/>
    </row>
    <row r="63" spans="2:47" s="9" customFormat="1" ht="19.899999999999999" customHeight="1">
      <c r="B63" s="166"/>
      <c r="C63" s="167"/>
      <c r="D63" s="168" t="s">
        <v>189</v>
      </c>
      <c r="E63" s="169"/>
      <c r="F63" s="169"/>
      <c r="G63" s="169"/>
      <c r="H63" s="169"/>
      <c r="I63" s="170"/>
      <c r="J63" s="171">
        <f>J106</f>
        <v>0</v>
      </c>
      <c r="K63" s="172"/>
    </row>
    <row r="64" spans="2:47" s="8" customFormat="1" ht="24.95" customHeight="1">
      <c r="B64" s="159"/>
      <c r="C64" s="160"/>
      <c r="D64" s="161" t="s">
        <v>195</v>
      </c>
      <c r="E64" s="162"/>
      <c r="F64" s="162"/>
      <c r="G64" s="162"/>
      <c r="H64" s="162"/>
      <c r="I64" s="163"/>
      <c r="J64" s="164">
        <f>J108</f>
        <v>0</v>
      </c>
      <c r="K64" s="165"/>
    </row>
    <row r="65" spans="2:12" s="9" customFormat="1" ht="19.899999999999999" customHeight="1">
      <c r="B65" s="166"/>
      <c r="C65" s="167"/>
      <c r="D65" s="168" t="s">
        <v>2699</v>
      </c>
      <c r="E65" s="169"/>
      <c r="F65" s="169"/>
      <c r="G65" s="169"/>
      <c r="H65" s="169"/>
      <c r="I65" s="170"/>
      <c r="J65" s="171">
        <f>J109</f>
        <v>0</v>
      </c>
      <c r="K65" s="172"/>
    </row>
    <row r="66" spans="2:12" s="9" customFormat="1" ht="19.899999999999999" customHeight="1">
      <c r="B66" s="166"/>
      <c r="C66" s="167"/>
      <c r="D66" s="168" t="s">
        <v>2700</v>
      </c>
      <c r="E66" s="169"/>
      <c r="F66" s="169"/>
      <c r="G66" s="169"/>
      <c r="H66" s="169"/>
      <c r="I66" s="170"/>
      <c r="J66" s="171">
        <f>J152</f>
        <v>0</v>
      </c>
      <c r="K66" s="172"/>
    </row>
    <row r="67" spans="2:12" s="9" customFormat="1" ht="19.899999999999999" customHeight="1">
      <c r="B67" s="166"/>
      <c r="C67" s="167"/>
      <c r="D67" s="168" t="s">
        <v>2701</v>
      </c>
      <c r="E67" s="169"/>
      <c r="F67" s="169"/>
      <c r="G67" s="169"/>
      <c r="H67" s="169"/>
      <c r="I67" s="170"/>
      <c r="J67" s="171">
        <f>J190</f>
        <v>0</v>
      </c>
      <c r="K67" s="172"/>
    </row>
    <row r="68" spans="2:12" s="9" customFormat="1" ht="19.899999999999999" customHeight="1">
      <c r="B68" s="166"/>
      <c r="C68" s="167"/>
      <c r="D68" s="168" t="s">
        <v>2702</v>
      </c>
      <c r="E68" s="169"/>
      <c r="F68" s="169"/>
      <c r="G68" s="169"/>
      <c r="H68" s="169"/>
      <c r="I68" s="170"/>
      <c r="J68" s="171">
        <f>J224</f>
        <v>0</v>
      </c>
      <c r="K68" s="172"/>
    </row>
    <row r="69" spans="2:12" s="9" customFormat="1" ht="19.899999999999999" customHeight="1">
      <c r="B69" s="166"/>
      <c r="C69" s="167"/>
      <c r="D69" s="168" t="s">
        <v>2703</v>
      </c>
      <c r="E69" s="169"/>
      <c r="F69" s="169"/>
      <c r="G69" s="169"/>
      <c r="H69" s="169"/>
      <c r="I69" s="170"/>
      <c r="J69" s="171">
        <f>J232</f>
        <v>0</v>
      </c>
      <c r="K69" s="172"/>
    </row>
    <row r="70" spans="2:12" s="1" customFormat="1" ht="21.75" customHeight="1">
      <c r="B70" s="42"/>
      <c r="C70" s="43"/>
      <c r="D70" s="43"/>
      <c r="E70" s="43"/>
      <c r="F70" s="43"/>
      <c r="G70" s="43"/>
      <c r="H70" s="43"/>
      <c r="I70" s="128"/>
      <c r="J70" s="43"/>
      <c r="K70" s="46"/>
    </row>
    <row r="71" spans="2:12" s="1" customFormat="1" ht="6.95" customHeight="1">
      <c r="B71" s="57"/>
      <c r="C71" s="58"/>
      <c r="D71" s="58"/>
      <c r="E71" s="58"/>
      <c r="F71" s="58"/>
      <c r="G71" s="58"/>
      <c r="H71" s="58"/>
      <c r="I71" s="149"/>
      <c r="J71" s="58"/>
      <c r="K71" s="59"/>
    </row>
    <row r="75" spans="2:12" s="1" customFormat="1" ht="6.95" customHeight="1">
      <c r="B75" s="60"/>
      <c r="C75" s="61"/>
      <c r="D75" s="61"/>
      <c r="E75" s="61"/>
      <c r="F75" s="61"/>
      <c r="G75" s="61"/>
      <c r="H75" s="61"/>
      <c r="I75" s="152"/>
      <c r="J75" s="61"/>
      <c r="K75" s="61"/>
      <c r="L75" s="62"/>
    </row>
    <row r="76" spans="2:12" s="1" customFormat="1" ht="36.950000000000003" customHeight="1">
      <c r="B76" s="42"/>
      <c r="C76" s="63" t="s">
        <v>212</v>
      </c>
      <c r="D76" s="64"/>
      <c r="E76" s="64"/>
      <c r="F76" s="64"/>
      <c r="G76" s="64"/>
      <c r="H76" s="64"/>
      <c r="I76" s="173"/>
      <c r="J76" s="64"/>
      <c r="K76" s="64"/>
      <c r="L76" s="62"/>
    </row>
    <row r="77" spans="2:12" s="1" customFormat="1" ht="6.95" customHeight="1">
      <c r="B77" s="42"/>
      <c r="C77" s="64"/>
      <c r="D77" s="64"/>
      <c r="E77" s="64"/>
      <c r="F77" s="64"/>
      <c r="G77" s="64"/>
      <c r="H77" s="64"/>
      <c r="I77" s="173"/>
      <c r="J77" s="64"/>
      <c r="K77" s="64"/>
      <c r="L77" s="62"/>
    </row>
    <row r="78" spans="2:12" s="1" customFormat="1" ht="14.45" customHeight="1">
      <c r="B78" s="42"/>
      <c r="C78" s="66" t="s">
        <v>18</v>
      </c>
      <c r="D78" s="64"/>
      <c r="E78" s="64"/>
      <c r="F78" s="64"/>
      <c r="G78" s="64"/>
      <c r="H78" s="64"/>
      <c r="I78" s="173"/>
      <c r="J78" s="64"/>
      <c r="K78" s="64"/>
      <c r="L78" s="62"/>
    </row>
    <row r="79" spans="2:12" s="1" customFormat="1" ht="22.5" customHeight="1">
      <c r="B79" s="42"/>
      <c r="C79" s="64"/>
      <c r="D79" s="64"/>
      <c r="E79" s="426" t="str">
        <f>E7</f>
        <v>NOVÁ PSYCHIATRIE - NEMOCNICE TÁBOR (staveniště A)</v>
      </c>
      <c r="F79" s="427"/>
      <c r="G79" s="427"/>
      <c r="H79" s="427"/>
      <c r="I79" s="173"/>
      <c r="J79" s="64"/>
      <c r="K79" s="64"/>
      <c r="L79" s="62"/>
    </row>
    <row r="80" spans="2:12">
      <c r="B80" s="29"/>
      <c r="C80" s="66" t="s">
        <v>175</v>
      </c>
      <c r="D80" s="174"/>
      <c r="E80" s="174"/>
      <c r="F80" s="174"/>
      <c r="G80" s="174"/>
      <c r="H80" s="174"/>
      <c r="J80" s="174"/>
      <c r="K80" s="174"/>
      <c r="L80" s="175"/>
    </row>
    <row r="81" spans="2:65" s="1" customFormat="1" ht="22.5" customHeight="1">
      <c r="B81" s="42"/>
      <c r="C81" s="64"/>
      <c r="D81" s="64"/>
      <c r="E81" s="426" t="s">
        <v>176</v>
      </c>
      <c r="F81" s="428"/>
      <c r="G81" s="428"/>
      <c r="H81" s="428"/>
      <c r="I81" s="173"/>
      <c r="J81" s="64"/>
      <c r="K81" s="64"/>
      <c r="L81" s="62"/>
    </row>
    <row r="82" spans="2:65" s="1" customFormat="1" ht="14.45" customHeight="1">
      <c r="B82" s="42"/>
      <c r="C82" s="66" t="s">
        <v>177</v>
      </c>
      <c r="D82" s="64"/>
      <c r="E82" s="64"/>
      <c r="F82" s="64"/>
      <c r="G82" s="64"/>
      <c r="H82" s="64"/>
      <c r="I82" s="173"/>
      <c r="J82" s="64"/>
      <c r="K82" s="64"/>
      <c r="L82" s="62"/>
    </row>
    <row r="83" spans="2:65" s="1" customFormat="1" ht="23.25" customHeight="1">
      <c r="B83" s="42"/>
      <c r="C83" s="64"/>
      <c r="D83" s="64"/>
      <c r="E83" s="397" t="str">
        <f>E11</f>
        <v>01.1 - SO 01 - Zdravotní technika</v>
      </c>
      <c r="F83" s="428"/>
      <c r="G83" s="428"/>
      <c r="H83" s="428"/>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25</v>
      </c>
      <c r="D85" s="64"/>
      <c r="E85" s="64"/>
      <c r="F85" s="176" t="str">
        <f>F14</f>
        <v>Tábor</v>
      </c>
      <c r="G85" s="64"/>
      <c r="H85" s="64"/>
      <c r="I85" s="177" t="s">
        <v>27</v>
      </c>
      <c r="J85" s="74" t="str">
        <f>IF(J14="","",J14)</f>
        <v>13. 9. 2017</v>
      </c>
      <c r="K85" s="64"/>
      <c r="L85" s="62"/>
    </row>
    <row r="86" spans="2:65" s="1" customFormat="1" ht="6.95" customHeight="1">
      <c r="B86" s="42"/>
      <c r="C86" s="64"/>
      <c r="D86" s="64"/>
      <c r="E86" s="64"/>
      <c r="F86" s="64"/>
      <c r="G86" s="64"/>
      <c r="H86" s="64"/>
      <c r="I86" s="173"/>
      <c r="J86" s="64"/>
      <c r="K86" s="64"/>
      <c r="L86" s="62"/>
    </row>
    <row r="87" spans="2:65" s="1" customFormat="1">
      <c r="B87" s="42"/>
      <c r="C87" s="66" t="s">
        <v>31</v>
      </c>
      <c r="D87" s="64"/>
      <c r="E87" s="64"/>
      <c r="F87" s="176" t="str">
        <f>E17</f>
        <v>Nemocnice Tábor,a.s.Kpt. Jaroše 2000 390 02 Tábor</v>
      </c>
      <c r="G87" s="64"/>
      <c r="H87" s="64"/>
      <c r="I87" s="177" t="s">
        <v>39</v>
      </c>
      <c r="J87" s="176" t="str">
        <f>E23</f>
        <v>Atelier H1 Ing.arch.J.Hochman, K Biřičce, HK</v>
      </c>
      <c r="K87" s="64"/>
      <c r="L87" s="62"/>
    </row>
    <row r="88" spans="2:65" s="1" customFormat="1" ht="14.45" customHeight="1">
      <c r="B88" s="42"/>
      <c r="C88" s="66" t="s">
        <v>37</v>
      </c>
      <c r="D88" s="64"/>
      <c r="E88" s="64"/>
      <c r="F88" s="176" t="str">
        <f>IF(E20="","",E20)</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8"/>
      <c r="C90" s="179" t="s">
        <v>213</v>
      </c>
      <c r="D90" s="180" t="s">
        <v>64</v>
      </c>
      <c r="E90" s="180" t="s">
        <v>60</v>
      </c>
      <c r="F90" s="180" t="s">
        <v>214</v>
      </c>
      <c r="G90" s="180" t="s">
        <v>215</v>
      </c>
      <c r="H90" s="180" t="s">
        <v>216</v>
      </c>
      <c r="I90" s="181" t="s">
        <v>217</v>
      </c>
      <c r="J90" s="180" t="s">
        <v>182</v>
      </c>
      <c r="K90" s="182" t="s">
        <v>218</v>
      </c>
      <c r="L90" s="183"/>
      <c r="M90" s="82" t="s">
        <v>219</v>
      </c>
      <c r="N90" s="83" t="s">
        <v>49</v>
      </c>
      <c r="O90" s="83" t="s">
        <v>220</v>
      </c>
      <c r="P90" s="83" t="s">
        <v>221</v>
      </c>
      <c r="Q90" s="83" t="s">
        <v>222</v>
      </c>
      <c r="R90" s="83" t="s">
        <v>223</v>
      </c>
      <c r="S90" s="83" t="s">
        <v>224</v>
      </c>
      <c r="T90" s="84" t="s">
        <v>225</v>
      </c>
    </row>
    <row r="91" spans="2:65" s="1" customFormat="1" ht="29.25" customHeight="1">
      <c r="B91" s="42"/>
      <c r="C91" s="88" t="s">
        <v>183</v>
      </c>
      <c r="D91" s="64"/>
      <c r="E91" s="64"/>
      <c r="F91" s="64"/>
      <c r="G91" s="64"/>
      <c r="H91" s="64"/>
      <c r="I91" s="173"/>
      <c r="J91" s="184">
        <f>BK91</f>
        <v>0</v>
      </c>
      <c r="K91" s="64"/>
      <c r="L91" s="62"/>
      <c r="M91" s="85"/>
      <c r="N91" s="86"/>
      <c r="O91" s="86"/>
      <c r="P91" s="185">
        <f>P92+P108</f>
        <v>0</v>
      </c>
      <c r="Q91" s="86"/>
      <c r="R91" s="185">
        <f>R92+R108</f>
        <v>15.598899999999999</v>
      </c>
      <c r="S91" s="86"/>
      <c r="T91" s="186">
        <f>T92+T108</f>
        <v>0</v>
      </c>
      <c r="AT91" s="25" t="s">
        <v>78</v>
      </c>
      <c r="AU91" s="25" t="s">
        <v>184</v>
      </c>
      <c r="BK91" s="187">
        <f>BK92+BK108</f>
        <v>0</v>
      </c>
    </row>
    <row r="92" spans="2:65" s="11" customFormat="1" ht="37.35" customHeight="1">
      <c r="B92" s="188"/>
      <c r="C92" s="189"/>
      <c r="D92" s="190" t="s">
        <v>78</v>
      </c>
      <c r="E92" s="191" t="s">
        <v>226</v>
      </c>
      <c r="F92" s="191" t="s">
        <v>227</v>
      </c>
      <c r="G92" s="189"/>
      <c r="H92" s="189"/>
      <c r="I92" s="192"/>
      <c r="J92" s="193">
        <f>BK92</f>
        <v>0</v>
      </c>
      <c r="K92" s="189"/>
      <c r="L92" s="194"/>
      <c r="M92" s="195"/>
      <c r="N92" s="196"/>
      <c r="O92" s="196"/>
      <c r="P92" s="197">
        <f>P93+P106</f>
        <v>0</v>
      </c>
      <c r="Q92" s="196"/>
      <c r="R92" s="197">
        <f>R93+R106</f>
        <v>6.368E-2</v>
      </c>
      <c r="S92" s="196"/>
      <c r="T92" s="198">
        <f>T93+T106</f>
        <v>0</v>
      </c>
      <c r="AR92" s="199" t="s">
        <v>24</v>
      </c>
      <c r="AT92" s="200" t="s">
        <v>78</v>
      </c>
      <c r="AU92" s="200" t="s">
        <v>79</v>
      </c>
      <c r="AY92" s="199" t="s">
        <v>228</v>
      </c>
      <c r="BK92" s="201">
        <f>BK93+BK106</f>
        <v>0</v>
      </c>
    </row>
    <row r="93" spans="2:65" s="11" customFormat="1" ht="19.899999999999999" customHeight="1">
      <c r="B93" s="188"/>
      <c r="C93" s="189"/>
      <c r="D93" s="202" t="s">
        <v>78</v>
      </c>
      <c r="E93" s="203" t="s">
        <v>24</v>
      </c>
      <c r="F93" s="203" t="s">
        <v>229</v>
      </c>
      <c r="G93" s="189"/>
      <c r="H93" s="189"/>
      <c r="I93" s="192"/>
      <c r="J93" s="204">
        <f>BK93</f>
        <v>0</v>
      </c>
      <c r="K93" s="189"/>
      <c r="L93" s="194"/>
      <c r="M93" s="195"/>
      <c r="N93" s="196"/>
      <c r="O93" s="196"/>
      <c r="P93" s="197">
        <f>SUM(P94:P105)</f>
        <v>0</v>
      </c>
      <c r="Q93" s="196"/>
      <c r="R93" s="197">
        <f>SUM(R94:R105)</f>
        <v>6.368E-2</v>
      </c>
      <c r="S93" s="196"/>
      <c r="T93" s="198">
        <f>SUM(T94:T105)</f>
        <v>0</v>
      </c>
      <c r="AR93" s="199" t="s">
        <v>24</v>
      </c>
      <c r="AT93" s="200" t="s">
        <v>78</v>
      </c>
      <c r="AU93" s="200" t="s">
        <v>24</v>
      </c>
      <c r="AY93" s="199" t="s">
        <v>228</v>
      </c>
      <c r="BK93" s="201">
        <f>SUM(BK94:BK105)</f>
        <v>0</v>
      </c>
    </row>
    <row r="94" spans="2:65" s="1" customFormat="1" ht="22.5" customHeight="1">
      <c r="B94" s="42"/>
      <c r="C94" s="205" t="s">
        <v>24</v>
      </c>
      <c r="D94" s="205" t="s">
        <v>230</v>
      </c>
      <c r="E94" s="206" t="s">
        <v>2704</v>
      </c>
      <c r="F94" s="207" t="s">
        <v>2705</v>
      </c>
      <c r="G94" s="208" t="s">
        <v>233</v>
      </c>
      <c r="H94" s="209">
        <v>4.5999999999999996</v>
      </c>
      <c r="I94" s="210"/>
      <c r="J94" s="211">
        <f>ROUND(I94*H94,2)</f>
        <v>0</v>
      </c>
      <c r="K94" s="207" t="s">
        <v>234</v>
      </c>
      <c r="L94" s="62"/>
      <c r="M94" s="212" t="s">
        <v>22</v>
      </c>
      <c r="N94" s="213" t="s">
        <v>50</v>
      </c>
      <c r="O94" s="43"/>
      <c r="P94" s="214">
        <f>O94*H94</f>
        <v>0</v>
      </c>
      <c r="Q94" s="214">
        <v>0</v>
      </c>
      <c r="R94" s="214">
        <f>Q94*H94</f>
        <v>0</v>
      </c>
      <c r="S94" s="214">
        <v>0</v>
      </c>
      <c r="T94" s="215">
        <f>S94*H94</f>
        <v>0</v>
      </c>
      <c r="AR94" s="25" t="s">
        <v>235</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235</v>
      </c>
      <c r="BM94" s="25" t="s">
        <v>2706</v>
      </c>
    </row>
    <row r="95" spans="2:65" s="1" customFormat="1" ht="22.5" customHeight="1">
      <c r="B95" s="42"/>
      <c r="C95" s="205" t="s">
        <v>87</v>
      </c>
      <c r="D95" s="205" t="s">
        <v>230</v>
      </c>
      <c r="E95" s="206" t="s">
        <v>2707</v>
      </c>
      <c r="F95" s="207" t="s">
        <v>2708</v>
      </c>
      <c r="G95" s="208" t="s">
        <v>233</v>
      </c>
      <c r="H95" s="209">
        <v>119</v>
      </c>
      <c r="I95" s="210"/>
      <c r="J95" s="211">
        <f>ROUND(I95*H95,2)</f>
        <v>0</v>
      </c>
      <c r="K95" s="207" t="s">
        <v>234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2709</v>
      </c>
    </row>
    <row r="96" spans="2:65" s="1" customFormat="1" ht="22.5" customHeight="1">
      <c r="B96" s="42"/>
      <c r="C96" s="205" t="s">
        <v>101</v>
      </c>
      <c r="D96" s="205" t="s">
        <v>230</v>
      </c>
      <c r="E96" s="206" t="s">
        <v>2710</v>
      </c>
      <c r="F96" s="207" t="s">
        <v>2711</v>
      </c>
      <c r="G96" s="208" t="s">
        <v>233</v>
      </c>
      <c r="H96" s="209">
        <v>119</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2712</v>
      </c>
    </row>
    <row r="97" spans="2:65" s="1" customFormat="1" ht="27">
      <c r="B97" s="42"/>
      <c r="C97" s="64"/>
      <c r="D97" s="219" t="s">
        <v>640</v>
      </c>
      <c r="E97" s="64"/>
      <c r="F97" s="280" t="s">
        <v>2713</v>
      </c>
      <c r="G97" s="64"/>
      <c r="H97" s="64"/>
      <c r="I97" s="173"/>
      <c r="J97" s="64"/>
      <c r="K97" s="64"/>
      <c r="L97" s="62"/>
      <c r="M97" s="255"/>
      <c r="N97" s="43"/>
      <c r="O97" s="43"/>
      <c r="P97" s="43"/>
      <c r="Q97" s="43"/>
      <c r="R97" s="43"/>
      <c r="S97" s="43"/>
      <c r="T97" s="79"/>
      <c r="AT97" s="25" t="s">
        <v>640</v>
      </c>
      <c r="AU97" s="25" t="s">
        <v>87</v>
      </c>
    </row>
    <row r="98" spans="2:65" s="1" customFormat="1" ht="22.5" customHeight="1">
      <c r="B98" s="42"/>
      <c r="C98" s="205" t="s">
        <v>235</v>
      </c>
      <c r="D98" s="205" t="s">
        <v>230</v>
      </c>
      <c r="E98" s="206" t="s">
        <v>2714</v>
      </c>
      <c r="F98" s="207" t="s">
        <v>2715</v>
      </c>
      <c r="G98" s="208" t="s">
        <v>263</v>
      </c>
      <c r="H98" s="209">
        <v>32</v>
      </c>
      <c r="I98" s="210"/>
      <c r="J98" s="211">
        <f t="shared" ref="J98:J105" si="0">ROUND(I98*H98,2)</f>
        <v>0</v>
      </c>
      <c r="K98" s="207" t="s">
        <v>234</v>
      </c>
      <c r="L98" s="62"/>
      <c r="M98" s="212" t="s">
        <v>22</v>
      </c>
      <c r="N98" s="213" t="s">
        <v>50</v>
      </c>
      <c r="O98" s="43"/>
      <c r="P98" s="214">
        <f t="shared" ref="P98:P105" si="1">O98*H98</f>
        <v>0</v>
      </c>
      <c r="Q98" s="214">
        <v>1.99E-3</v>
      </c>
      <c r="R98" s="214">
        <f t="shared" ref="R98:R105" si="2">Q98*H98</f>
        <v>6.368E-2</v>
      </c>
      <c r="S98" s="214">
        <v>0</v>
      </c>
      <c r="T98" s="215">
        <f t="shared" ref="T98:T105" si="3">S98*H98</f>
        <v>0</v>
      </c>
      <c r="AR98" s="25" t="s">
        <v>235</v>
      </c>
      <c r="AT98" s="25" t="s">
        <v>230</v>
      </c>
      <c r="AU98" s="25" t="s">
        <v>87</v>
      </c>
      <c r="AY98" s="25" t="s">
        <v>228</v>
      </c>
      <c r="BE98" s="216">
        <f t="shared" ref="BE98:BE105" si="4">IF(N98="základní",J98,0)</f>
        <v>0</v>
      </c>
      <c r="BF98" s="216">
        <f t="shared" ref="BF98:BF105" si="5">IF(N98="snížená",J98,0)</f>
        <v>0</v>
      </c>
      <c r="BG98" s="216">
        <f t="shared" ref="BG98:BG105" si="6">IF(N98="zákl. přenesená",J98,0)</f>
        <v>0</v>
      </c>
      <c r="BH98" s="216">
        <f t="shared" ref="BH98:BH105" si="7">IF(N98="sníž. přenesená",J98,0)</f>
        <v>0</v>
      </c>
      <c r="BI98" s="216">
        <f t="shared" ref="BI98:BI105" si="8">IF(N98="nulová",J98,0)</f>
        <v>0</v>
      </c>
      <c r="BJ98" s="25" t="s">
        <v>24</v>
      </c>
      <c r="BK98" s="216">
        <f t="shared" ref="BK98:BK105" si="9">ROUND(I98*H98,2)</f>
        <v>0</v>
      </c>
      <c r="BL98" s="25" t="s">
        <v>235</v>
      </c>
      <c r="BM98" s="25" t="s">
        <v>2716</v>
      </c>
    </row>
    <row r="99" spans="2:65" s="1" customFormat="1" ht="22.5" customHeight="1">
      <c r="B99" s="42"/>
      <c r="C99" s="205" t="s">
        <v>251</v>
      </c>
      <c r="D99" s="205" t="s">
        <v>230</v>
      </c>
      <c r="E99" s="206" t="s">
        <v>2717</v>
      </c>
      <c r="F99" s="207" t="s">
        <v>2718</v>
      </c>
      <c r="G99" s="208" t="s">
        <v>263</v>
      </c>
      <c r="H99" s="209">
        <v>32</v>
      </c>
      <c r="I99" s="210"/>
      <c r="J99" s="211">
        <f t="shared" si="0"/>
        <v>0</v>
      </c>
      <c r="K99" s="207" t="s">
        <v>234</v>
      </c>
      <c r="L99" s="62"/>
      <c r="M99" s="212" t="s">
        <v>22</v>
      </c>
      <c r="N99" s="213" t="s">
        <v>50</v>
      </c>
      <c r="O99" s="43"/>
      <c r="P99" s="214">
        <f t="shared" si="1"/>
        <v>0</v>
      </c>
      <c r="Q99" s="214">
        <v>0</v>
      </c>
      <c r="R99" s="214">
        <f t="shared" si="2"/>
        <v>0</v>
      </c>
      <c r="S99" s="214">
        <v>0</v>
      </c>
      <c r="T99" s="215">
        <f t="shared" si="3"/>
        <v>0</v>
      </c>
      <c r="AR99" s="25" t="s">
        <v>235</v>
      </c>
      <c r="AT99" s="25" t="s">
        <v>230</v>
      </c>
      <c r="AU99" s="25" t="s">
        <v>87</v>
      </c>
      <c r="AY99" s="25" t="s">
        <v>228</v>
      </c>
      <c r="BE99" s="216">
        <f t="shared" si="4"/>
        <v>0</v>
      </c>
      <c r="BF99" s="216">
        <f t="shared" si="5"/>
        <v>0</v>
      </c>
      <c r="BG99" s="216">
        <f t="shared" si="6"/>
        <v>0</v>
      </c>
      <c r="BH99" s="216">
        <f t="shared" si="7"/>
        <v>0</v>
      </c>
      <c r="BI99" s="216">
        <f t="shared" si="8"/>
        <v>0</v>
      </c>
      <c r="BJ99" s="25" t="s">
        <v>24</v>
      </c>
      <c r="BK99" s="216">
        <f t="shared" si="9"/>
        <v>0</v>
      </c>
      <c r="BL99" s="25" t="s">
        <v>235</v>
      </c>
      <c r="BM99" s="25" t="s">
        <v>2719</v>
      </c>
    </row>
    <row r="100" spans="2:65" s="1" customFormat="1" ht="22.5" customHeight="1">
      <c r="B100" s="42"/>
      <c r="C100" s="205" t="s">
        <v>255</v>
      </c>
      <c r="D100" s="205" t="s">
        <v>230</v>
      </c>
      <c r="E100" s="206" t="s">
        <v>273</v>
      </c>
      <c r="F100" s="207" t="s">
        <v>274</v>
      </c>
      <c r="G100" s="208" t="s">
        <v>233</v>
      </c>
      <c r="H100" s="209">
        <v>119</v>
      </c>
      <c r="I100" s="210"/>
      <c r="J100" s="211">
        <f t="shared" si="0"/>
        <v>0</v>
      </c>
      <c r="K100" s="207" t="s">
        <v>234</v>
      </c>
      <c r="L100" s="62"/>
      <c r="M100" s="212" t="s">
        <v>22</v>
      </c>
      <c r="N100" s="213" t="s">
        <v>50</v>
      </c>
      <c r="O100" s="43"/>
      <c r="P100" s="214">
        <f t="shared" si="1"/>
        <v>0</v>
      </c>
      <c r="Q100" s="214">
        <v>0</v>
      </c>
      <c r="R100" s="214">
        <f t="shared" si="2"/>
        <v>0</v>
      </c>
      <c r="S100" s="214">
        <v>0</v>
      </c>
      <c r="T100" s="215">
        <f t="shared" si="3"/>
        <v>0</v>
      </c>
      <c r="AR100" s="25" t="s">
        <v>235</v>
      </c>
      <c r="AT100" s="25" t="s">
        <v>230</v>
      </c>
      <c r="AU100" s="25" t="s">
        <v>87</v>
      </c>
      <c r="AY100" s="25" t="s">
        <v>228</v>
      </c>
      <c r="BE100" s="216">
        <f t="shared" si="4"/>
        <v>0</v>
      </c>
      <c r="BF100" s="216">
        <f t="shared" si="5"/>
        <v>0</v>
      </c>
      <c r="BG100" s="216">
        <f t="shared" si="6"/>
        <v>0</v>
      </c>
      <c r="BH100" s="216">
        <f t="shared" si="7"/>
        <v>0</v>
      </c>
      <c r="BI100" s="216">
        <f t="shared" si="8"/>
        <v>0</v>
      </c>
      <c r="BJ100" s="25" t="s">
        <v>24</v>
      </c>
      <c r="BK100" s="216">
        <f t="shared" si="9"/>
        <v>0</v>
      </c>
      <c r="BL100" s="25" t="s">
        <v>235</v>
      </c>
      <c r="BM100" s="25" t="s">
        <v>2720</v>
      </c>
    </row>
    <row r="101" spans="2:65" s="1" customFormat="1" ht="22.5" customHeight="1">
      <c r="B101" s="42"/>
      <c r="C101" s="205" t="s">
        <v>260</v>
      </c>
      <c r="D101" s="205" t="s">
        <v>230</v>
      </c>
      <c r="E101" s="206" t="s">
        <v>2721</v>
      </c>
      <c r="F101" s="207" t="s">
        <v>2722</v>
      </c>
      <c r="G101" s="208" t="s">
        <v>233</v>
      </c>
      <c r="H101" s="209">
        <v>13</v>
      </c>
      <c r="I101" s="210"/>
      <c r="J101" s="211">
        <f t="shared" si="0"/>
        <v>0</v>
      </c>
      <c r="K101" s="207" t="s">
        <v>234</v>
      </c>
      <c r="L101" s="62"/>
      <c r="M101" s="212" t="s">
        <v>22</v>
      </c>
      <c r="N101" s="213" t="s">
        <v>50</v>
      </c>
      <c r="O101" s="43"/>
      <c r="P101" s="214">
        <f t="shared" si="1"/>
        <v>0</v>
      </c>
      <c r="Q101" s="214">
        <v>0</v>
      </c>
      <c r="R101" s="214">
        <f t="shared" si="2"/>
        <v>0</v>
      </c>
      <c r="S101" s="214">
        <v>0</v>
      </c>
      <c r="T101" s="215">
        <f t="shared" si="3"/>
        <v>0</v>
      </c>
      <c r="AR101" s="25" t="s">
        <v>235</v>
      </c>
      <c r="AT101" s="25" t="s">
        <v>230</v>
      </c>
      <c r="AU101" s="25" t="s">
        <v>87</v>
      </c>
      <c r="AY101" s="25" t="s">
        <v>228</v>
      </c>
      <c r="BE101" s="216">
        <f t="shared" si="4"/>
        <v>0</v>
      </c>
      <c r="BF101" s="216">
        <f t="shared" si="5"/>
        <v>0</v>
      </c>
      <c r="BG101" s="216">
        <f t="shared" si="6"/>
        <v>0</v>
      </c>
      <c r="BH101" s="216">
        <f t="shared" si="7"/>
        <v>0</v>
      </c>
      <c r="BI101" s="216">
        <f t="shared" si="8"/>
        <v>0</v>
      </c>
      <c r="BJ101" s="25" t="s">
        <v>24</v>
      </c>
      <c r="BK101" s="216">
        <f t="shared" si="9"/>
        <v>0</v>
      </c>
      <c r="BL101" s="25" t="s">
        <v>235</v>
      </c>
      <c r="BM101" s="25" t="s">
        <v>2723</v>
      </c>
    </row>
    <row r="102" spans="2:65" s="1" customFormat="1" ht="22.5" customHeight="1">
      <c r="B102" s="42"/>
      <c r="C102" s="205" t="s">
        <v>267</v>
      </c>
      <c r="D102" s="205" t="s">
        <v>230</v>
      </c>
      <c r="E102" s="206" t="s">
        <v>2724</v>
      </c>
      <c r="F102" s="207" t="s">
        <v>2725</v>
      </c>
      <c r="G102" s="208" t="s">
        <v>233</v>
      </c>
      <c r="H102" s="209">
        <v>13</v>
      </c>
      <c r="I102" s="210"/>
      <c r="J102" s="211">
        <f t="shared" si="0"/>
        <v>0</v>
      </c>
      <c r="K102" s="207" t="s">
        <v>234</v>
      </c>
      <c r="L102" s="62"/>
      <c r="M102" s="212" t="s">
        <v>22</v>
      </c>
      <c r="N102" s="213" t="s">
        <v>50</v>
      </c>
      <c r="O102" s="43"/>
      <c r="P102" s="214">
        <f t="shared" si="1"/>
        <v>0</v>
      </c>
      <c r="Q102" s="214">
        <v>0</v>
      </c>
      <c r="R102" s="214">
        <f t="shared" si="2"/>
        <v>0</v>
      </c>
      <c r="S102" s="214">
        <v>0</v>
      </c>
      <c r="T102" s="215">
        <f t="shared" si="3"/>
        <v>0</v>
      </c>
      <c r="AR102" s="25" t="s">
        <v>235</v>
      </c>
      <c r="AT102" s="25" t="s">
        <v>230</v>
      </c>
      <c r="AU102" s="25" t="s">
        <v>87</v>
      </c>
      <c r="AY102" s="25" t="s">
        <v>228</v>
      </c>
      <c r="BE102" s="216">
        <f t="shared" si="4"/>
        <v>0</v>
      </c>
      <c r="BF102" s="216">
        <f t="shared" si="5"/>
        <v>0</v>
      </c>
      <c r="BG102" s="216">
        <f t="shared" si="6"/>
        <v>0</v>
      </c>
      <c r="BH102" s="216">
        <f t="shared" si="7"/>
        <v>0</v>
      </c>
      <c r="BI102" s="216">
        <f t="shared" si="8"/>
        <v>0</v>
      </c>
      <c r="BJ102" s="25" t="s">
        <v>24</v>
      </c>
      <c r="BK102" s="216">
        <f t="shared" si="9"/>
        <v>0</v>
      </c>
      <c r="BL102" s="25" t="s">
        <v>235</v>
      </c>
      <c r="BM102" s="25" t="s">
        <v>2726</v>
      </c>
    </row>
    <row r="103" spans="2:65" s="1" customFormat="1" ht="22.5" customHeight="1">
      <c r="B103" s="42"/>
      <c r="C103" s="205" t="s">
        <v>272</v>
      </c>
      <c r="D103" s="205" t="s">
        <v>230</v>
      </c>
      <c r="E103" s="206" t="s">
        <v>2727</v>
      </c>
      <c r="F103" s="207" t="s">
        <v>2728</v>
      </c>
      <c r="G103" s="208" t="s">
        <v>233</v>
      </c>
      <c r="H103" s="209">
        <v>13</v>
      </c>
      <c r="I103" s="210"/>
      <c r="J103" s="211">
        <f t="shared" si="0"/>
        <v>0</v>
      </c>
      <c r="K103" s="207" t="s">
        <v>234</v>
      </c>
      <c r="L103" s="62"/>
      <c r="M103" s="212" t="s">
        <v>22</v>
      </c>
      <c r="N103" s="213" t="s">
        <v>50</v>
      </c>
      <c r="O103" s="43"/>
      <c r="P103" s="214">
        <f t="shared" si="1"/>
        <v>0</v>
      </c>
      <c r="Q103" s="214">
        <v>0</v>
      </c>
      <c r="R103" s="214">
        <f t="shared" si="2"/>
        <v>0</v>
      </c>
      <c r="S103" s="214">
        <v>0</v>
      </c>
      <c r="T103" s="215">
        <f t="shared" si="3"/>
        <v>0</v>
      </c>
      <c r="AR103" s="25" t="s">
        <v>235</v>
      </c>
      <c r="AT103" s="25" t="s">
        <v>230</v>
      </c>
      <c r="AU103" s="25" t="s">
        <v>87</v>
      </c>
      <c r="AY103" s="25" t="s">
        <v>228</v>
      </c>
      <c r="BE103" s="216">
        <f t="shared" si="4"/>
        <v>0</v>
      </c>
      <c r="BF103" s="216">
        <f t="shared" si="5"/>
        <v>0</v>
      </c>
      <c r="BG103" s="216">
        <f t="shared" si="6"/>
        <v>0</v>
      </c>
      <c r="BH103" s="216">
        <f t="shared" si="7"/>
        <v>0</v>
      </c>
      <c r="BI103" s="216">
        <f t="shared" si="8"/>
        <v>0</v>
      </c>
      <c r="BJ103" s="25" t="s">
        <v>24</v>
      </c>
      <c r="BK103" s="216">
        <f t="shared" si="9"/>
        <v>0</v>
      </c>
      <c r="BL103" s="25" t="s">
        <v>235</v>
      </c>
      <c r="BM103" s="25" t="s">
        <v>2729</v>
      </c>
    </row>
    <row r="104" spans="2:65" s="1" customFormat="1" ht="22.5" customHeight="1">
      <c r="B104" s="42"/>
      <c r="C104" s="205" t="s">
        <v>29</v>
      </c>
      <c r="D104" s="205" t="s">
        <v>230</v>
      </c>
      <c r="E104" s="206" t="s">
        <v>2730</v>
      </c>
      <c r="F104" s="207" t="s">
        <v>2731</v>
      </c>
      <c r="G104" s="208" t="s">
        <v>233</v>
      </c>
      <c r="H104" s="209">
        <v>140</v>
      </c>
      <c r="I104" s="210"/>
      <c r="J104" s="211">
        <f t="shared" si="0"/>
        <v>0</v>
      </c>
      <c r="K104" s="207" t="s">
        <v>234</v>
      </c>
      <c r="L104" s="62"/>
      <c r="M104" s="212" t="s">
        <v>22</v>
      </c>
      <c r="N104" s="213" t="s">
        <v>50</v>
      </c>
      <c r="O104" s="43"/>
      <c r="P104" s="214">
        <f t="shared" si="1"/>
        <v>0</v>
      </c>
      <c r="Q104" s="214">
        <v>0</v>
      </c>
      <c r="R104" s="214">
        <f t="shared" si="2"/>
        <v>0</v>
      </c>
      <c r="S104" s="214">
        <v>0</v>
      </c>
      <c r="T104" s="215">
        <f t="shared" si="3"/>
        <v>0</v>
      </c>
      <c r="AR104" s="25" t="s">
        <v>235</v>
      </c>
      <c r="AT104" s="25" t="s">
        <v>230</v>
      </c>
      <c r="AU104" s="25" t="s">
        <v>87</v>
      </c>
      <c r="AY104" s="25" t="s">
        <v>228</v>
      </c>
      <c r="BE104" s="216">
        <f t="shared" si="4"/>
        <v>0</v>
      </c>
      <c r="BF104" s="216">
        <f t="shared" si="5"/>
        <v>0</v>
      </c>
      <c r="BG104" s="216">
        <f t="shared" si="6"/>
        <v>0</v>
      </c>
      <c r="BH104" s="216">
        <f t="shared" si="7"/>
        <v>0</v>
      </c>
      <c r="BI104" s="216">
        <f t="shared" si="8"/>
        <v>0</v>
      </c>
      <c r="BJ104" s="25" t="s">
        <v>24</v>
      </c>
      <c r="BK104" s="216">
        <f t="shared" si="9"/>
        <v>0</v>
      </c>
      <c r="BL104" s="25" t="s">
        <v>235</v>
      </c>
      <c r="BM104" s="25" t="s">
        <v>2732</v>
      </c>
    </row>
    <row r="105" spans="2:65" s="1" customFormat="1" ht="22.5" customHeight="1">
      <c r="B105" s="42"/>
      <c r="C105" s="205" t="s">
        <v>280</v>
      </c>
      <c r="D105" s="205" t="s">
        <v>230</v>
      </c>
      <c r="E105" s="206" t="s">
        <v>2733</v>
      </c>
      <c r="F105" s="207" t="s">
        <v>2734</v>
      </c>
      <c r="G105" s="208" t="s">
        <v>316</v>
      </c>
      <c r="H105" s="209">
        <v>234</v>
      </c>
      <c r="I105" s="210"/>
      <c r="J105" s="211">
        <f t="shared" si="0"/>
        <v>0</v>
      </c>
      <c r="K105" s="207" t="s">
        <v>264</v>
      </c>
      <c r="L105" s="62"/>
      <c r="M105" s="212" t="s">
        <v>22</v>
      </c>
      <c r="N105" s="213" t="s">
        <v>50</v>
      </c>
      <c r="O105" s="43"/>
      <c r="P105" s="214">
        <f t="shared" si="1"/>
        <v>0</v>
      </c>
      <c r="Q105" s="214">
        <v>0</v>
      </c>
      <c r="R105" s="214">
        <f t="shared" si="2"/>
        <v>0</v>
      </c>
      <c r="S105" s="214">
        <v>0</v>
      </c>
      <c r="T105" s="215">
        <f t="shared" si="3"/>
        <v>0</v>
      </c>
      <c r="AR105" s="25" t="s">
        <v>235</v>
      </c>
      <c r="AT105" s="25" t="s">
        <v>230</v>
      </c>
      <c r="AU105" s="25" t="s">
        <v>87</v>
      </c>
      <c r="AY105" s="25" t="s">
        <v>228</v>
      </c>
      <c r="BE105" s="216">
        <f t="shared" si="4"/>
        <v>0</v>
      </c>
      <c r="BF105" s="216">
        <f t="shared" si="5"/>
        <v>0</v>
      </c>
      <c r="BG105" s="216">
        <f t="shared" si="6"/>
        <v>0</v>
      </c>
      <c r="BH105" s="216">
        <f t="shared" si="7"/>
        <v>0</v>
      </c>
      <c r="BI105" s="216">
        <f t="shared" si="8"/>
        <v>0</v>
      </c>
      <c r="BJ105" s="25" t="s">
        <v>24</v>
      </c>
      <c r="BK105" s="216">
        <f t="shared" si="9"/>
        <v>0</v>
      </c>
      <c r="BL105" s="25" t="s">
        <v>235</v>
      </c>
      <c r="BM105" s="25" t="s">
        <v>2735</v>
      </c>
    </row>
    <row r="106" spans="2:65" s="11" customFormat="1" ht="29.85" customHeight="1">
      <c r="B106" s="188"/>
      <c r="C106" s="189"/>
      <c r="D106" s="202" t="s">
        <v>78</v>
      </c>
      <c r="E106" s="203" t="s">
        <v>235</v>
      </c>
      <c r="F106" s="203" t="s">
        <v>511</v>
      </c>
      <c r="G106" s="189"/>
      <c r="H106" s="189"/>
      <c r="I106" s="192"/>
      <c r="J106" s="204">
        <f>BK106</f>
        <v>0</v>
      </c>
      <c r="K106" s="189"/>
      <c r="L106" s="194"/>
      <c r="M106" s="195"/>
      <c r="N106" s="196"/>
      <c r="O106" s="196"/>
      <c r="P106" s="197">
        <f>P107</f>
        <v>0</v>
      </c>
      <c r="Q106" s="196"/>
      <c r="R106" s="197">
        <f>R107</f>
        <v>0</v>
      </c>
      <c r="S106" s="196"/>
      <c r="T106" s="198">
        <f>T107</f>
        <v>0</v>
      </c>
      <c r="AR106" s="199" t="s">
        <v>24</v>
      </c>
      <c r="AT106" s="200" t="s">
        <v>78</v>
      </c>
      <c r="AU106" s="200" t="s">
        <v>24</v>
      </c>
      <c r="AY106" s="199" t="s">
        <v>228</v>
      </c>
      <c r="BK106" s="201">
        <f>BK107</f>
        <v>0</v>
      </c>
    </row>
    <row r="107" spans="2:65" s="1" customFormat="1" ht="22.5" customHeight="1">
      <c r="B107" s="42"/>
      <c r="C107" s="205" t="s">
        <v>285</v>
      </c>
      <c r="D107" s="205" t="s">
        <v>230</v>
      </c>
      <c r="E107" s="206" t="s">
        <v>2736</v>
      </c>
      <c r="F107" s="207" t="s">
        <v>2737</v>
      </c>
      <c r="G107" s="208" t="s">
        <v>233</v>
      </c>
      <c r="H107" s="209">
        <v>49</v>
      </c>
      <c r="I107" s="210"/>
      <c r="J107" s="211">
        <f>ROUND(I107*H107,2)</f>
        <v>0</v>
      </c>
      <c r="K107" s="207" t="s">
        <v>234</v>
      </c>
      <c r="L107" s="62"/>
      <c r="M107" s="212" t="s">
        <v>22</v>
      </c>
      <c r="N107" s="213" t="s">
        <v>50</v>
      </c>
      <c r="O107" s="43"/>
      <c r="P107" s="214">
        <f>O107*H107</f>
        <v>0</v>
      </c>
      <c r="Q107" s="214">
        <v>0</v>
      </c>
      <c r="R107" s="214">
        <f>Q107*H107</f>
        <v>0</v>
      </c>
      <c r="S107" s="214">
        <v>0</v>
      </c>
      <c r="T107" s="215">
        <f>S107*H107</f>
        <v>0</v>
      </c>
      <c r="AR107" s="25" t="s">
        <v>235</v>
      </c>
      <c r="AT107" s="25" t="s">
        <v>230</v>
      </c>
      <c r="AU107" s="25" t="s">
        <v>87</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2738</v>
      </c>
    </row>
    <row r="108" spans="2:65" s="11" customFormat="1" ht="37.35" customHeight="1">
      <c r="B108" s="188"/>
      <c r="C108" s="189"/>
      <c r="D108" s="190" t="s">
        <v>78</v>
      </c>
      <c r="E108" s="191" t="s">
        <v>952</v>
      </c>
      <c r="F108" s="191" t="s">
        <v>953</v>
      </c>
      <c r="G108" s="189"/>
      <c r="H108" s="189"/>
      <c r="I108" s="192"/>
      <c r="J108" s="193">
        <f>BK108</f>
        <v>0</v>
      </c>
      <c r="K108" s="189"/>
      <c r="L108" s="194"/>
      <c r="M108" s="195"/>
      <c r="N108" s="196"/>
      <c r="O108" s="196"/>
      <c r="P108" s="197">
        <f>P109+P152+P190+P224+P232</f>
        <v>0</v>
      </c>
      <c r="Q108" s="196"/>
      <c r="R108" s="197">
        <f>R109+R152+R190+R224+R232</f>
        <v>15.535219999999999</v>
      </c>
      <c r="S108" s="196"/>
      <c r="T108" s="198">
        <f>T109+T152+T190+T224+T232</f>
        <v>0</v>
      </c>
      <c r="AR108" s="199" t="s">
        <v>87</v>
      </c>
      <c r="AT108" s="200" t="s">
        <v>78</v>
      </c>
      <c r="AU108" s="200" t="s">
        <v>79</v>
      </c>
      <c r="AY108" s="199" t="s">
        <v>228</v>
      </c>
      <c r="BK108" s="201">
        <f>BK109+BK152+BK190+BK224+BK232</f>
        <v>0</v>
      </c>
    </row>
    <row r="109" spans="2:65" s="11" customFormat="1" ht="19.899999999999999" customHeight="1">
      <c r="B109" s="188"/>
      <c r="C109" s="189"/>
      <c r="D109" s="202" t="s">
        <v>78</v>
      </c>
      <c r="E109" s="203" t="s">
        <v>2739</v>
      </c>
      <c r="F109" s="203" t="s">
        <v>2740</v>
      </c>
      <c r="G109" s="189"/>
      <c r="H109" s="189"/>
      <c r="I109" s="192"/>
      <c r="J109" s="204">
        <f>BK109</f>
        <v>0</v>
      </c>
      <c r="K109" s="189"/>
      <c r="L109" s="194"/>
      <c r="M109" s="195"/>
      <c r="N109" s="196"/>
      <c r="O109" s="196"/>
      <c r="P109" s="197">
        <f>SUM(P110:P151)</f>
        <v>0</v>
      </c>
      <c r="Q109" s="196"/>
      <c r="R109" s="197">
        <f>SUM(R110:R151)</f>
        <v>1.70902</v>
      </c>
      <c r="S109" s="196"/>
      <c r="T109" s="198">
        <f>SUM(T110:T151)</f>
        <v>0</v>
      </c>
      <c r="AR109" s="199" t="s">
        <v>87</v>
      </c>
      <c r="AT109" s="200" t="s">
        <v>78</v>
      </c>
      <c r="AU109" s="200" t="s">
        <v>24</v>
      </c>
      <c r="AY109" s="199" t="s">
        <v>228</v>
      </c>
      <c r="BK109" s="201">
        <f>SUM(BK110:BK151)</f>
        <v>0</v>
      </c>
    </row>
    <row r="110" spans="2:65" s="1" customFormat="1" ht="22.5" customHeight="1">
      <c r="B110" s="42"/>
      <c r="C110" s="205" t="s">
        <v>290</v>
      </c>
      <c r="D110" s="205" t="s">
        <v>230</v>
      </c>
      <c r="E110" s="206" t="s">
        <v>2741</v>
      </c>
      <c r="F110" s="207" t="s">
        <v>2742</v>
      </c>
      <c r="G110" s="208" t="s">
        <v>233</v>
      </c>
      <c r="H110" s="209">
        <v>119</v>
      </c>
      <c r="I110" s="210"/>
      <c r="J110" s="211">
        <f t="shared" ref="J110:J120" si="10">ROUND(I110*H110,2)</f>
        <v>0</v>
      </c>
      <c r="K110" s="207" t="s">
        <v>234</v>
      </c>
      <c r="L110" s="62"/>
      <c r="M110" s="212" t="s">
        <v>22</v>
      </c>
      <c r="N110" s="213" t="s">
        <v>50</v>
      </c>
      <c r="O110" s="43"/>
      <c r="P110" s="214">
        <f t="shared" ref="P110:P120" si="11">O110*H110</f>
        <v>0</v>
      </c>
      <c r="Q110" s="214">
        <v>0</v>
      </c>
      <c r="R110" s="214">
        <f t="shared" ref="R110:R120" si="12">Q110*H110</f>
        <v>0</v>
      </c>
      <c r="S110" s="214">
        <v>0</v>
      </c>
      <c r="T110" s="215">
        <f t="shared" ref="T110:T120" si="13">S110*H110</f>
        <v>0</v>
      </c>
      <c r="AR110" s="25" t="s">
        <v>235</v>
      </c>
      <c r="AT110" s="25" t="s">
        <v>230</v>
      </c>
      <c r="AU110" s="25" t="s">
        <v>87</v>
      </c>
      <c r="AY110" s="25" t="s">
        <v>228</v>
      </c>
      <c r="BE110" s="216">
        <f t="shared" ref="BE110:BE120" si="14">IF(N110="základní",J110,0)</f>
        <v>0</v>
      </c>
      <c r="BF110" s="216">
        <f t="shared" ref="BF110:BF120" si="15">IF(N110="snížená",J110,0)</f>
        <v>0</v>
      </c>
      <c r="BG110" s="216">
        <f t="shared" ref="BG110:BG120" si="16">IF(N110="zákl. přenesená",J110,0)</f>
        <v>0</v>
      </c>
      <c r="BH110" s="216">
        <f t="shared" ref="BH110:BH120" si="17">IF(N110="sníž. přenesená",J110,0)</f>
        <v>0</v>
      </c>
      <c r="BI110" s="216">
        <f t="shared" ref="BI110:BI120" si="18">IF(N110="nulová",J110,0)</f>
        <v>0</v>
      </c>
      <c r="BJ110" s="25" t="s">
        <v>24</v>
      </c>
      <c r="BK110" s="216">
        <f t="shared" ref="BK110:BK120" si="19">ROUND(I110*H110,2)</f>
        <v>0</v>
      </c>
      <c r="BL110" s="25" t="s">
        <v>235</v>
      </c>
      <c r="BM110" s="25" t="s">
        <v>2743</v>
      </c>
    </row>
    <row r="111" spans="2:65" s="1" customFormat="1" ht="22.5" customHeight="1">
      <c r="B111" s="42"/>
      <c r="C111" s="205" t="s">
        <v>295</v>
      </c>
      <c r="D111" s="205" t="s">
        <v>230</v>
      </c>
      <c r="E111" s="206" t="s">
        <v>2744</v>
      </c>
      <c r="F111" s="207" t="s">
        <v>2745</v>
      </c>
      <c r="G111" s="208" t="s">
        <v>328</v>
      </c>
      <c r="H111" s="209">
        <v>170</v>
      </c>
      <c r="I111" s="210"/>
      <c r="J111" s="211">
        <f t="shared" si="10"/>
        <v>0</v>
      </c>
      <c r="K111" s="207" t="s">
        <v>234</v>
      </c>
      <c r="L111" s="62"/>
      <c r="M111" s="212" t="s">
        <v>22</v>
      </c>
      <c r="N111" s="213" t="s">
        <v>50</v>
      </c>
      <c r="O111" s="43"/>
      <c r="P111" s="214">
        <f t="shared" si="11"/>
        <v>0</v>
      </c>
      <c r="Q111" s="214">
        <v>1.2600000000000001E-3</v>
      </c>
      <c r="R111" s="214">
        <f t="shared" si="12"/>
        <v>0.2142</v>
      </c>
      <c r="S111" s="214">
        <v>0</v>
      </c>
      <c r="T111" s="215">
        <f t="shared" si="13"/>
        <v>0</v>
      </c>
      <c r="AR111" s="25" t="s">
        <v>304</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304</v>
      </c>
      <c r="BM111" s="25" t="s">
        <v>2746</v>
      </c>
    </row>
    <row r="112" spans="2:65" s="1" customFormat="1" ht="22.5" customHeight="1">
      <c r="B112" s="42"/>
      <c r="C112" s="205" t="s">
        <v>10</v>
      </c>
      <c r="D112" s="205" t="s">
        <v>230</v>
      </c>
      <c r="E112" s="206" t="s">
        <v>2747</v>
      </c>
      <c r="F112" s="207" t="s">
        <v>2748</v>
      </c>
      <c r="G112" s="208" t="s">
        <v>328</v>
      </c>
      <c r="H112" s="209">
        <v>120</v>
      </c>
      <c r="I112" s="210"/>
      <c r="J112" s="211">
        <f t="shared" si="10"/>
        <v>0</v>
      </c>
      <c r="K112" s="207" t="s">
        <v>234</v>
      </c>
      <c r="L112" s="62"/>
      <c r="M112" s="212" t="s">
        <v>22</v>
      </c>
      <c r="N112" s="213" t="s">
        <v>50</v>
      </c>
      <c r="O112" s="43"/>
      <c r="P112" s="214">
        <f t="shared" si="11"/>
        <v>0</v>
      </c>
      <c r="Q112" s="214">
        <v>1.7700000000000001E-3</v>
      </c>
      <c r="R112" s="214">
        <f t="shared" si="12"/>
        <v>0.21240000000000001</v>
      </c>
      <c r="S112" s="214">
        <v>0</v>
      </c>
      <c r="T112" s="215">
        <f t="shared" si="13"/>
        <v>0</v>
      </c>
      <c r="AR112" s="25" t="s">
        <v>304</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304</v>
      </c>
      <c r="BM112" s="25" t="s">
        <v>2749</v>
      </c>
    </row>
    <row r="113" spans="2:65" s="1" customFormat="1" ht="22.5" customHeight="1">
      <c r="B113" s="42"/>
      <c r="C113" s="205" t="s">
        <v>304</v>
      </c>
      <c r="D113" s="205" t="s">
        <v>230</v>
      </c>
      <c r="E113" s="206" t="s">
        <v>2750</v>
      </c>
      <c r="F113" s="207" t="s">
        <v>2751</v>
      </c>
      <c r="G113" s="208" t="s">
        <v>328</v>
      </c>
      <c r="H113" s="209">
        <v>95</v>
      </c>
      <c r="I113" s="210"/>
      <c r="J113" s="211">
        <f t="shared" si="10"/>
        <v>0</v>
      </c>
      <c r="K113" s="207" t="s">
        <v>234</v>
      </c>
      <c r="L113" s="62"/>
      <c r="M113" s="212" t="s">
        <v>22</v>
      </c>
      <c r="N113" s="213" t="s">
        <v>50</v>
      </c>
      <c r="O113" s="43"/>
      <c r="P113" s="214">
        <f t="shared" si="11"/>
        <v>0</v>
      </c>
      <c r="Q113" s="214">
        <v>2.7699999999999999E-3</v>
      </c>
      <c r="R113" s="214">
        <f t="shared" si="12"/>
        <v>0.26315</v>
      </c>
      <c r="S113" s="214">
        <v>0</v>
      </c>
      <c r="T113" s="215">
        <f t="shared" si="13"/>
        <v>0</v>
      </c>
      <c r="AR113" s="25" t="s">
        <v>304</v>
      </c>
      <c r="AT113" s="25" t="s">
        <v>230</v>
      </c>
      <c r="AU113" s="25" t="s">
        <v>87</v>
      </c>
      <c r="AY113" s="25" t="s">
        <v>228</v>
      </c>
      <c r="BE113" s="216">
        <f t="shared" si="14"/>
        <v>0</v>
      </c>
      <c r="BF113" s="216">
        <f t="shared" si="15"/>
        <v>0</v>
      </c>
      <c r="BG113" s="216">
        <f t="shared" si="16"/>
        <v>0</v>
      </c>
      <c r="BH113" s="216">
        <f t="shared" si="17"/>
        <v>0</v>
      </c>
      <c r="BI113" s="216">
        <f t="shared" si="18"/>
        <v>0</v>
      </c>
      <c r="BJ113" s="25" t="s">
        <v>24</v>
      </c>
      <c r="BK113" s="216">
        <f t="shared" si="19"/>
        <v>0</v>
      </c>
      <c r="BL113" s="25" t="s">
        <v>304</v>
      </c>
      <c r="BM113" s="25" t="s">
        <v>2752</v>
      </c>
    </row>
    <row r="114" spans="2:65" s="1" customFormat="1" ht="22.5" customHeight="1">
      <c r="B114" s="42"/>
      <c r="C114" s="205" t="s">
        <v>308</v>
      </c>
      <c r="D114" s="205" t="s">
        <v>230</v>
      </c>
      <c r="E114" s="206" t="s">
        <v>2753</v>
      </c>
      <c r="F114" s="207" t="s">
        <v>2754</v>
      </c>
      <c r="G114" s="208" t="s">
        <v>328</v>
      </c>
      <c r="H114" s="209">
        <v>45</v>
      </c>
      <c r="I114" s="210"/>
      <c r="J114" s="211">
        <f t="shared" si="10"/>
        <v>0</v>
      </c>
      <c r="K114" s="207" t="s">
        <v>234</v>
      </c>
      <c r="L114" s="62"/>
      <c r="M114" s="212" t="s">
        <v>22</v>
      </c>
      <c r="N114" s="213" t="s">
        <v>50</v>
      </c>
      <c r="O114" s="43"/>
      <c r="P114" s="214">
        <f t="shared" si="11"/>
        <v>0</v>
      </c>
      <c r="Q114" s="214">
        <v>4.4000000000000003E-3</v>
      </c>
      <c r="R114" s="214">
        <f t="shared" si="12"/>
        <v>0.19800000000000001</v>
      </c>
      <c r="S114" s="214">
        <v>0</v>
      </c>
      <c r="T114" s="215">
        <f t="shared" si="13"/>
        <v>0</v>
      </c>
      <c r="AR114" s="25" t="s">
        <v>304</v>
      </c>
      <c r="AT114" s="25" t="s">
        <v>230</v>
      </c>
      <c r="AU114" s="25" t="s">
        <v>87</v>
      </c>
      <c r="AY114" s="25" t="s">
        <v>228</v>
      </c>
      <c r="BE114" s="216">
        <f t="shared" si="14"/>
        <v>0</v>
      </c>
      <c r="BF114" s="216">
        <f t="shared" si="15"/>
        <v>0</v>
      </c>
      <c r="BG114" s="216">
        <f t="shared" si="16"/>
        <v>0</v>
      </c>
      <c r="BH114" s="216">
        <f t="shared" si="17"/>
        <v>0</v>
      </c>
      <c r="BI114" s="216">
        <f t="shared" si="18"/>
        <v>0</v>
      </c>
      <c r="BJ114" s="25" t="s">
        <v>24</v>
      </c>
      <c r="BK114" s="216">
        <f t="shared" si="19"/>
        <v>0</v>
      </c>
      <c r="BL114" s="25" t="s">
        <v>304</v>
      </c>
      <c r="BM114" s="25" t="s">
        <v>2755</v>
      </c>
    </row>
    <row r="115" spans="2:65" s="1" customFormat="1" ht="57" customHeight="1">
      <c r="B115" s="42"/>
      <c r="C115" s="205" t="s">
        <v>313</v>
      </c>
      <c r="D115" s="205" t="s">
        <v>230</v>
      </c>
      <c r="E115" s="206" t="s">
        <v>2756</v>
      </c>
      <c r="F115" s="207" t="s">
        <v>2757</v>
      </c>
      <c r="G115" s="208" t="s">
        <v>328</v>
      </c>
      <c r="H115" s="209">
        <v>130</v>
      </c>
      <c r="I115" s="210"/>
      <c r="J115" s="211">
        <f t="shared" si="10"/>
        <v>0</v>
      </c>
      <c r="K115" s="207" t="s">
        <v>264</v>
      </c>
      <c r="L115" s="62"/>
      <c r="M115" s="212" t="s">
        <v>22</v>
      </c>
      <c r="N115" s="213" t="s">
        <v>50</v>
      </c>
      <c r="O115" s="43"/>
      <c r="P115" s="214">
        <f t="shared" si="11"/>
        <v>0</v>
      </c>
      <c r="Q115" s="214">
        <v>5.9000000000000003E-4</v>
      </c>
      <c r="R115" s="214">
        <f t="shared" si="12"/>
        <v>7.6700000000000004E-2</v>
      </c>
      <c r="S115" s="214">
        <v>0</v>
      </c>
      <c r="T115" s="215">
        <f t="shared" si="13"/>
        <v>0</v>
      </c>
      <c r="AR115" s="25" t="s">
        <v>304</v>
      </c>
      <c r="AT115" s="25" t="s">
        <v>230</v>
      </c>
      <c r="AU115" s="25" t="s">
        <v>87</v>
      </c>
      <c r="AY115" s="25" t="s">
        <v>228</v>
      </c>
      <c r="BE115" s="216">
        <f t="shared" si="14"/>
        <v>0</v>
      </c>
      <c r="BF115" s="216">
        <f t="shared" si="15"/>
        <v>0</v>
      </c>
      <c r="BG115" s="216">
        <f t="shared" si="16"/>
        <v>0</v>
      </c>
      <c r="BH115" s="216">
        <f t="shared" si="17"/>
        <v>0</v>
      </c>
      <c r="BI115" s="216">
        <f t="shared" si="18"/>
        <v>0</v>
      </c>
      <c r="BJ115" s="25" t="s">
        <v>24</v>
      </c>
      <c r="BK115" s="216">
        <f t="shared" si="19"/>
        <v>0</v>
      </c>
      <c r="BL115" s="25" t="s">
        <v>304</v>
      </c>
      <c r="BM115" s="25" t="s">
        <v>2758</v>
      </c>
    </row>
    <row r="116" spans="2:65" s="1" customFormat="1" ht="44.25" customHeight="1">
      <c r="B116" s="42"/>
      <c r="C116" s="205" t="s">
        <v>319</v>
      </c>
      <c r="D116" s="205" t="s">
        <v>230</v>
      </c>
      <c r="E116" s="206" t="s">
        <v>2759</v>
      </c>
      <c r="F116" s="207" t="s">
        <v>2760</v>
      </c>
      <c r="G116" s="208" t="s">
        <v>328</v>
      </c>
      <c r="H116" s="209">
        <v>455</v>
      </c>
      <c r="I116" s="210"/>
      <c r="J116" s="211">
        <f t="shared" si="10"/>
        <v>0</v>
      </c>
      <c r="K116" s="207" t="s">
        <v>264</v>
      </c>
      <c r="L116" s="62"/>
      <c r="M116" s="212" t="s">
        <v>22</v>
      </c>
      <c r="N116" s="213" t="s">
        <v>50</v>
      </c>
      <c r="O116" s="43"/>
      <c r="P116" s="214">
        <f t="shared" si="11"/>
        <v>0</v>
      </c>
      <c r="Q116" s="214">
        <v>1.1999999999999999E-3</v>
      </c>
      <c r="R116" s="214">
        <f t="shared" si="12"/>
        <v>0.54599999999999993</v>
      </c>
      <c r="S116" s="214">
        <v>0</v>
      </c>
      <c r="T116" s="215">
        <f t="shared" si="13"/>
        <v>0</v>
      </c>
      <c r="AR116" s="25" t="s">
        <v>304</v>
      </c>
      <c r="AT116" s="25" t="s">
        <v>230</v>
      </c>
      <c r="AU116" s="25" t="s">
        <v>87</v>
      </c>
      <c r="AY116" s="25" t="s">
        <v>228</v>
      </c>
      <c r="BE116" s="216">
        <f t="shared" si="14"/>
        <v>0</v>
      </c>
      <c r="BF116" s="216">
        <f t="shared" si="15"/>
        <v>0</v>
      </c>
      <c r="BG116" s="216">
        <f t="shared" si="16"/>
        <v>0</v>
      </c>
      <c r="BH116" s="216">
        <f t="shared" si="17"/>
        <v>0</v>
      </c>
      <c r="BI116" s="216">
        <f t="shared" si="18"/>
        <v>0</v>
      </c>
      <c r="BJ116" s="25" t="s">
        <v>24</v>
      </c>
      <c r="BK116" s="216">
        <f t="shared" si="19"/>
        <v>0</v>
      </c>
      <c r="BL116" s="25" t="s">
        <v>304</v>
      </c>
      <c r="BM116" s="25" t="s">
        <v>2761</v>
      </c>
    </row>
    <row r="117" spans="2:65" s="1" customFormat="1" ht="44.25" customHeight="1">
      <c r="B117" s="42"/>
      <c r="C117" s="205" t="s">
        <v>325</v>
      </c>
      <c r="D117" s="205" t="s">
        <v>230</v>
      </c>
      <c r="E117" s="206" t="s">
        <v>2762</v>
      </c>
      <c r="F117" s="207" t="s">
        <v>2763</v>
      </c>
      <c r="G117" s="208" t="s">
        <v>328</v>
      </c>
      <c r="H117" s="209">
        <v>60</v>
      </c>
      <c r="I117" s="210"/>
      <c r="J117" s="211">
        <f t="shared" si="10"/>
        <v>0</v>
      </c>
      <c r="K117" s="207" t="s">
        <v>264</v>
      </c>
      <c r="L117" s="62"/>
      <c r="M117" s="212" t="s">
        <v>22</v>
      </c>
      <c r="N117" s="213" t="s">
        <v>50</v>
      </c>
      <c r="O117" s="43"/>
      <c r="P117" s="214">
        <f t="shared" si="11"/>
        <v>0</v>
      </c>
      <c r="Q117" s="214">
        <v>2.9E-4</v>
      </c>
      <c r="R117" s="214">
        <f t="shared" si="12"/>
        <v>1.7399999999999999E-2</v>
      </c>
      <c r="S117" s="214">
        <v>0</v>
      </c>
      <c r="T117" s="215">
        <f t="shared" si="13"/>
        <v>0</v>
      </c>
      <c r="AR117" s="25" t="s">
        <v>304</v>
      </c>
      <c r="AT117" s="25" t="s">
        <v>230</v>
      </c>
      <c r="AU117" s="25" t="s">
        <v>87</v>
      </c>
      <c r="AY117" s="25" t="s">
        <v>228</v>
      </c>
      <c r="BE117" s="216">
        <f t="shared" si="14"/>
        <v>0</v>
      </c>
      <c r="BF117" s="216">
        <f t="shared" si="15"/>
        <v>0</v>
      </c>
      <c r="BG117" s="216">
        <f t="shared" si="16"/>
        <v>0</v>
      </c>
      <c r="BH117" s="216">
        <f t="shared" si="17"/>
        <v>0</v>
      </c>
      <c r="BI117" s="216">
        <f t="shared" si="18"/>
        <v>0</v>
      </c>
      <c r="BJ117" s="25" t="s">
        <v>24</v>
      </c>
      <c r="BK117" s="216">
        <f t="shared" si="19"/>
        <v>0</v>
      </c>
      <c r="BL117" s="25" t="s">
        <v>304</v>
      </c>
      <c r="BM117" s="25" t="s">
        <v>2764</v>
      </c>
    </row>
    <row r="118" spans="2:65" s="1" customFormat="1" ht="44.25" customHeight="1">
      <c r="B118" s="42"/>
      <c r="C118" s="205" t="s">
        <v>9</v>
      </c>
      <c r="D118" s="205" t="s">
        <v>230</v>
      </c>
      <c r="E118" s="206" t="s">
        <v>2765</v>
      </c>
      <c r="F118" s="207" t="s">
        <v>2766</v>
      </c>
      <c r="G118" s="208" t="s">
        <v>328</v>
      </c>
      <c r="H118" s="209">
        <v>15</v>
      </c>
      <c r="I118" s="210"/>
      <c r="J118" s="211">
        <f t="shared" si="10"/>
        <v>0</v>
      </c>
      <c r="K118" s="207" t="s">
        <v>264</v>
      </c>
      <c r="L118" s="62"/>
      <c r="M118" s="212" t="s">
        <v>22</v>
      </c>
      <c r="N118" s="213" t="s">
        <v>50</v>
      </c>
      <c r="O118" s="43"/>
      <c r="P118" s="214">
        <f t="shared" si="11"/>
        <v>0</v>
      </c>
      <c r="Q118" s="214">
        <v>0</v>
      </c>
      <c r="R118" s="214">
        <f t="shared" si="12"/>
        <v>0</v>
      </c>
      <c r="S118" s="214">
        <v>0</v>
      </c>
      <c r="T118" s="215">
        <f t="shared" si="13"/>
        <v>0</v>
      </c>
      <c r="AR118" s="25" t="s">
        <v>304</v>
      </c>
      <c r="AT118" s="25" t="s">
        <v>230</v>
      </c>
      <c r="AU118" s="25" t="s">
        <v>87</v>
      </c>
      <c r="AY118" s="25" t="s">
        <v>228</v>
      </c>
      <c r="BE118" s="216">
        <f t="shared" si="14"/>
        <v>0</v>
      </c>
      <c r="BF118" s="216">
        <f t="shared" si="15"/>
        <v>0</v>
      </c>
      <c r="BG118" s="216">
        <f t="shared" si="16"/>
        <v>0</v>
      </c>
      <c r="BH118" s="216">
        <f t="shared" si="17"/>
        <v>0</v>
      </c>
      <c r="BI118" s="216">
        <f t="shared" si="18"/>
        <v>0</v>
      </c>
      <c r="BJ118" s="25" t="s">
        <v>24</v>
      </c>
      <c r="BK118" s="216">
        <f t="shared" si="19"/>
        <v>0</v>
      </c>
      <c r="BL118" s="25" t="s">
        <v>304</v>
      </c>
      <c r="BM118" s="25" t="s">
        <v>2767</v>
      </c>
    </row>
    <row r="119" spans="2:65" s="1" customFormat="1" ht="44.25" customHeight="1">
      <c r="B119" s="42"/>
      <c r="C119" s="205" t="s">
        <v>335</v>
      </c>
      <c r="D119" s="205" t="s">
        <v>230</v>
      </c>
      <c r="E119" s="206" t="s">
        <v>2768</v>
      </c>
      <c r="F119" s="207" t="s">
        <v>2769</v>
      </c>
      <c r="G119" s="208" t="s">
        <v>328</v>
      </c>
      <c r="H119" s="209">
        <v>150</v>
      </c>
      <c r="I119" s="210"/>
      <c r="J119" s="211">
        <f t="shared" si="10"/>
        <v>0</v>
      </c>
      <c r="K119" s="207" t="s">
        <v>264</v>
      </c>
      <c r="L119" s="62"/>
      <c r="M119" s="212" t="s">
        <v>22</v>
      </c>
      <c r="N119" s="213" t="s">
        <v>50</v>
      </c>
      <c r="O119" s="43"/>
      <c r="P119" s="214">
        <f t="shared" si="11"/>
        <v>0</v>
      </c>
      <c r="Q119" s="214">
        <v>3.5E-4</v>
      </c>
      <c r="R119" s="214">
        <f t="shared" si="12"/>
        <v>5.2499999999999998E-2</v>
      </c>
      <c r="S119" s="214">
        <v>0</v>
      </c>
      <c r="T119" s="215">
        <f t="shared" si="13"/>
        <v>0</v>
      </c>
      <c r="AR119" s="25" t="s">
        <v>304</v>
      </c>
      <c r="AT119" s="25" t="s">
        <v>230</v>
      </c>
      <c r="AU119" s="25" t="s">
        <v>87</v>
      </c>
      <c r="AY119" s="25" t="s">
        <v>228</v>
      </c>
      <c r="BE119" s="216">
        <f t="shared" si="14"/>
        <v>0</v>
      </c>
      <c r="BF119" s="216">
        <f t="shared" si="15"/>
        <v>0</v>
      </c>
      <c r="BG119" s="216">
        <f t="shared" si="16"/>
        <v>0</v>
      </c>
      <c r="BH119" s="216">
        <f t="shared" si="17"/>
        <v>0</v>
      </c>
      <c r="BI119" s="216">
        <f t="shared" si="18"/>
        <v>0</v>
      </c>
      <c r="BJ119" s="25" t="s">
        <v>24</v>
      </c>
      <c r="BK119" s="216">
        <f t="shared" si="19"/>
        <v>0</v>
      </c>
      <c r="BL119" s="25" t="s">
        <v>304</v>
      </c>
      <c r="BM119" s="25" t="s">
        <v>2770</v>
      </c>
    </row>
    <row r="120" spans="2:65" s="1" customFormat="1" ht="22.5" customHeight="1">
      <c r="B120" s="42"/>
      <c r="C120" s="205" t="s">
        <v>340</v>
      </c>
      <c r="D120" s="205" t="s">
        <v>230</v>
      </c>
      <c r="E120" s="206" t="s">
        <v>2771</v>
      </c>
      <c r="F120" s="207" t="s">
        <v>2772</v>
      </c>
      <c r="G120" s="208" t="s">
        <v>852</v>
      </c>
      <c r="H120" s="209">
        <v>2</v>
      </c>
      <c r="I120" s="210"/>
      <c r="J120" s="211">
        <f t="shared" si="10"/>
        <v>0</v>
      </c>
      <c r="K120" s="207" t="s">
        <v>264</v>
      </c>
      <c r="L120" s="62"/>
      <c r="M120" s="212" t="s">
        <v>22</v>
      </c>
      <c r="N120" s="213" t="s">
        <v>50</v>
      </c>
      <c r="O120" s="43"/>
      <c r="P120" s="214">
        <f t="shared" si="11"/>
        <v>0</v>
      </c>
      <c r="Q120" s="214">
        <v>0</v>
      </c>
      <c r="R120" s="214">
        <f t="shared" si="12"/>
        <v>0</v>
      </c>
      <c r="S120" s="214">
        <v>0</v>
      </c>
      <c r="T120" s="215">
        <f t="shared" si="13"/>
        <v>0</v>
      </c>
      <c r="AR120" s="25" t="s">
        <v>304</v>
      </c>
      <c r="AT120" s="25" t="s">
        <v>230</v>
      </c>
      <c r="AU120" s="25" t="s">
        <v>87</v>
      </c>
      <c r="AY120" s="25" t="s">
        <v>228</v>
      </c>
      <c r="BE120" s="216">
        <f t="shared" si="14"/>
        <v>0</v>
      </c>
      <c r="BF120" s="216">
        <f t="shared" si="15"/>
        <v>0</v>
      </c>
      <c r="BG120" s="216">
        <f t="shared" si="16"/>
        <v>0</v>
      </c>
      <c r="BH120" s="216">
        <f t="shared" si="17"/>
        <v>0</v>
      </c>
      <c r="BI120" s="216">
        <f t="shared" si="18"/>
        <v>0</v>
      </c>
      <c r="BJ120" s="25" t="s">
        <v>24</v>
      </c>
      <c r="BK120" s="216">
        <f t="shared" si="19"/>
        <v>0</v>
      </c>
      <c r="BL120" s="25" t="s">
        <v>304</v>
      </c>
      <c r="BM120" s="25" t="s">
        <v>2773</v>
      </c>
    </row>
    <row r="121" spans="2:65" s="12" customFormat="1" ht="13.5">
      <c r="B121" s="217"/>
      <c r="C121" s="218"/>
      <c r="D121" s="219" t="s">
        <v>237</v>
      </c>
      <c r="E121" s="220" t="s">
        <v>22</v>
      </c>
      <c r="F121" s="221" t="s">
        <v>87</v>
      </c>
      <c r="G121" s="218"/>
      <c r="H121" s="222">
        <v>2</v>
      </c>
      <c r="I121" s="223"/>
      <c r="J121" s="218"/>
      <c r="K121" s="218"/>
      <c r="L121" s="224"/>
      <c r="M121" s="225"/>
      <c r="N121" s="226"/>
      <c r="O121" s="226"/>
      <c r="P121" s="226"/>
      <c r="Q121" s="226"/>
      <c r="R121" s="226"/>
      <c r="S121" s="226"/>
      <c r="T121" s="227"/>
      <c r="AT121" s="228" t="s">
        <v>237</v>
      </c>
      <c r="AU121" s="228" t="s">
        <v>87</v>
      </c>
      <c r="AV121" s="12" t="s">
        <v>87</v>
      </c>
      <c r="AW121" s="12" t="s">
        <v>42</v>
      </c>
      <c r="AX121" s="12" t="s">
        <v>24</v>
      </c>
      <c r="AY121" s="228" t="s">
        <v>228</v>
      </c>
    </row>
    <row r="122" spans="2:65" s="1" customFormat="1" ht="22.5" customHeight="1">
      <c r="B122" s="42"/>
      <c r="C122" s="205" t="s">
        <v>344</v>
      </c>
      <c r="D122" s="205" t="s">
        <v>230</v>
      </c>
      <c r="E122" s="206" t="s">
        <v>2774</v>
      </c>
      <c r="F122" s="207" t="s">
        <v>2775</v>
      </c>
      <c r="G122" s="208" t="s">
        <v>515</v>
      </c>
      <c r="H122" s="209">
        <v>2</v>
      </c>
      <c r="I122" s="210"/>
      <c r="J122" s="211">
        <f t="shared" ref="J122:J129" si="20">ROUND(I122*H122,2)</f>
        <v>0</v>
      </c>
      <c r="K122" s="207" t="s">
        <v>264</v>
      </c>
      <c r="L122" s="62"/>
      <c r="M122" s="212" t="s">
        <v>22</v>
      </c>
      <c r="N122" s="213" t="s">
        <v>50</v>
      </c>
      <c r="O122" s="43"/>
      <c r="P122" s="214">
        <f t="shared" ref="P122:P129" si="21">O122*H122</f>
        <v>0</v>
      </c>
      <c r="Q122" s="214">
        <v>0</v>
      </c>
      <c r="R122" s="214">
        <f t="shared" ref="R122:R129" si="22">Q122*H122</f>
        <v>0</v>
      </c>
      <c r="S122" s="214">
        <v>0</v>
      </c>
      <c r="T122" s="215">
        <f t="shared" ref="T122:T129" si="23">S122*H122</f>
        <v>0</v>
      </c>
      <c r="AR122" s="25" t="s">
        <v>304</v>
      </c>
      <c r="AT122" s="25" t="s">
        <v>230</v>
      </c>
      <c r="AU122" s="25" t="s">
        <v>87</v>
      </c>
      <c r="AY122" s="25" t="s">
        <v>228</v>
      </c>
      <c r="BE122" s="216">
        <f t="shared" ref="BE122:BE129" si="24">IF(N122="základní",J122,0)</f>
        <v>0</v>
      </c>
      <c r="BF122" s="216">
        <f t="shared" ref="BF122:BF129" si="25">IF(N122="snížená",J122,0)</f>
        <v>0</v>
      </c>
      <c r="BG122" s="216">
        <f t="shared" ref="BG122:BG129" si="26">IF(N122="zákl. přenesená",J122,0)</f>
        <v>0</v>
      </c>
      <c r="BH122" s="216">
        <f t="shared" ref="BH122:BH129" si="27">IF(N122="sníž. přenesená",J122,0)</f>
        <v>0</v>
      </c>
      <c r="BI122" s="216">
        <f t="shared" ref="BI122:BI129" si="28">IF(N122="nulová",J122,0)</f>
        <v>0</v>
      </c>
      <c r="BJ122" s="25" t="s">
        <v>24</v>
      </c>
      <c r="BK122" s="216">
        <f t="shared" ref="BK122:BK129" si="29">ROUND(I122*H122,2)</f>
        <v>0</v>
      </c>
      <c r="BL122" s="25" t="s">
        <v>304</v>
      </c>
      <c r="BM122" s="25" t="s">
        <v>2776</v>
      </c>
    </row>
    <row r="123" spans="2:65" s="1" customFormat="1" ht="22.5" customHeight="1">
      <c r="B123" s="42"/>
      <c r="C123" s="205" t="s">
        <v>348</v>
      </c>
      <c r="D123" s="205" t="s">
        <v>230</v>
      </c>
      <c r="E123" s="206" t="s">
        <v>2777</v>
      </c>
      <c r="F123" s="207" t="s">
        <v>2778</v>
      </c>
      <c r="G123" s="208" t="s">
        <v>515</v>
      </c>
      <c r="H123" s="209">
        <v>1</v>
      </c>
      <c r="I123" s="210"/>
      <c r="J123" s="211">
        <f t="shared" si="20"/>
        <v>0</v>
      </c>
      <c r="K123" s="207" t="s">
        <v>264</v>
      </c>
      <c r="L123" s="62"/>
      <c r="M123" s="212" t="s">
        <v>22</v>
      </c>
      <c r="N123" s="213" t="s">
        <v>50</v>
      </c>
      <c r="O123" s="43"/>
      <c r="P123" s="214">
        <f t="shared" si="21"/>
        <v>0</v>
      </c>
      <c r="Q123" s="214">
        <v>0</v>
      </c>
      <c r="R123" s="214">
        <f t="shared" si="22"/>
        <v>0</v>
      </c>
      <c r="S123" s="214">
        <v>0</v>
      </c>
      <c r="T123" s="215">
        <f t="shared" si="23"/>
        <v>0</v>
      </c>
      <c r="AR123" s="25" t="s">
        <v>304</v>
      </c>
      <c r="AT123" s="25" t="s">
        <v>230</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304</v>
      </c>
      <c r="BM123" s="25" t="s">
        <v>2779</v>
      </c>
    </row>
    <row r="124" spans="2:65" s="1" customFormat="1" ht="44.25" customHeight="1">
      <c r="B124" s="42"/>
      <c r="C124" s="205" t="s">
        <v>359</v>
      </c>
      <c r="D124" s="205" t="s">
        <v>230</v>
      </c>
      <c r="E124" s="206" t="s">
        <v>2780</v>
      </c>
      <c r="F124" s="207" t="s">
        <v>2781</v>
      </c>
      <c r="G124" s="208" t="s">
        <v>2782</v>
      </c>
      <c r="H124" s="209">
        <v>2</v>
      </c>
      <c r="I124" s="210"/>
      <c r="J124" s="211">
        <f t="shared" si="20"/>
        <v>0</v>
      </c>
      <c r="K124" s="207" t="s">
        <v>264</v>
      </c>
      <c r="L124" s="62"/>
      <c r="M124" s="212" t="s">
        <v>22</v>
      </c>
      <c r="N124" s="213" t="s">
        <v>50</v>
      </c>
      <c r="O124" s="43"/>
      <c r="P124" s="214">
        <f t="shared" si="21"/>
        <v>0</v>
      </c>
      <c r="Q124" s="214">
        <v>0</v>
      </c>
      <c r="R124" s="214">
        <f t="shared" si="22"/>
        <v>0</v>
      </c>
      <c r="S124" s="214">
        <v>0</v>
      </c>
      <c r="T124" s="215">
        <f t="shared" si="23"/>
        <v>0</v>
      </c>
      <c r="AR124" s="25" t="s">
        <v>304</v>
      </c>
      <c r="AT124" s="25" t="s">
        <v>230</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304</v>
      </c>
      <c r="BM124" s="25" t="s">
        <v>2783</v>
      </c>
    </row>
    <row r="125" spans="2:65" s="1" customFormat="1" ht="22.5" customHeight="1">
      <c r="B125" s="42"/>
      <c r="C125" s="205" t="s">
        <v>364</v>
      </c>
      <c r="D125" s="205" t="s">
        <v>230</v>
      </c>
      <c r="E125" s="206" t="s">
        <v>2784</v>
      </c>
      <c r="F125" s="207" t="s">
        <v>2785</v>
      </c>
      <c r="G125" s="208" t="s">
        <v>515</v>
      </c>
      <c r="H125" s="209">
        <v>98</v>
      </c>
      <c r="I125" s="210"/>
      <c r="J125" s="211">
        <f t="shared" si="20"/>
        <v>0</v>
      </c>
      <c r="K125" s="207" t="s">
        <v>234</v>
      </c>
      <c r="L125" s="62"/>
      <c r="M125" s="212" t="s">
        <v>22</v>
      </c>
      <c r="N125" s="213" t="s">
        <v>50</v>
      </c>
      <c r="O125" s="43"/>
      <c r="P125" s="214">
        <f t="shared" si="21"/>
        <v>0</v>
      </c>
      <c r="Q125" s="214">
        <v>0</v>
      </c>
      <c r="R125" s="214">
        <f t="shared" si="22"/>
        <v>0</v>
      </c>
      <c r="S125" s="214">
        <v>0</v>
      </c>
      <c r="T125" s="215">
        <f t="shared" si="23"/>
        <v>0</v>
      </c>
      <c r="AR125" s="25" t="s">
        <v>304</v>
      </c>
      <c r="AT125" s="25" t="s">
        <v>230</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304</v>
      </c>
      <c r="BM125" s="25" t="s">
        <v>2786</v>
      </c>
    </row>
    <row r="126" spans="2:65" s="1" customFormat="1" ht="22.5" customHeight="1">
      <c r="B126" s="42"/>
      <c r="C126" s="205" t="s">
        <v>381</v>
      </c>
      <c r="D126" s="205" t="s">
        <v>230</v>
      </c>
      <c r="E126" s="206" t="s">
        <v>2787</v>
      </c>
      <c r="F126" s="207" t="s">
        <v>2788</v>
      </c>
      <c r="G126" s="208" t="s">
        <v>515</v>
      </c>
      <c r="H126" s="209">
        <v>50</v>
      </c>
      <c r="I126" s="210"/>
      <c r="J126" s="211">
        <f t="shared" si="20"/>
        <v>0</v>
      </c>
      <c r="K126" s="207" t="s">
        <v>234</v>
      </c>
      <c r="L126" s="62"/>
      <c r="M126" s="212" t="s">
        <v>22</v>
      </c>
      <c r="N126" s="213" t="s">
        <v>50</v>
      </c>
      <c r="O126" s="43"/>
      <c r="P126" s="214">
        <f t="shared" si="21"/>
        <v>0</v>
      </c>
      <c r="Q126" s="214">
        <v>0</v>
      </c>
      <c r="R126" s="214">
        <f t="shared" si="22"/>
        <v>0</v>
      </c>
      <c r="S126" s="214">
        <v>0</v>
      </c>
      <c r="T126" s="215">
        <f t="shared" si="23"/>
        <v>0</v>
      </c>
      <c r="AR126" s="25" t="s">
        <v>304</v>
      </c>
      <c r="AT126" s="25" t="s">
        <v>230</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304</v>
      </c>
      <c r="BM126" s="25" t="s">
        <v>2789</v>
      </c>
    </row>
    <row r="127" spans="2:65" s="1" customFormat="1" ht="22.5" customHeight="1">
      <c r="B127" s="42"/>
      <c r="C127" s="205" t="s">
        <v>386</v>
      </c>
      <c r="D127" s="205" t="s">
        <v>230</v>
      </c>
      <c r="E127" s="206" t="s">
        <v>2790</v>
      </c>
      <c r="F127" s="207" t="s">
        <v>2791</v>
      </c>
      <c r="G127" s="208" t="s">
        <v>515</v>
      </c>
      <c r="H127" s="209">
        <v>52</v>
      </c>
      <c r="I127" s="210"/>
      <c r="J127" s="211">
        <f t="shared" si="20"/>
        <v>0</v>
      </c>
      <c r="K127" s="207" t="s">
        <v>234</v>
      </c>
      <c r="L127" s="62"/>
      <c r="M127" s="212" t="s">
        <v>22</v>
      </c>
      <c r="N127" s="213" t="s">
        <v>50</v>
      </c>
      <c r="O127" s="43"/>
      <c r="P127" s="214">
        <f t="shared" si="21"/>
        <v>0</v>
      </c>
      <c r="Q127" s="214">
        <v>0</v>
      </c>
      <c r="R127" s="214">
        <f t="shared" si="22"/>
        <v>0</v>
      </c>
      <c r="S127" s="214">
        <v>0</v>
      </c>
      <c r="T127" s="215">
        <f t="shared" si="23"/>
        <v>0</v>
      </c>
      <c r="AR127" s="25" t="s">
        <v>304</v>
      </c>
      <c r="AT127" s="25" t="s">
        <v>230</v>
      </c>
      <c r="AU127" s="25" t="s">
        <v>87</v>
      </c>
      <c r="AY127" s="25" t="s">
        <v>228</v>
      </c>
      <c r="BE127" s="216">
        <f t="shared" si="24"/>
        <v>0</v>
      </c>
      <c r="BF127" s="216">
        <f t="shared" si="25"/>
        <v>0</v>
      </c>
      <c r="BG127" s="216">
        <f t="shared" si="26"/>
        <v>0</v>
      </c>
      <c r="BH127" s="216">
        <f t="shared" si="27"/>
        <v>0</v>
      </c>
      <c r="BI127" s="216">
        <f t="shared" si="28"/>
        <v>0</v>
      </c>
      <c r="BJ127" s="25" t="s">
        <v>24</v>
      </c>
      <c r="BK127" s="216">
        <f t="shared" si="29"/>
        <v>0</v>
      </c>
      <c r="BL127" s="25" t="s">
        <v>304</v>
      </c>
      <c r="BM127" s="25" t="s">
        <v>2792</v>
      </c>
    </row>
    <row r="128" spans="2:65" s="1" customFormat="1" ht="31.5" customHeight="1">
      <c r="B128" s="42"/>
      <c r="C128" s="205" t="s">
        <v>395</v>
      </c>
      <c r="D128" s="205" t="s">
        <v>230</v>
      </c>
      <c r="E128" s="206" t="s">
        <v>2793</v>
      </c>
      <c r="F128" s="207" t="s">
        <v>2794</v>
      </c>
      <c r="G128" s="208" t="s">
        <v>515</v>
      </c>
      <c r="H128" s="209">
        <v>2</v>
      </c>
      <c r="I128" s="210"/>
      <c r="J128" s="211">
        <f t="shared" si="20"/>
        <v>0</v>
      </c>
      <c r="K128" s="207" t="s">
        <v>234</v>
      </c>
      <c r="L128" s="62"/>
      <c r="M128" s="212" t="s">
        <v>22</v>
      </c>
      <c r="N128" s="213" t="s">
        <v>50</v>
      </c>
      <c r="O128" s="43"/>
      <c r="P128" s="214">
        <f t="shared" si="21"/>
        <v>0</v>
      </c>
      <c r="Q128" s="214">
        <v>8.9999999999999998E-4</v>
      </c>
      <c r="R128" s="214">
        <f t="shared" si="22"/>
        <v>1.8E-3</v>
      </c>
      <c r="S128" s="214">
        <v>0</v>
      </c>
      <c r="T128" s="215">
        <f t="shared" si="23"/>
        <v>0</v>
      </c>
      <c r="AR128" s="25" t="s">
        <v>304</v>
      </c>
      <c r="AT128" s="25" t="s">
        <v>230</v>
      </c>
      <c r="AU128" s="25" t="s">
        <v>87</v>
      </c>
      <c r="AY128" s="25" t="s">
        <v>228</v>
      </c>
      <c r="BE128" s="216">
        <f t="shared" si="24"/>
        <v>0</v>
      </c>
      <c r="BF128" s="216">
        <f t="shared" si="25"/>
        <v>0</v>
      </c>
      <c r="BG128" s="216">
        <f t="shared" si="26"/>
        <v>0</v>
      </c>
      <c r="BH128" s="216">
        <f t="shared" si="27"/>
        <v>0</v>
      </c>
      <c r="BI128" s="216">
        <f t="shared" si="28"/>
        <v>0</v>
      </c>
      <c r="BJ128" s="25" t="s">
        <v>24</v>
      </c>
      <c r="BK128" s="216">
        <f t="shared" si="29"/>
        <v>0</v>
      </c>
      <c r="BL128" s="25" t="s">
        <v>304</v>
      </c>
      <c r="BM128" s="25" t="s">
        <v>2795</v>
      </c>
    </row>
    <row r="129" spans="2:65" s="1" customFormat="1" ht="31.5" customHeight="1">
      <c r="B129" s="42"/>
      <c r="C129" s="205" t="s">
        <v>400</v>
      </c>
      <c r="D129" s="205" t="s">
        <v>230</v>
      </c>
      <c r="E129" s="206" t="s">
        <v>2796</v>
      </c>
      <c r="F129" s="207" t="s">
        <v>2797</v>
      </c>
      <c r="G129" s="208" t="s">
        <v>515</v>
      </c>
      <c r="H129" s="209">
        <v>15</v>
      </c>
      <c r="I129" s="210"/>
      <c r="J129" s="211">
        <f t="shared" si="20"/>
        <v>0</v>
      </c>
      <c r="K129" s="207" t="s">
        <v>234</v>
      </c>
      <c r="L129" s="62"/>
      <c r="M129" s="212" t="s">
        <v>22</v>
      </c>
      <c r="N129" s="213" t="s">
        <v>50</v>
      </c>
      <c r="O129" s="43"/>
      <c r="P129" s="214">
        <f t="shared" si="21"/>
        <v>0</v>
      </c>
      <c r="Q129" s="214">
        <v>6.4000000000000003E-3</v>
      </c>
      <c r="R129" s="214">
        <f t="shared" si="22"/>
        <v>9.6000000000000002E-2</v>
      </c>
      <c r="S129" s="214">
        <v>0</v>
      </c>
      <c r="T129" s="215">
        <f t="shared" si="23"/>
        <v>0</v>
      </c>
      <c r="AR129" s="25" t="s">
        <v>304</v>
      </c>
      <c r="AT129" s="25" t="s">
        <v>230</v>
      </c>
      <c r="AU129" s="25" t="s">
        <v>87</v>
      </c>
      <c r="AY129" s="25" t="s">
        <v>228</v>
      </c>
      <c r="BE129" s="216">
        <f t="shared" si="24"/>
        <v>0</v>
      </c>
      <c r="BF129" s="216">
        <f t="shared" si="25"/>
        <v>0</v>
      </c>
      <c r="BG129" s="216">
        <f t="shared" si="26"/>
        <v>0</v>
      </c>
      <c r="BH129" s="216">
        <f t="shared" si="27"/>
        <v>0</v>
      </c>
      <c r="BI129" s="216">
        <f t="shared" si="28"/>
        <v>0</v>
      </c>
      <c r="BJ129" s="25" t="s">
        <v>24</v>
      </c>
      <c r="BK129" s="216">
        <f t="shared" si="29"/>
        <v>0</v>
      </c>
      <c r="BL129" s="25" t="s">
        <v>304</v>
      </c>
      <c r="BM129" s="25" t="s">
        <v>2798</v>
      </c>
    </row>
    <row r="130" spans="2:65" s="1" customFormat="1" ht="27">
      <c r="B130" s="42"/>
      <c r="C130" s="64"/>
      <c r="D130" s="219" t="s">
        <v>640</v>
      </c>
      <c r="E130" s="64"/>
      <c r="F130" s="280" t="s">
        <v>2799</v>
      </c>
      <c r="G130" s="64"/>
      <c r="H130" s="64"/>
      <c r="I130" s="173"/>
      <c r="J130" s="64"/>
      <c r="K130" s="64"/>
      <c r="L130" s="62"/>
      <c r="M130" s="255"/>
      <c r="N130" s="43"/>
      <c r="O130" s="43"/>
      <c r="P130" s="43"/>
      <c r="Q130" s="43"/>
      <c r="R130" s="43"/>
      <c r="S130" s="43"/>
      <c r="T130" s="79"/>
      <c r="AT130" s="25" t="s">
        <v>640</v>
      </c>
      <c r="AU130" s="25" t="s">
        <v>87</v>
      </c>
    </row>
    <row r="131" spans="2:65" s="1" customFormat="1" ht="22.5" customHeight="1">
      <c r="B131" s="42"/>
      <c r="C131" s="205" t="s">
        <v>404</v>
      </c>
      <c r="D131" s="205" t="s">
        <v>230</v>
      </c>
      <c r="E131" s="206" t="s">
        <v>2800</v>
      </c>
      <c r="F131" s="207" t="s">
        <v>2801</v>
      </c>
      <c r="G131" s="208" t="s">
        <v>515</v>
      </c>
      <c r="H131" s="209">
        <v>2</v>
      </c>
      <c r="I131" s="210"/>
      <c r="J131" s="211">
        <f>ROUND(I131*H131,2)</f>
        <v>0</v>
      </c>
      <c r="K131" s="207" t="s">
        <v>234</v>
      </c>
      <c r="L131" s="62"/>
      <c r="M131" s="212" t="s">
        <v>22</v>
      </c>
      <c r="N131" s="213" t="s">
        <v>50</v>
      </c>
      <c r="O131" s="43"/>
      <c r="P131" s="214">
        <f>O131*H131</f>
        <v>0</v>
      </c>
      <c r="Q131" s="214">
        <v>2.0799999999999998E-3</v>
      </c>
      <c r="R131" s="214">
        <f>Q131*H131</f>
        <v>4.1599999999999996E-3</v>
      </c>
      <c r="S131" s="214">
        <v>0</v>
      </c>
      <c r="T131" s="215">
        <f>S131*H131</f>
        <v>0</v>
      </c>
      <c r="AR131" s="25" t="s">
        <v>304</v>
      </c>
      <c r="AT131" s="25" t="s">
        <v>230</v>
      </c>
      <c r="AU131" s="25" t="s">
        <v>87</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304</v>
      </c>
      <c r="BM131" s="25" t="s">
        <v>2802</v>
      </c>
    </row>
    <row r="132" spans="2:65" s="1" customFormat="1" ht="22.5" customHeight="1">
      <c r="B132" s="42"/>
      <c r="C132" s="205" t="s">
        <v>409</v>
      </c>
      <c r="D132" s="205" t="s">
        <v>230</v>
      </c>
      <c r="E132" s="206" t="s">
        <v>2803</v>
      </c>
      <c r="F132" s="207" t="s">
        <v>2804</v>
      </c>
      <c r="G132" s="208" t="s">
        <v>515</v>
      </c>
      <c r="H132" s="209">
        <v>4</v>
      </c>
      <c r="I132" s="210"/>
      <c r="J132" s="211">
        <f>ROUND(I132*H132,2)</f>
        <v>0</v>
      </c>
      <c r="K132" s="207" t="s">
        <v>264</v>
      </c>
      <c r="L132" s="62"/>
      <c r="M132" s="212" t="s">
        <v>22</v>
      </c>
      <c r="N132" s="213" t="s">
        <v>50</v>
      </c>
      <c r="O132" s="43"/>
      <c r="P132" s="214">
        <f>O132*H132</f>
        <v>0</v>
      </c>
      <c r="Q132" s="214">
        <v>0</v>
      </c>
      <c r="R132" s="214">
        <f>Q132*H132</f>
        <v>0</v>
      </c>
      <c r="S132" s="214">
        <v>0</v>
      </c>
      <c r="T132" s="215">
        <f>S132*H132</f>
        <v>0</v>
      </c>
      <c r="AR132" s="25" t="s">
        <v>304</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304</v>
      </c>
      <c r="BM132" s="25" t="s">
        <v>2805</v>
      </c>
    </row>
    <row r="133" spans="2:65" s="1" customFormat="1" ht="31.5" customHeight="1">
      <c r="B133" s="42"/>
      <c r="C133" s="205" t="s">
        <v>414</v>
      </c>
      <c r="D133" s="205" t="s">
        <v>230</v>
      </c>
      <c r="E133" s="206" t="s">
        <v>2806</v>
      </c>
      <c r="F133" s="207" t="s">
        <v>2807</v>
      </c>
      <c r="G133" s="208" t="s">
        <v>515</v>
      </c>
      <c r="H133" s="209">
        <v>7</v>
      </c>
      <c r="I133" s="210"/>
      <c r="J133" s="211">
        <f>ROUND(I133*H133,2)</f>
        <v>0</v>
      </c>
      <c r="K133" s="207" t="s">
        <v>234</v>
      </c>
      <c r="L133" s="62"/>
      <c r="M133" s="212" t="s">
        <v>22</v>
      </c>
      <c r="N133" s="213" t="s">
        <v>50</v>
      </c>
      <c r="O133" s="43"/>
      <c r="P133" s="214">
        <f>O133*H133</f>
        <v>0</v>
      </c>
      <c r="Q133" s="214">
        <v>2.1199999999999999E-3</v>
      </c>
      <c r="R133" s="214">
        <f>Q133*H133</f>
        <v>1.4839999999999999E-2</v>
      </c>
      <c r="S133" s="214">
        <v>0</v>
      </c>
      <c r="T133" s="215">
        <f>S133*H133</f>
        <v>0</v>
      </c>
      <c r="AR133" s="25" t="s">
        <v>304</v>
      </c>
      <c r="AT133" s="25" t="s">
        <v>230</v>
      </c>
      <c r="AU133" s="25" t="s">
        <v>87</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304</v>
      </c>
      <c r="BM133" s="25" t="s">
        <v>2808</v>
      </c>
    </row>
    <row r="134" spans="2:65" s="1" customFormat="1" ht="22.5" customHeight="1">
      <c r="B134" s="42"/>
      <c r="C134" s="205" t="s">
        <v>419</v>
      </c>
      <c r="D134" s="205" t="s">
        <v>230</v>
      </c>
      <c r="E134" s="206" t="s">
        <v>2809</v>
      </c>
      <c r="F134" s="207" t="s">
        <v>2810</v>
      </c>
      <c r="G134" s="208" t="s">
        <v>852</v>
      </c>
      <c r="H134" s="209">
        <v>7</v>
      </c>
      <c r="I134" s="210"/>
      <c r="J134" s="211">
        <f>ROUND(I134*H134,2)</f>
        <v>0</v>
      </c>
      <c r="K134" s="207" t="s">
        <v>264</v>
      </c>
      <c r="L134" s="62"/>
      <c r="M134" s="212" t="s">
        <v>22</v>
      </c>
      <c r="N134" s="213" t="s">
        <v>50</v>
      </c>
      <c r="O134" s="43"/>
      <c r="P134" s="214">
        <f>O134*H134</f>
        <v>0</v>
      </c>
      <c r="Q134" s="214">
        <v>0</v>
      </c>
      <c r="R134" s="214">
        <f>Q134*H134</f>
        <v>0</v>
      </c>
      <c r="S134" s="214">
        <v>0</v>
      </c>
      <c r="T134" s="215">
        <f>S134*H134</f>
        <v>0</v>
      </c>
      <c r="AR134" s="25" t="s">
        <v>304</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304</v>
      </c>
      <c r="BM134" s="25" t="s">
        <v>2811</v>
      </c>
    </row>
    <row r="135" spans="2:65" s="12" customFormat="1" ht="13.5">
      <c r="B135" s="217"/>
      <c r="C135" s="218"/>
      <c r="D135" s="219" t="s">
        <v>237</v>
      </c>
      <c r="E135" s="220" t="s">
        <v>22</v>
      </c>
      <c r="F135" s="221" t="s">
        <v>260</v>
      </c>
      <c r="G135" s="218"/>
      <c r="H135" s="222">
        <v>7</v>
      </c>
      <c r="I135" s="223"/>
      <c r="J135" s="218"/>
      <c r="K135" s="218"/>
      <c r="L135" s="224"/>
      <c r="M135" s="225"/>
      <c r="N135" s="226"/>
      <c r="O135" s="226"/>
      <c r="P135" s="226"/>
      <c r="Q135" s="226"/>
      <c r="R135" s="226"/>
      <c r="S135" s="226"/>
      <c r="T135" s="227"/>
      <c r="AT135" s="228" t="s">
        <v>237</v>
      </c>
      <c r="AU135" s="228" t="s">
        <v>87</v>
      </c>
      <c r="AV135" s="12" t="s">
        <v>87</v>
      </c>
      <c r="AW135" s="12" t="s">
        <v>42</v>
      </c>
      <c r="AX135" s="12" t="s">
        <v>24</v>
      </c>
      <c r="AY135" s="228" t="s">
        <v>228</v>
      </c>
    </row>
    <row r="136" spans="2:65" s="1" customFormat="1" ht="22.5" customHeight="1">
      <c r="B136" s="42"/>
      <c r="C136" s="205" t="s">
        <v>423</v>
      </c>
      <c r="D136" s="205" t="s">
        <v>230</v>
      </c>
      <c r="E136" s="206" t="s">
        <v>2812</v>
      </c>
      <c r="F136" s="207" t="s">
        <v>2813</v>
      </c>
      <c r="G136" s="208" t="s">
        <v>852</v>
      </c>
      <c r="H136" s="209">
        <v>2</v>
      </c>
      <c r="I136" s="210"/>
      <c r="J136" s="211">
        <f>ROUND(I136*H136,2)</f>
        <v>0</v>
      </c>
      <c r="K136" s="207" t="s">
        <v>264</v>
      </c>
      <c r="L136" s="62"/>
      <c r="M136" s="212" t="s">
        <v>22</v>
      </c>
      <c r="N136" s="213" t="s">
        <v>50</v>
      </c>
      <c r="O136" s="43"/>
      <c r="P136" s="214">
        <f>O136*H136</f>
        <v>0</v>
      </c>
      <c r="Q136" s="214">
        <v>0</v>
      </c>
      <c r="R136" s="214">
        <f>Q136*H136</f>
        <v>0</v>
      </c>
      <c r="S136" s="214">
        <v>0</v>
      </c>
      <c r="T136" s="215">
        <f>S136*H136</f>
        <v>0</v>
      </c>
      <c r="AR136" s="25" t="s">
        <v>304</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304</v>
      </c>
      <c r="BM136" s="25" t="s">
        <v>2814</v>
      </c>
    </row>
    <row r="137" spans="2:65" s="12" customFormat="1" ht="13.5">
      <c r="B137" s="217"/>
      <c r="C137" s="218"/>
      <c r="D137" s="219" t="s">
        <v>237</v>
      </c>
      <c r="E137" s="220" t="s">
        <v>22</v>
      </c>
      <c r="F137" s="221" t="s">
        <v>87</v>
      </c>
      <c r="G137" s="218"/>
      <c r="H137" s="222">
        <v>2</v>
      </c>
      <c r="I137" s="223"/>
      <c r="J137" s="218"/>
      <c r="K137" s="218"/>
      <c r="L137" s="224"/>
      <c r="M137" s="225"/>
      <c r="N137" s="226"/>
      <c r="O137" s="226"/>
      <c r="P137" s="226"/>
      <c r="Q137" s="226"/>
      <c r="R137" s="226"/>
      <c r="S137" s="226"/>
      <c r="T137" s="227"/>
      <c r="AT137" s="228" t="s">
        <v>237</v>
      </c>
      <c r="AU137" s="228" t="s">
        <v>87</v>
      </c>
      <c r="AV137" s="12" t="s">
        <v>87</v>
      </c>
      <c r="AW137" s="12" t="s">
        <v>42</v>
      </c>
      <c r="AX137" s="12" t="s">
        <v>24</v>
      </c>
      <c r="AY137" s="228" t="s">
        <v>228</v>
      </c>
    </row>
    <row r="138" spans="2:65" s="1" customFormat="1" ht="22.5" customHeight="1">
      <c r="B138" s="42"/>
      <c r="C138" s="205" t="s">
        <v>429</v>
      </c>
      <c r="D138" s="205" t="s">
        <v>230</v>
      </c>
      <c r="E138" s="206" t="s">
        <v>2815</v>
      </c>
      <c r="F138" s="207" t="s">
        <v>2816</v>
      </c>
      <c r="G138" s="208" t="s">
        <v>852</v>
      </c>
      <c r="H138" s="209">
        <v>3</v>
      </c>
      <c r="I138" s="210"/>
      <c r="J138" s="211">
        <f>ROUND(I138*H138,2)</f>
        <v>0</v>
      </c>
      <c r="K138" s="207" t="s">
        <v>264</v>
      </c>
      <c r="L138" s="62"/>
      <c r="M138" s="212" t="s">
        <v>22</v>
      </c>
      <c r="N138" s="213" t="s">
        <v>50</v>
      </c>
      <c r="O138" s="43"/>
      <c r="P138" s="214">
        <f>O138*H138</f>
        <v>0</v>
      </c>
      <c r="Q138" s="214">
        <v>0</v>
      </c>
      <c r="R138" s="214">
        <f>Q138*H138</f>
        <v>0</v>
      </c>
      <c r="S138" s="214">
        <v>0</v>
      </c>
      <c r="T138" s="215">
        <f>S138*H138</f>
        <v>0</v>
      </c>
      <c r="AR138" s="25" t="s">
        <v>304</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304</v>
      </c>
      <c r="BM138" s="25" t="s">
        <v>2817</v>
      </c>
    </row>
    <row r="139" spans="2:65" s="12" customFormat="1" ht="13.5">
      <c r="B139" s="217"/>
      <c r="C139" s="218"/>
      <c r="D139" s="219" t="s">
        <v>237</v>
      </c>
      <c r="E139" s="220" t="s">
        <v>22</v>
      </c>
      <c r="F139" s="221" t="s">
        <v>101</v>
      </c>
      <c r="G139" s="218"/>
      <c r="H139" s="222">
        <v>3</v>
      </c>
      <c r="I139" s="223"/>
      <c r="J139" s="218"/>
      <c r="K139" s="218"/>
      <c r="L139" s="224"/>
      <c r="M139" s="225"/>
      <c r="N139" s="226"/>
      <c r="O139" s="226"/>
      <c r="P139" s="226"/>
      <c r="Q139" s="226"/>
      <c r="R139" s="226"/>
      <c r="S139" s="226"/>
      <c r="T139" s="227"/>
      <c r="AT139" s="228" t="s">
        <v>237</v>
      </c>
      <c r="AU139" s="228" t="s">
        <v>87</v>
      </c>
      <c r="AV139" s="12" t="s">
        <v>87</v>
      </c>
      <c r="AW139" s="12" t="s">
        <v>42</v>
      </c>
      <c r="AX139" s="12" t="s">
        <v>24</v>
      </c>
      <c r="AY139" s="228" t="s">
        <v>228</v>
      </c>
    </row>
    <row r="140" spans="2:65" s="1" customFormat="1" ht="22.5" customHeight="1">
      <c r="B140" s="42"/>
      <c r="C140" s="205" t="s">
        <v>437</v>
      </c>
      <c r="D140" s="205" t="s">
        <v>230</v>
      </c>
      <c r="E140" s="206" t="s">
        <v>2818</v>
      </c>
      <c r="F140" s="207" t="s">
        <v>2819</v>
      </c>
      <c r="G140" s="208" t="s">
        <v>852</v>
      </c>
      <c r="H140" s="209">
        <v>3</v>
      </c>
      <c r="I140" s="210"/>
      <c r="J140" s="211">
        <f>ROUND(I140*H140,2)</f>
        <v>0</v>
      </c>
      <c r="K140" s="207" t="s">
        <v>264</v>
      </c>
      <c r="L140" s="62"/>
      <c r="M140" s="212" t="s">
        <v>22</v>
      </c>
      <c r="N140" s="213" t="s">
        <v>50</v>
      </c>
      <c r="O140" s="43"/>
      <c r="P140" s="214">
        <f>O140*H140</f>
        <v>0</v>
      </c>
      <c r="Q140" s="214">
        <v>0</v>
      </c>
      <c r="R140" s="214">
        <f>Q140*H140</f>
        <v>0</v>
      </c>
      <c r="S140" s="214">
        <v>0</v>
      </c>
      <c r="T140" s="215">
        <f>S140*H140</f>
        <v>0</v>
      </c>
      <c r="AR140" s="25" t="s">
        <v>304</v>
      </c>
      <c r="AT140" s="25" t="s">
        <v>230</v>
      </c>
      <c r="AU140" s="25" t="s">
        <v>87</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304</v>
      </c>
      <c r="BM140" s="25" t="s">
        <v>2820</v>
      </c>
    </row>
    <row r="141" spans="2:65" s="12" customFormat="1" ht="13.5">
      <c r="B141" s="217"/>
      <c r="C141" s="218"/>
      <c r="D141" s="219" t="s">
        <v>237</v>
      </c>
      <c r="E141" s="220" t="s">
        <v>22</v>
      </c>
      <c r="F141" s="221" t="s">
        <v>101</v>
      </c>
      <c r="G141" s="218"/>
      <c r="H141" s="222">
        <v>3</v>
      </c>
      <c r="I141" s="223"/>
      <c r="J141" s="218"/>
      <c r="K141" s="218"/>
      <c r="L141" s="224"/>
      <c r="M141" s="225"/>
      <c r="N141" s="226"/>
      <c r="O141" s="226"/>
      <c r="P141" s="226"/>
      <c r="Q141" s="226"/>
      <c r="R141" s="226"/>
      <c r="S141" s="226"/>
      <c r="T141" s="227"/>
      <c r="AT141" s="228" t="s">
        <v>237</v>
      </c>
      <c r="AU141" s="228" t="s">
        <v>87</v>
      </c>
      <c r="AV141" s="12" t="s">
        <v>87</v>
      </c>
      <c r="AW141" s="12" t="s">
        <v>42</v>
      </c>
      <c r="AX141" s="12" t="s">
        <v>24</v>
      </c>
      <c r="AY141" s="228" t="s">
        <v>228</v>
      </c>
    </row>
    <row r="142" spans="2:65" s="1" customFormat="1" ht="22.5" customHeight="1">
      <c r="B142" s="42"/>
      <c r="C142" s="205" t="s">
        <v>444</v>
      </c>
      <c r="D142" s="205" t="s">
        <v>230</v>
      </c>
      <c r="E142" s="206" t="s">
        <v>2821</v>
      </c>
      <c r="F142" s="207" t="s">
        <v>2822</v>
      </c>
      <c r="G142" s="208" t="s">
        <v>515</v>
      </c>
      <c r="H142" s="209">
        <v>1</v>
      </c>
      <c r="I142" s="210"/>
      <c r="J142" s="211">
        <f t="shared" ref="J142:J149" si="30">ROUND(I142*H142,2)</f>
        <v>0</v>
      </c>
      <c r="K142" s="207" t="s">
        <v>234</v>
      </c>
      <c r="L142" s="62"/>
      <c r="M142" s="212" t="s">
        <v>22</v>
      </c>
      <c r="N142" s="213" t="s">
        <v>50</v>
      </c>
      <c r="O142" s="43"/>
      <c r="P142" s="214">
        <f t="shared" ref="P142:P149" si="31">O142*H142</f>
        <v>0</v>
      </c>
      <c r="Q142" s="214">
        <v>1.6000000000000001E-4</v>
      </c>
      <c r="R142" s="214">
        <f t="shared" ref="R142:R149" si="32">Q142*H142</f>
        <v>1.6000000000000001E-4</v>
      </c>
      <c r="S142" s="214">
        <v>0</v>
      </c>
      <c r="T142" s="215">
        <f t="shared" ref="T142:T149" si="33">S142*H142</f>
        <v>0</v>
      </c>
      <c r="AR142" s="25" t="s">
        <v>304</v>
      </c>
      <c r="AT142" s="25" t="s">
        <v>230</v>
      </c>
      <c r="AU142" s="25" t="s">
        <v>87</v>
      </c>
      <c r="AY142" s="25" t="s">
        <v>228</v>
      </c>
      <c r="BE142" s="216">
        <f t="shared" ref="BE142:BE149" si="34">IF(N142="základní",J142,0)</f>
        <v>0</v>
      </c>
      <c r="BF142" s="216">
        <f t="shared" ref="BF142:BF149" si="35">IF(N142="snížená",J142,0)</f>
        <v>0</v>
      </c>
      <c r="BG142" s="216">
        <f t="shared" ref="BG142:BG149" si="36">IF(N142="zákl. přenesená",J142,0)</f>
        <v>0</v>
      </c>
      <c r="BH142" s="216">
        <f t="shared" ref="BH142:BH149" si="37">IF(N142="sníž. přenesená",J142,0)</f>
        <v>0</v>
      </c>
      <c r="BI142" s="216">
        <f t="shared" ref="BI142:BI149" si="38">IF(N142="nulová",J142,0)</f>
        <v>0</v>
      </c>
      <c r="BJ142" s="25" t="s">
        <v>24</v>
      </c>
      <c r="BK142" s="216">
        <f t="shared" ref="BK142:BK149" si="39">ROUND(I142*H142,2)</f>
        <v>0</v>
      </c>
      <c r="BL142" s="25" t="s">
        <v>304</v>
      </c>
      <c r="BM142" s="25" t="s">
        <v>2823</v>
      </c>
    </row>
    <row r="143" spans="2:65" s="1" customFormat="1" ht="22.5" customHeight="1">
      <c r="B143" s="42"/>
      <c r="C143" s="205" t="s">
        <v>449</v>
      </c>
      <c r="D143" s="205" t="s">
        <v>230</v>
      </c>
      <c r="E143" s="206" t="s">
        <v>2824</v>
      </c>
      <c r="F143" s="207" t="s">
        <v>2825</v>
      </c>
      <c r="G143" s="208" t="s">
        <v>515</v>
      </c>
      <c r="H143" s="209">
        <v>11</v>
      </c>
      <c r="I143" s="210"/>
      <c r="J143" s="211">
        <f t="shared" si="30"/>
        <v>0</v>
      </c>
      <c r="K143" s="207" t="s">
        <v>234</v>
      </c>
      <c r="L143" s="62"/>
      <c r="M143" s="212" t="s">
        <v>22</v>
      </c>
      <c r="N143" s="213" t="s">
        <v>50</v>
      </c>
      <c r="O143" s="43"/>
      <c r="P143" s="214">
        <f t="shared" si="31"/>
        <v>0</v>
      </c>
      <c r="Q143" s="214">
        <v>2.9E-4</v>
      </c>
      <c r="R143" s="214">
        <f t="shared" si="32"/>
        <v>3.1900000000000001E-3</v>
      </c>
      <c r="S143" s="214">
        <v>0</v>
      </c>
      <c r="T143" s="215">
        <f t="shared" si="33"/>
        <v>0</v>
      </c>
      <c r="AR143" s="25" t="s">
        <v>304</v>
      </c>
      <c r="AT143" s="25" t="s">
        <v>230</v>
      </c>
      <c r="AU143" s="25" t="s">
        <v>87</v>
      </c>
      <c r="AY143" s="25" t="s">
        <v>228</v>
      </c>
      <c r="BE143" s="216">
        <f t="shared" si="34"/>
        <v>0</v>
      </c>
      <c r="BF143" s="216">
        <f t="shared" si="35"/>
        <v>0</v>
      </c>
      <c r="BG143" s="216">
        <f t="shared" si="36"/>
        <v>0</v>
      </c>
      <c r="BH143" s="216">
        <f t="shared" si="37"/>
        <v>0</v>
      </c>
      <c r="BI143" s="216">
        <f t="shared" si="38"/>
        <v>0</v>
      </c>
      <c r="BJ143" s="25" t="s">
        <v>24</v>
      </c>
      <c r="BK143" s="216">
        <f t="shared" si="39"/>
        <v>0</v>
      </c>
      <c r="BL143" s="25" t="s">
        <v>304</v>
      </c>
      <c r="BM143" s="25" t="s">
        <v>2826</v>
      </c>
    </row>
    <row r="144" spans="2:65" s="1" customFormat="1" ht="22.5" customHeight="1">
      <c r="B144" s="42"/>
      <c r="C144" s="205" t="s">
        <v>454</v>
      </c>
      <c r="D144" s="205" t="s">
        <v>230</v>
      </c>
      <c r="E144" s="206" t="s">
        <v>2827</v>
      </c>
      <c r="F144" s="207" t="s">
        <v>2828</v>
      </c>
      <c r="G144" s="208" t="s">
        <v>515</v>
      </c>
      <c r="H144" s="209">
        <v>16</v>
      </c>
      <c r="I144" s="210"/>
      <c r="J144" s="211">
        <f t="shared" si="30"/>
        <v>0</v>
      </c>
      <c r="K144" s="207" t="s">
        <v>234</v>
      </c>
      <c r="L144" s="62"/>
      <c r="M144" s="212" t="s">
        <v>22</v>
      </c>
      <c r="N144" s="213" t="s">
        <v>50</v>
      </c>
      <c r="O144" s="43"/>
      <c r="P144" s="214">
        <f t="shared" si="31"/>
        <v>0</v>
      </c>
      <c r="Q144" s="214">
        <v>5.1000000000000004E-4</v>
      </c>
      <c r="R144" s="214">
        <f t="shared" si="32"/>
        <v>8.1600000000000006E-3</v>
      </c>
      <c r="S144" s="214">
        <v>0</v>
      </c>
      <c r="T144" s="215">
        <f t="shared" si="33"/>
        <v>0</v>
      </c>
      <c r="AR144" s="25" t="s">
        <v>304</v>
      </c>
      <c r="AT144" s="25" t="s">
        <v>230</v>
      </c>
      <c r="AU144" s="25" t="s">
        <v>87</v>
      </c>
      <c r="AY144" s="25" t="s">
        <v>228</v>
      </c>
      <c r="BE144" s="216">
        <f t="shared" si="34"/>
        <v>0</v>
      </c>
      <c r="BF144" s="216">
        <f t="shared" si="35"/>
        <v>0</v>
      </c>
      <c r="BG144" s="216">
        <f t="shared" si="36"/>
        <v>0</v>
      </c>
      <c r="BH144" s="216">
        <f t="shared" si="37"/>
        <v>0</v>
      </c>
      <c r="BI144" s="216">
        <f t="shared" si="38"/>
        <v>0</v>
      </c>
      <c r="BJ144" s="25" t="s">
        <v>24</v>
      </c>
      <c r="BK144" s="216">
        <f t="shared" si="39"/>
        <v>0</v>
      </c>
      <c r="BL144" s="25" t="s">
        <v>304</v>
      </c>
      <c r="BM144" s="25" t="s">
        <v>2829</v>
      </c>
    </row>
    <row r="145" spans="2:65" s="1" customFormat="1" ht="22.5" customHeight="1">
      <c r="B145" s="42"/>
      <c r="C145" s="205" t="s">
        <v>459</v>
      </c>
      <c r="D145" s="205" t="s">
        <v>230</v>
      </c>
      <c r="E145" s="206" t="s">
        <v>2830</v>
      </c>
      <c r="F145" s="207" t="s">
        <v>2831</v>
      </c>
      <c r="G145" s="208" t="s">
        <v>515</v>
      </c>
      <c r="H145" s="209">
        <v>6</v>
      </c>
      <c r="I145" s="210"/>
      <c r="J145" s="211">
        <f t="shared" si="30"/>
        <v>0</v>
      </c>
      <c r="K145" s="207" t="s">
        <v>234</v>
      </c>
      <c r="L145" s="62"/>
      <c r="M145" s="212" t="s">
        <v>22</v>
      </c>
      <c r="N145" s="213" t="s">
        <v>50</v>
      </c>
      <c r="O145" s="43"/>
      <c r="P145" s="214">
        <f t="shared" si="31"/>
        <v>0</v>
      </c>
      <c r="Q145" s="214">
        <v>6.0000000000000002E-5</v>
      </c>
      <c r="R145" s="214">
        <f t="shared" si="32"/>
        <v>3.6000000000000002E-4</v>
      </c>
      <c r="S145" s="214">
        <v>0</v>
      </c>
      <c r="T145" s="215">
        <f t="shared" si="33"/>
        <v>0</v>
      </c>
      <c r="AR145" s="25" t="s">
        <v>304</v>
      </c>
      <c r="AT145" s="25" t="s">
        <v>230</v>
      </c>
      <c r="AU145" s="25" t="s">
        <v>87</v>
      </c>
      <c r="AY145" s="25" t="s">
        <v>228</v>
      </c>
      <c r="BE145" s="216">
        <f t="shared" si="34"/>
        <v>0</v>
      </c>
      <c r="BF145" s="216">
        <f t="shared" si="35"/>
        <v>0</v>
      </c>
      <c r="BG145" s="216">
        <f t="shared" si="36"/>
        <v>0</v>
      </c>
      <c r="BH145" s="216">
        <f t="shared" si="37"/>
        <v>0</v>
      </c>
      <c r="BI145" s="216">
        <f t="shared" si="38"/>
        <v>0</v>
      </c>
      <c r="BJ145" s="25" t="s">
        <v>24</v>
      </c>
      <c r="BK145" s="216">
        <f t="shared" si="39"/>
        <v>0</v>
      </c>
      <c r="BL145" s="25" t="s">
        <v>304</v>
      </c>
      <c r="BM145" s="25" t="s">
        <v>2832</v>
      </c>
    </row>
    <row r="146" spans="2:65" s="1" customFormat="1" ht="22.5" customHeight="1">
      <c r="B146" s="42"/>
      <c r="C146" s="205" t="s">
        <v>464</v>
      </c>
      <c r="D146" s="205" t="s">
        <v>230</v>
      </c>
      <c r="E146" s="206" t="s">
        <v>2833</v>
      </c>
      <c r="F146" s="207" t="s">
        <v>2834</v>
      </c>
      <c r="G146" s="208" t="s">
        <v>328</v>
      </c>
      <c r="H146" s="209">
        <v>290</v>
      </c>
      <c r="I146" s="210"/>
      <c r="J146" s="211">
        <f t="shared" si="30"/>
        <v>0</v>
      </c>
      <c r="K146" s="207" t="s">
        <v>234</v>
      </c>
      <c r="L146" s="62"/>
      <c r="M146" s="212" t="s">
        <v>22</v>
      </c>
      <c r="N146" s="213" t="s">
        <v>50</v>
      </c>
      <c r="O146" s="43"/>
      <c r="P146" s="214">
        <f t="shared" si="31"/>
        <v>0</v>
      </c>
      <c r="Q146" s="214">
        <v>0</v>
      </c>
      <c r="R146" s="214">
        <f t="shared" si="32"/>
        <v>0</v>
      </c>
      <c r="S146" s="214">
        <v>0</v>
      </c>
      <c r="T146" s="215">
        <f t="shared" si="33"/>
        <v>0</v>
      </c>
      <c r="AR146" s="25" t="s">
        <v>304</v>
      </c>
      <c r="AT146" s="25" t="s">
        <v>230</v>
      </c>
      <c r="AU146" s="25" t="s">
        <v>87</v>
      </c>
      <c r="AY146" s="25" t="s">
        <v>228</v>
      </c>
      <c r="BE146" s="216">
        <f t="shared" si="34"/>
        <v>0</v>
      </c>
      <c r="BF146" s="216">
        <f t="shared" si="35"/>
        <v>0</v>
      </c>
      <c r="BG146" s="216">
        <f t="shared" si="36"/>
        <v>0</v>
      </c>
      <c r="BH146" s="216">
        <f t="shared" si="37"/>
        <v>0</v>
      </c>
      <c r="BI146" s="216">
        <f t="shared" si="38"/>
        <v>0</v>
      </c>
      <c r="BJ146" s="25" t="s">
        <v>24</v>
      </c>
      <c r="BK146" s="216">
        <f t="shared" si="39"/>
        <v>0</v>
      </c>
      <c r="BL146" s="25" t="s">
        <v>304</v>
      </c>
      <c r="BM146" s="25" t="s">
        <v>2835</v>
      </c>
    </row>
    <row r="147" spans="2:65" s="1" customFormat="1" ht="22.5" customHeight="1">
      <c r="B147" s="42"/>
      <c r="C147" s="205" t="s">
        <v>471</v>
      </c>
      <c r="D147" s="205" t="s">
        <v>230</v>
      </c>
      <c r="E147" s="206" t="s">
        <v>2836</v>
      </c>
      <c r="F147" s="207" t="s">
        <v>2837</v>
      </c>
      <c r="G147" s="208" t="s">
        <v>328</v>
      </c>
      <c r="H147" s="209">
        <v>140</v>
      </c>
      <c r="I147" s="210"/>
      <c r="J147" s="211">
        <f t="shared" si="30"/>
        <v>0</v>
      </c>
      <c r="K147" s="207" t="s">
        <v>234</v>
      </c>
      <c r="L147" s="62"/>
      <c r="M147" s="212" t="s">
        <v>22</v>
      </c>
      <c r="N147" s="213" t="s">
        <v>50</v>
      </c>
      <c r="O147" s="43"/>
      <c r="P147" s="214">
        <f t="shared" si="31"/>
        <v>0</v>
      </c>
      <c r="Q147" s="214">
        <v>0</v>
      </c>
      <c r="R147" s="214">
        <f t="shared" si="32"/>
        <v>0</v>
      </c>
      <c r="S147" s="214">
        <v>0</v>
      </c>
      <c r="T147" s="215">
        <f t="shared" si="33"/>
        <v>0</v>
      </c>
      <c r="AR147" s="25" t="s">
        <v>304</v>
      </c>
      <c r="AT147" s="25" t="s">
        <v>230</v>
      </c>
      <c r="AU147" s="25" t="s">
        <v>87</v>
      </c>
      <c r="AY147" s="25" t="s">
        <v>228</v>
      </c>
      <c r="BE147" s="216">
        <f t="shared" si="34"/>
        <v>0</v>
      </c>
      <c r="BF147" s="216">
        <f t="shared" si="35"/>
        <v>0</v>
      </c>
      <c r="BG147" s="216">
        <f t="shared" si="36"/>
        <v>0</v>
      </c>
      <c r="BH147" s="216">
        <f t="shared" si="37"/>
        <v>0</v>
      </c>
      <c r="BI147" s="216">
        <f t="shared" si="38"/>
        <v>0</v>
      </c>
      <c r="BJ147" s="25" t="s">
        <v>24</v>
      </c>
      <c r="BK147" s="216">
        <f t="shared" si="39"/>
        <v>0</v>
      </c>
      <c r="BL147" s="25" t="s">
        <v>304</v>
      </c>
      <c r="BM147" s="25" t="s">
        <v>2838</v>
      </c>
    </row>
    <row r="148" spans="2:65" s="1" customFormat="1" ht="22.5" customHeight="1">
      <c r="B148" s="42"/>
      <c r="C148" s="205" t="s">
        <v>491</v>
      </c>
      <c r="D148" s="205" t="s">
        <v>230</v>
      </c>
      <c r="E148" s="206" t="s">
        <v>2839</v>
      </c>
      <c r="F148" s="207" t="s">
        <v>2840</v>
      </c>
      <c r="G148" s="208" t="s">
        <v>328</v>
      </c>
      <c r="H148" s="209">
        <v>585</v>
      </c>
      <c r="I148" s="210"/>
      <c r="J148" s="211">
        <f t="shared" si="30"/>
        <v>0</v>
      </c>
      <c r="K148" s="207" t="s">
        <v>234</v>
      </c>
      <c r="L148" s="62"/>
      <c r="M148" s="212" t="s">
        <v>22</v>
      </c>
      <c r="N148" s="213" t="s">
        <v>50</v>
      </c>
      <c r="O148" s="43"/>
      <c r="P148" s="214">
        <f t="shared" si="31"/>
        <v>0</v>
      </c>
      <c r="Q148" s="214">
        <v>0</v>
      </c>
      <c r="R148" s="214">
        <f t="shared" si="32"/>
        <v>0</v>
      </c>
      <c r="S148" s="214">
        <v>0</v>
      </c>
      <c r="T148" s="215">
        <f t="shared" si="33"/>
        <v>0</v>
      </c>
      <c r="AR148" s="25" t="s">
        <v>304</v>
      </c>
      <c r="AT148" s="25" t="s">
        <v>230</v>
      </c>
      <c r="AU148" s="25" t="s">
        <v>87</v>
      </c>
      <c r="AY148" s="25" t="s">
        <v>228</v>
      </c>
      <c r="BE148" s="216">
        <f t="shared" si="34"/>
        <v>0</v>
      </c>
      <c r="BF148" s="216">
        <f t="shared" si="35"/>
        <v>0</v>
      </c>
      <c r="BG148" s="216">
        <f t="shared" si="36"/>
        <v>0</v>
      </c>
      <c r="BH148" s="216">
        <f t="shared" si="37"/>
        <v>0</v>
      </c>
      <c r="BI148" s="216">
        <f t="shared" si="38"/>
        <v>0</v>
      </c>
      <c r="BJ148" s="25" t="s">
        <v>24</v>
      </c>
      <c r="BK148" s="216">
        <f t="shared" si="39"/>
        <v>0</v>
      </c>
      <c r="BL148" s="25" t="s">
        <v>304</v>
      </c>
      <c r="BM148" s="25" t="s">
        <v>2841</v>
      </c>
    </row>
    <row r="149" spans="2:65" s="1" customFormat="1" ht="22.5" customHeight="1">
      <c r="B149" s="42"/>
      <c r="C149" s="205" t="s">
        <v>948</v>
      </c>
      <c r="D149" s="205" t="s">
        <v>230</v>
      </c>
      <c r="E149" s="206" t="s">
        <v>2842</v>
      </c>
      <c r="F149" s="207" t="s">
        <v>2843</v>
      </c>
      <c r="G149" s="208" t="s">
        <v>515</v>
      </c>
      <c r="H149" s="209">
        <v>79</v>
      </c>
      <c r="I149" s="210"/>
      <c r="J149" s="211">
        <f t="shared" si="30"/>
        <v>0</v>
      </c>
      <c r="K149" s="207" t="s">
        <v>22</v>
      </c>
      <c r="L149" s="62"/>
      <c r="M149" s="212" t="s">
        <v>22</v>
      </c>
      <c r="N149" s="213" t="s">
        <v>50</v>
      </c>
      <c r="O149" s="43"/>
      <c r="P149" s="214">
        <f t="shared" si="31"/>
        <v>0</v>
      </c>
      <c r="Q149" s="214">
        <v>0</v>
      </c>
      <c r="R149" s="214">
        <f t="shared" si="32"/>
        <v>0</v>
      </c>
      <c r="S149" s="214">
        <v>0</v>
      </c>
      <c r="T149" s="215">
        <f t="shared" si="33"/>
        <v>0</v>
      </c>
      <c r="AR149" s="25" t="s">
        <v>304</v>
      </c>
      <c r="AT149" s="25" t="s">
        <v>230</v>
      </c>
      <c r="AU149" s="25" t="s">
        <v>87</v>
      </c>
      <c r="AY149" s="25" t="s">
        <v>228</v>
      </c>
      <c r="BE149" s="216">
        <f t="shared" si="34"/>
        <v>0</v>
      </c>
      <c r="BF149" s="216">
        <f t="shared" si="35"/>
        <v>0</v>
      </c>
      <c r="BG149" s="216">
        <f t="shared" si="36"/>
        <v>0</v>
      </c>
      <c r="BH149" s="216">
        <f t="shared" si="37"/>
        <v>0</v>
      </c>
      <c r="BI149" s="216">
        <f t="shared" si="38"/>
        <v>0</v>
      </c>
      <c r="BJ149" s="25" t="s">
        <v>24</v>
      </c>
      <c r="BK149" s="216">
        <f t="shared" si="39"/>
        <v>0</v>
      </c>
      <c r="BL149" s="25" t="s">
        <v>304</v>
      </c>
      <c r="BM149" s="25" t="s">
        <v>2844</v>
      </c>
    </row>
    <row r="150" spans="2:65" s="1" customFormat="1" ht="81">
      <c r="B150" s="42"/>
      <c r="C150" s="64"/>
      <c r="D150" s="219" t="s">
        <v>640</v>
      </c>
      <c r="E150" s="64"/>
      <c r="F150" s="280" t="s">
        <v>2845</v>
      </c>
      <c r="G150" s="64"/>
      <c r="H150" s="64"/>
      <c r="I150" s="173"/>
      <c r="J150" s="64"/>
      <c r="K150" s="64"/>
      <c r="L150" s="62"/>
      <c r="M150" s="255"/>
      <c r="N150" s="43"/>
      <c r="O150" s="43"/>
      <c r="P150" s="43"/>
      <c r="Q150" s="43"/>
      <c r="R150" s="43"/>
      <c r="S150" s="43"/>
      <c r="T150" s="79"/>
      <c r="AT150" s="25" t="s">
        <v>640</v>
      </c>
      <c r="AU150" s="25" t="s">
        <v>87</v>
      </c>
    </row>
    <row r="151" spans="2:65" s="1" customFormat="1" ht="22.5" customHeight="1">
      <c r="B151" s="42"/>
      <c r="C151" s="205" t="s">
        <v>497</v>
      </c>
      <c r="D151" s="205" t="s">
        <v>230</v>
      </c>
      <c r="E151" s="206" t="s">
        <v>2846</v>
      </c>
      <c r="F151" s="207" t="s">
        <v>2847</v>
      </c>
      <c r="G151" s="208" t="s">
        <v>1024</v>
      </c>
      <c r="H151" s="279"/>
      <c r="I151" s="210"/>
      <c r="J151" s="211">
        <f>ROUND(I151*H151,2)</f>
        <v>0</v>
      </c>
      <c r="K151" s="207" t="s">
        <v>234</v>
      </c>
      <c r="L151" s="62"/>
      <c r="M151" s="212" t="s">
        <v>22</v>
      </c>
      <c r="N151" s="213" t="s">
        <v>50</v>
      </c>
      <c r="O151" s="43"/>
      <c r="P151" s="214">
        <f>O151*H151</f>
        <v>0</v>
      </c>
      <c r="Q151" s="214">
        <v>0</v>
      </c>
      <c r="R151" s="214">
        <f>Q151*H151</f>
        <v>0</v>
      </c>
      <c r="S151" s="214">
        <v>0</v>
      </c>
      <c r="T151" s="215">
        <f>S151*H151</f>
        <v>0</v>
      </c>
      <c r="AR151" s="25" t="s">
        <v>304</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304</v>
      </c>
      <c r="BM151" s="25" t="s">
        <v>2848</v>
      </c>
    </row>
    <row r="152" spans="2:65" s="11" customFormat="1" ht="29.85" customHeight="1">
      <c r="B152" s="188"/>
      <c r="C152" s="189"/>
      <c r="D152" s="202" t="s">
        <v>78</v>
      </c>
      <c r="E152" s="203" t="s">
        <v>2849</v>
      </c>
      <c r="F152" s="203" t="s">
        <v>2850</v>
      </c>
      <c r="G152" s="189"/>
      <c r="H152" s="189"/>
      <c r="I152" s="192"/>
      <c r="J152" s="204">
        <f>BK152</f>
        <v>0</v>
      </c>
      <c r="K152" s="189"/>
      <c r="L152" s="194"/>
      <c r="M152" s="195"/>
      <c r="N152" s="196"/>
      <c r="O152" s="196"/>
      <c r="P152" s="197">
        <f>SUM(P153:P189)</f>
        <v>0</v>
      </c>
      <c r="Q152" s="196"/>
      <c r="R152" s="197">
        <f>SUM(R153:R189)</f>
        <v>7.0035400000000001</v>
      </c>
      <c r="S152" s="196"/>
      <c r="T152" s="198">
        <f>SUM(T153:T189)</f>
        <v>0</v>
      </c>
      <c r="AR152" s="199" t="s">
        <v>87</v>
      </c>
      <c r="AT152" s="200" t="s">
        <v>78</v>
      </c>
      <c r="AU152" s="200" t="s">
        <v>24</v>
      </c>
      <c r="AY152" s="199" t="s">
        <v>228</v>
      </c>
      <c r="BK152" s="201">
        <f>SUM(BK153:BK189)</f>
        <v>0</v>
      </c>
    </row>
    <row r="153" spans="2:65" s="1" customFormat="1" ht="22.5" customHeight="1">
      <c r="B153" s="42"/>
      <c r="C153" s="205" t="s">
        <v>501</v>
      </c>
      <c r="D153" s="205" t="s">
        <v>230</v>
      </c>
      <c r="E153" s="206" t="s">
        <v>2851</v>
      </c>
      <c r="F153" s="207" t="s">
        <v>2852</v>
      </c>
      <c r="G153" s="208" t="s">
        <v>328</v>
      </c>
      <c r="H153" s="209">
        <v>477</v>
      </c>
      <c r="I153" s="210"/>
      <c r="J153" s="211">
        <f t="shared" ref="J153:J189" si="40">ROUND(I153*H153,2)</f>
        <v>0</v>
      </c>
      <c r="K153" s="207" t="s">
        <v>234</v>
      </c>
      <c r="L153" s="62"/>
      <c r="M153" s="212" t="s">
        <v>22</v>
      </c>
      <c r="N153" s="213" t="s">
        <v>50</v>
      </c>
      <c r="O153" s="43"/>
      <c r="P153" s="214">
        <f t="shared" ref="P153:P189" si="41">O153*H153</f>
        <v>0</v>
      </c>
      <c r="Q153" s="214">
        <v>7.7999999999999999E-4</v>
      </c>
      <c r="R153" s="214">
        <f t="shared" ref="R153:R189" si="42">Q153*H153</f>
        <v>0.37206</v>
      </c>
      <c r="S153" s="214">
        <v>0</v>
      </c>
      <c r="T153" s="215">
        <f t="shared" ref="T153:T189" si="43">S153*H153</f>
        <v>0</v>
      </c>
      <c r="AR153" s="25" t="s">
        <v>304</v>
      </c>
      <c r="AT153" s="25" t="s">
        <v>230</v>
      </c>
      <c r="AU153" s="25" t="s">
        <v>87</v>
      </c>
      <c r="AY153" s="25" t="s">
        <v>228</v>
      </c>
      <c r="BE153" s="216">
        <f t="shared" ref="BE153:BE189" si="44">IF(N153="základní",J153,0)</f>
        <v>0</v>
      </c>
      <c r="BF153" s="216">
        <f t="shared" ref="BF153:BF189" si="45">IF(N153="snížená",J153,0)</f>
        <v>0</v>
      </c>
      <c r="BG153" s="216">
        <f t="shared" ref="BG153:BG189" si="46">IF(N153="zákl. přenesená",J153,0)</f>
        <v>0</v>
      </c>
      <c r="BH153" s="216">
        <f t="shared" ref="BH153:BH189" si="47">IF(N153="sníž. přenesená",J153,0)</f>
        <v>0</v>
      </c>
      <c r="BI153" s="216">
        <f t="shared" ref="BI153:BI189" si="48">IF(N153="nulová",J153,0)</f>
        <v>0</v>
      </c>
      <c r="BJ153" s="25" t="s">
        <v>24</v>
      </c>
      <c r="BK153" s="216">
        <f t="shared" ref="BK153:BK189" si="49">ROUND(I153*H153,2)</f>
        <v>0</v>
      </c>
      <c r="BL153" s="25" t="s">
        <v>304</v>
      </c>
      <c r="BM153" s="25" t="s">
        <v>2853</v>
      </c>
    </row>
    <row r="154" spans="2:65" s="1" customFormat="1" ht="22.5" customHeight="1">
      <c r="B154" s="42"/>
      <c r="C154" s="205" t="s">
        <v>506</v>
      </c>
      <c r="D154" s="205" t="s">
        <v>230</v>
      </c>
      <c r="E154" s="206" t="s">
        <v>2854</v>
      </c>
      <c r="F154" s="207" t="s">
        <v>2855</v>
      </c>
      <c r="G154" s="208" t="s">
        <v>328</v>
      </c>
      <c r="H154" s="209">
        <v>373</v>
      </c>
      <c r="I154" s="210"/>
      <c r="J154" s="211">
        <f t="shared" si="40"/>
        <v>0</v>
      </c>
      <c r="K154" s="207" t="s">
        <v>234</v>
      </c>
      <c r="L154" s="62"/>
      <c r="M154" s="212" t="s">
        <v>22</v>
      </c>
      <c r="N154" s="213" t="s">
        <v>50</v>
      </c>
      <c r="O154" s="43"/>
      <c r="P154" s="214">
        <f t="shared" si="41"/>
        <v>0</v>
      </c>
      <c r="Q154" s="214">
        <v>9.6000000000000002E-4</v>
      </c>
      <c r="R154" s="214">
        <f t="shared" si="42"/>
        <v>0.35808000000000001</v>
      </c>
      <c r="S154" s="214">
        <v>0</v>
      </c>
      <c r="T154" s="215">
        <f t="shared" si="43"/>
        <v>0</v>
      </c>
      <c r="AR154" s="25" t="s">
        <v>304</v>
      </c>
      <c r="AT154" s="25" t="s">
        <v>230</v>
      </c>
      <c r="AU154" s="25" t="s">
        <v>87</v>
      </c>
      <c r="AY154" s="25" t="s">
        <v>228</v>
      </c>
      <c r="BE154" s="216">
        <f t="shared" si="44"/>
        <v>0</v>
      </c>
      <c r="BF154" s="216">
        <f t="shared" si="45"/>
        <v>0</v>
      </c>
      <c r="BG154" s="216">
        <f t="shared" si="46"/>
        <v>0</v>
      </c>
      <c r="BH154" s="216">
        <f t="shared" si="47"/>
        <v>0</v>
      </c>
      <c r="BI154" s="216">
        <f t="shared" si="48"/>
        <v>0</v>
      </c>
      <c r="BJ154" s="25" t="s">
        <v>24</v>
      </c>
      <c r="BK154" s="216">
        <f t="shared" si="49"/>
        <v>0</v>
      </c>
      <c r="BL154" s="25" t="s">
        <v>304</v>
      </c>
      <c r="BM154" s="25" t="s">
        <v>2856</v>
      </c>
    </row>
    <row r="155" spans="2:65" s="1" customFormat="1" ht="22.5" customHeight="1">
      <c r="B155" s="42"/>
      <c r="C155" s="205" t="s">
        <v>512</v>
      </c>
      <c r="D155" s="205" t="s">
        <v>230</v>
      </c>
      <c r="E155" s="206" t="s">
        <v>2857</v>
      </c>
      <c r="F155" s="207" t="s">
        <v>2858</v>
      </c>
      <c r="G155" s="208" t="s">
        <v>328</v>
      </c>
      <c r="H155" s="209">
        <v>46</v>
      </c>
      <c r="I155" s="210"/>
      <c r="J155" s="211">
        <f t="shared" si="40"/>
        <v>0</v>
      </c>
      <c r="K155" s="207" t="s">
        <v>234</v>
      </c>
      <c r="L155" s="62"/>
      <c r="M155" s="212" t="s">
        <v>22</v>
      </c>
      <c r="N155" s="213" t="s">
        <v>50</v>
      </c>
      <c r="O155" s="43"/>
      <c r="P155" s="214">
        <f t="shared" si="41"/>
        <v>0</v>
      </c>
      <c r="Q155" s="214">
        <v>1.25E-3</v>
      </c>
      <c r="R155" s="214">
        <f t="shared" si="42"/>
        <v>5.7500000000000002E-2</v>
      </c>
      <c r="S155" s="214">
        <v>0</v>
      </c>
      <c r="T155" s="215">
        <f t="shared" si="43"/>
        <v>0</v>
      </c>
      <c r="AR155" s="25" t="s">
        <v>304</v>
      </c>
      <c r="AT155" s="25" t="s">
        <v>230</v>
      </c>
      <c r="AU155" s="25" t="s">
        <v>87</v>
      </c>
      <c r="AY155" s="25" t="s">
        <v>228</v>
      </c>
      <c r="BE155" s="216">
        <f t="shared" si="44"/>
        <v>0</v>
      </c>
      <c r="BF155" s="216">
        <f t="shared" si="45"/>
        <v>0</v>
      </c>
      <c r="BG155" s="216">
        <f t="shared" si="46"/>
        <v>0</v>
      </c>
      <c r="BH155" s="216">
        <f t="shared" si="47"/>
        <v>0</v>
      </c>
      <c r="BI155" s="216">
        <f t="shared" si="48"/>
        <v>0</v>
      </c>
      <c r="BJ155" s="25" t="s">
        <v>24</v>
      </c>
      <c r="BK155" s="216">
        <f t="shared" si="49"/>
        <v>0</v>
      </c>
      <c r="BL155" s="25" t="s">
        <v>304</v>
      </c>
      <c r="BM155" s="25" t="s">
        <v>2859</v>
      </c>
    </row>
    <row r="156" spans="2:65" s="1" customFormat="1" ht="22.5" customHeight="1">
      <c r="B156" s="42"/>
      <c r="C156" s="205" t="s">
        <v>517</v>
      </c>
      <c r="D156" s="205" t="s">
        <v>230</v>
      </c>
      <c r="E156" s="206" t="s">
        <v>2860</v>
      </c>
      <c r="F156" s="207" t="s">
        <v>2861</v>
      </c>
      <c r="G156" s="208" t="s">
        <v>328</v>
      </c>
      <c r="H156" s="209">
        <v>291</v>
      </c>
      <c r="I156" s="210"/>
      <c r="J156" s="211">
        <f t="shared" si="40"/>
        <v>0</v>
      </c>
      <c r="K156" s="207" t="s">
        <v>234</v>
      </c>
      <c r="L156" s="62"/>
      <c r="M156" s="212" t="s">
        <v>22</v>
      </c>
      <c r="N156" s="213" t="s">
        <v>50</v>
      </c>
      <c r="O156" s="43"/>
      <c r="P156" s="214">
        <f t="shared" si="41"/>
        <v>0</v>
      </c>
      <c r="Q156" s="214">
        <v>2.5600000000000002E-3</v>
      </c>
      <c r="R156" s="214">
        <f t="shared" si="42"/>
        <v>0.74496000000000007</v>
      </c>
      <c r="S156" s="214">
        <v>0</v>
      </c>
      <c r="T156" s="215">
        <f t="shared" si="43"/>
        <v>0</v>
      </c>
      <c r="AR156" s="25" t="s">
        <v>304</v>
      </c>
      <c r="AT156" s="25" t="s">
        <v>230</v>
      </c>
      <c r="AU156" s="25" t="s">
        <v>87</v>
      </c>
      <c r="AY156" s="25" t="s">
        <v>228</v>
      </c>
      <c r="BE156" s="216">
        <f t="shared" si="44"/>
        <v>0</v>
      </c>
      <c r="BF156" s="216">
        <f t="shared" si="45"/>
        <v>0</v>
      </c>
      <c r="BG156" s="216">
        <f t="shared" si="46"/>
        <v>0</v>
      </c>
      <c r="BH156" s="216">
        <f t="shared" si="47"/>
        <v>0</v>
      </c>
      <c r="BI156" s="216">
        <f t="shared" si="48"/>
        <v>0</v>
      </c>
      <c r="BJ156" s="25" t="s">
        <v>24</v>
      </c>
      <c r="BK156" s="216">
        <f t="shared" si="49"/>
        <v>0</v>
      </c>
      <c r="BL156" s="25" t="s">
        <v>304</v>
      </c>
      <c r="BM156" s="25" t="s">
        <v>2862</v>
      </c>
    </row>
    <row r="157" spans="2:65" s="1" customFormat="1" ht="22.5" customHeight="1">
      <c r="B157" s="42"/>
      <c r="C157" s="205" t="s">
        <v>522</v>
      </c>
      <c r="D157" s="205" t="s">
        <v>230</v>
      </c>
      <c r="E157" s="206" t="s">
        <v>2863</v>
      </c>
      <c r="F157" s="207" t="s">
        <v>2864</v>
      </c>
      <c r="G157" s="208" t="s">
        <v>328</v>
      </c>
      <c r="H157" s="209">
        <v>80</v>
      </c>
      <c r="I157" s="210"/>
      <c r="J157" s="211">
        <f t="shared" si="40"/>
        <v>0</v>
      </c>
      <c r="K157" s="207" t="s">
        <v>234</v>
      </c>
      <c r="L157" s="62"/>
      <c r="M157" s="212" t="s">
        <v>22</v>
      </c>
      <c r="N157" s="213" t="s">
        <v>50</v>
      </c>
      <c r="O157" s="43"/>
      <c r="P157" s="214">
        <f t="shared" si="41"/>
        <v>0</v>
      </c>
      <c r="Q157" s="214">
        <v>3.64E-3</v>
      </c>
      <c r="R157" s="214">
        <f t="shared" si="42"/>
        <v>0.29120000000000001</v>
      </c>
      <c r="S157" s="214">
        <v>0</v>
      </c>
      <c r="T157" s="215">
        <f t="shared" si="43"/>
        <v>0</v>
      </c>
      <c r="AR157" s="25" t="s">
        <v>304</v>
      </c>
      <c r="AT157" s="25" t="s">
        <v>230</v>
      </c>
      <c r="AU157" s="25" t="s">
        <v>87</v>
      </c>
      <c r="AY157" s="25" t="s">
        <v>228</v>
      </c>
      <c r="BE157" s="216">
        <f t="shared" si="44"/>
        <v>0</v>
      </c>
      <c r="BF157" s="216">
        <f t="shared" si="45"/>
        <v>0</v>
      </c>
      <c r="BG157" s="216">
        <f t="shared" si="46"/>
        <v>0</v>
      </c>
      <c r="BH157" s="216">
        <f t="shared" si="47"/>
        <v>0</v>
      </c>
      <c r="BI157" s="216">
        <f t="shared" si="48"/>
        <v>0</v>
      </c>
      <c r="BJ157" s="25" t="s">
        <v>24</v>
      </c>
      <c r="BK157" s="216">
        <f t="shared" si="49"/>
        <v>0</v>
      </c>
      <c r="BL157" s="25" t="s">
        <v>304</v>
      </c>
      <c r="BM157" s="25" t="s">
        <v>2865</v>
      </c>
    </row>
    <row r="158" spans="2:65" s="1" customFormat="1" ht="22.5" customHeight="1">
      <c r="B158" s="42"/>
      <c r="C158" s="205" t="s">
        <v>527</v>
      </c>
      <c r="D158" s="205" t="s">
        <v>230</v>
      </c>
      <c r="E158" s="206" t="s">
        <v>2866</v>
      </c>
      <c r="F158" s="207" t="s">
        <v>2867</v>
      </c>
      <c r="G158" s="208" t="s">
        <v>328</v>
      </c>
      <c r="H158" s="209">
        <v>547</v>
      </c>
      <c r="I158" s="210"/>
      <c r="J158" s="211">
        <f t="shared" si="40"/>
        <v>0</v>
      </c>
      <c r="K158" s="207" t="s">
        <v>234</v>
      </c>
      <c r="L158" s="62"/>
      <c r="M158" s="212" t="s">
        <v>22</v>
      </c>
      <c r="N158" s="213" t="s">
        <v>50</v>
      </c>
      <c r="O158" s="43"/>
      <c r="P158" s="214">
        <f t="shared" si="41"/>
        <v>0</v>
      </c>
      <c r="Q158" s="214">
        <v>6.1000000000000004E-3</v>
      </c>
      <c r="R158" s="214">
        <f t="shared" si="42"/>
        <v>3.3367</v>
      </c>
      <c r="S158" s="214">
        <v>0</v>
      </c>
      <c r="T158" s="215">
        <f t="shared" si="43"/>
        <v>0</v>
      </c>
      <c r="AR158" s="25" t="s">
        <v>304</v>
      </c>
      <c r="AT158" s="25" t="s">
        <v>230</v>
      </c>
      <c r="AU158" s="25" t="s">
        <v>87</v>
      </c>
      <c r="AY158" s="25" t="s">
        <v>228</v>
      </c>
      <c r="BE158" s="216">
        <f t="shared" si="44"/>
        <v>0</v>
      </c>
      <c r="BF158" s="216">
        <f t="shared" si="45"/>
        <v>0</v>
      </c>
      <c r="BG158" s="216">
        <f t="shared" si="46"/>
        <v>0</v>
      </c>
      <c r="BH158" s="216">
        <f t="shared" si="47"/>
        <v>0</v>
      </c>
      <c r="BI158" s="216">
        <f t="shared" si="48"/>
        <v>0</v>
      </c>
      <c r="BJ158" s="25" t="s">
        <v>24</v>
      </c>
      <c r="BK158" s="216">
        <f t="shared" si="49"/>
        <v>0</v>
      </c>
      <c r="BL158" s="25" t="s">
        <v>304</v>
      </c>
      <c r="BM158" s="25" t="s">
        <v>2868</v>
      </c>
    </row>
    <row r="159" spans="2:65" s="1" customFormat="1" ht="22.5" customHeight="1">
      <c r="B159" s="42"/>
      <c r="C159" s="205" t="s">
        <v>537</v>
      </c>
      <c r="D159" s="205" t="s">
        <v>230</v>
      </c>
      <c r="E159" s="206" t="s">
        <v>2869</v>
      </c>
      <c r="F159" s="207" t="s">
        <v>2870</v>
      </c>
      <c r="G159" s="208" t="s">
        <v>328</v>
      </c>
      <c r="H159" s="209">
        <v>44</v>
      </c>
      <c r="I159" s="210"/>
      <c r="J159" s="211">
        <f t="shared" si="40"/>
        <v>0</v>
      </c>
      <c r="K159" s="207" t="s">
        <v>234</v>
      </c>
      <c r="L159" s="62"/>
      <c r="M159" s="212" t="s">
        <v>22</v>
      </c>
      <c r="N159" s="213" t="s">
        <v>50</v>
      </c>
      <c r="O159" s="43"/>
      <c r="P159" s="214">
        <f t="shared" si="41"/>
        <v>0</v>
      </c>
      <c r="Q159" s="214">
        <v>2.29E-2</v>
      </c>
      <c r="R159" s="214">
        <f t="shared" si="42"/>
        <v>1.0076000000000001</v>
      </c>
      <c r="S159" s="214">
        <v>0</v>
      </c>
      <c r="T159" s="215">
        <f t="shared" si="43"/>
        <v>0</v>
      </c>
      <c r="AR159" s="25" t="s">
        <v>304</v>
      </c>
      <c r="AT159" s="25" t="s">
        <v>230</v>
      </c>
      <c r="AU159" s="25" t="s">
        <v>87</v>
      </c>
      <c r="AY159" s="25" t="s">
        <v>228</v>
      </c>
      <c r="BE159" s="216">
        <f t="shared" si="44"/>
        <v>0</v>
      </c>
      <c r="BF159" s="216">
        <f t="shared" si="45"/>
        <v>0</v>
      </c>
      <c r="BG159" s="216">
        <f t="shared" si="46"/>
        <v>0</v>
      </c>
      <c r="BH159" s="216">
        <f t="shared" si="47"/>
        <v>0</v>
      </c>
      <c r="BI159" s="216">
        <f t="shared" si="48"/>
        <v>0</v>
      </c>
      <c r="BJ159" s="25" t="s">
        <v>24</v>
      </c>
      <c r="BK159" s="216">
        <f t="shared" si="49"/>
        <v>0</v>
      </c>
      <c r="BL159" s="25" t="s">
        <v>304</v>
      </c>
      <c r="BM159" s="25" t="s">
        <v>2871</v>
      </c>
    </row>
    <row r="160" spans="2:65" s="1" customFormat="1" ht="22.5" customHeight="1">
      <c r="B160" s="42"/>
      <c r="C160" s="205" t="s">
        <v>542</v>
      </c>
      <c r="D160" s="205" t="s">
        <v>230</v>
      </c>
      <c r="E160" s="206" t="s">
        <v>2872</v>
      </c>
      <c r="F160" s="207" t="s">
        <v>2873</v>
      </c>
      <c r="G160" s="208" t="s">
        <v>328</v>
      </c>
      <c r="H160" s="209">
        <v>26</v>
      </c>
      <c r="I160" s="210"/>
      <c r="J160" s="211">
        <f t="shared" si="40"/>
        <v>0</v>
      </c>
      <c r="K160" s="207" t="s">
        <v>264</v>
      </c>
      <c r="L160" s="62"/>
      <c r="M160" s="212" t="s">
        <v>22</v>
      </c>
      <c r="N160" s="213" t="s">
        <v>50</v>
      </c>
      <c r="O160" s="43"/>
      <c r="P160" s="214">
        <f t="shared" si="41"/>
        <v>0</v>
      </c>
      <c r="Q160" s="214">
        <v>0</v>
      </c>
      <c r="R160" s="214">
        <f t="shared" si="42"/>
        <v>0</v>
      </c>
      <c r="S160" s="214">
        <v>0</v>
      </c>
      <c r="T160" s="215">
        <f t="shared" si="43"/>
        <v>0</v>
      </c>
      <c r="AR160" s="25" t="s">
        <v>304</v>
      </c>
      <c r="AT160" s="25" t="s">
        <v>230</v>
      </c>
      <c r="AU160" s="25" t="s">
        <v>87</v>
      </c>
      <c r="AY160" s="25" t="s">
        <v>228</v>
      </c>
      <c r="BE160" s="216">
        <f t="shared" si="44"/>
        <v>0</v>
      </c>
      <c r="BF160" s="216">
        <f t="shared" si="45"/>
        <v>0</v>
      </c>
      <c r="BG160" s="216">
        <f t="shared" si="46"/>
        <v>0</v>
      </c>
      <c r="BH160" s="216">
        <f t="shared" si="47"/>
        <v>0</v>
      </c>
      <c r="BI160" s="216">
        <f t="shared" si="48"/>
        <v>0</v>
      </c>
      <c r="BJ160" s="25" t="s">
        <v>24</v>
      </c>
      <c r="BK160" s="216">
        <f t="shared" si="49"/>
        <v>0</v>
      </c>
      <c r="BL160" s="25" t="s">
        <v>304</v>
      </c>
      <c r="BM160" s="25" t="s">
        <v>2874</v>
      </c>
    </row>
    <row r="161" spans="2:65" s="1" customFormat="1" ht="31.5" customHeight="1">
      <c r="B161" s="42"/>
      <c r="C161" s="205" t="s">
        <v>546</v>
      </c>
      <c r="D161" s="205" t="s">
        <v>230</v>
      </c>
      <c r="E161" s="206" t="s">
        <v>2875</v>
      </c>
      <c r="F161" s="207" t="s">
        <v>2876</v>
      </c>
      <c r="G161" s="208" t="s">
        <v>328</v>
      </c>
      <c r="H161" s="209">
        <v>477</v>
      </c>
      <c r="I161" s="210"/>
      <c r="J161" s="211">
        <f t="shared" si="40"/>
        <v>0</v>
      </c>
      <c r="K161" s="207" t="s">
        <v>234</v>
      </c>
      <c r="L161" s="62"/>
      <c r="M161" s="212" t="s">
        <v>22</v>
      </c>
      <c r="N161" s="213" t="s">
        <v>50</v>
      </c>
      <c r="O161" s="43"/>
      <c r="P161" s="214">
        <f t="shared" si="41"/>
        <v>0</v>
      </c>
      <c r="Q161" s="214">
        <v>6.9999999999999994E-5</v>
      </c>
      <c r="R161" s="214">
        <f t="shared" si="42"/>
        <v>3.3389999999999996E-2</v>
      </c>
      <c r="S161" s="214">
        <v>0</v>
      </c>
      <c r="T161" s="215">
        <f t="shared" si="43"/>
        <v>0</v>
      </c>
      <c r="AR161" s="25" t="s">
        <v>304</v>
      </c>
      <c r="AT161" s="25" t="s">
        <v>230</v>
      </c>
      <c r="AU161" s="25" t="s">
        <v>87</v>
      </c>
      <c r="AY161" s="25" t="s">
        <v>228</v>
      </c>
      <c r="BE161" s="216">
        <f t="shared" si="44"/>
        <v>0</v>
      </c>
      <c r="BF161" s="216">
        <f t="shared" si="45"/>
        <v>0</v>
      </c>
      <c r="BG161" s="216">
        <f t="shared" si="46"/>
        <v>0</v>
      </c>
      <c r="BH161" s="216">
        <f t="shared" si="47"/>
        <v>0</v>
      </c>
      <c r="BI161" s="216">
        <f t="shared" si="48"/>
        <v>0</v>
      </c>
      <c r="BJ161" s="25" t="s">
        <v>24</v>
      </c>
      <c r="BK161" s="216">
        <f t="shared" si="49"/>
        <v>0</v>
      </c>
      <c r="BL161" s="25" t="s">
        <v>304</v>
      </c>
      <c r="BM161" s="25" t="s">
        <v>2877</v>
      </c>
    </row>
    <row r="162" spans="2:65" s="1" customFormat="1" ht="31.5" customHeight="1">
      <c r="B162" s="42"/>
      <c r="C162" s="205" t="s">
        <v>550</v>
      </c>
      <c r="D162" s="205" t="s">
        <v>230</v>
      </c>
      <c r="E162" s="206" t="s">
        <v>2878</v>
      </c>
      <c r="F162" s="207" t="s">
        <v>2879</v>
      </c>
      <c r="G162" s="208" t="s">
        <v>328</v>
      </c>
      <c r="H162" s="209">
        <v>511</v>
      </c>
      <c r="I162" s="210"/>
      <c r="J162" s="211">
        <f t="shared" si="40"/>
        <v>0</v>
      </c>
      <c r="K162" s="207" t="s">
        <v>234</v>
      </c>
      <c r="L162" s="62"/>
      <c r="M162" s="212" t="s">
        <v>22</v>
      </c>
      <c r="N162" s="213" t="s">
        <v>50</v>
      </c>
      <c r="O162" s="43"/>
      <c r="P162" s="214">
        <f t="shared" si="41"/>
        <v>0</v>
      </c>
      <c r="Q162" s="214">
        <v>9.0000000000000006E-5</v>
      </c>
      <c r="R162" s="214">
        <f t="shared" si="42"/>
        <v>4.5990000000000003E-2</v>
      </c>
      <c r="S162" s="214">
        <v>0</v>
      </c>
      <c r="T162" s="215">
        <f t="shared" si="43"/>
        <v>0</v>
      </c>
      <c r="AR162" s="25" t="s">
        <v>304</v>
      </c>
      <c r="AT162" s="25" t="s">
        <v>230</v>
      </c>
      <c r="AU162" s="25" t="s">
        <v>87</v>
      </c>
      <c r="AY162" s="25" t="s">
        <v>228</v>
      </c>
      <c r="BE162" s="216">
        <f t="shared" si="44"/>
        <v>0</v>
      </c>
      <c r="BF162" s="216">
        <f t="shared" si="45"/>
        <v>0</v>
      </c>
      <c r="BG162" s="216">
        <f t="shared" si="46"/>
        <v>0</v>
      </c>
      <c r="BH162" s="216">
        <f t="shared" si="47"/>
        <v>0</v>
      </c>
      <c r="BI162" s="216">
        <f t="shared" si="48"/>
        <v>0</v>
      </c>
      <c r="BJ162" s="25" t="s">
        <v>24</v>
      </c>
      <c r="BK162" s="216">
        <f t="shared" si="49"/>
        <v>0</v>
      </c>
      <c r="BL162" s="25" t="s">
        <v>304</v>
      </c>
      <c r="BM162" s="25" t="s">
        <v>2880</v>
      </c>
    </row>
    <row r="163" spans="2:65" s="1" customFormat="1" ht="31.5" customHeight="1">
      <c r="B163" s="42"/>
      <c r="C163" s="205" t="s">
        <v>554</v>
      </c>
      <c r="D163" s="205" t="s">
        <v>230</v>
      </c>
      <c r="E163" s="206" t="s">
        <v>2881</v>
      </c>
      <c r="F163" s="207" t="s">
        <v>2882</v>
      </c>
      <c r="G163" s="208" t="s">
        <v>328</v>
      </c>
      <c r="H163" s="209">
        <v>80</v>
      </c>
      <c r="I163" s="210"/>
      <c r="J163" s="211">
        <f t="shared" si="40"/>
        <v>0</v>
      </c>
      <c r="K163" s="207" t="s">
        <v>234</v>
      </c>
      <c r="L163" s="62"/>
      <c r="M163" s="212" t="s">
        <v>22</v>
      </c>
      <c r="N163" s="213" t="s">
        <v>50</v>
      </c>
      <c r="O163" s="43"/>
      <c r="P163" s="214">
        <f t="shared" si="41"/>
        <v>0</v>
      </c>
      <c r="Q163" s="214">
        <v>1.2E-4</v>
      </c>
      <c r="R163" s="214">
        <f t="shared" si="42"/>
        <v>9.6000000000000009E-3</v>
      </c>
      <c r="S163" s="214">
        <v>0</v>
      </c>
      <c r="T163" s="215">
        <f t="shared" si="43"/>
        <v>0</v>
      </c>
      <c r="AR163" s="25" t="s">
        <v>304</v>
      </c>
      <c r="AT163" s="25" t="s">
        <v>230</v>
      </c>
      <c r="AU163" s="25" t="s">
        <v>87</v>
      </c>
      <c r="AY163" s="25" t="s">
        <v>228</v>
      </c>
      <c r="BE163" s="216">
        <f t="shared" si="44"/>
        <v>0</v>
      </c>
      <c r="BF163" s="216">
        <f t="shared" si="45"/>
        <v>0</v>
      </c>
      <c r="BG163" s="216">
        <f t="shared" si="46"/>
        <v>0</v>
      </c>
      <c r="BH163" s="216">
        <f t="shared" si="47"/>
        <v>0</v>
      </c>
      <c r="BI163" s="216">
        <f t="shared" si="48"/>
        <v>0</v>
      </c>
      <c r="BJ163" s="25" t="s">
        <v>24</v>
      </c>
      <c r="BK163" s="216">
        <f t="shared" si="49"/>
        <v>0</v>
      </c>
      <c r="BL163" s="25" t="s">
        <v>304</v>
      </c>
      <c r="BM163" s="25" t="s">
        <v>2883</v>
      </c>
    </row>
    <row r="164" spans="2:65" s="1" customFormat="1" ht="31.5" customHeight="1">
      <c r="B164" s="42"/>
      <c r="C164" s="205" t="s">
        <v>559</v>
      </c>
      <c r="D164" s="205" t="s">
        <v>230</v>
      </c>
      <c r="E164" s="206" t="s">
        <v>2884</v>
      </c>
      <c r="F164" s="207" t="s">
        <v>2885</v>
      </c>
      <c r="G164" s="208" t="s">
        <v>328</v>
      </c>
      <c r="H164" s="209">
        <v>266</v>
      </c>
      <c r="I164" s="210"/>
      <c r="J164" s="211">
        <f t="shared" si="40"/>
        <v>0</v>
      </c>
      <c r="K164" s="207" t="s">
        <v>234</v>
      </c>
      <c r="L164" s="62"/>
      <c r="M164" s="212" t="s">
        <v>22</v>
      </c>
      <c r="N164" s="213" t="s">
        <v>50</v>
      </c>
      <c r="O164" s="43"/>
      <c r="P164" s="214">
        <f t="shared" si="41"/>
        <v>0</v>
      </c>
      <c r="Q164" s="214">
        <v>1.4999999999999999E-4</v>
      </c>
      <c r="R164" s="214">
        <f t="shared" si="42"/>
        <v>3.9899999999999998E-2</v>
      </c>
      <c r="S164" s="214">
        <v>0</v>
      </c>
      <c r="T164" s="215">
        <f t="shared" si="43"/>
        <v>0</v>
      </c>
      <c r="AR164" s="25" t="s">
        <v>304</v>
      </c>
      <c r="AT164" s="25" t="s">
        <v>230</v>
      </c>
      <c r="AU164" s="25" t="s">
        <v>87</v>
      </c>
      <c r="AY164" s="25" t="s">
        <v>228</v>
      </c>
      <c r="BE164" s="216">
        <f t="shared" si="44"/>
        <v>0</v>
      </c>
      <c r="BF164" s="216">
        <f t="shared" si="45"/>
        <v>0</v>
      </c>
      <c r="BG164" s="216">
        <f t="shared" si="46"/>
        <v>0</v>
      </c>
      <c r="BH164" s="216">
        <f t="shared" si="47"/>
        <v>0</v>
      </c>
      <c r="BI164" s="216">
        <f t="shared" si="48"/>
        <v>0</v>
      </c>
      <c r="BJ164" s="25" t="s">
        <v>24</v>
      </c>
      <c r="BK164" s="216">
        <f t="shared" si="49"/>
        <v>0</v>
      </c>
      <c r="BL164" s="25" t="s">
        <v>304</v>
      </c>
      <c r="BM164" s="25" t="s">
        <v>2886</v>
      </c>
    </row>
    <row r="165" spans="2:65" s="1" customFormat="1" ht="31.5" customHeight="1">
      <c r="B165" s="42"/>
      <c r="C165" s="205" t="s">
        <v>565</v>
      </c>
      <c r="D165" s="205" t="s">
        <v>230</v>
      </c>
      <c r="E165" s="206" t="s">
        <v>2887</v>
      </c>
      <c r="F165" s="207" t="s">
        <v>2888</v>
      </c>
      <c r="G165" s="208" t="s">
        <v>328</v>
      </c>
      <c r="H165" s="209">
        <v>75</v>
      </c>
      <c r="I165" s="210"/>
      <c r="J165" s="211">
        <f t="shared" si="40"/>
        <v>0</v>
      </c>
      <c r="K165" s="207" t="s">
        <v>234</v>
      </c>
      <c r="L165" s="62"/>
      <c r="M165" s="212" t="s">
        <v>22</v>
      </c>
      <c r="N165" s="213" t="s">
        <v>50</v>
      </c>
      <c r="O165" s="43"/>
      <c r="P165" s="214">
        <f t="shared" si="41"/>
        <v>0</v>
      </c>
      <c r="Q165" s="214">
        <v>1.6000000000000001E-4</v>
      </c>
      <c r="R165" s="214">
        <f t="shared" si="42"/>
        <v>1.2E-2</v>
      </c>
      <c r="S165" s="214">
        <v>0</v>
      </c>
      <c r="T165" s="215">
        <f t="shared" si="43"/>
        <v>0</v>
      </c>
      <c r="AR165" s="25" t="s">
        <v>304</v>
      </c>
      <c r="AT165" s="25" t="s">
        <v>230</v>
      </c>
      <c r="AU165" s="25" t="s">
        <v>87</v>
      </c>
      <c r="AY165" s="25" t="s">
        <v>228</v>
      </c>
      <c r="BE165" s="216">
        <f t="shared" si="44"/>
        <v>0</v>
      </c>
      <c r="BF165" s="216">
        <f t="shared" si="45"/>
        <v>0</v>
      </c>
      <c r="BG165" s="216">
        <f t="shared" si="46"/>
        <v>0</v>
      </c>
      <c r="BH165" s="216">
        <f t="shared" si="47"/>
        <v>0</v>
      </c>
      <c r="BI165" s="216">
        <f t="shared" si="48"/>
        <v>0</v>
      </c>
      <c r="BJ165" s="25" t="s">
        <v>24</v>
      </c>
      <c r="BK165" s="216">
        <f t="shared" si="49"/>
        <v>0</v>
      </c>
      <c r="BL165" s="25" t="s">
        <v>304</v>
      </c>
      <c r="BM165" s="25" t="s">
        <v>2889</v>
      </c>
    </row>
    <row r="166" spans="2:65" s="1" customFormat="1" ht="31.5" customHeight="1">
      <c r="B166" s="42"/>
      <c r="C166" s="205" t="s">
        <v>571</v>
      </c>
      <c r="D166" s="205" t="s">
        <v>230</v>
      </c>
      <c r="E166" s="206" t="s">
        <v>2890</v>
      </c>
      <c r="F166" s="207" t="s">
        <v>2891</v>
      </c>
      <c r="G166" s="208" t="s">
        <v>328</v>
      </c>
      <c r="H166" s="209">
        <v>150</v>
      </c>
      <c r="I166" s="210"/>
      <c r="J166" s="211">
        <f t="shared" si="40"/>
        <v>0</v>
      </c>
      <c r="K166" s="207" t="s">
        <v>234</v>
      </c>
      <c r="L166" s="62"/>
      <c r="M166" s="212" t="s">
        <v>22</v>
      </c>
      <c r="N166" s="213" t="s">
        <v>50</v>
      </c>
      <c r="O166" s="43"/>
      <c r="P166" s="214">
        <f t="shared" si="41"/>
        <v>0</v>
      </c>
      <c r="Q166" s="214">
        <v>1.9000000000000001E-4</v>
      </c>
      <c r="R166" s="214">
        <f t="shared" si="42"/>
        <v>2.8500000000000001E-2</v>
      </c>
      <c r="S166" s="214">
        <v>0</v>
      </c>
      <c r="T166" s="215">
        <f t="shared" si="43"/>
        <v>0</v>
      </c>
      <c r="AR166" s="25" t="s">
        <v>304</v>
      </c>
      <c r="AT166" s="25" t="s">
        <v>230</v>
      </c>
      <c r="AU166" s="25" t="s">
        <v>87</v>
      </c>
      <c r="AY166" s="25" t="s">
        <v>228</v>
      </c>
      <c r="BE166" s="216">
        <f t="shared" si="44"/>
        <v>0</v>
      </c>
      <c r="BF166" s="216">
        <f t="shared" si="45"/>
        <v>0</v>
      </c>
      <c r="BG166" s="216">
        <f t="shared" si="46"/>
        <v>0</v>
      </c>
      <c r="BH166" s="216">
        <f t="shared" si="47"/>
        <v>0</v>
      </c>
      <c r="BI166" s="216">
        <f t="shared" si="48"/>
        <v>0</v>
      </c>
      <c r="BJ166" s="25" t="s">
        <v>24</v>
      </c>
      <c r="BK166" s="216">
        <f t="shared" si="49"/>
        <v>0</v>
      </c>
      <c r="BL166" s="25" t="s">
        <v>304</v>
      </c>
      <c r="BM166" s="25" t="s">
        <v>2892</v>
      </c>
    </row>
    <row r="167" spans="2:65" s="1" customFormat="1" ht="22.5" customHeight="1">
      <c r="B167" s="42"/>
      <c r="C167" s="205" t="s">
        <v>575</v>
      </c>
      <c r="D167" s="205" t="s">
        <v>230</v>
      </c>
      <c r="E167" s="206" t="s">
        <v>2893</v>
      </c>
      <c r="F167" s="207" t="s">
        <v>2894</v>
      </c>
      <c r="G167" s="208" t="s">
        <v>328</v>
      </c>
      <c r="H167" s="209">
        <v>18</v>
      </c>
      <c r="I167" s="210"/>
      <c r="J167" s="211">
        <f t="shared" si="40"/>
        <v>0</v>
      </c>
      <c r="K167" s="207" t="s">
        <v>264</v>
      </c>
      <c r="L167" s="62"/>
      <c r="M167" s="212" t="s">
        <v>22</v>
      </c>
      <c r="N167" s="213" t="s">
        <v>50</v>
      </c>
      <c r="O167" s="43"/>
      <c r="P167" s="214">
        <f t="shared" si="41"/>
        <v>0</v>
      </c>
      <c r="Q167" s="214">
        <v>0</v>
      </c>
      <c r="R167" s="214">
        <f t="shared" si="42"/>
        <v>0</v>
      </c>
      <c r="S167" s="214">
        <v>0</v>
      </c>
      <c r="T167" s="215">
        <f t="shared" si="43"/>
        <v>0</v>
      </c>
      <c r="AR167" s="25" t="s">
        <v>304</v>
      </c>
      <c r="AT167" s="25" t="s">
        <v>230</v>
      </c>
      <c r="AU167" s="25" t="s">
        <v>87</v>
      </c>
      <c r="AY167" s="25" t="s">
        <v>228</v>
      </c>
      <c r="BE167" s="216">
        <f t="shared" si="44"/>
        <v>0</v>
      </c>
      <c r="BF167" s="216">
        <f t="shared" si="45"/>
        <v>0</v>
      </c>
      <c r="BG167" s="216">
        <f t="shared" si="46"/>
        <v>0</v>
      </c>
      <c r="BH167" s="216">
        <f t="shared" si="47"/>
        <v>0</v>
      </c>
      <c r="BI167" s="216">
        <f t="shared" si="48"/>
        <v>0</v>
      </c>
      <c r="BJ167" s="25" t="s">
        <v>24</v>
      </c>
      <c r="BK167" s="216">
        <f t="shared" si="49"/>
        <v>0</v>
      </c>
      <c r="BL167" s="25" t="s">
        <v>304</v>
      </c>
      <c r="BM167" s="25" t="s">
        <v>2895</v>
      </c>
    </row>
    <row r="168" spans="2:65" s="1" customFormat="1" ht="22.5" customHeight="1">
      <c r="B168" s="42"/>
      <c r="C168" s="205" t="s">
        <v>579</v>
      </c>
      <c r="D168" s="205" t="s">
        <v>230</v>
      </c>
      <c r="E168" s="206" t="s">
        <v>2896</v>
      </c>
      <c r="F168" s="207" t="s">
        <v>2897</v>
      </c>
      <c r="G168" s="208" t="s">
        <v>328</v>
      </c>
      <c r="H168" s="209">
        <v>181</v>
      </c>
      <c r="I168" s="210"/>
      <c r="J168" s="211">
        <f t="shared" si="40"/>
        <v>0</v>
      </c>
      <c r="K168" s="207" t="s">
        <v>264</v>
      </c>
      <c r="L168" s="62"/>
      <c r="M168" s="212" t="s">
        <v>22</v>
      </c>
      <c r="N168" s="213" t="s">
        <v>50</v>
      </c>
      <c r="O168" s="43"/>
      <c r="P168" s="214">
        <f t="shared" si="41"/>
        <v>0</v>
      </c>
      <c r="Q168" s="214">
        <v>0</v>
      </c>
      <c r="R168" s="214">
        <f t="shared" si="42"/>
        <v>0</v>
      </c>
      <c r="S168" s="214">
        <v>0</v>
      </c>
      <c r="T168" s="215">
        <f t="shared" si="43"/>
        <v>0</v>
      </c>
      <c r="AR168" s="25" t="s">
        <v>304</v>
      </c>
      <c r="AT168" s="25" t="s">
        <v>230</v>
      </c>
      <c r="AU168" s="25" t="s">
        <v>87</v>
      </c>
      <c r="AY168" s="25" t="s">
        <v>228</v>
      </c>
      <c r="BE168" s="216">
        <f t="shared" si="44"/>
        <v>0</v>
      </c>
      <c r="BF168" s="216">
        <f t="shared" si="45"/>
        <v>0</v>
      </c>
      <c r="BG168" s="216">
        <f t="shared" si="46"/>
        <v>0</v>
      </c>
      <c r="BH168" s="216">
        <f t="shared" si="47"/>
        <v>0</v>
      </c>
      <c r="BI168" s="216">
        <f t="shared" si="48"/>
        <v>0</v>
      </c>
      <c r="BJ168" s="25" t="s">
        <v>24</v>
      </c>
      <c r="BK168" s="216">
        <f t="shared" si="49"/>
        <v>0</v>
      </c>
      <c r="BL168" s="25" t="s">
        <v>304</v>
      </c>
      <c r="BM168" s="25" t="s">
        <v>2898</v>
      </c>
    </row>
    <row r="169" spans="2:65" s="1" customFormat="1" ht="22.5" customHeight="1">
      <c r="B169" s="42"/>
      <c r="C169" s="205" t="s">
        <v>583</v>
      </c>
      <c r="D169" s="205" t="s">
        <v>230</v>
      </c>
      <c r="E169" s="206" t="s">
        <v>2899</v>
      </c>
      <c r="F169" s="207" t="s">
        <v>2900</v>
      </c>
      <c r="G169" s="208" t="s">
        <v>328</v>
      </c>
      <c r="H169" s="209">
        <v>303</v>
      </c>
      <c r="I169" s="210"/>
      <c r="J169" s="211">
        <f t="shared" si="40"/>
        <v>0</v>
      </c>
      <c r="K169" s="207" t="s">
        <v>264</v>
      </c>
      <c r="L169" s="62"/>
      <c r="M169" s="212" t="s">
        <v>22</v>
      </c>
      <c r="N169" s="213" t="s">
        <v>50</v>
      </c>
      <c r="O169" s="43"/>
      <c r="P169" s="214">
        <f t="shared" si="41"/>
        <v>0</v>
      </c>
      <c r="Q169" s="214">
        <v>0</v>
      </c>
      <c r="R169" s="214">
        <f t="shared" si="42"/>
        <v>0</v>
      </c>
      <c r="S169" s="214">
        <v>0</v>
      </c>
      <c r="T169" s="215">
        <f t="shared" si="43"/>
        <v>0</v>
      </c>
      <c r="AR169" s="25" t="s">
        <v>304</v>
      </c>
      <c r="AT169" s="25" t="s">
        <v>230</v>
      </c>
      <c r="AU169" s="25" t="s">
        <v>87</v>
      </c>
      <c r="AY169" s="25" t="s">
        <v>228</v>
      </c>
      <c r="BE169" s="216">
        <f t="shared" si="44"/>
        <v>0</v>
      </c>
      <c r="BF169" s="216">
        <f t="shared" si="45"/>
        <v>0</v>
      </c>
      <c r="BG169" s="216">
        <f t="shared" si="46"/>
        <v>0</v>
      </c>
      <c r="BH169" s="216">
        <f t="shared" si="47"/>
        <v>0</v>
      </c>
      <c r="BI169" s="216">
        <f t="shared" si="48"/>
        <v>0</v>
      </c>
      <c r="BJ169" s="25" t="s">
        <v>24</v>
      </c>
      <c r="BK169" s="216">
        <f t="shared" si="49"/>
        <v>0</v>
      </c>
      <c r="BL169" s="25" t="s">
        <v>304</v>
      </c>
      <c r="BM169" s="25" t="s">
        <v>2901</v>
      </c>
    </row>
    <row r="170" spans="2:65" s="1" customFormat="1" ht="22.5" customHeight="1">
      <c r="B170" s="42"/>
      <c r="C170" s="205" t="s">
        <v>588</v>
      </c>
      <c r="D170" s="205" t="s">
        <v>230</v>
      </c>
      <c r="E170" s="206" t="s">
        <v>2902</v>
      </c>
      <c r="F170" s="207" t="s">
        <v>2903</v>
      </c>
      <c r="G170" s="208" t="s">
        <v>328</v>
      </c>
      <c r="H170" s="209">
        <v>22</v>
      </c>
      <c r="I170" s="210"/>
      <c r="J170" s="211">
        <f t="shared" si="40"/>
        <v>0</v>
      </c>
      <c r="K170" s="207" t="s">
        <v>264</v>
      </c>
      <c r="L170" s="62"/>
      <c r="M170" s="212" t="s">
        <v>22</v>
      </c>
      <c r="N170" s="213" t="s">
        <v>50</v>
      </c>
      <c r="O170" s="43"/>
      <c r="P170" s="214">
        <f t="shared" si="41"/>
        <v>0</v>
      </c>
      <c r="Q170" s="214">
        <v>0</v>
      </c>
      <c r="R170" s="214">
        <f t="shared" si="42"/>
        <v>0</v>
      </c>
      <c r="S170" s="214">
        <v>0</v>
      </c>
      <c r="T170" s="215">
        <f t="shared" si="43"/>
        <v>0</v>
      </c>
      <c r="AR170" s="25" t="s">
        <v>304</v>
      </c>
      <c r="AT170" s="25" t="s">
        <v>230</v>
      </c>
      <c r="AU170" s="25" t="s">
        <v>87</v>
      </c>
      <c r="AY170" s="25" t="s">
        <v>228</v>
      </c>
      <c r="BE170" s="216">
        <f t="shared" si="44"/>
        <v>0</v>
      </c>
      <c r="BF170" s="216">
        <f t="shared" si="45"/>
        <v>0</v>
      </c>
      <c r="BG170" s="216">
        <f t="shared" si="46"/>
        <v>0</v>
      </c>
      <c r="BH170" s="216">
        <f t="shared" si="47"/>
        <v>0</v>
      </c>
      <c r="BI170" s="216">
        <f t="shared" si="48"/>
        <v>0</v>
      </c>
      <c r="BJ170" s="25" t="s">
        <v>24</v>
      </c>
      <c r="BK170" s="216">
        <f t="shared" si="49"/>
        <v>0</v>
      </c>
      <c r="BL170" s="25" t="s">
        <v>304</v>
      </c>
      <c r="BM170" s="25" t="s">
        <v>2904</v>
      </c>
    </row>
    <row r="171" spans="2:65" s="1" customFormat="1" ht="31.5" customHeight="1">
      <c r="B171" s="42"/>
      <c r="C171" s="205" t="s">
        <v>594</v>
      </c>
      <c r="D171" s="205" t="s">
        <v>230</v>
      </c>
      <c r="E171" s="206" t="s">
        <v>2905</v>
      </c>
      <c r="F171" s="207" t="s">
        <v>2906</v>
      </c>
      <c r="G171" s="208" t="s">
        <v>328</v>
      </c>
      <c r="H171" s="209">
        <v>130</v>
      </c>
      <c r="I171" s="210"/>
      <c r="J171" s="211">
        <f t="shared" si="40"/>
        <v>0</v>
      </c>
      <c r="K171" s="207" t="s">
        <v>234</v>
      </c>
      <c r="L171" s="62"/>
      <c r="M171" s="212" t="s">
        <v>22</v>
      </c>
      <c r="N171" s="213" t="s">
        <v>50</v>
      </c>
      <c r="O171" s="43"/>
      <c r="P171" s="214">
        <f t="shared" si="41"/>
        <v>0</v>
      </c>
      <c r="Q171" s="214">
        <v>2.4000000000000001E-4</v>
      </c>
      <c r="R171" s="214">
        <f t="shared" si="42"/>
        <v>3.1200000000000002E-2</v>
      </c>
      <c r="S171" s="214">
        <v>0</v>
      </c>
      <c r="T171" s="215">
        <f t="shared" si="43"/>
        <v>0</v>
      </c>
      <c r="AR171" s="25" t="s">
        <v>304</v>
      </c>
      <c r="AT171" s="25" t="s">
        <v>230</v>
      </c>
      <c r="AU171" s="25" t="s">
        <v>87</v>
      </c>
      <c r="AY171" s="25" t="s">
        <v>228</v>
      </c>
      <c r="BE171" s="216">
        <f t="shared" si="44"/>
        <v>0</v>
      </c>
      <c r="BF171" s="216">
        <f t="shared" si="45"/>
        <v>0</v>
      </c>
      <c r="BG171" s="216">
        <f t="shared" si="46"/>
        <v>0</v>
      </c>
      <c r="BH171" s="216">
        <f t="shared" si="47"/>
        <v>0</v>
      </c>
      <c r="BI171" s="216">
        <f t="shared" si="48"/>
        <v>0</v>
      </c>
      <c r="BJ171" s="25" t="s">
        <v>24</v>
      </c>
      <c r="BK171" s="216">
        <f t="shared" si="49"/>
        <v>0</v>
      </c>
      <c r="BL171" s="25" t="s">
        <v>304</v>
      </c>
      <c r="BM171" s="25" t="s">
        <v>2907</v>
      </c>
    </row>
    <row r="172" spans="2:65" s="1" customFormat="1" ht="31.5" customHeight="1">
      <c r="B172" s="42"/>
      <c r="C172" s="205" t="s">
        <v>599</v>
      </c>
      <c r="D172" s="205" t="s">
        <v>230</v>
      </c>
      <c r="E172" s="206" t="s">
        <v>2908</v>
      </c>
      <c r="F172" s="207" t="s">
        <v>2909</v>
      </c>
      <c r="G172" s="208" t="s">
        <v>328</v>
      </c>
      <c r="H172" s="209">
        <v>455</v>
      </c>
      <c r="I172" s="210"/>
      <c r="J172" s="211">
        <f t="shared" si="40"/>
        <v>0</v>
      </c>
      <c r="K172" s="207" t="s">
        <v>234</v>
      </c>
      <c r="L172" s="62"/>
      <c r="M172" s="212" t="s">
        <v>22</v>
      </c>
      <c r="N172" s="213" t="s">
        <v>50</v>
      </c>
      <c r="O172" s="43"/>
      <c r="P172" s="214">
        <f t="shared" si="41"/>
        <v>0</v>
      </c>
      <c r="Q172" s="214">
        <v>3.1E-4</v>
      </c>
      <c r="R172" s="214">
        <f t="shared" si="42"/>
        <v>0.14105000000000001</v>
      </c>
      <c r="S172" s="214">
        <v>0</v>
      </c>
      <c r="T172" s="215">
        <f t="shared" si="43"/>
        <v>0</v>
      </c>
      <c r="AR172" s="25" t="s">
        <v>304</v>
      </c>
      <c r="AT172" s="25" t="s">
        <v>230</v>
      </c>
      <c r="AU172" s="25" t="s">
        <v>87</v>
      </c>
      <c r="AY172" s="25" t="s">
        <v>228</v>
      </c>
      <c r="BE172" s="216">
        <f t="shared" si="44"/>
        <v>0</v>
      </c>
      <c r="BF172" s="216">
        <f t="shared" si="45"/>
        <v>0</v>
      </c>
      <c r="BG172" s="216">
        <f t="shared" si="46"/>
        <v>0</v>
      </c>
      <c r="BH172" s="216">
        <f t="shared" si="47"/>
        <v>0</v>
      </c>
      <c r="BI172" s="216">
        <f t="shared" si="48"/>
        <v>0</v>
      </c>
      <c r="BJ172" s="25" t="s">
        <v>24</v>
      </c>
      <c r="BK172" s="216">
        <f t="shared" si="49"/>
        <v>0</v>
      </c>
      <c r="BL172" s="25" t="s">
        <v>304</v>
      </c>
      <c r="BM172" s="25" t="s">
        <v>2910</v>
      </c>
    </row>
    <row r="173" spans="2:65" s="1" customFormat="1" ht="22.5" customHeight="1">
      <c r="B173" s="42"/>
      <c r="C173" s="205" t="s">
        <v>603</v>
      </c>
      <c r="D173" s="205" t="s">
        <v>230</v>
      </c>
      <c r="E173" s="206" t="s">
        <v>2911</v>
      </c>
      <c r="F173" s="207" t="s">
        <v>2912</v>
      </c>
      <c r="G173" s="208" t="s">
        <v>515</v>
      </c>
      <c r="H173" s="209">
        <v>325</v>
      </c>
      <c r="I173" s="210"/>
      <c r="J173" s="211">
        <f t="shared" si="40"/>
        <v>0</v>
      </c>
      <c r="K173" s="207" t="s">
        <v>234</v>
      </c>
      <c r="L173" s="62"/>
      <c r="M173" s="212" t="s">
        <v>22</v>
      </c>
      <c r="N173" s="213" t="s">
        <v>50</v>
      </c>
      <c r="O173" s="43"/>
      <c r="P173" s="214">
        <f t="shared" si="41"/>
        <v>0</v>
      </c>
      <c r="Q173" s="214">
        <v>0</v>
      </c>
      <c r="R173" s="214">
        <f t="shared" si="42"/>
        <v>0</v>
      </c>
      <c r="S173" s="214">
        <v>0</v>
      </c>
      <c r="T173" s="215">
        <f t="shared" si="43"/>
        <v>0</v>
      </c>
      <c r="AR173" s="25" t="s">
        <v>304</v>
      </c>
      <c r="AT173" s="25" t="s">
        <v>230</v>
      </c>
      <c r="AU173" s="25" t="s">
        <v>87</v>
      </c>
      <c r="AY173" s="25" t="s">
        <v>228</v>
      </c>
      <c r="BE173" s="216">
        <f t="shared" si="44"/>
        <v>0</v>
      </c>
      <c r="BF173" s="216">
        <f t="shared" si="45"/>
        <v>0</v>
      </c>
      <c r="BG173" s="216">
        <f t="shared" si="46"/>
        <v>0</v>
      </c>
      <c r="BH173" s="216">
        <f t="shared" si="47"/>
        <v>0</v>
      </c>
      <c r="BI173" s="216">
        <f t="shared" si="48"/>
        <v>0</v>
      </c>
      <c r="BJ173" s="25" t="s">
        <v>24</v>
      </c>
      <c r="BK173" s="216">
        <f t="shared" si="49"/>
        <v>0</v>
      </c>
      <c r="BL173" s="25" t="s">
        <v>304</v>
      </c>
      <c r="BM173" s="25" t="s">
        <v>2913</v>
      </c>
    </row>
    <row r="174" spans="2:65" s="1" customFormat="1" ht="22.5" customHeight="1">
      <c r="B174" s="42"/>
      <c r="C174" s="205" t="s">
        <v>607</v>
      </c>
      <c r="D174" s="205" t="s">
        <v>230</v>
      </c>
      <c r="E174" s="206" t="s">
        <v>2914</v>
      </c>
      <c r="F174" s="207" t="s">
        <v>2915</v>
      </c>
      <c r="G174" s="208" t="s">
        <v>515</v>
      </c>
      <c r="H174" s="209">
        <v>2</v>
      </c>
      <c r="I174" s="210"/>
      <c r="J174" s="211">
        <f t="shared" si="40"/>
        <v>0</v>
      </c>
      <c r="K174" s="207" t="s">
        <v>234</v>
      </c>
      <c r="L174" s="62"/>
      <c r="M174" s="212" t="s">
        <v>22</v>
      </c>
      <c r="N174" s="213" t="s">
        <v>50</v>
      </c>
      <c r="O174" s="43"/>
      <c r="P174" s="214">
        <f t="shared" si="41"/>
        <v>0</v>
      </c>
      <c r="Q174" s="214">
        <v>1.3999999999999999E-4</v>
      </c>
      <c r="R174" s="214">
        <f t="shared" si="42"/>
        <v>2.7999999999999998E-4</v>
      </c>
      <c r="S174" s="214">
        <v>0</v>
      </c>
      <c r="T174" s="215">
        <f t="shared" si="43"/>
        <v>0</v>
      </c>
      <c r="AR174" s="25" t="s">
        <v>304</v>
      </c>
      <c r="AT174" s="25" t="s">
        <v>230</v>
      </c>
      <c r="AU174" s="25" t="s">
        <v>87</v>
      </c>
      <c r="AY174" s="25" t="s">
        <v>228</v>
      </c>
      <c r="BE174" s="216">
        <f t="shared" si="44"/>
        <v>0</v>
      </c>
      <c r="BF174" s="216">
        <f t="shared" si="45"/>
        <v>0</v>
      </c>
      <c r="BG174" s="216">
        <f t="shared" si="46"/>
        <v>0</v>
      </c>
      <c r="BH174" s="216">
        <f t="shared" si="47"/>
        <v>0</v>
      </c>
      <c r="BI174" s="216">
        <f t="shared" si="48"/>
        <v>0</v>
      </c>
      <c r="BJ174" s="25" t="s">
        <v>24</v>
      </c>
      <c r="BK174" s="216">
        <f t="shared" si="49"/>
        <v>0</v>
      </c>
      <c r="BL174" s="25" t="s">
        <v>304</v>
      </c>
      <c r="BM174" s="25" t="s">
        <v>2916</v>
      </c>
    </row>
    <row r="175" spans="2:65" s="1" customFormat="1" ht="22.5" customHeight="1">
      <c r="B175" s="42"/>
      <c r="C175" s="205" t="s">
        <v>612</v>
      </c>
      <c r="D175" s="205" t="s">
        <v>230</v>
      </c>
      <c r="E175" s="206" t="s">
        <v>2917</v>
      </c>
      <c r="F175" s="207" t="s">
        <v>2918</v>
      </c>
      <c r="G175" s="208" t="s">
        <v>515</v>
      </c>
      <c r="H175" s="209">
        <v>2</v>
      </c>
      <c r="I175" s="210"/>
      <c r="J175" s="211">
        <f t="shared" si="40"/>
        <v>0</v>
      </c>
      <c r="K175" s="207" t="s">
        <v>264</v>
      </c>
      <c r="L175" s="62"/>
      <c r="M175" s="212" t="s">
        <v>22</v>
      </c>
      <c r="N175" s="213" t="s">
        <v>50</v>
      </c>
      <c r="O175" s="43"/>
      <c r="P175" s="214">
        <f t="shared" si="41"/>
        <v>0</v>
      </c>
      <c r="Q175" s="214">
        <v>0</v>
      </c>
      <c r="R175" s="214">
        <f t="shared" si="42"/>
        <v>0</v>
      </c>
      <c r="S175" s="214">
        <v>0</v>
      </c>
      <c r="T175" s="215">
        <f t="shared" si="43"/>
        <v>0</v>
      </c>
      <c r="AR175" s="25" t="s">
        <v>304</v>
      </c>
      <c r="AT175" s="25" t="s">
        <v>230</v>
      </c>
      <c r="AU175" s="25" t="s">
        <v>87</v>
      </c>
      <c r="AY175" s="25" t="s">
        <v>228</v>
      </c>
      <c r="BE175" s="216">
        <f t="shared" si="44"/>
        <v>0</v>
      </c>
      <c r="BF175" s="216">
        <f t="shared" si="45"/>
        <v>0</v>
      </c>
      <c r="BG175" s="216">
        <f t="shared" si="46"/>
        <v>0</v>
      </c>
      <c r="BH175" s="216">
        <f t="shared" si="47"/>
        <v>0</v>
      </c>
      <c r="BI175" s="216">
        <f t="shared" si="48"/>
        <v>0</v>
      </c>
      <c r="BJ175" s="25" t="s">
        <v>24</v>
      </c>
      <c r="BK175" s="216">
        <f t="shared" si="49"/>
        <v>0</v>
      </c>
      <c r="BL175" s="25" t="s">
        <v>304</v>
      </c>
      <c r="BM175" s="25" t="s">
        <v>2919</v>
      </c>
    </row>
    <row r="176" spans="2:65" s="1" customFormat="1" ht="31.5" customHeight="1">
      <c r="B176" s="42"/>
      <c r="C176" s="205" t="s">
        <v>617</v>
      </c>
      <c r="D176" s="205" t="s">
        <v>230</v>
      </c>
      <c r="E176" s="206" t="s">
        <v>2920</v>
      </c>
      <c r="F176" s="207" t="s">
        <v>2921</v>
      </c>
      <c r="G176" s="208" t="s">
        <v>2782</v>
      </c>
      <c r="H176" s="209">
        <v>1</v>
      </c>
      <c r="I176" s="210"/>
      <c r="J176" s="211">
        <f t="shared" si="40"/>
        <v>0</v>
      </c>
      <c r="K176" s="207" t="s">
        <v>264</v>
      </c>
      <c r="L176" s="62"/>
      <c r="M176" s="212" t="s">
        <v>22</v>
      </c>
      <c r="N176" s="213" t="s">
        <v>50</v>
      </c>
      <c r="O176" s="43"/>
      <c r="P176" s="214">
        <f t="shared" si="41"/>
        <v>0</v>
      </c>
      <c r="Q176" s="214">
        <v>0</v>
      </c>
      <c r="R176" s="214">
        <f t="shared" si="42"/>
        <v>0</v>
      </c>
      <c r="S176" s="214">
        <v>0</v>
      </c>
      <c r="T176" s="215">
        <f t="shared" si="43"/>
        <v>0</v>
      </c>
      <c r="AR176" s="25" t="s">
        <v>304</v>
      </c>
      <c r="AT176" s="25" t="s">
        <v>230</v>
      </c>
      <c r="AU176" s="25" t="s">
        <v>87</v>
      </c>
      <c r="AY176" s="25" t="s">
        <v>228</v>
      </c>
      <c r="BE176" s="216">
        <f t="shared" si="44"/>
        <v>0</v>
      </c>
      <c r="BF176" s="216">
        <f t="shared" si="45"/>
        <v>0</v>
      </c>
      <c r="BG176" s="216">
        <f t="shared" si="46"/>
        <v>0</v>
      </c>
      <c r="BH176" s="216">
        <f t="shared" si="47"/>
        <v>0</v>
      </c>
      <c r="BI176" s="216">
        <f t="shared" si="48"/>
        <v>0</v>
      </c>
      <c r="BJ176" s="25" t="s">
        <v>24</v>
      </c>
      <c r="BK176" s="216">
        <f t="shared" si="49"/>
        <v>0</v>
      </c>
      <c r="BL176" s="25" t="s">
        <v>304</v>
      </c>
      <c r="BM176" s="25" t="s">
        <v>2922</v>
      </c>
    </row>
    <row r="177" spans="2:65" s="1" customFormat="1" ht="22.5" customHeight="1">
      <c r="B177" s="42"/>
      <c r="C177" s="205" t="s">
        <v>622</v>
      </c>
      <c r="D177" s="205" t="s">
        <v>230</v>
      </c>
      <c r="E177" s="206" t="s">
        <v>2923</v>
      </c>
      <c r="F177" s="207" t="s">
        <v>2924</v>
      </c>
      <c r="G177" s="208" t="s">
        <v>515</v>
      </c>
      <c r="H177" s="209">
        <v>7</v>
      </c>
      <c r="I177" s="210"/>
      <c r="J177" s="211">
        <f t="shared" si="40"/>
        <v>0</v>
      </c>
      <c r="K177" s="207" t="s">
        <v>234</v>
      </c>
      <c r="L177" s="62"/>
      <c r="M177" s="212" t="s">
        <v>22</v>
      </c>
      <c r="N177" s="213" t="s">
        <v>50</v>
      </c>
      <c r="O177" s="43"/>
      <c r="P177" s="214">
        <f t="shared" si="41"/>
        <v>0</v>
      </c>
      <c r="Q177" s="214">
        <v>2.1000000000000001E-4</v>
      </c>
      <c r="R177" s="214">
        <f t="shared" si="42"/>
        <v>1.47E-3</v>
      </c>
      <c r="S177" s="214">
        <v>0</v>
      </c>
      <c r="T177" s="215">
        <f t="shared" si="43"/>
        <v>0</v>
      </c>
      <c r="AR177" s="25" t="s">
        <v>304</v>
      </c>
      <c r="AT177" s="25" t="s">
        <v>230</v>
      </c>
      <c r="AU177" s="25" t="s">
        <v>87</v>
      </c>
      <c r="AY177" s="25" t="s">
        <v>228</v>
      </c>
      <c r="BE177" s="216">
        <f t="shared" si="44"/>
        <v>0</v>
      </c>
      <c r="BF177" s="216">
        <f t="shared" si="45"/>
        <v>0</v>
      </c>
      <c r="BG177" s="216">
        <f t="shared" si="46"/>
        <v>0</v>
      </c>
      <c r="BH177" s="216">
        <f t="shared" si="47"/>
        <v>0</v>
      </c>
      <c r="BI177" s="216">
        <f t="shared" si="48"/>
        <v>0</v>
      </c>
      <c r="BJ177" s="25" t="s">
        <v>24</v>
      </c>
      <c r="BK177" s="216">
        <f t="shared" si="49"/>
        <v>0</v>
      </c>
      <c r="BL177" s="25" t="s">
        <v>304</v>
      </c>
      <c r="BM177" s="25" t="s">
        <v>2925</v>
      </c>
    </row>
    <row r="178" spans="2:65" s="1" customFormat="1" ht="22.5" customHeight="1">
      <c r="B178" s="42"/>
      <c r="C178" s="205" t="s">
        <v>627</v>
      </c>
      <c r="D178" s="205" t="s">
        <v>230</v>
      </c>
      <c r="E178" s="206" t="s">
        <v>2926</v>
      </c>
      <c r="F178" s="207" t="s">
        <v>2927</v>
      </c>
      <c r="G178" s="208" t="s">
        <v>515</v>
      </c>
      <c r="H178" s="209">
        <v>1</v>
      </c>
      <c r="I178" s="210"/>
      <c r="J178" s="211">
        <f t="shared" si="40"/>
        <v>0</v>
      </c>
      <c r="K178" s="207" t="s">
        <v>234</v>
      </c>
      <c r="L178" s="62"/>
      <c r="M178" s="212" t="s">
        <v>22</v>
      </c>
      <c r="N178" s="213" t="s">
        <v>50</v>
      </c>
      <c r="O178" s="43"/>
      <c r="P178" s="214">
        <f t="shared" si="41"/>
        <v>0</v>
      </c>
      <c r="Q178" s="214">
        <v>3.4000000000000002E-4</v>
      </c>
      <c r="R178" s="214">
        <f t="shared" si="42"/>
        <v>3.4000000000000002E-4</v>
      </c>
      <c r="S178" s="214">
        <v>0</v>
      </c>
      <c r="T178" s="215">
        <f t="shared" si="43"/>
        <v>0</v>
      </c>
      <c r="AR178" s="25" t="s">
        <v>304</v>
      </c>
      <c r="AT178" s="25" t="s">
        <v>230</v>
      </c>
      <c r="AU178" s="25" t="s">
        <v>87</v>
      </c>
      <c r="AY178" s="25" t="s">
        <v>228</v>
      </c>
      <c r="BE178" s="216">
        <f t="shared" si="44"/>
        <v>0</v>
      </c>
      <c r="BF178" s="216">
        <f t="shared" si="45"/>
        <v>0</v>
      </c>
      <c r="BG178" s="216">
        <f t="shared" si="46"/>
        <v>0</v>
      </c>
      <c r="BH178" s="216">
        <f t="shared" si="47"/>
        <v>0</v>
      </c>
      <c r="BI178" s="216">
        <f t="shared" si="48"/>
        <v>0</v>
      </c>
      <c r="BJ178" s="25" t="s">
        <v>24</v>
      </c>
      <c r="BK178" s="216">
        <f t="shared" si="49"/>
        <v>0</v>
      </c>
      <c r="BL178" s="25" t="s">
        <v>304</v>
      </c>
      <c r="BM178" s="25" t="s">
        <v>2928</v>
      </c>
    </row>
    <row r="179" spans="2:65" s="1" customFormat="1" ht="22.5" customHeight="1">
      <c r="B179" s="42"/>
      <c r="C179" s="205" t="s">
        <v>631</v>
      </c>
      <c r="D179" s="205" t="s">
        <v>230</v>
      </c>
      <c r="E179" s="206" t="s">
        <v>2929</v>
      </c>
      <c r="F179" s="207" t="s">
        <v>2930</v>
      </c>
      <c r="G179" s="208" t="s">
        <v>515</v>
      </c>
      <c r="H179" s="209">
        <v>6</v>
      </c>
      <c r="I179" s="210"/>
      <c r="J179" s="211">
        <f t="shared" si="40"/>
        <v>0</v>
      </c>
      <c r="K179" s="207" t="s">
        <v>234</v>
      </c>
      <c r="L179" s="62"/>
      <c r="M179" s="212" t="s">
        <v>22</v>
      </c>
      <c r="N179" s="213" t="s">
        <v>50</v>
      </c>
      <c r="O179" s="43"/>
      <c r="P179" s="214">
        <f t="shared" si="41"/>
        <v>0</v>
      </c>
      <c r="Q179" s="214">
        <v>1.6800000000000001E-3</v>
      </c>
      <c r="R179" s="214">
        <f t="shared" si="42"/>
        <v>1.008E-2</v>
      </c>
      <c r="S179" s="214">
        <v>0</v>
      </c>
      <c r="T179" s="215">
        <f t="shared" si="43"/>
        <v>0</v>
      </c>
      <c r="AR179" s="25" t="s">
        <v>304</v>
      </c>
      <c r="AT179" s="25" t="s">
        <v>230</v>
      </c>
      <c r="AU179" s="25" t="s">
        <v>87</v>
      </c>
      <c r="AY179" s="25" t="s">
        <v>228</v>
      </c>
      <c r="BE179" s="216">
        <f t="shared" si="44"/>
        <v>0</v>
      </c>
      <c r="BF179" s="216">
        <f t="shared" si="45"/>
        <v>0</v>
      </c>
      <c r="BG179" s="216">
        <f t="shared" si="46"/>
        <v>0</v>
      </c>
      <c r="BH179" s="216">
        <f t="shared" si="47"/>
        <v>0</v>
      </c>
      <c r="BI179" s="216">
        <f t="shared" si="48"/>
        <v>0</v>
      </c>
      <c r="BJ179" s="25" t="s">
        <v>24</v>
      </c>
      <c r="BK179" s="216">
        <f t="shared" si="49"/>
        <v>0</v>
      </c>
      <c r="BL179" s="25" t="s">
        <v>304</v>
      </c>
      <c r="BM179" s="25" t="s">
        <v>2931</v>
      </c>
    </row>
    <row r="180" spans="2:65" s="1" customFormat="1" ht="22.5" customHeight="1">
      <c r="B180" s="42"/>
      <c r="C180" s="205" t="s">
        <v>636</v>
      </c>
      <c r="D180" s="205" t="s">
        <v>230</v>
      </c>
      <c r="E180" s="206" t="s">
        <v>2932</v>
      </c>
      <c r="F180" s="207" t="s">
        <v>2933</v>
      </c>
      <c r="G180" s="208" t="s">
        <v>515</v>
      </c>
      <c r="H180" s="209">
        <v>2</v>
      </c>
      <c r="I180" s="210"/>
      <c r="J180" s="211">
        <f t="shared" si="40"/>
        <v>0</v>
      </c>
      <c r="K180" s="207" t="s">
        <v>234</v>
      </c>
      <c r="L180" s="62"/>
      <c r="M180" s="212" t="s">
        <v>22</v>
      </c>
      <c r="N180" s="213" t="s">
        <v>50</v>
      </c>
      <c r="O180" s="43"/>
      <c r="P180" s="214">
        <f t="shared" si="41"/>
        <v>0</v>
      </c>
      <c r="Q180" s="214">
        <v>1.1999999999999999E-3</v>
      </c>
      <c r="R180" s="214">
        <f t="shared" si="42"/>
        <v>2.3999999999999998E-3</v>
      </c>
      <c r="S180" s="214">
        <v>0</v>
      </c>
      <c r="T180" s="215">
        <f t="shared" si="43"/>
        <v>0</v>
      </c>
      <c r="AR180" s="25" t="s">
        <v>304</v>
      </c>
      <c r="AT180" s="25" t="s">
        <v>230</v>
      </c>
      <c r="AU180" s="25" t="s">
        <v>87</v>
      </c>
      <c r="AY180" s="25" t="s">
        <v>228</v>
      </c>
      <c r="BE180" s="216">
        <f t="shared" si="44"/>
        <v>0</v>
      </c>
      <c r="BF180" s="216">
        <f t="shared" si="45"/>
        <v>0</v>
      </c>
      <c r="BG180" s="216">
        <f t="shared" si="46"/>
        <v>0</v>
      </c>
      <c r="BH180" s="216">
        <f t="shared" si="47"/>
        <v>0</v>
      </c>
      <c r="BI180" s="216">
        <f t="shared" si="48"/>
        <v>0</v>
      </c>
      <c r="BJ180" s="25" t="s">
        <v>24</v>
      </c>
      <c r="BK180" s="216">
        <f t="shared" si="49"/>
        <v>0</v>
      </c>
      <c r="BL180" s="25" t="s">
        <v>304</v>
      </c>
      <c r="BM180" s="25" t="s">
        <v>2934</v>
      </c>
    </row>
    <row r="181" spans="2:65" s="1" customFormat="1" ht="22.5" customHeight="1">
      <c r="B181" s="42"/>
      <c r="C181" s="205" t="s">
        <v>644</v>
      </c>
      <c r="D181" s="205" t="s">
        <v>230</v>
      </c>
      <c r="E181" s="206" t="s">
        <v>2935</v>
      </c>
      <c r="F181" s="207" t="s">
        <v>2936</v>
      </c>
      <c r="G181" s="208" t="s">
        <v>515</v>
      </c>
      <c r="H181" s="209">
        <v>3</v>
      </c>
      <c r="I181" s="210"/>
      <c r="J181" s="211">
        <f t="shared" si="40"/>
        <v>0</v>
      </c>
      <c r="K181" s="207" t="s">
        <v>234</v>
      </c>
      <c r="L181" s="62"/>
      <c r="M181" s="212" t="s">
        <v>22</v>
      </c>
      <c r="N181" s="213" t="s">
        <v>50</v>
      </c>
      <c r="O181" s="43"/>
      <c r="P181" s="214">
        <f t="shared" si="41"/>
        <v>0</v>
      </c>
      <c r="Q181" s="214">
        <v>2.0000000000000002E-5</v>
      </c>
      <c r="R181" s="214">
        <f t="shared" si="42"/>
        <v>6.0000000000000008E-5</v>
      </c>
      <c r="S181" s="214">
        <v>0</v>
      </c>
      <c r="T181" s="215">
        <f t="shared" si="43"/>
        <v>0</v>
      </c>
      <c r="AR181" s="25" t="s">
        <v>304</v>
      </c>
      <c r="AT181" s="25" t="s">
        <v>230</v>
      </c>
      <c r="AU181" s="25" t="s">
        <v>87</v>
      </c>
      <c r="AY181" s="25" t="s">
        <v>228</v>
      </c>
      <c r="BE181" s="216">
        <f t="shared" si="44"/>
        <v>0</v>
      </c>
      <c r="BF181" s="216">
        <f t="shared" si="45"/>
        <v>0</v>
      </c>
      <c r="BG181" s="216">
        <f t="shared" si="46"/>
        <v>0</v>
      </c>
      <c r="BH181" s="216">
        <f t="shared" si="47"/>
        <v>0</v>
      </c>
      <c r="BI181" s="216">
        <f t="shared" si="48"/>
        <v>0</v>
      </c>
      <c r="BJ181" s="25" t="s">
        <v>24</v>
      </c>
      <c r="BK181" s="216">
        <f t="shared" si="49"/>
        <v>0</v>
      </c>
      <c r="BL181" s="25" t="s">
        <v>304</v>
      </c>
      <c r="BM181" s="25" t="s">
        <v>2937</v>
      </c>
    </row>
    <row r="182" spans="2:65" s="1" customFormat="1" ht="22.5" customHeight="1">
      <c r="B182" s="42"/>
      <c r="C182" s="205" t="s">
        <v>653</v>
      </c>
      <c r="D182" s="205" t="s">
        <v>230</v>
      </c>
      <c r="E182" s="206" t="s">
        <v>2938</v>
      </c>
      <c r="F182" s="207" t="s">
        <v>2939</v>
      </c>
      <c r="G182" s="208" t="s">
        <v>515</v>
      </c>
      <c r="H182" s="209">
        <v>3</v>
      </c>
      <c r="I182" s="210"/>
      <c r="J182" s="211">
        <f t="shared" si="40"/>
        <v>0</v>
      </c>
      <c r="K182" s="207" t="s">
        <v>264</v>
      </c>
      <c r="L182" s="62"/>
      <c r="M182" s="212" t="s">
        <v>22</v>
      </c>
      <c r="N182" s="213" t="s">
        <v>50</v>
      </c>
      <c r="O182" s="43"/>
      <c r="P182" s="214">
        <f t="shared" si="41"/>
        <v>0</v>
      </c>
      <c r="Q182" s="214">
        <v>0</v>
      </c>
      <c r="R182" s="214">
        <f t="shared" si="42"/>
        <v>0</v>
      </c>
      <c r="S182" s="214">
        <v>0</v>
      </c>
      <c r="T182" s="215">
        <f t="shared" si="43"/>
        <v>0</v>
      </c>
      <c r="AR182" s="25" t="s">
        <v>304</v>
      </c>
      <c r="AT182" s="25" t="s">
        <v>230</v>
      </c>
      <c r="AU182" s="25" t="s">
        <v>87</v>
      </c>
      <c r="AY182" s="25" t="s">
        <v>228</v>
      </c>
      <c r="BE182" s="216">
        <f t="shared" si="44"/>
        <v>0</v>
      </c>
      <c r="BF182" s="216">
        <f t="shared" si="45"/>
        <v>0</v>
      </c>
      <c r="BG182" s="216">
        <f t="shared" si="46"/>
        <v>0</v>
      </c>
      <c r="BH182" s="216">
        <f t="shared" si="47"/>
        <v>0</v>
      </c>
      <c r="BI182" s="216">
        <f t="shared" si="48"/>
        <v>0</v>
      </c>
      <c r="BJ182" s="25" t="s">
        <v>24</v>
      </c>
      <c r="BK182" s="216">
        <f t="shared" si="49"/>
        <v>0</v>
      </c>
      <c r="BL182" s="25" t="s">
        <v>304</v>
      </c>
      <c r="BM182" s="25" t="s">
        <v>2940</v>
      </c>
    </row>
    <row r="183" spans="2:65" s="1" customFormat="1" ht="22.5" customHeight="1">
      <c r="B183" s="42"/>
      <c r="C183" s="205" t="s">
        <v>658</v>
      </c>
      <c r="D183" s="205" t="s">
        <v>230</v>
      </c>
      <c r="E183" s="206" t="s">
        <v>2941</v>
      </c>
      <c r="F183" s="207" t="s">
        <v>2942</v>
      </c>
      <c r="G183" s="208" t="s">
        <v>515</v>
      </c>
      <c r="H183" s="209">
        <v>1</v>
      </c>
      <c r="I183" s="210"/>
      <c r="J183" s="211">
        <f t="shared" si="40"/>
        <v>0</v>
      </c>
      <c r="K183" s="207" t="s">
        <v>234</v>
      </c>
      <c r="L183" s="62"/>
      <c r="M183" s="212" t="s">
        <v>22</v>
      </c>
      <c r="N183" s="213" t="s">
        <v>50</v>
      </c>
      <c r="O183" s="43"/>
      <c r="P183" s="214">
        <f t="shared" si="41"/>
        <v>0</v>
      </c>
      <c r="Q183" s="214">
        <v>2.0000000000000002E-5</v>
      </c>
      <c r="R183" s="214">
        <f t="shared" si="42"/>
        <v>2.0000000000000002E-5</v>
      </c>
      <c r="S183" s="214">
        <v>0</v>
      </c>
      <c r="T183" s="215">
        <f t="shared" si="43"/>
        <v>0</v>
      </c>
      <c r="AR183" s="25" t="s">
        <v>304</v>
      </c>
      <c r="AT183" s="25" t="s">
        <v>230</v>
      </c>
      <c r="AU183" s="25" t="s">
        <v>87</v>
      </c>
      <c r="AY183" s="25" t="s">
        <v>228</v>
      </c>
      <c r="BE183" s="216">
        <f t="shared" si="44"/>
        <v>0</v>
      </c>
      <c r="BF183" s="216">
        <f t="shared" si="45"/>
        <v>0</v>
      </c>
      <c r="BG183" s="216">
        <f t="shared" si="46"/>
        <v>0</v>
      </c>
      <c r="BH183" s="216">
        <f t="shared" si="47"/>
        <v>0</v>
      </c>
      <c r="BI183" s="216">
        <f t="shared" si="48"/>
        <v>0</v>
      </c>
      <c r="BJ183" s="25" t="s">
        <v>24</v>
      </c>
      <c r="BK183" s="216">
        <f t="shared" si="49"/>
        <v>0</v>
      </c>
      <c r="BL183" s="25" t="s">
        <v>304</v>
      </c>
      <c r="BM183" s="25" t="s">
        <v>2943</v>
      </c>
    </row>
    <row r="184" spans="2:65" s="1" customFormat="1" ht="22.5" customHeight="1">
      <c r="B184" s="42"/>
      <c r="C184" s="205" t="s">
        <v>726</v>
      </c>
      <c r="D184" s="205" t="s">
        <v>230</v>
      </c>
      <c r="E184" s="206" t="s">
        <v>2944</v>
      </c>
      <c r="F184" s="207" t="s">
        <v>2945</v>
      </c>
      <c r="G184" s="208" t="s">
        <v>515</v>
      </c>
      <c r="H184" s="209">
        <v>1</v>
      </c>
      <c r="I184" s="210"/>
      <c r="J184" s="211">
        <f t="shared" si="40"/>
        <v>0</v>
      </c>
      <c r="K184" s="207" t="s">
        <v>264</v>
      </c>
      <c r="L184" s="62"/>
      <c r="M184" s="212" t="s">
        <v>22</v>
      </c>
      <c r="N184" s="213" t="s">
        <v>50</v>
      </c>
      <c r="O184" s="43"/>
      <c r="P184" s="214">
        <f t="shared" si="41"/>
        <v>0</v>
      </c>
      <c r="Q184" s="214">
        <v>0</v>
      </c>
      <c r="R184" s="214">
        <f t="shared" si="42"/>
        <v>0</v>
      </c>
      <c r="S184" s="214">
        <v>0</v>
      </c>
      <c r="T184" s="215">
        <f t="shared" si="43"/>
        <v>0</v>
      </c>
      <c r="AR184" s="25" t="s">
        <v>304</v>
      </c>
      <c r="AT184" s="25" t="s">
        <v>230</v>
      </c>
      <c r="AU184" s="25" t="s">
        <v>87</v>
      </c>
      <c r="AY184" s="25" t="s">
        <v>228</v>
      </c>
      <c r="BE184" s="216">
        <f t="shared" si="44"/>
        <v>0</v>
      </c>
      <c r="BF184" s="216">
        <f t="shared" si="45"/>
        <v>0</v>
      </c>
      <c r="BG184" s="216">
        <f t="shared" si="46"/>
        <v>0</v>
      </c>
      <c r="BH184" s="216">
        <f t="shared" si="47"/>
        <v>0</v>
      </c>
      <c r="BI184" s="216">
        <f t="shared" si="48"/>
        <v>0</v>
      </c>
      <c r="BJ184" s="25" t="s">
        <v>24</v>
      </c>
      <c r="BK184" s="216">
        <f t="shared" si="49"/>
        <v>0</v>
      </c>
      <c r="BL184" s="25" t="s">
        <v>304</v>
      </c>
      <c r="BM184" s="25" t="s">
        <v>2946</v>
      </c>
    </row>
    <row r="185" spans="2:65" s="1" customFormat="1" ht="22.5" customHeight="1">
      <c r="B185" s="42"/>
      <c r="C185" s="205" t="s">
        <v>693</v>
      </c>
      <c r="D185" s="205" t="s">
        <v>230</v>
      </c>
      <c r="E185" s="206" t="s">
        <v>2947</v>
      </c>
      <c r="F185" s="207" t="s">
        <v>2948</v>
      </c>
      <c r="G185" s="208" t="s">
        <v>2949</v>
      </c>
      <c r="H185" s="209">
        <v>9</v>
      </c>
      <c r="I185" s="210"/>
      <c r="J185" s="211">
        <f t="shared" si="40"/>
        <v>0</v>
      </c>
      <c r="K185" s="207" t="s">
        <v>234</v>
      </c>
      <c r="L185" s="62"/>
      <c r="M185" s="212" t="s">
        <v>22</v>
      </c>
      <c r="N185" s="213" t="s">
        <v>50</v>
      </c>
      <c r="O185" s="43"/>
      <c r="P185" s="214">
        <f t="shared" si="41"/>
        <v>0</v>
      </c>
      <c r="Q185" s="214">
        <v>1.2529999999999999E-2</v>
      </c>
      <c r="R185" s="214">
        <f t="shared" si="42"/>
        <v>0.11277</v>
      </c>
      <c r="S185" s="214">
        <v>0</v>
      </c>
      <c r="T185" s="215">
        <f t="shared" si="43"/>
        <v>0</v>
      </c>
      <c r="AR185" s="25" t="s">
        <v>304</v>
      </c>
      <c r="AT185" s="25" t="s">
        <v>230</v>
      </c>
      <c r="AU185" s="25" t="s">
        <v>87</v>
      </c>
      <c r="AY185" s="25" t="s">
        <v>228</v>
      </c>
      <c r="BE185" s="216">
        <f t="shared" si="44"/>
        <v>0</v>
      </c>
      <c r="BF185" s="216">
        <f t="shared" si="45"/>
        <v>0</v>
      </c>
      <c r="BG185" s="216">
        <f t="shared" si="46"/>
        <v>0</v>
      </c>
      <c r="BH185" s="216">
        <f t="shared" si="47"/>
        <v>0</v>
      </c>
      <c r="BI185" s="216">
        <f t="shared" si="48"/>
        <v>0</v>
      </c>
      <c r="BJ185" s="25" t="s">
        <v>24</v>
      </c>
      <c r="BK185" s="216">
        <f t="shared" si="49"/>
        <v>0</v>
      </c>
      <c r="BL185" s="25" t="s">
        <v>304</v>
      </c>
      <c r="BM185" s="25" t="s">
        <v>2950</v>
      </c>
    </row>
    <row r="186" spans="2:65" s="1" customFormat="1" ht="22.5" customHeight="1">
      <c r="B186" s="42"/>
      <c r="C186" s="205" t="s">
        <v>698</v>
      </c>
      <c r="D186" s="205" t="s">
        <v>230</v>
      </c>
      <c r="E186" s="206" t="s">
        <v>2951</v>
      </c>
      <c r="F186" s="207" t="s">
        <v>2952</v>
      </c>
      <c r="G186" s="208" t="s">
        <v>328</v>
      </c>
      <c r="H186" s="209">
        <v>1814</v>
      </c>
      <c r="I186" s="210"/>
      <c r="J186" s="211">
        <f t="shared" si="40"/>
        <v>0</v>
      </c>
      <c r="K186" s="207" t="s">
        <v>234</v>
      </c>
      <c r="L186" s="62"/>
      <c r="M186" s="212" t="s">
        <v>22</v>
      </c>
      <c r="N186" s="213" t="s">
        <v>50</v>
      </c>
      <c r="O186" s="43"/>
      <c r="P186" s="214">
        <f t="shared" si="41"/>
        <v>0</v>
      </c>
      <c r="Q186" s="214">
        <v>1.9000000000000001E-4</v>
      </c>
      <c r="R186" s="214">
        <f t="shared" si="42"/>
        <v>0.34466000000000002</v>
      </c>
      <c r="S186" s="214">
        <v>0</v>
      </c>
      <c r="T186" s="215">
        <f t="shared" si="43"/>
        <v>0</v>
      </c>
      <c r="AR186" s="25" t="s">
        <v>304</v>
      </c>
      <c r="AT186" s="25" t="s">
        <v>230</v>
      </c>
      <c r="AU186" s="25" t="s">
        <v>87</v>
      </c>
      <c r="AY186" s="25" t="s">
        <v>228</v>
      </c>
      <c r="BE186" s="216">
        <f t="shared" si="44"/>
        <v>0</v>
      </c>
      <c r="BF186" s="216">
        <f t="shared" si="45"/>
        <v>0</v>
      </c>
      <c r="BG186" s="216">
        <f t="shared" si="46"/>
        <v>0</v>
      </c>
      <c r="BH186" s="216">
        <f t="shared" si="47"/>
        <v>0</v>
      </c>
      <c r="BI186" s="216">
        <f t="shared" si="48"/>
        <v>0</v>
      </c>
      <c r="BJ186" s="25" t="s">
        <v>24</v>
      </c>
      <c r="BK186" s="216">
        <f t="shared" si="49"/>
        <v>0</v>
      </c>
      <c r="BL186" s="25" t="s">
        <v>304</v>
      </c>
      <c r="BM186" s="25" t="s">
        <v>2953</v>
      </c>
    </row>
    <row r="187" spans="2:65" s="1" customFormat="1" ht="22.5" customHeight="1">
      <c r="B187" s="42"/>
      <c r="C187" s="205" t="s">
        <v>714</v>
      </c>
      <c r="D187" s="205" t="s">
        <v>230</v>
      </c>
      <c r="E187" s="206" t="s">
        <v>2954</v>
      </c>
      <c r="F187" s="207" t="s">
        <v>2955</v>
      </c>
      <c r="G187" s="208" t="s">
        <v>328</v>
      </c>
      <c r="H187" s="209">
        <v>9</v>
      </c>
      <c r="I187" s="210"/>
      <c r="J187" s="211">
        <f t="shared" si="40"/>
        <v>0</v>
      </c>
      <c r="K187" s="207" t="s">
        <v>234</v>
      </c>
      <c r="L187" s="62"/>
      <c r="M187" s="212" t="s">
        <v>22</v>
      </c>
      <c r="N187" s="213" t="s">
        <v>50</v>
      </c>
      <c r="O187" s="43"/>
      <c r="P187" s="214">
        <f t="shared" si="41"/>
        <v>0</v>
      </c>
      <c r="Q187" s="214">
        <v>3.5E-4</v>
      </c>
      <c r="R187" s="214">
        <f t="shared" si="42"/>
        <v>3.15E-3</v>
      </c>
      <c r="S187" s="214">
        <v>0</v>
      </c>
      <c r="T187" s="215">
        <f t="shared" si="43"/>
        <v>0</v>
      </c>
      <c r="AR187" s="25" t="s">
        <v>304</v>
      </c>
      <c r="AT187" s="25" t="s">
        <v>230</v>
      </c>
      <c r="AU187" s="25" t="s">
        <v>87</v>
      </c>
      <c r="AY187" s="25" t="s">
        <v>228</v>
      </c>
      <c r="BE187" s="216">
        <f t="shared" si="44"/>
        <v>0</v>
      </c>
      <c r="BF187" s="216">
        <f t="shared" si="45"/>
        <v>0</v>
      </c>
      <c r="BG187" s="216">
        <f t="shared" si="46"/>
        <v>0</v>
      </c>
      <c r="BH187" s="216">
        <f t="shared" si="47"/>
        <v>0</v>
      </c>
      <c r="BI187" s="216">
        <f t="shared" si="48"/>
        <v>0</v>
      </c>
      <c r="BJ187" s="25" t="s">
        <v>24</v>
      </c>
      <c r="BK187" s="216">
        <f t="shared" si="49"/>
        <v>0</v>
      </c>
      <c r="BL187" s="25" t="s">
        <v>304</v>
      </c>
      <c r="BM187" s="25" t="s">
        <v>2956</v>
      </c>
    </row>
    <row r="188" spans="2:65" s="1" customFormat="1" ht="22.5" customHeight="1">
      <c r="B188" s="42"/>
      <c r="C188" s="205" t="s">
        <v>731</v>
      </c>
      <c r="D188" s="205" t="s">
        <v>230</v>
      </c>
      <c r="E188" s="206" t="s">
        <v>2957</v>
      </c>
      <c r="F188" s="207" t="s">
        <v>2958</v>
      </c>
      <c r="G188" s="208" t="s">
        <v>328</v>
      </c>
      <c r="H188" s="209">
        <v>1858</v>
      </c>
      <c r="I188" s="210"/>
      <c r="J188" s="211">
        <f t="shared" si="40"/>
        <v>0</v>
      </c>
      <c r="K188" s="207" t="s">
        <v>234</v>
      </c>
      <c r="L188" s="62"/>
      <c r="M188" s="212" t="s">
        <v>22</v>
      </c>
      <c r="N188" s="213" t="s">
        <v>50</v>
      </c>
      <c r="O188" s="43"/>
      <c r="P188" s="214">
        <f t="shared" si="41"/>
        <v>0</v>
      </c>
      <c r="Q188" s="214">
        <v>1.0000000000000001E-5</v>
      </c>
      <c r="R188" s="214">
        <f t="shared" si="42"/>
        <v>1.8580000000000003E-2</v>
      </c>
      <c r="S188" s="214">
        <v>0</v>
      </c>
      <c r="T188" s="215">
        <f t="shared" si="43"/>
        <v>0</v>
      </c>
      <c r="AR188" s="25" t="s">
        <v>304</v>
      </c>
      <c r="AT188" s="25" t="s">
        <v>230</v>
      </c>
      <c r="AU188" s="25" t="s">
        <v>87</v>
      </c>
      <c r="AY188" s="25" t="s">
        <v>228</v>
      </c>
      <c r="BE188" s="216">
        <f t="shared" si="44"/>
        <v>0</v>
      </c>
      <c r="BF188" s="216">
        <f t="shared" si="45"/>
        <v>0</v>
      </c>
      <c r="BG188" s="216">
        <f t="shared" si="46"/>
        <v>0</v>
      </c>
      <c r="BH188" s="216">
        <f t="shared" si="47"/>
        <v>0</v>
      </c>
      <c r="BI188" s="216">
        <f t="shared" si="48"/>
        <v>0</v>
      </c>
      <c r="BJ188" s="25" t="s">
        <v>24</v>
      </c>
      <c r="BK188" s="216">
        <f t="shared" si="49"/>
        <v>0</v>
      </c>
      <c r="BL188" s="25" t="s">
        <v>304</v>
      </c>
      <c r="BM188" s="25" t="s">
        <v>2959</v>
      </c>
    </row>
    <row r="189" spans="2:65" s="1" customFormat="1" ht="22.5" customHeight="1">
      <c r="B189" s="42"/>
      <c r="C189" s="205" t="s">
        <v>736</v>
      </c>
      <c r="D189" s="205" t="s">
        <v>230</v>
      </c>
      <c r="E189" s="206" t="s">
        <v>2960</v>
      </c>
      <c r="F189" s="207" t="s">
        <v>2961</v>
      </c>
      <c r="G189" s="208" t="s">
        <v>1024</v>
      </c>
      <c r="H189" s="279"/>
      <c r="I189" s="210"/>
      <c r="J189" s="211">
        <f t="shared" si="40"/>
        <v>0</v>
      </c>
      <c r="K189" s="207" t="s">
        <v>234</v>
      </c>
      <c r="L189" s="62"/>
      <c r="M189" s="212" t="s">
        <v>22</v>
      </c>
      <c r="N189" s="213" t="s">
        <v>50</v>
      </c>
      <c r="O189" s="43"/>
      <c r="P189" s="214">
        <f t="shared" si="41"/>
        <v>0</v>
      </c>
      <c r="Q189" s="214">
        <v>0</v>
      </c>
      <c r="R189" s="214">
        <f t="shared" si="42"/>
        <v>0</v>
      </c>
      <c r="S189" s="214">
        <v>0</v>
      </c>
      <c r="T189" s="215">
        <f t="shared" si="43"/>
        <v>0</v>
      </c>
      <c r="AR189" s="25" t="s">
        <v>304</v>
      </c>
      <c r="AT189" s="25" t="s">
        <v>230</v>
      </c>
      <c r="AU189" s="25" t="s">
        <v>87</v>
      </c>
      <c r="AY189" s="25" t="s">
        <v>228</v>
      </c>
      <c r="BE189" s="216">
        <f t="shared" si="44"/>
        <v>0</v>
      </c>
      <c r="BF189" s="216">
        <f t="shared" si="45"/>
        <v>0</v>
      </c>
      <c r="BG189" s="216">
        <f t="shared" si="46"/>
        <v>0</v>
      </c>
      <c r="BH189" s="216">
        <f t="shared" si="47"/>
        <v>0</v>
      </c>
      <c r="BI189" s="216">
        <f t="shared" si="48"/>
        <v>0</v>
      </c>
      <c r="BJ189" s="25" t="s">
        <v>24</v>
      </c>
      <c r="BK189" s="216">
        <f t="shared" si="49"/>
        <v>0</v>
      </c>
      <c r="BL189" s="25" t="s">
        <v>304</v>
      </c>
      <c r="BM189" s="25" t="s">
        <v>2962</v>
      </c>
    </row>
    <row r="190" spans="2:65" s="11" customFormat="1" ht="29.85" customHeight="1">
      <c r="B190" s="188"/>
      <c r="C190" s="189"/>
      <c r="D190" s="202" t="s">
        <v>78</v>
      </c>
      <c r="E190" s="203" t="s">
        <v>2963</v>
      </c>
      <c r="F190" s="203" t="s">
        <v>2964</v>
      </c>
      <c r="G190" s="189"/>
      <c r="H190" s="189"/>
      <c r="I190" s="192"/>
      <c r="J190" s="204">
        <f>BK190</f>
        <v>0</v>
      </c>
      <c r="K190" s="189"/>
      <c r="L190" s="194"/>
      <c r="M190" s="195"/>
      <c r="N190" s="196"/>
      <c r="O190" s="196"/>
      <c r="P190" s="197">
        <f>SUM(P191:P223)</f>
        <v>0</v>
      </c>
      <c r="Q190" s="196"/>
      <c r="R190" s="197">
        <f>SUM(R191:R223)</f>
        <v>4.4563600000000001</v>
      </c>
      <c r="S190" s="196"/>
      <c r="T190" s="198">
        <f>SUM(T191:T223)</f>
        <v>0</v>
      </c>
      <c r="AR190" s="199" t="s">
        <v>87</v>
      </c>
      <c r="AT190" s="200" t="s">
        <v>78</v>
      </c>
      <c r="AU190" s="200" t="s">
        <v>24</v>
      </c>
      <c r="AY190" s="199" t="s">
        <v>228</v>
      </c>
      <c r="BK190" s="201">
        <f>SUM(BK191:BK223)</f>
        <v>0</v>
      </c>
    </row>
    <row r="191" spans="2:65" s="1" customFormat="1" ht="22.5" customHeight="1">
      <c r="B191" s="42"/>
      <c r="C191" s="205" t="s">
        <v>740</v>
      </c>
      <c r="D191" s="205" t="s">
        <v>230</v>
      </c>
      <c r="E191" s="206" t="s">
        <v>2965</v>
      </c>
      <c r="F191" s="207" t="s">
        <v>2966</v>
      </c>
      <c r="G191" s="208" t="s">
        <v>2949</v>
      </c>
      <c r="H191" s="209">
        <v>43</v>
      </c>
      <c r="I191" s="210"/>
      <c r="J191" s="211">
        <f t="shared" ref="J191:J202" si="50">ROUND(I191*H191,2)</f>
        <v>0</v>
      </c>
      <c r="K191" s="207" t="s">
        <v>264</v>
      </c>
      <c r="L191" s="62"/>
      <c r="M191" s="212" t="s">
        <v>22</v>
      </c>
      <c r="N191" s="213" t="s">
        <v>50</v>
      </c>
      <c r="O191" s="43"/>
      <c r="P191" s="214">
        <f t="shared" ref="P191:P202" si="51">O191*H191</f>
        <v>0</v>
      </c>
      <c r="Q191" s="214">
        <v>2.2749999999999999E-2</v>
      </c>
      <c r="R191" s="214">
        <f t="shared" ref="R191:R202" si="52">Q191*H191</f>
        <v>0.97824999999999995</v>
      </c>
      <c r="S191" s="214">
        <v>0</v>
      </c>
      <c r="T191" s="215">
        <f t="shared" ref="T191:T202" si="53">S191*H191</f>
        <v>0</v>
      </c>
      <c r="AR191" s="25" t="s">
        <v>304</v>
      </c>
      <c r="AT191" s="25" t="s">
        <v>230</v>
      </c>
      <c r="AU191" s="25" t="s">
        <v>87</v>
      </c>
      <c r="AY191" s="25" t="s">
        <v>228</v>
      </c>
      <c r="BE191" s="216">
        <f t="shared" ref="BE191:BE202" si="54">IF(N191="základní",J191,0)</f>
        <v>0</v>
      </c>
      <c r="BF191" s="216">
        <f t="shared" ref="BF191:BF202" si="55">IF(N191="snížená",J191,0)</f>
        <v>0</v>
      </c>
      <c r="BG191" s="216">
        <f t="shared" ref="BG191:BG202" si="56">IF(N191="zákl. přenesená",J191,0)</f>
        <v>0</v>
      </c>
      <c r="BH191" s="216">
        <f t="shared" ref="BH191:BH202" si="57">IF(N191="sníž. přenesená",J191,0)</f>
        <v>0</v>
      </c>
      <c r="BI191" s="216">
        <f t="shared" ref="BI191:BI202" si="58">IF(N191="nulová",J191,0)</f>
        <v>0</v>
      </c>
      <c r="BJ191" s="25" t="s">
        <v>24</v>
      </c>
      <c r="BK191" s="216">
        <f t="shared" ref="BK191:BK202" si="59">ROUND(I191*H191,2)</f>
        <v>0</v>
      </c>
      <c r="BL191" s="25" t="s">
        <v>304</v>
      </c>
      <c r="BM191" s="25" t="s">
        <v>2967</v>
      </c>
    </row>
    <row r="192" spans="2:65" s="1" customFormat="1" ht="22.5" customHeight="1">
      <c r="B192" s="42"/>
      <c r="C192" s="205" t="s">
        <v>744</v>
      </c>
      <c r="D192" s="205" t="s">
        <v>230</v>
      </c>
      <c r="E192" s="206" t="s">
        <v>2968</v>
      </c>
      <c r="F192" s="207" t="s">
        <v>2969</v>
      </c>
      <c r="G192" s="208" t="s">
        <v>2949</v>
      </c>
      <c r="H192" s="209">
        <v>2</v>
      </c>
      <c r="I192" s="210"/>
      <c r="J192" s="211">
        <f t="shared" si="50"/>
        <v>0</v>
      </c>
      <c r="K192" s="207" t="s">
        <v>234</v>
      </c>
      <c r="L192" s="62"/>
      <c r="M192" s="212" t="s">
        <v>22</v>
      </c>
      <c r="N192" s="213" t="s">
        <v>50</v>
      </c>
      <c r="O192" s="43"/>
      <c r="P192" s="214">
        <f t="shared" si="51"/>
        <v>0</v>
      </c>
      <c r="Q192" s="214">
        <v>1.413E-2</v>
      </c>
      <c r="R192" s="214">
        <f t="shared" si="52"/>
        <v>2.826E-2</v>
      </c>
      <c r="S192" s="214">
        <v>0</v>
      </c>
      <c r="T192" s="215">
        <f t="shared" si="53"/>
        <v>0</v>
      </c>
      <c r="AR192" s="25" t="s">
        <v>304</v>
      </c>
      <c r="AT192" s="25" t="s">
        <v>230</v>
      </c>
      <c r="AU192" s="25" t="s">
        <v>87</v>
      </c>
      <c r="AY192" s="25" t="s">
        <v>228</v>
      </c>
      <c r="BE192" s="216">
        <f t="shared" si="54"/>
        <v>0</v>
      </c>
      <c r="BF192" s="216">
        <f t="shared" si="55"/>
        <v>0</v>
      </c>
      <c r="BG192" s="216">
        <f t="shared" si="56"/>
        <v>0</v>
      </c>
      <c r="BH192" s="216">
        <f t="shared" si="57"/>
        <v>0</v>
      </c>
      <c r="BI192" s="216">
        <f t="shared" si="58"/>
        <v>0</v>
      </c>
      <c r="BJ192" s="25" t="s">
        <v>24</v>
      </c>
      <c r="BK192" s="216">
        <f t="shared" si="59"/>
        <v>0</v>
      </c>
      <c r="BL192" s="25" t="s">
        <v>304</v>
      </c>
      <c r="BM192" s="25" t="s">
        <v>2970</v>
      </c>
    </row>
    <row r="193" spans="2:65" s="1" customFormat="1" ht="22.5" customHeight="1">
      <c r="B193" s="42"/>
      <c r="C193" s="205" t="s">
        <v>748</v>
      </c>
      <c r="D193" s="205" t="s">
        <v>230</v>
      </c>
      <c r="E193" s="206" t="s">
        <v>2971</v>
      </c>
      <c r="F193" s="207" t="s">
        <v>2972</v>
      </c>
      <c r="G193" s="208" t="s">
        <v>515</v>
      </c>
      <c r="H193" s="209">
        <v>2</v>
      </c>
      <c r="I193" s="210"/>
      <c r="J193" s="211">
        <f t="shared" si="50"/>
        <v>0</v>
      </c>
      <c r="K193" s="207" t="s">
        <v>264</v>
      </c>
      <c r="L193" s="62"/>
      <c r="M193" s="212" t="s">
        <v>22</v>
      </c>
      <c r="N193" s="213" t="s">
        <v>50</v>
      </c>
      <c r="O193" s="43"/>
      <c r="P193" s="214">
        <f t="shared" si="51"/>
        <v>0</v>
      </c>
      <c r="Q193" s="214">
        <v>8.2500000000000004E-3</v>
      </c>
      <c r="R193" s="214">
        <f t="shared" si="52"/>
        <v>1.6500000000000001E-2</v>
      </c>
      <c r="S193" s="214">
        <v>0</v>
      </c>
      <c r="T193" s="215">
        <f t="shared" si="53"/>
        <v>0</v>
      </c>
      <c r="AR193" s="25" t="s">
        <v>304</v>
      </c>
      <c r="AT193" s="25" t="s">
        <v>230</v>
      </c>
      <c r="AU193" s="25" t="s">
        <v>87</v>
      </c>
      <c r="AY193" s="25" t="s">
        <v>228</v>
      </c>
      <c r="BE193" s="216">
        <f t="shared" si="54"/>
        <v>0</v>
      </c>
      <c r="BF193" s="216">
        <f t="shared" si="55"/>
        <v>0</v>
      </c>
      <c r="BG193" s="216">
        <f t="shared" si="56"/>
        <v>0</v>
      </c>
      <c r="BH193" s="216">
        <f t="shared" si="57"/>
        <v>0</v>
      </c>
      <c r="BI193" s="216">
        <f t="shared" si="58"/>
        <v>0</v>
      </c>
      <c r="BJ193" s="25" t="s">
        <v>24</v>
      </c>
      <c r="BK193" s="216">
        <f t="shared" si="59"/>
        <v>0</v>
      </c>
      <c r="BL193" s="25" t="s">
        <v>304</v>
      </c>
      <c r="BM193" s="25" t="s">
        <v>2973</v>
      </c>
    </row>
    <row r="194" spans="2:65" s="1" customFormat="1" ht="22.5" customHeight="1">
      <c r="B194" s="42"/>
      <c r="C194" s="233" t="s">
        <v>753</v>
      </c>
      <c r="D194" s="233" t="s">
        <v>349</v>
      </c>
      <c r="E194" s="234" t="s">
        <v>2974</v>
      </c>
      <c r="F194" s="235" t="s">
        <v>2975</v>
      </c>
      <c r="G194" s="236" t="s">
        <v>515</v>
      </c>
      <c r="H194" s="237">
        <v>2</v>
      </c>
      <c r="I194" s="238"/>
      <c r="J194" s="239">
        <f t="shared" si="50"/>
        <v>0</v>
      </c>
      <c r="K194" s="235" t="s">
        <v>234</v>
      </c>
      <c r="L194" s="240"/>
      <c r="M194" s="241" t="s">
        <v>22</v>
      </c>
      <c r="N194" s="242" t="s">
        <v>50</v>
      </c>
      <c r="O194" s="43"/>
      <c r="P194" s="214">
        <f t="shared" si="51"/>
        <v>0</v>
      </c>
      <c r="Q194" s="214">
        <v>1.6E-2</v>
      </c>
      <c r="R194" s="214">
        <f t="shared" si="52"/>
        <v>3.2000000000000001E-2</v>
      </c>
      <c r="S194" s="214">
        <v>0</v>
      </c>
      <c r="T194" s="215">
        <f t="shared" si="53"/>
        <v>0</v>
      </c>
      <c r="AR194" s="25" t="s">
        <v>404</v>
      </c>
      <c r="AT194" s="25" t="s">
        <v>349</v>
      </c>
      <c r="AU194" s="25" t="s">
        <v>87</v>
      </c>
      <c r="AY194" s="25" t="s">
        <v>228</v>
      </c>
      <c r="BE194" s="216">
        <f t="shared" si="54"/>
        <v>0</v>
      </c>
      <c r="BF194" s="216">
        <f t="shared" si="55"/>
        <v>0</v>
      </c>
      <c r="BG194" s="216">
        <f t="shared" si="56"/>
        <v>0</v>
      </c>
      <c r="BH194" s="216">
        <f t="shared" si="57"/>
        <v>0</v>
      </c>
      <c r="BI194" s="216">
        <f t="shared" si="58"/>
        <v>0</v>
      </c>
      <c r="BJ194" s="25" t="s">
        <v>24</v>
      </c>
      <c r="BK194" s="216">
        <f t="shared" si="59"/>
        <v>0</v>
      </c>
      <c r="BL194" s="25" t="s">
        <v>304</v>
      </c>
      <c r="BM194" s="25" t="s">
        <v>2976</v>
      </c>
    </row>
    <row r="195" spans="2:65" s="1" customFormat="1" ht="22.5" customHeight="1">
      <c r="B195" s="42"/>
      <c r="C195" s="205" t="s">
        <v>759</v>
      </c>
      <c r="D195" s="205" t="s">
        <v>230</v>
      </c>
      <c r="E195" s="206" t="s">
        <v>2977</v>
      </c>
      <c r="F195" s="207" t="s">
        <v>2978</v>
      </c>
      <c r="G195" s="208" t="s">
        <v>515</v>
      </c>
      <c r="H195" s="209">
        <v>1</v>
      </c>
      <c r="I195" s="210"/>
      <c r="J195" s="211">
        <f t="shared" si="50"/>
        <v>0</v>
      </c>
      <c r="K195" s="207" t="s">
        <v>264</v>
      </c>
      <c r="L195" s="62"/>
      <c r="M195" s="212" t="s">
        <v>22</v>
      </c>
      <c r="N195" s="213" t="s">
        <v>50</v>
      </c>
      <c r="O195" s="43"/>
      <c r="P195" s="214">
        <f t="shared" si="51"/>
        <v>0</v>
      </c>
      <c r="Q195" s="214">
        <v>0</v>
      </c>
      <c r="R195" s="214">
        <f t="shared" si="52"/>
        <v>0</v>
      </c>
      <c r="S195" s="214">
        <v>0</v>
      </c>
      <c r="T195" s="215">
        <f t="shared" si="53"/>
        <v>0</v>
      </c>
      <c r="AR195" s="25" t="s">
        <v>304</v>
      </c>
      <c r="AT195" s="25" t="s">
        <v>230</v>
      </c>
      <c r="AU195" s="25" t="s">
        <v>87</v>
      </c>
      <c r="AY195" s="25" t="s">
        <v>228</v>
      </c>
      <c r="BE195" s="216">
        <f t="shared" si="54"/>
        <v>0</v>
      </c>
      <c r="BF195" s="216">
        <f t="shared" si="55"/>
        <v>0</v>
      </c>
      <c r="BG195" s="216">
        <f t="shared" si="56"/>
        <v>0</v>
      </c>
      <c r="BH195" s="216">
        <f t="shared" si="57"/>
        <v>0</v>
      </c>
      <c r="BI195" s="216">
        <f t="shared" si="58"/>
        <v>0</v>
      </c>
      <c r="BJ195" s="25" t="s">
        <v>24</v>
      </c>
      <c r="BK195" s="216">
        <f t="shared" si="59"/>
        <v>0</v>
      </c>
      <c r="BL195" s="25" t="s">
        <v>304</v>
      </c>
      <c r="BM195" s="25" t="s">
        <v>2979</v>
      </c>
    </row>
    <row r="196" spans="2:65" s="1" customFormat="1" ht="22.5" customHeight="1">
      <c r="B196" s="42"/>
      <c r="C196" s="205" t="s">
        <v>764</v>
      </c>
      <c r="D196" s="205" t="s">
        <v>230</v>
      </c>
      <c r="E196" s="206" t="s">
        <v>2980</v>
      </c>
      <c r="F196" s="207" t="s">
        <v>2981</v>
      </c>
      <c r="G196" s="208" t="s">
        <v>515</v>
      </c>
      <c r="H196" s="209">
        <v>1</v>
      </c>
      <c r="I196" s="210"/>
      <c r="J196" s="211">
        <f t="shared" si="50"/>
        <v>0</v>
      </c>
      <c r="K196" s="207" t="s">
        <v>264</v>
      </c>
      <c r="L196" s="62"/>
      <c r="M196" s="212" t="s">
        <v>22</v>
      </c>
      <c r="N196" s="213" t="s">
        <v>50</v>
      </c>
      <c r="O196" s="43"/>
      <c r="P196" s="214">
        <f t="shared" si="51"/>
        <v>0</v>
      </c>
      <c r="Q196" s="214">
        <v>0</v>
      </c>
      <c r="R196" s="214">
        <f t="shared" si="52"/>
        <v>0</v>
      </c>
      <c r="S196" s="214">
        <v>0</v>
      </c>
      <c r="T196" s="215">
        <f t="shared" si="53"/>
        <v>0</v>
      </c>
      <c r="AR196" s="25" t="s">
        <v>304</v>
      </c>
      <c r="AT196" s="25" t="s">
        <v>230</v>
      </c>
      <c r="AU196" s="25" t="s">
        <v>87</v>
      </c>
      <c r="AY196" s="25" t="s">
        <v>228</v>
      </c>
      <c r="BE196" s="216">
        <f t="shared" si="54"/>
        <v>0</v>
      </c>
      <c r="BF196" s="216">
        <f t="shared" si="55"/>
        <v>0</v>
      </c>
      <c r="BG196" s="216">
        <f t="shared" si="56"/>
        <v>0</v>
      </c>
      <c r="BH196" s="216">
        <f t="shared" si="57"/>
        <v>0</v>
      </c>
      <c r="BI196" s="216">
        <f t="shared" si="58"/>
        <v>0</v>
      </c>
      <c r="BJ196" s="25" t="s">
        <v>24</v>
      </c>
      <c r="BK196" s="216">
        <f t="shared" si="59"/>
        <v>0</v>
      </c>
      <c r="BL196" s="25" t="s">
        <v>304</v>
      </c>
      <c r="BM196" s="25" t="s">
        <v>2982</v>
      </c>
    </row>
    <row r="197" spans="2:65" s="1" customFormat="1" ht="22.5" customHeight="1">
      <c r="B197" s="42"/>
      <c r="C197" s="205" t="s">
        <v>768</v>
      </c>
      <c r="D197" s="205" t="s">
        <v>230</v>
      </c>
      <c r="E197" s="206" t="s">
        <v>2983</v>
      </c>
      <c r="F197" s="207" t="s">
        <v>2984</v>
      </c>
      <c r="G197" s="208" t="s">
        <v>2949</v>
      </c>
      <c r="H197" s="209">
        <v>5</v>
      </c>
      <c r="I197" s="210"/>
      <c r="J197" s="211">
        <f t="shared" si="50"/>
        <v>0</v>
      </c>
      <c r="K197" s="207" t="s">
        <v>234</v>
      </c>
      <c r="L197" s="62"/>
      <c r="M197" s="212" t="s">
        <v>22</v>
      </c>
      <c r="N197" s="213" t="s">
        <v>50</v>
      </c>
      <c r="O197" s="43"/>
      <c r="P197" s="214">
        <f t="shared" si="51"/>
        <v>0</v>
      </c>
      <c r="Q197" s="214">
        <v>1.8079999999999999E-2</v>
      </c>
      <c r="R197" s="214">
        <f t="shared" si="52"/>
        <v>9.0399999999999994E-2</v>
      </c>
      <c r="S197" s="214">
        <v>0</v>
      </c>
      <c r="T197" s="215">
        <f t="shared" si="53"/>
        <v>0</v>
      </c>
      <c r="AR197" s="25" t="s">
        <v>304</v>
      </c>
      <c r="AT197" s="25" t="s">
        <v>230</v>
      </c>
      <c r="AU197" s="25" t="s">
        <v>87</v>
      </c>
      <c r="AY197" s="25" t="s">
        <v>228</v>
      </c>
      <c r="BE197" s="216">
        <f t="shared" si="54"/>
        <v>0</v>
      </c>
      <c r="BF197" s="216">
        <f t="shared" si="55"/>
        <v>0</v>
      </c>
      <c r="BG197" s="216">
        <f t="shared" si="56"/>
        <v>0</v>
      </c>
      <c r="BH197" s="216">
        <f t="shared" si="57"/>
        <v>0</v>
      </c>
      <c r="BI197" s="216">
        <f t="shared" si="58"/>
        <v>0</v>
      </c>
      <c r="BJ197" s="25" t="s">
        <v>24</v>
      </c>
      <c r="BK197" s="216">
        <f t="shared" si="59"/>
        <v>0</v>
      </c>
      <c r="BL197" s="25" t="s">
        <v>304</v>
      </c>
      <c r="BM197" s="25" t="s">
        <v>2985</v>
      </c>
    </row>
    <row r="198" spans="2:65" s="1" customFormat="1" ht="22.5" customHeight="1">
      <c r="B198" s="42"/>
      <c r="C198" s="205" t="s">
        <v>772</v>
      </c>
      <c r="D198" s="205" t="s">
        <v>230</v>
      </c>
      <c r="E198" s="206" t="s">
        <v>2986</v>
      </c>
      <c r="F198" s="207" t="s">
        <v>2987</v>
      </c>
      <c r="G198" s="208" t="s">
        <v>2949</v>
      </c>
      <c r="H198" s="209">
        <v>73</v>
      </c>
      <c r="I198" s="210"/>
      <c r="J198" s="211">
        <f t="shared" si="50"/>
        <v>0</v>
      </c>
      <c r="K198" s="207" t="s">
        <v>234</v>
      </c>
      <c r="L198" s="62"/>
      <c r="M198" s="212" t="s">
        <v>22</v>
      </c>
      <c r="N198" s="213" t="s">
        <v>50</v>
      </c>
      <c r="O198" s="43"/>
      <c r="P198" s="214">
        <f t="shared" si="51"/>
        <v>0</v>
      </c>
      <c r="Q198" s="214">
        <v>2.6190000000000001E-2</v>
      </c>
      <c r="R198" s="214">
        <f t="shared" si="52"/>
        <v>1.9118700000000002</v>
      </c>
      <c r="S198" s="214">
        <v>0</v>
      </c>
      <c r="T198" s="215">
        <f t="shared" si="53"/>
        <v>0</v>
      </c>
      <c r="AR198" s="25" t="s">
        <v>304</v>
      </c>
      <c r="AT198" s="25" t="s">
        <v>230</v>
      </c>
      <c r="AU198" s="25" t="s">
        <v>87</v>
      </c>
      <c r="AY198" s="25" t="s">
        <v>228</v>
      </c>
      <c r="BE198" s="216">
        <f t="shared" si="54"/>
        <v>0</v>
      </c>
      <c r="BF198" s="216">
        <f t="shared" si="55"/>
        <v>0</v>
      </c>
      <c r="BG198" s="216">
        <f t="shared" si="56"/>
        <v>0</v>
      </c>
      <c r="BH198" s="216">
        <f t="shared" si="57"/>
        <v>0</v>
      </c>
      <c r="BI198" s="216">
        <f t="shared" si="58"/>
        <v>0</v>
      </c>
      <c r="BJ198" s="25" t="s">
        <v>24</v>
      </c>
      <c r="BK198" s="216">
        <f t="shared" si="59"/>
        <v>0</v>
      </c>
      <c r="BL198" s="25" t="s">
        <v>304</v>
      </c>
      <c r="BM198" s="25" t="s">
        <v>2988</v>
      </c>
    </row>
    <row r="199" spans="2:65" s="1" customFormat="1" ht="22.5" customHeight="1">
      <c r="B199" s="42"/>
      <c r="C199" s="205" t="s">
        <v>777</v>
      </c>
      <c r="D199" s="205" t="s">
        <v>230</v>
      </c>
      <c r="E199" s="206" t="s">
        <v>2989</v>
      </c>
      <c r="F199" s="207" t="s">
        <v>2990</v>
      </c>
      <c r="G199" s="208" t="s">
        <v>2949</v>
      </c>
      <c r="H199" s="209">
        <v>21</v>
      </c>
      <c r="I199" s="210"/>
      <c r="J199" s="211">
        <f t="shared" si="50"/>
        <v>0</v>
      </c>
      <c r="K199" s="207" t="s">
        <v>234</v>
      </c>
      <c r="L199" s="62"/>
      <c r="M199" s="212" t="s">
        <v>22</v>
      </c>
      <c r="N199" s="213" t="s">
        <v>50</v>
      </c>
      <c r="O199" s="43"/>
      <c r="P199" s="214">
        <f t="shared" si="51"/>
        <v>0</v>
      </c>
      <c r="Q199" s="214">
        <v>1.2760000000000001E-2</v>
      </c>
      <c r="R199" s="214">
        <f t="shared" si="52"/>
        <v>0.26796000000000003</v>
      </c>
      <c r="S199" s="214">
        <v>0</v>
      </c>
      <c r="T199" s="215">
        <f t="shared" si="53"/>
        <v>0</v>
      </c>
      <c r="AR199" s="25" t="s">
        <v>304</v>
      </c>
      <c r="AT199" s="25" t="s">
        <v>230</v>
      </c>
      <c r="AU199" s="25" t="s">
        <v>87</v>
      </c>
      <c r="AY199" s="25" t="s">
        <v>228</v>
      </c>
      <c r="BE199" s="216">
        <f t="shared" si="54"/>
        <v>0</v>
      </c>
      <c r="BF199" s="216">
        <f t="shared" si="55"/>
        <v>0</v>
      </c>
      <c r="BG199" s="216">
        <f t="shared" si="56"/>
        <v>0</v>
      </c>
      <c r="BH199" s="216">
        <f t="shared" si="57"/>
        <v>0</v>
      </c>
      <c r="BI199" s="216">
        <f t="shared" si="58"/>
        <v>0</v>
      </c>
      <c r="BJ199" s="25" t="s">
        <v>24</v>
      </c>
      <c r="BK199" s="216">
        <f t="shared" si="59"/>
        <v>0</v>
      </c>
      <c r="BL199" s="25" t="s">
        <v>304</v>
      </c>
      <c r="BM199" s="25" t="s">
        <v>2991</v>
      </c>
    </row>
    <row r="200" spans="2:65" s="1" customFormat="1" ht="22.5" customHeight="1">
      <c r="B200" s="42"/>
      <c r="C200" s="205" t="s">
        <v>787</v>
      </c>
      <c r="D200" s="205" t="s">
        <v>230</v>
      </c>
      <c r="E200" s="206" t="s">
        <v>2992</v>
      </c>
      <c r="F200" s="207" t="s">
        <v>2993</v>
      </c>
      <c r="G200" s="208" t="s">
        <v>2949</v>
      </c>
      <c r="H200" s="209">
        <v>2</v>
      </c>
      <c r="I200" s="210"/>
      <c r="J200" s="211">
        <f t="shared" si="50"/>
        <v>0</v>
      </c>
      <c r="K200" s="207" t="s">
        <v>234</v>
      </c>
      <c r="L200" s="62"/>
      <c r="M200" s="212" t="s">
        <v>22</v>
      </c>
      <c r="N200" s="213" t="s">
        <v>50</v>
      </c>
      <c r="O200" s="43"/>
      <c r="P200" s="214">
        <f t="shared" si="51"/>
        <v>0</v>
      </c>
      <c r="Q200" s="214">
        <v>1.8790000000000001E-2</v>
      </c>
      <c r="R200" s="214">
        <f t="shared" si="52"/>
        <v>3.7580000000000002E-2</v>
      </c>
      <c r="S200" s="214">
        <v>0</v>
      </c>
      <c r="T200" s="215">
        <f t="shared" si="53"/>
        <v>0</v>
      </c>
      <c r="AR200" s="25" t="s">
        <v>304</v>
      </c>
      <c r="AT200" s="25" t="s">
        <v>230</v>
      </c>
      <c r="AU200" s="25" t="s">
        <v>87</v>
      </c>
      <c r="AY200" s="25" t="s">
        <v>228</v>
      </c>
      <c r="BE200" s="216">
        <f t="shared" si="54"/>
        <v>0</v>
      </c>
      <c r="BF200" s="216">
        <f t="shared" si="55"/>
        <v>0</v>
      </c>
      <c r="BG200" s="216">
        <f t="shared" si="56"/>
        <v>0</v>
      </c>
      <c r="BH200" s="216">
        <f t="shared" si="57"/>
        <v>0</v>
      </c>
      <c r="BI200" s="216">
        <f t="shared" si="58"/>
        <v>0</v>
      </c>
      <c r="BJ200" s="25" t="s">
        <v>24</v>
      </c>
      <c r="BK200" s="216">
        <f t="shared" si="59"/>
        <v>0</v>
      </c>
      <c r="BL200" s="25" t="s">
        <v>304</v>
      </c>
      <c r="BM200" s="25" t="s">
        <v>2994</v>
      </c>
    </row>
    <row r="201" spans="2:65" s="1" customFormat="1" ht="22.5" customHeight="1">
      <c r="B201" s="42"/>
      <c r="C201" s="205" t="s">
        <v>792</v>
      </c>
      <c r="D201" s="205" t="s">
        <v>230</v>
      </c>
      <c r="E201" s="206" t="s">
        <v>2995</v>
      </c>
      <c r="F201" s="207" t="s">
        <v>2996</v>
      </c>
      <c r="G201" s="208" t="s">
        <v>2949</v>
      </c>
      <c r="H201" s="209">
        <v>2</v>
      </c>
      <c r="I201" s="210"/>
      <c r="J201" s="211">
        <f t="shared" si="50"/>
        <v>0</v>
      </c>
      <c r="K201" s="207" t="s">
        <v>234</v>
      </c>
      <c r="L201" s="62"/>
      <c r="M201" s="212" t="s">
        <v>22</v>
      </c>
      <c r="N201" s="213" t="s">
        <v>50</v>
      </c>
      <c r="O201" s="43"/>
      <c r="P201" s="214">
        <f t="shared" si="51"/>
        <v>0</v>
      </c>
      <c r="Q201" s="214">
        <v>6.0099999999999997E-3</v>
      </c>
      <c r="R201" s="214">
        <f t="shared" si="52"/>
        <v>1.2019999999999999E-2</v>
      </c>
      <c r="S201" s="214">
        <v>0</v>
      </c>
      <c r="T201" s="215">
        <f t="shared" si="53"/>
        <v>0</v>
      </c>
      <c r="AR201" s="25" t="s">
        <v>304</v>
      </c>
      <c r="AT201" s="25" t="s">
        <v>230</v>
      </c>
      <c r="AU201" s="25" t="s">
        <v>87</v>
      </c>
      <c r="AY201" s="25" t="s">
        <v>228</v>
      </c>
      <c r="BE201" s="216">
        <f t="shared" si="54"/>
        <v>0</v>
      </c>
      <c r="BF201" s="216">
        <f t="shared" si="55"/>
        <v>0</v>
      </c>
      <c r="BG201" s="216">
        <f t="shared" si="56"/>
        <v>0</v>
      </c>
      <c r="BH201" s="216">
        <f t="shared" si="57"/>
        <v>0</v>
      </c>
      <c r="BI201" s="216">
        <f t="shared" si="58"/>
        <v>0</v>
      </c>
      <c r="BJ201" s="25" t="s">
        <v>24</v>
      </c>
      <c r="BK201" s="216">
        <f t="shared" si="59"/>
        <v>0</v>
      </c>
      <c r="BL201" s="25" t="s">
        <v>304</v>
      </c>
      <c r="BM201" s="25" t="s">
        <v>2997</v>
      </c>
    </row>
    <row r="202" spans="2:65" s="1" customFormat="1" ht="22.5" customHeight="1">
      <c r="B202" s="42"/>
      <c r="C202" s="205" t="s">
        <v>804</v>
      </c>
      <c r="D202" s="205" t="s">
        <v>230</v>
      </c>
      <c r="E202" s="206" t="s">
        <v>2998</v>
      </c>
      <c r="F202" s="207" t="s">
        <v>2999</v>
      </c>
      <c r="G202" s="208" t="s">
        <v>2949</v>
      </c>
      <c r="H202" s="209">
        <v>16</v>
      </c>
      <c r="I202" s="210"/>
      <c r="J202" s="211">
        <f t="shared" si="50"/>
        <v>0</v>
      </c>
      <c r="K202" s="207" t="s">
        <v>22</v>
      </c>
      <c r="L202" s="62"/>
      <c r="M202" s="212" t="s">
        <v>22</v>
      </c>
      <c r="N202" s="213" t="s">
        <v>50</v>
      </c>
      <c r="O202" s="43"/>
      <c r="P202" s="214">
        <f t="shared" si="51"/>
        <v>0</v>
      </c>
      <c r="Q202" s="214">
        <v>1.388E-2</v>
      </c>
      <c r="R202" s="214">
        <f t="shared" si="52"/>
        <v>0.22208</v>
      </c>
      <c r="S202" s="214">
        <v>0</v>
      </c>
      <c r="T202" s="215">
        <f t="shared" si="53"/>
        <v>0</v>
      </c>
      <c r="AR202" s="25" t="s">
        <v>304</v>
      </c>
      <c r="AT202" s="25" t="s">
        <v>230</v>
      </c>
      <c r="AU202" s="25" t="s">
        <v>87</v>
      </c>
      <c r="AY202" s="25" t="s">
        <v>228</v>
      </c>
      <c r="BE202" s="216">
        <f t="shared" si="54"/>
        <v>0</v>
      </c>
      <c r="BF202" s="216">
        <f t="shared" si="55"/>
        <v>0</v>
      </c>
      <c r="BG202" s="216">
        <f t="shared" si="56"/>
        <v>0</v>
      </c>
      <c r="BH202" s="216">
        <f t="shared" si="57"/>
        <v>0</v>
      </c>
      <c r="BI202" s="216">
        <f t="shared" si="58"/>
        <v>0</v>
      </c>
      <c r="BJ202" s="25" t="s">
        <v>24</v>
      </c>
      <c r="BK202" s="216">
        <f t="shared" si="59"/>
        <v>0</v>
      </c>
      <c r="BL202" s="25" t="s">
        <v>304</v>
      </c>
      <c r="BM202" s="25" t="s">
        <v>3000</v>
      </c>
    </row>
    <row r="203" spans="2:65" s="1" customFormat="1" ht="27">
      <c r="B203" s="42"/>
      <c r="C203" s="64"/>
      <c r="D203" s="219" t="s">
        <v>640</v>
      </c>
      <c r="E203" s="64"/>
      <c r="F203" s="280" t="s">
        <v>3001</v>
      </c>
      <c r="G203" s="64"/>
      <c r="H203" s="64"/>
      <c r="I203" s="173"/>
      <c r="J203" s="64"/>
      <c r="K203" s="64"/>
      <c r="L203" s="62"/>
      <c r="M203" s="255"/>
      <c r="N203" s="43"/>
      <c r="O203" s="43"/>
      <c r="P203" s="43"/>
      <c r="Q203" s="43"/>
      <c r="R203" s="43"/>
      <c r="S203" s="43"/>
      <c r="T203" s="79"/>
      <c r="AT203" s="25" t="s">
        <v>640</v>
      </c>
      <c r="AU203" s="25" t="s">
        <v>87</v>
      </c>
    </row>
    <row r="204" spans="2:65" s="1" customFormat="1" ht="22.5" customHeight="1">
      <c r="B204" s="42"/>
      <c r="C204" s="205" t="s">
        <v>809</v>
      </c>
      <c r="D204" s="205" t="s">
        <v>230</v>
      </c>
      <c r="E204" s="206" t="s">
        <v>3002</v>
      </c>
      <c r="F204" s="207" t="s">
        <v>3003</v>
      </c>
      <c r="G204" s="208" t="s">
        <v>2949</v>
      </c>
      <c r="H204" s="209">
        <v>3</v>
      </c>
      <c r="I204" s="210"/>
      <c r="J204" s="211">
        <f>ROUND(I204*H204,2)</f>
        <v>0</v>
      </c>
      <c r="K204" s="207" t="s">
        <v>264</v>
      </c>
      <c r="L204" s="62"/>
      <c r="M204" s="212" t="s">
        <v>22</v>
      </c>
      <c r="N204" s="213" t="s">
        <v>50</v>
      </c>
      <c r="O204" s="43"/>
      <c r="P204" s="214">
        <f>O204*H204</f>
        <v>0</v>
      </c>
      <c r="Q204" s="214">
        <v>1.034E-2</v>
      </c>
      <c r="R204" s="214">
        <f>Q204*H204</f>
        <v>3.1019999999999999E-2</v>
      </c>
      <c r="S204" s="214">
        <v>0</v>
      </c>
      <c r="T204" s="215">
        <f>S204*H204</f>
        <v>0</v>
      </c>
      <c r="AR204" s="25" t="s">
        <v>304</v>
      </c>
      <c r="AT204" s="25" t="s">
        <v>230</v>
      </c>
      <c r="AU204" s="25" t="s">
        <v>87</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304</v>
      </c>
      <c r="BM204" s="25" t="s">
        <v>3004</v>
      </c>
    </row>
    <row r="205" spans="2:65" s="1" customFormat="1" ht="27">
      <c r="B205" s="42"/>
      <c r="C205" s="64"/>
      <c r="D205" s="219" t="s">
        <v>640</v>
      </c>
      <c r="E205" s="64"/>
      <c r="F205" s="280" t="s">
        <v>3005</v>
      </c>
      <c r="G205" s="64"/>
      <c r="H205" s="64"/>
      <c r="I205" s="173"/>
      <c r="J205" s="64"/>
      <c r="K205" s="64"/>
      <c r="L205" s="62"/>
      <c r="M205" s="255"/>
      <c r="N205" s="43"/>
      <c r="O205" s="43"/>
      <c r="P205" s="43"/>
      <c r="Q205" s="43"/>
      <c r="R205" s="43"/>
      <c r="S205" s="43"/>
      <c r="T205" s="79"/>
      <c r="AT205" s="25" t="s">
        <v>640</v>
      </c>
      <c r="AU205" s="25" t="s">
        <v>87</v>
      </c>
    </row>
    <row r="206" spans="2:65" s="1" customFormat="1" ht="22.5" customHeight="1">
      <c r="B206" s="42"/>
      <c r="C206" s="205" t="s">
        <v>814</v>
      </c>
      <c r="D206" s="205" t="s">
        <v>230</v>
      </c>
      <c r="E206" s="206" t="s">
        <v>3006</v>
      </c>
      <c r="F206" s="207" t="s">
        <v>3007</v>
      </c>
      <c r="G206" s="208" t="s">
        <v>2949</v>
      </c>
      <c r="H206" s="209">
        <v>1</v>
      </c>
      <c r="I206" s="210"/>
      <c r="J206" s="211">
        <f>ROUND(I206*H206,2)</f>
        <v>0</v>
      </c>
      <c r="K206" s="207" t="s">
        <v>264</v>
      </c>
      <c r="L206" s="62"/>
      <c r="M206" s="212" t="s">
        <v>22</v>
      </c>
      <c r="N206" s="213" t="s">
        <v>50</v>
      </c>
      <c r="O206" s="43"/>
      <c r="P206" s="214">
        <f>O206*H206</f>
        <v>0</v>
      </c>
      <c r="Q206" s="214">
        <v>9.3399999999999993E-3</v>
      </c>
      <c r="R206" s="214">
        <f>Q206*H206</f>
        <v>9.3399999999999993E-3</v>
      </c>
      <c r="S206" s="214">
        <v>0</v>
      </c>
      <c r="T206" s="215">
        <f>S206*H206</f>
        <v>0</v>
      </c>
      <c r="AR206" s="25" t="s">
        <v>304</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304</v>
      </c>
      <c r="BM206" s="25" t="s">
        <v>3008</v>
      </c>
    </row>
    <row r="207" spans="2:65" s="1" customFormat="1" ht="27">
      <c r="B207" s="42"/>
      <c r="C207" s="64"/>
      <c r="D207" s="219" t="s">
        <v>640</v>
      </c>
      <c r="E207" s="64"/>
      <c r="F207" s="280" t="s">
        <v>3005</v>
      </c>
      <c r="G207" s="64"/>
      <c r="H207" s="64"/>
      <c r="I207" s="173"/>
      <c r="J207" s="64"/>
      <c r="K207" s="64"/>
      <c r="L207" s="62"/>
      <c r="M207" s="255"/>
      <c r="N207" s="43"/>
      <c r="O207" s="43"/>
      <c r="P207" s="43"/>
      <c r="Q207" s="43"/>
      <c r="R207" s="43"/>
      <c r="S207" s="43"/>
      <c r="T207" s="79"/>
      <c r="AT207" s="25" t="s">
        <v>640</v>
      </c>
      <c r="AU207" s="25" t="s">
        <v>87</v>
      </c>
    </row>
    <row r="208" spans="2:65" s="1" customFormat="1" ht="22.5" customHeight="1">
      <c r="B208" s="42"/>
      <c r="C208" s="205" t="s">
        <v>942</v>
      </c>
      <c r="D208" s="205" t="s">
        <v>230</v>
      </c>
      <c r="E208" s="206" t="s">
        <v>3009</v>
      </c>
      <c r="F208" s="207" t="s">
        <v>3010</v>
      </c>
      <c r="G208" s="208" t="s">
        <v>2949</v>
      </c>
      <c r="H208" s="209">
        <v>13</v>
      </c>
      <c r="I208" s="210"/>
      <c r="J208" s="211">
        <f>ROUND(I208*H208,2)</f>
        <v>0</v>
      </c>
      <c r="K208" s="207" t="s">
        <v>264</v>
      </c>
      <c r="L208" s="62"/>
      <c r="M208" s="212" t="s">
        <v>22</v>
      </c>
      <c r="N208" s="213" t="s">
        <v>50</v>
      </c>
      <c r="O208" s="43"/>
      <c r="P208" s="214">
        <f>O208*H208</f>
        <v>0</v>
      </c>
      <c r="Q208" s="214">
        <v>2.034E-2</v>
      </c>
      <c r="R208" s="214">
        <f>Q208*H208</f>
        <v>0.26441999999999999</v>
      </c>
      <c r="S208" s="214">
        <v>0</v>
      </c>
      <c r="T208" s="215">
        <f>S208*H208</f>
        <v>0</v>
      </c>
      <c r="AR208" s="25" t="s">
        <v>304</v>
      </c>
      <c r="AT208" s="25" t="s">
        <v>230</v>
      </c>
      <c r="AU208" s="25" t="s">
        <v>87</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304</v>
      </c>
      <c r="BM208" s="25" t="s">
        <v>3011</v>
      </c>
    </row>
    <row r="209" spans="2:65" s="1" customFormat="1" ht="27">
      <c r="B209" s="42"/>
      <c r="C209" s="64"/>
      <c r="D209" s="219" t="s">
        <v>640</v>
      </c>
      <c r="E209" s="64"/>
      <c r="F209" s="280" t="s">
        <v>3005</v>
      </c>
      <c r="G209" s="64"/>
      <c r="H209" s="64"/>
      <c r="I209" s="173"/>
      <c r="J209" s="64"/>
      <c r="K209" s="64"/>
      <c r="L209" s="62"/>
      <c r="M209" s="255"/>
      <c r="N209" s="43"/>
      <c r="O209" s="43"/>
      <c r="P209" s="43"/>
      <c r="Q209" s="43"/>
      <c r="R209" s="43"/>
      <c r="S209" s="43"/>
      <c r="T209" s="79"/>
      <c r="AT209" s="25" t="s">
        <v>640</v>
      </c>
      <c r="AU209" s="25" t="s">
        <v>87</v>
      </c>
    </row>
    <row r="210" spans="2:65" s="1" customFormat="1" ht="22.5" customHeight="1">
      <c r="B210" s="42"/>
      <c r="C210" s="205" t="s">
        <v>865</v>
      </c>
      <c r="D210" s="205" t="s">
        <v>230</v>
      </c>
      <c r="E210" s="206" t="s">
        <v>3012</v>
      </c>
      <c r="F210" s="207" t="s">
        <v>3013</v>
      </c>
      <c r="G210" s="208" t="s">
        <v>2949</v>
      </c>
      <c r="H210" s="209">
        <v>24</v>
      </c>
      <c r="I210" s="210"/>
      <c r="J210" s="211">
        <f>ROUND(I210*H210,2)</f>
        <v>0</v>
      </c>
      <c r="K210" s="207" t="s">
        <v>234</v>
      </c>
      <c r="L210" s="62"/>
      <c r="M210" s="212" t="s">
        <v>22</v>
      </c>
      <c r="N210" s="213" t="s">
        <v>50</v>
      </c>
      <c r="O210" s="43"/>
      <c r="P210" s="214">
        <f>O210*H210</f>
        <v>0</v>
      </c>
      <c r="Q210" s="214">
        <v>4.9399999999999999E-3</v>
      </c>
      <c r="R210" s="214">
        <f>Q210*H210</f>
        <v>0.11856</v>
      </c>
      <c r="S210" s="214">
        <v>0</v>
      </c>
      <c r="T210" s="215">
        <f>S210*H210</f>
        <v>0</v>
      </c>
      <c r="AR210" s="25" t="s">
        <v>304</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304</v>
      </c>
      <c r="BM210" s="25" t="s">
        <v>3014</v>
      </c>
    </row>
    <row r="211" spans="2:65" s="1" customFormat="1" ht="22.5" customHeight="1">
      <c r="B211" s="42"/>
      <c r="C211" s="205" t="s">
        <v>871</v>
      </c>
      <c r="D211" s="205" t="s">
        <v>230</v>
      </c>
      <c r="E211" s="206" t="s">
        <v>3015</v>
      </c>
      <c r="F211" s="207" t="s">
        <v>3016</v>
      </c>
      <c r="G211" s="208" t="s">
        <v>2949</v>
      </c>
      <c r="H211" s="209">
        <v>5</v>
      </c>
      <c r="I211" s="210"/>
      <c r="J211" s="211">
        <f>ROUND(I211*H211,2)</f>
        <v>0</v>
      </c>
      <c r="K211" s="207" t="s">
        <v>234</v>
      </c>
      <c r="L211" s="62"/>
      <c r="M211" s="212" t="s">
        <v>22</v>
      </c>
      <c r="N211" s="213" t="s">
        <v>50</v>
      </c>
      <c r="O211" s="43"/>
      <c r="P211" s="214">
        <f>O211*H211</f>
        <v>0</v>
      </c>
      <c r="Q211" s="214">
        <v>1.47E-2</v>
      </c>
      <c r="R211" s="214">
        <f>Q211*H211</f>
        <v>7.3499999999999996E-2</v>
      </c>
      <c r="S211" s="214">
        <v>0</v>
      </c>
      <c r="T211" s="215">
        <f>S211*H211</f>
        <v>0</v>
      </c>
      <c r="AR211" s="25" t="s">
        <v>304</v>
      </c>
      <c r="AT211" s="25" t="s">
        <v>230</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304</v>
      </c>
      <c r="BM211" s="25" t="s">
        <v>3017</v>
      </c>
    </row>
    <row r="212" spans="2:65" s="1" customFormat="1" ht="22.5" customHeight="1">
      <c r="B212" s="42"/>
      <c r="C212" s="205" t="s">
        <v>30</v>
      </c>
      <c r="D212" s="205" t="s">
        <v>230</v>
      </c>
      <c r="E212" s="206" t="s">
        <v>3018</v>
      </c>
      <c r="F212" s="207" t="s">
        <v>3019</v>
      </c>
      <c r="G212" s="208" t="s">
        <v>2949</v>
      </c>
      <c r="H212" s="209">
        <v>248</v>
      </c>
      <c r="I212" s="210"/>
      <c r="J212" s="211">
        <f>ROUND(I212*H212,2)</f>
        <v>0</v>
      </c>
      <c r="K212" s="207" t="s">
        <v>234</v>
      </c>
      <c r="L212" s="62"/>
      <c r="M212" s="212" t="s">
        <v>22</v>
      </c>
      <c r="N212" s="213" t="s">
        <v>50</v>
      </c>
      <c r="O212" s="43"/>
      <c r="P212" s="214">
        <f>O212*H212</f>
        <v>0</v>
      </c>
      <c r="Q212" s="214">
        <v>2.9999999999999997E-4</v>
      </c>
      <c r="R212" s="214">
        <f>Q212*H212</f>
        <v>7.4399999999999994E-2</v>
      </c>
      <c r="S212" s="214">
        <v>0</v>
      </c>
      <c r="T212" s="215">
        <f>S212*H212</f>
        <v>0</v>
      </c>
      <c r="AR212" s="25" t="s">
        <v>304</v>
      </c>
      <c r="AT212" s="25" t="s">
        <v>230</v>
      </c>
      <c r="AU212" s="25" t="s">
        <v>87</v>
      </c>
      <c r="AY212" s="25" t="s">
        <v>228</v>
      </c>
      <c r="BE212" s="216">
        <f>IF(N212="základní",J212,0)</f>
        <v>0</v>
      </c>
      <c r="BF212" s="216">
        <f>IF(N212="snížená",J212,0)</f>
        <v>0</v>
      </c>
      <c r="BG212" s="216">
        <f>IF(N212="zákl. přenesená",J212,0)</f>
        <v>0</v>
      </c>
      <c r="BH212" s="216">
        <f>IF(N212="sníž. přenesená",J212,0)</f>
        <v>0</v>
      </c>
      <c r="BI212" s="216">
        <f>IF(N212="nulová",J212,0)</f>
        <v>0</v>
      </c>
      <c r="BJ212" s="25" t="s">
        <v>24</v>
      </c>
      <c r="BK212" s="216">
        <f>ROUND(I212*H212,2)</f>
        <v>0</v>
      </c>
      <c r="BL212" s="25" t="s">
        <v>304</v>
      </c>
      <c r="BM212" s="25" t="s">
        <v>3020</v>
      </c>
    </row>
    <row r="213" spans="2:65" s="1" customFormat="1" ht="22.5" customHeight="1">
      <c r="B213" s="42"/>
      <c r="C213" s="205" t="s">
        <v>880</v>
      </c>
      <c r="D213" s="205" t="s">
        <v>230</v>
      </c>
      <c r="E213" s="206" t="s">
        <v>3021</v>
      </c>
      <c r="F213" s="207" t="s">
        <v>3022</v>
      </c>
      <c r="G213" s="208" t="s">
        <v>2949</v>
      </c>
      <c r="H213" s="209">
        <v>5</v>
      </c>
      <c r="I213" s="210"/>
      <c r="J213" s="211">
        <f>ROUND(I213*H213,2)</f>
        <v>0</v>
      </c>
      <c r="K213" s="207" t="s">
        <v>234</v>
      </c>
      <c r="L213" s="62"/>
      <c r="M213" s="212" t="s">
        <v>22</v>
      </c>
      <c r="N213" s="213" t="s">
        <v>50</v>
      </c>
      <c r="O213" s="43"/>
      <c r="P213" s="214">
        <f>O213*H213</f>
        <v>0</v>
      </c>
      <c r="Q213" s="214">
        <v>1.9599999999999999E-3</v>
      </c>
      <c r="R213" s="214">
        <f>Q213*H213</f>
        <v>9.7999999999999997E-3</v>
      </c>
      <c r="S213" s="214">
        <v>0</v>
      </c>
      <c r="T213" s="215">
        <f>S213*H213</f>
        <v>0</v>
      </c>
      <c r="AR213" s="25" t="s">
        <v>304</v>
      </c>
      <c r="AT213" s="25" t="s">
        <v>230</v>
      </c>
      <c r="AU213" s="25" t="s">
        <v>87</v>
      </c>
      <c r="AY213" s="25" t="s">
        <v>228</v>
      </c>
      <c r="BE213" s="216">
        <f>IF(N213="základní",J213,0)</f>
        <v>0</v>
      </c>
      <c r="BF213" s="216">
        <f>IF(N213="snížená",J213,0)</f>
        <v>0</v>
      </c>
      <c r="BG213" s="216">
        <f>IF(N213="zákl. přenesená",J213,0)</f>
        <v>0</v>
      </c>
      <c r="BH213" s="216">
        <f>IF(N213="sníž. přenesená",J213,0)</f>
        <v>0</v>
      </c>
      <c r="BI213" s="216">
        <f>IF(N213="nulová",J213,0)</f>
        <v>0</v>
      </c>
      <c r="BJ213" s="25" t="s">
        <v>24</v>
      </c>
      <c r="BK213" s="216">
        <f>ROUND(I213*H213,2)</f>
        <v>0</v>
      </c>
      <c r="BL213" s="25" t="s">
        <v>304</v>
      </c>
      <c r="BM213" s="25" t="s">
        <v>3023</v>
      </c>
    </row>
    <row r="214" spans="2:65" s="1" customFormat="1" ht="27">
      <c r="B214" s="42"/>
      <c r="C214" s="64"/>
      <c r="D214" s="219" t="s">
        <v>640</v>
      </c>
      <c r="E214" s="64"/>
      <c r="F214" s="280" t="s">
        <v>3024</v>
      </c>
      <c r="G214" s="64"/>
      <c r="H214" s="64"/>
      <c r="I214" s="173"/>
      <c r="J214" s="64"/>
      <c r="K214" s="64"/>
      <c r="L214" s="62"/>
      <c r="M214" s="255"/>
      <c r="N214" s="43"/>
      <c r="O214" s="43"/>
      <c r="P214" s="43"/>
      <c r="Q214" s="43"/>
      <c r="R214" s="43"/>
      <c r="S214" s="43"/>
      <c r="T214" s="79"/>
      <c r="AT214" s="25" t="s">
        <v>640</v>
      </c>
      <c r="AU214" s="25" t="s">
        <v>87</v>
      </c>
    </row>
    <row r="215" spans="2:65" s="1" customFormat="1" ht="22.5" customHeight="1">
      <c r="B215" s="42"/>
      <c r="C215" s="205" t="s">
        <v>884</v>
      </c>
      <c r="D215" s="205" t="s">
        <v>230</v>
      </c>
      <c r="E215" s="206" t="s">
        <v>3025</v>
      </c>
      <c r="F215" s="207" t="s">
        <v>3026</v>
      </c>
      <c r="G215" s="208" t="s">
        <v>2949</v>
      </c>
      <c r="H215" s="209">
        <v>26</v>
      </c>
      <c r="I215" s="210"/>
      <c r="J215" s="211">
        <f>ROUND(I215*H215,2)</f>
        <v>0</v>
      </c>
      <c r="K215" s="207" t="s">
        <v>234</v>
      </c>
      <c r="L215" s="62"/>
      <c r="M215" s="212" t="s">
        <v>22</v>
      </c>
      <c r="N215" s="213" t="s">
        <v>50</v>
      </c>
      <c r="O215" s="43"/>
      <c r="P215" s="214">
        <f>O215*H215</f>
        <v>0</v>
      </c>
      <c r="Q215" s="214">
        <v>1.8E-3</v>
      </c>
      <c r="R215" s="214">
        <f>Q215*H215</f>
        <v>4.6800000000000001E-2</v>
      </c>
      <c r="S215" s="214">
        <v>0</v>
      </c>
      <c r="T215" s="215">
        <f>S215*H215</f>
        <v>0</v>
      </c>
      <c r="AR215" s="25" t="s">
        <v>304</v>
      </c>
      <c r="AT215" s="25" t="s">
        <v>230</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304</v>
      </c>
      <c r="BM215" s="25" t="s">
        <v>3027</v>
      </c>
    </row>
    <row r="216" spans="2:65" s="1" customFormat="1" ht="27">
      <c r="B216" s="42"/>
      <c r="C216" s="64"/>
      <c r="D216" s="219" t="s">
        <v>640</v>
      </c>
      <c r="E216" s="64"/>
      <c r="F216" s="280" t="s">
        <v>3024</v>
      </c>
      <c r="G216" s="64"/>
      <c r="H216" s="64"/>
      <c r="I216" s="173"/>
      <c r="J216" s="64"/>
      <c r="K216" s="64"/>
      <c r="L216" s="62"/>
      <c r="M216" s="255"/>
      <c r="N216" s="43"/>
      <c r="O216" s="43"/>
      <c r="P216" s="43"/>
      <c r="Q216" s="43"/>
      <c r="R216" s="43"/>
      <c r="S216" s="43"/>
      <c r="T216" s="79"/>
      <c r="AT216" s="25" t="s">
        <v>640</v>
      </c>
      <c r="AU216" s="25" t="s">
        <v>87</v>
      </c>
    </row>
    <row r="217" spans="2:65" s="1" customFormat="1" ht="22.5" customHeight="1">
      <c r="B217" s="42"/>
      <c r="C217" s="205" t="s">
        <v>888</v>
      </c>
      <c r="D217" s="205" t="s">
        <v>230</v>
      </c>
      <c r="E217" s="206" t="s">
        <v>3028</v>
      </c>
      <c r="F217" s="207" t="s">
        <v>3029</v>
      </c>
      <c r="G217" s="208" t="s">
        <v>2949</v>
      </c>
      <c r="H217" s="209">
        <v>96</v>
      </c>
      <c r="I217" s="210"/>
      <c r="J217" s="211">
        <f>ROUND(I217*H217,2)</f>
        <v>0</v>
      </c>
      <c r="K217" s="207" t="s">
        <v>234</v>
      </c>
      <c r="L217" s="62"/>
      <c r="M217" s="212" t="s">
        <v>22</v>
      </c>
      <c r="N217" s="213" t="s">
        <v>50</v>
      </c>
      <c r="O217" s="43"/>
      <c r="P217" s="214">
        <f>O217*H217</f>
        <v>0</v>
      </c>
      <c r="Q217" s="214">
        <v>1.8E-3</v>
      </c>
      <c r="R217" s="214">
        <f>Q217*H217</f>
        <v>0.17280000000000001</v>
      </c>
      <c r="S217" s="214">
        <v>0</v>
      </c>
      <c r="T217" s="215">
        <f>S217*H217</f>
        <v>0</v>
      </c>
      <c r="AR217" s="25" t="s">
        <v>304</v>
      </c>
      <c r="AT217" s="25" t="s">
        <v>230</v>
      </c>
      <c r="AU217" s="25" t="s">
        <v>87</v>
      </c>
      <c r="AY217" s="25" t="s">
        <v>228</v>
      </c>
      <c r="BE217" s="216">
        <f>IF(N217="základní",J217,0)</f>
        <v>0</v>
      </c>
      <c r="BF217" s="216">
        <f>IF(N217="snížená",J217,0)</f>
        <v>0</v>
      </c>
      <c r="BG217" s="216">
        <f>IF(N217="zákl. přenesená",J217,0)</f>
        <v>0</v>
      </c>
      <c r="BH217" s="216">
        <f>IF(N217="sníž. přenesená",J217,0)</f>
        <v>0</v>
      </c>
      <c r="BI217" s="216">
        <f>IF(N217="nulová",J217,0)</f>
        <v>0</v>
      </c>
      <c r="BJ217" s="25" t="s">
        <v>24</v>
      </c>
      <c r="BK217" s="216">
        <f>ROUND(I217*H217,2)</f>
        <v>0</v>
      </c>
      <c r="BL217" s="25" t="s">
        <v>304</v>
      </c>
      <c r="BM217" s="25" t="s">
        <v>3030</v>
      </c>
    </row>
    <row r="218" spans="2:65" s="1" customFormat="1" ht="27">
      <c r="B218" s="42"/>
      <c r="C218" s="64"/>
      <c r="D218" s="219" t="s">
        <v>640</v>
      </c>
      <c r="E218" s="64"/>
      <c r="F218" s="280" t="s">
        <v>3024</v>
      </c>
      <c r="G218" s="64"/>
      <c r="H218" s="64"/>
      <c r="I218" s="173"/>
      <c r="J218" s="64"/>
      <c r="K218" s="64"/>
      <c r="L218" s="62"/>
      <c r="M218" s="255"/>
      <c r="N218" s="43"/>
      <c r="O218" s="43"/>
      <c r="P218" s="43"/>
      <c r="Q218" s="43"/>
      <c r="R218" s="43"/>
      <c r="S218" s="43"/>
      <c r="T218" s="79"/>
      <c r="AT218" s="25" t="s">
        <v>640</v>
      </c>
      <c r="AU218" s="25" t="s">
        <v>87</v>
      </c>
    </row>
    <row r="219" spans="2:65" s="1" customFormat="1" ht="22.5" customHeight="1">
      <c r="B219" s="42"/>
      <c r="C219" s="205" t="s">
        <v>892</v>
      </c>
      <c r="D219" s="205" t="s">
        <v>230</v>
      </c>
      <c r="E219" s="206" t="s">
        <v>3031</v>
      </c>
      <c r="F219" s="207" t="s">
        <v>3032</v>
      </c>
      <c r="G219" s="208" t="s">
        <v>2949</v>
      </c>
      <c r="H219" s="209">
        <v>20</v>
      </c>
      <c r="I219" s="210"/>
      <c r="J219" s="211">
        <f>ROUND(I219*H219,2)</f>
        <v>0</v>
      </c>
      <c r="K219" s="207" t="s">
        <v>234</v>
      </c>
      <c r="L219" s="62"/>
      <c r="M219" s="212" t="s">
        <v>22</v>
      </c>
      <c r="N219" s="213" t="s">
        <v>50</v>
      </c>
      <c r="O219" s="43"/>
      <c r="P219" s="214">
        <f>O219*H219</f>
        <v>0</v>
      </c>
      <c r="Q219" s="214">
        <v>2.9399999999999999E-3</v>
      </c>
      <c r="R219" s="214">
        <f>Q219*H219</f>
        <v>5.8799999999999998E-2</v>
      </c>
      <c r="S219" s="214">
        <v>0</v>
      </c>
      <c r="T219" s="215">
        <f>S219*H219</f>
        <v>0</v>
      </c>
      <c r="AR219" s="25" t="s">
        <v>304</v>
      </c>
      <c r="AT219" s="25" t="s">
        <v>230</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304</v>
      </c>
      <c r="BM219" s="25" t="s">
        <v>3033</v>
      </c>
    </row>
    <row r="220" spans="2:65" s="1" customFormat="1" ht="27">
      <c r="B220" s="42"/>
      <c r="C220" s="64"/>
      <c r="D220" s="219" t="s">
        <v>640</v>
      </c>
      <c r="E220" s="64"/>
      <c r="F220" s="280" t="s">
        <v>3024</v>
      </c>
      <c r="G220" s="64"/>
      <c r="H220" s="64"/>
      <c r="I220" s="173"/>
      <c r="J220" s="64"/>
      <c r="K220" s="64"/>
      <c r="L220" s="62"/>
      <c r="M220" s="255"/>
      <c r="N220" s="43"/>
      <c r="O220" s="43"/>
      <c r="P220" s="43"/>
      <c r="Q220" s="43"/>
      <c r="R220" s="43"/>
      <c r="S220" s="43"/>
      <c r="T220" s="79"/>
      <c r="AT220" s="25" t="s">
        <v>640</v>
      </c>
      <c r="AU220" s="25" t="s">
        <v>87</v>
      </c>
    </row>
    <row r="221" spans="2:65" s="1" customFormat="1" ht="31.5" customHeight="1">
      <c r="B221" s="42"/>
      <c r="C221" s="205" t="s">
        <v>896</v>
      </c>
      <c r="D221" s="205" t="s">
        <v>230</v>
      </c>
      <c r="E221" s="206" t="s">
        <v>3034</v>
      </c>
      <c r="F221" s="207" t="s">
        <v>3035</v>
      </c>
      <c r="G221" s="208" t="s">
        <v>2782</v>
      </c>
      <c r="H221" s="209">
        <v>11</v>
      </c>
      <c r="I221" s="210"/>
      <c r="J221" s="211">
        <f>ROUND(I221*H221,2)</f>
        <v>0</v>
      </c>
      <c r="K221" s="207" t="s">
        <v>264</v>
      </c>
      <c r="L221" s="62"/>
      <c r="M221" s="212" t="s">
        <v>22</v>
      </c>
      <c r="N221" s="213" t="s">
        <v>50</v>
      </c>
      <c r="O221" s="43"/>
      <c r="P221" s="214">
        <f>O221*H221</f>
        <v>0</v>
      </c>
      <c r="Q221" s="214">
        <v>0</v>
      </c>
      <c r="R221" s="214">
        <f>Q221*H221</f>
        <v>0</v>
      </c>
      <c r="S221" s="214">
        <v>0</v>
      </c>
      <c r="T221" s="215">
        <f>S221*H221</f>
        <v>0</v>
      </c>
      <c r="AR221" s="25" t="s">
        <v>304</v>
      </c>
      <c r="AT221" s="25" t="s">
        <v>230</v>
      </c>
      <c r="AU221" s="25" t="s">
        <v>87</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304</v>
      </c>
      <c r="BM221" s="25" t="s">
        <v>3036</v>
      </c>
    </row>
    <row r="222" spans="2:65" s="1" customFormat="1" ht="27">
      <c r="B222" s="42"/>
      <c r="C222" s="64"/>
      <c r="D222" s="219" t="s">
        <v>640</v>
      </c>
      <c r="E222" s="64"/>
      <c r="F222" s="280" t="s">
        <v>3024</v>
      </c>
      <c r="G222" s="64"/>
      <c r="H222" s="64"/>
      <c r="I222" s="173"/>
      <c r="J222" s="64"/>
      <c r="K222" s="64"/>
      <c r="L222" s="62"/>
      <c r="M222" s="255"/>
      <c r="N222" s="43"/>
      <c r="O222" s="43"/>
      <c r="P222" s="43"/>
      <c r="Q222" s="43"/>
      <c r="R222" s="43"/>
      <c r="S222" s="43"/>
      <c r="T222" s="79"/>
      <c r="AT222" s="25" t="s">
        <v>640</v>
      </c>
      <c r="AU222" s="25" t="s">
        <v>87</v>
      </c>
    </row>
    <row r="223" spans="2:65" s="1" customFormat="1" ht="22.5" customHeight="1">
      <c r="B223" s="42"/>
      <c r="C223" s="205" t="s">
        <v>901</v>
      </c>
      <c r="D223" s="205" t="s">
        <v>230</v>
      </c>
      <c r="E223" s="206" t="s">
        <v>3037</v>
      </c>
      <c r="F223" s="207" t="s">
        <v>3038</v>
      </c>
      <c r="G223" s="208" t="s">
        <v>1024</v>
      </c>
      <c r="H223" s="279"/>
      <c r="I223" s="210"/>
      <c r="J223" s="211">
        <f>ROUND(I223*H223,2)</f>
        <v>0</v>
      </c>
      <c r="K223" s="207" t="s">
        <v>234</v>
      </c>
      <c r="L223" s="62"/>
      <c r="M223" s="212" t="s">
        <v>22</v>
      </c>
      <c r="N223" s="213" t="s">
        <v>50</v>
      </c>
      <c r="O223" s="43"/>
      <c r="P223" s="214">
        <f>O223*H223</f>
        <v>0</v>
      </c>
      <c r="Q223" s="214">
        <v>0</v>
      </c>
      <c r="R223" s="214">
        <f>Q223*H223</f>
        <v>0</v>
      </c>
      <c r="S223" s="214">
        <v>0</v>
      </c>
      <c r="T223" s="215">
        <f>S223*H223</f>
        <v>0</v>
      </c>
      <c r="AR223" s="25" t="s">
        <v>304</v>
      </c>
      <c r="AT223" s="25" t="s">
        <v>230</v>
      </c>
      <c r="AU223" s="25" t="s">
        <v>87</v>
      </c>
      <c r="AY223" s="25" t="s">
        <v>228</v>
      </c>
      <c r="BE223" s="216">
        <f>IF(N223="základní",J223,0)</f>
        <v>0</v>
      </c>
      <c r="BF223" s="216">
        <f>IF(N223="snížená",J223,0)</f>
        <v>0</v>
      </c>
      <c r="BG223" s="216">
        <f>IF(N223="zákl. přenesená",J223,0)</f>
        <v>0</v>
      </c>
      <c r="BH223" s="216">
        <f>IF(N223="sníž. přenesená",J223,0)</f>
        <v>0</v>
      </c>
      <c r="BI223" s="216">
        <f>IF(N223="nulová",J223,0)</f>
        <v>0</v>
      </c>
      <c r="BJ223" s="25" t="s">
        <v>24</v>
      </c>
      <c r="BK223" s="216">
        <f>ROUND(I223*H223,2)</f>
        <v>0</v>
      </c>
      <c r="BL223" s="25" t="s">
        <v>304</v>
      </c>
      <c r="BM223" s="25" t="s">
        <v>3039</v>
      </c>
    </row>
    <row r="224" spans="2:65" s="11" customFormat="1" ht="29.85" customHeight="1">
      <c r="B224" s="188"/>
      <c r="C224" s="189"/>
      <c r="D224" s="202" t="s">
        <v>78</v>
      </c>
      <c r="E224" s="203" t="s">
        <v>3040</v>
      </c>
      <c r="F224" s="203" t="s">
        <v>3041</v>
      </c>
      <c r="G224" s="189"/>
      <c r="H224" s="189"/>
      <c r="I224" s="192"/>
      <c r="J224" s="204">
        <f>BK224</f>
        <v>0</v>
      </c>
      <c r="K224" s="189"/>
      <c r="L224" s="194"/>
      <c r="M224" s="195"/>
      <c r="N224" s="196"/>
      <c r="O224" s="196"/>
      <c r="P224" s="197">
        <f>SUM(P225:P231)</f>
        <v>0</v>
      </c>
      <c r="Q224" s="196"/>
      <c r="R224" s="197">
        <f>SUM(R225:R231)</f>
        <v>2.3165</v>
      </c>
      <c r="S224" s="196"/>
      <c r="T224" s="198">
        <f>SUM(T225:T231)</f>
        <v>0</v>
      </c>
      <c r="AR224" s="199" t="s">
        <v>87</v>
      </c>
      <c r="AT224" s="200" t="s">
        <v>78</v>
      </c>
      <c r="AU224" s="200" t="s">
        <v>24</v>
      </c>
      <c r="AY224" s="199" t="s">
        <v>228</v>
      </c>
      <c r="BK224" s="201">
        <f>SUM(BK225:BK231)</f>
        <v>0</v>
      </c>
    </row>
    <row r="225" spans="2:65" s="1" customFormat="1" ht="31.5" customHeight="1">
      <c r="B225" s="42"/>
      <c r="C225" s="205" t="s">
        <v>906</v>
      </c>
      <c r="D225" s="205" t="s">
        <v>230</v>
      </c>
      <c r="E225" s="206" t="s">
        <v>3042</v>
      </c>
      <c r="F225" s="207" t="s">
        <v>3043</v>
      </c>
      <c r="G225" s="208" t="s">
        <v>2949</v>
      </c>
      <c r="H225" s="209">
        <v>75</v>
      </c>
      <c r="I225" s="210"/>
      <c r="J225" s="211">
        <f t="shared" ref="J225:J231" si="60">ROUND(I225*H225,2)</f>
        <v>0</v>
      </c>
      <c r="K225" s="207" t="s">
        <v>234</v>
      </c>
      <c r="L225" s="62"/>
      <c r="M225" s="212" t="s">
        <v>22</v>
      </c>
      <c r="N225" s="213" t="s">
        <v>50</v>
      </c>
      <c r="O225" s="43"/>
      <c r="P225" s="214">
        <f t="shared" ref="P225:P231" si="61">O225*H225</f>
        <v>0</v>
      </c>
      <c r="Q225" s="214">
        <v>1.2E-2</v>
      </c>
      <c r="R225" s="214">
        <f t="shared" ref="R225:R231" si="62">Q225*H225</f>
        <v>0.9</v>
      </c>
      <c r="S225" s="214">
        <v>0</v>
      </c>
      <c r="T225" s="215">
        <f t="shared" ref="T225:T231" si="63">S225*H225</f>
        <v>0</v>
      </c>
      <c r="AR225" s="25" t="s">
        <v>304</v>
      </c>
      <c r="AT225" s="25" t="s">
        <v>230</v>
      </c>
      <c r="AU225" s="25" t="s">
        <v>87</v>
      </c>
      <c r="AY225" s="25" t="s">
        <v>228</v>
      </c>
      <c r="BE225" s="216">
        <f t="shared" ref="BE225:BE231" si="64">IF(N225="základní",J225,0)</f>
        <v>0</v>
      </c>
      <c r="BF225" s="216">
        <f t="shared" ref="BF225:BF231" si="65">IF(N225="snížená",J225,0)</f>
        <v>0</v>
      </c>
      <c r="BG225" s="216">
        <f t="shared" ref="BG225:BG231" si="66">IF(N225="zákl. přenesená",J225,0)</f>
        <v>0</v>
      </c>
      <c r="BH225" s="216">
        <f t="shared" ref="BH225:BH231" si="67">IF(N225="sníž. přenesená",J225,0)</f>
        <v>0</v>
      </c>
      <c r="BI225" s="216">
        <f t="shared" ref="BI225:BI231" si="68">IF(N225="nulová",J225,0)</f>
        <v>0</v>
      </c>
      <c r="BJ225" s="25" t="s">
        <v>24</v>
      </c>
      <c r="BK225" s="216">
        <f t="shared" ref="BK225:BK231" si="69">ROUND(I225*H225,2)</f>
        <v>0</v>
      </c>
      <c r="BL225" s="25" t="s">
        <v>304</v>
      </c>
      <c r="BM225" s="25" t="s">
        <v>3044</v>
      </c>
    </row>
    <row r="226" spans="2:65" s="1" customFormat="1" ht="31.5" customHeight="1">
      <c r="B226" s="42"/>
      <c r="C226" s="205" t="s">
        <v>910</v>
      </c>
      <c r="D226" s="205" t="s">
        <v>230</v>
      </c>
      <c r="E226" s="206" t="s">
        <v>3045</v>
      </c>
      <c r="F226" s="207" t="s">
        <v>3046</v>
      </c>
      <c r="G226" s="208" t="s">
        <v>2949</v>
      </c>
      <c r="H226" s="209">
        <v>2</v>
      </c>
      <c r="I226" s="210"/>
      <c r="J226" s="211">
        <f t="shared" si="60"/>
        <v>0</v>
      </c>
      <c r="K226" s="207" t="s">
        <v>234</v>
      </c>
      <c r="L226" s="62"/>
      <c r="M226" s="212" t="s">
        <v>22</v>
      </c>
      <c r="N226" s="213" t="s">
        <v>50</v>
      </c>
      <c r="O226" s="43"/>
      <c r="P226" s="214">
        <f t="shared" si="61"/>
        <v>0</v>
      </c>
      <c r="Q226" s="214">
        <v>1.2E-2</v>
      </c>
      <c r="R226" s="214">
        <f t="shared" si="62"/>
        <v>2.4E-2</v>
      </c>
      <c r="S226" s="214">
        <v>0</v>
      </c>
      <c r="T226" s="215">
        <f t="shared" si="63"/>
        <v>0</v>
      </c>
      <c r="AR226" s="25" t="s">
        <v>304</v>
      </c>
      <c r="AT226" s="25" t="s">
        <v>230</v>
      </c>
      <c r="AU226" s="25" t="s">
        <v>87</v>
      </c>
      <c r="AY226" s="25" t="s">
        <v>228</v>
      </c>
      <c r="BE226" s="216">
        <f t="shared" si="64"/>
        <v>0</v>
      </c>
      <c r="BF226" s="216">
        <f t="shared" si="65"/>
        <v>0</v>
      </c>
      <c r="BG226" s="216">
        <f t="shared" si="66"/>
        <v>0</v>
      </c>
      <c r="BH226" s="216">
        <f t="shared" si="67"/>
        <v>0</v>
      </c>
      <c r="BI226" s="216">
        <f t="shared" si="68"/>
        <v>0</v>
      </c>
      <c r="BJ226" s="25" t="s">
        <v>24</v>
      </c>
      <c r="BK226" s="216">
        <f t="shared" si="69"/>
        <v>0</v>
      </c>
      <c r="BL226" s="25" t="s">
        <v>304</v>
      </c>
      <c r="BM226" s="25" t="s">
        <v>3047</v>
      </c>
    </row>
    <row r="227" spans="2:65" s="1" customFormat="1" ht="22.5" customHeight="1">
      <c r="B227" s="42"/>
      <c r="C227" s="205" t="s">
        <v>914</v>
      </c>
      <c r="D227" s="205" t="s">
        <v>230</v>
      </c>
      <c r="E227" s="206" t="s">
        <v>3048</v>
      </c>
      <c r="F227" s="207" t="s">
        <v>3049</v>
      </c>
      <c r="G227" s="208" t="s">
        <v>2949</v>
      </c>
      <c r="H227" s="209">
        <v>5</v>
      </c>
      <c r="I227" s="210"/>
      <c r="J227" s="211">
        <f t="shared" si="60"/>
        <v>0</v>
      </c>
      <c r="K227" s="207" t="s">
        <v>234</v>
      </c>
      <c r="L227" s="62"/>
      <c r="M227" s="212" t="s">
        <v>22</v>
      </c>
      <c r="N227" s="213" t="s">
        <v>50</v>
      </c>
      <c r="O227" s="43"/>
      <c r="P227" s="214">
        <f t="shared" si="61"/>
        <v>0</v>
      </c>
      <c r="Q227" s="214">
        <v>1.5599999999999999E-2</v>
      </c>
      <c r="R227" s="214">
        <f t="shared" si="62"/>
        <v>7.8E-2</v>
      </c>
      <c r="S227" s="214">
        <v>0</v>
      </c>
      <c r="T227" s="215">
        <f t="shared" si="63"/>
        <v>0</v>
      </c>
      <c r="AR227" s="25" t="s">
        <v>304</v>
      </c>
      <c r="AT227" s="25" t="s">
        <v>230</v>
      </c>
      <c r="AU227" s="25" t="s">
        <v>87</v>
      </c>
      <c r="AY227" s="25" t="s">
        <v>228</v>
      </c>
      <c r="BE227" s="216">
        <f t="shared" si="64"/>
        <v>0</v>
      </c>
      <c r="BF227" s="216">
        <f t="shared" si="65"/>
        <v>0</v>
      </c>
      <c r="BG227" s="216">
        <f t="shared" si="66"/>
        <v>0</v>
      </c>
      <c r="BH227" s="216">
        <f t="shared" si="67"/>
        <v>0</v>
      </c>
      <c r="BI227" s="216">
        <f t="shared" si="68"/>
        <v>0</v>
      </c>
      <c r="BJ227" s="25" t="s">
        <v>24</v>
      </c>
      <c r="BK227" s="216">
        <f t="shared" si="69"/>
        <v>0</v>
      </c>
      <c r="BL227" s="25" t="s">
        <v>304</v>
      </c>
      <c r="BM227" s="25" t="s">
        <v>3050</v>
      </c>
    </row>
    <row r="228" spans="2:65" s="1" customFormat="1" ht="22.5" customHeight="1">
      <c r="B228" s="42"/>
      <c r="C228" s="205" t="s">
        <v>918</v>
      </c>
      <c r="D228" s="205" t="s">
        <v>230</v>
      </c>
      <c r="E228" s="206" t="s">
        <v>3051</v>
      </c>
      <c r="F228" s="207" t="s">
        <v>3052</v>
      </c>
      <c r="G228" s="208" t="s">
        <v>2949</v>
      </c>
      <c r="H228" s="209">
        <v>31</v>
      </c>
      <c r="I228" s="210"/>
      <c r="J228" s="211">
        <f t="shared" si="60"/>
        <v>0</v>
      </c>
      <c r="K228" s="207" t="s">
        <v>234</v>
      </c>
      <c r="L228" s="62"/>
      <c r="M228" s="212" t="s">
        <v>22</v>
      </c>
      <c r="N228" s="213" t="s">
        <v>50</v>
      </c>
      <c r="O228" s="43"/>
      <c r="P228" s="214">
        <f t="shared" si="61"/>
        <v>0</v>
      </c>
      <c r="Q228" s="214">
        <v>1.17E-2</v>
      </c>
      <c r="R228" s="214">
        <f t="shared" si="62"/>
        <v>0.36270000000000002</v>
      </c>
      <c r="S228" s="214">
        <v>0</v>
      </c>
      <c r="T228" s="215">
        <f t="shared" si="63"/>
        <v>0</v>
      </c>
      <c r="AR228" s="25" t="s">
        <v>304</v>
      </c>
      <c r="AT228" s="25" t="s">
        <v>230</v>
      </c>
      <c r="AU228" s="25" t="s">
        <v>87</v>
      </c>
      <c r="AY228" s="25" t="s">
        <v>228</v>
      </c>
      <c r="BE228" s="216">
        <f t="shared" si="64"/>
        <v>0</v>
      </c>
      <c r="BF228" s="216">
        <f t="shared" si="65"/>
        <v>0</v>
      </c>
      <c r="BG228" s="216">
        <f t="shared" si="66"/>
        <v>0</v>
      </c>
      <c r="BH228" s="216">
        <f t="shared" si="67"/>
        <v>0</v>
      </c>
      <c r="BI228" s="216">
        <f t="shared" si="68"/>
        <v>0</v>
      </c>
      <c r="BJ228" s="25" t="s">
        <v>24</v>
      </c>
      <c r="BK228" s="216">
        <f t="shared" si="69"/>
        <v>0</v>
      </c>
      <c r="BL228" s="25" t="s">
        <v>304</v>
      </c>
      <c r="BM228" s="25" t="s">
        <v>3053</v>
      </c>
    </row>
    <row r="229" spans="2:65" s="1" customFormat="1" ht="31.5" customHeight="1">
      <c r="B229" s="42"/>
      <c r="C229" s="205" t="s">
        <v>922</v>
      </c>
      <c r="D229" s="205" t="s">
        <v>230</v>
      </c>
      <c r="E229" s="206" t="s">
        <v>3054</v>
      </c>
      <c r="F229" s="207" t="s">
        <v>3055</v>
      </c>
      <c r="G229" s="208" t="s">
        <v>2949</v>
      </c>
      <c r="H229" s="209">
        <v>47</v>
      </c>
      <c r="I229" s="210"/>
      <c r="J229" s="211">
        <f t="shared" si="60"/>
        <v>0</v>
      </c>
      <c r="K229" s="207" t="s">
        <v>234</v>
      </c>
      <c r="L229" s="62"/>
      <c r="M229" s="212" t="s">
        <v>22</v>
      </c>
      <c r="N229" s="213" t="s">
        <v>50</v>
      </c>
      <c r="O229" s="43"/>
      <c r="P229" s="214">
        <f t="shared" si="61"/>
        <v>0</v>
      </c>
      <c r="Q229" s="214">
        <v>1.865E-2</v>
      </c>
      <c r="R229" s="214">
        <f t="shared" si="62"/>
        <v>0.87654999999999994</v>
      </c>
      <c r="S229" s="214">
        <v>0</v>
      </c>
      <c r="T229" s="215">
        <f t="shared" si="63"/>
        <v>0</v>
      </c>
      <c r="AR229" s="25" t="s">
        <v>304</v>
      </c>
      <c r="AT229" s="25" t="s">
        <v>230</v>
      </c>
      <c r="AU229" s="25" t="s">
        <v>87</v>
      </c>
      <c r="AY229" s="25" t="s">
        <v>228</v>
      </c>
      <c r="BE229" s="216">
        <f t="shared" si="64"/>
        <v>0</v>
      </c>
      <c r="BF229" s="216">
        <f t="shared" si="65"/>
        <v>0</v>
      </c>
      <c r="BG229" s="216">
        <f t="shared" si="66"/>
        <v>0</v>
      </c>
      <c r="BH229" s="216">
        <f t="shared" si="67"/>
        <v>0</v>
      </c>
      <c r="BI229" s="216">
        <f t="shared" si="68"/>
        <v>0</v>
      </c>
      <c r="BJ229" s="25" t="s">
        <v>24</v>
      </c>
      <c r="BK229" s="216">
        <f t="shared" si="69"/>
        <v>0</v>
      </c>
      <c r="BL229" s="25" t="s">
        <v>304</v>
      </c>
      <c r="BM229" s="25" t="s">
        <v>3056</v>
      </c>
    </row>
    <row r="230" spans="2:65" s="1" customFormat="1" ht="22.5" customHeight="1">
      <c r="B230" s="42"/>
      <c r="C230" s="205" t="s">
        <v>929</v>
      </c>
      <c r="D230" s="205" t="s">
        <v>230</v>
      </c>
      <c r="E230" s="206" t="s">
        <v>3057</v>
      </c>
      <c r="F230" s="207" t="s">
        <v>3058</v>
      </c>
      <c r="G230" s="208" t="s">
        <v>2949</v>
      </c>
      <c r="H230" s="209">
        <v>5</v>
      </c>
      <c r="I230" s="210"/>
      <c r="J230" s="211">
        <f t="shared" si="60"/>
        <v>0</v>
      </c>
      <c r="K230" s="207" t="s">
        <v>234</v>
      </c>
      <c r="L230" s="62"/>
      <c r="M230" s="212" t="s">
        <v>22</v>
      </c>
      <c r="N230" s="213" t="s">
        <v>50</v>
      </c>
      <c r="O230" s="43"/>
      <c r="P230" s="214">
        <f t="shared" si="61"/>
        <v>0</v>
      </c>
      <c r="Q230" s="214">
        <v>1.5049999999999999E-2</v>
      </c>
      <c r="R230" s="214">
        <f t="shared" si="62"/>
        <v>7.5249999999999997E-2</v>
      </c>
      <c r="S230" s="214">
        <v>0</v>
      </c>
      <c r="T230" s="215">
        <f t="shared" si="63"/>
        <v>0</v>
      </c>
      <c r="AR230" s="25" t="s">
        <v>304</v>
      </c>
      <c r="AT230" s="25" t="s">
        <v>230</v>
      </c>
      <c r="AU230" s="25" t="s">
        <v>87</v>
      </c>
      <c r="AY230" s="25" t="s">
        <v>228</v>
      </c>
      <c r="BE230" s="216">
        <f t="shared" si="64"/>
        <v>0</v>
      </c>
      <c r="BF230" s="216">
        <f t="shared" si="65"/>
        <v>0</v>
      </c>
      <c r="BG230" s="216">
        <f t="shared" si="66"/>
        <v>0</v>
      </c>
      <c r="BH230" s="216">
        <f t="shared" si="67"/>
        <v>0</v>
      </c>
      <c r="BI230" s="216">
        <f t="shared" si="68"/>
        <v>0</v>
      </c>
      <c r="BJ230" s="25" t="s">
        <v>24</v>
      </c>
      <c r="BK230" s="216">
        <f t="shared" si="69"/>
        <v>0</v>
      </c>
      <c r="BL230" s="25" t="s">
        <v>304</v>
      </c>
      <c r="BM230" s="25" t="s">
        <v>3059</v>
      </c>
    </row>
    <row r="231" spans="2:65" s="1" customFormat="1" ht="22.5" customHeight="1">
      <c r="B231" s="42"/>
      <c r="C231" s="205" t="s">
        <v>933</v>
      </c>
      <c r="D231" s="205" t="s">
        <v>230</v>
      </c>
      <c r="E231" s="206" t="s">
        <v>3060</v>
      </c>
      <c r="F231" s="207" t="s">
        <v>3061</v>
      </c>
      <c r="G231" s="208" t="s">
        <v>1024</v>
      </c>
      <c r="H231" s="279"/>
      <c r="I231" s="210"/>
      <c r="J231" s="211">
        <f t="shared" si="60"/>
        <v>0</v>
      </c>
      <c r="K231" s="207" t="s">
        <v>234</v>
      </c>
      <c r="L231" s="62"/>
      <c r="M231" s="212" t="s">
        <v>22</v>
      </c>
      <c r="N231" s="213" t="s">
        <v>50</v>
      </c>
      <c r="O231" s="43"/>
      <c r="P231" s="214">
        <f t="shared" si="61"/>
        <v>0</v>
      </c>
      <c r="Q231" s="214">
        <v>0</v>
      </c>
      <c r="R231" s="214">
        <f t="shared" si="62"/>
        <v>0</v>
      </c>
      <c r="S231" s="214">
        <v>0</v>
      </c>
      <c r="T231" s="215">
        <f t="shared" si="63"/>
        <v>0</v>
      </c>
      <c r="AR231" s="25" t="s">
        <v>304</v>
      </c>
      <c r="AT231" s="25" t="s">
        <v>230</v>
      </c>
      <c r="AU231" s="25" t="s">
        <v>87</v>
      </c>
      <c r="AY231" s="25" t="s">
        <v>228</v>
      </c>
      <c r="BE231" s="216">
        <f t="shared" si="64"/>
        <v>0</v>
      </c>
      <c r="BF231" s="216">
        <f t="shared" si="65"/>
        <v>0</v>
      </c>
      <c r="BG231" s="216">
        <f t="shared" si="66"/>
        <v>0</v>
      </c>
      <c r="BH231" s="216">
        <f t="shared" si="67"/>
        <v>0</v>
      </c>
      <c r="BI231" s="216">
        <f t="shared" si="68"/>
        <v>0</v>
      </c>
      <c r="BJ231" s="25" t="s">
        <v>24</v>
      </c>
      <c r="BK231" s="216">
        <f t="shared" si="69"/>
        <v>0</v>
      </c>
      <c r="BL231" s="25" t="s">
        <v>304</v>
      </c>
      <c r="BM231" s="25" t="s">
        <v>3062</v>
      </c>
    </row>
    <row r="232" spans="2:65" s="11" customFormat="1" ht="29.85" customHeight="1">
      <c r="B232" s="188"/>
      <c r="C232" s="189"/>
      <c r="D232" s="202" t="s">
        <v>78</v>
      </c>
      <c r="E232" s="203" t="s">
        <v>3063</v>
      </c>
      <c r="F232" s="203" t="s">
        <v>3064</v>
      </c>
      <c r="G232" s="189"/>
      <c r="H232" s="189"/>
      <c r="I232" s="192"/>
      <c r="J232" s="204">
        <f>BK232</f>
        <v>0</v>
      </c>
      <c r="K232" s="189"/>
      <c r="L232" s="194"/>
      <c r="M232" s="195"/>
      <c r="N232" s="196"/>
      <c r="O232" s="196"/>
      <c r="P232" s="197">
        <f>P233</f>
        <v>0</v>
      </c>
      <c r="Q232" s="196"/>
      <c r="R232" s="197">
        <f>R233</f>
        <v>4.9799999999999997E-2</v>
      </c>
      <c r="S232" s="196"/>
      <c r="T232" s="198">
        <f>T233</f>
        <v>0</v>
      </c>
      <c r="AR232" s="199" t="s">
        <v>87</v>
      </c>
      <c r="AT232" s="200" t="s">
        <v>78</v>
      </c>
      <c r="AU232" s="200" t="s">
        <v>24</v>
      </c>
      <c r="AY232" s="199" t="s">
        <v>228</v>
      </c>
      <c r="BK232" s="201">
        <f>BK233</f>
        <v>0</v>
      </c>
    </row>
    <row r="233" spans="2:65" s="1" customFormat="1" ht="22.5" customHeight="1">
      <c r="B233" s="42"/>
      <c r="C233" s="205" t="s">
        <v>937</v>
      </c>
      <c r="D233" s="205" t="s">
        <v>230</v>
      </c>
      <c r="E233" s="206" t="s">
        <v>3065</v>
      </c>
      <c r="F233" s="207" t="s">
        <v>3066</v>
      </c>
      <c r="G233" s="208" t="s">
        <v>515</v>
      </c>
      <c r="H233" s="209">
        <v>83</v>
      </c>
      <c r="I233" s="210"/>
      <c r="J233" s="211">
        <f>ROUND(I233*H233,2)</f>
        <v>0</v>
      </c>
      <c r="K233" s="207" t="s">
        <v>22</v>
      </c>
      <c r="L233" s="62"/>
      <c r="M233" s="212" t="s">
        <v>22</v>
      </c>
      <c r="N233" s="290" t="s">
        <v>50</v>
      </c>
      <c r="O233" s="291"/>
      <c r="P233" s="292">
        <f>O233*H233</f>
        <v>0</v>
      </c>
      <c r="Q233" s="292">
        <v>5.9999999999999995E-4</v>
      </c>
      <c r="R233" s="292">
        <f>Q233*H233</f>
        <v>4.9799999999999997E-2</v>
      </c>
      <c r="S233" s="292">
        <v>0</v>
      </c>
      <c r="T233" s="293">
        <f>S233*H233</f>
        <v>0</v>
      </c>
      <c r="AR233" s="25" t="s">
        <v>304</v>
      </c>
      <c r="AT233" s="25" t="s">
        <v>230</v>
      </c>
      <c r="AU233" s="25" t="s">
        <v>87</v>
      </c>
      <c r="AY233" s="25" t="s">
        <v>228</v>
      </c>
      <c r="BE233" s="216">
        <f>IF(N233="základní",J233,0)</f>
        <v>0</v>
      </c>
      <c r="BF233" s="216">
        <f>IF(N233="snížená",J233,0)</f>
        <v>0</v>
      </c>
      <c r="BG233" s="216">
        <f>IF(N233="zákl. přenesená",J233,0)</f>
        <v>0</v>
      </c>
      <c r="BH233" s="216">
        <f>IF(N233="sníž. přenesená",J233,0)</f>
        <v>0</v>
      </c>
      <c r="BI233" s="216">
        <f>IF(N233="nulová",J233,0)</f>
        <v>0</v>
      </c>
      <c r="BJ233" s="25" t="s">
        <v>24</v>
      </c>
      <c r="BK233" s="216">
        <f>ROUND(I233*H233,2)</f>
        <v>0</v>
      </c>
      <c r="BL233" s="25" t="s">
        <v>304</v>
      </c>
      <c r="BM233" s="25" t="s">
        <v>3067</v>
      </c>
    </row>
    <row r="234" spans="2:65" s="1" customFormat="1" ht="6.95" customHeight="1">
      <c r="B234" s="57"/>
      <c r="C234" s="58"/>
      <c r="D234" s="58"/>
      <c r="E234" s="58"/>
      <c r="F234" s="58"/>
      <c r="G234" s="58"/>
      <c r="H234" s="58"/>
      <c r="I234" s="149"/>
      <c r="J234" s="58"/>
      <c r="K234" s="58"/>
      <c r="L234" s="62"/>
    </row>
  </sheetData>
  <sheetProtection algorithmName="SHA-512" hashValue="22IF21IeldPBP0qdQvA8QlPulOdvYSTmNb3yClO811eSQfqE1cRB1mkhSaTVbcp+saTj7DZNn0kWMtlv9DE1OQ==" saltValue="TqQlPDriQMAvBYwIiZplEg==" spinCount="100000" sheet="1" objects="1" scenarios="1" formatCells="0" formatColumns="0" formatRows="0" sort="0" autoFilter="0"/>
  <autoFilter ref="C90:K233"/>
  <mergeCells count="12">
    <mergeCell ref="G1:H1"/>
    <mergeCell ref="L2:V2"/>
    <mergeCell ref="E49:H49"/>
    <mergeCell ref="E51:H51"/>
    <mergeCell ref="E79:H79"/>
    <mergeCell ref="E81:H81"/>
    <mergeCell ref="E83:H83"/>
    <mergeCell ref="E7:H7"/>
    <mergeCell ref="E9:H9"/>
    <mergeCell ref="E11:H11"/>
    <mergeCell ref="E26:H26"/>
    <mergeCell ref="E47:H47"/>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102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ht="22.5" customHeight="1">
      <c r="B9" s="29"/>
      <c r="C9" s="30"/>
      <c r="D9" s="30"/>
      <c r="E9" s="422" t="s">
        <v>176</v>
      </c>
      <c r="F9" s="382"/>
      <c r="G9" s="382"/>
      <c r="H9" s="382"/>
      <c r="I9" s="127"/>
      <c r="J9" s="30"/>
      <c r="K9" s="32"/>
    </row>
    <row r="10" spans="1:70">
      <c r="B10" s="29"/>
      <c r="C10" s="30"/>
      <c r="D10" s="38" t="s">
        <v>177</v>
      </c>
      <c r="E10" s="30"/>
      <c r="F10" s="30"/>
      <c r="G10" s="30"/>
      <c r="H10" s="30"/>
      <c r="I10" s="127"/>
      <c r="J10" s="30"/>
      <c r="K10" s="32"/>
    </row>
    <row r="11" spans="1:70" s="1" customFormat="1" ht="22.5" customHeight="1">
      <c r="B11" s="42"/>
      <c r="C11" s="43"/>
      <c r="D11" s="43"/>
      <c r="E11" s="406" t="s">
        <v>3068</v>
      </c>
      <c r="F11" s="424"/>
      <c r="G11" s="424"/>
      <c r="H11" s="424"/>
      <c r="I11" s="128"/>
      <c r="J11" s="43"/>
      <c r="K11" s="46"/>
    </row>
    <row r="12" spans="1:70" s="1" customFormat="1">
      <c r="B12" s="42"/>
      <c r="C12" s="43"/>
      <c r="D12" s="38" t="s">
        <v>3069</v>
      </c>
      <c r="E12" s="43"/>
      <c r="F12" s="43"/>
      <c r="G12" s="43"/>
      <c r="H12" s="43"/>
      <c r="I12" s="128"/>
      <c r="J12" s="43"/>
      <c r="K12" s="46"/>
    </row>
    <row r="13" spans="1:70" s="1" customFormat="1" ht="36.950000000000003" customHeight="1">
      <c r="B13" s="42"/>
      <c r="C13" s="43"/>
      <c r="D13" s="43"/>
      <c r="E13" s="425" t="s">
        <v>3070</v>
      </c>
      <c r="F13" s="424"/>
      <c r="G13" s="424"/>
      <c r="H13" s="424"/>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386" t="s">
        <v>3071</v>
      </c>
      <c r="F28" s="386"/>
      <c r="G28" s="386"/>
      <c r="H28" s="386"/>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ROUND(J150,2)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ROUND(SUM(BE150:BE338), 2)</f>
        <v>0</v>
      </c>
      <c r="G34" s="43"/>
      <c r="H34" s="43"/>
      <c r="I34" s="141">
        <v>0.21</v>
      </c>
      <c r="J34" s="140">
        <f>ROUND(ROUND((SUM(BE150:BE338)), 2)*I34, 2)</f>
        <v>0</v>
      </c>
      <c r="K34" s="46"/>
    </row>
    <row r="35" spans="2:11" s="1" customFormat="1" ht="14.45" customHeight="1">
      <c r="B35" s="42"/>
      <c r="C35" s="43"/>
      <c r="D35" s="43"/>
      <c r="E35" s="50" t="s">
        <v>51</v>
      </c>
      <c r="F35" s="140">
        <f>ROUND(SUM(BF150:BF338), 2)</f>
        <v>0</v>
      </c>
      <c r="G35" s="43"/>
      <c r="H35" s="43"/>
      <c r="I35" s="141">
        <v>0.15</v>
      </c>
      <c r="J35" s="140">
        <f>ROUND(ROUND((SUM(BF150:BF338)), 2)*I35, 2)</f>
        <v>0</v>
      </c>
      <c r="K35" s="46"/>
    </row>
    <row r="36" spans="2:11" s="1" customFormat="1" ht="14.45" hidden="1" customHeight="1">
      <c r="B36" s="42"/>
      <c r="C36" s="43"/>
      <c r="D36" s="43"/>
      <c r="E36" s="50" t="s">
        <v>52</v>
      </c>
      <c r="F36" s="140">
        <f>ROUND(SUM(BG150:BG338), 2)</f>
        <v>0</v>
      </c>
      <c r="G36" s="43"/>
      <c r="H36" s="43"/>
      <c r="I36" s="141">
        <v>0.21</v>
      </c>
      <c r="J36" s="140">
        <v>0</v>
      </c>
      <c r="K36" s="46"/>
    </row>
    <row r="37" spans="2:11" s="1" customFormat="1" ht="14.45" hidden="1" customHeight="1">
      <c r="B37" s="42"/>
      <c r="C37" s="43"/>
      <c r="D37" s="43"/>
      <c r="E37" s="50" t="s">
        <v>53</v>
      </c>
      <c r="F37" s="140">
        <f>ROUND(SUM(BH150:BH338), 2)</f>
        <v>0</v>
      </c>
      <c r="G37" s="43"/>
      <c r="H37" s="43"/>
      <c r="I37" s="141">
        <v>0.15</v>
      </c>
      <c r="J37" s="140">
        <v>0</v>
      </c>
      <c r="K37" s="46"/>
    </row>
    <row r="38" spans="2:11" s="1" customFormat="1" ht="14.45" hidden="1" customHeight="1">
      <c r="B38" s="42"/>
      <c r="C38" s="43"/>
      <c r="D38" s="43"/>
      <c r="E38" s="50" t="s">
        <v>54</v>
      </c>
      <c r="F38" s="140">
        <f>ROUND(SUM(BI150:BI338),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2" t="str">
        <f>E7</f>
        <v>NOVÁ PSYCHIATRIE - NEMOCNICE TÁBOR (staveniště A)</v>
      </c>
      <c r="F49" s="423"/>
      <c r="G49" s="423"/>
      <c r="H49" s="423"/>
      <c r="I49" s="128"/>
      <c r="J49" s="43"/>
      <c r="K49" s="46"/>
    </row>
    <row r="50" spans="2:47">
      <c r="B50" s="29"/>
      <c r="C50" s="38" t="s">
        <v>175</v>
      </c>
      <c r="D50" s="30"/>
      <c r="E50" s="30"/>
      <c r="F50" s="30"/>
      <c r="G50" s="30"/>
      <c r="H50" s="30"/>
      <c r="I50" s="127"/>
      <c r="J50" s="30"/>
      <c r="K50" s="32"/>
    </row>
    <row r="51" spans="2:47" ht="22.5" customHeight="1">
      <c r="B51" s="29"/>
      <c r="C51" s="30"/>
      <c r="D51" s="30"/>
      <c r="E51" s="422" t="s">
        <v>176</v>
      </c>
      <c r="F51" s="382"/>
      <c r="G51" s="382"/>
      <c r="H51" s="382"/>
      <c r="I51" s="127"/>
      <c r="J51" s="30"/>
      <c r="K51" s="32"/>
    </row>
    <row r="52" spans="2:47">
      <c r="B52" s="29"/>
      <c r="C52" s="38" t="s">
        <v>177</v>
      </c>
      <c r="D52" s="30"/>
      <c r="E52" s="30"/>
      <c r="F52" s="30"/>
      <c r="G52" s="30"/>
      <c r="H52" s="30"/>
      <c r="I52" s="127"/>
      <c r="J52" s="30"/>
      <c r="K52" s="32"/>
    </row>
    <row r="53" spans="2:47" s="1" customFormat="1" ht="22.5" customHeight="1">
      <c r="B53" s="42"/>
      <c r="C53" s="43"/>
      <c r="D53" s="43"/>
      <c r="E53" s="406" t="s">
        <v>3068</v>
      </c>
      <c r="F53" s="424"/>
      <c r="G53" s="424"/>
      <c r="H53" s="424"/>
      <c r="I53" s="128"/>
      <c r="J53" s="43"/>
      <c r="K53" s="46"/>
    </row>
    <row r="54" spans="2:47" s="1" customFormat="1" ht="14.45" customHeight="1">
      <c r="B54" s="42"/>
      <c r="C54" s="38" t="s">
        <v>3069</v>
      </c>
      <c r="D54" s="43"/>
      <c r="E54" s="43"/>
      <c r="F54" s="43"/>
      <c r="G54" s="43"/>
      <c r="H54" s="43"/>
      <c r="I54" s="128"/>
      <c r="J54" s="43"/>
      <c r="K54" s="46"/>
    </row>
    <row r="55" spans="2:47" s="1" customFormat="1" ht="23.25" customHeight="1">
      <c r="B55" s="42"/>
      <c r="C55" s="43"/>
      <c r="D55" s="43"/>
      <c r="E55" s="425" t="str">
        <f>E13</f>
        <v>01.2A - SO 01.2 - Elektroinstalace</v>
      </c>
      <c r="F55" s="424"/>
      <c r="G55" s="424"/>
      <c r="H55" s="424"/>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J150</f>
        <v>0</v>
      </c>
      <c r="K64" s="46"/>
      <c r="AU64" s="25" t="s">
        <v>184</v>
      </c>
    </row>
    <row r="65" spans="2:11" s="8" customFormat="1" ht="24.95" customHeight="1">
      <c r="B65" s="159"/>
      <c r="C65" s="160"/>
      <c r="D65" s="161" t="s">
        <v>3072</v>
      </c>
      <c r="E65" s="162"/>
      <c r="F65" s="162"/>
      <c r="G65" s="162"/>
      <c r="H65" s="162"/>
      <c r="I65" s="163"/>
      <c r="J65" s="164">
        <f>J151</f>
        <v>0</v>
      </c>
      <c r="K65" s="165"/>
    </row>
    <row r="66" spans="2:11" s="9" customFormat="1" ht="19.899999999999999" customHeight="1">
      <c r="B66" s="166"/>
      <c r="C66" s="167"/>
      <c r="D66" s="168" t="s">
        <v>3073</v>
      </c>
      <c r="E66" s="169"/>
      <c r="F66" s="169"/>
      <c r="G66" s="169"/>
      <c r="H66" s="169"/>
      <c r="I66" s="170"/>
      <c r="J66" s="171">
        <f>J152</f>
        <v>0</v>
      </c>
      <c r="K66" s="172"/>
    </row>
    <row r="67" spans="2:11" s="9" customFormat="1" ht="14.85" customHeight="1">
      <c r="B67" s="166"/>
      <c r="C67" s="167"/>
      <c r="D67" s="168" t="s">
        <v>3074</v>
      </c>
      <c r="E67" s="169"/>
      <c r="F67" s="169"/>
      <c r="G67" s="169"/>
      <c r="H67" s="169"/>
      <c r="I67" s="170"/>
      <c r="J67" s="171">
        <f>J153</f>
        <v>0</v>
      </c>
      <c r="K67" s="172"/>
    </row>
    <row r="68" spans="2:11" s="9" customFormat="1" ht="14.85" customHeight="1">
      <c r="B68" s="166"/>
      <c r="C68" s="167"/>
      <c r="D68" s="168" t="s">
        <v>3075</v>
      </c>
      <c r="E68" s="169"/>
      <c r="F68" s="169"/>
      <c r="G68" s="169"/>
      <c r="H68" s="169"/>
      <c r="I68" s="170"/>
      <c r="J68" s="171">
        <f>J154</f>
        <v>0</v>
      </c>
      <c r="K68" s="172"/>
    </row>
    <row r="69" spans="2:11" s="9" customFormat="1" ht="14.85" customHeight="1">
      <c r="B69" s="166"/>
      <c r="C69" s="167"/>
      <c r="D69" s="168" t="s">
        <v>3076</v>
      </c>
      <c r="E69" s="169"/>
      <c r="F69" s="169"/>
      <c r="G69" s="169"/>
      <c r="H69" s="169"/>
      <c r="I69" s="170"/>
      <c r="J69" s="171">
        <f>J156</f>
        <v>0</v>
      </c>
      <c r="K69" s="172"/>
    </row>
    <row r="70" spans="2:11" s="9" customFormat="1" ht="14.85" customHeight="1">
      <c r="B70" s="166"/>
      <c r="C70" s="167"/>
      <c r="D70" s="168" t="s">
        <v>3077</v>
      </c>
      <c r="E70" s="169"/>
      <c r="F70" s="169"/>
      <c r="G70" s="169"/>
      <c r="H70" s="169"/>
      <c r="I70" s="170"/>
      <c r="J70" s="171">
        <f>J158</f>
        <v>0</v>
      </c>
      <c r="K70" s="172"/>
    </row>
    <row r="71" spans="2:11" s="9" customFormat="1" ht="14.85" customHeight="1">
      <c r="B71" s="166"/>
      <c r="C71" s="167"/>
      <c r="D71" s="168" t="s">
        <v>3078</v>
      </c>
      <c r="E71" s="169"/>
      <c r="F71" s="169"/>
      <c r="G71" s="169"/>
      <c r="H71" s="169"/>
      <c r="I71" s="170"/>
      <c r="J71" s="171">
        <f>J160</f>
        <v>0</v>
      </c>
      <c r="K71" s="172"/>
    </row>
    <row r="72" spans="2:11" s="9" customFormat="1" ht="14.85" customHeight="1">
      <c r="B72" s="166"/>
      <c r="C72" s="167"/>
      <c r="D72" s="168" t="s">
        <v>3079</v>
      </c>
      <c r="E72" s="169"/>
      <c r="F72" s="169"/>
      <c r="G72" s="169"/>
      <c r="H72" s="169"/>
      <c r="I72" s="170"/>
      <c r="J72" s="171">
        <f>J163</f>
        <v>0</v>
      </c>
      <c r="K72" s="172"/>
    </row>
    <row r="73" spans="2:11" s="9" customFormat="1" ht="14.85" customHeight="1">
      <c r="B73" s="166"/>
      <c r="C73" s="167"/>
      <c r="D73" s="168" t="s">
        <v>3080</v>
      </c>
      <c r="E73" s="169"/>
      <c r="F73" s="169"/>
      <c r="G73" s="169"/>
      <c r="H73" s="169"/>
      <c r="I73" s="170"/>
      <c r="J73" s="171">
        <f>J164</f>
        <v>0</v>
      </c>
      <c r="K73" s="172"/>
    </row>
    <row r="74" spans="2:11" s="9" customFormat="1" ht="14.85" customHeight="1">
      <c r="B74" s="166"/>
      <c r="C74" s="167"/>
      <c r="D74" s="168" t="s">
        <v>3081</v>
      </c>
      <c r="E74" s="169"/>
      <c r="F74" s="169"/>
      <c r="G74" s="169"/>
      <c r="H74" s="169"/>
      <c r="I74" s="170"/>
      <c r="J74" s="171">
        <f>J166</f>
        <v>0</v>
      </c>
      <c r="K74" s="172"/>
    </row>
    <row r="75" spans="2:11" s="9" customFormat="1" ht="14.85" customHeight="1">
      <c r="B75" s="166"/>
      <c r="C75" s="167"/>
      <c r="D75" s="168" t="s">
        <v>3082</v>
      </c>
      <c r="E75" s="169"/>
      <c r="F75" s="169"/>
      <c r="G75" s="169"/>
      <c r="H75" s="169"/>
      <c r="I75" s="170"/>
      <c r="J75" s="171">
        <f>J168</f>
        <v>0</v>
      </c>
      <c r="K75" s="172"/>
    </row>
    <row r="76" spans="2:11" s="9" customFormat="1" ht="14.85" customHeight="1">
      <c r="B76" s="166"/>
      <c r="C76" s="167"/>
      <c r="D76" s="168" t="s">
        <v>3083</v>
      </c>
      <c r="E76" s="169"/>
      <c r="F76" s="169"/>
      <c r="G76" s="169"/>
      <c r="H76" s="169"/>
      <c r="I76" s="170"/>
      <c r="J76" s="171">
        <f>J171</f>
        <v>0</v>
      </c>
      <c r="K76" s="172"/>
    </row>
    <row r="77" spans="2:11" s="9" customFormat="1" ht="14.85" customHeight="1">
      <c r="B77" s="166"/>
      <c r="C77" s="167"/>
      <c r="D77" s="168" t="s">
        <v>3084</v>
      </c>
      <c r="E77" s="169"/>
      <c r="F77" s="169"/>
      <c r="G77" s="169"/>
      <c r="H77" s="169"/>
      <c r="I77" s="170"/>
      <c r="J77" s="171">
        <f>J175</f>
        <v>0</v>
      </c>
      <c r="K77" s="172"/>
    </row>
    <row r="78" spans="2:11" s="9" customFormat="1" ht="14.85" customHeight="1">
      <c r="B78" s="166"/>
      <c r="C78" s="167"/>
      <c r="D78" s="168" t="s">
        <v>3085</v>
      </c>
      <c r="E78" s="169"/>
      <c r="F78" s="169"/>
      <c r="G78" s="169"/>
      <c r="H78" s="169"/>
      <c r="I78" s="170"/>
      <c r="J78" s="171">
        <f>J176</f>
        <v>0</v>
      </c>
      <c r="K78" s="172"/>
    </row>
    <row r="79" spans="2:11" s="9" customFormat="1" ht="14.85" customHeight="1">
      <c r="B79" s="166"/>
      <c r="C79" s="167"/>
      <c r="D79" s="168" t="s">
        <v>3086</v>
      </c>
      <c r="E79" s="169"/>
      <c r="F79" s="169"/>
      <c r="G79" s="169"/>
      <c r="H79" s="169"/>
      <c r="I79" s="170"/>
      <c r="J79" s="171">
        <f>J178</f>
        <v>0</v>
      </c>
      <c r="K79" s="172"/>
    </row>
    <row r="80" spans="2:11" s="9" customFormat="1" ht="14.85" customHeight="1">
      <c r="B80" s="166"/>
      <c r="C80" s="167"/>
      <c r="D80" s="168" t="s">
        <v>3087</v>
      </c>
      <c r="E80" s="169"/>
      <c r="F80" s="169"/>
      <c r="G80" s="169"/>
      <c r="H80" s="169"/>
      <c r="I80" s="170"/>
      <c r="J80" s="171">
        <f>J180</f>
        <v>0</v>
      </c>
      <c r="K80" s="172"/>
    </row>
    <row r="81" spans="2:11" s="9" customFormat="1" ht="14.85" customHeight="1">
      <c r="B81" s="166"/>
      <c r="C81" s="167"/>
      <c r="D81" s="168" t="s">
        <v>3088</v>
      </c>
      <c r="E81" s="169"/>
      <c r="F81" s="169"/>
      <c r="G81" s="169"/>
      <c r="H81" s="169"/>
      <c r="I81" s="170"/>
      <c r="J81" s="171">
        <f>J183</f>
        <v>0</v>
      </c>
      <c r="K81" s="172"/>
    </row>
    <row r="82" spans="2:11" s="9" customFormat="1" ht="19.899999999999999" customHeight="1">
      <c r="B82" s="166"/>
      <c r="C82" s="167"/>
      <c r="D82" s="168" t="s">
        <v>3089</v>
      </c>
      <c r="E82" s="169"/>
      <c r="F82" s="169"/>
      <c r="G82" s="169"/>
      <c r="H82" s="169"/>
      <c r="I82" s="170"/>
      <c r="J82" s="171">
        <f>J186</f>
        <v>0</v>
      </c>
      <c r="K82" s="172"/>
    </row>
    <row r="83" spans="2:11" s="9" customFormat="1" ht="14.85" customHeight="1">
      <c r="B83" s="166"/>
      <c r="C83" s="167"/>
      <c r="D83" s="168" t="s">
        <v>3090</v>
      </c>
      <c r="E83" s="169"/>
      <c r="F83" s="169"/>
      <c r="G83" s="169"/>
      <c r="H83" s="169"/>
      <c r="I83" s="170"/>
      <c r="J83" s="171">
        <f>J187</f>
        <v>0</v>
      </c>
      <c r="K83" s="172"/>
    </row>
    <row r="84" spans="2:11" s="9" customFormat="1" ht="14.85" customHeight="1">
      <c r="B84" s="166"/>
      <c r="C84" s="167"/>
      <c r="D84" s="168" t="s">
        <v>3091</v>
      </c>
      <c r="E84" s="169"/>
      <c r="F84" s="169"/>
      <c r="G84" s="169"/>
      <c r="H84" s="169"/>
      <c r="I84" s="170"/>
      <c r="J84" s="171">
        <f>J203</f>
        <v>0</v>
      </c>
      <c r="K84" s="172"/>
    </row>
    <row r="85" spans="2:11" s="9" customFormat="1" ht="14.85" customHeight="1">
      <c r="B85" s="166"/>
      <c r="C85" s="167"/>
      <c r="D85" s="168" t="s">
        <v>3092</v>
      </c>
      <c r="E85" s="169"/>
      <c r="F85" s="169"/>
      <c r="G85" s="169"/>
      <c r="H85" s="169"/>
      <c r="I85" s="170"/>
      <c r="J85" s="171">
        <f>J205</f>
        <v>0</v>
      </c>
      <c r="K85" s="172"/>
    </row>
    <row r="86" spans="2:11" s="9" customFormat="1" ht="14.85" customHeight="1">
      <c r="B86" s="166"/>
      <c r="C86" s="167"/>
      <c r="D86" s="168" t="s">
        <v>3093</v>
      </c>
      <c r="E86" s="169"/>
      <c r="F86" s="169"/>
      <c r="G86" s="169"/>
      <c r="H86" s="169"/>
      <c r="I86" s="170"/>
      <c r="J86" s="171">
        <f>J209</f>
        <v>0</v>
      </c>
      <c r="K86" s="172"/>
    </row>
    <row r="87" spans="2:11" s="9" customFormat="1" ht="14.85" customHeight="1">
      <c r="B87" s="166"/>
      <c r="C87" s="167"/>
      <c r="D87" s="168" t="s">
        <v>3094</v>
      </c>
      <c r="E87" s="169"/>
      <c r="F87" s="169"/>
      <c r="G87" s="169"/>
      <c r="H87" s="169"/>
      <c r="I87" s="170"/>
      <c r="J87" s="171">
        <f>J213</f>
        <v>0</v>
      </c>
      <c r="K87" s="172"/>
    </row>
    <row r="88" spans="2:11" s="9" customFormat="1" ht="14.85" customHeight="1">
      <c r="B88" s="166"/>
      <c r="C88" s="167"/>
      <c r="D88" s="168" t="s">
        <v>3095</v>
      </c>
      <c r="E88" s="169"/>
      <c r="F88" s="169"/>
      <c r="G88" s="169"/>
      <c r="H88" s="169"/>
      <c r="I88" s="170"/>
      <c r="J88" s="171">
        <f>J216</f>
        <v>0</v>
      </c>
      <c r="K88" s="172"/>
    </row>
    <row r="89" spans="2:11" s="9" customFormat="1" ht="14.85" customHeight="1">
      <c r="B89" s="166"/>
      <c r="C89" s="167"/>
      <c r="D89" s="168" t="s">
        <v>3096</v>
      </c>
      <c r="E89" s="169"/>
      <c r="F89" s="169"/>
      <c r="G89" s="169"/>
      <c r="H89" s="169"/>
      <c r="I89" s="170"/>
      <c r="J89" s="171">
        <f>J218</f>
        <v>0</v>
      </c>
      <c r="K89" s="172"/>
    </row>
    <row r="90" spans="2:11" s="9" customFormat="1" ht="14.85" customHeight="1">
      <c r="B90" s="166"/>
      <c r="C90" s="167"/>
      <c r="D90" s="168" t="s">
        <v>3097</v>
      </c>
      <c r="E90" s="169"/>
      <c r="F90" s="169"/>
      <c r="G90" s="169"/>
      <c r="H90" s="169"/>
      <c r="I90" s="170"/>
      <c r="J90" s="171">
        <f>J222</f>
        <v>0</v>
      </c>
      <c r="K90" s="172"/>
    </row>
    <row r="91" spans="2:11" s="9" customFormat="1" ht="14.85" customHeight="1">
      <c r="B91" s="166"/>
      <c r="C91" s="167"/>
      <c r="D91" s="168" t="s">
        <v>3098</v>
      </c>
      <c r="E91" s="169"/>
      <c r="F91" s="169"/>
      <c r="G91" s="169"/>
      <c r="H91" s="169"/>
      <c r="I91" s="170"/>
      <c r="J91" s="171">
        <f>J230</f>
        <v>0</v>
      </c>
      <c r="K91" s="172"/>
    </row>
    <row r="92" spans="2:11" s="9" customFormat="1" ht="14.85" customHeight="1">
      <c r="B92" s="166"/>
      <c r="C92" s="167"/>
      <c r="D92" s="168" t="s">
        <v>3099</v>
      </c>
      <c r="E92" s="169"/>
      <c r="F92" s="169"/>
      <c r="G92" s="169"/>
      <c r="H92" s="169"/>
      <c r="I92" s="170"/>
      <c r="J92" s="171">
        <f>J232</f>
        <v>0</v>
      </c>
      <c r="K92" s="172"/>
    </row>
    <row r="93" spans="2:11" s="9" customFormat="1" ht="14.85" customHeight="1">
      <c r="B93" s="166"/>
      <c r="C93" s="167"/>
      <c r="D93" s="168" t="s">
        <v>3100</v>
      </c>
      <c r="E93" s="169"/>
      <c r="F93" s="169"/>
      <c r="G93" s="169"/>
      <c r="H93" s="169"/>
      <c r="I93" s="170"/>
      <c r="J93" s="171">
        <f>J234</f>
        <v>0</v>
      </c>
      <c r="K93" s="172"/>
    </row>
    <row r="94" spans="2:11" s="9" customFormat="1" ht="14.85" customHeight="1">
      <c r="B94" s="166"/>
      <c r="C94" s="167"/>
      <c r="D94" s="168" t="s">
        <v>3101</v>
      </c>
      <c r="E94" s="169"/>
      <c r="F94" s="169"/>
      <c r="G94" s="169"/>
      <c r="H94" s="169"/>
      <c r="I94" s="170"/>
      <c r="J94" s="171">
        <f>J238</f>
        <v>0</v>
      </c>
      <c r="K94" s="172"/>
    </row>
    <row r="95" spans="2:11" s="9" customFormat="1" ht="14.85" customHeight="1">
      <c r="B95" s="166"/>
      <c r="C95" s="167"/>
      <c r="D95" s="168" t="s">
        <v>3102</v>
      </c>
      <c r="E95" s="169"/>
      <c r="F95" s="169"/>
      <c r="G95" s="169"/>
      <c r="H95" s="169"/>
      <c r="I95" s="170"/>
      <c r="J95" s="171">
        <f>J240</f>
        <v>0</v>
      </c>
      <c r="K95" s="172"/>
    </row>
    <row r="96" spans="2:11" s="9" customFormat="1" ht="14.85" customHeight="1">
      <c r="B96" s="166"/>
      <c r="C96" s="167"/>
      <c r="D96" s="168" t="s">
        <v>3103</v>
      </c>
      <c r="E96" s="169"/>
      <c r="F96" s="169"/>
      <c r="G96" s="169"/>
      <c r="H96" s="169"/>
      <c r="I96" s="170"/>
      <c r="J96" s="171">
        <f>J244</f>
        <v>0</v>
      </c>
      <c r="K96" s="172"/>
    </row>
    <row r="97" spans="2:11" s="9" customFormat="1" ht="14.85" customHeight="1">
      <c r="B97" s="166"/>
      <c r="C97" s="167"/>
      <c r="D97" s="168" t="s">
        <v>3104</v>
      </c>
      <c r="E97" s="169"/>
      <c r="F97" s="169"/>
      <c r="G97" s="169"/>
      <c r="H97" s="169"/>
      <c r="I97" s="170"/>
      <c r="J97" s="171">
        <f>J246</f>
        <v>0</v>
      </c>
      <c r="K97" s="172"/>
    </row>
    <row r="98" spans="2:11" s="9" customFormat="1" ht="14.85" customHeight="1">
      <c r="B98" s="166"/>
      <c r="C98" s="167"/>
      <c r="D98" s="168" t="s">
        <v>3105</v>
      </c>
      <c r="E98" s="169"/>
      <c r="F98" s="169"/>
      <c r="G98" s="169"/>
      <c r="H98" s="169"/>
      <c r="I98" s="170"/>
      <c r="J98" s="171">
        <f>J248</f>
        <v>0</v>
      </c>
      <c r="K98" s="172"/>
    </row>
    <row r="99" spans="2:11" s="9" customFormat="1" ht="14.85" customHeight="1">
      <c r="B99" s="166"/>
      <c r="C99" s="167"/>
      <c r="D99" s="168" t="s">
        <v>3106</v>
      </c>
      <c r="E99" s="169"/>
      <c r="F99" s="169"/>
      <c r="G99" s="169"/>
      <c r="H99" s="169"/>
      <c r="I99" s="170"/>
      <c r="J99" s="171">
        <f>J250</f>
        <v>0</v>
      </c>
      <c r="K99" s="172"/>
    </row>
    <row r="100" spans="2:11" s="9" customFormat="1" ht="14.85" customHeight="1">
      <c r="B100" s="166"/>
      <c r="C100" s="167"/>
      <c r="D100" s="168" t="s">
        <v>3107</v>
      </c>
      <c r="E100" s="169"/>
      <c r="F100" s="169"/>
      <c r="G100" s="169"/>
      <c r="H100" s="169"/>
      <c r="I100" s="170"/>
      <c r="J100" s="171">
        <f>J252</f>
        <v>0</v>
      </c>
      <c r="K100" s="172"/>
    </row>
    <row r="101" spans="2:11" s="9" customFormat="1" ht="14.85" customHeight="1">
      <c r="B101" s="166"/>
      <c r="C101" s="167"/>
      <c r="D101" s="168" t="s">
        <v>3108</v>
      </c>
      <c r="E101" s="169"/>
      <c r="F101" s="169"/>
      <c r="G101" s="169"/>
      <c r="H101" s="169"/>
      <c r="I101" s="170"/>
      <c r="J101" s="171">
        <f>J261</f>
        <v>0</v>
      </c>
      <c r="K101" s="172"/>
    </row>
    <row r="102" spans="2:11" s="9" customFormat="1" ht="14.85" customHeight="1">
      <c r="B102" s="166"/>
      <c r="C102" s="167"/>
      <c r="D102" s="168" t="s">
        <v>3109</v>
      </c>
      <c r="E102" s="169"/>
      <c r="F102" s="169"/>
      <c r="G102" s="169"/>
      <c r="H102" s="169"/>
      <c r="I102" s="170"/>
      <c r="J102" s="171">
        <f>J263</f>
        <v>0</v>
      </c>
      <c r="K102" s="172"/>
    </row>
    <row r="103" spans="2:11" s="9" customFormat="1" ht="14.85" customHeight="1">
      <c r="B103" s="166"/>
      <c r="C103" s="167"/>
      <c r="D103" s="168" t="s">
        <v>3110</v>
      </c>
      <c r="E103" s="169"/>
      <c r="F103" s="169"/>
      <c r="G103" s="169"/>
      <c r="H103" s="169"/>
      <c r="I103" s="170"/>
      <c r="J103" s="171">
        <f>J265</f>
        <v>0</v>
      </c>
      <c r="K103" s="172"/>
    </row>
    <row r="104" spans="2:11" s="9" customFormat="1" ht="14.85" customHeight="1">
      <c r="B104" s="166"/>
      <c r="C104" s="167"/>
      <c r="D104" s="168" t="s">
        <v>3111</v>
      </c>
      <c r="E104" s="169"/>
      <c r="F104" s="169"/>
      <c r="G104" s="169"/>
      <c r="H104" s="169"/>
      <c r="I104" s="170"/>
      <c r="J104" s="171">
        <f>J275</f>
        <v>0</v>
      </c>
      <c r="K104" s="172"/>
    </row>
    <row r="105" spans="2:11" s="9" customFormat="1" ht="14.85" customHeight="1">
      <c r="B105" s="166"/>
      <c r="C105" s="167"/>
      <c r="D105" s="168" t="s">
        <v>3112</v>
      </c>
      <c r="E105" s="169"/>
      <c r="F105" s="169"/>
      <c r="G105" s="169"/>
      <c r="H105" s="169"/>
      <c r="I105" s="170"/>
      <c r="J105" s="171">
        <f>J280</f>
        <v>0</v>
      </c>
      <c r="K105" s="172"/>
    </row>
    <row r="106" spans="2:11" s="9" customFormat="1" ht="14.85" customHeight="1">
      <c r="B106" s="166"/>
      <c r="C106" s="167"/>
      <c r="D106" s="168" t="s">
        <v>3113</v>
      </c>
      <c r="E106" s="169"/>
      <c r="F106" s="169"/>
      <c r="G106" s="169"/>
      <c r="H106" s="169"/>
      <c r="I106" s="170"/>
      <c r="J106" s="171">
        <f>J282</f>
        <v>0</v>
      </c>
      <c r="K106" s="172"/>
    </row>
    <row r="107" spans="2:11" s="9" customFormat="1" ht="14.85" customHeight="1">
      <c r="B107" s="166"/>
      <c r="C107" s="167"/>
      <c r="D107" s="168" t="s">
        <v>3114</v>
      </c>
      <c r="E107" s="169"/>
      <c r="F107" s="169"/>
      <c r="G107" s="169"/>
      <c r="H107" s="169"/>
      <c r="I107" s="170"/>
      <c r="J107" s="171">
        <f>J284</f>
        <v>0</v>
      </c>
      <c r="K107" s="172"/>
    </row>
    <row r="108" spans="2:11" s="9" customFormat="1" ht="14.85" customHeight="1">
      <c r="B108" s="166"/>
      <c r="C108" s="167"/>
      <c r="D108" s="168" t="s">
        <v>3115</v>
      </c>
      <c r="E108" s="169"/>
      <c r="F108" s="169"/>
      <c r="G108" s="169"/>
      <c r="H108" s="169"/>
      <c r="I108" s="170"/>
      <c r="J108" s="171">
        <f>J286</f>
        <v>0</v>
      </c>
      <c r="K108" s="172"/>
    </row>
    <row r="109" spans="2:11" s="9" customFormat="1" ht="14.85" customHeight="1">
      <c r="B109" s="166"/>
      <c r="C109" s="167"/>
      <c r="D109" s="168" t="s">
        <v>3116</v>
      </c>
      <c r="E109" s="169"/>
      <c r="F109" s="169"/>
      <c r="G109" s="169"/>
      <c r="H109" s="169"/>
      <c r="I109" s="170"/>
      <c r="J109" s="171">
        <f>J288</f>
        <v>0</v>
      </c>
      <c r="K109" s="172"/>
    </row>
    <row r="110" spans="2:11" s="9" customFormat="1" ht="14.85" customHeight="1">
      <c r="B110" s="166"/>
      <c r="C110" s="167"/>
      <c r="D110" s="168" t="s">
        <v>3117</v>
      </c>
      <c r="E110" s="169"/>
      <c r="F110" s="169"/>
      <c r="G110" s="169"/>
      <c r="H110" s="169"/>
      <c r="I110" s="170"/>
      <c r="J110" s="171">
        <f>J290</f>
        <v>0</v>
      </c>
      <c r="K110" s="172"/>
    </row>
    <row r="111" spans="2:11" s="9" customFormat="1" ht="14.85" customHeight="1">
      <c r="B111" s="166"/>
      <c r="C111" s="167"/>
      <c r="D111" s="168" t="s">
        <v>3118</v>
      </c>
      <c r="E111" s="169"/>
      <c r="F111" s="169"/>
      <c r="G111" s="169"/>
      <c r="H111" s="169"/>
      <c r="I111" s="170"/>
      <c r="J111" s="171">
        <f>J293</f>
        <v>0</v>
      </c>
      <c r="K111" s="172"/>
    </row>
    <row r="112" spans="2:11" s="9" customFormat="1" ht="14.85" customHeight="1">
      <c r="B112" s="166"/>
      <c r="C112" s="167"/>
      <c r="D112" s="168" t="s">
        <v>3119</v>
      </c>
      <c r="E112" s="169"/>
      <c r="F112" s="169"/>
      <c r="G112" s="169"/>
      <c r="H112" s="169"/>
      <c r="I112" s="170"/>
      <c r="J112" s="171">
        <f>J295</f>
        <v>0</v>
      </c>
      <c r="K112" s="172"/>
    </row>
    <row r="113" spans="2:11" s="9" customFormat="1" ht="14.85" customHeight="1">
      <c r="B113" s="166"/>
      <c r="C113" s="167"/>
      <c r="D113" s="168" t="s">
        <v>3120</v>
      </c>
      <c r="E113" s="169"/>
      <c r="F113" s="169"/>
      <c r="G113" s="169"/>
      <c r="H113" s="169"/>
      <c r="I113" s="170"/>
      <c r="J113" s="171">
        <f>J297</f>
        <v>0</v>
      </c>
      <c r="K113" s="172"/>
    </row>
    <row r="114" spans="2:11" s="9" customFormat="1" ht="14.85" customHeight="1">
      <c r="B114" s="166"/>
      <c r="C114" s="167"/>
      <c r="D114" s="168" t="s">
        <v>3121</v>
      </c>
      <c r="E114" s="169"/>
      <c r="F114" s="169"/>
      <c r="G114" s="169"/>
      <c r="H114" s="169"/>
      <c r="I114" s="170"/>
      <c r="J114" s="171">
        <f>J299</f>
        <v>0</v>
      </c>
      <c r="K114" s="172"/>
    </row>
    <row r="115" spans="2:11" s="9" customFormat="1" ht="14.85" customHeight="1">
      <c r="B115" s="166"/>
      <c r="C115" s="167"/>
      <c r="D115" s="168" t="s">
        <v>3122</v>
      </c>
      <c r="E115" s="169"/>
      <c r="F115" s="169"/>
      <c r="G115" s="169"/>
      <c r="H115" s="169"/>
      <c r="I115" s="170"/>
      <c r="J115" s="171">
        <f>J301</f>
        <v>0</v>
      </c>
      <c r="K115" s="172"/>
    </row>
    <row r="116" spans="2:11" s="9" customFormat="1" ht="14.85" customHeight="1">
      <c r="B116" s="166"/>
      <c r="C116" s="167"/>
      <c r="D116" s="168" t="s">
        <v>3123</v>
      </c>
      <c r="E116" s="169"/>
      <c r="F116" s="169"/>
      <c r="G116" s="169"/>
      <c r="H116" s="169"/>
      <c r="I116" s="170"/>
      <c r="J116" s="171">
        <f>J303</f>
        <v>0</v>
      </c>
      <c r="K116" s="172"/>
    </row>
    <row r="117" spans="2:11" s="9" customFormat="1" ht="14.85" customHeight="1">
      <c r="B117" s="166"/>
      <c r="C117" s="167"/>
      <c r="D117" s="168" t="s">
        <v>3124</v>
      </c>
      <c r="E117" s="169"/>
      <c r="F117" s="169"/>
      <c r="G117" s="169"/>
      <c r="H117" s="169"/>
      <c r="I117" s="170"/>
      <c r="J117" s="171">
        <f>J305</f>
        <v>0</v>
      </c>
      <c r="K117" s="172"/>
    </row>
    <row r="118" spans="2:11" s="9" customFormat="1" ht="14.85" customHeight="1">
      <c r="B118" s="166"/>
      <c r="C118" s="167"/>
      <c r="D118" s="168" t="s">
        <v>3125</v>
      </c>
      <c r="E118" s="169"/>
      <c r="F118" s="169"/>
      <c r="G118" s="169"/>
      <c r="H118" s="169"/>
      <c r="I118" s="170"/>
      <c r="J118" s="171">
        <f>J307</f>
        <v>0</v>
      </c>
      <c r="K118" s="172"/>
    </row>
    <row r="119" spans="2:11" s="9" customFormat="1" ht="14.85" customHeight="1">
      <c r="B119" s="166"/>
      <c r="C119" s="167"/>
      <c r="D119" s="168" t="s">
        <v>3126</v>
      </c>
      <c r="E119" s="169"/>
      <c r="F119" s="169"/>
      <c r="G119" s="169"/>
      <c r="H119" s="169"/>
      <c r="I119" s="170"/>
      <c r="J119" s="171">
        <f>J309</f>
        <v>0</v>
      </c>
      <c r="K119" s="172"/>
    </row>
    <row r="120" spans="2:11" s="9" customFormat="1" ht="14.85" customHeight="1">
      <c r="B120" s="166"/>
      <c r="C120" s="167"/>
      <c r="D120" s="168" t="s">
        <v>3127</v>
      </c>
      <c r="E120" s="169"/>
      <c r="F120" s="169"/>
      <c r="G120" s="169"/>
      <c r="H120" s="169"/>
      <c r="I120" s="170"/>
      <c r="J120" s="171">
        <f>J311</f>
        <v>0</v>
      </c>
      <c r="K120" s="172"/>
    </row>
    <row r="121" spans="2:11" s="9" customFormat="1" ht="14.85" customHeight="1">
      <c r="B121" s="166"/>
      <c r="C121" s="167"/>
      <c r="D121" s="168" t="s">
        <v>3128</v>
      </c>
      <c r="E121" s="169"/>
      <c r="F121" s="169"/>
      <c r="G121" s="169"/>
      <c r="H121" s="169"/>
      <c r="I121" s="170"/>
      <c r="J121" s="171">
        <f>J313</f>
        <v>0</v>
      </c>
      <c r="K121" s="172"/>
    </row>
    <row r="122" spans="2:11" s="9" customFormat="1" ht="14.85" customHeight="1">
      <c r="B122" s="166"/>
      <c r="C122" s="167"/>
      <c r="D122" s="168" t="s">
        <v>3129</v>
      </c>
      <c r="E122" s="169"/>
      <c r="F122" s="169"/>
      <c r="G122" s="169"/>
      <c r="H122" s="169"/>
      <c r="I122" s="170"/>
      <c r="J122" s="171">
        <f>J314</f>
        <v>0</v>
      </c>
      <c r="K122" s="172"/>
    </row>
    <row r="123" spans="2:11" s="9" customFormat="1" ht="14.85" customHeight="1">
      <c r="B123" s="166"/>
      <c r="C123" s="167"/>
      <c r="D123" s="168" t="s">
        <v>3130</v>
      </c>
      <c r="E123" s="169"/>
      <c r="F123" s="169"/>
      <c r="G123" s="169"/>
      <c r="H123" s="169"/>
      <c r="I123" s="170"/>
      <c r="J123" s="171">
        <f>J317</f>
        <v>0</v>
      </c>
      <c r="K123" s="172"/>
    </row>
    <row r="124" spans="2:11" s="9" customFormat="1" ht="14.85" customHeight="1">
      <c r="B124" s="166"/>
      <c r="C124" s="167"/>
      <c r="D124" s="168" t="s">
        <v>3131</v>
      </c>
      <c r="E124" s="169"/>
      <c r="F124" s="169"/>
      <c r="G124" s="169"/>
      <c r="H124" s="169"/>
      <c r="I124" s="170"/>
      <c r="J124" s="171">
        <f>J319</f>
        <v>0</v>
      </c>
      <c r="K124" s="172"/>
    </row>
    <row r="125" spans="2:11" s="9" customFormat="1" ht="19.899999999999999" customHeight="1">
      <c r="B125" s="166"/>
      <c r="C125" s="167"/>
      <c r="D125" s="168" t="s">
        <v>3132</v>
      </c>
      <c r="E125" s="169"/>
      <c r="F125" s="169"/>
      <c r="G125" s="169"/>
      <c r="H125" s="169"/>
      <c r="I125" s="170"/>
      <c r="J125" s="171">
        <f>J321</f>
        <v>0</v>
      </c>
      <c r="K125" s="172"/>
    </row>
    <row r="126" spans="2:11" s="9" customFormat="1" ht="19.899999999999999" customHeight="1">
      <c r="B126" s="166"/>
      <c r="C126" s="167"/>
      <c r="D126" s="168" t="s">
        <v>3133</v>
      </c>
      <c r="E126" s="169"/>
      <c r="F126" s="169"/>
      <c r="G126" s="169"/>
      <c r="H126" s="169"/>
      <c r="I126" s="170"/>
      <c r="J126" s="171">
        <f>J335</f>
        <v>0</v>
      </c>
      <c r="K126" s="172"/>
    </row>
    <row r="127" spans="2:11" s="1" customFormat="1" ht="21.75" customHeight="1">
      <c r="B127" s="42"/>
      <c r="C127" s="43"/>
      <c r="D127" s="43"/>
      <c r="E127" s="43"/>
      <c r="F127" s="43"/>
      <c r="G127" s="43"/>
      <c r="H127" s="43"/>
      <c r="I127" s="128"/>
      <c r="J127" s="43"/>
      <c r="K127" s="46"/>
    </row>
    <row r="128" spans="2:11" s="1" customFormat="1" ht="6.95" customHeight="1">
      <c r="B128" s="57"/>
      <c r="C128" s="58"/>
      <c r="D128" s="58"/>
      <c r="E128" s="58"/>
      <c r="F128" s="58"/>
      <c r="G128" s="58"/>
      <c r="H128" s="58"/>
      <c r="I128" s="149"/>
      <c r="J128" s="58"/>
      <c r="K128" s="59"/>
    </row>
    <row r="132" spans="2:12" s="1" customFormat="1" ht="6.95" customHeight="1">
      <c r="B132" s="60"/>
      <c r="C132" s="61"/>
      <c r="D132" s="61"/>
      <c r="E132" s="61"/>
      <c r="F132" s="61"/>
      <c r="G132" s="61"/>
      <c r="H132" s="61"/>
      <c r="I132" s="152"/>
      <c r="J132" s="61"/>
      <c r="K132" s="61"/>
      <c r="L132" s="62"/>
    </row>
    <row r="133" spans="2:12" s="1" customFormat="1" ht="36.950000000000003" customHeight="1">
      <c r="B133" s="42"/>
      <c r="C133" s="63" t="s">
        <v>212</v>
      </c>
      <c r="D133" s="64"/>
      <c r="E133" s="64"/>
      <c r="F133" s="64"/>
      <c r="G133" s="64"/>
      <c r="H133" s="64"/>
      <c r="I133" s="173"/>
      <c r="J133" s="64"/>
      <c r="K133" s="64"/>
      <c r="L133" s="62"/>
    </row>
    <row r="134" spans="2:12" s="1" customFormat="1" ht="6.95" customHeight="1">
      <c r="B134" s="42"/>
      <c r="C134" s="64"/>
      <c r="D134" s="64"/>
      <c r="E134" s="64"/>
      <c r="F134" s="64"/>
      <c r="G134" s="64"/>
      <c r="H134" s="64"/>
      <c r="I134" s="173"/>
      <c r="J134" s="64"/>
      <c r="K134" s="64"/>
      <c r="L134" s="62"/>
    </row>
    <row r="135" spans="2:12" s="1" customFormat="1" ht="14.45" customHeight="1">
      <c r="B135" s="42"/>
      <c r="C135" s="66" t="s">
        <v>18</v>
      </c>
      <c r="D135" s="64"/>
      <c r="E135" s="64"/>
      <c r="F135" s="64"/>
      <c r="G135" s="64"/>
      <c r="H135" s="64"/>
      <c r="I135" s="173"/>
      <c r="J135" s="64"/>
      <c r="K135" s="64"/>
      <c r="L135" s="62"/>
    </row>
    <row r="136" spans="2:12" s="1" customFormat="1" ht="22.5" customHeight="1">
      <c r="B136" s="42"/>
      <c r="C136" s="64"/>
      <c r="D136" s="64"/>
      <c r="E136" s="426" t="str">
        <f>E7</f>
        <v>NOVÁ PSYCHIATRIE - NEMOCNICE TÁBOR (staveniště A)</v>
      </c>
      <c r="F136" s="427"/>
      <c r="G136" s="427"/>
      <c r="H136" s="427"/>
      <c r="I136" s="173"/>
      <c r="J136" s="64"/>
      <c r="K136" s="64"/>
      <c r="L136" s="62"/>
    </row>
    <row r="137" spans="2:12">
      <c r="B137" s="29"/>
      <c r="C137" s="66" t="s">
        <v>175</v>
      </c>
      <c r="D137" s="174"/>
      <c r="E137" s="174"/>
      <c r="F137" s="174"/>
      <c r="G137" s="174"/>
      <c r="H137" s="174"/>
      <c r="J137" s="174"/>
      <c r="K137" s="174"/>
      <c r="L137" s="175"/>
    </row>
    <row r="138" spans="2:12" ht="22.5" customHeight="1">
      <c r="B138" s="29"/>
      <c r="C138" s="174"/>
      <c r="D138" s="174"/>
      <c r="E138" s="426" t="s">
        <v>176</v>
      </c>
      <c r="F138" s="431"/>
      <c r="G138" s="431"/>
      <c r="H138" s="431"/>
      <c r="J138" s="174"/>
      <c r="K138" s="174"/>
      <c r="L138" s="175"/>
    </row>
    <row r="139" spans="2:12">
      <c r="B139" s="29"/>
      <c r="C139" s="66" t="s">
        <v>177</v>
      </c>
      <c r="D139" s="174"/>
      <c r="E139" s="174"/>
      <c r="F139" s="174"/>
      <c r="G139" s="174"/>
      <c r="H139" s="174"/>
      <c r="J139" s="174"/>
      <c r="K139" s="174"/>
      <c r="L139" s="175"/>
    </row>
    <row r="140" spans="2:12" s="1" customFormat="1" ht="22.5" customHeight="1">
      <c r="B140" s="42"/>
      <c r="C140" s="64"/>
      <c r="D140" s="64"/>
      <c r="E140" s="430" t="s">
        <v>3068</v>
      </c>
      <c r="F140" s="428"/>
      <c r="G140" s="428"/>
      <c r="H140" s="428"/>
      <c r="I140" s="173"/>
      <c r="J140" s="64"/>
      <c r="K140" s="64"/>
      <c r="L140" s="62"/>
    </row>
    <row r="141" spans="2:12" s="1" customFormat="1" ht="14.45" customHeight="1">
      <c r="B141" s="42"/>
      <c r="C141" s="66" t="s">
        <v>3069</v>
      </c>
      <c r="D141" s="64"/>
      <c r="E141" s="64"/>
      <c r="F141" s="64"/>
      <c r="G141" s="64"/>
      <c r="H141" s="64"/>
      <c r="I141" s="173"/>
      <c r="J141" s="64"/>
      <c r="K141" s="64"/>
      <c r="L141" s="62"/>
    </row>
    <row r="142" spans="2:12" s="1" customFormat="1" ht="23.25" customHeight="1">
      <c r="B142" s="42"/>
      <c r="C142" s="64"/>
      <c r="D142" s="64"/>
      <c r="E142" s="397" t="str">
        <f>E13</f>
        <v>01.2A - SO 01.2 - Elektroinstalace</v>
      </c>
      <c r="F142" s="428"/>
      <c r="G142" s="428"/>
      <c r="H142" s="428"/>
      <c r="I142" s="173"/>
      <c r="J142" s="64"/>
      <c r="K142" s="64"/>
      <c r="L142" s="62"/>
    </row>
    <row r="143" spans="2:12" s="1" customFormat="1" ht="6.95" customHeight="1">
      <c r="B143" s="42"/>
      <c r="C143" s="64"/>
      <c r="D143" s="64"/>
      <c r="E143" s="64"/>
      <c r="F143" s="64"/>
      <c r="G143" s="64"/>
      <c r="H143" s="64"/>
      <c r="I143" s="173"/>
      <c r="J143" s="64"/>
      <c r="K143" s="64"/>
      <c r="L143" s="62"/>
    </row>
    <row r="144" spans="2:12" s="1" customFormat="1" ht="18" customHeight="1">
      <c r="B144" s="42"/>
      <c r="C144" s="66" t="s">
        <v>25</v>
      </c>
      <c r="D144" s="64"/>
      <c r="E144" s="64"/>
      <c r="F144" s="176" t="str">
        <f>F16</f>
        <v>Tábor</v>
      </c>
      <c r="G144" s="64"/>
      <c r="H144" s="64"/>
      <c r="I144" s="177" t="s">
        <v>27</v>
      </c>
      <c r="J144" s="74" t="str">
        <f>IF(J16="","",J16)</f>
        <v>13. 9. 2017</v>
      </c>
      <c r="K144" s="64"/>
      <c r="L144" s="62"/>
    </row>
    <row r="145" spans="2:65" s="1" customFormat="1" ht="6.95" customHeight="1">
      <c r="B145" s="42"/>
      <c r="C145" s="64"/>
      <c r="D145" s="64"/>
      <c r="E145" s="64"/>
      <c r="F145" s="64"/>
      <c r="G145" s="64"/>
      <c r="H145" s="64"/>
      <c r="I145" s="173"/>
      <c r="J145" s="64"/>
      <c r="K145" s="64"/>
      <c r="L145" s="62"/>
    </row>
    <row r="146" spans="2:65" s="1" customFormat="1">
      <c r="B146" s="42"/>
      <c r="C146" s="66" t="s">
        <v>31</v>
      </c>
      <c r="D146" s="64"/>
      <c r="E146" s="64"/>
      <c r="F146" s="176" t="str">
        <f>E19</f>
        <v>Nemocnice Tábor,a.s.Kpt. Jaroše 2000 390 02 Tábor</v>
      </c>
      <c r="G146" s="64"/>
      <c r="H146" s="64"/>
      <c r="I146" s="177" t="s">
        <v>39</v>
      </c>
      <c r="J146" s="176" t="str">
        <f>E25</f>
        <v>Atelier H1 Ing.arch.J.Hochman, K Biřičce, HK</v>
      </c>
      <c r="K146" s="64"/>
      <c r="L146" s="62"/>
    </row>
    <row r="147" spans="2:65" s="1" customFormat="1" ht="14.45" customHeight="1">
      <c r="B147" s="42"/>
      <c r="C147" s="66" t="s">
        <v>37</v>
      </c>
      <c r="D147" s="64"/>
      <c r="E147" s="64"/>
      <c r="F147" s="176" t="str">
        <f>IF(E22="","",E22)</f>
        <v/>
      </c>
      <c r="G147" s="64"/>
      <c r="H147" s="64"/>
      <c r="I147" s="173"/>
      <c r="J147" s="64"/>
      <c r="K147" s="64"/>
      <c r="L147" s="62"/>
    </row>
    <row r="148" spans="2:65" s="1" customFormat="1" ht="10.35" customHeight="1">
      <c r="B148" s="42"/>
      <c r="C148" s="64"/>
      <c r="D148" s="64"/>
      <c r="E148" s="64"/>
      <c r="F148" s="64"/>
      <c r="G148" s="64"/>
      <c r="H148" s="64"/>
      <c r="I148" s="173"/>
      <c r="J148" s="64"/>
      <c r="K148" s="64"/>
      <c r="L148" s="62"/>
    </row>
    <row r="149" spans="2:65" s="10" customFormat="1" ht="29.25" customHeight="1">
      <c r="B149" s="178"/>
      <c r="C149" s="179" t="s">
        <v>213</v>
      </c>
      <c r="D149" s="180" t="s">
        <v>64</v>
      </c>
      <c r="E149" s="180" t="s">
        <v>60</v>
      </c>
      <c r="F149" s="180" t="s">
        <v>214</v>
      </c>
      <c r="G149" s="180" t="s">
        <v>215</v>
      </c>
      <c r="H149" s="180" t="s">
        <v>216</v>
      </c>
      <c r="I149" s="181" t="s">
        <v>217</v>
      </c>
      <c r="J149" s="180" t="s">
        <v>182</v>
      </c>
      <c r="K149" s="182" t="s">
        <v>218</v>
      </c>
      <c r="L149" s="183"/>
      <c r="M149" s="82" t="s">
        <v>219</v>
      </c>
      <c r="N149" s="83" t="s">
        <v>49</v>
      </c>
      <c r="O149" s="83" t="s">
        <v>220</v>
      </c>
      <c r="P149" s="83" t="s">
        <v>221</v>
      </c>
      <c r="Q149" s="83" t="s">
        <v>222</v>
      </c>
      <c r="R149" s="83" t="s">
        <v>223</v>
      </c>
      <c r="S149" s="83" t="s">
        <v>224</v>
      </c>
      <c r="T149" s="84" t="s">
        <v>225</v>
      </c>
    </row>
    <row r="150" spans="2:65" s="1" customFormat="1" ht="29.25" customHeight="1">
      <c r="B150" s="42"/>
      <c r="C150" s="88" t="s">
        <v>183</v>
      </c>
      <c r="D150" s="64"/>
      <c r="E150" s="64"/>
      <c r="F150" s="64"/>
      <c r="G150" s="64"/>
      <c r="H150" s="64"/>
      <c r="I150" s="173"/>
      <c r="J150" s="184">
        <f>BK150</f>
        <v>0</v>
      </c>
      <c r="K150" s="64"/>
      <c r="L150" s="62"/>
      <c r="M150" s="85"/>
      <c r="N150" s="86"/>
      <c r="O150" s="86"/>
      <c r="P150" s="185">
        <f>P151</f>
        <v>0</v>
      </c>
      <c r="Q150" s="86"/>
      <c r="R150" s="185">
        <f>R151</f>
        <v>0</v>
      </c>
      <c r="S150" s="86"/>
      <c r="T150" s="186">
        <f>T151</f>
        <v>0</v>
      </c>
      <c r="AT150" s="25" t="s">
        <v>78</v>
      </c>
      <c r="AU150" s="25" t="s">
        <v>184</v>
      </c>
      <c r="BK150" s="187">
        <f>BK151</f>
        <v>0</v>
      </c>
    </row>
    <row r="151" spans="2:65" s="11" customFormat="1" ht="37.35" customHeight="1">
      <c r="B151" s="188"/>
      <c r="C151" s="189"/>
      <c r="D151" s="190" t="s">
        <v>78</v>
      </c>
      <c r="E151" s="191" t="s">
        <v>3134</v>
      </c>
      <c r="F151" s="191" t="s">
        <v>3135</v>
      </c>
      <c r="G151" s="189"/>
      <c r="H151" s="189"/>
      <c r="I151" s="192"/>
      <c r="J151" s="193">
        <f>BK151</f>
        <v>0</v>
      </c>
      <c r="K151" s="189"/>
      <c r="L151" s="194"/>
      <c r="M151" s="195"/>
      <c r="N151" s="196"/>
      <c r="O151" s="196"/>
      <c r="P151" s="197">
        <f>P152+P186+P321+P335</f>
        <v>0</v>
      </c>
      <c r="Q151" s="196"/>
      <c r="R151" s="197">
        <f>R152+R186+R321+R335</f>
        <v>0</v>
      </c>
      <c r="S151" s="196"/>
      <c r="T151" s="198">
        <f>T152+T186+T321+T335</f>
        <v>0</v>
      </c>
      <c r="AR151" s="199" t="s">
        <v>101</v>
      </c>
      <c r="AT151" s="200" t="s">
        <v>78</v>
      </c>
      <c r="AU151" s="200" t="s">
        <v>79</v>
      </c>
      <c r="AY151" s="199" t="s">
        <v>228</v>
      </c>
      <c r="BK151" s="201">
        <f>BK152+BK186+BK321+BK335</f>
        <v>0</v>
      </c>
    </row>
    <row r="152" spans="2:65" s="11" customFormat="1" ht="19.899999999999999" customHeight="1">
      <c r="B152" s="188"/>
      <c r="C152" s="189"/>
      <c r="D152" s="190" t="s">
        <v>78</v>
      </c>
      <c r="E152" s="294" t="s">
        <v>3136</v>
      </c>
      <c r="F152" s="294" t="s">
        <v>3137</v>
      </c>
      <c r="G152" s="189"/>
      <c r="H152" s="189"/>
      <c r="I152" s="192"/>
      <c r="J152" s="295">
        <f>BK152</f>
        <v>0</v>
      </c>
      <c r="K152" s="189"/>
      <c r="L152" s="194"/>
      <c r="M152" s="195"/>
      <c r="N152" s="196"/>
      <c r="O152" s="196"/>
      <c r="P152" s="197">
        <f>P153+P154+P156+P158+P160+P163+P164+P166+P168+P171+P175+P176+P178+P180+P183</f>
        <v>0</v>
      </c>
      <c r="Q152" s="196"/>
      <c r="R152" s="197">
        <f>R153+R154+R156+R158+R160+R163+R164+R166+R168+R171+R175+R176+R178+R180+R183</f>
        <v>0</v>
      </c>
      <c r="S152" s="196"/>
      <c r="T152" s="198">
        <f>T153+T154+T156+T158+T160+T163+T164+T166+T168+T171+T175+T176+T178+T180+T183</f>
        <v>0</v>
      </c>
      <c r="AR152" s="199" t="s">
        <v>101</v>
      </c>
      <c r="AT152" s="200" t="s">
        <v>78</v>
      </c>
      <c r="AU152" s="200" t="s">
        <v>24</v>
      </c>
      <c r="AY152" s="199" t="s">
        <v>228</v>
      </c>
      <c r="BK152" s="201">
        <f>BK153+BK154+BK156+BK158+BK160+BK163+BK164+BK166+BK168+BK171+BK175+BK176+BK178+BK180+BK183</f>
        <v>0</v>
      </c>
    </row>
    <row r="153" spans="2:65" s="11" customFormat="1" ht="14.85" customHeight="1">
      <c r="B153" s="188"/>
      <c r="C153" s="189"/>
      <c r="D153" s="190" t="s">
        <v>78</v>
      </c>
      <c r="E153" s="294" t="s">
        <v>3138</v>
      </c>
      <c r="F153" s="294" t="s">
        <v>3139</v>
      </c>
      <c r="G153" s="189"/>
      <c r="H153" s="189"/>
      <c r="I153" s="192"/>
      <c r="J153" s="295">
        <f>BK153</f>
        <v>0</v>
      </c>
      <c r="K153" s="189"/>
      <c r="L153" s="194"/>
      <c r="M153" s="195"/>
      <c r="N153" s="196"/>
      <c r="O153" s="196"/>
      <c r="P153" s="197">
        <v>0</v>
      </c>
      <c r="Q153" s="196"/>
      <c r="R153" s="197">
        <v>0</v>
      </c>
      <c r="S153" s="196"/>
      <c r="T153" s="198">
        <v>0</v>
      </c>
      <c r="AR153" s="199" t="s">
        <v>101</v>
      </c>
      <c r="AT153" s="200" t="s">
        <v>78</v>
      </c>
      <c r="AU153" s="200" t="s">
        <v>87</v>
      </c>
      <c r="AY153" s="199" t="s">
        <v>228</v>
      </c>
      <c r="BK153" s="201">
        <v>0</v>
      </c>
    </row>
    <row r="154" spans="2:65" s="11" customFormat="1" ht="14.85" customHeight="1">
      <c r="B154" s="188"/>
      <c r="C154" s="189"/>
      <c r="D154" s="202" t="s">
        <v>78</v>
      </c>
      <c r="E154" s="203" t="s">
        <v>3140</v>
      </c>
      <c r="F154" s="203" t="s">
        <v>3141</v>
      </c>
      <c r="G154" s="189"/>
      <c r="H154" s="189"/>
      <c r="I154" s="192"/>
      <c r="J154" s="204">
        <f>BK154</f>
        <v>0</v>
      </c>
      <c r="K154" s="189"/>
      <c r="L154" s="194"/>
      <c r="M154" s="195"/>
      <c r="N154" s="196"/>
      <c r="O154" s="196"/>
      <c r="P154" s="197">
        <f>P155</f>
        <v>0</v>
      </c>
      <c r="Q154" s="196"/>
      <c r="R154" s="197">
        <f>R155</f>
        <v>0</v>
      </c>
      <c r="S154" s="196"/>
      <c r="T154" s="198">
        <f>T155</f>
        <v>0</v>
      </c>
      <c r="AR154" s="199" t="s">
        <v>101</v>
      </c>
      <c r="AT154" s="200" t="s">
        <v>78</v>
      </c>
      <c r="AU154" s="200" t="s">
        <v>87</v>
      </c>
      <c r="AY154" s="199" t="s">
        <v>228</v>
      </c>
      <c r="BK154" s="201">
        <f>BK155</f>
        <v>0</v>
      </c>
    </row>
    <row r="155" spans="2:65" s="1" customFormat="1" ht="22.5" customHeight="1">
      <c r="B155" s="42"/>
      <c r="C155" s="205" t="s">
        <v>24</v>
      </c>
      <c r="D155" s="205" t="s">
        <v>230</v>
      </c>
      <c r="E155" s="206" t="s">
        <v>3142</v>
      </c>
      <c r="F155" s="207" t="s">
        <v>3143</v>
      </c>
      <c r="G155" s="208" t="s">
        <v>852</v>
      </c>
      <c r="H155" s="209">
        <v>1</v>
      </c>
      <c r="I155" s="210"/>
      <c r="J155" s="211">
        <f>ROUND(I155*H155,2)</f>
        <v>0</v>
      </c>
      <c r="K155" s="207" t="s">
        <v>3144</v>
      </c>
      <c r="L155" s="62"/>
      <c r="M155" s="212" t="s">
        <v>22</v>
      </c>
      <c r="N155" s="213" t="s">
        <v>50</v>
      </c>
      <c r="O155" s="43"/>
      <c r="P155" s="214">
        <f>O155*H155</f>
        <v>0</v>
      </c>
      <c r="Q155" s="214">
        <v>0</v>
      </c>
      <c r="R155" s="214">
        <f>Q155*H155</f>
        <v>0</v>
      </c>
      <c r="S155" s="214">
        <v>0</v>
      </c>
      <c r="T155" s="215">
        <f>S155*H155</f>
        <v>0</v>
      </c>
      <c r="AR155" s="25" t="s">
        <v>588</v>
      </c>
      <c r="AT155" s="25" t="s">
        <v>230</v>
      </c>
      <c r="AU155" s="25" t="s">
        <v>101</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3145</v>
      </c>
    </row>
    <row r="156" spans="2:65" s="11" customFormat="1" ht="22.35" customHeight="1">
      <c r="B156" s="188"/>
      <c r="C156" s="189"/>
      <c r="D156" s="202" t="s">
        <v>78</v>
      </c>
      <c r="E156" s="203" t="s">
        <v>3146</v>
      </c>
      <c r="F156" s="203" t="s">
        <v>3147</v>
      </c>
      <c r="G156" s="189"/>
      <c r="H156" s="189"/>
      <c r="I156" s="192"/>
      <c r="J156" s="204">
        <f>BK156</f>
        <v>0</v>
      </c>
      <c r="K156" s="189"/>
      <c r="L156" s="194"/>
      <c r="M156" s="195"/>
      <c r="N156" s="196"/>
      <c r="O156" s="196"/>
      <c r="P156" s="197">
        <f>P157</f>
        <v>0</v>
      </c>
      <c r="Q156" s="196"/>
      <c r="R156" s="197">
        <f>R157</f>
        <v>0</v>
      </c>
      <c r="S156" s="196"/>
      <c r="T156" s="198">
        <f>T157</f>
        <v>0</v>
      </c>
      <c r="AR156" s="199" t="s">
        <v>101</v>
      </c>
      <c r="AT156" s="200" t="s">
        <v>78</v>
      </c>
      <c r="AU156" s="200" t="s">
        <v>87</v>
      </c>
      <c r="AY156" s="199" t="s">
        <v>228</v>
      </c>
      <c r="BK156" s="201">
        <f>BK157</f>
        <v>0</v>
      </c>
    </row>
    <row r="157" spans="2:65" s="1" customFormat="1" ht="22.5" customHeight="1">
      <c r="B157" s="42"/>
      <c r="C157" s="205" t="s">
        <v>87</v>
      </c>
      <c r="D157" s="205" t="s">
        <v>230</v>
      </c>
      <c r="E157" s="206" t="s">
        <v>3148</v>
      </c>
      <c r="F157" s="207" t="s">
        <v>3149</v>
      </c>
      <c r="G157" s="208" t="s">
        <v>852</v>
      </c>
      <c r="H157" s="209">
        <v>1</v>
      </c>
      <c r="I157" s="210"/>
      <c r="J157" s="211">
        <f>ROUND(I157*H157,2)</f>
        <v>0</v>
      </c>
      <c r="K157" s="207" t="s">
        <v>3144</v>
      </c>
      <c r="L157" s="62"/>
      <c r="M157" s="212" t="s">
        <v>22</v>
      </c>
      <c r="N157" s="213" t="s">
        <v>50</v>
      </c>
      <c r="O157" s="43"/>
      <c r="P157" s="214">
        <f>O157*H157</f>
        <v>0</v>
      </c>
      <c r="Q157" s="214">
        <v>0</v>
      </c>
      <c r="R157" s="214">
        <f>Q157*H157</f>
        <v>0</v>
      </c>
      <c r="S157" s="214">
        <v>0</v>
      </c>
      <c r="T157" s="215">
        <f>S157*H157</f>
        <v>0</v>
      </c>
      <c r="AR157" s="25" t="s">
        <v>588</v>
      </c>
      <c r="AT157" s="25" t="s">
        <v>230</v>
      </c>
      <c r="AU157" s="25" t="s">
        <v>101</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3150</v>
      </c>
    </row>
    <row r="158" spans="2:65" s="11" customFormat="1" ht="22.35" customHeight="1">
      <c r="B158" s="188"/>
      <c r="C158" s="189"/>
      <c r="D158" s="202" t="s">
        <v>78</v>
      </c>
      <c r="E158" s="203" t="s">
        <v>3151</v>
      </c>
      <c r="F158" s="203" t="s">
        <v>3152</v>
      </c>
      <c r="G158" s="189"/>
      <c r="H158" s="189"/>
      <c r="I158" s="192"/>
      <c r="J158" s="204">
        <f>BK158</f>
        <v>0</v>
      </c>
      <c r="K158" s="189"/>
      <c r="L158" s="194"/>
      <c r="M158" s="195"/>
      <c r="N158" s="196"/>
      <c r="O158" s="196"/>
      <c r="P158" s="197">
        <f>P159</f>
        <v>0</v>
      </c>
      <c r="Q158" s="196"/>
      <c r="R158" s="197">
        <f>R159</f>
        <v>0</v>
      </c>
      <c r="S158" s="196"/>
      <c r="T158" s="198">
        <f>T159</f>
        <v>0</v>
      </c>
      <c r="AR158" s="199" t="s">
        <v>101</v>
      </c>
      <c r="AT158" s="200" t="s">
        <v>78</v>
      </c>
      <c r="AU158" s="200" t="s">
        <v>87</v>
      </c>
      <c r="AY158" s="199" t="s">
        <v>228</v>
      </c>
      <c r="BK158" s="201">
        <f>BK159</f>
        <v>0</v>
      </c>
    </row>
    <row r="159" spans="2:65" s="1" customFormat="1" ht="22.5" customHeight="1">
      <c r="B159" s="42"/>
      <c r="C159" s="205" t="s">
        <v>101</v>
      </c>
      <c r="D159" s="205" t="s">
        <v>230</v>
      </c>
      <c r="E159" s="206" t="s">
        <v>3153</v>
      </c>
      <c r="F159" s="207" t="s">
        <v>3154</v>
      </c>
      <c r="G159" s="208" t="s">
        <v>852</v>
      </c>
      <c r="H159" s="209">
        <v>3</v>
      </c>
      <c r="I159" s="210"/>
      <c r="J159" s="211">
        <f>ROUND(I159*H159,2)</f>
        <v>0</v>
      </c>
      <c r="K159" s="207" t="s">
        <v>3144</v>
      </c>
      <c r="L159" s="62"/>
      <c r="M159" s="212" t="s">
        <v>22</v>
      </c>
      <c r="N159" s="213" t="s">
        <v>50</v>
      </c>
      <c r="O159" s="43"/>
      <c r="P159" s="214">
        <f>O159*H159</f>
        <v>0</v>
      </c>
      <c r="Q159" s="214">
        <v>0</v>
      </c>
      <c r="R159" s="214">
        <f>Q159*H159</f>
        <v>0</v>
      </c>
      <c r="S159" s="214">
        <v>0</v>
      </c>
      <c r="T159" s="215">
        <f>S159*H159</f>
        <v>0</v>
      </c>
      <c r="AR159" s="25" t="s">
        <v>588</v>
      </c>
      <c r="AT159" s="25" t="s">
        <v>230</v>
      </c>
      <c r="AU159" s="25" t="s">
        <v>101</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3155</v>
      </c>
    </row>
    <row r="160" spans="2:65" s="11" customFormat="1" ht="22.35" customHeight="1">
      <c r="B160" s="188"/>
      <c r="C160" s="189"/>
      <c r="D160" s="202" t="s">
        <v>78</v>
      </c>
      <c r="E160" s="203" t="s">
        <v>3156</v>
      </c>
      <c r="F160" s="203" t="s">
        <v>3157</v>
      </c>
      <c r="G160" s="189"/>
      <c r="H160" s="189"/>
      <c r="I160" s="192"/>
      <c r="J160" s="204">
        <f>BK160</f>
        <v>0</v>
      </c>
      <c r="K160" s="189"/>
      <c r="L160" s="194"/>
      <c r="M160" s="195"/>
      <c r="N160" s="196"/>
      <c r="O160" s="196"/>
      <c r="P160" s="197">
        <f>SUM(P161:P162)</f>
        <v>0</v>
      </c>
      <c r="Q160" s="196"/>
      <c r="R160" s="197">
        <f>SUM(R161:R162)</f>
        <v>0</v>
      </c>
      <c r="S160" s="196"/>
      <c r="T160" s="198">
        <f>SUM(T161:T162)</f>
        <v>0</v>
      </c>
      <c r="AR160" s="199" t="s">
        <v>101</v>
      </c>
      <c r="AT160" s="200" t="s">
        <v>78</v>
      </c>
      <c r="AU160" s="200" t="s">
        <v>87</v>
      </c>
      <c r="AY160" s="199" t="s">
        <v>228</v>
      </c>
      <c r="BK160" s="201">
        <f>SUM(BK161:BK162)</f>
        <v>0</v>
      </c>
    </row>
    <row r="161" spans="2:65" s="1" customFormat="1" ht="22.5" customHeight="1">
      <c r="B161" s="42"/>
      <c r="C161" s="205" t="s">
        <v>235</v>
      </c>
      <c r="D161" s="205" t="s">
        <v>230</v>
      </c>
      <c r="E161" s="206" t="s">
        <v>3158</v>
      </c>
      <c r="F161" s="207" t="s">
        <v>3159</v>
      </c>
      <c r="G161" s="208" t="s">
        <v>852</v>
      </c>
      <c r="H161" s="209">
        <v>2</v>
      </c>
      <c r="I161" s="210"/>
      <c r="J161" s="211">
        <f>ROUND(I161*H161,2)</f>
        <v>0</v>
      </c>
      <c r="K161" s="207" t="s">
        <v>3144</v>
      </c>
      <c r="L161" s="62"/>
      <c r="M161" s="212" t="s">
        <v>22</v>
      </c>
      <c r="N161" s="213" t="s">
        <v>50</v>
      </c>
      <c r="O161" s="43"/>
      <c r="P161" s="214">
        <f>O161*H161</f>
        <v>0</v>
      </c>
      <c r="Q161" s="214">
        <v>0</v>
      </c>
      <c r="R161" s="214">
        <f>Q161*H161</f>
        <v>0</v>
      </c>
      <c r="S161" s="214">
        <v>0</v>
      </c>
      <c r="T161" s="215">
        <f>S161*H161</f>
        <v>0</v>
      </c>
      <c r="AR161" s="25" t="s">
        <v>588</v>
      </c>
      <c r="AT161" s="25" t="s">
        <v>230</v>
      </c>
      <c r="AU161" s="25" t="s">
        <v>101</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3160</v>
      </c>
    </row>
    <row r="162" spans="2:65" s="1" customFormat="1" ht="22.5" customHeight="1">
      <c r="B162" s="42"/>
      <c r="C162" s="205" t="s">
        <v>251</v>
      </c>
      <c r="D162" s="205" t="s">
        <v>230</v>
      </c>
      <c r="E162" s="206" t="s">
        <v>3161</v>
      </c>
      <c r="F162" s="207" t="s">
        <v>3162</v>
      </c>
      <c r="G162" s="208" t="s">
        <v>852</v>
      </c>
      <c r="H162" s="209">
        <v>1</v>
      </c>
      <c r="I162" s="210"/>
      <c r="J162" s="211">
        <f>ROUND(I162*H162,2)</f>
        <v>0</v>
      </c>
      <c r="K162" s="207" t="s">
        <v>3144</v>
      </c>
      <c r="L162" s="62"/>
      <c r="M162" s="212" t="s">
        <v>22</v>
      </c>
      <c r="N162" s="213" t="s">
        <v>50</v>
      </c>
      <c r="O162" s="43"/>
      <c r="P162" s="214">
        <f>O162*H162</f>
        <v>0</v>
      </c>
      <c r="Q162" s="214">
        <v>0</v>
      </c>
      <c r="R162" s="214">
        <f>Q162*H162</f>
        <v>0</v>
      </c>
      <c r="S162" s="214">
        <v>0</v>
      </c>
      <c r="T162" s="215">
        <f>S162*H162</f>
        <v>0</v>
      </c>
      <c r="AR162" s="25" t="s">
        <v>588</v>
      </c>
      <c r="AT162" s="25" t="s">
        <v>230</v>
      </c>
      <c r="AU162" s="25" t="s">
        <v>101</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3163</v>
      </c>
    </row>
    <row r="163" spans="2:65" s="11" customFormat="1" ht="22.35" customHeight="1">
      <c r="B163" s="188"/>
      <c r="C163" s="189"/>
      <c r="D163" s="190" t="s">
        <v>78</v>
      </c>
      <c r="E163" s="294" t="s">
        <v>3164</v>
      </c>
      <c r="F163" s="294" t="s">
        <v>3165</v>
      </c>
      <c r="G163" s="189"/>
      <c r="H163" s="189"/>
      <c r="I163" s="192"/>
      <c r="J163" s="295">
        <f>BK163</f>
        <v>0</v>
      </c>
      <c r="K163" s="189"/>
      <c r="L163" s="194"/>
      <c r="M163" s="195"/>
      <c r="N163" s="196"/>
      <c r="O163" s="196"/>
      <c r="P163" s="197">
        <v>0</v>
      </c>
      <c r="Q163" s="196"/>
      <c r="R163" s="197">
        <v>0</v>
      </c>
      <c r="S163" s="196"/>
      <c r="T163" s="198">
        <v>0</v>
      </c>
      <c r="AR163" s="199" t="s">
        <v>101</v>
      </c>
      <c r="AT163" s="200" t="s">
        <v>78</v>
      </c>
      <c r="AU163" s="200" t="s">
        <v>87</v>
      </c>
      <c r="AY163" s="199" t="s">
        <v>228</v>
      </c>
      <c r="BK163" s="201">
        <v>0</v>
      </c>
    </row>
    <row r="164" spans="2:65" s="11" customFormat="1" ht="14.85" customHeight="1">
      <c r="B164" s="188"/>
      <c r="C164" s="189"/>
      <c r="D164" s="202" t="s">
        <v>78</v>
      </c>
      <c r="E164" s="203" t="s">
        <v>3166</v>
      </c>
      <c r="F164" s="203" t="s">
        <v>3167</v>
      </c>
      <c r="G164" s="189"/>
      <c r="H164" s="189"/>
      <c r="I164" s="192"/>
      <c r="J164" s="204">
        <f>BK164</f>
        <v>0</v>
      </c>
      <c r="K164" s="189"/>
      <c r="L164" s="194"/>
      <c r="M164" s="195"/>
      <c r="N164" s="196"/>
      <c r="O164" s="196"/>
      <c r="P164" s="197">
        <f>P165</f>
        <v>0</v>
      </c>
      <c r="Q164" s="196"/>
      <c r="R164" s="197">
        <f>R165</f>
        <v>0</v>
      </c>
      <c r="S164" s="196"/>
      <c r="T164" s="198">
        <f>T165</f>
        <v>0</v>
      </c>
      <c r="AR164" s="199" t="s">
        <v>101</v>
      </c>
      <c r="AT164" s="200" t="s">
        <v>78</v>
      </c>
      <c r="AU164" s="200" t="s">
        <v>87</v>
      </c>
      <c r="AY164" s="199" t="s">
        <v>228</v>
      </c>
      <c r="BK164" s="201">
        <f>BK165</f>
        <v>0</v>
      </c>
    </row>
    <row r="165" spans="2:65" s="1" customFormat="1" ht="22.5" customHeight="1">
      <c r="B165" s="42"/>
      <c r="C165" s="205" t="s">
        <v>255</v>
      </c>
      <c r="D165" s="205" t="s">
        <v>230</v>
      </c>
      <c r="E165" s="206" t="s">
        <v>3168</v>
      </c>
      <c r="F165" s="207" t="s">
        <v>3169</v>
      </c>
      <c r="G165" s="208" t="s">
        <v>852</v>
      </c>
      <c r="H165" s="209">
        <v>1</v>
      </c>
      <c r="I165" s="210"/>
      <c r="J165" s="211">
        <f>ROUND(I165*H165,2)</f>
        <v>0</v>
      </c>
      <c r="K165" s="207" t="s">
        <v>3144</v>
      </c>
      <c r="L165" s="62"/>
      <c r="M165" s="212" t="s">
        <v>22</v>
      </c>
      <c r="N165" s="213" t="s">
        <v>50</v>
      </c>
      <c r="O165" s="43"/>
      <c r="P165" s="214">
        <f>O165*H165</f>
        <v>0</v>
      </c>
      <c r="Q165" s="214">
        <v>0</v>
      </c>
      <c r="R165" s="214">
        <f>Q165*H165</f>
        <v>0</v>
      </c>
      <c r="S165" s="214">
        <v>0</v>
      </c>
      <c r="T165" s="215">
        <f>S165*H165</f>
        <v>0</v>
      </c>
      <c r="AR165" s="25" t="s">
        <v>588</v>
      </c>
      <c r="AT165" s="25" t="s">
        <v>230</v>
      </c>
      <c r="AU165" s="25" t="s">
        <v>101</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588</v>
      </c>
      <c r="BM165" s="25" t="s">
        <v>3170</v>
      </c>
    </row>
    <row r="166" spans="2:65" s="11" customFormat="1" ht="22.35" customHeight="1">
      <c r="B166" s="188"/>
      <c r="C166" s="189"/>
      <c r="D166" s="202" t="s">
        <v>78</v>
      </c>
      <c r="E166" s="203" t="s">
        <v>3171</v>
      </c>
      <c r="F166" s="203" t="s">
        <v>3147</v>
      </c>
      <c r="G166" s="189"/>
      <c r="H166" s="189"/>
      <c r="I166" s="192"/>
      <c r="J166" s="204">
        <f>BK166</f>
        <v>0</v>
      </c>
      <c r="K166" s="189"/>
      <c r="L166" s="194"/>
      <c r="M166" s="195"/>
      <c r="N166" s="196"/>
      <c r="O166" s="196"/>
      <c r="P166" s="197">
        <f>P167</f>
        <v>0</v>
      </c>
      <c r="Q166" s="196"/>
      <c r="R166" s="197">
        <f>R167</f>
        <v>0</v>
      </c>
      <c r="S166" s="196"/>
      <c r="T166" s="198">
        <f>T167</f>
        <v>0</v>
      </c>
      <c r="AR166" s="199" t="s">
        <v>101</v>
      </c>
      <c r="AT166" s="200" t="s">
        <v>78</v>
      </c>
      <c r="AU166" s="200" t="s">
        <v>87</v>
      </c>
      <c r="AY166" s="199" t="s">
        <v>228</v>
      </c>
      <c r="BK166" s="201">
        <f>BK167</f>
        <v>0</v>
      </c>
    </row>
    <row r="167" spans="2:65" s="1" customFormat="1" ht="22.5" customHeight="1">
      <c r="B167" s="42"/>
      <c r="C167" s="205" t="s">
        <v>260</v>
      </c>
      <c r="D167" s="205" t="s">
        <v>230</v>
      </c>
      <c r="E167" s="206" t="s">
        <v>3172</v>
      </c>
      <c r="F167" s="207" t="s">
        <v>3173</v>
      </c>
      <c r="G167" s="208" t="s">
        <v>852</v>
      </c>
      <c r="H167" s="209">
        <v>1</v>
      </c>
      <c r="I167" s="210"/>
      <c r="J167" s="211">
        <f>ROUND(I167*H167,2)</f>
        <v>0</v>
      </c>
      <c r="K167" s="207" t="s">
        <v>3144</v>
      </c>
      <c r="L167" s="62"/>
      <c r="M167" s="212" t="s">
        <v>22</v>
      </c>
      <c r="N167" s="213" t="s">
        <v>50</v>
      </c>
      <c r="O167" s="43"/>
      <c r="P167" s="214">
        <f>O167*H167</f>
        <v>0</v>
      </c>
      <c r="Q167" s="214">
        <v>0</v>
      </c>
      <c r="R167" s="214">
        <f>Q167*H167</f>
        <v>0</v>
      </c>
      <c r="S167" s="214">
        <v>0</v>
      </c>
      <c r="T167" s="215">
        <f>S167*H167</f>
        <v>0</v>
      </c>
      <c r="AR167" s="25" t="s">
        <v>588</v>
      </c>
      <c r="AT167" s="25" t="s">
        <v>230</v>
      </c>
      <c r="AU167" s="25" t="s">
        <v>101</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3174</v>
      </c>
    </row>
    <row r="168" spans="2:65" s="11" customFormat="1" ht="22.35" customHeight="1">
      <c r="B168" s="188"/>
      <c r="C168" s="189"/>
      <c r="D168" s="202" t="s">
        <v>78</v>
      </c>
      <c r="E168" s="203" t="s">
        <v>3175</v>
      </c>
      <c r="F168" s="203" t="s">
        <v>3152</v>
      </c>
      <c r="G168" s="189"/>
      <c r="H168" s="189"/>
      <c r="I168" s="192"/>
      <c r="J168" s="204">
        <f>BK168</f>
        <v>0</v>
      </c>
      <c r="K168" s="189"/>
      <c r="L168" s="194"/>
      <c r="M168" s="195"/>
      <c r="N168" s="196"/>
      <c r="O168" s="196"/>
      <c r="P168" s="197">
        <f>SUM(P169:P170)</f>
        <v>0</v>
      </c>
      <c r="Q168" s="196"/>
      <c r="R168" s="197">
        <f>SUM(R169:R170)</f>
        <v>0</v>
      </c>
      <c r="S168" s="196"/>
      <c r="T168" s="198">
        <f>SUM(T169:T170)</f>
        <v>0</v>
      </c>
      <c r="AR168" s="199" t="s">
        <v>101</v>
      </c>
      <c r="AT168" s="200" t="s">
        <v>78</v>
      </c>
      <c r="AU168" s="200" t="s">
        <v>87</v>
      </c>
      <c r="AY168" s="199" t="s">
        <v>228</v>
      </c>
      <c r="BK168" s="201">
        <f>SUM(BK169:BK170)</f>
        <v>0</v>
      </c>
    </row>
    <row r="169" spans="2:65" s="1" customFormat="1" ht="22.5" customHeight="1">
      <c r="B169" s="42"/>
      <c r="C169" s="205" t="s">
        <v>267</v>
      </c>
      <c r="D169" s="205" t="s">
        <v>230</v>
      </c>
      <c r="E169" s="206" t="s">
        <v>3153</v>
      </c>
      <c r="F169" s="207" t="s">
        <v>3154</v>
      </c>
      <c r="G169" s="208" t="s">
        <v>852</v>
      </c>
      <c r="H169" s="209">
        <v>14</v>
      </c>
      <c r="I169" s="210"/>
      <c r="J169" s="211">
        <f>ROUND(I169*H169,2)</f>
        <v>0</v>
      </c>
      <c r="K169" s="207" t="s">
        <v>3144</v>
      </c>
      <c r="L169" s="62"/>
      <c r="M169" s="212" t="s">
        <v>22</v>
      </c>
      <c r="N169" s="213" t="s">
        <v>50</v>
      </c>
      <c r="O169" s="43"/>
      <c r="P169" s="214">
        <f>O169*H169</f>
        <v>0</v>
      </c>
      <c r="Q169" s="214">
        <v>0</v>
      </c>
      <c r="R169" s="214">
        <f>Q169*H169</f>
        <v>0</v>
      </c>
      <c r="S169" s="214">
        <v>0</v>
      </c>
      <c r="T169" s="215">
        <f>S169*H169</f>
        <v>0</v>
      </c>
      <c r="AR169" s="25" t="s">
        <v>588</v>
      </c>
      <c r="AT169" s="25" t="s">
        <v>230</v>
      </c>
      <c r="AU169" s="25" t="s">
        <v>101</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3176</v>
      </c>
    </row>
    <row r="170" spans="2:65" s="1" customFormat="1" ht="22.5" customHeight="1">
      <c r="B170" s="42"/>
      <c r="C170" s="205" t="s">
        <v>272</v>
      </c>
      <c r="D170" s="205" t="s">
        <v>230</v>
      </c>
      <c r="E170" s="206" t="s">
        <v>3177</v>
      </c>
      <c r="F170" s="207" t="s">
        <v>3178</v>
      </c>
      <c r="G170" s="208" t="s">
        <v>852</v>
      </c>
      <c r="H170" s="209">
        <v>3</v>
      </c>
      <c r="I170" s="210"/>
      <c r="J170" s="211">
        <f>ROUND(I170*H170,2)</f>
        <v>0</v>
      </c>
      <c r="K170" s="207" t="s">
        <v>3144</v>
      </c>
      <c r="L170" s="62"/>
      <c r="M170" s="212" t="s">
        <v>22</v>
      </c>
      <c r="N170" s="213" t="s">
        <v>50</v>
      </c>
      <c r="O170" s="43"/>
      <c r="P170" s="214">
        <f>O170*H170</f>
        <v>0</v>
      </c>
      <c r="Q170" s="214">
        <v>0</v>
      </c>
      <c r="R170" s="214">
        <f>Q170*H170</f>
        <v>0</v>
      </c>
      <c r="S170" s="214">
        <v>0</v>
      </c>
      <c r="T170" s="215">
        <f>S170*H170</f>
        <v>0</v>
      </c>
      <c r="AR170" s="25" t="s">
        <v>588</v>
      </c>
      <c r="AT170" s="25" t="s">
        <v>230</v>
      </c>
      <c r="AU170" s="25" t="s">
        <v>101</v>
      </c>
      <c r="AY170" s="25" t="s">
        <v>228</v>
      </c>
      <c r="BE170" s="216">
        <f>IF(N170="základní",J170,0)</f>
        <v>0</v>
      </c>
      <c r="BF170" s="216">
        <f>IF(N170="snížená",J170,0)</f>
        <v>0</v>
      </c>
      <c r="BG170" s="216">
        <f>IF(N170="zákl. přenesená",J170,0)</f>
        <v>0</v>
      </c>
      <c r="BH170" s="216">
        <f>IF(N170="sníž. přenesená",J170,0)</f>
        <v>0</v>
      </c>
      <c r="BI170" s="216">
        <f>IF(N170="nulová",J170,0)</f>
        <v>0</v>
      </c>
      <c r="BJ170" s="25" t="s">
        <v>24</v>
      </c>
      <c r="BK170" s="216">
        <f>ROUND(I170*H170,2)</f>
        <v>0</v>
      </c>
      <c r="BL170" s="25" t="s">
        <v>588</v>
      </c>
      <c r="BM170" s="25" t="s">
        <v>3179</v>
      </c>
    </row>
    <row r="171" spans="2:65" s="11" customFormat="1" ht="22.35" customHeight="1">
      <c r="B171" s="188"/>
      <c r="C171" s="189"/>
      <c r="D171" s="202" t="s">
        <v>78</v>
      </c>
      <c r="E171" s="203" t="s">
        <v>3180</v>
      </c>
      <c r="F171" s="203" t="s">
        <v>3157</v>
      </c>
      <c r="G171" s="189"/>
      <c r="H171" s="189"/>
      <c r="I171" s="192"/>
      <c r="J171" s="204">
        <f>BK171</f>
        <v>0</v>
      </c>
      <c r="K171" s="189"/>
      <c r="L171" s="194"/>
      <c r="M171" s="195"/>
      <c r="N171" s="196"/>
      <c r="O171" s="196"/>
      <c r="P171" s="197">
        <f>SUM(P172:P174)</f>
        <v>0</v>
      </c>
      <c r="Q171" s="196"/>
      <c r="R171" s="197">
        <f>SUM(R172:R174)</f>
        <v>0</v>
      </c>
      <c r="S171" s="196"/>
      <c r="T171" s="198">
        <f>SUM(T172:T174)</f>
        <v>0</v>
      </c>
      <c r="AR171" s="199" t="s">
        <v>101</v>
      </c>
      <c r="AT171" s="200" t="s">
        <v>78</v>
      </c>
      <c r="AU171" s="200" t="s">
        <v>87</v>
      </c>
      <c r="AY171" s="199" t="s">
        <v>228</v>
      </c>
      <c r="BK171" s="201">
        <f>SUM(BK172:BK174)</f>
        <v>0</v>
      </c>
    </row>
    <row r="172" spans="2:65" s="1" customFormat="1" ht="22.5" customHeight="1">
      <c r="B172" s="42"/>
      <c r="C172" s="205" t="s">
        <v>29</v>
      </c>
      <c r="D172" s="205" t="s">
        <v>230</v>
      </c>
      <c r="E172" s="206" t="s">
        <v>3158</v>
      </c>
      <c r="F172" s="207" t="s">
        <v>3159</v>
      </c>
      <c r="G172" s="208" t="s">
        <v>852</v>
      </c>
      <c r="H172" s="209">
        <v>2</v>
      </c>
      <c r="I172" s="210"/>
      <c r="J172" s="211">
        <f>ROUND(I172*H172,2)</f>
        <v>0</v>
      </c>
      <c r="K172" s="207" t="s">
        <v>3144</v>
      </c>
      <c r="L172" s="62"/>
      <c r="M172" s="212" t="s">
        <v>22</v>
      </c>
      <c r="N172" s="213" t="s">
        <v>50</v>
      </c>
      <c r="O172" s="43"/>
      <c r="P172" s="214">
        <f>O172*H172</f>
        <v>0</v>
      </c>
      <c r="Q172" s="214">
        <v>0</v>
      </c>
      <c r="R172" s="214">
        <f>Q172*H172</f>
        <v>0</v>
      </c>
      <c r="S172" s="214">
        <v>0</v>
      </c>
      <c r="T172" s="215">
        <f>S172*H172</f>
        <v>0</v>
      </c>
      <c r="AR172" s="25" t="s">
        <v>588</v>
      </c>
      <c r="AT172" s="25" t="s">
        <v>230</v>
      </c>
      <c r="AU172" s="25" t="s">
        <v>101</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588</v>
      </c>
      <c r="BM172" s="25" t="s">
        <v>3181</v>
      </c>
    </row>
    <row r="173" spans="2:65" s="1" customFormat="1" ht="22.5" customHeight="1">
      <c r="B173" s="42"/>
      <c r="C173" s="205" t="s">
        <v>280</v>
      </c>
      <c r="D173" s="205" t="s">
        <v>230</v>
      </c>
      <c r="E173" s="206" t="s">
        <v>3161</v>
      </c>
      <c r="F173" s="207" t="s">
        <v>3162</v>
      </c>
      <c r="G173" s="208" t="s">
        <v>852</v>
      </c>
      <c r="H173" s="209">
        <v>2</v>
      </c>
      <c r="I173" s="210"/>
      <c r="J173" s="211">
        <f>ROUND(I173*H173,2)</f>
        <v>0</v>
      </c>
      <c r="K173" s="207" t="s">
        <v>3144</v>
      </c>
      <c r="L173" s="62"/>
      <c r="M173" s="212" t="s">
        <v>22</v>
      </c>
      <c r="N173" s="213" t="s">
        <v>50</v>
      </c>
      <c r="O173" s="43"/>
      <c r="P173" s="214">
        <f>O173*H173</f>
        <v>0</v>
      </c>
      <c r="Q173" s="214">
        <v>0</v>
      </c>
      <c r="R173" s="214">
        <f>Q173*H173</f>
        <v>0</v>
      </c>
      <c r="S173" s="214">
        <v>0</v>
      </c>
      <c r="T173" s="215">
        <f>S173*H173</f>
        <v>0</v>
      </c>
      <c r="AR173" s="25" t="s">
        <v>588</v>
      </c>
      <c r="AT173" s="25" t="s">
        <v>230</v>
      </c>
      <c r="AU173" s="25" t="s">
        <v>101</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3182</v>
      </c>
    </row>
    <row r="174" spans="2:65" s="1" customFormat="1" ht="22.5" customHeight="1">
      <c r="B174" s="42"/>
      <c r="C174" s="205" t="s">
        <v>285</v>
      </c>
      <c r="D174" s="205" t="s">
        <v>230</v>
      </c>
      <c r="E174" s="206" t="s">
        <v>3183</v>
      </c>
      <c r="F174" s="207" t="s">
        <v>3184</v>
      </c>
      <c r="G174" s="208" t="s">
        <v>852</v>
      </c>
      <c r="H174" s="209">
        <v>1</v>
      </c>
      <c r="I174" s="210"/>
      <c r="J174" s="211">
        <f>ROUND(I174*H174,2)</f>
        <v>0</v>
      </c>
      <c r="K174" s="207" t="s">
        <v>3144</v>
      </c>
      <c r="L174" s="62"/>
      <c r="M174" s="212" t="s">
        <v>22</v>
      </c>
      <c r="N174" s="213" t="s">
        <v>50</v>
      </c>
      <c r="O174" s="43"/>
      <c r="P174" s="214">
        <f>O174*H174</f>
        <v>0</v>
      </c>
      <c r="Q174" s="214">
        <v>0</v>
      </c>
      <c r="R174" s="214">
        <f>Q174*H174</f>
        <v>0</v>
      </c>
      <c r="S174" s="214">
        <v>0</v>
      </c>
      <c r="T174" s="215">
        <f>S174*H174</f>
        <v>0</v>
      </c>
      <c r="AR174" s="25" t="s">
        <v>588</v>
      </c>
      <c r="AT174" s="25" t="s">
        <v>230</v>
      </c>
      <c r="AU174" s="25" t="s">
        <v>101</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3185</v>
      </c>
    </row>
    <row r="175" spans="2:65" s="11" customFormat="1" ht="22.35" customHeight="1">
      <c r="B175" s="188"/>
      <c r="C175" s="189"/>
      <c r="D175" s="190" t="s">
        <v>78</v>
      </c>
      <c r="E175" s="294" t="s">
        <v>3186</v>
      </c>
      <c r="F175" s="294" t="s">
        <v>3187</v>
      </c>
      <c r="G175" s="189"/>
      <c r="H175" s="189"/>
      <c r="I175" s="192"/>
      <c r="J175" s="295">
        <f>BK175</f>
        <v>0</v>
      </c>
      <c r="K175" s="189"/>
      <c r="L175" s="194"/>
      <c r="M175" s="195"/>
      <c r="N175" s="196"/>
      <c r="O175" s="196"/>
      <c r="P175" s="197">
        <v>0</v>
      </c>
      <c r="Q175" s="196"/>
      <c r="R175" s="197">
        <v>0</v>
      </c>
      <c r="S175" s="196"/>
      <c r="T175" s="198">
        <v>0</v>
      </c>
      <c r="AR175" s="199" t="s">
        <v>101</v>
      </c>
      <c r="AT175" s="200" t="s">
        <v>78</v>
      </c>
      <c r="AU175" s="200" t="s">
        <v>87</v>
      </c>
      <c r="AY175" s="199" t="s">
        <v>228</v>
      </c>
      <c r="BK175" s="201">
        <v>0</v>
      </c>
    </row>
    <row r="176" spans="2:65" s="11" customFormat="1" ht="14.85" customHeight="1">
      <c r="B176" s="188"/>
      <c r="C176" s="189"/>
      <c r="D176" s="202" t="s">
        <v>78</v>
      </c>
      <c r="E176" s="203" t="s">
        <v>3188</v>
      </c>
      <c r="F176" s="203" t="s">
        <v>3167</v>
      </c>
      <c r="G176" s="189"/>
      <c r="H176" s="189"/>
      <c r="I176" s="192"/>
      <c r="J176" s="204">
        <f>BK176</f>
        <v>0</v>
      </c>
      <c r="K176" s="189"/>
      <c r="L176" s="194"/>
      <c r="M176" s="195"/>
      <c r="N176" s="196"/>
      <c r="O176" s="196"/>
      <c r="P176" s="197">
        <f>P177</f>
        <v>0</v>
      </c>
      <c r="Q176" s="196"/>
      <c r="R176" s="197">
        <f>R177</f>
        <v>0</v>
      </c>
      <c r="S176" s="196"/>
      <c r="T176" s="198">
        <f>T177</f>
        <v>0</v>
      </c>
      <c r="AR176" s="199" t="s">
        <v>101</v>
      </c>
      <c r="AT176" s="200" t="s">
        <v>78</v>
      </c>
      <c r="AU176" s="200" t="s">
        <v>87</v>
      </c>
      <c r="AY176" s="199" t="s">
        <v>228</v>
      </c>
      <c r="BK176" s="201">
        <f>BK177</f>
        <v>0</v>
      </c>
    </row>
    <row r="177" spans="2:65" s="1" customFormat="1" ht="22.5" customHeight="1">
      <c r="B177" s="42"/>
      <c r="C177" s="205" t="s">
        <v>290</v>
      </c>
      <c r="D177" s="205" t="s">
        <v>230</v>
      </c>
      <c r="E177" s="206" t="s">
        <v>3189</v>
      </c>
      <c r="F177" s="207" t="s">
        <v>3190</v>
      </c>
      <c r="G177" s="208" t="s">
        <v>852</v>
      </c>
      <c r="H177" s="209">
        <v>1</v>
      </c>
      <c r="I177" s="210"/>
      <c r="J177" s="211">
        <f>ROUND(I177*H177,2)</f>
        <v>0</v>
      </c>
      <c r="K177" s="207" t="s">
        <v>3144</v>
      </c>
      <c r="L177" s="62"/>
      <c r="M177" s="212" t="s">
        <v>22</v>
      </c>
      <c r="N177" s="213" t="s">
        <v>50</v>
      </c>
      <c r="O177" s="43"/>
      <c r="P177" s="214">
        <f>O177*H177</f>
        <v>0</v>
      </c>
      <c r="Q177" s="214">
        <v>0</v>
      </c>
      <c r="R177" s="214">
        <f>Q177*H177</f>
        <v>0</v>
      </c>
      <c r="S177" s="214">
        <v>0</v>
      </c>
      <c r="T177" s="215">
        <f>S177*H177</f>
        <v>0</v>
      </c>
      <c r="AR177" s="25" t="s">
        <v>588</v>
      </c>
      <c r="AT177" s="25" t="s">
        <v>230</v>
      </c>
      <c r="AU177" s="25" t="s">
        <v>101</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588</v>
      </c>
      <c r="BM177" s="25" t="s">
        <v>3191</v>
      </c>
    </row>
    <row r="178" spans="2:65" s="11" customFormat="1" ht="22.35" customHeight="1">
      <c r="B178" s="188"/>
      <c r="C178" s="189"/>
      <c r="D178" s="202" t="s">
        <v>78</v>
      </c>
      <c r="E178" s="203" t="s">
        <v>3192</v>
      </c>
      <c r="F178" s="203" t="s">
        <v>3147</v>
      </c>
      <c r="G178" s="189"/>
      <c r="H178" s="189"/>
      <c r="I178" s="192"/>
      <c r="J178" s="204">
        <f>BK178</f>
        <v>0</v>
      </c>
      <c r="K178" s="189"/>
      <c r="L178" s="194"/>
      <c r="M178" s="195"/>
      <c r="N178" s="196"/>
      <c r="O178" s="196"/>
      <c r="P178" s="197">
        <f>P179</f>
        <v>0</v>
      </c>
      <c r="Q178" s="196"/>
      <c r="R178" s="197">
        <f>R179</f>
        <v>0</v>
      </c>
      <c r="S178" s="196"/>
      <c r="T178" s="198">
        <f>T179</f>
        <v>0</v>
      </c>
      <c r="AR178" s="199" t="s">
        <v>101</v>
      </c>
      <c r="AT178" s="200" t="s">
        <v>78</v>
      </c>
      <c r="AU178" s="200" t="s">
        <v>87</v>
      </c>
      <c r="AY178" s="199" t="s">
        <v>228</v>
      </c>
      <c r="BK178" s="201">
        <f>BK179</f>
        <v>0</v>
      </c>
    </row>
    <row r="179" spans="2:65" s="1" customFormat="1" ht="22.5" customHeight="1">
      <c r="B179" s="42"/>
      <c r="C179" s="205" t="s">
        <v>295</v>
      </c>
      <c r="D179" s="205" t="s">
        <v>230</v>
      </c>
      <c r="E179" s="206" t="s">
        <v>3193</v>
      </c>
      <c r="F179" s="207" t="s">
        <v>3194</v>
      </c>
      <c r="G179" s="208" t="s">
        <v>852</v>
      </c>
      <c r="H179" s="209">
        <v>1</v>
      </c>
      <c r="I179" s="210"/>
      <c r="J179" s="211">
        <f>ROUND(I179*H179,2)</f>
        <v>0</v>
      </c>
      <c r="K179" s="207" t="s">
        <v>3144</v>
      </c>
      <c r="L179" s="62"/>
      <c r="M179" s="212" t="s">
        <v>22</v>
      </c>
      <c r="N179" s="213" t="s">
        <v>50</v>
      </c>
      <c r="O179" s="43"/>
      <c r="P179" s="214">
        <f>O179*H179</f>
        <v>0</v>
      </c>
      <c r="Q179" s="214">
        <v>0</v>
      </c>
      <c r="R179" s="214">
        <f>Q179*H179</f>
        <v>0</v>
      </c>
      <c r="S179" s="214">
        <v>0</v>
      </c>
      <c r="T179" s="215">
        <f>S179*H179</f>
        <v>0</v>
      </c>
      <c r="AR179" s="25" t="s">
        <v>588</v>
      </c>
      <c r="AT179" s="25" t="s">
        <v>230</v>
      </c>
      <c r="AU179" s="25" t="s">
        <v>101</v>
      </c>
      <c r="AY179" s="25" t="s">
        <v>228</v>
      </c>
      <c r="BE179" s="216">
        <f>IF(N179="základní",J179,0)</f>
        <v>0</v>
      </c>
      <c r="BF179" s="216">
        <f>IF(N179="snížená",J179,0)</f>
        <v>0</v>
      </c>
      <c r="BG179" s="216">
        <f>IF(N179="zákl. přenesená",J179,0)</f>
        <v>0</v>
      </c>
      <c r="BH179" s="216">
        <f>IF(N179="sníž. přenesená",J179,0)</f>
        <v>0</v>
      </c>
      <c r="BI179" s="216">
        <f>IF(N179="nulová",J179,0)</f>
        <v>0</v>
      </c>
      <c r="BJ179" s="25" t="s">
        <v>24</v>
      </c>
      <c r="BK179" s="216">
        <f>ROUND(I179*H179,2)</f>
        <v>0</v>
      </c>
      <c r="BL179" s="25" t="s">
        <v>588</v>
      </c>
      <c r="BM179" s="25" t="s">
        <v>3195</v>
      </c>
    </row>
    <row r="180" spans="2:65" s="11" customFormat="1" ht="22.35" customHeight="1">
      <c r="B180" s="188"/>
      <c r="C180" s="189"/>
      <c r="D180" s="202" t="s">
        <v>78</v>
      </c>
      <c r="E180" s="203" t="s">
        <v>3196</v>
      </c>
      <c r="F180" s="203" t="s">
        <v>3152</v>
      </c>
      <c r="G180" s="189"/>
      <c r="H180" s="189"/>
      <c r="I180" s="192"/>
      <c r="J180" s="204">
        <f>BK180</f>
        <v>0</v>
      </c>
      <c r="K180" s="189"/>
      <c r="L180" s="194"/>
      <c r="M180" s="195"/>
      <c r="N180" s="196"/>
      <c r="O180" s="196"/>
      <c r="P180" s="197">
        <f>SUM(P181:P182)</f>
        <v>0</v>
      </c>
      <c r="Q180" s="196"/>
      <c r="R180" s="197">
        <f>SUM(R181:R182)</f>
        <v>0</v>
      </c>
      <c r="S180" s="196"/>
      <c r="T180" s="198">
        <f>SUM(T181:T182)</f>
        <v>0</v>
      </c>
      <c r="AR180" s="199" t="s">
        <v>101</v>
      </c>
      <c r="AT180" s="200" t="s">
        <v>78</v>
      </c>
      <c r="AU180" s="200" t="s">
        <v>87</v>
      </c>
      <c r="AY180" s="199" t="s">
        <v>228</v>
      </c>
      <c r="BK180" s="201">
        <f>SUM(BK181:BK182)</f>
        <v>0</v>
      </c>
    </row>
    <row r="181" spans="2:65" s="1" customFormat="1" ht="22.5" customHeight="1">
      <c r="B181" s="42"/>
      <c r="C181" s="205" t="s">
        <v>10</v>
      </c>
      <c r="D181" s="205" t="s">
        <v>230</v>
      </c>
      <c r="E181" s="206" t="s">
        <v>3153</v>
      </c>
      <c r="F181" s="207" t="s">
        <v>3154</v>
      </c>
      <c r="G181" s="208" t="s">
        <v>852</v>
      </c>
      <c r="H181" s="209">
        <v>16</v>
      </c>
      <c r="I181" s="210"/>
      <c r="J181" s="211">
        <f>ROUND(I181*H181,2)</f>
        <v>0</v>
      </c>
      <c r="K181" s="207" t="s">
        <v>3144</v>
      </c>
      <c r="L181" s="62"/>
      <c r="M181" s="212" t="s">
        <v>22</v>
      </c>
      <c r="N181" s="213" t="s">
        <v>50</v>
      </c>
      <c r="O181" s="43"/>
      <c r="P181" s="214">
        <f>O181*H181</f>
        <v>0</v>
      </c>
      <c r="Q181" s="214">
        <v>0</v>
      </c>
      <c r="R181" s="214">
        <f>Q181*H181</f>
        <v>0</v>
      </c>
      <c r="S181" s="214">
        <v>0</v>
      </c>
      <c r="T181" s="215">
        <f>S181*H181</f>
        <v>0</v>
      </c>
      <c r="AR181" s="25" t="s">
        <v>588</v>
      </c>
      <c r="AT181" s="25" t="s">
        <v>230</v>
      </c>
      <c r="AU181" s="25" t="s">
        <v>101</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3197</v>
      </c>
    </row>
    <row r="182" spans="2:65" s="1" customFormat="1" ht="22.5" customHeight="1">
      <c r="B182" s="42"/>
      <c r="C182" s="205" t="s">
        <v>304</v>
      </c>
      <c r="D182" s="205" t="s">
        <v>230</v>
      </c>
      <c r="E182" s="206" t="s">
        <v>3177</v>
      </c>
      <c r="F182" s="207" t="s">
        <v>3178</v>
      </c>
      <c r="G182" s="208" t="s">
        <v>852</v>
      </c>
      <c r="H182" s="209">
        <v>6</v>
      </c>
      <c r="I182" s="210"/>
      <c r="J182" s="211">
        <f>ROUND(I182*H182,2)</f>
        <v>0</v>
      </c>
      <c r="K182" s="207" t="s">
        <v>3144</v>
      </c>
      <c r="L182" s="62"/>
      <c r="M182" s="212" t="s">
        <v>22</v>
      </c>
      <c r="N182" s="213" t="s">
        <v>50</v>
      </c>
      <c r="O182" s="43"/>
      <c r="P182" s="214">
        <f>O182*H182</f>
        <v>0</v>
      </c>
      <c r="Q182" s="214">
        <v>0</v>
      </c>
      <c r="R182" s="214">
        <f>Q182*H182</f>
        <v>0</v>
      </c>
      <c r="S182" s="214">
        <v>0</v>
      </c>
      <c r="T182" s="215">
        <f>S182*H182</f>
        <v>0</v>
      </c>
      <c r="AR182" s="25" t="s">
        <v>588</v>
      </c>
      <c r="AT182" s="25" t="s">
        <v>230</v>
      </c>
      <c r="AU182" s="25" t="s">
        <v>101</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588</v>
      </c>
      <c r="BM182" s="25" t="s">
        <v>3198</v>
      </c>
    </row>
    <row r="183" spans="2:65" s="11" customFormat="1" ht="22.35" customHeight="1">
      <c r="B183" s="188"/>
      <c r="C183" s="189"/>
      <c r="D183" s="202" t="s">
        <v>78</v>
      </c>
      <c r="E183" s="203" t="s">
        <v>3199</v>
      </c>
      <c r="F183" s="203" t="s">
        <v>3157</v>
      </c>
      <c r="G183" s="189"/>
      <c r="H183" s="189"/>
      <c r="I183" s="192"/>
      <c r="J183" s="204">
        <f>BK183</f>
        <v>0</v>
      </c>
      <c r="K183" s="189"/>
      <c r="L183" s="194"/>
      <c r="M183" s="195"/>
      <c r="N183" s="196"/>
      <c r="O183" s="196"/>
      <c r="P183" s="197">
        <f>SUM(P184:P185)</f>
        <v>0</v>
      </c>
      <c r="Q183" s="196"/>
      <c r="R183" s="197">
        <f>SUM(R184:R185)</f>
        <v>0</v>
      </c>
      <c r="S183" s="196"/>
      <c r="T183" s="198">
        <f>SUM(T184:T185)</f>
        <v>0</v>
      </c>
      <c r="AR183" s="199" t="s">
        <v>101</v>
      </c>
      <c r="AT183" s="200" t="s">
        <v>78</v>
      </c>
      <c r="AU183" s="200" t="s">
        <v>87</v>
      </c>
      <c r="AY183" s="199" t="s">
        <v>228</v>
      </c>
      <c r="BK183" s="201">
        <f>SUM(BK184:BK185)</f>
        <v>0</v>
      </c>
    </row>
    <row r="184" spans="2:65" s="1" customFormat="1" ht="22.5" customHeight="1">
      <c r="B184" s="42"/>
      <c r="C184" s="205" t="s">
        <v>308</v>
      </c>
      <c r="D184" s="205" t="s">
        <v>230</v>
      </c>
      <c r="E184" s="206" t="s">
        <v>3158</v>
      </c>
      <c r="F184" s="207" t="s">
        <v>3159</v>
      </c>
      <c r="G184" s="208" t="s">
        <v>852</v>
      </c>
      <c r="H184" s="209">
        <v>3</v>
      </c>
      <c r="I184" s="210"/>
      <c r="J184" s="211">
        <f>ROUND(I184*H184,2)</f>
        <v>0</v>
      </c>
      <c r="K184" s="207" t="s">
        <v>3144</v>
      </c>
      <c r="L184" s="62"/>
      <c r="M184" s="212" t="s">
        <v>22</v>
      </c>
      <c r="N184" s="213" t="s">
        <v>50</v>
      </c>
      <c r="O184" s="43"/>
      <c r="P184" s="214">
        <f>O184*H184</f>
        <v>0</v>
      </c>
      <c r="Q184" s="214">
        <v>0</v>
      </c>
      <c r="R184" s="214">
        <f>Q184*H184</f>
        <v>0</v>
      </c>
      <c r="S184" s="214">
        <v>0</v>
      </c>
      <c r="T184" s="215">
        <f>S184*H184</f>
        <v>0</v>
      </c>
      <c r="AR184" s="25" t="s">
        <v>588</v>
      </c>
      <c r="AT184" s="25" t="s">
        <v>230</v>
      </c>
      <c r="AU184" s="25" t="s">
        <v>101</v>
      </c>
      <c r="AY184" s="25" t="s">
        <v>228</v>
      </c>
      <c r="BE184" s="216">
        <f>IF(N184="základní",J184,0)</f>
        <v>0</v>
      </c>
      <c r="BF184" s="216">
        <f>IF(N184="snížená",J184,0)</f>
        <v>0</v>
      </c>
      <c r="BG184" s="216">
        <f>IF(N184="zákl. přenesená",J184,0)</f>
        <v>0</v>
      </c>
      <c r="BH184" s="216">
        <f>IF(N184="sníž. přenesená",J184,0)</f>
        <v>0</v>
      </c>
      <c r="BI184" s="216">
        <f>IF(N184="nulová",J184,0)</f>
        <v>0</v>
      </c>
      <c r="BJ184" s="25" t="s">
        <v>24</v>
      </c>
      <c r="BK184" s="216">
        <f>ROUND(I184*H184,2)</f>
        <v>0</v>
      </c>
      <c r="BL184" s="25" t="s">
        <v>588</v>
      </c>
      <c r="BM184" s="25" t="s">
        <v>3200</v>
      </c>
    </row>
    <row r="185" spans="2:65" s="1" customFormat="1" ht="22.5" customHeight="1">
      <c r="B185" s="42"/>
      <c r="C185" s="205" t="s">
        <v>313</v>
      </c>
      <c r="D185" s="205" t="s">
        <v>230</v>
      </c>
      <c r="E185" s="206" t="s">
        <v>3183</v>
      </c>
      <c r="F185" s="207" t="s">
        <v>3184</v>
      </c>
      <c r="G185" s="208" t="s">
        <v>852</v>
      </c>
      <c r="H185" s="209">
        <v>2</v>
      </c>
      <c r="I185" s="210"/>
      <c r="J185" s="211">
        <f>ROUND(I185*H185,2)</f>
        <v>0</v>
      </c>
      <c r="K185" s="207" t="s">
        <v>3144</v>
      </c>
      <c r="L185" s="62"/>
      <c r="M185" s="212" t="s">
        <v>22</v>
      </c>
      <c r="N185" s="213" t="s">
        <v>50</v>
      </c>
      <c r="O185" s="43"/>
      <c r="P185" s="214">
        <f>O185*H185</f>
        <v>0</v>
      </c>
      <c r="Q185" s="214">
        <v>0</v>
      </c>
      <c r="R185" s="214">
        <f>Q185*H185</f>
        <v>0</v>
      </c>
      <c r="S185" s="214">
        <v>0</v>
      </c>
      <c r="T185" s="215">
        <f>S185*H185</f>
        <v>0</v>
      </c>
      <c r="AR185" s="25" t="s">
        <v>588</v>
      </c>
      <c r="AT185" s="25" t="s">
        <v>230</v>
      </c>
      <c r="AU185" s="25" t="s">
        <v>101</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3201</v>
      </c>
    </row>
    <row r="186" spans="2:65" s="11" customFormat="1" ht="29.85" customHeight="1">
      <c r="B186" s="188"/>
      <c r="C186" s="189"/>
      <c r="D186" s="190" t="s">
        <v>78</v>
      </c>
      <c r="E186" s="294" t="s">
        <v>3202</v>
      </c>
      <c r="F186" s="294" t="s">
        <v>3203</v>
      </c>
      <c r="G186" s="189"/>
      <c r="H186" s="189"/>
      <c r="I186" s="192"/>
      <c r="J186" s="295">
        <f>BK186</f>
        <v>0</v>
      </c>
      <c r="K186" s="189"/>
      <c r="L186" s="194"/>
      <c r="M186" s="195"/>
      <c r="N186" s="196"/>
      <c r="O186" s="196"/>
      <c r="P186" s="197">
        <f>P187+P203+P205+P209+P213+P216+P218+P222+P230+P232+P234+P238+P240+P244+P246+P248+P250+P252+P261+P263+P265+P275+P280+P282+P284+P286+P288+P290+P293+P295+P297+P299+P301+P303+P305+P307+P309+P311+P313+P314+P317+P319</f>
        <v>0</v>
      </c>
      <c r="Q186" s="196"/>
      <c r="R186" s="197">
        <f>R187+R203+R205+R209+R213+R216+R218+R222+R230+R232+R234+R238+R240+R244+R246+R248+R250+R252+R261+R263+R265+R275+R280+R282+R284+R286+R288+R290+R293+R295+R297+R299+R301+R303+R305+R307+R309+R311+R313+R314+R317+R319</f>
        <v>0</v>
      </c>
      <c r="S186" s="196"/>
      <c r="T186" s="198">
        <f>T187+T203+T205+T209+T213+T216+T218+T222+T230+T232+T234+T238+T240+T244+T246+T248+T250+T252+T261+T263+T265+T275+T280+T282+T284+T286+T288+T290+T293+T295+T297+T299+T301+T303+T305+T307+T309+T311+T313+T314+T317+T319</f>
        <v>0</v>
      </c>
      <c r="AR186" s="199" t="s">
        <v>101</v>
      </c>
      <c r="AT186" s="200" t="s">
        <v>78</v>
      </c>
      <c r="AU186" s="200" t="s">
        <v>24</v>
      </c>
      <c r="AY186" s="199" t="s">
        <v>228</v>
      </c>
      <c r="BK186" s="201">
        <f>BK187+BK203+BK205+BK209+BK213+BK216+BK218+BK222+BK230+BK232+BK234+BK238+BK240+BK244+BK246+BK248+BK250+BK252+BK261+BK263+BK265+BK275+BK280+BK282+BK284+BK286+BK288+BK290+BK293+BK295+BK297+BK299+BK301+BK303+BK305+BK307+BK309+BK311+BK313+BK314+BK317+BK319</f>
        <v>0</v>
      </c>
    </row>
    <row r="187" spans="2:65" s="11" customFormat="1" ht="14.85" customHeight="1">
      <c r="B187" s="188"/>
      <c r="C187" s="189"/>
      <c r="D187" s="202" t="s">
        <v>78</v>
      </c>
      <c r="E187" s="203" t="s">
        <v>3204</v>
      </c>
      <c r="F187" s="203" t="s">
        <v>3205</v>
      </c>
      <c r="G187" s="189"/>
      <c r="H187" s="189"/>
      <c r="I187" s="192"/>
      <c r="J187" s="204">
        <f>BK187</f>
        <v>0</v>
      </c>
      <c r="K187" s="189"/>
      <c r="L187" s="194"/>
      <c r="M187" s="195"/>
      <c r="N187" s="196"/>
      <c r="O187" s="196"/>
      <c r="P187" s="197">
        <f>SUM(P188:P202)</f>
        <v>0</v>
      </c>
      <c r="Q187" s="196"/>
      <c r="R187" s="197">
        <f>SUM(R188:R202)</f>
        <v>0</v>
      </c>
      <c r="S187" s="196"/>
      <c r="T187" s="198">
        <f>SUM(T188:T202)</f>
        <v>0</v>
      </c>
      <c r="AR187" s="199" t="s">
        <v>101</v>
      </c>
      <c r="AT187" s="200" t="s">
        <v>78</v>
      </c>
      <c r="AU187" s="200" t="s">
        <v>87</v>
      </c>
      <c r="AY187" s="199" t="s">
        <v>228</v>
      </c>
      <c r="BK187" s="201">
        <f>SUM(BK188:BK202)</f>
        <v>0</v>
      </c>
    </row>
    <row r="188" spans="2:65" s="1" customFormat="1" ht="22.5" customHeight="1">
      <c r="B188" s="42"/>
      <c r="C188" s="205" t="s">
        <v>319</v>
      </c>
      <c r="D188" s="205" t="s">
        <v>230</v>
      </c>
      <c r="E188" s="206" t="s">
        <v>3206</v>
      </c>
      <c r="F188" s="207" t="s">
        <v>3207</v>
      </c>
      <c r="G188" s="208" t="s">
        <v>852</v>
      </c>
      <c r="H188" s="209">
        <v>175</v>
      </c>
      <c r="I188" s="210"/>
      <c r="J188" s="211">
        <f t="shared" ref="J188:J202" si="0">ROUND(I188*H188,2)</f>
        <v>0</v>
      </c>
      <c r="K188" s="207" t="s">
        <v>3144</v>
      </c>
      <c r="L188" s="62"/>
      <c r="M188" s="212" t="s">
        <v>22</v>
      </c>
      <c r="N188" s="213" t="s">
        <v>50</v>
      </c>
      <c r="O188" s="43"/>
      <c r="P188" s="214">
        <f t="shared" ref="P188:P202" si="1">O188*H188</f>
        <v>0</v>
      </c>
      <c r="Q188" s="214">
        <v>0</v>
      </c>
      <c r="R188" s="214">
        <f t="shared" ref="R188:R202" si="2">Q188*H188</f>
        <v>0</v>
      </c>
      <c r="S188" s="214">
        <v>0</v>
      </c>
      <c r="T188" s="215">
        <f t="shared" ref="T188:T202" si="3">S188*H188</f>
        <v>0</v>
      </c>
      <c r="AR188" s="25" t="s">
        <v>588</v>
      </c>
      <c r="AT188" s="25" t="s">
        <v>230</v>
      </c>
      <c r="AU188" s="25" t="s">
        <v>101</v>
      </c>
      <c r="AY188" s="25" t="s">
        <v>228</v>
      </c>
      <c r="BE188" s="216">
        <f t="shared" ref="BE188:BE202" si="4">IF(N188="základní",J188,0)</f>
        <v>0</v>
      </c>
      <c r="BF188" s="216">
        <f t="shared" ref="BF188:BF202" si="5">IF(N188="snížená",J188,0)</f>
        <v>0</v>
      </c>
      <c r="BG188" s="216">
        <f t="shared" ref="BG188:BG202" si="6">IF(N188="zákl. přenesená",J188,0)</f>
        <v>0</v>
      </c>
      <c r="BH188" s="216">
        <f t="shared" ref="BH188:BH202" si="7">IF(N188="sníž. přenesená",J188,0)</f>
        <v>0</v>
      </c>
      <c r="BI188" s="216">
        <f t="shared" ref="BI188:BI202" si="8">IF(N188="nulová",J188,0)</f>
        <v>0</v>
      </c>
      <c r="BJ188" s="25" t="s">
        <v>24</v>
      </c>
      <c r="BK188" s="216">
        <f t="shared" ref="BK188:BK202" si="9">ROUND(I188*H188,2)</f>
        <v>0</v>
      </c>
      <c r="BL188" s="25" t="s">
        <v>588</v>
      </c>
      <c r="BM188" s="25" t="s">
        <v>3208</v>
      </c>
    </row>
    <row r="189" spans="2:65" s="1" customFormat="1" ht="22.5" customHeight="1">
      <c r="B189" s="42"/>
      <c r="C189" s="205" t="s">
        <v>325</v>
      </c>
      <c r="D189" s="205" t="s">
        <v>230</v>
      </c>
      <c r="E189" s="206" t="s">
        <v>3209</v>
      </c>
      <c r="F189" s="207" t="s">
        <v>3210</v>
      </c>
      <c r="G189" s="208" t="s">
        <v>852</v>
      </c>
      <c r="H189" s="209">
        <v>38</v>
      </c>
      <c r="I189" s="210"/>
      <c r="J189" s="211">
        <f t="shared" si="0"/>
        <v>0</v>
      </c>
      <c r="K189" s="207" t="s">
        <v>3144</v>
      </c>
      <c r="L189" s="62"/>
      <c r="M189" s="212" t="s">
        <v>22</v>
      </c>
      <c r="N189" s="213" t="s">
        <v>50</v>
      </c>
      <c r="O189" s="43"/>
      <c r="P189" s="214">
        <f t="shared" si="1"/>
        <v>0</v>
      </c>
      <c r="Q189" s="214">
        <v>0</v>
      </c>
      <c r="R189" s="214">
        <f t="shared" si="2"/>
        <v>0</v>
      </c>
      <c r="S189" s="214">
        <v>0</v>
      </c>
      <c r="T189" s="215">
        <f t="shared" si="3"/>
        <v>0</v>
      </c>
      <c r="AR189" s="25" t="s">
        <v>588</v>
      </c>
      <c r="AT189" s="25" t="s">
        <v>230</v>
      </c>
      <c r="AU189" s="25" t="s">
        <v>101</v>
      </c>
      <c r="AY189" s="25" t="s">
        <v>228</v>
      </c>
      <c r="BE189" s="216">
        <f t="shared" si="4"/>
        <v>0</v>
      </c>
      <c r="BF189" s="216">
        <f t="shared" si="5"/>
        <v>0</v>
      </c>
      <c r="BG189" s="216">
        <f t="shared" si="6"/>
        <v>0</v>
      </c>
      <c r="BH189" s="216">
        <f t="shared" si="7"/>
        <v>0</v>
      </c>
      <c r="BI189" s="216">
        <f t="shared" si="8"/>
        <v>0</v>
      </c>
      <c r="BJ189" s="25" t="s">
        <v>24</v>
      </c>
      <c r="BK189" s="216">
        <f t="shared" si="9"/>
        <v>0</v>
      </c>
      <c r="BL189" s="25" t="s">
        <v>588</v>
      </c>
      <c r="BM189" s="25" t="s">
        <v>3211</v>
      </c>
    </row>
    <row r="190" spans="2:65" s="1" customFormat="1" ht="22.5" customHeight="1">
      <c r="B190" s="42"/>
      <c r="C190" s="205" t="s">
        <v>9</v>
      </c>
      <c r="D190" s="205" t="s">
        <v>230</v>
      </c>
      <c r="E190" s="206" t="s">
        <v>3212</v>
      </c>
      <c r="F190" s="207" t="s">
        <v>3213</v>
      </c>
      <c r="G190" s="208" t="s">
        <v>852</v>
      </c>
      <c r="H190" s="209">
        <v>365</v>
      </c>
      <c r="I190" s="210"/>
      <c r="J190" s="211">
        <f t="shared" si="0"/>
        <v>0</v>
      </c>
      <c r="K190" s="207" t="s">
        <v>3144</v>
      </c>
      <c r="L190" s="62"/>
      <c r="M190" s="212" t="s">
        <v>22</v>
      </c>
      <c r="N190" s="213" t="s">
        <v>50</v>
      </c>
      <c r="O190" s="43"/>
      <c r="P190" s="214">
        <f t="shared" si="1"/>
        <v>0</v>
      </c>
      <c r="Q190" s="214">
        <v>0</v>
      </c>
      <c r="R190" s="214">
        <f t="shared" si="2"/>
        <v>0</v>
      </c>
      <c r="S190" s="214">
        <v>0</v>
      </c>
      <c r="T190" s="215">
        <f t="shared" si="3"/>
        <v>0</v>
      </c>
      <c r="AR190" s="25" t="s">
        <v>588</v>
      </c>
      <c r="AT190" s="25" t="s">
        <v>230</v>
      </c>
      <c r="AU190" s="25" t="s">
        <v>101</v>
      </c>
      <c r="AY190" s="25" t="s">
        <v>228</v>
      </c>
      <c r="BE190" s="216">
        <f t="shared" si="4"/>
        <v>0</v>
      </c>
      <c r="BF190" s="216">
        <f t="shared" si="5"/>
        <v>0</v>
      </c>
      <c r="BG190" s="216">
        <f t="shared" si="6"/>
        <v>0</v>
      </c>
      <c r="BH190" s="216">
        <f t="shared" si="7"/>
        <v>0</v>
      </c>
      <c r="BI190" s="216">
        <f t="shared" si="8"/>
        <v>0</v>
      </c>
      <c r="BJ190" s="25" t="s">
        <v>24</v>
      </c>
      <c r="BK190" s="216">
        <f t="shared" si="9"/>
        <v>0</v>
      </c>
      <c r="BL190" s="25" t="s">
        <v>588</v>
      </c>
      <c r="BM190" s="25" t="s">
        <v>3214</v>
      </c>
    </row>
    <row r="191" spans="2:65" s="1" customFormat="1" ht="22.5" customHeight="1">
      <c r="B191" s="42"/>
      <c r="C191" s="205" t="s">
        <v>335</v>
      </c>
      <c r="D191" s="205" t="s">
        <v>230</v>
      </c>
      <c r="E191" s="206" t="s">
        <v>3215</v>
      </c>
      <c r="F191" s="207" t="s">
        <v>3216</v>
      </c>
      <c r="G191" s="208" t="s">
        <v>852</v>
      </c>
      <c r="H191" s="209">
        <v>46</v>
      </c>
      <c r="I191" s="210"/>
      <c r="J191" s="211">
        <f t="shared" si="0"/>
        <v>0</v>
      </c>
      <c r="K191" s="207" t="s">
        <v>3144</v>
      </c>
      <c r="L191" s="62"/>
      <c r="M191" s="212" t="s">
        <v>22</v>
      </c>
      <c r="N191" s="213" t="s">
        <v>50</v>
      </c>
      <c r="O191" s="43"/>
      <c r="P191" s="214">
        <f t="shared" si="1"/>
        <v>0</v>
      </c>
      <c r="Q191" s="214">
        <v>0</v>
      </c>
      <c r="R191" s="214">
        <f t="shared" si="2"/>
        <v>0</v>
      </c>
      <c r="S191" s="214">
        <v>0</v>
      </c>
      <c r="T191" s="215">
        <f t="shared" si="3"/>
        <v>0</v>
      </c>
      <c r="AR191" s="25" t="s">
        <v>588</v>
      </c>
      <c r="AT191" s="25" t="s">
        <v>230</v>
      </c>
      <c r="AU191" s="25" t="s">
        <v>101</v>
      </c>
      <c r="AY191" s="25" t="s">
        <v>228</v>
      </c>
      <c r="BE191" s="216">
        <f t="shared" si="4"/>
        <v>0</v>
      </c>
      <c r="BF191" s="216">
        <f t="shared" si="5"/>
        <v>0</v>
      </c>
      <c r="BG191" s="216">
        <f t="shared" si="6"/>
        <v>0</v>
      </c>
      <c r="BH191" s="216">
        <f t="shared" si="7"/>
        <v>0</v>
      </c>
      <c r="BI191" s="216">
        <f t="shared" si="8"/>
        <v>0</v>
      </c>
      <c r="BJ191" s="25" t="s">
        <v>24</v>
      </c>
      <c r="BK191" s="216">
        <f t="shared" si="9"/>
        <v>0</v>
      </c>
      <c r="BL191" s="25" t="s">
        <v>588</v>
      </c>
      <c r="BM191" s="25" t="s">
        <v>3217</v>
      </c>
    </row>
    <row r="192" spans="2:65" s="1" customFormat="1" ht="22.5" customHeight="1">
      <c r="B192" s="42"/>
      <c r="C192" s="205" t="s">
        <v>340</v>
      </c>
      <c r="D192" s="205" t="s">
        <v>230</v>
      </c>
      <c r="E192" s="206" t="s">
        <v>3218</v>
      </c>
      <c r="F192" s="207" t="s">
        <v>3219</v>
      </c>
      <c r="G192" s="208" t="s">
        <v>852</v>
      </c>
      <c r="H192" s="209">
        <v>115</v>
      </c>
      <c r="I192" s="210"/>
      <c r="J192" s="211">
        <f t="shared" si="0"/>
        <v>0</v>
      </c>
      <c r="K192" s="207" t="s">
        <v>3144</v>
      </c>
      <c r="L192" s="62"/>
      <c r="M192" s="212" t="s">
        <v>22</v>
      </c>
      <c r="N192" s="213" t="s">
        <v>50</v>
      </c>
      <c r="O192" s="43"/>
      <c r="P192" s="214">
        <f t="shared" si="1"/>
        <v>0</v>
      </c>
      <c r="Q192" s="214">
        <v>0</v>
      </c>
      <c r="R192" s="214">
        <f t="shared" si="2"/>
        <v>0</v>
      </c>
      <c r="S192" s="214">
        <v>0</v>
      </c>
      <c r="T192" s="215">
        <f t="shared" si="3"/>
        <v>0</v>
      </c>
      <c r="AR192" s="25" t="s">
        <v>588</v>
      </c>
      <c r="AT192" s="25" t="s">
        <v>230</v>
      </c>
      <c r="AU192" s="25" t="s">
        <v>101</v>
      </c>
      <c r="AY192" s="25" t="s">
        <v>228</v>
      </c>
      <c r="BE192" s="216">
        <f t="shared" si="4"/>
        <v>0</v>
      </c>
      <c r="BF192" s="216">
        <f t="shared" si="5"/>
        <v>0</v>
      </c>
      <c r="BG192" s="216">
        <f t="shared" si="6"/>
        <v>0</v>
      </c>
      <c r="BH192" s="216">
        <f t="shared" si="7"/>
        <v>0</v>
      </c>
      <c r="BI192" s="216">
        <f t="shared" si="8"/>
        <v>0</v>
      </c>
      <c r="BJ192" s="25" t="s">
        <v>24</v>
      </c>
      <c r="BK192" s="216">
        <f t="shared" si="9"/>
        <v>0</v>
      </c>
      <c r="BL192" s="25" t="s">
        <v>588</v>
      </c>
      <c r="BM192" s="25" t="s">
        <v>3220</v>
      </c>
    </row>
    <row r="193" spans="2:65" s="1" customFormat="1" ht="22.5" customHeight="1">
      <c r="B193" s="42"/>
      <c r="C193" s="205" t="s">
        <v>344</v>
      </c>
      <c r="D193" s="205" t="s">
        <v>230</v>
      </c>
      <c r="E193" s="206" t="s">
        <v>3221</v>
      </c>
      <c r="F193" s="207" t="s">
        <v>3222</v>
      </c>
      <c r="G193" s="208" t="s">
        <v>852</v>
      </c>
      <c r="H193" s="209">
        <v>655</v>
      </c>
      <c r="I193" s="210"/>
      <c r="J193" s="211">
        <f t="shared" si="0"/>
        <v>0</v>
      </c>
      <c r="K193" s="207" t="s">
        <v>3144</v>
      </c>
      <c r="L193" s="62"/>
      <c r="M193" s="212" t="s">
        <v>22</v>
      </c>
      <c r="N193" s="213" t="s">
        <v>50</v>
      </c>
      <c r="O193" s="43"/>
      <c r="P193" s="214">
        <f t="shared" si="1"/>
        <v>0</v>
      </c>
      <c r="Q193" s="214">
        <v>0</v>
      </c>
      <c r="R193" s="214">
        <f t="shared" si="2"/>
        <v>0</v>
      </c>
      <c r="S193" s="214">
        <v>0</v>
      </c>
      <c r="T193" s="215">
        <f t="shared" si="3"/>
        <v>0</v>
      </c>
      <c r="AR193" s="25" t="s">
        <v>588</v>
      </c>
      <c r="AT193" s="25" t="s">
        <v>230</v>
      </c>
      <c r="AU193" s="25" t="s">
        <v>101</v>
      </c>
      <c r="AY193" s="25" t="s">
        <v>228</v>
      </c>
      <c r="BE193" s="216">
        <f t="shared" si="4"/>
        <v>0</v>
      </c>
      <c r="BF193" s="216">
        <f t="shared" si="5"/>
        <v>0</v>
      </c>
      <c r="BG193" s="216">
        <f t="shared" si="6"/>
        <v>0</v>
      </c>
      <c r="BH193" s="216">
        <f t="shared" si="7"/>
        <v>0</v>
      </c>
      <c r="BI193" s="216">
        <f t="shared" si="8"/>
        <v>0</v>
      </c>
      <c r="BJ193" s="25" t="s">
        <v>24</v>
      </c>
      <c r="BK193" s="216">
        <f t="shared" si="9"/>
        <v>0</v>
      </c>
      <c r="BL193" s="25" t="s">
        <v>588</v>
      </c>
      <c r="BM193" s="25" t="s">
        <v>3223</v>
      </c>
    </row>
    <row r="194" spans="2:65" s="1" customFormat="1" ht="22.5" customHeight="1">
      <c r="B194" s="42"/>
      <c r="C194" s="205" t="s">
        <v>348</v>
      </c>
      <c r="D194" s="205" t="s">
        <v>230</v>
      </c>
      <c r="E194" s="206" t="s">
        <v>3224</v>
      </c>
      <c r="F194" s="207" t="s">
        <v>3225</v>
      </c>
      <c r="G194" s="208" t="s">
        <v>328</v>
      </c>
      <c r="H194" s="209">
        <v>95</v>
      </c>
      <c r="I194" s="210"/>
      <c r="J194" s="211">
        <f t="shared" si="0"/>
        <v>0</v>
      </c>
      <c r="K194" s="207" t="s">
        <v>3144</v>
      </c>
      <c r="L194" s="62"/>
      <c r="M194" s="212" t="s">
        <v>22</v>
      </c>
      <c r="N194" s="213" t="s">
        <v>50</v>
      </c>
      <c r="O194" s="43"/>
      <c r="P194" s="214">
        <f t="shared" si="1"/>
        <v>0</v>
      </c>
      <c r="Q194" s="214">
        <v>0</v>
      </c>
      <c r="R194" s="214">
        <f t="shared" si="2"/>
        <v>0</v>
      </c>
      <c r="S194" s="214">
        <v>0</v>
      </c>
      <c r="T194" s="215">
        <f t="shared" si="3"/>
        <v>0</v>
      </c>
      <c r="AR194" s="25" t="s">
        <v>588</v>
      </c>
      <c r="AT194" s="25" t="s">
        <v>230</v>
      </c>
      <c r="AU194" s="25" t="s">
        <v>101</v>
      </c>
      <c r="AY194" s="25" t="s">
        <v>228</v>
      </c>
      <c r="BE194" s="216">
        <f t="shared" si="4"/>
        <v>0</v>
      </c>
      <c r="BF194" s="216">
        <f t="shared" si="5"/>
        <v>0</v>
      </c>
      <c r="BG194" s="216">
        <f t="shared" si="6"/>
        <v>0</v>
      </c>
      <c r="BH194" s="216">
        <f t="shared" si="7"/>
        <v>0</v>
      </c>
      <c r="BI194" s="216">
        <f t="shared" si="8"/>
        <v>0</v>
      </c>
      <c r="BJ194" s="25" t="s">
        <v>24</v>
      </c>
      <c r="BK194" s="216">
        <f t="shared" si="9"/>
        <v>0</v>
      </c>
      <c r="BL194" s="25" t="s">
        <v>588</v>
      </c>
      <c r="BM194" s="25" t="s">
        <v>3226</v>
      </c>
    </row>
    <row r="195" spans="2:65" s="1" customFormat="1" ht="22.5" customHeight="1">
      <c r="B195" s="42"/>
      <c r="C195" s="205" t="s">
        <v>359</v>
      </c>
      <c r="D195" s="205" t="s">
        <v>230</v>
      </c>
      <c r="E195" s="206" t="s">
        <v>3227</v>
      </c>
      <c r="F195" s="207" t="s">
        <v>3228</v>
      </c>
      <c r="G195" s="208" t="s">
        <v>328</v>
      </c>
      <c r="H195" s="209">
        <v>35</v>
      </c>
      <c r="I195" s="210"/>
      <c r="J195" s="211">
        <f t="shared" si="0"/>
        <v>0</v>
      </c>
      <c r="K195" s="207" t="s">
        <v>3144</v>
      </c>
      <c r="L195" s="62"/>
      <c r="M195" s="212" t="s">
        <v>22</v>
      </c>
      <c r="N195" s="213" t="s">
        <v>50</v>
      </c>
      <c r="O195" s="43"/>
      <c r="P195" s="214">
        <f t="shared" si="1"/>
        <v>0</v>
      </c>
      <c r="Q195" s="214">
        <v>0</v>
      </c>
      <c r="R195" s="214">
        <f t="shared" si="2"/>
        <v>0</v>
      </c>
      <c r="S195" s="214">
        <v>0</v>
      </c>
      <c r="T195" s="215">
        <f t="shared" si="3"/>
        <v>0</v>
      </c>
      <c r="AR195" s="25" t="s">
        <v>588</v>
      </c>
      <c r="AT195" s="25" t="s">
        <v>230</v>
      </c>
      <c r="AU195" s="25" t="s">
        <v>101</v>
      </c>
      <c r="AY195" s="25" t="s">
        <v>228</v>
      </c>
      <c r="BE195" s="216">
        <f t="shared" si="4"/>
        <v>0</v>
      </c>
      <c r="BF195" s="216">
        <f t="shared" si="5"/>
        <v>0</v>
      </c>
      <c r="BG195" s="216">
        <f t="shared" si="6"/>
        <v>0</v>
      </c>
      <c r="BH195" s="216">
        <f t="shared" si="7"/>
        <v>0</v>
      </c>
      <c r="BI195" s="216">
        <f t="shared" si="8"/>
        <v>0</v>
      </c>
      <c r="BJ195" s="25" t="s">
        <v>24</v>
      </c>
      <c r="BK195" s="216">
        <f t="shared" si="9"/>
        <v>0</v>
      </c>
      <c r="BL195" s="25" t="s">
        <v>588</v>
      </c>
      <c r="BM195" s="25" t="s">
        <v>3229</v>
      </c>
    </row>
    <row r="196" spans="2:65" s="1" customFormat="1" ht="22.5" customHeight="1">
      <c r="B196" s="42"/>
      <c r="C196" s="205" t="s">
        <v>364</v>
      </c>
      <c r="D196" s="205" t="s">
        <v>230</v>
      </c>
      <c r="E196" s="206" t="s">
        <v>3230</v>
      </c>
      <c r="F196" s="207" t="s">
        <v>3231</v>
      </c>
      <c r="G196" s="208" t="s">
        <v>328</v>
      </c>
      <c r="H196" s="209">
        <v>195</v>
      </c>
      <c r="I196" s="210"/>
      <c r="J196" s="211">
        <f t="shared" si="0"/>
        <v>0</v>
      </c>
      <c r="K196" s="207" t="s">
        <v>3144</v>
      </c>
      <c r="L196" s="62"/>
      <c r="M196" s="212" t="s">
        <v>22</v>
      </c>
      <c r="N196" s="213" t="s">
        <v>50</v>
      </c>
      <c r="O196" s="43"/>
      <c r="P196" s="214">
        <f t="shared" si="1"/>
        <v>0</v>
      </c>
      <c r="Q196" s="214">
        <v>0</v>
      </c>
      <c r="R196" s="214">
        <f t="shared" si="2"/>
        <v>0</v>
      </c>
      <c r="S196" s="214">
        <v>0</v>
      </c>
      <c r="T196" s="215">
        <f t="shared" si="3"/>
        <v>0</v>
      </c>
      <c r="AR196" s="25" t="s">
        <v>588</v>
      </c>
      <c r="AT196" s="25" t="s">
        <v>230</v>
      </c>
      <c r="AU196" s="25" t="s">
        <v>101</v>
      </c>
      <c r="AY196" s="25" t="s">
        <v>228</v>
      </c>
      <c r="BE196" s="216">
        <f t="shared" si="4"/>
        <v>0</v>
      </c>
      <c r="BF196" s="216">
        <f t="shared" si="5"/>
        <v>0</v>
      </c>
      <c r="BG196" s="216">
        <f t="shared" si="6"/>
        <v>0</v>
      </c>
      <c r="BH196" s="216">
        <f t="shared" si="7"/>
        <v>0</v>
      </c>
      <c r="BI196" s="216">
        <f t="shared" si="8"/>
        <v>0</v>
      </c>
      <c r="BJ196" s="25" t="s">
        <v>24</v>
      </c>
      <c r="BK196" s="216">
        <f t="shared" si="9"/>
        <v>0</v>
      </c>
      <c r="BL196" s="25" t="s">
        <v>588</v>
      </c>
      <c r="BM196" s="25" t="s">
        <v>3232</v>
      </c>
    </row>
    <row r="197" spans="2:65" s="1" customFormat="1" ht="22.5" customHeight="1">
      <c r="B197" s="42"/>
      <c r="C197" s="205" t="s">
        <v>381</v>
      </c>
      <c r="D197" s="205" t="s">
        <v>230</v>
      </c>
      <c r="E197" s="206" t="s">
        <v>3233</v>
      </c>
      <c r="F197" s="207" t="s">
        <v>3234</v>
      </c>
      <c r="G197" s="208" t="s">
        <v>328</v>
      </c>
      <c r="H197" s="209">
        <v>285</v>
      </c>
      <c r="I197" s="210"/>
      <c r="J197" s="211">
        <f t="shared" si="0"/>
        <v>0</v>
      </c>
      <c r="K197" s="207" t="s">
        <v>3144</v>
      </c>
      <c r="L197" s="62"/>
      <c r="M197" s="212" t="s">
        <v>22</v>
      </c>
      <c r="N197" s="213" t="s">
        <v>50</v>
      </c>
      <c r="O197" s="43"/>
      <c r="P197" s="214">
        <f t="shared" si="1"/>
        <v>0</v>
      </c>
      <c r="Q197" s="214">
        <v>0</v>
      </c>
      <c r="R197" s="214">
        <f t="shared" si="2"/>
        <v>0</v>
      </c>
      <c r="S197" s="214">
        <v>0</v>
      </c>
      <c r="T197" s="215">
        <f t="shared" si="3"/>
        <v>0</v>
      </c>
      <c r="AR197" s="25" t="s">
        <v>588</v>
      </c>
      <c r="AT197" s="25" t="s">
        <v>230</v>
      </c>
      <c r="AU197" s="25" t="s">
        <v>101</v>
      </c>
      <c r="AY197" s="25" t="s">
        <v>228</v>
      </c>
      <c r="BE197" s="216">
        <f t="shared" si="4"/>
        <v>0</v>
      </c>
      <c r="BF197" s="216">
        <f t="shared" si="5"/>
        <v>0</v>
      </c>
      <c r="BG197" s="216">
        <f t="shared" si="6"/>
        <v>0</v>
      </c>
      <c r="BH197" s="216">
        <f t="shared" si="7"/>
        <v>0</v>
      </c>
      <c r="BI197" s="216">
        <f t="shared" si="8"/>
        <v>0</v>
      </c>
      <c r="BJ197" s="25" t="s">
        <v>24</v>
      </c>
      <c r="BK197" s="216">
        <f t="shared" si="9"/>
        <v>0</v>
      </c>
      <c r="BL197" s="25" t="s">
        <v>588</v>
      </c>
      <c r="BM197" s="25" t="s">
        <v>3235</v>
      </c>
    </row>
    <row r="198" spans="2:65" s="1" customFormat="1" ht="22.5" customHeight="1">
      <c r="B198" s="42"/>
      <c r="C198" s="205" t="s">
        <v>386</v>
      </c>
      <c r="D198" s="205" t="s">
        <v>230</v>
      </c>
      <c r="E198" s="206" t="s">
        <v>3236</v>
      </c>
      <c r="F198" s="207" t="s">
        <v>3237</v>
      </c>
      <c r="G198" s="208" t="s">
        <v>328</v>
      </c>
      <c r="H198" s="209">
        <v>185</v>
      </c>
      <c r="I198" s="210"/>
      <c r="J198" s="211">
        <f t="shared" si="0"/>
        <v>0</v>
      </c>
      <c r="K198" s="207" t="s">
        <v>3144</v>
      </c>
      <c r="L198" s="62"/>
      <c r="M198" s="212" t="s">
        <v>22</v>
      </c>
      <c r="N198" s="213" t="s">
        <v>50</v>
      </c>
      <c r="O198" s="43"/>
      <c r="P198" s="214">
        <f t="shared" si="1"/>
        <v>0</v>
      </c>
      <c r="Q198" s="214">
        <v>0</v>
      </c>
      <c r="R198" s="214">
        <f t="shared" si="2"/>
        <v>0</v>
      </c>
      <c r="S198" s="214">
        <v>0</v>
      </c>
      <c r="T198" s="215">
        <f t="shared" si="3"/>
        <v>0</v>
      </c>
      <c r="AR198" s="25" t="s">
        <v>588</v>
      </c>
      <c r="AT198" s="25" t="s">
        <v>230</v>
      </c>
      <c r="AU198" s="25" t="s">
        <v>101</v>
      </c>
      <c r="AY198" s="25" t="s">
        <v>228</v>
      </c>
      <c r="BE198" s="216">
        <f t="shared" si="4"/>
        <v>0</v>
      </c>
      <c r="BF198" s="216">
        <f t="shared" si="5"/>
        <v>0</v>
      </c>
      <c r="BG198" s="216">
        <f t="shared" si="6"/>
        <v>0</v>
      </c>
      <c r="BH198" s="216">
        <f t="shared" si="7"/>
        <v>0</v>
      </c>
      <c r="BI198" s="216">
        <f t="shared" si="8"/>
        <v>0</v>
      </c>
      <c r="BJ198" s="25" t="s">
        <v>24</v>
      </c>
      <c r="BK198" s="216">
        <f t="shared" si="9"/>
        <v>0</v>
      </c>
      <c r="BL198" s="25" t="s">
        <v>588</v>
      </c>
      <c r="BM198" s="25" t="s">
        <v>3238</v>
      </c>
    </row>
    <row r="199" spans="2:65" s="1" customFormat="1" ht="22.5" customHeight="1">
      <c r="B199" s="42"/>
      <c r="C199" s="205" t="s">
        <v>395</v>
      </c>
      <c r="D199" s="205" t="s">
        <v>230</v>
      </c>
      <c r="E199" s="206" t="s">
        <v>3239</v>
      </c>
      <c r="F199" s="207" t="s">
        <v>3240</v>
      </c>
      <c r="G199" s="208" t="s">
        <v>328</v>
      </c>
      <c r="H199" s="209">
        <v>80</v>
      </c>
      <c r="I199" s="210"/>
      <c r="J199" s="211">
        <f t="shared" si="0"/>
        <v>0</v>
      </c>
      <c r="K199" s="207" t="s">
        <v>3144</v>
      </c>
      <c r="L199" s="62"/>
      <c r="M199" s="212" t="s">
        <v>22</v>
      </c>
      <c r="N199" s="213" t="s">
        <v>50</v>
      </c>
      <c r="O199" s="43"/>
      <c r="P199" s="214">
        <f t="shared" si="1"/>
        <v>0</v>
      </c>
      <c r="Q199" s="214">
        <v>0</v>
      </c>
      <c r="R199" s="214">
        <f t="shared" si="2"/>
        <v>0</v>
      </c>
      <c r="S199" s="214">
        <v>0</v>
      </c>
      <c r="T199" s="215">
        <f t="shared" si="3"/>
        <v>0</v>
      </c>
      <c r="AR199" s="25" t="s">
        <v>588</v>
      </c>
      <c r="AT199" s="25" t="s">
        <v>230</v>
      </c>
      <c r="AU199" s="25" t="s">
        <v>101</v>
      </c>
      <c r="AY199" s="25" t="s">
        <v>228</v>
      </c>
      <c r="BE199" s="216">
        <f t="shared" si="4"/>
        <v>0</v>
      </c>
      <c r="BF199" s="216">
        <f t="shared" si="5"/>
        <v>0</v>
      </c>
      <c r="BG199" s="216">
        <f t="shared" si="6"/>
        <v>0</v>
      </c>
      <c r="BH199" s="216">
        <f t="shared" si="7"/>
        <v>0</v>
      </c>
      <c r="BI199" s="216">
        <f t="shared" si="8"/>
        <v>0</v>
      </c>
      <c r="BJ199" s="25" t="s">
        <v>24</v>
      </c>
      <c r="BK199" s="216">
        <f t="shared" si="9"/>
        <v>0</v>
      </c>
      <c r="BL199" s="25" t="s">
        <v>588</v>
      </c>
      <c r="BM199" s="25" t="s">
        <v>3241</v>
      </c>
    </row>
    <row r="200" spans="2:65" s="1" customFormat="1" ht="22.5" customHeight="1">
      <c r="B200" s="42"/>
      <c r="C200" s="205" t="s">
        <v>400</v>
      </c>
      <c r="D200" s="205" t="s">
        <v>230</v>
      </c>
      <c r="E200" s="206" t="s">
        <v>3242</v>
      </c>
      <c r="F200" s="207" t="s">
        <v>3243</v>
      </c>
      <c r="G200" s="208" t="s">
        <v>328</v>
      </c>
      <c r="H200" s="209">
        <v>160</v>
      </c>
      <c r="I200" s="210"/>
      <c r="J200" s="211">
        <f t="shared" si="0"/>
        <v>0</v>
      </c>
      <c r="K200" s="207" t="s">
        <v>3144</v>
      </c>
      <c r="L200" s="62"/>
      <c r="M200" s="212" t="s">
        <v>22</v>
      </c>
      <c r="N200" s="213" t="s">
        <v>50</v>
      </c>
      <c r="O200" s="43"/>
      <c r="P200" s="214">
        <f t="shared" si="1"/>
        <v>0</v>
      </c>
      <c r="Q200" s="214">
        <v>0</v>
      </c>
      <c r="R200" s="214">
        <f t="shared" si="2"/>
        <v>0</v>
      </c>
      <c r="S200" s="214">
        <v>0</v>
      </c>
      <c r="T200" s="215">
        <f t="shared" si="3"/>
        <v>0</v>
      </c>
      <c r="AR200" s="25" t="s">
        <v>588</v>
      </c>
      <c r="AT200" s="25" t="s">
        <v>230</v>
      </c>
      <c r="AU200" s="25" t="s">
        <v>101</v>
      </c>
      <c r="AY200" s="25" t="s">
        <v>228</v>
      </c>
      <c r="BE200" s="216">
        <f t="shared" si="4"/>
        <v>0</v>
      </c>
      <c r="BF200" s="216">
        <f t="shared" si="5"/>
        <v>0</v>
      </c>
      <c r="BG200" s="216">
        <f t="shared" si="6"/>
        <v>0</v>
      </c>
      <c r="BH200" s="216">
        <f t="shared" si="7"/>
        <v>0</v>
      </c>
      <c r="BI200" s="216">
        <f t="shared" si="8"/>
        <v>0</v>
      </c>
      <c r="BJ200" s="25" t="s">
        <v>24</v>
      </c>
      <c r="BK200" s="216">
        <f t="shared" si="9"/>
        <v>0</v>
      </c>
      <c r="BL200" s="25" t="s">
        <v>588</v>
      </c>
      <c r="BM200" s="25" t="s">
        <v>3244</v>
      </c>
    </row>
    <row r="201" spans="2:65" s="1" customFormat="1" ht="22.5" customHeight="1">
      <c r="B201" s="42"/>
      <c r="C201" s="205" t="s">
        <v>404</v>
      </c>
      <c r="D201" s="205" t="s">
        <v>230</v>
      </c>
      <c r="E201" s="206" t="s">
        <v>3245</v>
      </c>
      <c r="F201" s="207" t="s">
        <v>3246</v>
      </c>
      <c r="G201" s="208" t="s">
        <v>328</v>
      </c>
      <c r="H201" s="209">
        <v>90</v>
      </c>
      <c r="I201" s="210"/>
      <c r="J201" s="211">
        <f t="shared" si="0"/>
        <v>0</v>
      </c>
      <c r="K201" s="207" t="s">
        <v>3144</v>
      </c>
      <c r="L201" s="62"/>
      <c r="M201" s="212" t="s">
        <v>22</v>
      </c>
      <c r="N201" s="213" t="s">
        <v>50</v>
      </c>
      <c r="O201" s="43"/>
      <c r="P201" s="214">
        <f t="shared" si="1"/>
        <v>0</v>
      </c>
      <c r="Q201" s="214">
        <v>0</v>
      </c>
      <c r="R201" s="214">
        <f t="shared" si="2"/>
        <v>0</v>
      </c>
      <c r="S201" s="214">
        <v>0</v>
      </c>
      <c r="T201" s="215">
        <f t="shared" si="3"/>
        <v>0</v>
      </c>
      <c r="AR201" s="25" t="s">
        <v>588</v>
      </c>
      <c r="AT201" s="25" t="s">
        <v>230</v>
      </c>
      <c r="AU201" s="25" t="s">
        <v>101</v>
      </c>
      <c r="AY201" s="25" t="s">
        <v>228</v>
      </c>
      <c r="BE201" s="216">
        <f t="shared" si="4"/>
        <v>0</v>
      </c>
      <c r="BF201" s="216">
        <f t="shared" si="5"/>
        <v>0</v>
      </c>
      <c r="BG201" s="216">
        <f t="shared" si="6"/>
        <v>0</v>
      </c>
      <c r="BH201" s="216">
        <f t="shared" si="7"/>
        <v>0</v>
      </c>
      <c r="BI201" s="216">
        <f t="shared" si="8"/>
        <v>0</v>
      </c>
      <c r="BJ201" s="25" t="s">
        <v>24</v>
      </c>
      <c r="BK201" s="216">
        <f t="shared" si="9"/>
        <v>0</v>
      </c>
      <c r="BL201" s="25" t="s">
        <v>588</v>
      </c>
      <c r="BM201" s="25" t="s">
        <v>3247</v>
      </c>
    </row>
    <row r="202" spans="2:65" s="1" customFormat="1" ht="22.5" customHeight="1">
      <c r="B202" s="42"/>
      <c r="C202" s="205" t="s">
        <v>409</v>
      </c>
      <c r="D202" s="205" t="s">
        <v>230</v>
      </c>
      <c r="E202" s="206" t="s">
        <v>3248</v>
      </c>
      <c r="F202" s="207" t="s">
        <v>3249</v>
      </c>
      <c r="G202" s="208" t="s">
        <v>328</v>
      </c>
      <c r="H202" s="209">
        <v>45</v>
      </c>
      <c r="I202" s="210"/>
      <c r="J202" s="211">
        <f t="shared" si="0"/>
        <v>0</v>
      </c>
      <c r="K202" s="207" t="s">
        <v>3144</v>
      </c>
      <c r="L202" s="62"/>
      <c r="M202" s="212" t="s">
        <v>22</v>
      </c>
      <c r="N202" s="213" t="s">
        <v>50</v>
      </c>
      <c r="O202" s="43"/>
      <c r="P202" s="214">
        <f t="shared" si="1"/>
        <v>0</v>
      </c>
      <c r="Q202" s="214">
        <v>0</v>
      </c>
      <c r="R202" s="214">
        <f t="shared" si="2"/>
        <v>0</v>
      </c>
      <c r="S202" s="214">
        <v>0</v>
      </c>
      <c r="T202" s="215">
        <f t="shared" si="3"/>
        <v>0</v>
      </c>
      <c r="AR202" s="25" t="s">
        <v>588</v>
      </c>
      <c r="AT202" s="25" t="s">
        <v>230</v>
      </c>
      <c r="AU202" s="25" t="s">
        <v>101</v>
      </c>
      <c r="AY202" s="25" t="s">
        <v>228</v>
      </c>
      <c r="BE202" s="216">
        <f t="shared" si="4"/>
        <v>0</v>
      </c>
      <c r="BF202" s="216">
        <f t="shared" si="5"/>
        <v>0</v>
      </c>
      <c r="BG202" s="216">
        <f t="shared" si="6"/>
        <v>0</v>
      </c>
      <c r="BH202" s="216">
        <f t="shared" si="7"/>
        <v>0</v>
      </c>
      <c r="BI202" s="216">
        <f t="shared" si="8"/>
        <v>0</v>
      </c>
      <c r="BJ202" s="25" t="s">
        <v>24</v>
      </c>
      <c r="BK202" s="216">
        <f t="shared" si="9"/>
        <v>0</v>
      </c>
      <c r="BL202" s="25" t="s">
        <v>588</v>
      </c>
      <c r="BM202" s="25" t="s">
        <v>3250</v>
      </c>
    </row>
    <row r="203" spans="2:65" s="11" customFormat="1" ht="22.35" customHeight="1">
      <c r="B203" s="188"/>
      <c r="C203" s="189"/>
      <c r="D203" s="202" t="s">
        <v>78</v>
      </c>
      <c r="E203" s="203" t="s">
        <v>3251</v>
      </c>
      <c r="F203" s="203" t="s">
        <v>3252</v>
      </c>
      <c r="G203" s="189"/>
      <c r="H203" s="189"/>
      <c r="I203" s="192"/>
      <c r="J203" s="204">
        <f>BK203</f>
        <v>0</v>
      </c>
      <c r="K203" s="189"/>
      <c r="L203" s="194"/>
      <c r="M203" s="195"/>
      <c r="N203" s="196"/>
      <c r="O203" s="196"/>
      <c r="P203" s="197">
        <f>P204</f>
        <v>0</v>
      </c>
      <c r="Q203" s="196"/>
      <c r="R203" s="197">
        <f>R204</f>
        <v>0</v>
      </c>
      <c r="S203" s="196"/>
      <c r="T203" s="198">
        <f>T204</f>
        <v>0</v>
      </c>
      <c r="AR203" s="199" t="s">
        <v>101</v>
      </c>
      <c r="AT203" s="200" t="s">
        <v>78</v>
      </c>
      <c r="AU203" s="200" t="s">
        <v>87</v>
      </c>
      <c r="AY203" s="199" t="s">
        <v>228</v>
      </c>
      <c r="BK203" s="201">
        <f>BK204</f>
        <v>0</v>
      </c>
    </row>
    <row r="204" spans="2:65" s="1" customFormat="1" ht="22.5" customHeight="1">
      <c r="B204" s="42"/>
      <c r="C204" s="205" t="s">
        <v>414</v>
      </c>
      <c r="D204" s="205" t="s">
        <v>230</v>
      </c>
      <c r="E204" s="206" t="s">
        <v>3253</v>
      </c>
      <c r="F204" s="207" t="s">
        <v>3254</v>
      </c>
      <c r="G204" s="208" t="s">
        <v>362</v>
      </c>
      <c r="H204" s="209">
        <v>470</v>
      </c>
      <c r="I204" s="210"/>
      <c r="J204" s="211">
        <f>ROUND(I204*H204,2)</f>
        <v>0</v>
      </c>
      <c r="K204" s="207" t="s">
        <v>3144</v>
      </c>
      <c r="L204" s="62"/>
      <c r="M204" s="212" t="s">
        <v>22</v>
      </c>
      <c r="N204" s="213" t="s">
        <v>50</v>
      </c>
      <c r="O204" s="43"/>
      <c r="P204" s="214">
        <f>O204*H204</f>
        <v>0</v>
      </c>
      <c r="Q204" s="214">
        <v>0</v>
      </c>
      <c r="R204" s="214">
        <f>Q204*H204</f>
        <v>0</v>
      </c>
      <c r="S204" s="214">
        <v>0</v>
      </c>
      <c r="T204" s="215">
        <f>S204*H204</f>
        <v>0</v>
      </c>
      <c r="AR204" s="25" t="s">
        <v>588</v>
      </c>
      <c r="AT204" s="25" t="s">
        <v>230</v>
      </c>
      <c r="AU204" s="25" t="s">
        <v>101</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588</v>
      </c>
      <c r="BM204" s="25" t="s">
        <v>3255</v>
      </c>
    </row>
    <row r="205" spans="2:65" s="11" customFormat="1" ht="22.35" customHeight="1">
      <c r="B205" s="188"/>
      <c r="C205" s="189"/>
      <c r="D205" s="202" t="s">
        <v>78</v>
      </c>
      <c r="E205" s="203" t="s">
        <v>3256</v>
      </c>
      <c r="F205" s="203" t="s">
        <v>3257</v>
      </c>
      <c r="G205" s="189"/>
      <c r="H205" s="189"/>
      <c r="I205" s="192"/>
      <c r="J205" s="204">
        <f>BK205</f>
        <v>0</v>
      </c>
      <c r="K205" s="189"/>
      <c r="L205" s="194"/>
      <c r="M205" s="195"/>
      <c r="N205" s="196"/>
      <c r="O205" s="196"/>
      <c r="P205" s="197">
        <f>SUM(P206:P208)</f>
        <v>0</v>
      </c>
      <c r="Q205" s="196"/>
      <c r="R205" s="197">
        <f>SUM(R206:R208)</f>
        <v>0</v>
      </c>
      <c r="S205" s="196"/>
      <c r="T205" s="198">
        <f>SUM(T206:T208)</f>
        <v>0</v>
      </c>
      <c r="AR205" s="199" t="s">
        <v>101</v>
      </c>
      <c r="AT205" s="200" t="s">
        <v>78</v>
      </c>
      <c r="AU205" s="200" t="s">
        <v>87</v>
      </c>
      <c r="AY205" s="199" t="s">
        <v>228</v>
      </c>
      <c r="BK205" s="201">
        <f>SUM(BK206:BK208)</f>
        <v>0</v>
      </c>
    </row>
    <row r="206" spans="2:65" s="1" customFormat="1" ht="22.5" customHeight="1">
      <c r="B206" s="42"/>
      <c r="C206" s="205" t="s">
        <v>419</v>
      </c>
      <c r="D206" s="205" t="s">
        <v>230</v>
      </c>
      <c r="E206" s="206" t="s">
        <v>3258</v>
      </c>
      <c r="F206" s="207" t="s">
        <v>3259</v>
      </c>
      <c r="G206" s="208" t="s">
        <v>328</v>
      </c>
      <c r="H206" s="209">
        <v>725</v>
      </c>
      <c r="I206" s="210"/>
      <c r="J206" s="211">
        <f>ROUND(I206*H206,2)</f>
        <v>0</v>
      </c>
      <c r="K206" s="207" t="s">
        <v>3144</v>
      </c>
      <c r="L206" s="62"/>
      <c r="M206" s="212" t="s">
        <v>22</v>
      </c>
      <c r="N206" s="213" t="s">
        <v>50</v>
      </c>
      <c r="O206" s="43"/>
      <c r="P206" s="214">
        <f>O206*H206</f>
        <v>0</v>
      </c>
      <c r="Q206" s="214">
        <v>0</v>
      </c>
      <c r="R206" s="214">
        <f>Q206*H206</f>
        <v>0</v>
      </c>
      <c r="S206" s="214">
        <v>0</v>
      </c>
      <c r="T206" s="215">
        <f>S206*H206</f>
        <v>0</v>
      </c>
      <c r="AR206" s="25" t="s">
        <v>588</v>
      </c>
      <c r="AT206" s="25" t="s">
        <v>230</v>
      </c>
      <c r="AU206" s="25" t="s">
        <v>101</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588</v>
      </c>
      <c r="BM206" s="25" t="s">
        <v>3260</v>
      </c>
    </row>
    <row r="207" spans="2:65" s="1" customFormat="1" ht="22.5" customHeight="1">
      <c r="B207" s="42"/>
      <c r="C207" s="205" t="s">
        <v>423</v>
      </c>
      <c r="D207" s="205" t="s">
        <v>230</v>
      </c>
      <c r="E207" s="206" t="s">
        <v>3261</v>
      </c>
      <c r="F207" s="207" t="s">
        <v>3262</v>
      </c>
      <c r="G207" s="208" t="s">
        <v>328</v>
      </c>
      <c r="H207" s="209">
        <v>560</v>
      </c>
      <c r="I207" s="210"/>
      <c r="J207" s="211">
        <f>ROUND(I207*H207,2)</f>
        <v>0</v>
      </c>
      <c r="K207" s="207" t="s">
        <v>3144</v>
      </c>
      <c r="L207" s="62"/>
      <c r="M207" s="212" t="s">
        <v>22</v>
      </c>
      <c r="N207" s="213" t="s">
        <v>50</v>
      </c>
      <c r="O207" s="43"/>
      <c r="P207" s="214">
        <f>O207*H207</f>
        <v>0</v>
      </c>
      <c r="Q207" s="214">
        <v>0</v>
      </c>
      <c r="R207" s="214">
        <f>Q207*H207</f>
        <v>0</v>
      </c>
      <c r="S207" s="214">
        <v>0</v>
      </c>
      <c r="T207" s="215">
        <f>S207*H207</f>
        <v>0</v>
      </c>
      <c r="AR207" s="25" t="s">
        <v>588</v>
      </c>
      <c r="AT207" s="25" t="s">
        <v>230</v>
      </c>
      <c r="AU207" s="25" t="s">
        <v>101</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588</v>
      </c>
      <c r="BM207" s="25" t="s">
        <v>3263</v>
      </c>
    </row>
    <row r="208" spans="2:65" s="1" customFormat="1" ht="22.5" customHeight="1">
      <c r="B208" s="42"/>
      <c r="C208" s="205" t="s">
        <v>429</v>
      </c>
      <c r="D208" s="205" t="s">
        <v>230</v>
      </c>
      <c r="E208" s="206" t="s">
        <v>3264</v>
      </c>
      <c r="F208" s="207" t="s">
        <v>3265</v>
      </c>
      <c r="G208" s="208" t="s">
        <v>328</v>
      </c>
      <c r="H208" s="209">
        <v>670</v>
      </c>
      <c r="I208" s="210"/>
      <c r="J208" s="211">
        <f>ROUND(I208*H208,2)</f>
        <v>0</v>
      </c>
      <c r="K208" s="207" t="s">
        <v>3144</v>
      </c>
      <c r="L208" s="62"/>
      <c r="M208" s="212" t="s">
        <v>22</v>
      </c>
      <c r="N208" s="213" t="s">
        <v>50</v>
      </c>
      <c r="O208" s="43"/>
      <c r="P208" s="214">
        <f>O208*H208</f>
        <v>0</v>
      </c>
      <c r="Q208" s="214">
        <v>0</v>
      </c>
      <c r="R208" s="214">
        <f>Q208*H208</f>
        <v>0</v>
      </c>
      <c r="S208" s="214">
        <v>0</v>
      </c>
      <c r="T208" s="215">
        <f>S208*H208</f>
        <v>0</v>
      </c>
      <c r="AR208" s="25" t="s">
        <v>588</v>
      </c>
      <c r="AT208" s="25" t="s">
        <v>230</v>
      </c>
      <c r="AU208" s="25" t="s">
        <v>101</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588</v>
      </c>
      <c r="BM208" s="25" t="s">
        <v>3266</v>
      </c>
    </row>
    <row r="209" spans="2:65" s="11" customFormat="1" ht="22.35" customHeight="1">
      <c r="B209" s="188"/>
      <c r="C209" s="189"/>
      <c r="D209" s="202" t="s">
        <v>78</v>
      </c>
      <c r="E209" s="203" t="s">
        <v>3267</v>
      </c>
      <c r="F209" s="203" t="s">
        <v>3268</v>
      </c>
      <c r="G209" s="189"/>
      <c r="H209" s="189"/>
      <c r="I209" s="192"/>
      <c r="J209" s="204">
        <f>BK209</f>
        <v>0</v>
      </c>
      <c r="K209" s="189"/>
      <c r="L209" s="194"/>
      <c r="M209" s="195"/>
      <c r="N209" s="196"/>
      <c r="O209" s="196"/>
      <c r="P209" s="197">
        <f>SUM(P210:P212)</f>
        <v>0</v>
      </c>
      <c r="Q209" s="196"/>
      <c r="R209" s="197">
        <f>SUM(R210:R212)</f>
        <v>0</v>
      </c>
      <c r="S209" s="196"/>
      <c r="T209" s="198">
        <f>SUM(T210:T212)</f>
        <v>0</v>
      </c>
      <c r="AR209" s="199" t="s">
        <v>101</v>
      </c>
      <c r="AT209" s="200" t="s">
        <v>78</v>
      </c>
      <c r="AU209" s="200" t="s">
        <v>87</v>
      </c>
      <c r="AY209" s="199" t="s">
        <v>228</v>
      </c>
      <c r="BK209" s="201">
        <f>SUM(BK210:BK212)</f>
        <v>0</v>
      </c>
    </row>
    <row r="210" spans="2:65" s="1" customFormat="1" ht="22.5" customHeight="1">
      <c r="B210" s="42"/>
      <c r="C210" s="205" t="s">
        <v>437</v>
      </c>
      <c r="D210" s="205" t="s">
        <v>230</v>
      </c>
      <c r="E210" s="206" t="s">
        <v>3269</v>
      </c>
      <c r="F210" s="207" t="s">
        <v>3270</v>
      </c>
      <c r="G210" s="208" t="s">
        <v>328</v>
      </c>
      <c r="H210" s="209">
        <v>725</v>
      </c>
      <c r="I210" s="210"/>
      <c r="J210" s="211">
        <f>ROUND(I210*H210,2)</f>
        <v>0</v>
      </c>
      <c r="K210" s="207" t="s">
        <v>3144</v>
      </c>
      <c r="L210" s="62"/>
      <c r="M210" s="212" t="s">
        <v>22</v>
      </c>
      <c r="N210" s="213" t="s">
        <v>50</v>
      </c>
      <c r="O210" s="43"/>
      <c r="P210" s="214">
        <f>O210*H210</f>
        <v>0</v>
      </c>
      <c r="Q210" s="214">
        <v>0</v>
      </c>
      <c r="R210" s="214">
        <f>Q210*H210</f>
        <v>0</v>
      </c>
      <c r="S210" s="214">
        <v>0</v>
      </c>
      <c r="T210" s="215">
        <f>S210*H210</f>
        <v>0</v>
      </c>
      <c r="AR210" s="25" t="s">
        <v>588</v>
      </c>
      <c r="AT210" s="25" t="s">
        <v>230</v>
      </c>
      <c r="AU210" s="25" t="s">
        <v>101</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588</v>
      </c>
      <c r="BM210" s="25" t="s">
        <v>3271</v>
      </c>
    </row>
    <row r="211" spans="2:65" s="1" customFormat="1" ht="22.5" customHeight="1">
      <c r="B211" s="42"/>
      <c r="C211" s="205" t="s">
        <v>444</v>
      </c>
      <c r="D211" s="205" t="s">
        <v>230</v>
      </c>
      <c r="E211" s="206" t="s">
        <v>3272</v>
      </c>
      <c r="F211" s="207" t="s">
        <v>3273</v>
      </c>
      <c r="G211" s="208" t="s">
        <v>328</v>
      </c>
      <c r="H211" s="209">
        <v>560</v>
      </c>
      <c r="I211" s="210"/>
      <c r="J211" s="211">
        <f>ROUND(I211*H211,2)</f>
        <v>0</v>
      </c>
      <c r="K211" s="207" t="s">
        <v>3144</v>
      </c>
      <c r="L211" s="62"/>
      <c r="M211" s="212" t="s">
        <v>22</v>
      </c>
      <c r="N211" s="213" t="s">
        <v>50</v>
      </c>
      <c r="O211" s="43"/>
      <c r="P211" s="214">
        <f>O211*H211</f>
        <v>0</v>
      </c>
      <c r="Q211" s="214">
        <v>0</v>
      </c>
      <c r="R211" s="214">
        <f>Q211*H211</f>
        <v>0</v>
      </c>
      <c r="S211" s="214">
        <v>0</v>
      </c>
      <c r="T211" s="215">
        <f>S211*H211</f>
        <v>0</v>
      </c>
      <c r="AR211" s="25" t="s">
        <v>588</v>
      </c>
      <c r="AT211" s="25" t="s">
        <v>230</v>
      </c>
      <c r="AU211" s="25" t="s">
        <v>101</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588</v>
      </c>
      <c r="BM211" s="25" t="s">
        <v>3274</v>
      </c>
    </row>
    <row r="212" spans="2:65" s="1" customFormat="1" ht="22.5" customHeight="1">
      <c r="B212" s="42"/>
      <c r="C212" s="205" t="s">
        <v>449</v>
      </c>
      <c r="D212" s="205" t="s">
        <v>230</v>
      </c>
      <c r="E212" s="206" t="s">
        <v>3275</v>
      </c>
      <c r="F212" s="207" t="s">
        <v>3276</v>
      </c>
      <c r="G212" s="208" t="s">
        <v>328</v>
      </c>
      <c r="H212" s="209">
        <v>670</v>
      </c>
      <c r="I212" s="210"/>
      <c r="J212" s="211">
        <f>ROUND(I212*H212,2)</f>
        <v>0</v>
      </c>
      <c r="K212" s="207" t="s">
        <v>3144</v>
      </c>
      <c r="L212" s="62"/>
      <c r="M212" s="212" t="s">
        <v>22</v>
      </c>
      <c r="N212" s="213" t="s">
        <v>50</v>
      </c>
      <c r="O212" s="43"/>
      <c r="P212" s="214">
        <f>O212*H212</f>
        <v>0</v>
      </c>
      <c r="Q212" s="214">
        <v>0</v>
      </c>
      <c r="R212" s="214">
        <f>Q212*H212</f>
        <v>0</v>
      </c>
      <c r="S212" s="214">
        <v>0</v>
      </c>
      <c r="T212" s="215">
        <f>S212*H212</f>
        <v>0</v>
      </c>
      <c r="AR212" s="25" t="s">
        <v>588</v>
      </c>
      <c r="AT212" s="25" t="s">
        <v>230</v>
      </c>
      <c r="AU212" s="25" t="s">
        <v>101</v>
      </c>
      <c r="AY212" s="25" t="s">
        <v>228</v>
      </c>
      <c r="BE212" s="216">
        <f>IF(N212="základní",J212,0)</f>
        <v>0</v>
      </c>
      <c r="BF212" s="216">
        <f>IF(N212="snížená",J212,0)</f>
        <v>0</v>
      </c>
      <c r="BG212" s="216">
        <f>IF(N212="zákl. přenesená",J212,0)</f>
        <v>0</v>
      </c>
      <c r="BH212" s="216">
        <f>IF(N212="sníž. přenesená",J212,0)</f>
        <v>0</v>
      </c>
      <c r="BI212" s="216">
        <f>IF(N212="nulová",J212,0)</f>
        <v>0</v>
      </c>
      <c r="BJ212" s="25" t="s">
        <v>24</v>
      </c>
      <c r="BK212" s="216">
        <f>ROUND(I212*H212,2)</f>
        <v>0</v>
      </c>
      <c r="BL212" s="25" t="s">
        <v>588</v>
      </c>
      <c r="BM212" s="25" t="s">
        <v>3277</v>
      </c>
    </row>
    <row r="213" spans="2:65" s="11" customFormat="1" ht="22.35" customHeight="1">
      <c r="B213" s="188"/>
      <c r="C213" s="189"/>
      <c r="D213" s="202" t="s">
        <v>78</v>
      </c>
      <c r="E213" s="203" t="s">
        <v>3278</v>
      </c>
      <c r="F213" s="203" t="s">
        <v>3279</v>
      </c>
      <c r="G213" s="189"/>
      <c r="H213" s="189"/>
      <c r="I213" s="192"/>
      <c r="J213" s="204">
        <f>BK213</f>
        <v>0</v>
      </c>
      <c r="K213" s="189"/>
      <c r="L213" s="194"/>
      <c r="M213" s="195"/>
      <c r="N213" s="196"/>
      <c r="O213" s="196"/>
      <c r="P213" s="197">
        <f>SUM(P214:P215)</f>
        <v>0</v>
      </c>
      <c r="Q213" s="196"/>
      <c r="R213" s="197">
        <f>SUM(R214:R215)</f>
        <v>0</v>
      </c>
      <c r="S213" s="196"/>
      <c r="T213" s="198">
        <f>SUM(T214:T215)</f>
        <v>0</v>
      </c>
      <c r="AR213" s="199" t="s">
        <v>101</v>
      </c>
      <c r="AT213" s="200" t="s">
        <v>78</v>
      </c>
      <c r="AU213" s="200" t="s">
        <v>87</v>
      </c>
      <c r="AY213" s="199" t="s">
        <v>228</v>
      </c>
      <c r="BK213" s="201">
        <f>SUM(BK214:BK215)</f>
        <v>0</v>
      </c>
    </row>
    <row r="214" spans="2:65" s="1" customFormat="1" ht="22.5" customHeight="1">
      <c r="B214" s="42"/>
      <c r="C214" s="205" t="s">
        <v>454</v>
      </c>
      <c r="D214" s="205" t="s">
        <v>230</v>
      </c>
      <c r="E214" s="206" t="s">
        <v>3280</v>
      </c>
      <c r="F214" s="207" t="s">
        <v>3281</v>
      </c>
      <c r="G214" s="208" t="s">
        <v>852</v>
      </c>
      <c r="H214" s="209">
        <v>1450</v>
      </c>
      <c r="I214" s="210"/>
      <c r="J214" s="211">
        <f>ROUND(I214*H214,2)</f>
        <v>0</v>
      </c>
      <c r="K214" s="207" t="s">
        <v>3144</v>
      </c>
      <c r="L214" s="62"/>
      <c r="M214" s="212" t="s">
        <v>22</v>
      </c>
      <c r="N214" s="213" t="s">
        <v>50</v>
      </c>
      <c r="O214" s="43"/>
      <c r="P214" s="214">
        <f>O214*H214</f>
        <v>0</v>
      </c>
      <c r="Q214" s="214">
        <v>0</v>
      </c>
      <c r="R214" s="214">
        <f>Q214*H214</f>
        <v>0</v>
      </c>
      <c r="S214" s="214">
        <v>0</v>
      </c>
      <c r="T214" s="215">
        <f>S214*H214</f>
        <v>0</v>
      </c>
      <c r="AR214" s="25" t="s">
        <v>588</v>
      </c>
      <c r="AT214" s="25" t="s">
        <v>230</v>
      </c>
      <c r="AU214" s="25" t="s">
        <v>101</v>
      </c>
      <c r="AY214" s="25" t="s">
        <v>228</v>
      </c>
      <c r="BE214" s="216">
        <f>IF(N214="základní",J214,0)</f>
        <v>0</v>
      </c>
      <c r="BF214" s="216">
        <f>IF(N214="snížená",J214,0)</f>
        <v>0</v>
      </c>
      <c r="BG214" s="216">
        <f>IF(N214="zákl. přenesená",J214,0)</f>
        <v>0</v>
      </c>
      <c r="BH214" s="216">
        <f>IF(N214="sníž. přenesená",J214,0)</f>
        <v>0</v>
      </c>
      <c r="BI214" s="216">
        <f>IF(N214="nulová",J214,0)</f>
        <v>0</v>
      </c>
      <c r="BJ214" s="25" t="s">
        <v>24</v>
      </c>
      <c r="BK214" s="216">
        <f>ROUND(I214*H214,2)</f>
        <v>0</v>
      </c>
      <c r="BL214" s="25" t="s">
        <v>588</v>
      </c>
      <c r="BM214" s="25" t="s">
        <v>3282</v>
      </c>
    </row>
    <row r="215" spans="2:65" s="1" customFormat="1" ht="22.5" customHeight="1">
      <c r="B215" s="42"/>
      <c r="C215" s="205" t="s">
        <v>459</v>
      </c>
      <c r="D215" s="205" t="s">
        <v>230</v>
      </c>
      <c r="E215" s="206" t="s">
        <v>3283</v>
      </c>
      <c r="F215" s="207" t="s">
        <v>3284</v>
      </c>
      <c r="G215" s="208" t="s">
        <v>328</v>
      </c>
      <c r="H215" s="209">
        <v>725</v>
      </c>
      <c r="I215" s="210"/>
      <c r="J215" s="211">
        <f>ROUND(I215*H215,2)</f>
        <v>0</v>
      </c>
      <c r="K215" s="207" t="s">
        <v>3144</v>
      </c>
      <c r="L215" s="62"/>
      <c r="M215" s="212" t="s">
        <v>22</v>
      </c>
      <c r="N215" s="213" t="s">
        <v>50</v>
      </c>
      <c r="O215" s="43"/>
      <c r="P215" s="214">
        <f>O215*H215</f>
        <v>0</v>
      </c>
      <c r="Q215" s="214">
        <v>0</v>
      </c>
      <c r="R215" s="214">
        <f>Q215*H215</f>
        <v>0</v>
      </c>
      <c r="S215" s="214">
        <v>0</v>
      </c>
      <c r="T215" s="215">
        <f>S215*H215</f>
        <v>0</v>
      </c>
      <c r="AR215" s="25" t="s">
        <v>588</v>
      </c>
      <c r="AT215" s="25" t="s">
        <v>230</v>
      </c>
      <c r="AU215" s="25" t="s">
        <v>101</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588</v>
      </c>
      <c r="BM215" s="25" t="s">
        <v>3285</v>
      </c>
    </row>
    <row r="216" spans="2:65" s="11" customFormat="1" ht="22.35" customHeight="1">
      <c r="B216" s="188"/>
      <c r="C216" s="189"/>
      <c r="D216" s="202" t="s">
        <v>78</v>
      </c>
      <c r="E216" s="203" t="s">
        <v>3286</v>
      </c>
      <c r="F216" s="203" t="s">
        <v>3287</v>
      </c>
      <c r="G216" s="189"/>
      <c r="H216" s="189"/>
      <c r="I216" s="192"/>
      <c r="J216" s="204">
        <f>BK216</f>
        <v>0</v>
      </c>
      <c r="K216" s="189"/>
      <c r="L216" s="194"/>
      <c r="M216" s="195"/>
      <c r="N216" s="196"/>
      <c r="O216" s="196"/>
      <c r="P216" s="197">
        <f>P217</f>
        <v>0</v>
      </c>
      <c r="Q216" s="196"/>
      <c r="R216" s="197">
        <f>R217</f>
        <v>0</v>
      </c>
      <c r="S216" s="196"/>
      <c r="T216" s="198">
        <f>T217</f>
        <v>0</v>
      </c>
      <c r="AR216" s="199" t="s">
        <v>101</v>
      </c>
      <c r="AT216" s="200" t="s">
        <v>78</v>
      </c>
      <c r="AU216" s="200" t="s">
        <v>87</v>
      </c>
      <c r="AY216" s="199" t="s">
        <v>228</v>
      </c>
      <c r="BK216" s="201">
        <f>BK217</f>
        <v>0</v>
      </c>
    </row>
    <row r="217" spans="2:65" s="1" customFormat="1" ht="22.5" customHeight="1">
      <c r="B217" s="42"/>
      <c r="C217" s="205" t="s">
        <v>464</v>
      </c>
      <c r="D217" s="205" t="s">
        <v>230</v>
      </c>
      <c r="E217" s="206" t="s">
        <v>3272</v>
      </c>
      <c r="F217" s="207" t="s">
        <v>3273</v>
      </c>
      <c r="G217" s="208" t="s">
        <v>328</v>
      </c>
      <c r="H217" s="209">
        <v>725</v>
      </c>
      <c r="I217" s="210"/>
      <c r="J217" s="211">
        <f>ROUND(I217*H217,2)</f>
        <v>0</v>
      </c>
      <c r="K217" s="207" t="s">
        <v>3144</v>
      </c>
      <c r="L217" s="62"/>
      <c r="M217" s="212" t="s">
        <v>22</v>
      </c>
      <c r="N217" s="213" t="s">
        <v>50</v>
      </c>
      <c r="O217" s="43"/>
      <c r="P217" s="214">
        <f>O217*H217</f>
        <v>0</v>
      </c>
      <c r="Q217" s="214">
        <v>0</v>
      </c>
      <c r="R217" s="214">
        <f>Q217*H217</f>
        <v>0</v>
      </c>
      <c r="S217" s="214">
        <v>0</v>
      </c>
      <c r="T217" s="215">
        <f>S217*H217</f>
        <v>0</v>
      </c>
      <c r="AR217" s="25" t="s">
        <v>588</v>
      </c>
      <c r="AT217" s="25" t="s">
        <v>230</v>
      </c>
      <c r="AU217" s="25" t="s">
        <v>101</v>
      </c>
      <c r="AY217" s="25" t="s">
        <v>228</v>
      </c>
      <c r="BE217" s="216">
        <f>IF(N217="základní",J217,0)</f>
        <v>0</v>
      </c>
      <c r="BF217" s="216">
        <f>IF(N217="snížená",J217,0)</f>
        <v>0</v>
      </c>
      <c r="BG217" s="216">
        <f>IF(N217="zákl. přenesená",J217,0)</f>
        <v>0</v>
      </c>
      <c r="BH217" s="216">
        <f>IF(N217="sníž. přenesená",J217,0)</f>
        <v>0</v>
      </c>
      <c r="BI217" s="216">
        <f>IF(N217="nulová",J217,0)</f>
        <v>0</v>
      </c>
      <c r="BJ217" s="25" t="s">
        <v>24</v>
      </c>
      <c r="BK217" s="216">
        <f>ROUND(I217*H217,2)</f>
        <v>0</v>
      </c>
      <c r="BL217" s="25" t="s">
        <v>588</v>
      </c>
      <c r="BM217" s="25" t="s">
        <v>3288</v>
      </c>
    </row>
    <row r="218" spans="2:65" s="11" customFormat="1" ht="22.35" customHeight="1">
      <c r="B218" s="188"/>
      <c r="C218" s="189"/>
      <c r="D218" s="202" t="s">
        <v>78</v>
      </c>
      <c r="E218" s="203" t="s">
        <v>3289</v>
      </c>
      <c r="F218" s="203" t="s">
        <v>3290</v>
      </c>
      <c r="G218" s="189"/>
      <c r="H218" s="189"/>
      <c r="I218" s="192"/>
      <c r="J218" s="204">
        <f>BK218</f>
        <v>0</v>
      </c>
      <c r="K218" s="189"/>
      <c r="L218" s="194"/>
      <c r="M218" s="195"/>
      <c r="N218" s="196"/>
      <c r="O218" s="196"/>
      <c r="P218" s="197">
        <f>SUM(P219:P221)</f>
        <v>0</v>
      </c>
      <c r="Q218" s="196"/>
      <c r="R218" s="197">
        <f>SUM(R219:R221)</f>
        <v>0</v>
      </c>
      <c r="S218" s="196"/>
      <c r="T218" s="198">
        <f>SUM(T219:T221)</f>
        <v>0</v>
      </c>
      <c r="AR218" s="199" t="s">
        <v>101</v>
      </c>
      <c r="AT218" s="200" t="s">
        <v>78</v>
      </c>
      <c r="AU218" s="200" t="s">
        <v>87</v>
      </c>
      <c r="AY218" s="199" t="s">
        <v>228</v>
      </c>
      <c r="BK218" s="201">
        <f>SUM(BK219:BK221)</f>
        <v>0</v>
      </c>
    </row>
    <row r="219" spans="2:65" s="1" customFormat="1" ht="22.5" customHeight="1">
      <c r="B219" s="42"/>
      <c r="C219" s="205" t="s">
        <v>471</v>
      </c>
      <c r="D219" s="205" t="s">
        <v>230</v>
      </c>
      <c r="E219" s="206" t="s">
        <v>3291</v>
      </c>
      <c r="F219" s="207" t="s">
        <v>3292</v>
      </c>
      <c r="G219" s="208" t="s">
        <v>328</v>
      </c>
      <c r="H219" s="209">
        <v>10</v>
      </c>
      <c r="I219" s="210"/>
      <c r="J219" s="211">
        <f>ROUND(I219*H219,2)</f>
        <v>0</v>
      </c>
      <c r="K219" s="207" t="s">
        <v>3144</v>
      </c>
      <c r="L219" s="62"/>
      <c r="M219" s="212" t="s">
        <v>22</v>
      </c>
      <c r="N219" s="213" t="s">
        <v>50</v>
      </c>
      <c r="O219" s="43"/>
      <c r="P219" s="214">
        <f>O219*H219</f>
        <v>0</v>
      </c>
      <c r="Q219" s="214">
        <v>0</v>
      </c>
      <c r="R219" s="214">
        <f>Q219*H219</f>
        <v>0</v>
      </c>
      <c r="S219" s="214">
        <v>0</v>
      </c>
      <c r="T219" s="215">
        <f>S219*H219</f>
        <v>0</v>
      </c>
      <c r="AR219" s="25" t="s">
        <v>588</v>
      </c>
      <c r="AT219" s="25" t="s">
        <v>230</v>
      </c>
      <c r="AU219" s="25" t="s">
        <v>101</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588</v>
      </c>
      <c r="BM219" s="25" t="s">
        <v>3293</v>
      </c>
    </row>
    <row r="220" spans="2:65" s="1" customFormat="1" ht="22.5" customHeight="1">
      <c r="B220" s="42"/>
      <c r="C220" s="205" t="s">
        <v>491</v>
      </c>
      <c r="D220" s="205" t="s">
        <v>230</v>
      </c>
      <c r="E220" s="206" t="s">
        <v>3294</v>
      </c>
      <c r="F220" s="207" t="s">
        <v>3295</v>
      </c>
      <c r="G220" s="208" t="s">
        <v>328</v>
      </c>
      <c r="H220" s="209">
        <v>1695</v>
      </c>
      <c r="I220" s="210"/>
      <c r="J220" s="211">
        <f>ROUND(I220*H220,2)</f>
        <v>0</v>
      </c>
      <c r="K220" s="207" t="s">
        <v>3144</v>
      </c>
      <c r="L220" s="62"/>
      <c r="M220" s="212" t="s">
        <v>22</v>
      </c>
      <c r="N220" s="213" t="s">
        <v>50</v>
      </c>
      <c r="O220" s="43"/>
      <c r="P220" s="214">
        <f>O220*H220</f>
        <v>0</v>
      </c>
      <c r="Q220" s="214">
        <v>0</v>
      </c>
      <c r="R220" s="214">
        <f>Q220*H220</f>
        <v>0</v>
      </c>
      <c r="S220" s="214">
        <v>0</v>
      </c>
      <c r="T220" s="215">
        <f>S220*H220</f>
        <v>0</v>
      </c>
      <c r="AR220" s="25" t="s">
        <v>588</v>
      </c>
      <c r="AT220" s="25" t="s">
        <v>230</v>
      </c>
      <c r="AU220" s="25" t="s">
        <v>101</v>
      </c>
      <c r="AY220" s="25" t="s">
        <v>228</v>
      </c>
      <c r="BE220" s="216">
        <f>IF(N220="základní",J220,0)</f>
        <v>0</v>
      </c>
      <c r="BF220" s="216">
        <f>IF(N220="snížená",J220,0)</f>
        <v>0</v>
      </c>
      <c r="BG220" s="216">
        <f>IF(N220="zákl. přenesená",J220,0)</f>
        <v>0</v>
      </c>
      <c r="BH220" s="216">
        <f>IF(N220="sníž. přenesená",J220,0)</f>
        <v>0</v>
      </c>
      <c r="BI220" s="216">
        <f>IF(N220="nulová",J220,0)</f>
        <v>0</v>
      </c>
      <c r="BJ220" s="25" t="s">
        <v>24</v>
      </c>
      <c r="BK220" s="216">
        <f>ROUND(I220*H220,2)</f>
        <v>0</v>
      </c>
      <c r="BL220" s="25" t="s">
        <v>588</v>
      </c>
      <c r="BM220" s="25" t="s">
        <v>3296</v>
      </c>
    </row>
    <row r="221" spans="2:65" s="1" customFormat="1" ht="22.5" customHeight="1">
      <c r="B221" s="42"/>
      <c r="C221" s="205" t="s">
        <v>497</v>
      </c>
      <c r="D221" s="205" t="s">
        <v>230</v>
      </c>
      <c r="E221" s="206" t="s">
        <v>3297</v>
      </c>
      <c r="F221" s="207" t="s">
        <v>3298</v>
      </c>
      <c r="G221" s="208" t="s">
        <v>328</v>
      </c>
      <c r="H221" s="209">
        <v>125</v>
      </c>
      <c r="I221" s="210"/>
      <c r="J221" s="211">
        <f>ROUND(I221*H221,2)</f>
        <v>0</v>
      </c>
      <c r="K221" s="207" t="s">
        <v>3144</v>
      </c>
      <c r="L221" s="62"/>
      <c r="M221" s="212" t="s">
        <v>22</v>
      </c>
      <c r="N221" s="213" t="s">
        <v>50</v>
      </c>
      <c r="O221" s="43"/>
      <c r="P221" s="214">
        <f>O221*H221</f>
        <v>0</v>
      </c>
      <c r="Q221" s="214">
        <v>0</v>
      </c>
      <c r="R221" s="214">
        <f>Q221*H221</f>
        <v>0</v>
      </c>
      <c r="S221" s="214">
        <v>0</v>
      </c>
      <c r="T221" s="215">
        <f>S221*H221</f>
        <v>0</v>
      </c>
      <c r="AR221" s="25" t="s">
        <v>588</v>
      </c>
      <c r="AT221" s="25" t="s">
        <v>230</v>
      </c>
      <c r="AU221" s="25" t="s">
        <v>101</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588</v>
      </c>
      <c r="BM221" s="25" t="s">
        <v>3299</v>
      </c>
    </row>
    <row r="222" spans="2:65" s="11" customFormat="1" ht="22.35" customHeight="1">
      <c r="B222" s="188"/>
      <c r="C222" s="189"/>
      <c r="D222" s="202" t="s">
        <v>78</v>
      </c>
      <c r="E222" s="203" t="s">
        <v>3300</v>
      </c>
      <c r="F222" s="203" t="s">
        <v>3301</v>
      </c>
      <c r="G222" s="189"/>
      <c r="H222" s="189"/>
      <c r="I222" s="192"/>
      <c r="J222" s="204">
        <f>BK222</f>
        <v>0</v>
      </c>
      <c r="K222" s="189"/>
      <c r="L222" s="194"/>
      <c r="M222" s="195"/>
      <c r="N222" s="196"/>
      <c r="O222" s="196"/>
      <c r="P222" s="197">
        <f>SUM(P223:P229)</f>
        <v>0</v>
      </c>
      <c r="Q222" s="196"/>
      <c r="R222" s="197">
        <f>SUM(R223:R229)</f>
        <v>0</v>
      </c>
      <c r="S222" s="196"/>
      <c r="T222" s="198">
        <f>SUM(T223:T229)</f>
        <v>0</v>
      </c>
      <c r="AR222" s="199" t="s">
        <v>101</v>
      </c>
      <c r="AT222" s="200" t="s">
        <v>78</v>
      </c>
      <c r="AU222" s="200" t="s">
        <v>87</v>
      </c>
      <c r="AY222" s="199" t="s">
        <v>228</v>
      </c>
      <c r="BK222" s="201">
        <f>SUM(BK223:BK229)</f>
        <v>0</v>
      </c>
    </row>
    <row r="223" spans="2:65" s="1" customFormat="1" ht="22.5" customHeight="1">
      <c r="B223" s="42"/>
      <c r="C223" s="205" t="s">
        <v>501</v>
      </c>
      <c r="D223" s="205" t="s">
        <v>230</v>
      </c>
      <c r="E223" s="206" t="s">
        <v>3302</v>
      </c>
      <c r="F223" s="207" t="s">
        <v>3303</v>
      </c>
      <c r="G223" s="208" t="s">
        <v>328</v>
      </c>
      <c r="H223" s="209">
        <v>2615</v>
      </c>
      <c r="I223" s="210"/>
      <c r="J223" s="211">
        <f t="shared" ref="J223:J229" si="10">ROUND(I223*H223,2)</f>
        <v>0</v>
      </c>
      <c r="K223" s="207" t="s">
        <v>3144</v>
      </c>
      <c r="L223" s="62"/>
      <c r="M223" s="212" t="s">
        <v>22</v>
      </c>
      <c r="N223" s="213" t="s">
        <v>50</v>
      </c>
      <c r="O223" s="43"/>
      <c r="P223" s="214">
        <f t="shared" ref="P223:P229" si="11">O223*H223</f>
        <v>0</v>
      </c>
      <c r="Q223" s="214">
        <v>0</v>
      </c>
      <c r="R223" s="214">
        <f t="shared" ref="R223:R229" si="12">Q223*H223</f>
        <v>0</v>
      </c>
      <c r="S223" s="214">
        <v>0</v>
      </c>
      <c r="T223" s="215">
        <f t="shared" ref="T223:T229" si="13">S223*H223</f>
        <v>0</v>
      </c>
      <c r="AR223" s="25" t="s">
        <v>588</v>
      </c>
      <c r="AT223" s="25" t="s">
        <v>230</v>
      </c>
      <c r="AU223" s="25" t="s">
        <v>101</v>
      </c>
      <c r="AY223" s="25" t="s">
        <v>228</v>
      </c>
      <c r="BE223" s="216">
        <f t="shared" ref="BE223:BE229" si="14">IF(N223="základní",J223,0)</f>
        <v>0</v>
      </c>
      <c r="BF223" s="216">
        <f t="shared" ref="BF223:BF229" si="15">IF(N223="snížená",J223,0)</f>
        <v>0</v>
      </c>
      <c r="BG223" s="216">
        <f t="shared" ref="BG223:BG229" si="16">IF(N223="zákl. přenesená",J223,0)</f>
        <v>0</v>
      </c>
      <c r="BH223" s="216">
        <f t="shared" ref="BH223:BH229" si="17">IF(N223="sníž. přenesená",J223,0)</f>
        <v>0</v>
      </c>
      <c r="BI223" s="216">
        <f t="shared" ref="BI223:BI229" si="18">IF(N223="nulová",J223,0)</f>
        <v>0</v>
      </c>
      <c r="BJ223" s="25" t="s">
        <v>24</v>
      </c>
      <c r="BK223" s="216">
        <f t="shared" ref="BK223:BK229" si="19">ROUND(I223*H223,2)</f>
        <v>0</v>
      </c>
      <c r="BL223" s="25" t="s">
        <v>588</v>
      </c>
      <c r="BM223" s="25" t="s">
        <v>3304</v>
      </c>
    </row>
    <row r="224" spans="2:65" s="1" customFormat="1" ht="22.5" customHeight="1">
      <c r="B224" s="42"/>
      <c r="C224" s="205" t="s">
        <v>506</v>
      </c>
      <c r="D224" s="205" t="s">
        <v>230</v>
      </c>
      <c r="E224" s="206" t="s">
        <v>3305</v>
      </c>
      <c r="F224" s="207" t="s">
        <v>3306</v>
      </c>
      <c r="G224" s="208" t="s">
        <v>328</v>
      </c>
      <c r="H224" s="209">
        <v>225</v>
      </c>
      <c r="I224" s="210"/>
      <c r="J224" s="211">
        <f t="shared" si="10"/>
        <v>0</v>
      </c>
      <c r="K224" s="207" t="s">
        <v>3144</v>
      </c>
      <c r="L224" s="62"/>
      <c r="M224" s="212" t="s">
        <v>22</v>
      </c>
      <c r="N224" s="213" t="s">
        <v>50</v>
      </c>
      <c r="O224" s="43"/>
      <c r="P224" s="214">
        <f t="shared" si="11"/>
        <v>0</v>
      </c>
      <c r="Q224" s="214">
        <v>0</v>
      </c>
      <c r="R224" s="214">
        <f t="shared" si="12"/>
        <v>0</v>
      </c>
      <c r="S224" s="214">
        <v>0</v>
      </c>
      <c r="T224" s="215">
        <f t="shared" si="13"/>
        <v>0</v>
      </c>
      <c r="AR224" s="25" t="s">
        <v>588</v>
      </c>
      <c r="AT224" s="25" t="s">
        <v>230</v>
      </c>
      <c r="AU224" s="25" t="s">
        <v>101</v>
      </c>
      <c r="AY224" s="25" t="s">
        <v>228</v>
      </c>
      <c r="BE224" s="216">
        <f t="shared" si="14"/>
        <v>0</v>
      </c>
      <c r="BF224" s="216">
        <f t="shared" si="15"/>
        <v>0</v>
      </c>
      <c r="BG224" s="216">
        <f t="shared" si="16"/>
        <v>0</v>
      </c>
      <c r="BH224" s="216">
        <f t="shared" si="17"/>
        <v>0</v>
      </c>
      <c r="BI224" s="216">
        <f t="shared" si="18"/>
        <v>0</v>
      </c>
      <c r="BJ224" s="25" t="s">
        <v>24</v>
      </c>
      <c r="BK224" s="216">
        <f t="shared" si="19"/>
        <v>0</v>
      </c>
      <c r="BL224" s="25" t="s">
        <v>588</v>
      </c>
      <c r="BM224" s="25" t="s">
        <v>3307</v>
      </c>
    </row>
    <row r="225" spans="2:65" s="1" customFormat="1" ht="22.5" customHeight="1">
      <c r="B225" s="42"/>
      <c r="C225" s="205" t="s">
        <v>512</v>
      </c>
      <c r="D225" s="205" t="s">
        <v>230</v>
      </c>
      <c r="E225" s="206" t="s">
        <v>3308</v>
      </c>
      <c r="F225" s="207" t="s">
        <v>3309</v>
      </c>
      <c r="G225" s="208" t="s">
        <v>328</v>
      </c>
      <c r="H225" s="209">
        <v>55</v>
      </c>
      <c r="I225" s="210"/>
      <c r="J225" s="211">
        <f t="shared" si="10"/>
        <v>0</v>
      </c>
      <c r="K225" s="207" t="s">
        <v>3144</v>
      </c>
      <c r="L225" s="62"/>
      <c r="M225" s="212" t="s">
        <v>22</v>
      </c>
      <c r="N225" s="213" t="s">
        <v>50</v>
      </c>
      <c r="O225" s="43"/>
      <c r="P225" s="214">
        <f t="shared" si="11"/>
        <v>0</v>
      </c>
      <c r="Q225" s="214">
        <v>0</v>
      </c>
      <c r="R225" s="214">
        <f t="shared" si="12"/>
        <v>0</v>
      </c>
      <c r="S225" s="214">
        <v>0</v>
      </c>
      <c r="T225" s="215">
        <f t="shared" si="13"/>
        <v>0</v>
      </c>
      <c r="AR225" s="25" t="s">
        <v>588</v>
      </c>
      <c r="AT225" s="25" t="s">
        <v>230</v>
      </c>
      <c r="AU225" s="25" t="s">
        <v>101</v>
      </c>
      <c r="AY225" s="25" t="s">
        <v>228</v>
      </c>
      <c r="BE225" s="216">
        <f t="shared" si="14"/>
        <v>0</v>
      </c>
      <c r="BF225" s="216">
        <f t="shared" si="15"/>
        <v>0</v>
      </c>
      <c r="BG225" s="216">
        <f t="shared" si="16"/>
        <v>0</v>
      </c>
      <c r="BH225" s="216">
        <f t="shared" si="17"/>
        <v>0</v>
      </c>
      <c r="BI225" s="216">
        <f t="shared" si="18"/>
        <v>0</v>
      </c>
      <c r="BJ225" s="25" t="s">
        <v>24</v>
      </c>
      <c r="BK225" s="216">
        <f t="shared" si="19"/>
        <v>0</v>
      </c>
      <c r="BL225" s="25" t="s">
        <v>588</v>
      </c>
      <c r="BM225" s="25" t="s">
        <v>3310</v>
      </c>
    </row>
    <row r="226" spans="2:65" s="1" customFormat="1" ht="22.5" customHeight="1">
      <c r="B226" s="42"/>
      <c r="C226" s="205" t="s">
        <v>517</v>
      </c>
      <c r="D226" s="205" t="s">
        <v>230</v>
      </c>
      <c r="E226" s="206" t="s">
        <v>3311</v>
      </c>
      <c r="F226" s="207" t="s">
        <v>3312</v>
      </c>
      <c r="G226" s="208" t="s">
        <v>328</v>
      </c>
      <c r="H226" s="209">
        <v>15</v>
      </c>
      <c r="I226" s="210"/>
      <c r="J226" s="211">
        <f t="shared" si="10"/>
        <v>0</v>
      </c>
      <c r="K226" s="207" t="s">
        <v>3144</v>
      </c>
      <c r="L226" s="62"/>
      <c r="M226" s="212" t="s">
        <v>22</v>
      </c>
      <c r="N226" s="213" t="s">
        <v>50</v>
      </c>
      <c r="O226" s="43"/>
      <c r="P226" s="214">
        <f t="shared" si="11"/>
        <v>0</v>
      </c>
      <c r="Q226" s="214">
        <v>0</v>
      </c>
      <c r="R226" s="214">
        <f t="shared" si="12"/>
        <v>0</v>
      </c>
      <c r="S226" s="214">
        <v>0</v>
      </c>
      <c r="T226" s="215">
        <f t="shared" si="13"/>
        <v>0</v>
      </c>
      <c r="AR226" s="25" t="s">
        <v>588</v>
      </c>
      <c r="AT226" s="25" t="s">
        <v>230</v>
      </c>
      <c r="AU226" s="25" t="s">
        <v>101</v>
      </c>
      <c r="AY226" s="25" t="s">
        <v>228</v>
      </c>
      <c r="BE226" s="216">
        <f t="shared" si="14"/>
        <v>0</v>
      </c>
      <c r="BF226" s="216">
        <f t="shared" si="15"/>
        <v>0</v>
      </c>
      <c r="BG226" s="216">
        <f t="shared" si="16"/>
        <v>0</v>
      </c>
      <c r="BH226" s="216">
        <f t="shared" si="17"/>
        <v>0</v>
      </c>
      <c r="BI226" s="216">
        <f t="shared" si="18"/>
        <v>0</v>
      </c>
      <c r="BJ226" s="25" t="s">
        <v>24</v>
      </c>
      <c r="BK226" s="216">
        <f t="shared" si="19"/>
        <v>0</v>
      </c>
      <c r="BL226" s="25" t="s">
        <v>588</v>
      </c>
      <c r="BM226" s="25" t="s">
        <v>3313</v>
      </c>
    </row>
    <row r="227" spans="2:65" s="1" customFormat="1" ht="22.5" customHeight="1">
      <c r="B227" s="42"/>
      <c r="C227" s="205" t="s">
        <v>522</v>
      </c>
      <c r="D227" s="205" t="s">
        <v>230</v>
      </c>
      <c r="E227" s="206" t="s">
        <v>3314</v>
      </c>
      <c r="F227" s="207" t="s">
        <v>3315</v>
      </c>
      <c r="G227" s="208" t="s">
        <v>328</v>
      </c>
      <c r="H227" s="209">
        <v>65</v>
      </c>
      <c r="I227" s="210"/>
      <c r="J227" s="211">
        <f t="shared" si="10"/>
        <v>0</v>
      </c>
      <c r="K227" s="207" t="s">
        <v>3144</v>
      </c>
      <c r="L227" s="62"/>
      <c r="M227" s="212" t="s">
        <v>22</v>
      </c>
      <c r="N227" s="213" t="s">
        <v>50</v>
      </c>
      <c r="O227" s="43"/>
      <c r="P227" s="214">
        <f t="shared" si="11"/>
        <v>0</v>
      </c>
      <c r="Q227" s="214">
        <v>0</v>
      </c>
      <c r="R227" s="214">
        <f t="shared" si="12"/>
        <v>0</v>
      </c>
      <c r="S227" s="214">
        <v>0</v>
      </c>
      <c r="T227" s="215">
        <f t="shared" si="13"/>
        <v>0</v>
      </c>
      <c r="AR227" s="25" t="s">
        <v>588</v>
      </c>
      <c r="AT227" s="25" t="s">
        <v>230</v>
      </c>
      <c r="AU227" s="25" t="s">
        <v>101</v>
      </c>
      <c r="AY227" s="25" t="s">
        <v>228</v>
      </c>
      <c r="BE227" s="216">
        <f t="shared" si="14"/>
        <v>0</v>
      </c>
      <c r="BF227" s="216">
        <f t="shared" si="15"/>
        <v>0</v>
      </c>
      <c r="BG227" s="216">
        <f t="shared" si="16"/>
        <v>0</v>
      </c>
      <c r="BH227" s="216">
        <f t="shared" si="17"/>
        <v>0</v>
      </c>
      <c r="BI227" s="216">
        <f t="shared" si="18"/>
        <v>0</v>
      </c>
      <c r="BJ227" s="25" t="s">
        <v>24</v>
      </c>
      <c r="BK227" s="216">
        <f t="shared" si="19"/>
        <v>0</v>
      </c>
      <c r="BL227" s="25" t="s">
        <v>588</v>
      </c>
      <c r="BM227" s="25" t="s">
        <v>3316</v>
      </c>
    </row>
    <row r="228" spans="2:65" s="1" customFormat="1" ht="22.5" customHeight="1">
      <c r="B228" s="42"/>
      <c r="C228" s="205" t="s">
        <v>527</v>
      </c>
      <c r="D228" s="205" t="s">
        <v>230</v>
      </c>
      <c r="E228" s="206" t="s">
        <v>3317</v>
      </c>
      <c r="F228" s="207" t="s">
        <v>3318</v>
      </c>
      <c r="G228" s="208" t="s">
        <v>328</v>
      </c>
      <c r="H228" s="209">
        <v>7240</v>
      </c>
      <c r="I228" s="210"/>
      <c r="J228" s="211">
        <f t="shared" si="10"/>
        <v>0</v>
      </c>
      <c r="K228" s="207" t="s">
        <v>3144</v>
      </c>
      <c r="L228" s="62"/>
      <c r="M228" s="212" t="s">
        <v>22</v>
      </c>
      <c r="N228" s="213" t="s">
        <v>50</v>
      </c>
      <c r="O228" s="43"/>
      <c r="P228" s="214">
        <f t="shared" si="11"/>
        <v>0</v>
      </c>
      <c r="Q228" s="214">
        <v>0</v>
      </c>
      <c r="R228" s="214">
        <f t="shared" si="12"/>
        <v>0</v>
      </c>
      <c r="S228" s="214">
        <v>0</v>
      </c>
      <c r="T228" s="215">
        <f t="shared" si="13"/>
        <v>0</v>
      </c>
      <c r="AR228" s="25" t="s">
        <v>588</v>
      </c>
      <c r="AT228" s="25" t="s">
        <v>230</v>
      </c>
      <c r="AU228" s="25" t="s">
        <v>101</v>
      </c>
      <c r="AY228" s="25" t="s">
        <v>228</v>
      </c>
      <c r="BE228" s="216">
        <f t="shared" si="14"/>
        <v>0</v>
      </c>
      <c r="BF228" s="216">
        <f t="shared" si="15"/>
        <v>0</v>
      </c>
      <c r="BG228" s="216">
        <f t="shared" si="16"/>
        <v>0</v>
      </c>
      <c r="BH228" s="216">
        <f t="shared" si="17"/>
        <v>0</v>
      </c>
      <c r="BI228" s="216">
        <f t="shared" si="18"/>
        <v>0</v>
      </c>
      <c r="BJ228" s="25" t="s">
        <v>24</v>
      </c>
      <c r="BK228" s="216">
        <f t="shared" si="19"/>
        <v>0</v>
      </c>
      <c r="BL228" s="25" t="s">
        <v>588</v>
      </c>
      <c r="BM228" s="25" t="s">
        <v>3319</v>
      </c>
    </row>
    <row r="229" spans="2:65" s="1" customFormat="1" ht="22.5" customHeight="1">
      <c r="B229" s="42"/>
      <c r="C229" s="205" t="s">
        <v>537</v>
      </c>
      <c r="D229" s="205" t="s">
        <v>230</v>
      </c>
      <c r="E229" s="206" t="s">
        <v>3320</v>
      </c>
      <c r="F229" s="207" t="s">
        <v>3321</v>
      </c>
      <c r="G229" s="208" t="s">
        <v>328</v>
      </c>
      <c r="H229" s="209">
        <v>695</v>
      </c>
      <c r="I229" s="210"/>
      <c r="J229" s="211">
        <f t="shared" si="10"/>
        <v>0</v>
      </c>
      <c r="K229" s="207" t="s">
        <v>3144</v>
      </c>
      <c r="L229" s="62"/>
      <c r="M229" s="212" t="s">
        <v>22</v>
      </c>
      <c r="N229" s="213" t="s">
        <v>50</v>
      </c>
      <c r="O229" s="43"/>
      <c r="P229" s="214">
        <f t="shared" si="11"/>
        <v>0</v>
      </c>
      <c r="Q229" s="214">
        <v>0</v>
      </c>
      <c r="R229" s="214">
        <f t="shared" si="12"/>
        <v>0</v>
      </c>
      <c r="S229" s="214">
        <v>0</v>
      </c>
      <c r="T229" s="215">
        <f t="shared" si="13"/>
        <v>0</v>
      </c>
      <c r="AR229" s="25" t="s">
        <v>588</v>
      </c>
      <c r="AT229" s="25" t="s">
        <v>230</v>
      </c>
      <c r="AU229" s="25" t="s">
        <v>101</v>
      </c>
      <c r="AY229" s="25" t="s">
        <v>228</v>
      </c>
      <c r="BE229" s="216">
        <f t="shared" si="14"/>
        <v>0</v>
      </c>
      <c r="BF229" s="216">
        <f t="shared" si="15"/>
        <v>0</v>
      </c>
      <c r="BG229" s="216">
        <f t="shared" si="16"/>
        <v>0</v>
      </c>
      <c r="BH229" s="216">
        <f t="shared" si="17"/>
        <v>0</v>
      </c>
      <c r="BI229" s="216">
        <f t="shared" si="18"/>
        <v>0</v>
      </c>
      <c r="BJ229" s="25" t="s">
        <v>24</v>
      </c>
      <c r="BK229" s="216">
        <f t="shared" si="19"/>
        <v>0</v>
      </c>
      <c r="BL229" s="25" t="s">
        <v>588</v>
      </c>
      <c r="BM229" s="25" t="s">
        <v>3322</v>
      </c>
    </row>
    <row r="230" spans="2:65" s="11" customFormat="1" ht="22.35" customHeight="1">
      <c r="B230" s="188"/>
      <c r="C230" s="189"/>
      <c r="D230" s="202" t="s">
        <v>78</v>
      </c>
      <c r="E230" s="203" t="s">
        <v>3323</v>
      </c>
      <c r="F230" s="203" t="s">
        <v>3324</v>
      </c>
      <c r="G230" s="189"/>
      <c r="H230" s="189"/>
      <c r="I230" s="192"/>
      <c r="J230" s="204">
        <f>BK230</f>
        <v>0</v>
      </c>
      <c r="K230" s="189"/>
      <c r="L230" s="194"/>
      <c r="M230" s="195"/>
      <c r="N230" s="196"/>
      <c r="O230" s="196"/>
      <c r="P230" s="197">
        <f>P231</f>
        <v>0</v>
      </c>
      <c r="Q230" s="196"/>
      <c r="R230" s="197">
        <f>R231</f>
        <v>0</v>
      </c>
      <c r="S230" s="196"/>
      <c r="T230" s="198">
        <f>T231</f>
        <v>0</v>
      </c>
      <c r="AR230" s="199" t="s">
        <v>101</v>
      </c>
      <c r="AT230" s="200" t="s">
        <v>78</v>
      </c>
      <c r="AU230" s="200" t="s">
        <v>87</v>
      </c>
      <c r="AY230" s="199" t="s">
        <v>228</v>
      </c>
      <c r="BK230" s="201">
        <f>BK231</f>
        <v>0</v>
      </c>
    </row>
    <row r="231" spans="2:65" s="1" customFormat="1" ht="22.5" customHeight="1">
      <c r="B231" s="42"/>
      <c r="C231" s="205" t="s">
        <v>542</v>
      </c>
      <c r="D231" s="205" t="s">
        <v>230</v>
      </c>
      <c r="E231" s="206" t="s">
        <v>3325</v>
      </c>
      <c r="F231" s="207" t="s">
        <v>3326</v>
      </c>
      <c r="G231" s="208" t="s">
        <v>328</v>
      </c>
      <c r="H231" s="209">
        <v>20</v>
      </c>
      <c r="I231" s="210"/>
      <c r="J231" s="211">
        <f>ROUND(I231*H231,2)</f>
        <v>0</v>
      </c>
      <c r="K231" s="207" t="s">
        <v>3144</v>
      </c>
      <c r="L231" s="62"/>
      <c r="M231" s="212" t="s">
        <v>22</v>
      </c>
      <c r="N231" s="213" t="s">
        <v>50</v>
      </c>
      <c r="O231" s="43"/>
      <c r="P231" s="214">
        <f>O231*H231</f>
        <v>0</v>
      </c>
      <c r="Q231" s="214">
        <v>0</v>
      </c>
      <c r="R231" s="214">
        <f>Q231*H231</f>
        <v>0</v>
      </c>
      <c r="S231" s="214">
        <v>0</v>
      </c>
      <c r="T231" s="215">
        <f>S231*H231</f>
        <v>0</v>
      </c>
      <c r="AR231" s="25" t="s">
        <v>588</v>
      </c>
      <c r="AT231" s="25" t="s">
        <v>230</v>
      </c>
      <c r="AU231" s="25" t="s">
        <v>101</v>
      </c>
      <c r="AY231" s="25" t="s">
        <v>228</v>
      </c>
      <c r="BE231" s="216">
        <f>IF(N231="základní",J231,0)</f>
        <v>0</v>
      </c>
      <c r="BF231" s="216">
        <f>IF(N231="snížená",J231,0)</f>
        <v>0</v>
      </c>
      <c r="BG231" s="216">
        <f>IF(N231="zákl. přenesená",J231,0)</f>
        <v>0</v>
      </c>
      <c r="BH231" s="216">
        <f>IF(N231="sníž. přenesená",J231,0)</f>
        <v>0</v>
      </c>
      <c r="BI231" s="216">
        <f>IF(N231="nulová",J231,0)</f>
        <v>0</v>
      </c>
      <c r="BJ231" s="25" t="s">
        <v>24</v>
      </c>
      <c r="BK231" s="216">
        <f>ROUND(I231*H231,2)</f>
        <v>0</v>
      </c>
      <c r="BL231" s="25" t="s">
        <v>588</v>
      </c>
      <c r="BM231" s="25" t="s">
        <v>3327</v>
      </c>
    </row>
    <row r="232" spans="2:65" s="11" customFormat="1" ht="22.35" customHeight="1">
      <c r="B232" s="188"/>
      <c r="C232" s="189"/>
      <c r="D232" s="202" t="s">
        <v>78</v>
      </c>
      <c r="E232" s="203" t="s">
        <v>3328</v>
      </c>
      <c r="F232" s="203" t="s">
        <v>3329</v>
      </c>
      <c r="G232" s="189"/>
      <c r="H232" s="189"/>
      <c r="I232" s="192"/>
      <c r="J232" s="204">
        <f>BK232</f>
        <v>0</v>
      </c>
      <c r="K232" s="189"/>
      <c r="L232" s="194"/>
      <c r="M232" s="195"/>
      <c r="N232" s="196"/>
      <c r="O232" s="196"/>
      <c r="P232" s="197">
        <f>P233</f>
        <v>0</v>
      </c>
      <c r="Q232" s="196"/>
      <c r="R232" s="197">
        <f>R233</f>
        <v>0</v>
      </c>
      <c r="S232" s="196"/>
      <c r="T232" s="198">
        <f>T233</f>
        <v>0</v>
      </c>
      <c r="AR232" s="199" t="s">
        <v>101</v>
      </c>
      <c r="AT232" s="200" t="s">
        <v>78</v>
      </c>
      <c r="AU232" s="200" t="s">
        <v>87</v>
      </c>
      <c r="AY232" s="199" t="s">
        <v>228</v>
      </c>
      <c r="BK232" s="201">
        <f>BK233</f>
        <v>0</v>
      </c>
    </row>
    <row r="233" spans="2:65" s="1" customFormat="1" ht="22.5" customHeight="1">
      <c r="B233" s="42"/>
      <c r="C233" s="205" t="s">
        <v>546</v>
      </c>
      <c r="D233" s="205" t="s">
        <v>230</v>
      </c>
      <c r="E233" s="206" t="s">
        <v>3330</v>
      </c>
      <c r="F233" s="207" t="s">
        <v>3331</v>
      </c>
      <c r="G233" s="208" t="s">
        <v>852</v>
      </c>
      <c r="H233" s="209">
        <v>3</v>
      </c>
      <c r="I233" s="210"/>
      <c r="J233" s="211">
        <f>ROUND(I233*H233,2)</f>
        <v>0</v>
      </c>
      <c r="K233" s="207" t="s">
        <v>3144</v>
      </c>
      <c r="L233" s="62"/>
      <c r="M233" s="212" t="s">
        <v>22</v>
      </c>
      <c r="N233" s="213" t="s">
        <v>50</v>
      </c>
      <c r="O233" s="43"/>
      <c r="P233" s="214">
        <f>O233*H233</f>
        <v>0</v>
      </c>
      <c r="Q233" s="214">
        <v>0</v>
      </c>
      <c r="R233" s="214">
        <f>Q233*H233</f>
        <v>0</v>
      </c>
      <c r="S233" s="214">
        <v>0</v>
      </c>
      <c r="T233" s="215">
        <f>S233*H233</f>
        <v>0</v>
      </c>
      <c r="AR233" s="25" t="s">
        <v>588</v>
      </c>
      <c r="AT233" s="25" t="s">
        <v>230</v>
      </c>
      <c r="AU233" s="25" t="s">
        <v>101</v>
      </c>
      <c r="AY233" s="25" t="s">
        <v>228</v>
      </c>
      <c r="BE233" s="216">
        <f>IF(N233="základní",J233,0)</f>
        <v>0</v>
      </c>
      <c r="BF233" s="216">
        <f>IF(N233="snížená",J233,0)</f>
        <v>0</v>
      </c>
      <c r="BG233" s="216">
        <f>IF(N233="zákl. přenesená",J233,0)</f>
        <v>0</v>
      </c>
      <c r="BH233" s="216">
        <f>IF(N233="sníž. přenesená",J233,0)</f>
        <v>0</v>
      </c>
      <c r="BI233" s="216">
        <f>IF(N233="nulová",J233,0)</f>
        <v>0</v>
      </c>
      <c r="BJ233" s="25" t="s">
        <v>24</v>
      </c>
      <c r="BK233" s="216">
        <f>ROUND(I233*H233,2)</f>
        <v>0</v>
      </c>
      <c r="BL233" s="25" t="s">
        <v>588</v>
      </c>
      <c r="BM233" s="25" t="s">
        <v>3332</v>
      </c>
    </row>
    <row r="234" spans="2:65" s="11" customFormat="1" ht="22.35" customHeight="1">
      <c r="B234" s="188"/>
      <c r="C234" s="189"/>
      <c r="D234" s="202" t="s">
        <v>78</v>
      </c>
      <c r="E234" s="203" t="s">
        <v>3333</v>
      </c>
      <c r="F234" s="203" t="s">
        <v>3334</v>
      </c>
      <c r="G234" s="189"/>
      <c r="H234" s="189"/>
      <c r="I234" s="192"/>
      <c r="J234" s="204">
        <f>BK234</f>
        <v>0</v>
      </c>
      <c r="K234" s="189"/>
      <c r="L234" s="194"/>
      <c r="M234" s="195"/>
      <c r="N234" s="196"/>
      <c r="O234" s="196"/>
      <c r="P234" s="197">
        <f>SUM(P235:P237)</f>
        <v>0</v>
      </c>
      <c r="Q234" s="196"/>
      <c r="R234" s="197">
        <f>SUM(R235:R237)</f>
        <v>0</v>
      </c>
      <c r="S234" s="196"/>
      <c r="T234" s="198">
        <f>SUM(T235:T237)</f>
        <v>0</v>
      </c>
      <c r="AR234" s="199" t="s">
        <v>101</v>
      </c>
      <c r="AT234" s="200" t="s">
        <v>78</v>
      </c>
      <c r="AU234" s="200" t="s">
        <v>87</v>
      </c>
      <c r="AY234" s="199" t="s">
        <v>228</v>
      </c>
      <c r="BK234" s="201">
        <f>SUM(BK235:BK237)</f>
        <v>0</v>
      </c>
    </row>
    <row r="235" spans="2:65" s="1" customFormat="1" ht="31.5" customHeight="1">
      <c r="B235" s="42"/>
      <c r="C235" s="205" t="s">
        <v>550</v>
      </c>
      <c r="D235" s="205" t="s">
        <v>230</v>
      </c>
      <c r="E235" s="206" t="s">
        <v>3335</v>
      </c>
      <c r="F235" s="207" t="s">
        <v>3336</v>
      </c>
      <c r="G235" s="208" t="s">
        <v>852</v>
      </c>
      <c r="H235" s="209">
        <v>36</v>
      </c>
      <c r="I235" s="210"/>
      <c r="J235" s="211">
        <f>ROUND(I235*H235,2)</f>
        <v>0</v>
      </c>
      <c r="K235" s="207" t="s">
        <v>3144</v>
      </c>
      <c r="L235" s="62"/>
      <c r="M235" s="212" t="s">
        <v>22</v>
      </c>
      <c r="N235" s="213" t="s">
        <v>50</v>
      </c>
      <c r="O235" s="43"/>
      <c r="P235" s="214">
        <f>O235*H235</f>
        <v>0</v>
      </c>
      <c r="Q235" s="214">
        <v>0</v>
      </c>
      <c r="R235" s="214">
        <f>Q235*H235</f>
        <v>0</v>
      </c>
      <c r="S235" s="214">
        <v>0</v>
      </c>
      <c r="T235" s="215">
        <f>S235*H235</f>
        <v>0</v>
      </c>
      <c r="AR235" s="25" t="s">
        <v>588</v>
      </c>
      <c r="AT235" s="25" t="s">
        <v>230</v>
      </c>
      <c r="AU235" s="25" t="s">
        <v>101</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588</v>
      </c>
      <c r="BM235" s="25" t="s">
        <v>3337</v>
      </c>
    </row>
    <row r="236" spans="2:65" s="1" customFormat="1" ht="31.5" customHeight="1">
      <c r="B236" s="42"/>
      <c r="C236" s="205" t="s">
        <v>554</v>
      </c>
      <c r="D236" s="205" t="s">
        <v>230</v>
      </c>
      <c r="E236" s="206" t="s">
        <v>3338</v>
      </c>
      <c r="F236" s="207" t="s">
        <v>3339</v>
      </c>
      <c r="G236" s="208" t="s">
        <v>852</v>
      </c>
      <c r="H236" s="209">
        <v>21</v>
      </c>
      <c r="I236" s="210"/>
      <c r="J236" s="211">
        <f>ROUND(I236*H236,2)</f>
        <v>0</v>
      </c>
      <c r="K236" s="207" t="s">
        <v>3144</v>
      </c>
      <c r="L236" s="62"/>
      <c r="M236" s="212" t="s">
        <v>22</v>
      </c>
      <c r="N236" s="213" t="s">
        <v>50</v>
      </c>
      <c r="O236" s="43"/>
      <c r="P236" s="214">
        <f>O236*H236</f>
        <v>0</v>
      </c>
      <c r="Q236" s="214">
        <v>0</v>
      </c>
      <c r="R236" s="214">
        <f>Q236*H236</f>
        <v>0</v>
      </c>
      <c r="S236" s="214">
        <v>0</v>
      </c>
      <c r="T236" s="215">
        <f>S236*H236</f>
        <v>0</v>
      </c>
      <c r="AR236" s="25" t="s">
        <v>588</v>
      </c>
      <c r="AT236" s="25" t="s">
        <v>230</v>
      </c>
      <c r="AU236" s="25" t="s">
        <v>101</v>
      </c>
      <c r="AY236" s="25" t="s">
        <v>228</v>
      </c>
      <c r="BE236" s="216">
        <f>IF(N236="základní",J236,0)</f>
        <v>0</v>
      </c>
      <c r="BF236" s="216">
        <f>IF(N236="snížená",J236,0)</f>
        <v>0</v>
      </c>
      <c r="BG236" s="216">
        <f>IF(N236="zákl. přenesená",J236,0)</f>
        <v>0</v>
      </c>
      <c r="BH236" s="216">
        <f>IF(N236="sníž. přenesená",J236,0)</f>
        <v>0</v>
      </c>
      <c r="BI236" s="216">
        <f>IF(N236="nulová",J236,0)</f>
        <v>0</v>
      </c>
      <c r="BJ236" s="25" t="s">
        <v>24</v>
      </c>
      <c r="BK236" s="216">
        <f>ROUND(I236*H236,2)</f>
        <v>0</v>
      </c>
      <c r="BL236" s="25" t="s">
        <v>588</v>
      </c>
      <c r="BM236" s="25" t="s">
        <v>3340</v>
      </c>
    </row>
    <row r="237" spans="2:65" s="1" customFormat="1" ht="31.5" customHeight="1">
      <c r="B237" s="42"/>
      <c r="C237" s="205" t="s">
        <v>559</v>
      </c>
      <c r="D237" s="205" t="s">
        <v>230</v>
      </c>
      <c r="E237" s="206" t="s">
        <v>3341</v>
      </c>
      <c r="F237" s="207" t="s">
        <v>3342</v>
      </c>
      <c r="G237" s="208" t="s">
        <v>852</v>
      </c>
      <c r="H237" s="209">
        <v>16</v>
      </c>
      <c r="I237" s="210"/>
      <c r="J237" s="211">
        <f>ROUND(I237*H237,2)</f>
        <v>0</v>
      </c>
      <c r="K237" s="207" t="s">
        <v>3144</v>
      </c>
      <c r="L237" s="62"/>
      <c r="M237" s="212" t="s">
        <v>22</v>
      </c>
      <c r="N237" s="213" t="s">
        <v>50</v>
      </c>
      <c r="O237" s="43"/>
      <c r="P237" s="214">
        <f>O237*H237</f>
        <v>0</v>
      </c>
      <c r="Q237" s="214">
        <v>0</v>
      </c>
      <c r="R237" s="214">
        <f>Q237*H237</f>
        <v>0</v>
      </c>
      <c r="S237" s="214">
        <v>0</v>
      </c>
      <c r="T237" s="215">
        <f>S237*H237</f>
        <v>0</v>
      </c>
      <c r="AR237" s="25" t="s">
        <v>588</v>
      </c>
      <c r="AT237" s="25" t="s">
        <v>230</v>
      </c>
      <c r="AU237" s="25" t="s">
        <v>101</v>
      </c>
      <c r="AY237" s="25" t="s">
        <v>228</v>
      </c>
      <c r="BE237" s="216">
        <f>IF(N237="základní",J237,0)</f>
        <v>0</v>
      </c>
      <c r="BF237" s="216">
        <f>IF(N237="snížená",J237,0)</f>
        <v>0</v>
      </c>
      <c r="BG237" s="216">
        <f>IF(N237="zákl. přenesená",J237,0)</f>
        <v>0</v>
      </c>
      <c r="BH237" s="216">
        <f>IF(N237="sníž. přenesená",J237,0)</f>
        <v>0</v>
      </c>
      <c r="BI237" s="216">
        <f>IF(N237="nulová",J237,0)</f>
        <v>0</v>
      </c>
      <c r="BJ237" s="25" t="s">
        <v>24</v>
      </c>
      <c r="BK237" s="216">
        <f>ROUND(I237*H237,2)</f>
        <v>0</v>
      </c>
      <c r="BL237" s="25" t="s">
        <v>588</v>
      </c>
      <c r="BM237" s="25" t="s">
        <v>3343</v>
      </c>
    </row>
    <row r="238" spans="2:65" s="11" customFormat="1" ht="22.35" customHeight="1">
      <c r="B238" s="188"/>
      <c r="C238" s="189"/>
      <c r="D238" s="202" t="s">
        <v>78</v>
      </c>
      <c r="E238" s="203" t="s">
        <v>3344</v>
      </c>
      <c r="F238" s="203" t="s">
        <v>3345</v>
      </c>
      <c r="G238" s="189"/>
      <c r="H238" s="189"/>
      <c r="I238" s="192"/>
      <c r="J238" s="204">
        <f>BK238</f>
        <v>0</v>
      </c>
      <c r="K238" s="189"/>
      <c r="L238" s="194"/>
      <c r="M238" s="195"/>
      <c r="N238" s="196"/>
      <c r="O238" s="196"/>
      <c r="P238" s="197">
        <f>P239</f>
        <v>0</v>
      </c>
      <c r="Q238" s="196"/>
      <c r="R238" s="197">
        <f>R239</f>
        <v>0</v>
      </c>
      <c r="S238" s="196"/>
      <c r="T238" s="198">
        <f>T239</f>
        <v>0</v>
      </c>
      <c r="AR238" s="199" t="s">
        <v>101</v>
      </c>
      <c r="AT238" s="200" t="s">
        <v>78</v>
      </c>
      <c r="AU238" s="200" t="s">
        <v>87</v>
      </c>
      <c r="AY238" s="199" t="s">
        <v>228</v>
      </c>
      <c r="BK238" s="201">
        <f>BK239</f>
        <v>0</v>
      </c>
    </row>
    <row r="239" spans="2:65" s="1" customFormat="1" ht="31.5" customHeight="1">
      <c r="B239" s="42"/>
      <c r="C239" s="205" t="s">
        <v>565</v>
      </c>
      <c r="D239" s="205" t="s">
        <v>230</v>
      </c>
      <c r="E239" s="206" t="s">
        <v>3346</v>
      </c>
      <c r="F239" s="207" t="s">
        <v>3347</v>
      </c>
      <c r="G239" s="208" t="s">
        <v>852</v>
      </c>
      <c r="H239" s="209">
        <v>115</v>
      </c>
      <c r="I239" s="210"/>
      <c r="J239" s="211">
        <f>ROUND(I239*H239,2)</f>
        <v>0</v>
      </c>
      <c r="K239" s="207" t="s">
        <v>3144</v>
      </c>
      <c r="L239" s="62"/>
      <c r="M239" s="212" t="s">
        <v>22</v>
      </c>
      <c r="N239" s="213" t="s">
        <v>50</v>
      </c>
      <c r="O239" s="43"/>
      <c r="P239" s="214">
        <f>O239*H239</f>
        <v>0</v>
      </c>
      <c r="Q239" s="214">
        <v>0</v>
      </c>
      <c r="R239" s="214">
        <f>Q239*H239</f>
        <v>0</v>
      </c>
      <c r="S239" s="214">
        <v>0</v>
      </c>
      <c r="T239" s="215">
        <f>S239*H239</f>
        <v>0</v>
      </c>
      <c r="AR239" s="25" t="s">
        <v>588</v>
      </c>
      <c r="AT239" s="25" t="s">
        <v>230</v>
      </c>
      <c r="AU239" s="25" t="s">
        <v>101</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588</v>
      </c>
      <c r="BM239" s="25" t="s">
        <v>3348</v>
      </c>
    </row>
    <row r="240" spans="2:65" s="11" customFormat="1" ht="22.35" customHeight="1">
      <c r="B240" s="188"/>
      <c r="C240" s="189"/>
      <c r="D240" s="202" t="s">
        <v>78</v>
      </c>
      <c r="E240" s="203" t="s">
        <v>3349</v>
      </c>
      <c r="F240" s="203" t="s">
        <v>3350</v>
      </c>
      <c r="G240" s="189"/>
      <c r="H240" s="189"/>
      <c r="I240" s="192"/>
      <c r="J240" s="204">
        <f>BK240</f>
        <v>0</v>
      </c>
      <c r="K240" s="189"/>
      <c r="L240" s="194"/>
      <c r="M240" s="195"/>
      <c r="N240" s="196"/>
      <c r="O240" s="196"/>
      <c r="P240" s="197">
        <f>SUM(P241:P243)</f>
        <v>0</v>
      </c>
      <c r="Q240" s="196"/>
      <c r="R240" s="197">
        <f>SUM(R241:R243)</f>
        <v>0</v>
      </c>
      <c r="S240" s="196"/>
      <c r="T240" s="198">
        <f>SUM(T241:T243)</f>
        <v>0</v>
      </c>
      <c r="AR240" s="199" t="s">
        <v>101</v>
      </c>
      <c r="AT240" s="200" t="s">
        <v>78</v>
      </c>
      <c r="AU240" s="200" t="s">
        <v>87</v>
      </c>
      <c r="AY240" s="199" t="s">
        <v>228</v>
      </c>
      <c r="BK240" s="201">
        <f>SUM(BK241:BK243)</f>
        <v>0</v>
      </c>
    </row>
    <row r="241" spans="2:65" s="1" customFormat="1" ht="22.5" customHeight="1">
      <c r="B241" s="42"/>
      <c r="C241" s="205" t="s">
        <v>571</v>
      </c>
      <c r="D241" s="205" t="s">
        <v>230</v>
      </c>
      <c r="E241" s="206" t="s">
        <v>3351</v>
      </c>
      <c r="F241" s="207" t="s">
        <v>3352</v>
      </c>
      <c r="G241" s="208" t="s">
        <v>852</v>
      </c>
      <c r="H241" s="209">
        <v>52</v>
      </c>
      <c r="I241" s="210"/>
      <c r="J241" s="211">
        <f>ROUND(I241*H241,2)</f>
        <v>0</v>
      </c>
      <c r="K241" s="207" t="s">
        <v>3144</v>
      </c>
      <c r="L241" s="62"/>
      <c r="M241" s="212" t="s">
        <v>22</v>
      </c>
      <c r="N241" s="213" t="s">
        <v>50</v>
      </c>
      <c r="O241" s="43"/>
      <c r="P241" s="214">
        <f>O241*H241</f>
        <v>0</v>
      </c>
      <c r="Q241" s="214">
        <v>0</v>
      </c>
      <c r="R241" s="214">
        <f>Q241*H241</f>
        <v>0</v>
      </c>
      <c r="S241" s="214">
        <v>0</v>
      </c>
      <c r="T241" s="215">
        <f>S241*H241</f>
        <v>0</v>
      </c>
      <c r="AR241" s="25" t="s">
        <v>588</v>
      </c>
      <c r="AT241" s="25" t="s">
        <v>230</v>
      </c>
      <c r="AU241" s="25" t="s">
        <v>101</v>
      </c>
      <c r="AY241" s="25" t="s">
        <v>228</v>
      </c>
      <c r="BE241" s="216">
        <f>IF(N241="základní",J241,0)</f>
        <v>0</v>
      </c>
      <c r="BF241" s="216">
        <f>IF(N241="snížená",J241,0)</f>
        <v>0</v>
      </c>
      <c r="BG241" s="216">
        <f>IF(N241="zákl. přenesená",J241,0)</f>
        <v>0</v>
      </c>
      <c r="BH241" s="216">
        <f>IF(N241="sníž. přenesená",J241,0)</f>
        <v>0</v>
      </c>
      <c r="BI241" s="216">
        <f>IF(N241="nulová",J241,0)</f>
        <v>0</v>
      </c>
      <c r="BJ241" s="25" t="s">
        <v>24</v>
      </c>
      <c r="BK241" s="216">
        <f>ROUND(I241*H241,2)</f>
        <v>0</v>
      </c>
      <c r="BL241" s="25" t="s">
        <v>588</v>
      </c>
      <c r="BM241" s="25" t="s">
        <v>3353</v>
      </c>
    </row>
    <row r="242" spans="2:65" s="1" customFormat="1" ht="22.5" customHeight="1">
      <c r="B242" s="42"/>
      <c r="C242" s="205" t="s">
        <v>575</v>
      </c>
      <c r="D242" s="205" t="s">
        <v>230</v>
      </c>
      <c r="E242" s="206" t="s">
        <v>3354</v>
      </c>
      <c r="F242" s="207" t="s">
        <v>3355</v>
      </c>
      <c r="G242" s="208" t="s">
        <v>852</v>
      </c>
      <c r="H242" s="209">
        <v>115</v>
      </c>
      <c r="I242" s="210"/>
      <c r="J242" s="211">
        <f>ROUND(I242*H242,2)</f>
        <v>0</v>
      </c>
      <c r="K242" s="207" t="s">
        <v>3144</v>
      </c>
      <c r="L242" s="62"/>
      <c r="M242" s="212" t="s">
        <v>22</v>
      </c>
      <c r="N242" s="213" t="s">
        <v>50</v>
      </c>
      <c r="O242" s="43"/>
      <c r="P242" s="214">
        <f>O242*H242</f>
        <v>0</v>
      </c>
      <c r="Q242" s="214">
        <v>0</v>
      </c>
      <c r="R242" s="214">
        <f>Q242*H242</f>
        <v>0</v>
      </c>
      <c r="S242" s="214">
        <v>0</v>
      </c>
      <c r="T242" s="215">
        <f>S242*H242</f>
        <v>0</v>
      </c>
      <c r="AR242" s="25" t="s">
        <v>588</v>
      </c>
      <c r="AT242" s="25" t="s">
        <v>230</v>
      </c>
      <c r="AU242" s="25" t="s">
        <v>101</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588</v>
      </c>
      <c r="BM242" s="25" t="s">
        <v>3356</v>
      </c>
    </row>
    <row r="243" spans="2:65" s="1" customFormat="1" ht="22.5" customHeight="1">
      <c r="B243" s="42"/>
      <c r="C243" s="205" t="s">
        <v>579</v>
      </c>
      <c r="D243" s="205" t="s">
        <v>230</v>
      </c>
      <c r="E243" s="206" t="s">
        <v>3357</v>
      </c>
      <c r="F243" s="207" t="s">
        <v>3358</v>
      </c>
      <c r="G243" s="208" t="s">
        <v>852</v>
      </c>
      <c r="H243" s="209">
        <v>21</v>
      </c>
      <c r="I243" s="210"/>
      <c r="J243" s="211">
        <f>ROUND(I243*H243,2)</f>
        <v>0</v>
      </c>
      <c r="K243" s="207" t="s">
        <v>3144</v>
      </c>
      <c r="L243" s="62"/>
      <c r="M243" s="212" t="s">
        <v>22</v>
      </c>
      <c r="N243" s="213" t="s">
        <v>50</v>
      </c>
      <c r="O243" s="43"/>
      <c r="P243" s="214">
        <f>O243*H243</f>
        <v>0</v>
      </c>
      <c r="Q243" s="214">
        <v>0</v>
      </c>
      <c r="R243" s="214">
        <f>Q243*H243</f>
        <v>0</v>
      </c>
      <c r="S243" s="214">
        <v>0</v>
      </c>
      <c r="T243" s="215">
        <f>S243*H243</f>
        <v>0</v>
      </c>
      <c r="AR243" s="25" t="s">
        <v>588</v>
      </c>
      <c r="AT243" s="25" t="s">
        <v>230</v>
      </c>
      <c r="AU243" s="25" t="s">
        <v>101</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588</v>
      </c>
      <c r="BM243" s="25" t="s">
        <v>3359</v>
      </c>
    </row>
    <row r="244" spans="2:65" s="11" customFormat="1" ht="22.35" customHeight="1">
      <c r="B244" s="188"/>
      <c r="C244" s="189"/>
      <c r="D244" s="202" t="s">
        <v>78</v>
      </c>
      <c r="E244" s="203" t="s">
        <v>3360</v>
      </c>
      <c r="F244" s="203" t="s">
        <v>3361</v>
      </c>
      <c r="G244" s="189"/>
      <c r="H244" s="189"/>
      <c r="I244" s="192"/>
      <c r="J244" s="204">
        <f>BK244</f>
        <v>0</v>
      </c>
      <c r="K244" s="189"/>
      <c r="L244" s="194"/>
      <c r="M244" s="195"/>
      <c r="N244" s="196"/>
      <c r="O244" s="196"/>
      <c r="P244" s="197">
        <f>P245</f>
        <v>0</v>
      </c>
      <c r="Q244" s="196"/>
      <c r="R244" s="197">
        <f>R245</f>
        <v>0</v>
      </c>
      <c r="S244" s="196"/>
      <c r="T244" s="198">
        <f>T245</f>
        <v>0</v>
      </c>
      <c r="AR244" s="199" t="s">
        <v>101</v>
      </c>
      <c r="AT244" s="200" t="s">
        <v>78</v>
      </c>
      <c r="AU244" s="200" t="s">
        <v>87</v>
      </c>
      <c r="AY244" s="199" t="s">
        <v>228</v>
      </c>
      <c r="BK244" s="201">
        <f>BK245</f>
        <v>0</v>
      </c>
    </row>
    <row r="245" spans="2:65" s="1" customFormat="1" ht="31.5" customHeight="1">
      <c r="B245" s="42"/>
      <c r="C245" s="205" t="s">
        <v>583</v>
      </c>
      <c r="D245" s="205" t="s">
        <v>230</v>
      </c>
      <c r="E245" s="206" t="s">
        <v>3362</v>
      </c>
      <c r="F245" s="207" t="s">
        <v>3363</v>
      </c>
      <c r="G245" s="208" t="s">
        <v>852</v>
      </c>
      <c r="H245" s="209">
        <v>188</v>
      </c>
      <c r="I245" s="210"/>
      <c r="J245" s="211">
        <f>ROUND(I245*H245,2)</f>
        <v>0</v>
      </c>
      <c r="K245" s="207" t="s">
        <v>3144</v>
      </c>
      <c r="L245" s="62"/>
      <c r="M245" s="212" t="s">
        <v>22</v>
      </c>
      <c r="N245" s="213" t="s">
        <v>50</v>
      </c>
      <c r="O245" s="43"/>
      <c r="P245" s="214">
        <f>O245*H245</f>
        <v>0</v>
      </c>
      <c r="Q245" s="214">
        <v>0</v>
      </c>
      <c r="R245" s="214">
        <f>Q245*H245</f>
        <v>0</v>
      </c>
      <c r="S245" s="214">
        <v>0</v>
      </c>
      <c r="T245" s="215">
        <f>S245*H245</f>
        <v>0</v>
      </c>
      <c r="AR245" s="25" t="s">
        <v>588</v>
      </c>
      <c r="AT245" s="25" t="s">
        <v>230</v>
      </c>
      <c r="AU245" s="25" t="s">
        <v>101</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588</v>
      </c>
      <c r="BM245" s="25" t="s">
        <v>3364</v>
      </c>
    </row>
    <row r="246" spans="2:65" s="11" customFormat="1" ht="22.35" customHeight="1">
      <c r="B246" s="188"/>
      <c r="C246" s="189"/>
      <c r="D246" s="202" t="s">
        <v>78</v>
      </c>
      <c r="E246" s="203" t="s">
        <v>3365</v>
      </c>
      <c r="F246" s="203" t="s">
        <v>3366</v>
      </c>
      <c r="G246" s="189"/>
      <c r="H246" s="189"/>
      <c r="I246" s="192"/>
      <c r="J246" s="204">
        <f>BK246</f>
        <v>0</v>
      </c>
      <c r="K246" s="189"/>
      <c r="L246" s="194"/>
      <c r="M246" s="195"/>
      <c r="N246" s="196"/>
      <c r="O246" s="196"/>
      <c r="P246" s="197">
        <f>P247</f>
        <v>0</v>
      </c>
      <c r="Q246" s="196"/>
      <c r="R246" s="197">
        <f>R247</f>
        <v>0</v>
      </c>
      <c r="S246" s="196"/>
      <c r="T246" s="198">
        <f>T247</f>
        <v>0</v>
      </c>
      <c r="AR246" s="199" t="s">
        <v>101</v>
      </c>
      <c r="AT246" s="200" t="s">
        <v>78</v>
      </c>
      <c r="AU246" s="200" t="s">
        <v>87</v>
      </c>
      <c r="AY246" s="199" t="s">
        <v>228</v>
      </c>
      <c r="BK246" s="201">
        <f>BK247</f>
        <v>0</v>
      </c>
    </row>
    <row r="247" spans="2:65" s="1" customFormat="1" ht="22.5" customHeight="1">
      <c r="B247" s="42"/>
      <c r="C247" s="205" t="s">
        <v>588</v>
      </c>
      <c r="D247" s="205" t="s">
        <v>230</v>
      </c>
      <c r="E247" s="206" t="s">
        <v>3367</v>
      </c>
      <c r="F247" s="207" t="s">
        <v>3368</v>
      </c>
      <c r="G247" s="208" t="s">
        <v>852</v>
      </c>
      <c r="H247" s="209">
        <v>1</v>
      </c>
      <c r="I247" s="210"/>
      <c r="J247" s="211">
        <f>ROUND(I247*H247,2)</f>
        <v>0</v>
      </c>
      <c r="K247" s="207" t="s">
        <v>3144</v>
      </c>
      <c r="L247" s="62"/>
      <c r="M247" s="212" t="s">
        <v>22</v>
      </c>
      <c r="N247" s="213" t="s">
        <v>50</v>
      </c>
      <c r="O247" s="43"/>
      <c r="P247" s="214">
        <f>O247*H247</f>
        <v>0</v>
      </c>
      <c r="Q247" s="214">
        <v>0</v>
      </c>
      <c r="R247" s="214">
        <f>Q247*H247</f>
        <v>0</v>
      </c>
      <c r="S247" s="214">
        <v>0</v>
      </c>
      <c r="T247" s="215">
        <f>S247*H247</f>
        <v>0</v>
      </c>
      <c r="AR247" s="25" t="s">
        <v>588</v>
      </c>
      <c r="AT247" s="25" t="s">
        <v>230</v>
      </c>
      <c r="AU247" s="25" t="s">
        <v>101</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588</v>
      </c>
      <c r="BM247" s="25" t="s">
        <v>3369</v>
      </c>
    </row>
    <row r="248" spans="2:65" s="11" customFormat="1" ht="22.35" customHeight="1">
      <c r="B248" s="188"/>
      <c r="C248" s="189"/>
      <c r="D248" s="202" t="s">
        <v>78</v>
      </c>
      <c r="E248" s="203" t="s">
        <v>3370</v>
      </c>
      <c r="F248" s="203" t="s">
        <v>3371</v>
      </c>
      <c r="G248" s="189"/>
      <c r="H248" s="189"/>
      <c r="I248" s="192"/>
      <c r="J248" s="204">
        <f>BK248</f>
        <v>0</v>
      </c>
      <c r="K248" s="189"/>
      <c r="L248" s="194"/>
      <c r="M248" s="195"/>
      <c r="N248" s="196"/>
      <c r="O248" s="196"/>
      <c r="P248" s="197">
        <f>P249</f>
        <v>0</v>
      </c>
      <c r="Q248" s="196"/>
      <c r="R248" s="197">
        <f>R249</f>
        <v>0</v>
      </c>
      <c r="S248" s="196"/>
      <c r="T248" s="198">
        <f>T249</f>
        <v>0</v>
      </c>
      <c r="AR248" s="199" t="s">
        <v>101</v>
      </c>
      <c r="AT248" s="200" t="s">
        <v>78</v>
      </c>
      <c r="AU248" s="200" t="s">
        <v>87</v>
      </c>
      <c r="AY248" s="199" t="s">
        <v>228</v>
      </c>
      <c r="BK248" s="201">
        <f>BK249</f>
        <v>0</v>
      </c>
    </row>
    <row r="249" spans="2:65" s="1" customFormat="1" ht="22.5" customHeight="1">
      <c r="B249" s="42"/>
      <c r="C249" s="205" t="s">
        <v>594</v>
      </c>
      <c r="D249" s="205" t="s">
        <v>230</v>
      </c>
      <c r="E249" s="206" t="s">
        <v>3372</v>
      </c>
      <c r="F249" s="207" t="s">
        <v>3373</v>
      </c>
      <c r="G249" s="208" t="s">
        <v>852</v>
      </c>
      <c r="H249" s="209">
        <v>188</v>
      </c>
      <c r="I249" s="210"/>
      <c r="J249" s="211">
        <f>ROUND(I249*H249,2)</f>
        <v>0</v>
      </c>
      <c r="K249" s="207" t="s">
        <v>3144</v>
      </c>
      <c r="L249" s="62"/>
      <c r="M249" s="212" t="s">
        <v>22</v>
      </c>
      <c r="N249" s="213" t="s">
        <v>50</v>
      </c>
      <c r="O249" s="43"/>
      <c r="P249" s="214">
        <f>O249*H249</f>
        <v>0</v>
      </c>
      <c r="Q249" s="214">
        <v>0</v>
      </c>
      <c r="R249" s="214">
        <f>Q249*H249</f>
        <v>0</v>
      </c>
      <c r="S249" s="214">
        <v>0</v>
      </c>
      <c r="T249" s="215">
        <f>S249*H249</f>
        <v>0</v>
      </c>
      <c r="AR249" s="25" t="s">
        <v>588</v>
      </c>
      <c r="AT249" s="25" t="s">
        <v>230</v>
      </c>
      <c r="AU249" s="25" t="s">
        <v>101</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588</v>
      </c>
      <c r="BM249" s="25" t="s">
        <v>3374</v>
      </c>
    </row>
    <row r="250" spans="2:65" s="11" customFormat="1" ht="22.35" customHeight="1">
      <c r="B250" s="188"/>
      <c r="C250" s="189"/>
      <c r="D250" s="202" t="s">
        <v>78</v>
      </c>
      <c r="E250" s="203" t="s">
        <v>3375</v>
      </c>
      <c r="F250" s="203" t="s">
        <v>3376</v>
      </c>
      <c r="G250" s="189"/>
      <c r="H250" s="189"/>
      <c r="I250" s="192"/>
      <c r="J250" s="204">
        <f>BK250</f>
        <v>0</v>
      </c>
      <c r="K250" s="189"/>
      <c r="L250" s="194"/>
      <c r="M250" s="195"/>
      <c r="N250" s="196"/>
      <c r="O250" s="196"/>
      <c r="P250" s="197">
        <f>P251</f>
        <v>0</v>
      </c>
      <c r="Q250" s="196"/>
      <c r="R250" s="197">
        <f>R251</f>
        <v>0</v>
      </c>
      <c r="S250" s="196"/>
      <c r="T250" s="198">
        <f>T251</f>
        <v>0</v>
      </c>
      <c r="AR250" s="199" t="s">
        <v>101</v>
      </c>
      <c r="AT250" s="200" t="s">
        <v>78</v>
      </c>
      <c r="AU250" s="200" t="s">
        <v>87</v>
      </c>
      <c r="AY250" s="199" t="s">
        <v>228</v>
      </c>
      <c r="BK250" s="201">
        <f>BK251</f>
        <v>0</v>
      </c>
    </row>
    <row r="251" spans="2:65" s="1" customFormat="1" ht="22.5" customHeight="1">
      <c r="B251" s="42"/>
      <c r="C251" s="205" t="s">
        <v>599</v>
      </c>
      <c r="D251" s="205" t="s">
        <v>230</v>
      </c>
      <c r="E251" s="206" t="s">
        <v>3377</v>
      </c>
      <c r="F251" s="207" t="s">
        <v>3378</v>
      </c>
      <c r="G251" s="208" t="s">
        <v>328</v>
      </c>
      <c r="H251" s="209">
        <v>52</v>
      </c>
      <c r="I251" s="210"/>
      <c r="J251" s="211">
        <f>ROUND(I251*H251,2)</f>
        <v>0</v>
      </c>
      <c r="K251" s="207" t="s">
        <v>3144</v>
      </c>
      <c r="L251" s="62"/>
      <c r="M251" s="212" t="s">
        <v>22</v>
      </c>
      <c r="N251" s="213" t="s">
        <v>50</v>
      </c>
      <c r="O251" s="43"/>
      <c r="P251" s="214">
        <f>O251*H251</f>
        <v>0</v>
      </c>
      <c r="Q251" s="214">
        <v>0</v>
      </c>
      <c r="R251" s="214">
        <f>Q251*H251</f>
        <v>0</v>
      </c>
      <c r="S251" s="214">
        <v>0</v>
      </c>
      <c r="T251" s="215">
        <f>S251*H251</f>
        <v>0</v>
      </c>
      <c r="AR251" s="25" t="s">
        <v>588</v>
      </c>
      <c r="AT251" s="25" t="s">
        <v>230</v>
      </c>
      <c r="AU251" s="25" t="s">
        <v>101</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588</v>
      </c>
      <c r="BM251" s="25" t="s">
        <v>3379</v>
      </c>
    </row>
    <row r="252" spans="2:65" s="11" customFormat="1" ht="22.35" customHeight="1">
      <c r="B252" s="188"/>
      <c r="C252" s="189"/>
      <c r="D252" s="202" t="s">
        <v>78</v>
      </c>
      <c r="E252" s="203" t="s">
        <v>3380</v>
      </c>
      <c r="F252" s="203" t="s">
        <v>3376</v>
      </c>
      <c r="G252" s="189"/>
      <c r="H252" s="189"/>
      <c r="I252" s="192"/>
      <c r="J252" s="204">
        <f>BK252</f>
        <v>0</v>
      </c>
      <c r="K252" s="189"/>
      <c r="L252" s="194"/>
      <c r="M252" s="195"/>
      <c r="N252" s="196"/>
      <c r="O252" s="196"/>
      <c r="P252" s="197">
        <f>SUM(P253:P260)</f>
        <v>0</v>
      </c>
      <c r="Q252" s="196"/>
      <c r="R252" s="197">
        <f>SUM(R253:R260)</f>
        <v>0</v>
      </c>
      <c r="S252" s="196"/>
      <c r="T252" s="198">
        <f>SUM(T253:T260)</f>
        <v>0</v>
      </c>
      <c r="AR252" s="199" t="s">
        <v>101</v>
      </c>
      <c r="AT252" s="200" t="s">
        <v>78</v>
      </c>
      <c r="AU252" s="200" t="s">
        <v>87</v>
      </c>
      <c r="AY252" s="199" t="s">
        <v>228</v>
      </c>
      <c r="BK252" s="201">
        <f>SUM(BK253:BK260)</f>
        <v>0</v>
      </c>
    </row>
    <row r="253" spans="2:65" s="1" customFormat="1" ht="22.5" customHeight="1">
      <c r="B253" s="42"/>
      <c r="C253" s="205" t="s">
        <v>603</v>
      </c>
      <c r="D253" s="205" t="s">
        <v>230</v>
      </c>
      <c r="E253" s="206" t="s">
        <v>3381</v>
      </c>
      <c r="F253" s="207" t="s">
        <v>3382</v>
      </c>
      <c r="G253" s="208" t="s">
        <v>328</v>
      </c>
      <c r="H253" s="209">
        <v>79</v>
      </c>
      <c r="I253" s="210"/>
      <c r="J253" s="211">
        <f t="shared" ref="J253:J260" si="20">ROUND(I253*H253,2)</f>
        <v>0</v>
      </c>
      <c r="K253" s="207" t="s">
        <v>3144</v>
      </c>
      <c r="L253" s="62"/>
      <c r="M253" s="212" t="s">
        <v>22</v>
      </c>
      <c r="N253" s="213" t="s">
        <v>50</v>
      </c>
      <c r="O253" s="43"/>
      <c r="P253" s="214">
        <f t="shared" ref="P253:P260" si="21">O253*H253</f>
        <v>0</v>
      </c>
      <c r="Q253" s="214">
        <v>0</v>
      </c>
      <c r="R253" s="214">
        <f t="shared" ref="R253:R260" si="22">Q253*H253</f>
        <v>0</v>
      </c>
      <c r="S253" s="214">
        <v>0</v>
      </c>
      <c r="T253" s="215">
        <f t="shared" ref="T253:T260" si="23">S253*H253</f>
        <v>0</v>
      </c>
      <c r="AR253" s="25" t="s">
        <v>588</v>
      </c>
      <c r="AT253" s="25" t="s">
        <v>230</v>
      </c>
      <c r="AU253" s="25" t="s">
        <v>101</v>
      </c>
      <c r="AY253" s="25" t="s">
        <v>228</v>
      </c>
      <c r="BE253" s="216">
        <f t="shared" ref="BE253:BE260" si="24">IF(N253="základní",J253,0)</f>
        <v>0</v>
      </c>
      <c r="BF253" s="216">
        <f t="shared" ref="BF253:BF260" si="25">IF(N253="snížená",J253,0)</f>
        <v>0</v>
      </c>
      <c r="BG253" s="216">
        <f t="shared" ref="BG253:BG260" si="26">IF(N253="zákl. přenesená",J253,0)</f>
        <v>0</v>
      </c>
      <c r="BH253" s="216">
        <f t="shared" ref="BH253:BH260" si="27">IF(N253="sníž. přenesená",J253,0)</f>
        <v>0</v>
      </c>
      <c r="BI253" s="216">
        <f t="shared" ref="BI253:BI260" si="28">IF(N253="nulová",J253,0)</f>
        <v>0</v>
      </c>
      <c r="BJ253" s="25" t="s">
        <v>24</v>
      </c>
      <c r="BK253" s="216">
        <f t="shared" ref="BK253:BK260" si="29">ROUND(I253*H253,2)</f>
        <v>0</v>
      </c>
      <c r="BL253" s="25" t="s">
        <v>588</v>
      </c>
      <c r="BM253" s="25" t="s">
        <v>3383</v>
      </c>
    </row>
    <row r="254" spans="2:65" s="1" customFormat="1" ht="22.5" customHeight="1">
      <c r="B254" s="42"/>
      <c r="C254" s="205" t="s">
        <v>607</v>
      </c>
      <c r="D254" s="205" t="s">
        <v>230</v>
      </c>
      <c r="E254" s="206" t="s">
        <v>3384</v>
      </c>
      <c r="F254" s="207" t="s">
        <v>3385</v>
      </c>
      <c r="G254" s="208" t="s">
        <v>328</v>
      </c>
      <c r="H254" s="209">
        <v>92</v>
      </c>
      <c r="I254" s="210"/>
      <c r="J254" s="211">
        <f t="shared" si="20"/>
        <v>0</v>
      </c>
      <c r="K254" s="207" t="s">
        <v>3144</v>
      </c>
      <c r="L254" s="62"/>
      <c r="M254" s="212" t="s">
        <v>22</v>
      </c>
      <c r="N254" s="213" t="s">
        <v>50</v>
      </c>
      <c r="O254" s="43"/>
      <c r="P254" s="214">
        <f t="shared" si="21"/>
        <v>0</v>
      </c>
      <c r="Q254" s="214">
        <v>0</v>
      </c>
      <c r="R254" s="214">
        <f t="shared" si="22"/>
        <v>0</v>
      </c>
      <c r="S254" s="214">
        <v>0</v>
      </c>
      <c r="T254" s="215">
        <f t="shared" si="23"/>
        <v>0</v>
      </c>
      <c r="AR254" s="25" t="s">
        <v>588</v>
      </c>
      <c r="AT254" s="25" t="s">
        <v>230</v>
      </c>
      <c r="AU254" s="25" t="s">
        <v>101</v>
      </c>
      <c r="AY254" s="25" t="s">
        <v>228</v>
      </c>
      <c r="BE254" s="216">
        <f t="shared" si="24"/>
        <v>0</v>
      </c>
      <c r="BF254" s="216">
        <f t="shared" si="25"/>
        <v>0</v>
      </c>
      <c r="BG254" s="216">
        <f t="shared" si="26"/>
        <v>0</v>
      </c>
      <c r="BH254" s="216">
        <f t="shared" si="27"/>
        <v>0</v>
      </c>
      <c r="BI254" s="216">
        <f t="shared" si="28"/>
        <v>0</v>
      </c>
      <c r="BJ254" s="25" t="s">
        <v>24</v>
      </c>
      <c r="BK254" s="216">
        <f t="shared" si="29"/>
        <v>0</v>
      </c>
      <c r="BL254" s="25" t="s">
        <v>588</v>
      </c>
      <c r="BM254" s="25" t="s">
        <v>3386</v>
      </c>
    </row>
    <row r="255" spans="2:65" s="1" customFormat="1" ht="22.5" customHeight="1">
      <c r="B255" s="42"/>
      <c r="C255" s="205" t="s">
        <v>612</v>
      </c>
      <c r="D255" s="205" t="s">
        <v>230</v>
      </c>
      <c r="E255" s="206" t="s">
        <v>3387</v>
      </c>
      <c r="F255" s="207" t="s">
        <v>3388</v>
      </c>
      <c r="G255" s="208" t="s">
        <v>328</v>
      </c>
      <c r="H255" s="209">
        <v>100</v>
      </c>
      <c r="I255" s="210"/>
      <c r="J255" s="211">
        <f t="shared" si="20"/>
        <v>0</v>
      </c>
      <c r="K255" s="207" t="s">
        <v>3144</v>
      </c>
      <c r="L255" s="62"/>
      <c r="M255" s="212" t="s">
        <v>22</v>
      </c>
      <c r="N255" s="213" t="s">
        <v>50</v>
      </c>
      <c r="O255" s="43"/>
      <c r="P255" s="214">
        <f t="shared" si="21"/>
        <v>0</v>
      </c>
      <c r="Q255" s="214">
        <v>0</v>
      </c>
      <c r="R255" s="214">
        <f t="shared" si="22"/>
        <v>0</v>
      </c>
      <c r="S255" s="214">
        <v>0</v>
      </c>
      <c r="T255" s="215">
        <f t="shared" si="23"/>
        <v>0</v>
      </c>
      <c r="AR255" s="25" t="s">
        <v>588</v>
      </c>
      <c r="AT255" s="25" t="s">
        <v>230</v>
      </c>
      <c r="AU255" s="25" t="s">
        <v>101</v>
      </c>
      <c r="AY255" s="25" t="s">
        <v>228</v>
      </c>
      <c r="BE255" s="216">
        <f t="shared" si="24"/>
        <v>0</v>
      </c>
      <c r="BF255" s="216">
        <f t="shared" si="25"/>
        <v>0</v>
      </c>
      <c r="BG255" s="216">
        <f t="shared" si="26"/>
        <v>0</v>
      </c>
      <c r="BH255" s="216">
        <f t="shared" si="27"/>
        <v>0</v>
      </c>
      <c r="BI255" s="216">
        <f t="shared" si="28"/>
        <v>0</v>
      </c>
      <c r="BJ255" s="25" t="s">
        <v>24</v>
      </c>
      <c r="BK255" s="216">
        <f t="shared" si="29"/>
        <v>0</v>
      </c>
      <c r="BL255" s="25" t="s">
        <v>588</v>
      </c>
      <c r="BM255" s="25" t="s">
        <v>3389</v>
      </c>
    </row>
    <row r="256" spans="2:65" s="1" customFormat="1" ht="22.5" customHeight="1">
      <c r="B256" s="42"/>
      <c r="C256" s="205" t="s">
        <v>617</v>
      </c>
      <c r="D256" s="205" t="s">
        <v>230</v>
      </c>
      <c r="E256" s="206" t="s">
        <v>3390</v>
      </c>
      <c r="F256" s="207" t="s">
        <v>3391</v>
      </c>
      <c r="G256" s="208" t="s">
        <v>328</v>
      </c>
      <c r="H256" s="209">
        <v>184</v>
      </c>
      <c r="I256" s="210"/>
      <c r="J256" s="211">
        <f t="shared" si="20"/>
        <v>0</v>
      </c>
      <c r="K256" s="207" t="s">
        <v>3144</v>
      </c>
      <c r="L256" s="62"/>
      <c r="M256" s="212" t="s">
        <v>22</v>
      </c>
      <c r="N256" s="213" t="s">
        <v>50</v>
      </c>
      <c r="O256" s="43"/>
      <c r="P256" s="214">
        <f t="shared" si="21"/>
        <v>0</v>
      </c>
      <c r="Q256" s="214">
        <v>0</v>
      </c>
      <c r="R256" s="214">
        <f t="shared" si="22"/>
        <v>0</v>
      </c>
      <c r="S256" s="214">
        <v>0</v>
      </c>
      <c r="T256" s="215">
        <f t="shared" si="23"/>
        <v>0</v>
      </c>
      <c r="AR256" s="25" t="s">
        <v>588</v>
      </c>
      <c r="AT256" s="25" t="s">
        <v>230</v>
      </c>
      <c r="AU256" s="25" t="s">
        <v>101</v>
      </c>
      <c r="AY256" s="25" t="s">
        <v>228</v>
      </c>
      <c r="BE256" s="216">
        <f t="shared" si="24"/>
        <v>0</v>
      </c>
      <c r="BF256" s="216">
        <f t="shared" si="25"/>
        <v>0</v>
      </c>
      <c r="BG256" s="216">
        <f t="shared" si="26"/>
        <v>0</v>
      </c>
      <c r="BH256" s="216">
        <f t="shared" si="27"/>
        <v>0</v>
      </c>
      <c r="BI256" s="216">
        <f t="shared" si="28"/>
        <v>0</v>
      </c>
      <c r="BJ256" s="25" t="s">
        <v>24</v>
      </c>
      <c r="BK256" s="216">
        <f t="shared" si="29"/>
        <v>0</v>
      </c>
      <c r="BL256" s="25" t="s">
        <v>588</v>
      </c>
      <c r="BM256" s="25" t="s">
        <v>3392</v>
      </c>
    </row>
    <row r="257" spans="2:65" s="1" customFormat="1" ht="22.5" customHeight="1">
      <c r="B257" s="42"/>
      <c r="C257" s="205" t="s">
        <v>622</v>
      </c>
      <c r="D257" s="205" t="s">
        <v>230</v>
      </c>
      <c r="E257" s="206" t="s">
        <v>3393</v>
      </c>
      <c r="F257" s="207" t="s">
        <v>3394</v>
      </c>
      <c r="G257" s="208" t="s">
        <v>328</v>
      </c>
      <c r="H257" s="209">
        <v>40</v>
      </c>
      <c r="I257" s="210"/>
      <c r="J257" s="211">
        <f t="shared" si="20"/>
        <v>0</v>
      </c>
      <c r="K257" s="207" t="s">
        <v>3144</v>
      </c>
      <c r="L257" s="62"/>
      <c r="M257" s="212" t="s">
        <v>22</v>
      </c>
      <c r="N257" s="213" t="s">
        <v>50</v>
      </c>
      <c r="O257" s="43"/>
      <c r="P257" s="214">
        <f t="shared" si="21"/>
        <v>0</v>
      </c>
      <c r="Q257" s="214">
        <v>0</v>
      </c>
      <c r="R257" s="214">
        <f t="shared" si="22"/>
        <v>0</v>
      </c>
      <c r="S257" s="214">
        <v>0</v>
      </c>
      <c r="T257" s="215">
        <f t="shared" si="23"/>
        <v>0</v>
      </c>
      <c r="AR257" s="25" t="s">
        <v>588</v>
      </c>
      <c r="AT257" s="25" t="s">
        <v>230</v>
      </c>
      <c r="AU257" s="25" t="s">
        <v>101</v>
      </c>
      <c r="AY257" s="25" t="s">
        <v>228</v>
      </c>
      <c r="BE257" s="216">
        <f t="shared" si="24"/>
        <v>0</v>
      </c>
      <c r="BF257" s="216">
        <f t="shared" si="25"/>
        <v>0</v>
      </c>
      <c r="BG257" s="216">
        <f t="shared" si="26"/>
        <v>0</v>
      </c>
      <c r="BH257" s="216">
        <f t="shared" si="27"/>
        <v>0</v>
      </c>
      <c r="BI257" s="216">
        <f t="shared" si="28"/>
        <v>0</v>
      </c>
      <c r="BJ257" s="25" t="s">
        <v>24</v>
      </c>
      <c r="BK257" s="216">
        <f t="shared" si="29"/>
        <v>0</v>
      </c>
      <c r="BL257" s="25" t="s">
        <v>588</v>
      </c>
      <c r="BM257" s="25" t="s">
        <v>3395</v>
      </c>
    </row>
    <row r="258" spans="2:65" s="1" customFormat="1" ht="22.5" customHeight="1">
      <c r="B258" s="42"/>
      <c r="C258" s="205" t="s">
        <v>627</v>
      </c>
      <c r="D258" s="205" t="s">
        <v>230</v>
      </c>
      <c r="E258" s="206" t="s">
        <v>3396</v>
      </c>
      <c r="F258" s="207" t="s">
        <v>3397</v>
      </c>
      <c r="G258" s="208" t="s">
        <v>328</v>
      </c>
      <c r="H258" s="209">
        <v>168</v>
      </c>
      <c r="I258" s="210"/>
      <c r="J258" s="211">
        <f t="shared" si="20"/>
        <v>0</v>
      </c>
      <c r="K258" s="207" t="s">
        <v>3144</v>
      </c>
      <c r="L258" s="62"/>
      <c r="M258" s="212" t="s">
        <v>22</v>
      </c>
      <c r="N258" s="213" t="s">
        <v>50</v>
      </c>
      <c r="O258" s="43"/>
      <c r="P258" s="214">
        <f t="shared" si="21"/>
        <v>0</v>
      </c>
      <c r="Q258" s="214">
        <v>0</v>
      </c>
      <c r="R258" s="214">
        <f t="shared" si="22"/>
        <v>0</v>
      </c>
      <c r="S258" s="214">
        <v>0</v>
      </c>
      <c r="T258" s="215">
        <f t="shared" si="23"/>
        <v>0</v>
      </c>
      <c r="AR258" s="25" t="s">
        <v>588</v>
      </c>
      <c r="AT258" s="25" t="s">
        <v>230</v>
      </c>
      <c r="AU258" s="25" t="s">
        <v>101</v>
      </c>
      <c r="AY258" s="25" t="s">
        <v>228</v>
      </c>
      <c r="BE258" s="216">
        <f t="shared" si="24"/>
        <v>0</v>
      </c>
      <c r="BF258" s="216">
        <f t="shared" si="25"/>
        <v>0</v>
      </c>
      <c r="BG258" s="216">
        <f t="shared" si="26"/>
        <v>0</v>
      </c>
      <c r="BH258" s="216">
        <f t="shared" si="27"/>
        <v>0</v>
      </c>
      <c r="BI258" s="216">
        <f t="shared" si="28"/>
        <v>0</v>
      </c>
      <c r="BJ258" s="25" t="s">
        <v>24</v>
      </c>
      <c r="BK258" s="216">
        <f t="shared" si="29"/>
        <v>0</v>
      </c>
      <c r="BL258" s="25" t="s">
        <v>588</v>
      </c>
      <c r="BM258" s="25" t="s">
        <v>3398</v>
      </c>
    </row>
    <row r="259" spans="2:65" s="1" customFormat="1" ht="22.5" customHeight="1">
      <c r="B259" s="42"/>
      <c r="C259" s="205" t="s">
        <v>631</v>
      </c>
      <c r="D259" s="205" t="s">
        <v>230</v>
      </c>
      <c r="E259" s="206" t="s">
        <v>3399</v>
      </c>
      <c r="F259" s="207" t="s">
        <v>3400</v>
      </c>
      <c r="G259" s="208" t="s">
        <v>328</v>
      </c>
      <c r="H259" s="209">
        <v>8217</v>
      </c>
      <c r="I259" s="210"/>
      <c r="J259" s="211">
        <f t="shared" si="20"/>
        <v>0</v>
      </c>
      <c r="K259" s="207" t="s">
        <v>3144</v>
      </c>
      <c r="L259" s="62"/>
      <c r="M259" s="212" t="s">
        <v>22</v>
      </c>
      <c r="N259" s="213" t="s">
        <v>50</v>
      </c>
      <c r="O259" s="43"/>
      <c r="P259" s="214">
        <f t="shared" si="21"/>
        <v>0</v>
      </c>
      <c r="Q259" s="214">
        <v>0</v>
      </c>
      <c r="R259" s="214">
        <f t="shared" si="22"/>
        <v>0</v>
      </c>
      <c r="S259" s="214">
        <v>0</v>
      </c>
      <c r="T259" s="215">
        <f t="shared" si="23"/>
        <v>0</v>
      </c>
      <c r="AR259" s="25" t="s">
        <v>588</v>
      </c>
      <c r="AT259" s="25" t="s">
        <v>230</v>
      </c>
      <c r="AU259" s="25" t="s">
        <v>101</v>
      </c>
      <c r="AY259" s="25" t="s">
        <v>228</v>
      </c>
      <c r="BE259" s="216">
        <f t="shared" si="24"/>
        <v>0</v>
      </c>
      <c r="BF259" s="216">
        <f t="shared" si="25"/>
        <v>0</v>
      </c>
      <c r="BG259" s="216">
        <f t="shared" si="26"/>
        <v>0</v>
      </c>
      <c r="BH259" s="216">
        <f t="shared" si="27"/>
        <v>0</v>
      </c>
      <c r="BI259" s="216">
        <f t="shared" si="28"/>
        <v>0</v>
      </c>
      <c r="BJ259" s="25" t="s">
        <v>24</v>
      </c>
      <c r="BK259" s="216">
        <f t="shared" si="29"/>
        <v>0</v>
      </c>
      <c r="BL259" s="25" t="s">
        <v>588</v>
      </c>
      <c r="BM259" s="25" t="s">
        <v>3401</v>
      </c>
    </row>
    <row r="260" spans="2:65" s="1" customFormat="1" ht="22.5" customHeight="1">
      <c r="B260" s="42"/>
      <c r="C260" s="205" t="s">
        <v>636</v>
      </c>
      <c r="D260" s="205" t="s">
        <v>230</v>
      </c>
      <c r="E260" s="206" t="s">
        <v>3402</v>
      </c>
      <c r="F260" s="207" t="s">
        <v>3403</v>
      </c>
      <c r="G260" s="208" t="s">
        <v>328</v>
      </c>
      <c r="H260" s="209">
        <v>3710</v>
      </c>
      <c r="I260" s="210"/>
      <c r="J260" s="211">
        <f t="shared" si="20"/>
        <v>0</v>
      </c>
      <c r="K260" s="207" t="s">
        <v>3144</v>
      </c>
      <c r="L260" s="62"/>
      <c r="M260" s="212" t="s">
        <v>22</v>
      </c>
      <c r="N260" s="213" t="s">
        <v>50</v>
      </c>
      <c r="O260" s="43"/>
      <c r="P260" s="214">
        <f t="shared" si="21"/>
        <v>0</v>
      </c>
      <c r="Q260" s="214">
        <v>0</v>
      </c>
      <c r="R260" s="214">
        <f t="shared" si="22"/>
        <v>0</v>
      </c>
      <c r="S260" s="214">
        <v>0</v>
      </c>
      <c r="T260" s="215">
        <f t="shared" si="23"/>
        <v>0</v>
      </c>
      <c r="AR260" s="25" t="s">
        <v>588</v>
      </c>
      <c r="AT260" s="25" t="s">
        <v>230</v>
      </c>
      <c r="AU260" s="25" t="s">
        <v>101</v>
      </c>
      <c r="AY260" s="25" t="s">
        <v>228</v>
      </c>
      <c r="BE260" s="216">
        <f t="shared" si="24"/>
        <v>0</v>
      </c>
      <c r="BF260" s="216">
        <f t="shared" si="25"/>
        <v>0</v>
      </c>
      <c r="BG260" s="216">
        <f t="shared" si="26"/>
        <v>0</v>
      </c>
      <c r="BH260" s="216">
        <f t="shared" si="27"/>
        <v>0</v>
      </c>
      <c r="BI260" s="216">
        <f t="shared" si="28"/>
        <v>0</v>
      </c>
      <c r="BJ260" s="25" t="s">
        <v>24</v>
      </c>
      <c r="BK260" s="216">
        <f t="shared" si="29"/>
        <v>0</v>
      </c>
      <c r="BL260" s="25" t="s">
        <v>588</v>
      </c>
      <c r="BM260" s="25" t="s">
        <v>3404</v>
      </c>
    </row>
    <row r="261" spans="2:65" s="11" customFormat="1" ht="22.35" customHeight="1">
      <c r="B261" s="188"/>
      <c r="C261" s="189"/>
      <c r="D261" s="202" t="s">
        <v>78</v>
      </c>
      <c r="E261" s="203" t="s">
        <v>3405</v>
      </c>
      <c r="F261" s="203" t="s">
        <v>3376</v>
      </c>
      <c r="G261" s="189"/>
      <c r="H261" s="189"/>
      <c r="I261" s="192"/>
      <c r="J261" s="204">
        <f>BK261</f>
        <v>0</v>
      </c>
      <c r="K261" s="189"/>
      <c r="L261" s="194"/>
      <c r="M261" s="195"/>
      <c r="N261" s="196"/>
      <c r="O261" s="196"/>
      <c r="P261" s="197">
        <f>P262</f>
        <v>0</v>
      </c>
      <c r="Q261" s="196"/>
      <c r="R261" s="197">
        <f>R262</f>
        <v>0</v>
      </c>
      <c r="S261" s="196"/>
      <c r="T261" s="198">
        <f>T262</f>
        <v>0</v>
      </c>
      <c r="AR261" s="199" t="s">
        <v>101</v>
      </c>
      <c r="AT261" s="200" t="s">
        <v>78</v>
      </c>
      <c r="AU261" s="200" t="s">
        <v>87</v>
      </c>
      <c r="AY261" s="199" t="s">
        <v>228</v>
      </c>
      <c r="BK261" s="201">
        <f>BK262</f>
        <v>0</v>
      </c>
    </row>
    <row r="262" spans="2:65" s="1" customFormat="1" ht="22.5" customHeight="1">
      <c r="B262" s="42"/>
      <c r="C262" s="205" t="s">
        <v>644</v>
      </c>
      <c r="D262" s="205" t="s">
        <v>230</v>
      </c>
      <c r="E262" s="206" t="s">
        <v>3406</v>
      </c>
      <c r="F262" s="207" t="s">
        <v>3407</v>
      </c>
      <c r="G262" s="208" t="s">
        <v>328</v>
      </c>
      <c r="H262" s="209">
        <v>196</v>
      </c>
      <c r="I262" s="210"/>
      <c r="J262" s="211">
        <f>ROUND(I262*H262,2)</f>
        <v>0</v>
      </c>
      <c r="K262" s="207" t="s">
        <v>3144</v>
      </c>
      <c r="L262" s="62"/>
      <c r="M262" s="212" t="s">
        <v>22</v>
      </c>
      <c r="N262" s="213" t="s">
        <v>50</v>
      </c>
      <c r="O262" s="43"/>
      <c r="P262" s="214">
        <f>O262*H262</f>
        <v>0</v>
      </c>
      <c r="Q262" s="214">
        <v>0</v>
      </c>
      <c r="R262" s="214">
        <f>Q262*H262</f>
        <v>0</v>
      </c>
      <c r="S262" s="214">
        <v>0</v>
      </c>
      <c r="T262" s="215">
        <f>S262*H262</f>
        <v>0</v>
      </c>
      <c r="AR262" s="25" t="s">
        <v>588</v>
      </c>
      <c r="AT262" s="25" t="s">
        <v>230</v>
      </c>
      <c r="AU262" s="25" t="s">
        <v>101</v>
      </c>
      <c r="AY262" s="25" t="s">
        <v>228</v>
      </c>
      <c r="BE262" s="216">
        <f>IF(N262="základní",J262,0)</f>
        <v>0</v>
      </c>
      <c r="BF262" s="216">
        <f>IF(N262="snížená",J262,0)</f>
        <v>0</v>
      </c>
      <c r="BG262" s="216">
        <f>IF(N262="zákl. přenesená",J262,0)</f>
        <v>0</v>
      </c>
      <c r="BH262" s="216">
        <f>IF(N262="sníž. přenesená",J262,0)</f>
        <v>0</v>
      </c>
      <c r="BI262" s="216">
        <f>IF(N262="nulová",J262,0)</f>
        <v>0</v>
      </c>
      <c r="BJ262" s="25" t="s">
        <v>24</v>
      </c>
      <c r="BK262" s="216">
        <f>ROUND(I262*H262,2)</f>
        <v>0</v>
      </c>
      <c r="BL262" s="25" t="s">
        <v>588</v>
      </c>
      <c r="BM262" s="25" t="s">
        <v>3408</v>
      </c>
    </row>
    <row r="263" spans="2:65" s="11" customFormat="1" ht="22.35" customHeight="1">
      <c r="B263" s="188"/>
      <c r="C263" s="189"/>
      <c r="D263" s="202" t="s">
        <v>78</v>
      </c>
      <c r="E263" s="203" t="s">
        <v>3409</v>
      </c>
      <c r="F263" s="203" t="s">
        <v>3410</v>
      </c>
      <c r="G263" s="189"/>
      <c r="H263" s="189"/>
      <c r="I263" s="192"/>
      <c r="J263" s="204">
        <f>BK263</f>
        <v>0</v>
      </c>
      <c r="K263" s="189"/>
      <c r="L263" s="194"/>
      <c r="M263" s="195"/>
      <c r="N263" s="196"/>
      <c r="O263" s="196"/>
      <c r="P263" s="197">
        <f>P264</f>
        <v>0</v>
      </c>
      <c r="Q263" s="196"/>
      <c r="R263" s="197">
        <f>R264</f>
        <v>0</v>
      </c>
      <c r="S263" s="196"/>
      <c r="T263" s="198">
        <f>T264</f>
        <v>0</v>
      </c>
      <c r="AR263" s="199" t="s">
        <v>101</v>
      </c>
      <c r="AT263" s="200" t="s">
        <v>78</v>
      </c>
      <c r="AU263" s="200" t="s">
        <v>87</v>
      </c>
      <c r="AY263" s="199" t="s">
        <v>228</v>
      </c>
      <c r="BK263" s="201">
        <f>BK264</f>
        <v>0</v>
      </c>
    </row>
    <row r="264" spans="2:65" s="1" customFormat="1" ht="22.5" customHeight="1">
      <c r="B264" s="42"/>
      <c r="C264" s="205" t="s">
        <v>653</v>
      </c>
      <c r="D264" s="205" t="s">
        <v>230</v>
      </c>
      <c r="E264" s="206" t="s">
        <v>3411</v>
      </c>
      <c r="F264" s="207" t="s">
        <v>3412</v>
      </c>
      <c r="G264" s="208" t="s">
        <v>328</v>
      </c>
      <c r="H264" s="209">
        <v>80</v>
      </c>
      <c r="I264" s="210"/>
      <c r="J264" s="211">
        <f>ROUND(I264*H264,2)</f>
        <v>0</v>
      </c>
      <c r="K264" s="207" t="s">
        <v>3144</v>
      </c>
      <c r="L264" s="62"/>
      <c r="M264" s="212" t="s">
        <v>22</v>
      </c>
      <c r="N264" s="213" t="s">
        <v>50</v>
      </c>
      <c r="O264" s="43"/>
      <c r="P264" s="214">
        <f>O264*H264</f>
        <v>0</v>
      </c>
      <c r="Q264" s="214">
        <v>0</v>
      </c>
      <c r="R264" s="214">
        <f>Q264*H264</f>
        <v>0</v>
      </c>
      <c r="S264" s="214">
        <v>0</v>
      </c>
      <c r="T264" s="215">
        <f>S264*H264</f>
        <v>0</v>
      </c>
      <c r="AR264" s="25" t="s">
        <v>588</v>
      </c>
      <c r="AT264" s="25" t="s">
        <v>230</v>
      </c>
      <c r="AU264" s="25" t="s">
        <v>101</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588</v>
      </c>
      <c r="BM264" s="25" t="s">
        <v>3413</v>
      </c>
    </row>
    <row r="265" spans="2:65" s="11" customFormat="1" ht="22.35" customHeight="1">
      <c r="B265" s="188"/>
      <c r="C265" s="189"/>
      <c r="D265" s="202" t="s">
        <v>78</v>
      </c>
      <c r="E265" s="203" t="s">
        <v>3414</v>
      </c>
      <c r="F265" s="203" t="s">
        <v>3290</v>
      </c>
      <c r="G265" s="189"/>
      <c r="H265" s="189"/>
      <c r="I265" s="192"/>
      <c r="J265" s="204">
        <f>BK265</f>
        <v>0</v>
      </c>
      <c r="K265" s="189"/>
      <c r="L265" s="194"/>
      <c r="M265" s="195"/>
      <c r="N265" s="196"/>
      <c r="O265" s="196"/>
      <c r="P265" s="197">
        <f>SUM(P266:P274)</f>
        <v>0</v>
      </c>
      <c r="Q265" s="196"/>
      <c r="R265" s="197">
        <f>SUM(R266:R274)</f>
        <v>0</v>
      </c>
      <c r="S265" s="196"/>
      <c r="T265" s="198">
        <f>SUM(T266:T274)</f>
        <v>0</v>
      </c>
      <c r="AR265" s="199" t="s">
        <v>101</v>
      </c>
      <c r="AT265" s="200" t="s">
        <v>78</v>
      </c>
      <c r="AU265" s="200" t="s">
        <v>87</v>
      </c>
      <c r="AY265" s="199" t="s">
        <v>228</v>
      </c>
      <c r="BK265" s="201">
        <f>SUM(BK266:BK274)</f>
        <v>0</v>
      </c>
    </row>
    <row r="266" spans="2:65" s="1" customFormat="1" ht="22.5" customHeight="1">
      <c r="B266" s="42"/>
      <c r="C266" s="205" t="s">
        <v>658</v>
      </c>
      <c r="D266" s="205" t="s">
        <v>230</v>
      </c>
      <c r="E266" s="206" t="s">
        <v>3415</v>
      </c>
      <c r="F266" s="207" t="s">
        <v>3416</v>
      </c>
      <c r="G266" s="208" t="s">
        <v>328</v>
      </c>
      <c r="H266" s="209">
        <v>12</v>
      </c>
      <c r="I266" s="210"/>
      <c r="J266" s="211">
        <f t="shared" ref="J266:J274" si="30">ROUND(I266*H266,2)</f>
        <v>0</v>
      </c>
      <c r="K266" s="207" t="s">
        <v>3144</v>
      </c>
      <c r="L266" s="62"/>
      <c r="M266" s="212" t="s">
        <v>22</v>
      </c>
      <c r="N266" s="213" t="s">
        <v>50</v>
      </c>
      <c r="O266" s="43"/>
      <c r="P266" s="214">
        <f t="shared" ref="P266:P274" si="31">O266*H266</f>
        <v>0</v>
      </c>
      <c r="Q266" s="214">
        <v>0</v>
      </c>
      <c r="R266" s="214">
        <f t="shared" ref="R266:R274" si="32">Q266*H266</f>
        <v>0</v>
      </c>
      <c r="S266" s="214">
        <v>0</v>
      </c>
      <c r="T266" s="215">
        <f t="shared" ref="T266:T274" si="33">S266*H266</f>
        <v>0</v>
      </c>
      <c r="AR266" s="25" t="s">
        <v>588</v>
      </c>
      <c r="AT266" s="25" t="s">
        <v>230</v>
      </c>
      <c r="AU266" s="25" t="s">
        <v>101</v>
      </c>
      <c r="AY266" s="25" t="s">
        <v>228</v>
      </c>
      <c r="BE266" s="216">
        <f t="shared" ref="BE266:BE274" si="34">IF(N266="základní",J266,0)</f>
        <v>0</v>
      </c>
      <c r="BF266" s="216">
        <f t="shared" ref="BF266:BF274" si="35">IF(N266="snížená",J266,0)</f>
        <v>0</v>
      </c>
      <c r="BG266" s="216">
        <f t="shared" ref="BG266:BG274" si="36">IF(N266="zákl. přenesená",J266,0)</f>
        <v>0</v>
      </c>
      <c r="BH266" s="216">
        <f t="shared" ref="BH266:BH274" si="37">IF(N266="sníž. přenesená",J266,0)</f>
        <v>0</v>
      </c>
      <c r="BI266" s="216">
        <f t="shared" ref="BI266:BI274" si="38">IF(N266="nulová",J266,0)</f>
        <v>0</v>
      </c>
      <c r="BJ266" s="25" t="s">
        <v>24</v>
      </c>
      <c r="BK266" s="216">
        <f t="shared" ref="BK266:BK274" si="39">ROUND(I266*H266,2)</f>
        <v>0</v>
      </c>
      <c r="BL266" s="25" t="s">
        <v>588</v>
      </c>
      <c r="BM266" s="25" t="s">
        <v>3417</v>
      </c>
    </row>
    <row r="267" spans="2:65" s="1" customFormat="1" ht="22.5" customHeight="1">
      <c r="B267" s="42"/>
      <c r="C267" s="205" t="s">
        <v>726</v>
      </c>
      <c r="D267" s="205" t="s">
        <v>230</v>
      </c>
      <c r="E267" s="206" t="s">
        <v>3418</v>
      </c>
      <c r="F267" s="207" t="s">
        <v>3419</v>
      </c>
      <c r="G267" s="208" t="s">
        <v>328</v>
      </c>
      <c r="H267" s="209">
        <v>18</v>
      </c>
      <c r="I267" s="210"/>
      <c r="J267" s="211">
        <f t="shared" si="30"/>
        <v>0</v>
      </c>
      <c r="K267" s="207" t="s">
        <v>3144</v>
      </c>
      <c r="L267" s="62"/>
      <c r="M267" s="212" t="s">
        <v>22</v>
      </c>
      <c r="N267" s="213" t="s">
        <v>50</v>
      </c>
      <c r="O267" s="43"/>
      <c r="P267" s="214">
        <f t="shared" si="31"/>
        <v>0</v>
      </c>
      <c r="Q267" s="214">
        <v>0</v>
      </c>
      <c r="R267" s="214">
        <f t="shared" si="32"/>
        <v>0</v>
      </c>
      <c r="S267" s="214">
        <v>0</v>
      </c>
      <c r="T267" s="215">
        <f t="shared" si="33"/>
        <v>0</v>
      </c>
      <c r="AR267" s="25" t="s">
        <v>588</v>
      </c>
      <c r="AT267" s="25" t="s">
        <v>230</v>
      </c>
      <c r="AU267" s="25" t="s">
        <v>101</v>
      </c>
      <c r="AY267" s="25" t="s">
        <v>228</v>
      </c>
      <c r="BE267" s="216">
        <f t="shared" si="34"/>
        <v>0</v>
      </c>
      <c r="BF267" s="216">
        <f t="shared" si="35"/>
        <v>0</v>
      </c>
      <c r="BG267" s="216">
        <f t="shared" si="36"/>
        <v>0</v>
      </c>
      <c r="BH267" s="216">
        <f t="shared" si="37"/>
        <v>0</v>
      </c>
      <c r="BI267" s="216">
        <f t="shared" si="38"/>
        <v>0</v>
      </c>
      <c r="BJ267" s="25" t="s">
        <v>24</v>
      </c>
      <c r="BK267" s="216">
        <f t="shared" si="39"/>
        <v>0</v>
      </c>
      <c r="BL267" s="25" t="s">
        <v>588</v>
      </c>
      <c r="BM267" s="25" t="s">
        <v>3420</v>
      </c>
    </row>
    <row r="268" spans="2:65" s="1" customFormat="1" ht="22.5" customHeight="1">
      <c r="B268" s="42"/>
      <c r="C268" s="205" t="s">
        <v>693</v>
      </c>
      <c r="D268" s="205" t="s">
        <v>230</v>
      </c>
      <c r="E268" s="206" t="s">
        <v>3421</v>
      </c>
      <c r="F268" s="207" t="s">
        <v>3422</v>
      </c>
      <c r="G268" s="208" t="s">
        <v>328</v>
      </c>
      <c r="H268" s="209">
        <v>70</v>
      </c>
      <c r="I268" s="210"/>
      <c r="J268" s="211">
        <f t="shared" si="30"/>
        <v>0</v>
      </c>
      <c r="K268" s="207" t="s">
        <v>3144</v>
      </c>
      <c r="L268" s="62"/>
      <c r="M268" s="212" t="s">
        <v>22</v>
      </c>
      <c r="N268" s="213" t="s">
        <v>50</v>
      </c>
      <c r="O268" s="43"/>
      <c r="P268" s="214">
        <f t="shared" si="31"/>
        <v>0</v>
      </c>
      <c r="Q268" s="214">
        <v>0</v>
      </c>
      <c r="R268" s="214">
        <f t="shared" si="32"/>
        <v>0</v>
      </c>
      <c r="S268" s="214">
        <v>0</v>
      </c>
      <c r="T268" s="215">
        <f t="shared" si="33"/>
        <v>0</v>
      </c>
      <c r="AR268" s="25" t="s">
        <v>588</v>
      </c>
      <c r="AT268" s="25" t="s">
        <v>230</v>
      </c>
      <c r="AU268" s="25" t="s">
        <v>101</v>
      </c>
      <c r="AY268" s="25" t="s">
        <v>228</v>
      </c>
      <c r="BE268" s="216">
        <f t="shared" si="34"/>
        <v>0</v>
      </c>
      <c r="BF268" s="216">
        <f t="shared" si="35"/>
        <v>0</v>
      </c>
      <c r="BG268" s="216">
        <f t="shared" si="36"/>
        <v>0</v>
      </c>
      <c r="BH268" s="216">
        <f t="shared" si="37"/>
        <v>0</v>
      </c>
      <c r="BI268" s="216">
        <f t="shared" si="38"/>
        <v>0</v>
      </c>
      <c r="BJ268" s="25" t="s">
        <v>24</v>
      </c>
      <c r="BK268" s="216">
        <f t="shared" si="39"/>
        <v>0</v>
      </c>
      <c r="BL268" s="25" t="s">
        <v>588</v>
      </c>
      <c r="BM268" s="25" t="s">
        <v>3423</v>
      </c>
    </row>
    <row r="269" spans="2:65" s="1" customFormat="1" ht="22.5" customHeight="1">
      <c r="B269" s="42"/>
      <c r="C269" s="205" t="s">
        <v>698</v>
      </c>
      <c r="D269" s="205" t="s">
        <v>230</v>
      </c>
      <c r="E269" s="206" t="s">
        <v>3424</v>
      </c>
      <c r="F269" s="207" t="s">
        <v>3425</v>
      </c>
      <c r="G269" s="208" t="s">
        <v>328</v>
      </c>
      <c r="H269" s="209">
        <v>120</v>
      </c>
      <c r="I269" s="210"/>
      <c r="J269" s="211">
        <f t="shared" si="30"/>
        <v>0</v>
      </c>
      <c r="K269" s="207" t="s">
        <v>3144</v>
      </c>
      <c r="L269" s="62"/>
      <c r="M269" s="212" t="s">
        <v>22</v>
      </c>
      <c r="N269" s="213" t="s">
        <v>50</v>
      </c>
      <c r="O269" s="43"/>
      <c r="P269" s="214">
        <f t="shared" si="31"/>
        <v>0</v>
      </c>
      <c r="Q269" s="214">
        <v>0</v>
      </c>
      <c r="R269" s="214">
        <f t="shared" si="32"/>
        <v>0</v>
      </c>
      <c r="S269" s="214">
        <v>0</v>
      </c>
      <c r="T269" s="215">
        <f t="shared" si="33"/>
        <v>0</v>
      </c>
      <c r="AR269" s="25" t="s">
        <v>588</v>
      </c>
      <c r="AT269" s="25" t="s">
        <v>230</v>
      </c>
      <c r="AU269" s="25" t="s">
        <v>101</v>
      </c>
      <c r="AY269" s="25" t="s">
        <v>228</v>
      </c>
      <c r="BE269" s="216">
        <f t="shared" si="34"/>
        <v>0</v>
      </c>
      <c r="BF269" s="216">
        <f t="shared" si="35"/>
        <v>0</v>
      </c>
      <c r="BG269" s="216">
        <f t="shared" si="36"/>
        <v>0</v>
      </c>
      <c r="BH269" s="216">
        <f t="shared" si="37"/>
        <v>0</v>
      </c>
      <c r="BI269" s="216">
        <f t="shared" si="38"/>
        <v>0</v>
      </c>
      <c r="BJ269" s="25" t="s">
        <v>24</v>
      </c>
      <c r="BK269" s="216">
        <f t="shared" si="39"/>
        <v>0</v>
      </c>
      <c r="BL269" s="25" t="s">
        <v>588</v>
      </c>
      <c r="BM269" s="25" t="s">
        <v>3426</v>
      </c>
    </row>
    <row r="270" spans="2:65" s="1" customFormat="1" ht="22.5" customHeight="1">
      <c r="B270" s="42"/>
      <c r="C270" s="205" t="s">
        <v>714</v>
      </c>
      <c r="D270" s="205" t="s">
        <v>230</v>
      </c>
      <c r="E270" s="206" t="s">
        <v>3427</v>
      </c>
      <c r="F270" s="207" t="s">
        <v>3428</v>
      </c>
      <c r="G270" s="208" t="s">
        <v>328</v>
      </c>
      <c r="H270" s="209">
        <v>86</v>
      </c>
      <c r="I270" s="210"/>
      <c r="J270" s="211">
        <f t="shared" si="30"/>
        <v>0</v>
      </c>
      <c r="K270" s="207" t="s">
        <v>3144</v>
      </c>
      <c r="L270" s="62"/>
      <c r="M270" s="212" t="s">
        <v>22</v>
      </c>
      <c r="N270" s="213" t="s">
        <v>50</v>
      </c>
      <c r="O270" s="43"/>
      <c r="P270" s="214">
        <f t="shared" si="31"/>
        <v>0</v>
      </c>
      <c r="Q270" s="214">
        <v>0</v>
      </c>
      <c r="R270" s="214">
        <f t="shared" si="32"/>
        <v>0</v>
      </c>
      <c r="S270" s="214">
        <v>0</v>
      </c>
      <c r="T270" s="215">
        <f t="shared" si="33"/>
        <v>0</v>
      </c>
      <c r="AR270" s="25" t="s">
        <v>588</v>
      </c>
      <c r="AT270" s="25" t="s">
        <v>230</v>
      </c>
      <c r="AU270" s="25" t="s">
        <v>101</v>
      </c>
      <c r="AY270" s="25" t="s">
        <v>228</v>
      </c>
      <c r="BE270" s="216">
        <f t="shared" si="34"/>
        <v>0</v>
      </c>
      <c r="BF270" s="216">
        <f t="shared" si="35"/>
        <v>0</v>
      </c>
      <c r="BG270" s="216">
        <f t="shared" si="36"/>
        <v>0</v>
      </c>
      <c r="BH270" s="216">
        <f t="shared" si="37"/>
        <v>0</v>
      </c>
      <c r="BI270" s="216">
        <f t="shared" si="38"/>
        <v>0</v>
      </c>
      <c r="BJ270" s="25" t="s">
        <v>24</v>
      </c>
      <c r="BK270" s="216">
        <f t="shared" si="39"/>
        <v>0</v>
      </c>
      <c r="BL270" s="25" t="s">
        <v>588</v>
      </c>
      <c r="BM270" s="25" t="s">
        <v>3429</v>
      </c>
    </row>
    <row r="271" spans="2:65" s="1" customFormat="1" ht="22.5" customHeight="1">
      <c r="B271" s="42"/>
      <c r="C271" s="205" t="s">
        <v>731</v>
      </c>
      <c r="D271" s="205" t="s">
        <v>230</v>
      </c>
      <c r="E271" s="206" t="s">
        <v>3430</v>
      </c>
      <c r="F271" s="207" t="s">
        <v>3431</v>
      </c>
      <c r="G271" s="208" t="s">
        <v>328</v>
      </c>
      <c r="H271" s="209">
        <v>8</v>
      </c>
      <c r="I271" s="210"/>
      <c r="J271" s="211">
        <f t="shared" si="30"/>
        <v>0</v>
      </c>
      <c r="K271" s="207" t="s">
        <v>3144</v>
      </c>
      <c r="L271" s="62"/>
      <c r="M271" s="212" t="s">
        <v>22</v>
      </c>
      <c r="N271" s="213" t="s">
        <v>50</v>
      </c>
      <c r="O271" s="43"/>
      <c r="P271" s="214">
        <f t="shared" si="31"/>
        <v>0</v>
      </c>
      <c r="Q271" s="214">
        <v>0</v>
      </c>
      <c r="R271" s="214">
        <f t="shared" si="32"/>
        <v>0</v>
      </c>
      <c r="S271" s="214">
        <v>0</v>
      </c>
      <c r="T271" s="215">
        <f t="shared" si="33"/>
        <v>0</v>
      </c>
      <c r="AR271" s="25" t="s">
        <v>588</v>
      </c>
      <c r="AT271" s="25" t="s">
        <v>230</v>
      </c>
      <c r="AU271" s="25" t="s">
        <v>101</v>
      </c>
      <c r="AY271" s="25" t="s">
        <v>228</v>
      </c>
      <c r="BE271" s="216">
        <f t="shared" si="34"/>
        <v>0</v>
      </c>
      <c r="BF271" s="216">
        <f t="shared" si="35"/>
        <v>0</v>
      </c>
      <c r="BG271" s="216">
        <f t="shared" si="36"/>
        <v>0</v>
      </c>
      <c r="BH271" s="216">
        <f t="shared" si="37"/>
        <v>0</v>
      </c>
      <c r="BI271" s="216">
        <f t="shared" si="38"/>
        <v>0</v>
      </c>
      <c r="BJ271" s="25" t="s">
        <v>24</v>
      </c>
      <c r="BK271" s="216">
        <f t="shared" si="39"/>
        <v>0</v>
      </c>
      <c r="BL271" s="25" t="s">
        <v>588</v>
      </c>
      <c r="BM271" s="25" t="s">
        <v>3432</v>
      </c>
    </row>
    <row r="272" spans="2:65" s="1" customFormat="1" ht="22.5" customHeight="1">
      <c r="B272" s="42"/>
      <c r="C272" s="205" t="s">
        <v>736</v>
      </c>
      <c r="D272" s="205" t="s">
        <v>230</v>
      </c>
      <c r="E272" s="206" t="s">
        <v>3433</v>
      </c>
      <c r="F272" s="207" t="s">
        <v>3434</v>
      </c>
      <c r="G272" s="208" t="s">
        <v>328</v>
      </c>
      <c r="H272" s="209">
        <v>330</v>
      </c>
      <c r="I272" s="210"/>
      <c r="J272" s="211">
        <f t="shared" si="30"/>
        <v>0</v>
      </c>
      <c r="K272" s="207" t="s">
        <v>3144</v>
      </c>
      <c r="L272" s="62"/>
      <c r="M272" s="212" t="s">
        <v>22</v>
      </c>
      <c r="N272" s="213" t="s">
        <v>50</v>
      </c>
      <c r="O272" s="43"/>
      <c r="P272" s="214">
        <f t="shared" si="31"/>
        <v>0</v>
      </c>
      <c r="Q272" s="214">
        <v>0</v>
      </c>
      <c r="R272" s="214">
        <f t="shared" si="32"/>
        <v>0</v>
      </c>
      <c r="S272" s="214">
        <v>0</v>
      </c>
      <c r="T272" s="215">
        <f t="shared" si="33"/>
        <v>0</v>
      </c>
      <c r="AR272" s="25" t="s">
        <v>588</v>
      </c>
      <c r="AT272" s="25" t="s">
        <v>230</v>
      </c>
      <c r="AU272" s="25" t="s">
        <v>101</v>
      </c>
      <c r="AY272" s="25" t="s">
        <v>228</v>
      </c>
      <c r="BE272" s="216">
        <f t="shared" si="34"/>
        <v>0</v>
      </c>
      <c r="BF272" s="216">
        <f t="shared" si="35"/>
        <v>0</v>
      </c>
      <c r="BG272" s="216">
        <f t="shared" si="36"/>
        <v>0</v>
      </c>
      <c r="BH272" s="216">
        <f t="shared" si="37"/>
        <v>0</v>
      </c>
      <c r="BI272" s="216">
        <f t="shared" si="38"/>
        <v>0</v>
      </c>
      <c r="BJ272" s="25" t="s">
        <v>24</v>
      </c>
      <c r="BK272" s="216">
        <f t="shared" si="39"/>
        <v>0</v>
      </c>
      <c r="BL272" s="25" t="s">
        <v>588</v>
      </c>
      <c r="BM272" s="25" t="s">
        <v>3435</v>
      </c>
    </row>
    <row r="273" spans="2:65" s="1" customFormat="1" ht="22.5" customHeight="1">
      <c r="B273" s="42"/>
      <c r="C273" s="205" t="s">
        <v>740</v>
      </c>
      <c r="D273" s="205" t="s">
        <v>230</v>
      </c>
      <c r="E273" s="206" t="s">
        <v>3294</v>
      </c>
      <c r="F273" s="207" t="s">
        <v>3295</v>
      </c>
      <c r="G273" s="208" t="s">
        <v>328</v>
      </c>
      <c r="H273" s="209">
        <v>1276</v>
      </c>
      <c r="I273" s="210"/>
      <c r="J273" s="211">
        <f t="shared" si="30"/>
        <v>0</v>
      </c>
      <c r="K273" s="207" t="s">
        <v>3144</v>
      </c>
      <c r="L273" s="62"/>
      <c r="M273" s="212" t="s">
        <v>22</v>
      </c>
      <c r="N273" s="213" t="s">
        <v>50</v>
      </c>
      <c r="O273" s="43"/>
      <c r="P273" s="214">
        <f t="shared" si="31"/>
        <v>0</v>
      </c>
      <c r="Q273" s="214">
        <v>0</v>
      </c>
      <c r="R273" s="214">
        <f t="shared" si="32"/>
        <v>0</v>
      </c>
      <c r="S273" s="214">
        <v>0</v>
      </c>
      <c r="T273" s="215">
        <f t="shared" si="33"/>
        <v>0</v>
      </c>
      <c r="AR273" s="25" t="s">
        <v>588</v>
      </c>
      <c r="AT273" s="25" t="s">
        <v>230</v>
      </c>
      <c r="AU273" s="25" t="s">
        <v>101</v>
      </c>
      <c r="AY273" s="25" t="s">
        <v>228</v>
      </c>
      <c r="BE273" s="216">
        <f t="shared" si="34"/>
        <v>0</v>
      </c>
      <c r="BF273" s="216">
        <f t="shared" si="35"/>
        <v>0</v>
      </c>
      <c r="BG273" s="216">
        <f t="shared" si="36"/>
        <v>0</v>
      </c>
      <c r="BH273" s="216">
        <f t="shared" si="37"/>
        <v>0</v>
      </c>
      <c r="BI273" s="216">
        <f t="shared" si="38"/>
        <v>0</v>
      </c>
      <c r="BJ273" s="25" t="s">
        <v>24</v>
      </c>
      <c r="BK273" s="216">
        <f t="shared" si="39"/>
        <v>0</v>
      </c>
      <c r="BL273" s="25" t="s">
        <v>588</v>
      </c>
      <c r="BM273" s="25" t="s">
        <v>3436</v>
      </c>
    </row>
    <row r="274" spans="2:65" s="1" customFormat="1" ht="22.5" customHeight="1">
      <c r="B274" s="42"/>
      <c r="C274" s="205" t="s">
        <v>744</v>
      </c>
      <c r="D274" s="205" t="s">
        <v>230</v>
      </c>
      <c r="E274" s="206" t="s">
        <v>3437</v>
      </c>
      <c r="F274" s="207" t="s">
        <v>3438</v>
      </c>
      <c r="G274" s="208" t="s">
        <v>328</v>
      </c>
      <c r="H274" s="209">
        <v>20</v>
      </c>
      <c r="I274" s="210"/>
      <c r="J274" s="211">
        <f t="shared" si="30"/>
        <v>0</v>
      </c>
      <c r="K274" s="207" t="s">
        <v>3144</v>
      </c>
      <c r="L274" s="62"/>
      <c r="M274" s="212" t="s">
        <v>22</v>
      </c>
      <c r="N274" s="213" t="s">
        <v>50</v>
      </c>
      <c r="O274" s="43"/>
      <c r="P274" s="214">
        <f t="shared" si="31"/>
        <v>0</v>
      </c>
      <c r="Q274" s="214">
        <v>0</v>
      </c>
      <c r="R274" s="214">
        <f t="shared" si="32"/>
        <v>0</v>
      </c>
      <c r="S274" s="214">
        <v>0</v>
      </c>
      <c r="T274" s="215">
        <f t="shared" si="33"/>
        <v>0</v>
      </c>
      <c r="AR274" s="25" t="s">
        <v>588</v>
      </c>
      <c r="AT274" s="25" t="s">
        <v>230</v>
      </c>
      <c r="AU274" s="25" t="s">
        <v>101</v>
      </c>
      <c r="AY274" s="25" t="s">
        <v>228</v>
      </c>
      <c r="BE274" s="216">
        <f t="shared" si="34"/>
        <v>0</v>
      </c>
      <c r="BF274" s="216">
        <f t="shared" si="35"/>
        <v>0</v>
      </c>
      <c r="BG274" s="216">
        <f t="shared" si="36"/>
        <v>0</v>
      </c>
      <c r="BH274" s="216">
        <f t="shared" si="37"/>
        <v>0</v>
      </c>
      <c r="BI274" s="216">
        <f t="shared" si="38"/>
        <v>0</v>
      </c>
      <c r="BJ274" s="25" t="s">
        <v>24</v>
      </c>
      <c r="BK274" s="216">
        <f t="shared" si="39"/>
        <v>0</v>
      </c>
      <c r="BL274" s="25" t="s">
        <v>588</v>
      </c>
      <c r="BM274" s="25" t="s">
        <v>3439</v>
      </c>
    </row>
    <row r="275" spans="2:65" s="11" customFormat="1" ht="22.35" customHeight="1">
      <c r="B275" s="188"/>
      <c r="C275" s="189"/>
      <c r="D275" s="202" t="s">
        <v>78</v>
      </c>
      <c r="E275" s="203" t="s">
        <v>3440</v>
      </c>
      <c r="F275" s="203" t="s">
        <v>3441</v>
      </c>
      <c r="G275" s="189"/>
      <c r="H275" s="189"/>
      <c r="I275" s="192"/>
      <c r="J275" s="204">
        <f>BK275</f>
        <v>0</v>
      </c>
      <c r="K275" s="189"/>
      <c r="L275" s="194"/>
      <c r="M275" s="195"/>
      <c r="N275" s="196"/>
      <c r="O275" s="196"/>
      <c r="P275" s="197">
        <f>SUM(P276:P279)</f>
        <v>0</v>
      </c>
      <c r="Q275" s="196"/>
      <c r="R275" s="197">
        <f>SUM(R276:R279)</f>
        <v>0</v>
      </c>
      <c r="S275" s="196"/>
      <c r="T275" s="198">
        <f>SUM(T276:T279)</f>
        <v>0</v>
      </c>
      <c r="AR275" s="199" t="s">
        <v>101</v>
      </c>
      <c r="AT275" s="200" t="s">
        <v>78</v>
      </c>
      <c r="AU275" s="200" t="s">
        <v>87</v>
      </c>
      <c r="AY275" s="199" t="s">
        <v>228</v>
      </c>
      <c r="BK275" s="201">
        <f>SUM(BK276:BK279)</f>
        <v>0</v>
      </c>
    </row>
    <row r="276" spans="2:65" s="1" customFormat="1" ht="22.5" customHeight="1">
      <c r="B276" s="42"/>
      <c r="C276" s="205" t="s">
        <v>748</v>
      </c>
      <c r="D276" s="205" t="s">
        <v>230</v>
      </c>
      <c r="E276" s="206" t="s">
        <v>3442</v>
      </c>
      <c r="F276" s="207" t="s">
        <v>3443</v>
      </c>
      <c r="G276" s="208" t="s">
        <v>328</v>
      </c>
      <c r="H276" s="209">
        <v>46</v>
      </c>
      <c r="I276" s="210"/>
      <c r="J276" s="211">
        <f>ROUND(I276*H276,2)</f>
        <v>0</v>
      </c>
      <c r="K276" s="207" t="s">
        <v>3144</v>
      </c>
      <c r="L276" s="62"/>
      <c r="M276" s="212" t="s">
        <v>22</v>
      </c>
      <c r="N276" s="213" t="s">
        <v>50</v>
      </c>
      <c r="O276" s="43"/>
      <c r="P276" s="214">
        <f>O276*H276</f>
        <v>0</v>
      </c>
      <c r="Q276" s="214">
        <v>0</v>
      </c>
      <c r="R276" s="214">
        <f>Q276*H276</f>
        <v>0</v>
      </c>
      <c r="S276" s="214">
        <v>0</v>
      </c>
      <c r="T276" s="215">
        <f>S276*H276</f>
        <v>0</v>
      </c>
      <c r="AR276" s="25" t="s">
        <v>588</v>
      </c>
      <c r="AT276" s="25" t="s">
        <v>230</v>
      </c>
      <c r="AU276" s="25" t="s">
        <v>101</v>
      </c>
      <c r="AY276" s="25" t="s">
        <v>228</v>
      </c>
      <c r="BE276" s="216">
        <f>IF(N276="základní",J276,0)</f>
        <v>0</v>
      </c>
      <c r="BF276" s="216">
        <f>IF(N276="snížená",J276,0)</f>
        <v>0</v>
      </c>
      <c r="BG276" s="216">
        <f>IF(N276="zákl. přenesená",J276,0)</f>
        <v>0</v>
      </c>
      <c r="BH276" s="216">
        <f>IF(N276="sníž. přenesená",J276,0)</f>
        <v>0</v>
      </c>
      <c r="BI276" s="216">
        <f>IF(N276="nulová",J276,0)</f>
        <v>0</v>
      </c>
      <c r="BJ276" s="25" t="s">
        <v>24</v>
      </c>
      <c r="BK276" s="216">
        <f>ROUND(I276*H276,2)</f>
        <v>0</v>
      </c>
      <c r="BL276" s="25" t="s">
        <v>588</v>
      </c>
      <c r="BM276" s="25" t="s">
        <v>3444</v>
      </c>
    </row>
    <row r="277" spans="2:65" s="1" customFormat="1" ht="22.5" customHeight="1">
      <c r="B277" s="42"/>
      <c r="C277" s="205" t="s">
        <v>753</v>
      </c>
      <c r="D277" s="205" t="s">
        <v>230</v>
      </c>
      <c r="E277" s="206" t="s">
        <v>3445</v>
      </c>
      <c r="F277" s="207" t="s">
        <v>3446</v>
      </c>
      <c r="G277" s="208" t="s">
        <v>328</v>
      </c>
      <c r="H277" s="209">
        <v>520</v>
      </c>
      <c r="I277" s="210"/>
      <c r="J277" s="211">
        <f>ROUND(I277*H277,2)</f>
        <v>0</v>
      </c>
      <c r="K277" s="207" t="s">
        <v>3144</v>
      </c>
      <c r="L277" s="62"/>
      <c r="M277" s="212" t="s">
        <v>22</v>
      </c>
      <c r="N277" s="213" t="s">
        <v>50</v>
      </c>
      <c r="O277" s="43"/>
      <c r="P277" s="214">
        <f>O277*H277</f>
        <v>0</v>
      </c>
      <c r="Q277" s="214">
        <v>0</v>
      </c>
      <c r="R277" s="214">
        <f>Q277*H277</f>
        <v>0</v>
      </c>
      <c r="S277" s="214">
        <v>0</v>
      </c>
      <c r="T277" s="215">
        <f>S277*H277</f>
        <v>0</v>
      </c>
      <c r="AR277" s="25" t="s">
        <v>588</v>
      </c>
      <c r="AT277" s="25" t="s">
        <v>230</v>
      </c>
      <c r="AU277" s="25" t="s">
        <v>101</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588</v>
      </c>
      <c r="BM277" s="25" t="s">
        <v>3447</v>
      </c>
    </row>
    <row r="278" spans="2:65" s="1" customFormat="1" ht="22.5" customHeight="1">
      <c r="B278" s="42"/>
      <c r="C278" s="205" t="s">
        <v>759</v>
      </c>
      <c r="D278" s="205" t="s">
        <v>230</v>
      </c>
      <c r="E278" s="206" t="s">
        <v>3448</v>
      </c>
      <c r="F278" s="207" t="s">
        <v>3449</v>
      </c>
      <c r="G278" s="208" t="s">
        <v>328</v>
      </c>
      <c r="H278" s="209">
        <v>220</v>
      </c>
      <c r="I278" s="210"/>
      <c r="J278" s="211">
        <f>ROUND(I278*H278,2)</f>
        <v>0</v>
      </c>
      <c r="K278" s="207" t="s">
        <v>3144</v>
      </c>
      <c r="L278" s="62"/>
      <c r="M278" s="212" t="s">
        <v>22</v>
      </c>
      <c r="N278" s="213" t="s">
        <v>50</v>
      </c>
      <c r="O278" s="43"/>
      <c r="P278" s="214">
        <f>O278*H278</f>
        <v>0</v>
      </c>
      <c r="Q278" s="214">
        <v>0</v>
      </c>
      <c r="R278" s="214">
        <f>Q278*H278</f>
        <v>0</v>
      </c>
      <c r="S278" s="214">
        <v>0</v>
      </c>
      <c r="T278" s="215">
        <f>S278*H278</f>
        <v>0</v>
      </c>
      <c r="AR278" s="25" t="s">
        <v>588</v>
      </c>
      <c r="AT278" s="25" t="s">
        <v>230</v>
      </c>
      <c r="AU278" s="25" t="s">
        <v>101</v>
      </c>
      <c r="AY278" s="25" t="s">
        <v>228</v>
      </c>
      <c r="BE278" s="216">
        <f>IF(N278="základní",J278,0)</f>
        <v>0</v>
      </c>
      <c r="BF278" s="216">
        <f>IF(N278="snížená",J278,0)</f>
        <v>0</v>
      </c>
      <c r="BG278" s="216">
        <f>IF(N278="zákl. přenesená",J278,0)</f>
        <v>0</v>
      </c>
      <c r="BH278" s="216">
        <f>IF(N278="sníž. přenesená",J278,0)</f>
        <v>0</v>
      </c>
      <c r="BI278" s="216">
        <f>IF(N278="nulová",J278,0)</f>
        <v>0</v>
      </c>
      <c r="BJ278" s="25" t="s">
        <v>24</v>
      </c>
      <c r="BK278" s="216">
        <f>ROUND(I278*H278,2)</f>
        <v>0</v>
      </c>
      <c r="BL278" s="25" t="s">
        <v>588</v>
      </c>
      <c r="BM278" s="25" t="s">
        <v>3450</v>
      </c>
    </row>
    <row r="279" spans="2:65" s="1" customFormat="1" ht="22.5" customHeight="1">
      <c r="B279" s="42"/>
      <c r="C279" s="205" t="s">
        <v>764</v>
      </c>
      <c r="D279" s="205" t="s">
        <v>230</v>
      </c>
      <c r="E279" s="206" t="s">
        <v>3451</v>
      </c>
      <c r="F279" s="207" t="s">
        <v>3452</v>
      </c>
      <c r="G279" s="208" t="s">
        <v>328</v>
      </c>
      <c r="H279" s="209">
        <v>480</v>
      </c>
      <c r="I279" s="210"/>
      <c r="J279" s="211">
        <f>ROUND(I279*H279,2)</f>
        <v>0</v>
      </c>
      <c r="K279" s="207" t="s">
        <v>3144</v>
      </c>
      <c r="L279" s="62"/>
      <c r="M279" s="212" t="s">
        <v>22</v>
      </c>
      <c r="N279" s="213" t="s">
        <v>50</v>
      </c>
      <c r="O279" s="43"/>
      <c r="P279" s="214">
        <f>O279*H279</f>
        <v>0</v>
      </c>
      <c r="Q279" s="214">
        <v>0</v>
      </c>
      <c r="R279" s="214">
        <f>Q279*H279</f>
        <v>0</v>
      </c>
      <c r="S279" s="214">
        <v>0</v>
      </c>
      <c r="T279" s="215">
        <f>S279*H279</f>
        <v>0</v>
      </c>
      <c r="AR279" s="25" t="s">
        <v>588</v>
      </c>
      <c r="AT279" s="25" t="s">
        <v>230</v>
      </c>
      <c r="AU279" s="25" t="s">
        <v>101</v>
      </c>
      <c r="AY279" s="25" t="s">
        <v>228</v>
      </c>
      <c r="BE279" s="216">
        <f>IF(N279="základní",J279,0)</f>
        <v>0</v>
      </c>
      <c r="BF279" s="216">
        <f>IF(N279="snížená",J279,0)</f>
        <v>0</v>
      </c>
      <c r="BG279" s="216">
        <f>IF(N279="zákl. přenesená",J279,0)</f>
        <v>0</v>
      </c>
      <c r="BH279" s="216">
        <f>IF(N279="sníž. přenesená",J279,0)</f>
        <v>0</v>
      </c>
      <c r="BI279" s="216">
        <f>IF(N279="nulová",J279,0)</f>
        <v>0</v>
      </c>
      <c r="BJ279" s="25" t="s">
        <v>24</v>
      </c>
      <c r="BK279" s="216">
        <f>ROUND(I279*H279,2)</f>
        <v>0</v>
      </c>
      <c r="BL279" s="25" t="s">
        <v>588</v>
      </c>
      <c r="BM279" s="25" t="s">
        <v>3453</v>
      </c>
    </row>
    <row r="280" spans="2:65" s="11" customFormat="1" ht="22.35" customHeight="1">
      <c r="B280" s="188"/>
      <c r="C280" s="189"/>
      <c r="D280" s="202" t="s">
        <v>78</v>
      </c>
      <c r="E280" s="203" t="s">
        <v>3454</v>
      </c>
      <c r="F280" s="203" t="s">
        <v>3455</v>
      </c>
      <c r="G280" s="189"/>
      <c r="H280" s="189"/>
      <c r="I280" s="192"/>
      <c r="J280" s="204">
        <f>BK280</f>
        <v>0</v>
      </c>
      <c r="K280" s="189"/>
      <c r="L280" s="194"/>
      <c r="M280" s="195"/>
      <c r="N280" s="196"/>
      <c r="O280" s="196"/>
      <c r="P280" s="197">
        <f>P281</f>
        <v>0</v>
      </c>
      <c r="Q280" s="196"/>
      <c r="R280" s="197">
        <f>R281</f>
        <v>0</v>
      </c>
      <c r="S280" s="196"/>
      <c r="T280" s="198">
        <f>T281</f>
        <v>0</v>
      </c>
      <c r="AR280" s="199" t="s">
        <v>101</v>
      </c>
      <c r="AT280" s="200" t="s">
        <v>78</v>
      </c>
      <c r="AU280" s="200" t="s">
        <v>87</v>
      </c>
      <c r="AY280" s="199" t="s">
        <v>228</v>
      </c>
      <c r="BK280" s="201">
        <f>BK281</f>
        <v>0</v>
      </c>
    </row>
    <row r="281" spans="2:65" s="1" customFormat="1" ht="22.5" customHeight="1">
      <c r="B281" s="42"/>
      <c r="C281" s="205" t="s">
        <v>768</v>
      </c>
      <c r="D281" s="205" t="s">
        <v>230</v>
      </c>
      <c r="E281" s="206" t="s">
        <v>3456</v>
      </c>
      <c r="F281" s="207" t="s">
        <v>3457</v>
      </c>
      <c r="G281" s="208" t="s">
        <v>328</v>
      </c>
      <c r="H281" s="209">
        <v>160</v>
      </c>
      <c r="I281" s="210"/>
      <c r="J281" s="211">
        <f>ROUND(I281*H281,2)</f>
        <v>0</v>
      </c>
      <c r="K281" s="207" t="s">
        <v>3144</v>
      </c>
      <c r="L281" s="62"/>
      <c r="M281" s="212" t="s">
        <v>22</v>
      </c>
      <c r="N281" s="213" t="s">
        <v>50</v>
      </c>
      <c r="O281" s="43"/>
      <c r="P281" s="214">
        <f>O281*H281</f>
        <v>0</v>
      </c>
      <c r="Q281" s="214">
        <v>0</v>
      </c>
      <c r="R281" s="214">
        <f>Q281*H281</f>
        <v>0</v>
      </c>
      <c r="S281" s="214">
        <v>0</v>
      </c>
      <c r="T281" s="215">
        <f>S281*H281</f>
        <v>0</v>
      </c>
      <c r="AR281" s="25" t="s">
        <v>588</v>
      </c>
      <c r="AT281" s="25" t="s">
        <v>230</v>
      </c>
      <c r="AU281" s="25" t="s">
        <v>101</v>
      </c>
      <c r="AY281" s="25" t="s">
        <v>228</v>
      </c>
      <c r="BE281" s="216">
        <f>IF(N281="základní",J281,0)</f>
        <v>0</v>
      </c>
      <c r="BF281" s="216">
        <f>IF(N281="snížená",J281,0)</f>
        <v>0</v>
      </c>
      <c r="BG281" s="216">
        <f>IF(N281="zákl. přenesená",J281,0)</f>
        <v>0</v>
      </c>
      <c r="BH281" s="216">
        <f>IF(N281="sníž. přenesená",J281,0)</f>
        <v>0</v>
      </c>
      <c r="BI281" s="216">
        <f>IF(N281="nulová",J281,0)</f>
        <v>0</v>
      </c>
      <c r="BJ281" s="25" t="s">
        <v>24</v>
      </c>
      <c r="BK281" s="216">
        <f>ROUND(I281*H281,2)</f>
        <v>0</v>
      </c>
      <c r="BL281" s="25" t="s">
        <v>588</v>
      </c>
      <c r="BM281" s="25" t="s">
        <v>3458</v>
      </c>
    </row>
    <row r="282" spans="2:65" s="11" customFormat="1" ht="22.35" customHeight="1">
      <c r="B282" s="188"/>
      <c r="C282" s="189"/>
      <c r="D282" s="202" t="s">
        <v>78</v>
      </c>
      <c r="E282" s="203" t="s">
        <v>3459</v>
      </c>
      <c r="F282" s="203" t="s">
        <v>3460</v>
      </c>
      <c r="G282" s="189"/>
      <c r="H282" s="189"/>
      <c r="I282" s="192"/>
      <c r="J282" s="204">
        <f>BK282</f>
        <v>0</v>
      </c>
      <c r="K282" s="189"/>
      <c r="L282" s="194"/>
      <c r="M282" s="195"/>
      <c r="N282" s="196"/>
      <c r="O282" s="196"/>
      <c r="P282" s="197">
        <f>P283</f>
        <v>0</v>
      </c>
      <c r="Q282" s="196"/>
      <c r="R282" s="197">
        <f>R283</f>
        <v>0</v>
      </c>
      <c r="S282" s="196"/>
      <c r="T282" s="198">
        <f>T283</f>
        <v>0</v>
      </c>
      <c r="AR282" s="199" t="s">
        <v>101</v>
      </c>
      <c r="AT282" s="200" t="s">
        <v>78</v>
      </c>
      <c r="AU282" s="200" t="s">
        <v>87</v>
      </c>
      <c r="AY282" s="199" t="s">
        <v>228</v>
      </c>
      <c r="BK282" s="201">
        <f>BK283</f>
        <v>0</v>
      </c>
    </row>
    <row r="283" spans="2:65" s="1" customFormat="1" ht="22.5" customHeight="1">
      <c r="B283" s="42"/>
      <c r="C283" s="205" t="s">
        <v>772</v>
      </c>
      <c r="D283" s="205" t="s">
        <v>230</v>
      </c>
      <c r="E283" s="206" t="s">
        <v>3461</v>
      </c>
      <c r="F283" s="207" t="s">
        <v>3462</v>
      </c>
      <c r="G283" s="208" t="s">
        <v>328</v>
      </c>
      <c r="H283" s="209">
        <v>260</v>
      </c>
      <c r="I283" s="210"/>
      <c r="J283" s="211">
        <f>ROUND(I283*H283,2)</f>
        <v>0</v>
      </c>
      <c r="K283" s="207" t="s">
        <v>3144</v>
      </c>
      <c r="L283" s="62"/>
      <c r="M283" s="212" t="s">
        <v>22</v>
      </c>
      <c r="N283" s="213" t="s">
        <v>50</v>
      </c>
      <c r="O283" s="43"/>
      <c r="P283" s="214">
        <f>O283*H283</f>
        <v>0</v>
      </c>
      <c r="Q283" s="214">
        <v>0</v>
      </c>
      <c r="R283" s="214">
        <f>Q283*H283</f>
        <v>0</v>
      </c>
      <c r="S283" s="214">
        <v>0</v>
      </c>
      <c r="T283" s="215">
        <f>S283*H283</f>
        <v>0</v>
      </c>
      <c r="AR283" s="25" t="s">
        <v>588</v>
      </c>
      <c r="AT283" s="25" t="s">
        <v>230</v>
      </c>
      <c r="AU283" s="25" t="s">
        <v>101</v>
      </c>
      <c r="AY283" s="25" t="s">
        <v>228</v>
      </c>
      <c r="BE283" s="216">
        <f>IF(N283="základní",J283,0)</f>
        <v>0</v>
      </c>
      <c r="BF283" s="216">
        <f>IF(N283="snížená",J283,0)</f>
        <v>0</v>
      </c>
      <c r="BG283" s="216">
        <f>IF(N283="zákl. přenesená",J283,0)</f>
        <v>0</v>
      </c>
      <c r="BH283" s="216">
        <f>IF(N283="sníž. přenesená",J283,0)</f>
        <v>0</v>
      </c>
      <c r="BI283" s="216">
        <f>IF(N283="nulová",J283,0)</f>
        <v>0</v>
      </c>
      <c r="BJ283" s="25" t="s">
        <v>24</v>
      </c>
      <c r="BK283" s="216">
        <f>ROUND(I283*H283,2)</f>
        <v>0</v>
      </c>
      <c r="BL283" s="25" t="s">
        <v>588</v>
      </c>
      <c r="BM283" s="25" t="s">
        <v>3463</v>
      </c>
    </row>
    <row r="284" spans="2:65" s="11" customFormat="1" ht="22.35" customHeight="1">
      <c r="B284" s="188"/>
      <c r="C284" s="189"/>
      <c r="D284" s="202" t="s">
        <v>78</v>
      </c>
      <c r="E284" s="203" t="s">
        <v>3464</v>
      </c>
      <c r="F284" s="203" t="s">
        <v>3465</v>
      </c>
      <c r="G284" s="189"/>
      <c r="H284" s="189"/>
      <c r="I284" s="192"/>
      <c r="J284" s="204">
        <f>BK284</f>
        <v>0</v>
      </c>
      <c r="K284" s="189"/>
      <c r="L284" s="194"/>
      <c r="M284" s="195"/>
      <c r="N284" s="196"/>
      <c r="O284" s="196"/>
      <c r="P284" s="197">
        <f>P285</f>
        <v>0</v>
      </c>
      <c r="Q284" s="196"/>
      <c r="R284" s="197">
        <f>R285</f>
        <v>0</v>
      </c>
      <c r="S284" s="196"/>
      <c r="T284" s="198">
        <f>T285</f>
        <v>0</v>
      </c>
      <c r="AR284" s="199" t="s">
        <v>101</v>
      </c>
      <c r="AT284" s="200" t="s">
        <v>78</v>
      </c>
      <c r="AU284" s="200" t="s">
        <v>87</v>
      </c>
      <c r="AY284" s="199" t="s">
        <v>228</v>
      </c>
      <c r="BK284" s="201">
        <f>BK285</f>
        <v>0</v>
      </c>
    </row>
    <row r="285" spans="2:65" s="1" customFormat="1" ht="31.5" customHeight="1">
      <c r="B285" s="42"/>
      <c r="C285" s="205" t="s">
        <v>777</v>
      </c>
      <c r="D285" s="205" t="s">
        <v>230</v>
      </c>
      <c r="E285" s="206" t="s">
        <v>3466</v>
      </c>
      <c r="F285" s="207" t="s">
        <v>3467</v>
      </c>
      <c r="G285" s="208" t="s">
        <v>852</v>
      </c>
      <c r="H285" s="209">
        <v>342</v>
      </c>
      <c r="I285" s="210"/>
      <c r="J285" s="211">
        <f>ROUND(I285*H285,2)</f>
        <v>0</v>
      </c>
      <c r="K285" s="207" t="s">
        <v>3144</v>
      </c>
      <c r="L285" s="62"/>
      <c r="M285" s="212" t="s">
        <v>22</v>
      </c>
      <c r="N285" s="213" t="s">
        <v>50</v>
      </c>
      <c r="O285" s="43"/>
      <c r="P285" s="214">
        <f>O285*H285</f>
        <v>0</v>
      </c>
      <c r="Q285" s="214">
        <v>0</v>
      </c>
      <c r="R285" s="214">
        <f>Q285*H285</f>
        <v>0</v>
      </c>
      <c r="S285" s="214">
        <v>0</v>
      </c>
      <c r="T285" s="215">
        <f>S285*H285</f>
        <v>0</v>
      </c>
      <c r="AR285" s="25" t="s">
        <v>588</v>
      </c>
      <c r="AT285" s="25" t="s">
        <v>230</v>
      </c>
      <c r="AU285" s="25" t="s">
        <v>101</v>
      </c>
      <c r="AY285" s="25" t="s">
        <v>228</v>
      </c>
      <c r="BE285" s="216">
        <f>IF(N285="základní",J285,0)</f>
        <v>0</v>
      </c>
      <c r="BF285" s="216">
        <f>IF(N285="snížená",J285,0)</f>
        <v>0</v>
      </c>
      <c r="BG285" s="216">
        <f>IF(N285="zákl. přenesená",J285,0)</f>
        <v>0</v>
      </c>
      <c r="BH285" s="216">
        <f>IF(N285="sníž. přenesená",J285,0)</f>
        <v>0</v>
      </c>
      <c r="BI285" s="216">
        <f>IF(N285="nulová",J285,0)</f>
        <v>0</v>
      </c>
      <c r="BJ285" s="25" t="s">
        <v>24</v>
      </c>
      <c r="BK285" s="216">
        <f>ROUND(I285*H285,2)</f>
        <v>0</v>
      </c>
      <c r="BL285" s="25" t="s">
        <v>588</v>
      </c>
      <c r="BM285" s="25" t="s">
        <v>3468</v>
      </c>
    </row>
    <row r="286" spans="2:65" s="11" customFormat="1" ht="22.35" customHeight="1">
      <c r="B286" s="188"/>
      <c r="C286" s="189"/>
      <c r="D286" s="202" t="s">
        <v>78</v>
      </c>
      <c r="E286" s="203" t="s">
        <v>3469</v>
      </c>
      <c r="F286" s="203" t="s">
        <v>3470</v>
      </c>
      <c r="G286" s="189"/>
      <c r="H286" s="189"/>
      <c r="I286" s="192"/>
      <c r="J286" s="204">
        <f>BK286</f>
        <v>0</v>
      </c>
      <c r="K286" s="189"/>
      <c r="L286" s="194"/>
      <c r="M286" s="195"/>
      <c r="N286" s="196"/>
      <c r="O286" s="196"/>
      <c r="P286" s="197">
        <f>P287</f>
        <v>0</v>
      </c>
      <c r="Q286" s="196"/>
      <c r="R286" s="197">
        <f>R287</f>
        <v>0</v>
      </c>
      <c r="S286" s="196"/>
      <c r="T286" s="198">
        <f>T287</f>
        <v>0</v>
      </c>
      <c r="AR286" s="199" t="s">
        <v>101</v>
      </c>
      <c r="AT286" s="200" t="s">
        <v>78</v>
      </c>
      <c r="AU286" s="200" t="s">
        <v>87</v>
      </c>
      <c r="AY286" s="199" t="s">
        <v>228</v>
      </c>
      <c r="BK286" s="201">
        <f>BK287</f>
        <v>0</v>
      </c>
    </row>
    <row r="287" spans="2:65" s="1" customFormat="1" ht="31.5" customHeight="1">
      <c r="B287" s="42"/>
      <c r="C287" s="205" t="s">
        <v>787</v>
      </c>
      <c r="D287" s="205" t="s">
        <v>230</v>
      </c>
      <c r="E287" s="206" t="s">
        <v>3471</v>
      </c>
      <c r="F287" s="207" t="s">
        <v>3472</v>
      </c>
      <c r="G287" s="208" t="s">
        <v>852</v>
      </c>
      <c r="H287" s="209">
        <v>6</v>
      </c>
      <c r="I287" s="210"/>
      <c r="J287" s="211">
        <f>ROUND(I287*H287,2)</f>
        <v>0</v>
      </c>
      <c r="K287" s="207" t="s">
        <v>3144</v>
      </c>
      <c r="L287" s="62"/>
      <c r="M287" s="212" t="s">
        <v>22</v>
      </c>
      <c r="N287" s="213" t="s">
        <v>50</v>
      </c>
      <c r="O287" s="43"/>
      <c r="P287" s="214">
        <f>O287*H287</f>
        <v>0</v>
      </c>
      <c r="Q287" s="214">
        <v>0</v>
      </c>
      <c r="R287" s="214">
        <f>Q287*H287</f>
        <v>0</v>
      </c>
      <c r="S287" s="214">
        <v>0</v>
      </c>
      <c r="T287" s="215">
        <f>S287*H287</f>
        <v>0</v>
      </c>
      <c r="AR287" s="25" t="s">
        <v>588</v>
      </c>
      <c r="AT287" s="25" t="s">
        <v>230</v>
      </c>
      <c r="AU287" s="25" t="s">
        <v>101</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588</v>
      </c>
      <c r="BM287" s="25" t="s">
        <v>3473</v>
      </c>
    </row>
    <row r="288" spans="2:65" s="11" customFormat="1" ht="22.35" customHeight="1">
      <c r="B288" s="188"/>
      <c r="C288" s="189"/>
      <c r="D288" s="202" t="s">
        <v>78</v>
      </c>
      <c r="E288" s="203" t="s">
        <v>3474</v>
      </c>
      <c r="F288" s="203" t="s">
        <v>3475</v>
      </c>
      <c r="G288" s="189"/>
      <c r="H288" s="189"/>
      <c r="I288" s="192"/>
      <c r="J288" s="204">
        <f>BK288</f>
        <v>0</v>
      </c>
      <c r="K288" s="189"/>
      <c r="L288" s="194"/>
      <c r="M288" s="195"/>
      <c r="N288" s="196"/>
      <c r="O288" s="196"/>
      <c r="P288" s="197">
        <f>P289</f>
        <v>0</v>
      </c>
      <c r="Q288" s="196"/>
      <c r="R288" s="197">
        <f>R289</f>
        <v>0</v>
      </c>
      <c r="S288" s="196"/>
      <c r="T288" s="198">
        <f>T289</f>
        <v>0</v>
      </c>
      <c r="AR288" s="199" t="s">
        <v>101</v>
      </c>
      <c r="AT288" s="200" t="s">
        <v>78</v>
      </c>
      <c r="AU288" s="200" t="s">
        <v>87</v>
      </c>
      <c r="AY288" s="199" t="s">
        <v>228</v>
      </c>
      <c r="BK288" s="201">
        <f>BK289</f>
        <v>0</v>
      </c>
    </row>
    <row r="289" spans="2:65" s="1" customFormat="1" ht="22.5" customHeight="1">
      <c r="B289" s="42"/>
      <c r="C289" s="205" t="s">
        <v>792</v>
      </c>
      <c r="D289" s="205" t="s">
        <v>230</v>
      </c>
      <c r="E289" s="206" t="s">
        <v>3476</v>
      </c>
      <c r="F289" s="207" t="s">
        <v>3477</v>
      </c>
      <c r="G289" s="208" t="s">
        <v>852</v>
      </c>
      <c r="H289" s="209">
        <v>5</v>
      </c>
      <c r="I289" s="210"/>
      <c r="J289" s="211">
        <f>ROUND(I289*H289,2)</f>
        <v>0</v>
      </c>
      <c r="K289" s="207" t="s">
        <v>3144</v>
      </c>
      <c r="L289" s="62"/>
      <c r="M289" s="212" t="s">
        <v>22</v>
      </c>
      <c r="N289" s="213" t="s">
        <v>50</v>
      </c>
      <c r="O289" s="43"/>
      <c r="P289" s="214">
        <f>O289*H289</f>
        <v>0</v>
      </c>
      <c r="Q289" s="214">
        <v>0</v>
      </c>
      <c r="R289" s="214">
        <f>Q289*H289</f>
        <v>0</v>
      </c>
      <c r="S289" s="214">
        <v>0</v>
      </c>
      <c r="T289" s="215">
        <f>S289*H289</f>
        <v>0</v>
      </c>
      <c r="AR289" s="25" t="s">
        <v>588</v>
      </c>
      <c r="AT289" s="25" t="s">
        <v>230</v>
      </c>
      <c r="AU289" s="25" t="s">
        <v>101</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588</v>
      </c>
      <c r="BM289" s="25" t="s">
        <v>3478</v>
      </c>
    </row>
    <row r="290" spans="2:65" s="11" customFormat="1" ht="22.35" customHeight="1">
      <c r="B290" s="188"/>
      <c r="C290" s="189"/>
      <c r="D290" s="202" t="s">
        <v>78</v>
      </c>
      <c r="E290" s="203" t="s">
        <v>3479</v>
      </c>
      <c r="F290" s="203" t="s">
        <v>3480</v>
      </c>
      <c r="G290" s="189"/>
      <c r="H290" s="189"/>
      <c r="I290" s="192"/>
      <c r="J290" s="204">
        <f>BK290</f>
        <v>0</v>
      </c>
      <c r="K290" s="189"/>
      <c r="L290" s="194"/>
      <c r="M290" s="195"/>
      <c r="N290" s="196"/>
      <c r="O290" s="196"/>
      <c r="P290" s="197">
        <f>SUM(P291:P292)</f>
        <v>0</v>
      </c>
      <c r="Q290" s="196"/>
      <c r="R290" s="197">
        <f>SUM(R291:R292)</f>
        <v>0</v>
      </c>
      <c r="S290" s="196"/>
      <c r="T290" s="198">
        <f>SUM(T291:T292)</f>
        <v>0</v>
      </c>
      <c r="AR290" s="199" t="s">
        <v>101</v>
      </c>
      <c r="AT290" s="200" t="s">
        <v>78</v>
      </c>
      <c r="AU290" s="200" t="s">
        <v>87</v>
      </c>
      <c r="AY290" s="199" t="s">
        <v>228</v>
      </c>
      <c r="BK290" s="201">
        <f>SUM(BK291:BK292)</f>
        <v>0</v>
      </c>
    </row>
    <row r="291" spans="2:65" s="1" customFormat="1" ht="22.5" customHeight="1">
      <c r="B291" s="42"/>
      <c r="C291" s="205" t="s">
        <v>804</v>
      </c>
      <c r="D291" s="205" t="s">
        <v>230</v>
      </c>
      <c r="E291" s="206" t="s">
        <v>3481</v>
      </c>
      <c r="F291" s="207" t="s">
        <v>3482</v>
      </c>
      <c r="G291" s="208" t="s">
        <v>852</v>
      </c>
      <c r="H291" s="209">
        <v>168</v>
      </c>
      <c r="I291" s="210"/>
      <c r="J291" s="211">
        <f>ROUND(I291*H291,2)</f>
        <v>0</v>
      </c>
      <c r="K291" s="207" t="s">
        <v>3144</v>
      </c>
      <c r="L291" s="62"/>
      <c r="M291" s="212" t="s">
        <v>22</v>
      </c>
      <c r="N291" s="213" t="s">
        <v>50</v>
      </c>
      <c r="O291" s="43"/>
      <c r="P291" s="214">
        <f>O291*H291</f>
        <v>0</v>
      </c>
      <c r="Q291" s="214">
        <v>0</v>
      </c>
      <c r="R291" s="214">
        <f>Q291*H291</f>
        <v>0</v>
      </c>
      <c r="S291" s="214">
        <v>0</v>
      </c>
      <c r="T291" s="215">
        <f>S291*H291</f>
        <v>0</v>
      </c>
      <c r="AR291" s="25" t="s">
        <v>588</v>
      </c>
      <c r="AT291" s="25" t="s">
        <v>230</v>
      </c>
      <c r="AU291" s="25" t="s">
        <v>101</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588</v>
      </c>
      <c r="BM291" s="25" t="s">
        <v>3483</v>
      </c>
    </row>
    <row r="292" spans="2:65" s="1" customFormat="1" ht="31.5" customHeight="1">
      <c r="B292" s="42"/>
      <c r="C292" s="205" t="s">
        <v>809</v>
      </c>
      <c r="D292" s="205" t="s">
        <v>230</v>
      </c>
      <c r="E292" s="206" t="s">
        <v>3484</v>
      </c>
      <c r="F292" s="207" t="s">
        <v>3485</v>
      </c>
      <c r="G292" s="208" t="s">
        <v>852</v>
      </c>
      <c r="H292" s="209">
        <v>56</v>
      </c>
      <c r="I292" s="210"/>
      <c r="J292" s="211">
        <f>ROUND(I292*H292,2)</f>
        <v>0</v>
      </c>
      <c r="K292" s="207" t="s">
        <v>3144</v>
      </c>
      <c r="L292" s="62"/>
      <c r="M292" s="212" t="s">
        <v>22</v>
      </c>
      <c r="N292" s="213" t="s">
        <v>50</v>
      </c>
      <c r="O292" s="43"/>
      <c r="P292" s="214">
        <f>O292*H292</f>
        <v>0</v>
      </c>
      <c r="Q292" s="214">
        <v>0</v>
      </c>
      <c r="R292" s="214">
        <f>Q292*H292</f>
        <v>0</v>
      </c>
      <c r="S292" s="214">
        <v>0</v>
      </c>
      <c r="T292" s="215">
        <f>S292*H292</f>
        <v>0</v>
      </c>
      <c r="AR292" s="25" t="s">
        <v>588</v>
      </c>
      <c r="AT292" s="25" t="s">
        <v>230</v>
      </c>
      <c r="AU292" s="25" t="s">
        <v>101</v>
      </c>
      <c r="AY292" s="25" t="s">
        <v>228</v>
      </c>
      <c r="BE292" s="216">
        <f>IF(N292="základní",J292,0)</f>
        <v>0</v>
      </c>
      <c r="BF292" s="216">
        <f>IF(N292="snížená",J292,0)</f>
        <v>0</v>
      </c>
      <c r="BG292" s="216">
        <f>IF(N292="zákl. přenesená",J292,0)</f>
        <v>0</v>
      </c>
      <c r="BH292" s="216">
        <f>IF(N292="sníž. přenesená",J292,0)</f>
        <v>0</v>
      </c>
      <c r="BI292" s="216">
        <f>IF(N292="nulová",J292,0)</f>
        <v>0</v>
      </c>
      <c r="BJ292" s="25" t="s">
        <v>24</v>
      </c>
      <c r="BK292" s="216">
        <f>ROUND(I292*H292,2)</f>
        <v>0</v>
      </c>
      <c r="BL292" s="25" t="s">
        <v>588</v>
      </c>
      <c r="BM292" s="25" t="s">
        <v>3486</v>
      </c>
    </row>
    <row r="293" spans="2:65" s="11" customFormat="1" ht="22.35" customHeight="1">
      <c r="B293" s="188"/>
      <c r="C293" s="189"/>
      <c r="D293" s="202" t="s">
        <v>78</v>
      </c>
      <c r="E293" s="203" t="s">
        <v>3487</v>
      </c>
      <c r="F293" s="203" t="s">
        <v>3488</v>
      </c>
      <c r="G293" s="189"/>
      <c r="H293" s="189"/>
      <c r="I293" s="192"/>
      <c r="J293" s="204">
        <f>BK293</f>
        <v>0</v>
      </c>
      <c r="K293" s="189"/>
      <c r="L293" s="194"/>
      <c r="M293" s="195"/>
      <c r="N293" s="196"/>
      <c r="O293" s="196"/>
      <c r="P293" s="197">
        <f>P294</f>
        <v>0</v>
      </c>
      <c r="Q293" s="196"/>
      <c r="R293" s="197">
        <f>R294</f>
        <v>0</v>
      </c>
      <c r="S293" s="196"/>
      <c r="T293" s="198">
        <f>T294</f>
        <v>0</v>
      </c>
      <c r="AR293" s="199" t="s">
        <v>101</v>
      </c>
      <c r="AT293" s="200" t="s">
        <v>78</v>
      </c>
      <c r="AU293" s="200" t="s">
        <v>87</v>
      </c>
      <c r="AY293" s="199" t="s">
        <v>228</v>
      </c>
      <c r="BK293" s="201">
        <f>BK294</f>
        <v>0</v>
      </c>
    </row>
    <row r="294" spans="2:65" s="1" customFormat="1" ht="22.5" customHeight="1">
      <c r="B294" s="42"/>
      <c r="C294" s="205" t="s">
        <v>814</v>
      </c>
      <c r="D294" s="205" t="s">
        <v>230</v>
      </c>
      <c r="E294" s="206" t="s">
        <v>3489</v>
      </c>
      <c r="F294" s="207" t="s">
        <v>3490</v>
      </c>
      <c r="G294" s="208" t="s">
        <v>852</v>
      </c>
      <c r="H294" s="209">
        <v>4</v>
      </c>
      <c r="I294" s="210"/>
      <c r="J294" s="211">
        <f>ROUND(I294*H294,2)</f>
        <v>0</v>
      </c>
      <c r="K294" s="207" t="s">
        <v>3144</v>
      </c>
      <c r="L294" s="62"/>
      <c r="M294" s="212" t="s">
        <v>22</v>
      </c>
      <c r="N294" s="213" t="s">
        <v>50</v>
      </c>
      <c r="O294" s="43"/>
      <c r="P294" s="214">
        <f>O294*H294</f>
        <v>0</v>
      </c>
      <c r="Q294" s="214">
        <v>0</v>
      </c>
      <c r="R294" s="214">
        <f>Q294*H294</f>
        <v>0</v>
      </c>
      <c r="S294" s="214">
        <v>0</v>
      </c>
      <c r="T294" s="215">
        <f>S294*H294</f>
        <v>0</v>
      </c>
      <c r="AR294" s="25" t="s">
        <v>588</v>
      </c>
      <c r="AT294" s="25" t="s">
        <v>230</v>
      </c>
      <c r="AU294" s="25" t="s">
        <v>101</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588</v>
      </c>
      <c r="BM294" s="25" t="s">
        <v>3491</v>
      </c>
    </row>
    <row r="295" spans="2:65" s="11" customFormat="1" ht="22.35" customHeight="1">
      <c r="B295" s="188"/>
      <c r="C295" s="189"/>
      <c r="D295" s="202" t="s">
        <v>78</v>
      </c>
      <c r="E295" s="203" t="s">
        <v>3492</v>
      </c>
      <c r="F295" s="203" t="s">
        <v>3493</v>
      </c>
      <c r="G295" s="189"/>
      <c r="H295" s="189"/>
      <c r="I295" s="192"/>
      <c r="J295" s="204">
        <f>BK295</f>
        <v>0</v>
      </c>
      <c r="K295" s="189"/>
      <c r="L295" s="194"/>
      <c r="M295" s="195"/>
      <c r="N295" s="196"/>
      <c r="O295" s="196"/>
      <c r="P295" s="197">
        <f>P296</f>
        <v>0</v>
      </c>
      <c r="Q295" s="196"/>
      <c r="R295" s="197">
        <f>R296</f>
        <v>0</v>
      </c>
      <c r="S295" s="196"/>
      <c r="T295" s="198">
        <f>T296</f>
        <v>0</v>
      </c>
      <c r="AR295" s="199" t="s">
        <v>101</v>
      </c>
      <c r="AT295" s="200" t="s">
        <v>78</v>
      </c>
      <c r="AU295" s="200" t="s">
        <v>87</v>
      </c>
      <c r="AY295" s="199" t="s">
        <v>228</v>
      </c>
      <c r="BK295" s="201">
        <f>BK296</f>
        <v>0</v>
      </c>
    </row>
    <row r="296" spans="2:65" s="1" customFormat="1" ht="22.5" customHeight="1">
      <c r="B296" s="42"/>
      <c r="C296" s="205" t="s">
        <v>865</v>
      </c>
      <c r="D296" s="205" t="s">
        <v>230</v>
      </c>
      <c r="E296" s="206" t="s">
        <v>3494</v>
      </c>
      <c r="F296" s="207" t="s">
        <v>3493</v>
      </c>
      <c r="G296" s="208" t="s">
        <v>852</v>
      </c>
      <c r="H296" s="209">
        <v>45</v>
      </c>
      <c r="I296" s="210"/>
      <c r="J296" s="211">
        <f>ROUND(I296*H296,2)</f>
        <v>0</v>
      </c>
      <c r="K296" s="207" t="s">
        <v>3144</v>
      </c>
      <c r="L296" s="62"/>
      <c r="M296" s="212" t="s">
        <v>22</v>
      </c>
      <c r="N296" s="213" t="s">
        <v>50</v>
      </c>
      <c r="O296" s="43"/>
      <c r="P296" s="214">
        <f>O296*H296</f>
        <v>0</v>
      </c>
      <c r="Q296" s="214">
        <v>0</v>
      </c>
      <c r="R296" s="214">
        <f>Q296*H296</f>
        <v>0</v>
      </c>
      <c r="S296" s="214">
        <v>0</v>
      </c>
      <c r="T296" s="215">
        <f>S296*H296</f>
        <v>0</v>
      </c>
      <c r="AR296" s="25" t="s">
        <v>588</v>
      </c>
      <c r="AT296" s="25" t="s">
        <v>230</v>
      </c>
      <c r="AU296" s="25" t="s">
        <v>101</v>
      </c>
      <c r="AY296" s="25" t="s">
        <v>228</v>
      </c>
      <c r="BE296" s="216">
        <f>IF(N296="základní",J296,0)</f>
        <v>0</v>
      </c>
      <c r="BF296" s="216">
        <f>IF(N296="snížená",J296,0)</f>
        <v>0</v>
      </c>
      <c r="BG296" s="216">
        <f>IF(N296="zákl. přenesená",J296,0)</f>
        <v>0</v>
      </c>
      <c r="BH296" s="216">
        <f>IF(N296="sníž. přenesená",J296,0)</f>
        <v>0</v>
      </c>
      <c r="BI296" s="216">
        <f>IF(N296="nulová",J296,0)</f>
        <v>0</v>
      </c>
      <c r="BJ296" s="25" t="s">
        <v>24</v>
      </c>
      <c r="BK296" s="216">
        <f>ROUND(I296*H296,2)</f>
        <v>0</v>
      </c>
      <c r="BL296" s="25" t="s">
        <v>588</v>
      </c>
      <c r="BM296" s="25" t="s">
        <v>3495</v>
      </c>
    </row>
    <row r="297" spans="2:65" s="11" customFormat="1" ht="22.35" customHeight="1">
      <c r="B297" s="188"/>
      <c r="C297" s="189"/>
      <c r="D297" s="202" t="s">
        <v>78</v>
      </c>
      <c r="E297" s="203" t="s">
        <v>3496</v>
      </c>
      <c r="F297" s="203" t="s">
        <v>3497</v>
      </c>
      <c r="G297" s="189"/>
      <c r="H297" s="189"/>
      <c r="I297" s="192"/>
      <c r="J297" s="204">
        <f>BK297</f>
        <v>0</v>
      </c>
      <c r="K297" s="189"/>
      <c r="L297" s="194"/>
      <c r="M297" s="195"/>
      <c r="N297" s="196"/>
      <c r="O297" s="196"/>
      <c r="P297" s="197">
        <f>P298</f>
        <v>0</v>
      </c>
      <c r="Q297" s="196"/>
      <c r="R297" s="197">
        <f>R298</f>
        <v>0</v>
      </c>
      <c r="S297" s="196"/>
      <c r="T297" s="198">
        <f>T298</f>
        <v>0</v>
      </c>
      <c r="AR297" s="199" t="s">
        <v>101</v>
      </c>
      <c r="AT297" s="200" t="s">
        <v>78</v>
      </c>
      <c r="AU297" s="200" t="s">
        <v>87</v>
      </c>
      <c r="AY297" s="199" t="s">
        <v>228</v>
      </c>
      <c r="BK297" s="201">
        <f>BK298</f>
        <v>0</v>
      </c>
    </row>
    <row r="298" spans="2:65" s="1" customFormat="1" ht="22.5" customHeight="1">
      <c r="B298" s="42"/>
      <c r="C298" s="205" t="s">
        <v>871</v>
      </c>
      <c r="D298" s="205" t="s">
        <v>230</v>
      </c>
      <c r="E298" s="206" t="s">
        <v>3498</v>
      </c>
      <c r="F298" s="207" t="s">
        <v>3499</v>
      </c>
      <c r="G298" s="208" t="s">
        <v>852</v>
      </c>
      <c r="H298" s="209">
        <v>2</v>
      </c>
      <c r="I298" s="210"/>
      <c r="J298" s="211">
        <f>ROUND(I298*H298,2)</f>
        <v>0</v>
      </c>
      <c r="K298" s="207" t="s">
        <v>3144</v>
      </c>
      <c r="L298" s="62"/>
      <c r="M298" s="212" t="s">
        <v>22</v>
      </c>
      <c r="N298" s="213" t="s">
        <v>50</v>
      </c>
      <c r="O298" s="43"/>
      <c r="P298" s="214">
        <f>O298*H298</f>
        <v>0</v>
      </c>
      <c r="Q298" s="214">
        <v>0</v>
      </c>
      <c r="R298" s="214">
        <f>Q298*H298</f>
        <v>0</v>
      </c>
      <c r="S298" s="214">
        <v>0</v>
      </c>
      <c r="T298" s="215">
        <f>S298*H298</f>
        <v>0</v>
      </c>
      <c r="AR298" s="25" t="s">
        <v>588</v>
      </c>
      <c r="AT298" s="25" t="s">
        <v>230</v>
      </c>
      <c r="AU298" s="25" t="s">
        <v>101</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588</v>
      </c>
      <c r="BM298" s="25" t="s">
        <v>3500</v>
      </c>
    </row>
    <row r="299" spans="2:65" s="11" customFormat="1" ht="22.35" customHeight="1">
      <c r="B299" s="188"/>
      <c r="C299" s="189"/>
      <c r="D299" s="202" t="s">
        <v>78</v>
      </c>
      <c r="E299" s="203" t="s">
        <v>3501</v>
      </c>
      <c r="F299" s="203" t="s">
        <v>3502</v>
      </c>
      <c r="G299" s="189"/>
      <c r="H299" s="189"/>
      <c r="I299" s="192"/>
      <c r="J299" s="204">
        <f>BK299</f>
        <v>0</v>
      </c>
      <c r="K299" s="189"/>
      <c r="L299" s="194"/>
      <c r="M299" s="195"/>
      <c r="N299" s="196"/>
      <c r="O299" s="196"/>
      <c r="P299" s="197">
        <f>P300</f>
        <v>0</v>
      </c>
      <c r="Q299" s="196"/>
      <c r="R299" s="197">
        <f>R300</f>
        <v>0</v>
      </c>
      <c r="S299" s="196"/>
      <c r="T299" s="198">
        <f>T300</f>
        <v>0</v>
      </c>
      <c r="AR299" s="199" t="s">
        <v>101</v>
      </c>
      <c r="AT299" s="200" t="s">
        <v>78</v>
      </c>
      <c r="AU299" s="200" t="s">
        <v>87</v>
      </c>
      <c r="AY299" s="199" t="s">
        <v>228</v>
      </c>
      <c r="BK299" s="201">
        <f>BK300</f>
        <v>0</v>
      </c>
    </row>
    <row r="300" spans="2:65" s="1" customFormat="1" ht="22.5" customHeight="1">
      <c r="B300" s="42"/>
      <c r="C300" s="205" t="s">
        <v>30</v>
      </c>
      <c r="D300" s="205" t="s">
        <v>230</v>
      </c>
      <c r="E300" s="206" t="s">
        <v>3503</v>
      </c>
      <c r="F300" s="207" t="s">
        <v>3504</v>
      </c>
      <c r="G300" s="208" t="s">
        <v>852</v>
      </c>
      <c r="H300" s="209">
        <v>7</v>
      </c>
      <c r="I300" s="210"/>
      <c r="J300" s="211">
        <f>ROUND(I300*H300,2)</f>
        <v>0</v>
      </c>
      <c r="K300" s="207" t="s">
        <v>3144</v>
      </c>
      <c r="L300" s="62"/>
      <c r="M300" s="212" t="s">
        <v>22</v>
      </c>
      <c r="N300" s="213" t="s">
        <v>50</v>
      </c>
      <c r="O300" s="43"/>
      <c r="P300" s="214">
        <f>O300*H300</f>
        <v>0</v>
      </c>
      <c r="Q300" s="214">
        <v>0</v>
      </c>
      <c r="R300" s="214">
        <f>Q300*H300</f>
        <v>0</v>
      </c>
      <c r="S300" s="214">
        <v>0</v>
      </c>
      <c r="T300" s="215">
        <f>S300*H300</f>
        <v>0</v>
      </c>
      <c r="AR300" s="25" t="s">
        <v>588</v>
      </c>
      <c r="AT300" s="25" t="s">
        <v>230</v>
      </c>
      <c r="AU300" s="25" t="s">
        <v>101</v>
      </c>
      <c r="AY300" s="25" t="s">
        <v>228</v>
      </c>
      <c r="BE300" s="216">
        <f>IF(N300="základní",J300,0)</f>
        <v>0</v>
      </c>
      <c r="BF300" s="216">
        <f>IF(N300="snížená",J300,0)</f>
        <v>0</v>
      </c>
      <c r="BG300" s="216">
        <f>IF(N300="zákl. přenesená",J300,0)</f>
        <v>0</v>
      </c>
      <c r="BH300" s="216">
        <f>IF(N300="sníž. přenesená",J300,0)</f>
        <v>0</v>
      </c>
      <c r="BI300" s="216">
        <f>IF(N300="nulová",J300,0)</f>
        <v>0</v>
      </c>
      <c r="BJ300" s="25" t="s">
        <v>24</v>
      </c>
      <c r="BK300" s="216">
        <f>ROUND(I300*H300,2)</f>
        <v>0</v>
      </c>
      <c r="BL300" s="25" t="s">
        <v>588</v>
      </c>
      <c r="BM300" s="25" t="s">
        <v>3505</v>
      </c>
    </row>
    <row r="301" spans="2:65" s="11" customFormat="1" ht="22.35" customHeight="1">
      <c r="B301" s="188"/>
      <c r="C301" s="189"/>
      <c r="D301" s="202" t="s">
        <v>78</v>
      </c>
      <c r="E301" s="203" t="s">
        <v>3506</v>
      </c>
      <c r="F301" s="203" t="s">
        <v>3507</v>
      </c>
      <c r="G301" s="189"/>
      <c r="H301" s="189"/>
      <c r="I301" s="192"/>
      <c r="J301" s="204">
        <f>BK301</f>
        <v>0</v>
      </c>
      <c r="K301" s="189"/>
      <c r="L301" s="194"/>
      <c r="M301" s="195"/>
      <c r="N301" s="196"/>
      <c r="O301" s="196"/>
      <c r="P301" s="197">
        <f>P302</f>
        <v>0</v>
      </c>
      <c r="Q301" s="196"/>
      <c r="R301" s="197">
        <f>R302</f>
        <v>0</v>
      </c>
      <c r="S301" s="196"/>
      <c r="T301" s="198">
        <f>T302</f>
        <v>0</v>
      </c>
      <c r="AR301" s="199" t="s">
        <v>101</v>
      </c>
      <c r="AT301" s="200" t="s">
        <v>78</v>
      </c>
      <c r="AU301" s="200" t="s">
        <v>87</v>
      </c>
      <c r="AY301" s="199" t="s">
        <v>228</v>
      </c>
      <c r="BK301" s="201">
        <f>BK302</f>
        <v>0</v>
      </c>
    </row>
    <row r="302" spans="2:65" s="1" customFormat="1" ht="22.5" customHeight="1">
      <c r="B302" s="42"/>
      <c r="C302" s="205" t="s">
        <v>880</v>
      </c>
      <c r="D302" s="205" t="s">
        <v>230</v>
      </c>
      <c r="E302" s="206" t="s">
        <v>3508</v>
      </c>
      <c r="F302" s="207" t="s">
        <v>3509</v>
      </c>
      <c r="G302" s="208" t="s">
        <v>852</v>
      </c>
      <c r="H302" s="209">
        <v>37</v>
      </c>
      <c r="I302" s="210"/>
      <c r="J302" s="211">
        <f>ROUND(I302*H302,2)</f>
        <v>0</v>
      </c>
      <c r="K302" s="207" t="s">
        <v>3144</v>
      </c>
      <c r="L302" s="62"/>
      <c r="M302" s="212" t="s">
        <v>22</v>
      </c>
      <c r="N302" s="213" t="s">
        <v>50</v>
      </c>
      <c r="O302" s="43"/>
      <c r="P302" s="214">
        <f>O302*H302</f>
        <v>0</v>
      </c>
      <c r="Q302" s="214">
        <v>0</v>
      </c>
      <c r="R302" s="214">
        <f>Q302*H302</f>
        <v>0</v>
      </c>
      <c r="S302" s="214">
        <v>0</v>
      </c>
      <c r="T302" s="215">
        <f>S302*H302</f>
        <v>0</v>
      </c>
      <c r="AR302" s="25" t="s">
        <v>588</v>
      </c>
      <c r="AT302" s="25" t="s">
        <v>230</v>
      </c>
      <c r="AU302" s="25" t="s">
        <v>101</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588</v>
      </c>
      <c r="BM302" s="25" t="s">
        <v>3510</v>
      </c>
    </row>
    <row r="303" spans="2:65" s="11" customFormat="1" ht="22.35" customHeight="1">
      <c r="B303" s="188"/>
      <c r="C303" s="189"/>
      <c r="D303" s="202" t="s">
        <v>78</v>
      </c>
      <c r="E303" s="203" t="s">
        <v>3511</v>
      </c>
      <c r="F303" s="203" t="s">
        <v>3512</v>
      </c>
      <c r="G303" s="189"/>
      <c r="H303" s="189"/>
      <c r="I303" s="192"/>
      <c r="J303" s="204">
        <f>BK303</f>
        <v>0</v>
      </c>
      <c r="K303" s="189"/>
      <c r="L303" s="194"/>
      <c r="M303" s="195"/>
      <c r="N303" s="196"/>
      <c r="O303" s="196"/>
      <c r="P303" s="197">
        <f>P304</f>
        <v>0</v>
      </c>
      <c r="Q303" s="196"/>
      <c r="R303" s="197">
        <f>R304</f>
        <v>0</v>
      </c>
      <c r="S303" s="196"/>
      <c r="T303" s="198">
        <f>T304</f>
        <v>0</v>
      </c>
      <c r="AR303" s="199" t="s">
        <v>101</v>
      </c>
      <c r="AT303" s="200" t="s">
        <v>78</v>
      </c>
      <c r="AU303" s="200" t="s">
        <v>87</v>
      </c>
      <c r="AY303" s="199" t="s">
        <v>228</v>
      </c>
      <c r="BK303" s="201">
        <f>BK304</f>
        <v>0</v>
      </c>
    </row>
    <row r="304" spans="2:65" s="1" customFormat="1" ht="22.5" customHeight="1">
      <c r="B304" s="42"/>
      <c r="C304" s="205" t="s">
        <v>884</v>
      </c>
      <c r="D304" s="205" t="s">
        <v>230</v>
      </c>
      <c r="E304" s="206" t="s">
        <v>3513</v>
      </c>
      <c r="F304" s="207" t="s">
        <v>3514</v>
      </c>
      <c r="G304" s="208" t="s">
        <v>852</v>
      </c>
      <c r="H304" s="209">
        <v>11</v>
      </c>
      <c r="I304" s="210"/>
      <c r="J304" s="211">
        <f>ROUND(I304*H304,2)</f>
        <v>0</v>
      </c>
      <c r="K304" s="207" t="s">
        <v>3144</v>
      </c>
      <c r="L304" s="62"/>
      <c r="M304" s="212" t="s">
        <v>22</v>
      </c>
      <c r="N304" s="213" t="s">
        <v>50</v>
      </c>
      <c r="O304" s="43"/>
      <c r="P304" s="214">
        <f>O304*H304</f>
        <v>0</v>
      </c>
      <c r="Q304" s="214">
        <v>0</v>
      </c>
      <c r="R304" s="214">
        <f>Q304*H304</f>
        <v>0</v>
      </c>
      <c r="S304" s="214">
        <v>0</v>
      </c>
      <c r="T304" s="215">
        <f>S304*H304</f>
        <v>0</v>
      </c>
      <c r="AR304" s="25" t="s">
        <v>588</v>
      </c>
      <c r="AT304" s="25" t="s">
        <v>230</v>
      </c>
      <c r="AU304" s="25" t="s">
        <v>101</v>
      </c>
      <c r="AY304" s="25" t="s">
        <v>228</v>
      </c>
      <c r="BE304" s="216">
        <f>IF(N304="základní",J304,0)</f>
        <v>0</v>
      </c>
      <c r="BF304" s="216">
        <f>IF(N304="snížená",J304,0)</f>
        <v>0</v>
      </c>
      <c r="BG304" s="216">
        <f>IF(N304="zákl. přenesená",J304,0)</f>
        <v>0</v>
      </c>
      <c r="BH304" s="216">
        <f>IF(N304="sníž. přenesená",J304,0)</f>
        <v>0</v>
      </c>
      <c r="BI304" s="216">
        <f>IF(N304="nulová",J304,0)</f>
        <v>0</v>
      </c>
      <c r="BJ304" s="25" t="s">
        <v>24</v>
      </c>
      <c r="BK304" s="216">
        <f>ROUND(I304*H304,2)</f>
        <v>0</v>
      </c>
      <c r="BL304" s="25" t="s">
        <v>588</v>
      </c>
      <c r="BM304" s="25" t="s">
        <v>3515</v>
      </c>
    </row>
    <row r="305" spans="2:65" s="11" customFormat="1" ht="22.35" customHeight="1">
      <c r="B305" s="188"/>
      <c r="C305" s="189"/>
      <c r="D305" s="202" t="s">
        <v>78</v>
      </c>
      <c r="E305" s="203" t="s">
        <v>3516</v>
      </c>
      <c r="F305" s="203" t="s">
        <v>3517</v>
      </c>
      <c r="G305" s="189"/>
      <c r="H305" s="189"/>
      <c r="I305" s="192"/>
      <c r="J305" s="204">
        <f>BK305</f>
        <v>0</v>
      </c>
      <c r="K305" s="189"/>
      <c r="L305" s="194"/>
      <c r="M305" s="195"/>
      <c r="N305" s="196"/>
      <c r="O305" s="196"/>
      <c r="P305" s="197">
        <f>P306</f>
        <v>0</v>
      </c>
      <c r="Q305" s="196"/>
      <c r="R305" s="197">
        <f>R306</f>
        <v>0</v>
      </c>
      <c r="S305" s="196"/>
      <c r="T305" s="198">
        <f>T306</f>
        <v>0</v>
      </c>
      <c r="AR305" s="199" t="s">
        <v>101</v>
      </c>
      <c r="AT305" s="200" t="s">
        <v>78</v>
      </c>
      <c r="AU305" s="200" t="s">
        <v>87</v>
      </c>
      <c r="AY305" s="199" t="s">
        <v>228</v>
      </c>
      <c r="BK305" s="201">
        <f>BK306</f>
        <v>0</v>
      </c>
    </row>
    <row r="306" spans="2:65" s="1" customFormat="1" ht="22.5" customHeight="1">
      <c r="B306" s="42"/>
      <c r="C306" s="205" t="s">
        <v>888</v>
      </c>
      <c r="D306" s="205" t="s">
        <v>230</v>
      </c>
      <c r="E306" s="206" t="s">
        <v>3518</v>
      </c>
      <c r="F306" s="207" t="s">
        <v>3519</v>
      </c>
      <c r="G306" s="208" t="s">
        <v>263</v>
      </c>
      <c r="H306" s="209">
        <v>3.8</v>
      </c>
      <c r="I306" s="210"/>
      <c r="J306" s="211">
        <f>ROUND(I306*H306,2)</f>
        <v>0</v>
      </c>
      <c r="K306" s="207" t="s">
        <v>3144</v>
      </c>
      <c r="L306" s="62"/>
      <c r="M306" s="212" t="s">
        <v>22</v>
      </c>
      <c r="N306" s="213" t="s">
        <v>50</v>
      </c>
      <c r="O306" s="43"/>
      <c r="P306" s="214">
        <f>O306*H306</f>
        <v>0</v>
      </c>
      <c r="Q306" s="214">
        <v>0</v>
      </c>
      <c r="R306" s="214">
        <f>Q306*H306</f>
        <v>0</v>
      </c>
      <c r="S306" s="214">
        <v>0</v>
      </c>
      <c r="T306" s="215">
        <f>S306*H306</f>
        <v>0</v>
      </c>
      <c r="AR306" s="25" t="s">
        <v>588</v>
      </c>
      <c r="AT306" s="25" t="s">
        <v>230</v>
      </c>
      <c r="AU306" s="25" t="s">
        <v>101</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588</v>
      </c>
      <c r="BM306" s="25" t="s">
        <v>3520</v>
      </c>
    </row>
    <row r="307" spans="2:65" s="11" customFormat="1" ht="22.35" customHeight="1">
      <c r="B307" s="188"/>
      <c r="C307" s="189"/>
      <c r="D307" s="202" t="s">
        <v>78</v>
      </c>
      <c r="E307" s="203" t="s">
        <v>3521</v>
      </c>
      <c r="F307" s="203" t="s">
        <v>3522</v>
      </c>
      <c r="G307" s="189"/>
      <c r="H307" s="189"/>
      <c r="I307" s="192"/>
      <c r="J307" s="204">
        <f>BK307</f>
        <v>0</v>
      </c>
      <c r="K307" s="189"/>
      <c r="L307" s="194"/>
      <c r="M307" s="195"/>
      <c r="N307" s="196"/>
      <c r="O307" s="196"/>
      <c r="P307" s="197">
        <f>P308</f>
        <v>0</v>
      </c>
      <c r="Q307" s="196"/>
      <c r="R307" s="197">
        <f>R308</f>
        <v>0</v>
      </c>
      <c r="S307" s="196"/>
      <c r="T307" s="198">
        <f>T308</f>
        <v>0</v>
      </c>
      <c r="AR307" s="199" t="s">
        <v>101</v>
      </c>
      <c r="AT307" s="200" t="s">
        <v>78</v>
      </c>
      <c r="AU307" s="200" t="s">
        <v>87</v>
      </c>
      <c r="AY307" s="199" t="s">
        <v>228</v>
      </c>
      <c r="BK307" s="201">
        <f>BK308</f>
        <v>0</v>
      </c>
    </row>
    <row r="308" spans="2:65" s="1" customFormat="1" ht="22.5" customHeight="1">
      <c r="B308" s="42"/>
      <c r="C308" s="205" t="s">
        <v>892</v>
      </c>
      <c r="D308" s="205" t="s">
        <v>230</v>
      </c>
      <c r="E308" s="206" t="s">
        <v>3523</v>
      </c>
      <c r="F308" s="207" t="s">
        <v>3524</v>
      </c>
      <c r="G308" s="208" t="s">
        <v>263</v>
      </c>
      <c r="H308" s="209">
        <v>9</v>
      </c>
      <c r="I308" s="210"/>
      <c r="J308" s="211">
        <f>ROUND(I308*H308,2)</f>
        <v>0</v>
      </c>
      <c r="K308" s="207" t="s">
        <v>3144</v>
      </c>
      <c r="L308" s="62"/>
      <c r="M308" s="212" t="s">
        <v>22</v>
      </c>
      <c r="N308" s="213" t="s">
        <v>50</v>
      </c>
      <c r="O308" s="43"/>
      <c r="P308" s="214">
        <f>O308*H308</f>
        <v>0</v>
      </c>
      <c r="Q308" s="214">
        <v>0</v>
      </c>
      <c r="R308" s="214">
        <f>Q308*H308</f>
        <v>0</v>
      </c>
      <c r="S308" s="214">
        <v>0</v>
      </c>
      <c r="T308" s="215">
        <f>S308*H308</f>
        <v>0</v>
      </c>
      <c r="AR308" s="25" t="s">
        <v>588</v>
      </c>
      <c r="AT308" s="25" t="s">
        <v>230</v>
      </c>
      <c r="AU308" s="25" t="s">
        <v>101</v>
      </c>
      <c r="AY308" s="25" t="s">
        <v>228</v>
      </c>
      <c r="BE308" s="216">
        <f>IF(N308="základní",J308,0)</f>
        <v>0</v>
      </c>
      <c r="BF308" s="216">
        <f>IF(N308="snížená",J308,0)</f>
        <v>0</v>
      </c>
      <c r="BG308" s="216">
        <f>IF(N308="zákl. přenesená",J308,0)</f>
        <v>0</v>
      </c>
      <c r="BH308" s="216">
        <f>IF(N308="sníž. přenesená",J308,0)</f>
        <v>0</v>
      </c>
      <c r="BI308" s="216">
        <f>IF(N308="nulová",J308,0)</f>
        <v>0</v>
      </c>
      <c r="BJ308" s="25" t="s">
        <v>24</v>
      </c>
      <c r="BK308" s="216">
        <f>ROUND(I308*H308,2)</f>
        <v>0</v>
      </c>
      <c r="BL308" s="25" t="s">
        <v>588</v>
      </c>
      <c r="BM308" s="25" t="s">
        <v>3525</v>
      </c>
    </row>
    <row r="309" spans="2:65" s="11" customFormat="1" ht="22.35" customHeight="1">
      <c r="B309" s="188"/>
      <c r="C309" s="189"/>
      <c r="D309" s="202" t="s">
        <v>78</v>
      </c>
      <c r="E309" s="203" t="s">
        <v>3526</v>
      </c>
      <c r="F309" s="203" t="s">
        <v>3527</v>
      </c>
      <c r="G309" s="189"/>
      <c r="H309" s="189"/>
      <c r="I309" s="192"/>
      <c r="J309" s="204">
        <f>BK309</f>
        <v>0</v>
      </c>
      <c r="K309" s="189"/>
      <c r="L309" s="194"/>
      <c r="M309" s="195"/>
      <c r="N309" s="196"/>
      <c r="O309" s="196"/>
      <c r="P309" s="197">
        <f>P310</f>
        <v>0</v>
      </c>
      <c r="Q309" s="196"/>
      <c r="R309" s="197">
        <f>R310</f>
        <v>0</v>
      </c>
      <c r="S309" s="196"/>
      <c r="T309" s="198">
        <f>T310</f>
        <v>0</v>
      </c>
      <c r="AR309" s="199" t="s">
        <v>101</v>
      </c>
      <c r="AT309" s="200" t="s">
        <v>78</v>
      </c>
      <c r="AU309" s="200" t="s">
        <v>87</v>
      </c>
      <c r="AY309" s="199" t="s">
        <v>228</v>
      </c>
      <c r="BK309" s="201">
        <f>BK310</f>
        <v>0</v>
      </c>
    </row>
    <row r="310" spans="2:65" s="1" customFormat="1" ht="22.5" customHeight="1">
      <c r="B310" s="42"/>
      <c r="C310" s="205" t="s">
        <v>896</v>
      </c>
      <c r="D310" s="205" t="s">
        <v>230</v>
      </c>
      <c r="E310" s="206" t="s">
        <v>3528</v>
      </c>
      <c r="F310" s="207" t="s">
        <v>3529</v>
      </c>
      <c r="G310" s="208" t="s">
        <v>852</v>
      </c>
      <c r="H310" s="209">
        <v>1</v>
      </c>
      <c r="I310" s="210"/>
      <c r="J310" s="211">
        <f>ROUND(I310*H310,2)</f>
        <v>0</v>
      </c>
      <c r="K310" s="207" t="s">
        <v>3144</v>
      </c>
      <c r="L310" s="62"/>
      <c r="M310" s="212" t="s">
        <v>22</v>
      </c>
      <c r="N310" s="213" t="s">
        <v>50</v>
      </c>
      <c r="O310" s="43"/>
      <c r="P310" s="214">
        <f>O310*H310</f>
        <v>0</v>
      </c>
      <c r="Q310" s="214">
        <v>0</v>
      </c>
      <c r="R310" s="214">
        <f>Q310*H310</f>
        <v>0</v>
      </c>
      <c r="S310" s="214">
        <v>0</v>
      </c>
      <c r="T310" s="215">
        <f>S310*H310</f>
        <v>0</v>
      </c>
      <c r="AR310" s="25" t="s">
        <v>588</v>
      </c>
      <c r="AT310" s="25" t="s">
        <v>230</v>
      </c>
      <c r="AU310" s="25" t="s">
        <v>101</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588</v>
      </c>
      <c r="BM310" s="25" t="s">
        <v>3530</v>
      </c>
    </row>
    <row r="311" spans="2:65" s="11" customFormat="1" ht="22.35" customHeight="1">
      <c r="B311" s="188"/>
      <c r="C311" s="189"/>
      <c r="D311" s="202" t="s">
        <v>78</v>
      </c>
      <c r="E311" s="203" t="s">
        <v>3531</v>
      </c>
      <c r="F311" s="203" t="s">
        <v>3532</v>
      </c>
      <c r="G311" s="189"/>
      <c r="H311" s="189"/>
      <c r="I311" s="192"/>
      <c r="J311" s="204">
        <f>BK311</f>
        <v>0</v>
      </c>
      <c r="K311" s="189"/>
      <c r="L311" s="194"/>
      <c r="M311" s="195"/>
      <c r="N311" s="196"/>
      <c r="O311" s="196"/>
      <c r="P311" s="197">
        <f>P312</f>
        <v>0</v>
      </c>
      <c r="Q311" s="196"/>
      <c r="R311" s="197">
        <f>R312</f>
        <v>0</v>
      </c>
      <c r="S311" s="196"/>
      <c r="T311" s="198">
        <f>T312</f>
        <v>0</v>
      </c>
      <c r="AR311" s="199" t="s">
        <v>101</v>
      </c>
      <c r="AT311" s="200" t="s">
        <v>78</v>
      </c>
      <c r="AU311" s="200" t="s">
        <v>87</v>
      </c>
      <c r="AY311" s="199" t="s">
        <v>228</v>
      </c>
      <c r="BK311" s="201">
        <f>BK312</f>
        <v>0</v>
      </c>
    </row>
    <row r="312" spans="2:65" s="1" customFormat="1" ht="22.5" customHeight="1">
      <c r="B312" s="42"/>
      <c r="C312" s="205" t="s">
        <v>901</v>
      </c>
      <c r="D312" s="205" t="s">
        <v>230</v>
      </c>
      <c r="E312" s="206" t="s">
        <v>3533</v>
      </c>
      <c r="F312" s="207" t="s">
        <v>3534</v>
      </c>
      <c r="G312" s="208" t="s">
        <v>852</v>
      </c>
      <c r="H312" s="209">
        <v>1</v>
      </c>
      <c r="I312" s="210"/>
      <c r="J312" s="211">
        <f>ROUND(I312*H312,2)</f>
        <v>0</v>
      </c>
      <c r="K312" s="207" t="s">
        <v>3144</v>
      </c>
      <c r="L312" s="62"/>
      <c r="M312" s="212" t="s">
        <v>22</v>
      </c>
      <c r="N312" s="213" t="s">
        <v>50</v>
      </c>
      <c r="O312" s="43"/>
      <c r="P312" s="214">
        <f>O312*H312</f>
        <v>0</v>
      </c>
      <c r="Q312" s="214">
        <v>0</v>
      </c>
      <c r="R312" s="214">
        <f>Q312*H312</f>
        <v>0</v>
      </c>
      <c r="S312" s="214">
        <v>0</v>
      </c>
      <c r="T312" s="215">
        <f>S312*H312</f>
        <v>0</v>
      </c>
      <c r="AR312" s="25" t="s">
        <v>588</v>
      </c>
      <c r="AT312" s="25" t="s">
        <v>230</v>
      </c>
      <c r="AU312" s="25" t="s">
        <v>101</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588</v>
      </c>
      <c r="BM312" s="25" t="s">
        <v>3535</v>
      </c>
    </row>
    <row r="313" spans="2:65" s="11" customFormat="1" ht="22.35" customHeight="1">
      <c r="B313" s="188"/>
      <c r="C313" s="189"/>
      <c r="D313" s="190" t="s">
        <v>78</v>
      </c>
      <c r="E313" s="294" t="s">
        <v>3536</v>
      </c>
      <c r="F313" s="294" t="s">
        <v>3537</v>
      </c>
      <c r="G313" s="189"/>
      <c r="H313" s="189"/>
      <c r="I313" s="192"/>
      <c r="J313" s="295">
        <f>BK313</f>
        <v>0</v>
      </c>
      <c r="K313" s="189"/>
      <c r="L313" s="194"/>
      <c r="M313" s="195"/>
      <c r="N313" s="196"/>
      <c r="O313" s="196"/>
      <c r="P313" s="197">
        <v>0</v>
      </c>
      <c r="Q313" s="196"/>
      <c r="R313" s="197">
        <v>0</v>
      </c>
      <c r="S313" s="196"/>
      <c r="T313" s="198">
        <v>0</v>
      </c>
      <c r="AR313" s="199" t="s">
        <v>101</v>
      </c>
      <c r="AT313" s="200" t="s">
        <v>78</v>
      </c>
      <c r="AU313" s="200" t="s">
        <v>87</v>
      </c>
      <c r="AY313" s="199" t="s">
        <v>228</v>
      </c>
      <c r="BK313" s="201">
        <v>0</v>
      </c>
    </row>
    <row r="314" spans="2:65" s="11" customFormat="1" ht="14.85" customHeight="1">
      <c r="B314" s="188"/>
      <c r="C314" s="189"/>
      <c r="D314" s="202" t="s">
        <v>78</v>
      </c>
      <c r="E314" s="203" t="s">
        <v>3538</v>
      </c>
      <c r="F314" s="203" t="s">
        <v>3539</v>
      </c>
      <c r="G314" s="189"/>
      <c r="H314" s="189"/>
      <c r="I314" s="192"/>
      <c r="J314" s="204">
        <f>BK314</f>
        <v>0</v>
      </c>
      <c r="K314" s="189"/>
      <c r="L314" s="194"/>
      <c r="M314" s="195"/>
      <c r="N314" s="196"/>
      <c r="O314" s="196"/>
      <c r="P314" s="197">
        <f>SUM(P315:P316)</f>
        <v>0</v>
      </c>
      <c r="Q314" s="196"/>
      <c r="R314" s="197">
        <f>SUM(R315:R316)</f>
        <v>0</v>
      </c>
      <c r="S314" s="196"/>
      <c r="T314" s="198">
        <f>SUM(T315:T316)</f>
        <v>0</v>
      </c>
      <c r="AR314" s="199" t="s">
        <v>101</v>
      </c>
      <c r="AT314" s="200" t="s">
        <v>78</v>
      </c>
      <c r="AU314" s="200" t="s">
        <v>87</v>
      </c>
      <c r="AY314" s="199" t="s">
        <v>228</v>
      </c>
      <c r="BK314" s="201">
        <f>SUM(BK315:BK316)</f>
        <v>0</v>
      </c>
    </row>
    <row r="315" spans="2:65" s="1" customFormat="1" ht="22.5" customHeight="1">
      <c r="B315" s="42"/>
      <c r="C315" s="205" t="s">
        <v>906</v>
      </c>
      <c r="D315" s="205" t="s">
        <v>230</v>
      </c>
      <c r="E315" s="206" t="s">
        <v>3540</v>
      </c>
      <c r="F315" s="207" t="s">
        <v>3541</v>
      </c>
      <c r="G315" s="208" t="s">
        <v>3542</v>
      </c>
      <c r="H315" s="209">
        <v>65</v>
      </c>
      <c r="I315" s="210"/>
      <c r="J315" s="211">
        <f>ROUND(I315*H315,2)</f>
        <v>0</v>
      </c>
      <c r="K315" s="207" t="s">
        <v>3144</v>
      </c>
      <c r="L315" s="62"/>
      <c r="M315" s="212" t="s">
        <v>22</v>
      </c>
      <c r="N315" s="213" t="s">
        <v>50</v>
      </c>
      <c r="O315" s="43"/>
      <c r="P315" s="214">
        <f>O315*H315</f>
        <v>0</v>
      </c>
      <c r="Q315" s="214">
        <v>0</v>
      </c>
      <c r="R315" s="214">
        <f>Q315*H315</f>
        <v>0</v>
      </c>
      <c r="S315" s="214">
        <v>0</v>
      </c>
      <c r="T315" s="215">
        <f>S315*H315</f>
        <v>0</v>
      </c>
      <c r="AR315" s="25" t="s">
        <v>588</v>
      </c>
      <c r="AT315" s="25" t="s">
        <v>230</v>
      </c>
      <c r="AU315" s="25" t="s">
        <v>101</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588</v>
      </c>
      <c r="BM315" s="25" t="s">
        <v>3543</v>
      </c>
    </row>
    <row r="316" spans="2:65" s="1" customFormat="1" ht="22.5" customHeight="1">
      <c r="B316" s="42"/>
      <c r="C316" s="205" t="s">
        <v>910</v>
      </c>
      <c r="D316" s="205" t="s">
        <v>230</v>
      </c>
      <c r="E316" s="206" t="s">
        <v>3544</v>
      </c>
      <c r="F316" s="207" t="s">
        <v>3545</v>
      </c>
      <c r="G316" s="208" t="s">
        <v>3542</v>
      </c>
      <c r="H316" s="209">
        <v>23</v>
      </c>
      <c r="I316" s="210"/>
      <c r="J316" s="211">
        <f>ROUND(I316*H316,2)</f>
        <v>0</v>
      </c>
      <c r="K316" s="207" t="s">
        <v>3144</v>
      </c>
      <c r="L316" s="62"/>
      <c r="M316" s="212" t="s">
        <v>22</v>
      </c>
      <c r="N316" s="213" t="s">
        <v>50</v>
      </c>
      <c r="O316" s="43"/>
      <c r="P316" s="214">
        <f>O316*H316</f>
        <v>0</v>
      </c>
      <c r="Q316" s="214">
        <v>0</v>
      </c>
      <c r="R316" s="214">
        <f>Q316*H316</f>
        <v>0</v>
      </c>
      <c r="S316" s="214">
        <v>0</v>
      </c>
      <c r="T316" s="215">
        <f>S316*H316</f>
        <v>0</v>
      </c>
      <c r="AR316" s="25" t="s">
        <v>588</v>
      </c>
      <c r="AT316" s="25" t="s">
        <v>230</v>
      </c>
      <c r="AU316" s="25" t="s">
        <v>101</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588</v>
      </c>
      <c r="BM316" s="25" t="s">
        <v>3546</v>
      </c>
    </row>
    <row r="317" spans="2:65" s="11" customFormat="1" ht="22.35" customHeight="1">
      <c r="B317" s="188"/>
      <c r="C317" s="189"/>
      <c r="D317" s="202" t="s">
        <v>78</v>
      </c>
      <c r="E317" s="203" t="s">
        <v>3547</v>
      </c>
      <c r="F317" s="203" t="s">
        <v>3548</v>
      </c>
      <c r="G317" s="189"/>
      <c r="H317" s="189"/>
      <c r="I317" s="192"/>
      <c r="J317" s="204">
        <f>BK317</f>
        <v>0</v>
      </c>
      <c r="K317" s="189"/>
      <c r="L317" s="194"/>
      <c r="M317" s="195"/>
      <c r="N317" s="196"/>
      <c r="O317" s="196"/>
      <c r="P317" s="197">
        <f>P318</f>
        <v>0</v>
      </c>
      <c r="Q317" s="196"/>
      <c r="R317" s="197">
        <f>R318</f>
        <v>0</v>
      </c>
      <c r="S317" s="196"/>
      <c r="T317" s="198">
        <f>T318</f>
        <v>0</v>
      </c>
      <c r="AR317" s="199" t="s">
        <v>101</v>
      </c>
      <c r="AT317" s="200" t="s">
        <v>78</v>
      </c>
      <c r="AU317" s="200" t="s">
        <v>87</v>
      </c>
      <c r="AY317" s="199" t="s">
        <v>228</v>
      </c>
      <c r="BK317" s="201">
        <f>BK318</f>
        <v>0</v>
      </c>
    </row>
    <row r="318" spans="2:65" s="1" customFormat="1" ht="22.5" customHeight="1">
      <c r="B318" s="42"/>
      <c r="C318" s="205" t="s">
        <v>914</v>
      </c>
      <c r="D318" s="205" t="s">
        <v>230</v>
      </c>
      <c r="E318" s="206" t="s">
        <v>3549</v>
      </c>
      <c r="F318" s="207" t="s">
        <v>3550</v>
      </c>
      <c r="G318" s="208" t="s">
        <v>3542</v>
      </c>
      <c r="H318" s="209">
        <v>80</v>
      </c>
      <c r="I318" s="210"/>
      <c r="J318" s="211">
        <f>ROUND(I318*H318,2)</f>
        <v>0</v>
      </c>
      <c r="K318" s="207" t="s">
        <v>3144</v>
      </c>
      <c r="L318" s="62"/>
      <c r="M318" s="212" t="s">
        <v>22</v>
      </c>
      <c r="N318" s="213" t="s">
        <v>50</v>
      </c>
      <c r="O318" s="43"/>
      <c r="P318" s="214">
        <f>O318*H318</f>
        <v>0</v>
      </c>
      <c r="Q318" s="214">
        <v>0</v>
      </c>
      <c r="R318" s="214">
        <f>Q318*H318</f>
        <v>0</v>
      </c>
      <c r="S318" s="214">
        <v>0</v>
      </c>
      <c r="T318" s="215">
        <f>S318*H318</f>
        <v>0</v>
      </c>
      <c r="AR318" s="25" t="s">
        <v>588</v>
      </c>
      <c r="AT318" s="25" t="s">
        <v>230</v>
      </c>
      <c r="AU318" s="25" t="s">
        <v>101</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588</v>
      </c>
      <c r="BM318" s="25" t="s">
        <v>3551</v>
      </c>
    </row>
    <row r="319" spans="2:65" s="11" customFormat="1" ht="22.35" customHeight="1">
      <c r="B319" s="188"/>
      <c r="C319" s="189"/>
      <c r="D319" s="202" t="s">
        <v>78</v>
      </c>
      <c r="E319" s="203" t="s">
        <v>3552</v>
      </c>
      <c r="F319" s="203" t="s">
        <v>3553</v>
      </c>
      <c r="G319" s="189"/>
      <c r="H319" s="189"/>
      <c r="I319" s="192"/>
      <c r="J319" s="204">
        <f>BK319</f>
        <v>0</v>
      </c>
      <c r="K319" s="189"/>
      <c r="L319" s="194"/>
      <c r="M319" s="195"/>
      <c r="N319" s="196"/>
      <c r="O319" s="196"/>
      <c r="P319" s="197">
        <f>P320</f>
        <v>0</v>
      </c>
      <c r="Q319" s="196"/>
      <c r="R319" s="197">
        <f>R320</f>
        <v>0</v>
      </c>
      <c r="S319" s="196"/>
      <c r="T319" s="198">
        <f>T320</f>
        <v>0</v>
      </c>
      <c r="AR319" s="199" t="s">
        <v>101</v>
      </c>
      <c r="AT319" s="200" t="s">
        <v>78</v>
      </c>
      <c r="AU319" s="200" t="s">
        <v>87</v>
      </c>
      <c r="AY319" s="199" t="s">
        <v>228</v>
      </c>
      <c r="BK319" s="201">
        <f>BK320</f>
        <v>0</v>
      </c>
    </row>
    <row r="320" spans="2:65" s="1" customFormat="1" ht="22.5" customHeight="1">
      <c r="B320" s="42"/>
      <c r="C320" s="205" t="s">
        <v>918</v>
      </c>
      <c r="D320" s="205" t="s">
        <v>230</v>
      </c>
      <c r="E320" s="206" t="s">
        <v>3554</v>
      </c>
      <c r="F320" s="207" t="s">
        <v>3555</v>
      </c>
      <c r="G320" s="208" t="s">
        <v>3542</v>
      </c>
      <c r="H320" s="209">
        <v>24</v>
      </c>
      <c r="I320" s="210"/>
      <c r="J320" s="211">
        <f>ROUND(I320*H320,2)</f>
        <v>0</v>
      </c>
      <c r="K320" s="207" t="s">
        <v>3144</v>
      </c>
      <c r="L320" s="62"/>
      <c r="M320" s="212" t="s">
        <v>22</v>
      </c>
      <c r="N320" s="213" t="s">
        <v>50</v>
      </c>
      <c r="O320" s="43"/>
      <c r="P320" s="214">
        <f>O320*H320</f>
        <v>0</v>
      </c>
      <c r="Q320" s="214">
        <v>0</v>
      </c>
      <c r="R320" s="214">
        <f>Q320*H320</f>
        <v>0</v>
      </c>
      <c r="S320" s="214">
        <v>0</v>
      </c>
      <c r="T320" s="215">
        <f>S320*H320</f>
        <v>0</v>
      </c>
      <c r="AR320" s="25" t="s">
        <v>588</v>
      </c>
      <c r="AT320" s="25" t="s">
        <v>230</v>
      </c>
      <c r="AU320" s="25" t="s">
        <v>101</v>
      </c>
      <c r="AY320" s="25" t="s">
        <v>228</v>
      </c>
      <c r="BE320" s="216">
        <f>IF(N320="základní",J320,0)</f>
        <v>0</v>
      </c>
      <c r="BF320" s="216">
        <f>IF(N320="snížená",J320,0)</f>
        <v>0</v>
      </c>
      <c r="BG320" s="216">
        <f>IF(N320="zákl. přenesená",J320,0)</f>
        <v>0</v>
      </c>
      <c r="BH320" s="216">
        <f>IF(N320="sníž. přenesená",J320,0)</f>
        <v>0</v>
      </c>
      <c r="BI320" s="216">
        <f>IF(N320="nulová",J320,0)</f>
        <v>0</v>
      </c>
      <c r="BJ320" s="25" t="s">
        <v>24</v>
      </c>
      <c r="BK320" s="216">
        <f>ROUND(I320*H320,2)</f>
        <v>0</v>
      </c>
      <c r="BL320" s="25" t="s">
        <v>588</v>
      </c>
      <c r="BM320" s="25" t="s">
        <v>3556</v>
      </c>
    </row>
    <row r="321" spans="2:65" s="11" customFormat="1" ht="29.85" customHeight="1">
      <c r="B321" s="188"/>
      <c r="C321" s="189"/>
      <c r="D321" s="202" t="s">
        <v>78</v>
      </c>
      <c r="E321" s="203" t="s">
        <v>3557</v>
      </c>
      <c r="F321" s="203" t="s">
        <v>3558</v>
      </c>
      <c r="G321" s="189"/>
      <c r="H321" s="189"/>
      <c r="I321" s="192"/>
      <c r="J321" s="204">
        <f>BK321</f>
        <v>0</v>
      </c>
      <c r="K321" s="189"/>
      <c r="L321" s="194"/>
      <c r="M321" s="195"/>
      <c r="N321" s="196"/>
      <c r="O321" s="196"/>
      <c r="P321" s="197">
        <f>SUM(P322:P334)</f>
        <v>0</v>
      </c>
      <c r="Q321" s="196"/>
      <c r="R321" s="197">
        <f>SUM(R322:R334)</f>
        <v>0</v>
      </c>
      <c r="S321" s="196"/>
      <c r="T321" s="198">
        <f>SUM(T322:T334)</f>
        <v>0</v>
      </c>
      <c r="AR321" s="199" t="s">
        <v>101</v>
      </c>
      <c r="AT321" s="200" t="s">
        <v>78</v>
      </c>
      <c r="AU321" s="200" t="s">
        <v>24</v>
      </c>
      <c r="AY321" s="199" t="s">
        <v>228</v>
      </c>
      <c r="BK321" s="201">
        <f>SUM(BK322:BK334)</f>
        <v>0</v>
      </c>
    </row>
    <row r="322" spans="2:65" s="1" customFormat="1" ht="22.5" customHeight="1">
      <c r="B322" s="42"/>
      <c r="C322" s="205" t="s">
        <v>922</v>
      </c>
      <c r="D322" s="205" t="s">
        <v>230</v>
      </c>
      <c r="E322" s="206" t="s">
        <v>3559</v>
      </c>
      <c r="F322" s="207" t="s">
        <v>3560</v>
      </c>
      <c r="G322" s="208" t="s">
        <v>852</v>
      </c>
      <c r="H322" s="209">
        <v>1</v>
      </c>
      <c r="I322" s="210"/>
      <c r="J322" s="211">
        <f t="shared" ref="J322:J334" si="40">ROUND(I322*H322,2)</f>
        <v>0</v>
      </c>
      <c r="K322" s="207" t="s">
        <v>3144</v>
      </c>
      <c r="L322" s="62"/>
      <c r="M322" s="212" t="s">
        <v>22</v>
      </c>
      <c r="N322" s="213" t="s">
        <v>50</v>
      </c>
      <c r="O322" s="43"/>
      <c r="P322" s="214">
        <f t="shared" ref="P322:P334" si="41">O322*H322</f>
        <v>0</v>
      </c>
      <c r="Q322" s="214">
        <v>0</v>
      </c>
      <c r="R322" s="214">
        <f t="shared" ref="R322:R334" si="42">Q322*H322</f>
        <v>0</v>
      </c>
      <c r="S322" s="214">
        <v>0</v>
      </c>
      <c r="T322" s="215">
        <f t="shared" ref="T322:T334" si="43">S322*H322</f>
        <v>0</v>
      </c>
      <c r="AR322" s="25" t="s">
        <v>588</v>
      </c>
      <c r="AT322" s="25" t="s">
        <v>230</v>
      </c>
      <c r="AU322" s="25" t="s">
        <v>87</v>
      </c>
      <c r="AY322" s="25" t="s">
        <v>228</v>
      </c>
      <c r="BE322" s="216">
        <f t="shared" ref="BE322:BE334" si="44">IF(N322="základní",J322,0)</f>
        <v>0</v>
      </c>
      <c r="BF322" s="216">
        <f t="shared" ref="BF322:BF334" si="45">IF(N322="snížená",J322,0)</f>
        <v>0</v>
      </c>
      <c r="BG322" s="216">
        <f t="shared" ref="BG322:BG334" si="46">IF(N322="zákl. přenesená",J322,0)</f>
        <v>0</v>
      </c>
      <c r="BH322" s="216">
        <f t="shared" ref="BH322:BH334" si="47">IF(N322="sníž. přenesená",J322,0)</f>
        <v>0</v>
      </c>
      <c r="BI322" s="216">
        <f t="shared" ref="BI322:BI334" si="48">IF(N322="nulová",J322,0)</f>
        <v>0</v>
      </c>
      <c r="BJ322" s="25" t="s">
        <v>24</v>
      </c>
      <c r="BK322" s="216">
        <f t="shared" ref="BK322:BK334" si="49">ROUND(I322*H322,2)</f>
        <v>0</v>
      </c>
      <c r="BL322" s="25" t="s">
        <v>588</v>
      </c>
      <c r="BM322" s="25" t="s">
        <v>3561</v>
      </c>
    </row>
    <row r="323" spans="2:65" s="1" customFormat="1" ht="22.5" customHeight="1">
      <c r="B323" s="42"/>
      <c r="C323" s="205" t="s">
        <v>929</v>
      </c>
      <c r="D323" s="205" t="s">
        <v>230</v>
      </c>
      <c r="E323" s="206" t="s">
        <v>3562</v>
      </c>
      <c r="F323" s="207" t="s">
        <v>3563</v>
      </c>
      <c r="G323" s="208" t="s">
        <v>852</v>
      </c>
      <c r="H323" s="209">
        <v>3</v>
      </c>
      <c r="I323" s="210"/>
      <c r="J323" s="211">
        <f t="shared" si="40"/>
        <v>0</v>
      </c>
      <c r="K323" s="207" t="s">
        <v>3144</v>
      </c>
      <c r="L323" s="62"/>
      <c r="M323" s="212" t="s">
        <v>22</v>
      </c>
      <c r="N323" s="213" t="s">
        <v>50</v>
      </c>
      <c r="O323" s="43"/>
      <c r="P323" s="214">
        <f t="shared" si="41"/>
        <v>0</v>
      </c>
      <c r="Q323" s="214">
        <v>0</v>
      </c>
      <c r="R323" s="214">
        <f t="shared" si="42"/>
        <v>0</v>
      </c>
      <c r="S323" s="214">
        <v>0</v>
      </c>
      <c r="T323" s="215">
        <f t="shared" si="43"/>
        <v>0</v>
      </c>
      <c r="AR323" s="25" t="s">
        <v>588</v>
      </c>
      <c r="AT323" s="25" t="s">
        <v>230</v>
      </c>
      <c r="AU323" s="25" t="s">
        <v>87</v>
      </c>
      <c r="AY323" s="25" t="s">
        <v>228</v>
      </c>
      <c r="BE323" s="216">
        <f t="shared" si="44"/>
        <v>0</v>
      </c>
      <c r="BF323" s="216">
        <f t="shared" si="45"/>
        <v>0</v>
      </c>
      <c r="BG323" s="216">
        <f t="shared" si="46"/>
        <v>0</v>
      </c>
      <c r="BH323" s="216">
        <f t="shared" si="47"/>
        <v>0</v>
      </c>
      <c r="BI323" s="216">
        <f t="shared" si="48"/>
        <v>0</v>
      </c>
      <c r="BJ323" s="25" t="s">
        <v>24</v>
      </c>
      <c r="BK323" s="216">
        <f t="shared" si="49"/>
        <v>0</v>
      </c>
      <c r="BL323" s="25" t="s">
        <v>588</v>
      </c>
      <c r="BM323" s="25" t="s">
        <v>3564</v>
      </c>
    </row>
    <row r="324" spans="2:65" s="1" customFormat="1" ht="22.5" customHeight="1">
      <c r="B324" s="42"/>
      <c r="C324" s="205" t="s">
        <v>933</v>
      </c>
      <c r="D324" s="205" t="s">
        <v>230</v>
      </c>
      <c r="E324" s="206" t="s">
        <v>3565</v>
      </c>
      <c r="F324" s="207" t="s">
        <v>3566</v>
      </c>
      <c r="G324" s="208" t="s">
        <v>852</v>
      </c>
      <c r="H324" s="209">
        <v>1</v>
      </c>
      <c r="I324" s="210"/>
      <c r="J324" s="211">
        <f t="shared" si="40"/>
        <v>0</v>
      </c>
      <c r="K324" s="207" t="s">
        <v>3144</v>
      </c>
      <c r="L324" s="62"/>
      <c r="M324" s="212" t="s">
        <v>22</v>
      </c>
      <c r="N324" s="213" t="s">
        <v>50</v>
      </c>
      <c r="O324" s="43"/>
      <c r="P324" s="214">
        <f t="shared" si="41"/>
        <v>0</v>
      </c>
      <c r="Q324" s="214">
        <v>0</v>
      </c>
      <c r="R324" s="214">
        <f t="shared" si="42"/>
        <v>0</v>
      </c>
      <c r="S324" s="214">
        <v>0</v>
      </c>
      <c r="T324" s="215">
        <f t="shared" si="43"/>
        <v>0</v>
      </c>
      <c r="AR324" s="25" t="s">
        <v>588</v>
      </c>
      <c r="AT324" s="25" t="s">
        <v>230</v>
      </c>
      <c r="AU324" s="25" t="s">
        <v>87</v>
      </c>
      <c r="AY324" s="25" t="s">
        <v>228</v>
      </c>
      <c r="BE324" s="216">
        <f t="shared" si="44"/>
        <v>0</v>
      </c>
      <c r="BF324" s="216">
        <f t="shared" si="45"/>
        <v>0</v>
      </c>
      <c r="BG324" s="216">
        <f t="shared" si="46"/>
        <v>0</v>
      </c>
      <c r="BH324" s="216">
        <f t="shared" si="47"/>
        <v>0</v>
      </c>
      <c r="BI324" s="216">
        <f t="shared" si="48"/>
        <v>0</v>
      </c>
      <c r="BJ324" s="25" t="s">
        <v>24</v>
      </c>
      <c r="BK324" s="216">
        <f t="shared" si="49"/>
        <v>0</v>
      </c>
      <c r="BL324" s="25" t="s">
        <v>588</v>
      </c>
      <c r="BM324" s="25" t="s">
        <v>3567</v>
      </c>
    </row>
    <row r="325" spans="2:65" s="1" customFormat="1" ht="22.5" customHeight="1">
      <c r="B325" s="42"/>
      <c r="C325" s="205" t="s">
        <v>937</v>
      </c>
      <c r="D325" s="205" t="s">
        <v>230</v>
      </c>
      <c r="E325" s="206" t="s">
        <v>3562</v>
      </c>
      <c r="F325" s="207" t="s">
        <v>3563</v>
      </c>
      <c r="G325" s="208" t="s">
        <v>852</v>
      </c>
      <c r="H325" s="209">
        <v>3</v>
      </c>
      <c r="I325" s="210"/>
      <c r="J325" s="211">
        <f t="shared" si="40"/>
        <v>0</v>
      </c>
      <c r="K325" s="207" t="s">
        <v>3144</v>
      </c>
      <c r="L325" s="62"/>
      <c r="M325" s="212" t="s">
        <v>22</v>
      </c>
      <c r="N325" s="213" t="s">
        <v>50</v>
      </c>
      <c r="O325" s="43"/>
      <c r="P325" s="214">
        <f t="shared" si="41"/>
        <v>0</v>
      </c>
      <c r="Q325" s="214">
        <v>0</v>
      </c>
      <c r="R325" s="214">
        <f t="shared" si="42"/>
        <v>0</v>
      </c>
      <c r="S325" s="214">
        <v>0</v>
      </c>
      <c r="T325" s="215">
        <f t="shared" si="43"/>
        <v>0</v>
      </c>
      <c r="AR325" s="25" t="s">
        <v>588</v>
      </c>
      <c r="AT325" s="25" t="s">
        <v>230</v>
      </c>
      <c r="AU325" s="25" t="s">
        <v>87</v>
      </c>
      <c r="AY325" s="25" t="s">
        <v>228</v>
      </c>
      <c r="BE325" s="216">
        <f t="shared" si="44"/>
        <v>0</v>
      </c>
      <c r="BF325" s="216">
        <f t="shared" si="45"/>
        <v>0</v>
      </c>
      <c r="BG325" s="216">
        <f t="shared" si="46"/>
        <v>0</v>
      </c>
      <c r="BH325" s="216">
        <f t="shared" si="47"/>
        <v>0</v>
      </c>
      <c r="BI325" s="216">
        <f t="shared" si="48"/>
        <v>0</v>
      </c>
      <c r="BJ325" s="25" t="s">
        <v>24</v>
      </c>
      <c r="BK325" s="216">
        <f t="shared" si="49"/>
        <v>0</v>
      </c>
      <c r="BL325" s="25" t="s">
        <v>588</v>
      </c>
      <c r="BM325" s="25" t="s">
        <v>3568</v>
      </c>
    </row>
    <row r="326" spans="2:65" s="1" customFormat="1" ht="22.5" customHeight="1">
      <c r="B326" s="42"/>
      <c r="C326" s="205" t="s">
        <v>942</v>
      </c>
      <c r="D326" s="205" t="s">
        <v>230</v>
      </c>
      <c r="E326" s="206" t="s">
        <v>3569</v>
      </c>
      <c r="F326" s="207" t="s">
        <v>3570</v>
      </c>
      <c r="G326" s="208" t="s">
        <v>852</v>
      </c>
      <c r="H326" s="209">
        <v>1</v>
      </c>
      <c r="I326" s="210"/>
      <c r="J326" s="211">
        <f t="shared" si="40"/>
        <v>0</v>
      </c>
      <c r="K326" s="207" t="s">
        <v>3144</v>
      </c>
      <c r="L326" s="62"/>
      <c r="M326" s="212" t="s">
        <v>22</v>
      </c>
      <c r="N326" s="213" t="s">
        <v>50</v>
      </c>
      <c r="O326" s="43"/>
      <c r="P326" s="214">
        <f t="shared" si="41"/>
        <v>0</v>
      </c>
      <c r="Q326" s="214">
        <v>0</v>
      </c>
      <c r="R326" s="214">
        <f t="shared" si="42"/>
        <v>0</v>
      </c>
      <c r="S326" s="214">
        <v>0</v>
      </c>
      <c r="T326" s="215">
        <f t="shared" si="43"/>
        <v>0</v>
      </c>
      <c r="AR326" s="25" t="s">
        <v>588</v>
      </c>
      <c r="AT326" s="25" t="s">
        <v>230</v>
      </c>
      <c r="AU326" s="25" t="s">
        <v>87</v>
      </c>
      <c r="AY326" s="25" t="s">
        <v>228</v>
      </c>
      <c r="BE326" s="216">
        <f t="shared" si="44"/>
        <v>0</v>
      </c>
      <c r="BF326" s="216">
        <f t="shared" si="45"/>
        <v>0</v>
      </c>
      <c r="BG326" s="216">
        <f t="shared" si="46"/>
        <v>0</v>
      </c>
      <c r="BH326" s="216">
        <f t="shared" si="47"/>
        <v>0</v>
      </c>
      <c r="BI326" s="216">
        <f t="shared" si="48"/>
        <v>0</v>
      </c>
      <c r="BJ326" s="25" t="s">
        <v>24</v>
      </c>
      <c r="BK326" s="216">
        <f t="shared" si="49"/>
        <v>0</v>
      </c>
      <c r="BL326" s="25" t="s">
        <v>588</v>
      </c>
      <c r="BM326" s="25" t="s">
        <v>3571</v>
      </c>
    </row>
    <row r="327" spans="2:65" s="1" customFormat="1" ht="22.5" customHeight="1">
      <c r="B327" s="42"/>
      <c r="C327" s="205" t="s">
        <v>948</v>
      </c>
      <c r="D327" s="205" t="s">
        <v>230</v>
      </c>
      <c r="E327" s="206" t="s">
        <v>3572</v>
      </c>
      <c r="F327" s="207" t="s">
        <v>3573</v>
      </c>
      <c r="G327" s="208" t="s">
        <v>852</v>
      </c>
      <c r="H327" s="209">
        <v>1</v>
      </c>
      <c r="I327" s="210"/>
      <c r="J327" s="211">
        <f t="shared" si="40"/>
        <v>0</v>
      </c>
      <c r="K327" s="207" t="s">
        <v>3144</v>
      </c>
      <c r="L327" s="62"/>
      <c r="M327" s="212" t="s">
        <v>22</v>
      </c>
      <c r="N327" s="213" t="s">
        <v>50</v>
      </c>
      <c r="O327" s="43"/>
      <c r="P327" s="214">
        <f t="shared" si="41"/>
        <v>0</v>
      </c>
      <c r="Q327" s="214">
        <v>0</v>
      </c>
      <c r="R327" s="214">
        <f t="shared" si="42"/>
        <v>0</v>
      </c>
      <c r="S327" s="214">
        <v>0</v>
      </c>
      <c r="T327" s="215">
        <f t="shared" si="43"/>
        <v>0</v>
      </c>
      <c r="AR327" s="25" t="s">
        <v>588</v>
      </c>
      <c r="AT327" s="25" t="s">
        <v>230</v>
      </c>
      <c r="AU327" s="25" t="s">
        <v>87</v>
      </c>
      <c r="AY327" s="25" t="s">
        <v>228</v>
      </c>
      <c r="BE327" s="216">
        <f t="shared" si="44"/>
        <v>0</v>
      </c>
      <c r="BF327" s="216">
        <f t="shared" si="45"/>
        <v>0</v>
      </c>
      <c r="BG327" s="216">
        <f t="shared" si="46"/>
        <v>0</v>
      </c>
      <c r="BH327" s="216">
        <f t="shared" si="47"/>
        <v>0</v>
      </c>
      <c r="BI327" s="216">
        <f t="shared" si="48"/>
        <v>0</v>
      </c>
      <c r="BJ327" s="25" t="s">
        <v>24</v>
      </c>
      <c r="BK327" s="216">
        <f t="shared" si="49"/>
        <v>0</v>
      </c>
      <c r="BL327" s="25" t="s">
        <v>588</v>
      </c>
      <c r="BM327" s="25" t="s">
        <v>3574</v>
      </c>
    </row>
    <row r="328" spans="2:65" s="1" customFormat="1" ht="22.5" customHeight="1">
      <c r="B328" s="42"/>
      <c r="C328" s="205" t="s">
        <v>956</v>
      </c>
      <c r="D328" s="205" t="s">
        <v>230</v>
      </c>
      <c r="E328" s="206" t="s">
        <v>3575</v>
      </c>
      <c r="F328" s="207" t="s">
        <v>3576</v>
      </c>
      <c r="G328" s="208" t="s">
        <v>852</v>
      </c>
      <c r="H328" s="209">
        <v>1</v>
      </c>
      <c r="I328" s="210"/>
      <c r="J328" s="211">
        <f t="shared" si="40"/>
        <v>0</v>
      </c>
      <c r="K328" s="207" t="s">
        <v>3144</v>
      </c>
      <c r="L328" s="62"/>
      <c r="M328" s="212" t="s">
        <v>22</v>
      </c>
      <c r="N328" s="213" t="s">
        <v>50</v>
      </c>
      <c r="O328" s="43"/>
      <c r="P328" s="214">
        <f t="shared" si="41"/>
        <v>0</v>
      </c>
      <c r="Q328" s="214">
        <v>0</v>
      </c>
      <c r="R328" s="214">
        <f t="shared" si="42"/>
        <v>0</v>
      </c>
      <c r="S328" s="214">
        <v>0</v>
      </c>
      <c r="T328" s="215">
        <f t="shared" si="43"/>
        <v>0</v>
      </c>
      <c r="AR328" s="25" t="s">
        <v>588</v>
      </c>
      <c r="AT328" s="25" t="s">
        <v>230</v>
      </c>
      <c r="AU328" s="25" t="s">
        <v>87</v>
      </c>
      <c r="AY328" s="25" t="s">
        <v>228</v>
      </c>
      <c r="BE328" s="216">
        <f t="shared" si="44"/>
        <v>0</v>
      </c>
      <c r="BF328" s="216">
        <f t="shared" si="45"/>
        <v>0</v>
      </c>
      <c r="BG328" s="216">
        <f t="shared" si="46"/>
        <v>0</v>
      </c>
      <c r="BH328" s="216">
        <f t="shared" si="47"/>
        <v>0</v>
      </c>
      <c r="BI328" s="216">
        <f t="shared" si="48"/>
        <v>0</v>
      </c>
      <c r="BJ328" s="25" t="s">
        <v>24</v>
      </c>
      <c r="BK328" s="216">
        <f t="shared" si="49"/>
        <v>0</v>
      </c>
      <c r="BL328" s="25" t="s">
        <v>588</v>
      </c>
      <c r="BM328" s="25" t="s">
        <v>3577</v>
      </c>
    </row>
    <row r="329" spans="2:65" s="1" customFormat="1" ht="22.5" customHeight="1">
      <c r="B329" s="42"/>
      <c r="C329" s="205" t="s">
        <v>962</v>
      </c>
      <c r="D329" s="205" t="s">
        <v>230</v>
      </c>
      <c r="E329" s="206" t="s">
        <v>3562</v>
      </c>
      <c r="F329" s="207" t="s">
        <v>3563</v>
      </c>
      <c r="G329" s="208" t="s">
        <v>852</v>
      </c>
      <c r="H329" s="209">
        <v>3</v>
      </c>
      <c r="I329" s="210"/>
      <c r="J329" s="211">
        <f t="shared" si="40"/>
        <v>0</v>
      </c>
      <c r="K329" s="207" t="s">
        <v>3144</v>
      </c>
      <c r="L329" s="62"/>
      <c r="M329" s="212" t="s">
        <v>22</v>
      </c>
      <c r="N329" s="213" t="s">
        <v>50</v>
      </c>
      <c r="O329" s="43"/>
      <c r="P329" s="214">
        <f t="shared" si="41"/>
        <v>0</v>
      </c>
      <c r="Q329" s="214">
        <v>0</v>
      </c>
      <c r="R329" s="214">
        <f t="shared" si="42"/>
        <v>0</v>
      </c>
      <c r="S329" s="214">
        <v>0</v>
      </c>
      <c r="T329" s="215">
        <f t="shared" si="43"/>
        <v>0</v>
      </c>
      <c r="AR329" s="25" t="s">
        <v>588</v>
      </c>
      <c r="AT329" s="25" t="s">
        <v>230</v>
      </c>
      <c r="AU329" s="25" t="s">
        <v>87</v>
      </c>
      <c r="AY329" s="25" t="s">
        <v>228</v>
      </c>
      <c r="BE329" s="216">
        <f t="shared" si="44"/>
        <v>0</v>
      </c>
      <c r="BF329" s="216">
        <f t="shared" si="45"/>
        <v>0</v>
      </c>
      <c r="BG329" s="216">
        <f t="shared" si="46"/>
        <v>0</v>
      </c>
      <c r="BH329" s="216">
        <f t="shared" si="47"/>
        <v>0</v>
      </c>
      <c r="BI329" s="216">
        <f t="shared" si="48"/>
        <v>0</v>
      </c>
      <c r="BJ329" s="25" t="s">
        <v>24</v>
      </c>
      <c r="BK329" s="216">
        <f t="shared" si="49"/>
        <v>0</v>
      </c>
      <c r="BL329" s="25" t="s">
        <v>588</v>
      </c>
      <c r="BM329" s="25" t="s">
        <v>3578</v>
      </c>
    </row>
    <row r="330" spans="2:65" s="1" customFormat="1" ht="22.5" customHeight="1">
      <c r="B330" s="42"/>
      <c r="C330" s="205" t="s">
        <v>967</v>
      </c>
      <c r="D330" s="205" t="s">
        <v>230</v>
      </c>
      <c r="E330" s="206" t="s">
        <v>3579</v>
      </c>
      <c r="F330" s="207" t="s">
        <v>3580</v>
      </c>
      <c r="G330" s="208" t="s">
        <v>852</v>
      </c>
      <c r="H330" s="209">
        <v>1</v>
      </c>
      <c r="I330" s="210"/>
      <c r="J330" s="211">
        <f t="shared" si="40"/>
        <v>0</v>
      </c>
      <c r="K330" s="207" t="s">
        <v>3144</v>
      </c>
      <c r="L330" s="62"/>
      <c r="M330" s="212" t="s">
        <v>22</v>
      </c>
      <c r="N330" s="213" t="s">
        <v>50</v>
      </c>
      <c r="O330" s="43"/>
      <c r="P330" s="214">
        <f t="shared" si="41"/>
        <v>0</v>
      </c>
      <c r="Q330" s="214">
        <v>0</v>
      </c>
      <c r="R330" s="214">
        <f t="shared" si="42"/>
        <v>0</v>
      </c>
      <c r="S330" s="214">
        <v>0</v>
      </c>
      <c r="T330" s="215">
        <f t="shared" si="43"/>
        <v>0</v>
      </c>
      <c r="AR330" s="25" t="s">
        <v>588</v>
      </c>
      <c r="AT330" s="25" t="s">
        <v>230</v>
      </c>
      <c r="AU330" s="25" t="s">
        <v>87</v>
      </c>
      <c r="AY330" s="25" t="s">
        <v>228</v>
      </c>
      <c r="BE330" s="216">
        <f t="shared" si="44"/>
        <v>0</v>
      </c>
      <c r="BF330" s="216">
        <f t="shared" si="45"/>
        <v>0</v>
      </c>
      <c r="BG330" s="216">
        <f t="shared" si="46"/>
        <v>0</v>
      </c>
      <c r="BH330" s="216">
        <f t="shared" si="47"/>
        <v>0</v>
      </c>
      <c r="BI330" s="216">
        <f t="shared" si="48"/>
        <v>0</v>
      </c>
      <c r="BJ330" s="25" t="s">
        <v>24</v>
      </c>
      <c r="BK330" s="216">
        <f t="shared" si="49"/>
        <v>0</v>
      </c>
      <c r="BL330" s="25" t="s">
        <v>588</v>
      </c>
      <c r="BM330" s="25" t="s">
        <v>3581</v>
      </c>
    </row>
    <row r="331" spans="2:65" s="1" customFormat="1" ht="22.5" customHeight="1">
      <c r="B331" s="42"/>
      <c r="C331" s="205" t="s">
        <v>971</v>
      </c>
      <c r="D331" s="205" t="s">
        <v>230</v>
      </c>
      <c r="E331" s="206" t="s">
        <v>3582</v>
      </c>
      <c r="F331" s="207" t="s">
        <v>3583</v>
      </c>
      <c r="G331" s="208" t="s">
        <v>852</v>
      </c>
      <c r="H331" s="209">
        <v>1</v>
      </c>
      <c r="I331" s="210"/>
      <c r="J331" s="211">
        <f t="shared" si="40"/>
        <v>0</v>
      </c>
      <c r="K331" s="207" t="s">
        <v>3144</v>
      </c>
      <c r="L331" s="62"/>
      <c r="M331" s="212" t="s">
        <v>22</v>
      </c>
      <c r="N331" s="213" t="s">
        <v>50</v>
      </c>
      <c r="O331" s="43"/>
      <c r="P331" s="214">
        <f t="shared" si="41"/>
        <v>0</v>
      </c>
      <c r="Q331" s="214">
        <v>0</v>
      </c>
      <c r="R331" s="214">
        <f t="shared" si="42"/>
        <v>0</v>
      </c>
      <c r="S331" s="214">
        <v>0</v>
      </c>
      <c r="T331" s="215">
        <f t="shared" si="43"/>
        <v>0</v>
      </c>
      <c r="AR331" s="25" t="s">
        <v>588</v>
      </c>
      <c r="AT331" s="25" t="s">
        <v>230</v>
      </c>
      <c r="AU331" s="25" t="s">
        <v>87</v>
      </c>
      <c r="AY331" s="25" t="s">
        <v>228</v>
      </c>
      <c r="BE331" s="216">
        <f t="shared" si="44"/>
        <v>0</v>
      </c>
      <c r="BF331" s="216">
        <f t="shared" si="45"/>
        <v>0</v>
      </c>
      <c r="BG331" s="216">
        <f t="shared" si="46"/>
        <v>0</v>
      </c>
      <c r="BH331" s="216">
        <f t="shared" si="47"/>
        <v>0</v>
      </c>
      <c r="BI331" s="216">
        <f t="shared" si="48"/>
        <v>0</v>
      </c>
      <c r="BJ331" s="25" t="s">
        <v>24</v>
      </c>
      <c r="BK331" s="216">
        <f t="shared" si="49"/>
        <v>0</v>
      </c>
      <c r="BL331" s="25" t="s">
        <v>588</v>
      </c>
      <c r="BM331" s="25" t="s">
        <v>3584</v>
      </c>
    </row>
    <row r="332" spans="2:65" s="1" customFormat="1" ht="22.5" customHeight="1">
      <c r="B332" s="42"/>
      <c r="C332" s="205" t="s">
        <v>976</v>
      </c>
      <c r="D332" s="205" t="s">
        <v>230</v>
      </c>
      <c r="E332" s="206" t="s">
        <v>3585</v>
      </c>
      <c r="F332" s="207" t="s">
        <v>3586</v>
      </c>
      <c r="G332" s="208" t="s">
        <v>852</v>
      </c>
      <c r="H332" s="209">
        <v>1</v>
      </c>
      <c r="I332" s="210"/>
      <c r="J332" s="211">
        <f t="shared" si="40"/>
        <v>0</v>
      </c>
      <c r="K332" s="207" t="s">
        <v>3144</v>
      </c>
      <c r="L332" s="62"/>
      <c r="M332" s="212" t="s">
        <v>22</v>
      </c>
      <c r="N332" s="213" t="s">
        <v>50</v>
      </c>
      <c r="O332" s="43"/>
      <c r="P332" s="214">
        <f t="shared" si="41"/>
        <v>0</v>
      </c>
      <c r="Q332" s="214">
        <v>0</v>
      </c>
      <c r="R332" s="214">
        <f t="shared" si="42"/>
        <v>0</v>
      </c>
      <c r="S332" s="214">
        <v>0</v>
      </c>
      <c r="T332" s="215">
        <f t="shared" si="43"/>
        <v>0</v>
      </c>
      <c r="AR332" s="25" t="s">
        <v>588</v>
      </c>
      <c r="AT332" s="25" t="s">
        <v>230</v>
      </c>
      <c r="AU332" s="25" t="s">
        <v>87</v>
      </c>
      <c r="AY332" s="25" t="s">
        <v>228</v>
      </c>
      <c r="BE332" s="216">
        <f t="shared" si="44"/>
        <v>0</v>
      </c>
      <c r="BF332" s="216">
        <f t="shared" si="45"/>
        <v>0</v>
      </c>
      <c r="BG332" s="216">
        <f t="shared" si="46"/>
        <v>0</v>
      </c>
      <c r="BH332" s="216">
        <f t="shared" si="47"/>
        <v>0</v>
      </c>
      <c r="BI332" s="216">
        <f t="shared" si="48"/>
        <v>0</v>
      </c>
      <c r="BJ332" s="25" t="s">
        <v>24</v>
      </c>
      <c r="BK332" s="216">
        <f t="shared" si="49"/>
        <v>0</v>
      </c>
      <c r="BL332" s="25" t="s">
        <v>588</v>
      </c>
      <c r="BM332" s="25" t="s">
        <v>3587</v>
      </c>
    </row>
    <row r="333" spans="2:65" s="1" customFormat="1" ht="22.5" customHeight="1">
      <c r="B333" s="42"/>
      <c r="C333" s="205" t="s">
        <v>992</v>
      </c>
      <c r="D333" s="205" t="s">
        <v>230</v>
      </c>
      <c r="E333" s="206" t="s">
        <v>3588</v>
      </c>
      <c r="F333" s="207" t="s">
        <v>3589</v>
      </c>
      <c r="G333" s="208" t="s">
        <v>852</v>
      </c>
      <c r="H333" s="209">
        <v>1</v>
      </c>
      <c r="I333" s="210"/>
      <c r="J333" s="211">
        <f t="shared" si="40"/>
        <v>0</v>
      </c>
      <c r="K333" s="207" t="s">
        <v>3144</v>
      </c>
      <c r="L333" s="62"/>
      <c r="M333" s="212" t="s">
        <v>22</v>
      </c>
      <c r="N333" s="213" t="s">
        <v>50</v>
      </c>
      <c r="O333" s="43"/>
      <c r="P333" s="214">
        <f t="shared" si="41"/>
        <v>0</v>
      </c>
      <c r="Q333" s="214">
        <v>0</v>
      </c>
      <c r="R333" s="214">
        <f t="shared" si="42"/>
        <v>0</v>
      </c>
      <c r="S333" s="214">
        <v>0</v>
      </c>
      <c r="T333" s="215">
        <f t="shared" si="43"/>
        <v>0</v>
      </c>
      <c r="AR333" s="25" t="s">
        <v>588</v>
      </c>
      <c r="AT333" s="25" t="s">
        <v>230</v>
      </c>
      <c r="AU333" s="25" t="s">
        <v>87</v>
      </c>
      <c r="AY333" s="25" t="s">
        <v>228</v>
      </c>
      <c r="BE333" s="216">
        <f t="shared" si="44"/>
        <v>0</v>
      </c>
      <c r="BF333" s="216">
        <f t="shared" si="45"/>
        <v>0</v>
      </c>
      <c r="BG333" s="216">
        <f t="shared" si="46"/>
        <v>0</v>
      </c>
      <c r="BH333" s="216">
        <f t="shared" si="47"/>
        <v>0</v>
      </c>
      <c r="BI333" s="216">
        <f t="shared" si="48"/>
        <v>0</v>
      </c>
      <c r="BJ333" s="25" t="s">
        <v>24</v>
      </c>
      <c r="BK333" s="216">
        <f t="shared" si="49"/>
        <v>0</v>
      </c>
      <c r="BL333" s="25" t="s">
        <v>588</v>
      </c>
      <c r="BM333" s="25" t="s">
        <v>3590</v>
      </c>
    </row>
    <row r="334" spans="2:65" s="1" customFormat="1" ht="22.5" customHeight="1">
      <c r="B334" s="42"/>
      <c r="C334" s="205" t="s">
        <v>1021</v>
      </c>
      <c r="D334" s="205" t="s">
        <v>230</v>
      </c>
      <c r="E334" s="206" t="s">
        <v>3591</v>
      </c>
      <c r="F334" s="207" t="s">
        <v>3592</v>
      </c>
      <c r="G334" s="208" t="s">
        <v>852</v>
      </c>
      <c r="H334" s="209">
        <v>1</v>
      </c>
      <c r="I334" s="210"/>
      <c r="J334" s="211">
        <f t="shared" si="40"/>
        <v>0</v>
      </c>
      <c r="K334" s="207" t="s">
        <v>3144</v>
      </c>
      <c r="L334" s="62"/>
      <c r="M334" s="212" t="s">
        <v>22</v>
      </c>
      <c r="N334" s="213" t="s">
        <v>50</v>
      </c>
      <c r="O334" s="43"/>
      <c r="P334" s="214">
        <f t="shared" si="41"/>
        <v>0</v>
      </c>
      <c r="Q334" s="214">
        <v>0</v>
      </c>
      <c r="R334" s="214">
        <f t="shared" si="42"/>
        <v>0</v>
      </c>
      <c r="S334" s="214">
        <v>0</v>
      </c>
      <c r="T334" s="215">
        <f t="shared" si="43"/>
        <v>0</v>
      </c>
      <c r="AR334" s="25" t="s">
        <v>588</v>
      </c>
      <c r="AT334" s="25" t="s">
        <v>230</v>
      </c>
      <c r="AU334" s="25" t="s">
        <v>87</v>
      </c>
      <c r="AY334" s="25" t="s">
        <v>228</v>
      </c>
      <c r="BE334" s="216">
        <f t="shared" si="44"/>
        <v>0</v>
      </c>
      <c r="BF334" s="216">
        <f t="shared" si="45"/>
        <v>0</v>
      </c>
      <c r="BG334" s="216">
        <f t="shared" si="46"/>
        <v>0</v>
      </c>
      <c r="BH334" s="216">
        <f t="shared" si="47"/>
        <v>0</v>
      </c>
      <c r="BI334" s="216">
        <f t="shared" si="48"/>
        <v>0</v>
      </c>
      <c r="BJ334" s="25" t="s">
        <v>24</v>
      </c>
      <c r="BK334" s="216">
        <f t="shared" si="49"/>
        <v>0</v>
      </c>
      <c r="BL334" s="25" t="s">
        <v>588</v>
      </c>
      <c r="BM334" s="25" t="s">
        <v>3593</v>
      </c>
    </row>
    <row r="335" spans="2:65" s="11" customFormat="1" ht="29.85" customHeight="1">
      <c r="B335" s="188"/>
      <c r="C335" s="189"/>
      <c r="D335" s="202" t="s">
        <v>78</v>
      </c>
      <c r="E335" s="203" t="s">
        <v>3594</v>
      </c>
      <c r="F335" s="203" t="s">
        <v>3595</v>
      </c>
      <c r="G335" s="189"/>
      <c r="H335" s="189"/>
      <c r="I335" s="192"/>
      <c r="J335" s="204">
        <f>BK335</f>
        <v>0</v>
      </c>
      <c r="K335" s="189"/>
      <c r="L335" s="194"/>
      <c r="M335" s="195"/>
      <c r="N335" s="196"/>
      <c r="O335" s="196"/>
      <c r="P335" s="197">
        <f>SUM(P336:P338)</f>
        <v>0</v>
      </c>
      <c r="Q335" s="196"/>
      <c r="R335" s="197">
        <f>SUM(R336:R338)</f>
        <v>0</v>
      </c>
      <c r="S335" s="196"/>
      <c r="T335" s="198">
        <f>SUM(T336:T338)</f>
        <v>0</v>
      </c>
      <c r="AR335" s="199" t="s">
        <v>101</v>
      </c>
      <c r="AT335" s="200" t="s">
        <v>78</v>
      </c>
      <c r="AU335" s="200" t="s">
        <v>24</v>
      </c>
      <c r="AY335" s="199" t="s">
        <v>228</v>
      </c>
      <c r="BK335" s="201">
        <f>SUM(BK336:BK338)</f>
        <v>0</v>
      </c>
    </row>
    <row r="336" spans="2:65" s="1" customFormat="1" ht="22.5" customHeight="1">
      <c r="B336" s="42"/>
      <c r="C336" s="205" t="s">
        <v>1028</v>
      </c>
      <c r="D336" s="205" t="s">
        <v>230</v>
      </c>
      <c r="E336" s="206" t="s">
        <v>3596</v>
      </c>
      <c r="F336" s="207" t="s">
        <v>3597</v>
      </c>
      <c r="G336" s="208" t="s">
        <v>515</v>
      </c>
      <c r="H336" s="209">
        <v>1</v>
      </c>
      <c r="I336" s="210"/>
      <c r="J336" s="211">
        <f>ROUND(I336*H336,2)</f>
        <v>0</v>
      </c>
      <c r="K336" s="207" t="s">
        <v>3144</v>
      </c>
      <c r="L336" s="62"/>
      <c r="M336" s="212" t="s">
        <v>22</v>
      </c>
      <c r="N336" s="213" t="s">
        <v>50</v>
      </c>
      <c r="O336" s="43"/>
      <c r="P336" s="214">
        <f>O336*H336</f>
        <v>0</v>
      </c>
      <c r="Q336" s="214">
        <v>0</v>
      </c>
      <c r="R336" s="214">
        <f>Q336*H336</f>
        <v>0</v>
      </c>
      <c r="S336" s="214">
        <v>0</v>
      </c>
      <c r="T336" s="215">
        <f>S336*H336</f>
        <v>0</v>
      </c>
      <c r="AR336" s="25" t="s">
        <v>588</v>
      </c>
      <c r="AT336" s="25" t="s">
        <v>230</v>
      </c>
      <c r="AU336" s="25" t="s">
        <v>87</v>
      </c>
      <c r="AY336" s="25" t="s">
        <v>228</v>
      </c>
      <c r="BE336" s="216">
        <f>IF(N336="základní",J336,0)</f>
        <v>0</v>
      </c>
      <c r="BF336" s="216">
        <f>IF(N336="snížená",J336,0)</f>
        <v>0</v>
      </c>
      <c r="BG336" s="216">
        <f>IF(N336="zákl. přenesená",J336,0)</f>
        <v>0</v>
      </c>
      <c r="BH336" s="216">
        <f>IF(N336="sníž. přenesená",J336,0)</f>
        <v>0</v>
      </c>
      <c r="BI336" s="216">
        <f>IF(N336="nulová",J336,0)</f>
        <v>0</v>
      </c>
      <c r="BJ336" s="25" t="s">
        <v>24</v>
      </c>
      <c r="BK336" s="216">
        <f>ROUND(I336*H336,2)</f>
        <v>0</v>
      </c>
      <c r="BL336" s="25" t="s">
        <v>588</v>
      </c>
      <c r="BM336" s="25" t="s">
        <v>3598</v>
      </c>
    </row>
    <row r="337" spans="2:65" s="1" customFormat="1" ht="22.5" customHeight="1">
      <c r="B337" s="42"/>
      <c r="C337" s="205" t="s">
        <v>1032</v>
      </c>
      <c r="D337" s="205" t="s">
        <v>230</v>
      </c>
      <c r="E337" s="206" t="s">
        <v>3599</v>
      </c>
      <c r="F337" s="207" t="s">
        <v>3600</v>
      </c>
      <c r="G337" s="208" t="s">
        <v>515</v>
      </c>
      <c r="H337" s="209">
        <v>1</v>
      </c>
      <c r="I337" s="210"/>
      <c r="J337" s="211">
        <f>ROUND(I337*H337,2)</f>
        <v>0</v>
      </c>
      <c r="K337" s="207" t="s">
        <v>3144</v>
      </c>
      <c r="L337" s="62"/>
      <c r="M337" s="212" t="s">
        <v>22</v>
      </c>
      <c r="N337" s="213" t="s">
        <v>50</v>
      </c>
      <c r="O337" s="43"/>
      <c r="P337" s="214">
        <f>O337*H337</f>
        <v>0</v>
      </c>
      <c r="Q337" s="214">
        <v>0</v>
      </c>
      <c r="R337" s="214">
        <f>Q337*H337</f>
        <v>0</v>
      </c>
      <c r="S337" s="214">
        <v>0</v>
      </c>
      <c r="T337" s="215">
        <f>S337*H337</f>
        <v>0</v>
      </c>
      <c r="AR337" s="25" t="s">
        <v>588</v>
      </c>
      <c r="AT337" s="25" t="s">
        <v>230</v>
      </c>
      <c r="AU337" s="25" t="s">
        <v>87</v>
      </c>
      <c r="AY337" s="25" t="s">
        <v>228</v>
      </c>
      <c r="BE337" s="216">
        <f>IF(N337="základní",J337,0)</f>
        <v>0</v>
      </c>
      <c r="BF337" s="216">
        <f>IF(N337="snížená",J337,0)</f>
        <v>0</v>
      </c>
      <c r="BG337" s="216">
        <f>IF(N337="zákl. přenesená",J337,0)</f>
        <v>0</v>
      </c>
      <c r="BH337" s="216">
        <f>IF(N337="sníž. přenesená",J337,0)</f>
        <v>0</v>
      </c>
      <c r="BI337" s="216">
        <f>IF(N337="nulová",J337,0)</f>
        <v>0</v>
      </c>
      <c r="BJ337" s="25" t="s">
        <v>24</v>
      </c>
      <c r="BK337" s="216">
        <f>ROUND(I337*H337,2)</f>
        <v>0</v>
      </c>
      <c r="BL337" s="25" t="s">
        <v>588</v>
      </c>
      <c r="BM337" s="25" t="s">
        <v>3601</v>
      </c>
    </row>
    <row r="338" spans="2:65" s="1" customFormat="1" ht="22.5" customHeight="1">
      <c r="B338" s="42"/>
      <c r="C338" s="205" t="s">
        <v>1052</v>
      </c>
      <c r="D338" s="205" t="s">
        <v>230</v>
      </c>
      <c r="E338" s="206" t="s">
        <v>3602</v>
      </c>
      <c r="F338" s="207" t="s">
        <v>3603</v>
      </c>
      <c r="G338" s="208" t="s">
        <v>515</v>
      </c>
      <c r="H338" s="209">
        <v>1</v>
      </c>
      <c r="I338" s="210"/>
      <c r="J338" s="211">
        <f>ROUND(I338*H338,2)</f>
        <v>0</v>
      </c>
      <c r="K338" s="207" t="s">
        <v>3144</v>
      </c>
      <c r="L338" s="62"/>
      <c r="M338" s="212" t="s">
        <v>22</v>
      </c>
      <c r="N338" s="290" t="s">
        <v>50</v>
      </c>
      <c r="O338" s="291"/>
      <c r="P338" s="292">
        <f>O338*H338</f>
        <v>0</v>
      </c>
      <c r="Q338" s="292">
        <v>0</v>
      </c>
      <c r="R338" s="292">
        <f>Q338*H338</f>
        <v>0</v>
      </c>
      <c r="S338" s="292">
        <v>0</v>
      </c>
      <c r="T338" s="293">
        <f>S338*H338</f>
        <v>0</v>
      </c>
      <c r="AR338" s="25" t="s">
        <v>588</v>
      </c>
      <c r="AT338" s="25" t="s">
        <v>230</v>
      </c>
      <c r="AU338" s="25" t="s">
        <v>87</v>
      </c>
      <c r="AY338" s="25" t="s">
        <v>228</v>
      </c>
      <c r="BE338" s="216">
        <f>IF(N338="základní",J338,0)</f>
        <v>0</v>
      </c>
      <c r="BF338" s="216">
        <f>IF(N338="snížená",J338,0)</f>
        <v>0</v>
      </c>
      <c r="BG338" s="216">
        <f>IF(N338="zákl. přenesená",J338,0)</f>
        <v>0</v>
      </c>
      <c r="BH338" s="216">
        <f>IF(N338="sníž. přenesená",J338,0)</f>
        <v>0</v>
      </c>
      <c r="BI338" s="216">
        <f>IF(N338="nulová",J338,0)</f>
        <v>0</v>
      </c>
      <c r="BJ338" s="25" t="s">
        <v>24</v>
      </c>
      <c r="BK338" s="216">
        <f>ROUND(I338*H338,2)</f>
        <v>0</v>
      </c>
      <c r="BL338" s="25" t="s">
        <v>588</v>
      </c>
      <c r="BM338" s="25" t="s">
        <v>3604</v>
      </c>
    </row>
    <row r="339" spans="2:65" s="1" customFormat="1" ht="6.95" customHeight="1">
      <c r="B339" s="57"/>
      <c r="C339" s="58"/>
      <c r="D339" s="58"/>
      <c r="E339" s="58"/>
      <c r="F339" s="58"/>
      <c r="G339" s="58"/>
      <c r="H339" s="58"/>
      <c r="I339" s="149"/>
      <c r="J339" s="58"/>
      <c r="K339" s="58"/>
      <c r="L339" s="62"/>
    </row>
  </sheetData>
  <sheetProtection algorithmName="SHA-512" hashValue="FEFdJPQ0calEJwmTHKebcHa3xMQMjjHfOMzgH+xCPmQgu7H6XRgTKMyzpeow7cKVsro1f82G8nnPEZmvdtjqLQ==" saltValue="Czkv+P85XHmC81Hc9HZwWw==" spinCount="100000" sheet="1" objects="1" scenarios="1" formatCells="0" formatColumns="0" formatRows="0" sort="0" autoFilter="0"/>
  <autoFilter ref="C149:K338"/>
  <mergeCells count="15">
    <mergeCell ref="E140:H140"/>
    <mergeCell ref="E138:H138"/>
    <mergeCell ref="E142:H142"/>
    <mergeCell ref="G1:H1"/>
    <mergeCell ref="L2:V2"/>
    <mergeCell ref="E49:H49"/>
    <mergeCell ref="E53:H53"/>
    <mergeCell ref="E51:H51"/>
    <mergeCell ref="E55:H55"/>
    <mergeCell ref="E136:H136"/>
    <mergeCell ref="E7:H7"/>
    <mergeCell ref="E11:H11"/>
    <mergeCell ref="E9:H9"/>
    <mergeCell ref="E13:H13"/>
    <mergeCell ref="E28:H28"/>
  </mergeCells>
  <hyperlinks>
    <hyperlink ref="F1:G1" location="C2" display="1) Krycí list soupisu"/>
    <hyperlink ref="G1:H1" location="C62" display="2) Rekapitulace"/>
    <hyperlink ref="J1" location="C14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105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ht="22.5" customHeight="1">
      <c r="B9" s="29"/>
      <c r="C9" s="30"/>
      <c r="D9" s="30"/>
      <c r="E9" s="422" t="s">
        <v>176</v>
      </c>
      <c r="F9" s="382"/>
      <c r="G9" s="382"/>
      <c r="H9" s="382"/>
      <c r="I9" s="127"/>
      <c r="J9" s="30"/>
      <c r="K9" s="32"/>
    </row>
    <row r="10" spans="1:70">
      <c r="B10" s="29"/>
      <c r="C10" s="30"/>
      <c r="D10" s="38" t="s">
        <v>177</v>
      </c>
      <c r="E10" s="30"/>
      <c r="F10" s="30"/>
      <c r="G10" s="30"/>
      <c r="H10" s="30"/>
      <c r="I10" s="127"/>
      <c r="J10" s="30"/>
      <c r="K10" s="32"/>
    </row>
    <row r="11" spans="1:70" s="1" customFormat="1" ht="22.5" customHeight="1">
      <c r="B11" s="42"/>
      <c r="C11" s="43"/>
      <c r="D11" s="43"/>
      <c r="E11" s="406" t="s">
        <v>3068</v>
      </c>
      <c r="F11" s="424"/>
      <c r="G11" s="424"/>
      <c r="H11" s="424"/>
      <c r="I11" s="128"/>
      <c r="J11" s="43"/>
      <c r="K11" s="46"/>
    </row>
    <row r="12" spans="1:70" s="1" customFormat="1">
      <c r="B12" s="42"/>
      <c r="C12" s="43"/>
      <c r="D12" s="38" t="s">
        <v>3069</v>
      </c>
      <c r="E12" s="43"/>
      <c r="F12" s="43"/>
      <c r="G12" s="43"/>
      <c r="H12" s="43"/>
      <c r="I12" s="128"/>
      <c r="J12" s="43"/>
      <c r="K12" s="46"/>
    </row>
    <row r="13" spans="1:70" s="1" customFormat="1" ht="36.950000000000003" customHeight="1">
      <c r="B13" s="42"/>
      <c r="C13" s="43"/>
      <c r="D13" s="43"/>
      <c r="E13" s="425" t="s">
        <v>3605</v>
      </c>
      <c r="F13" s="424"/>
      <c r="G13" s="424"/>
      <c r="H13" s="424"/>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386" t="s">
        <v>3071</v>
      </c>
      <c r="F28" s="386"/>
      <c r="G28" s="386"/>
      <c r="H28" s="386"/>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ROUND(J89,2)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ROUND(SUM(BE89:BE243), 2)</f>
        <v>0</v>
      </c>
      <c r="G34" s="43"/>
      <c r="H34" s="43"/>
      <c r="I34" s="141">
        <v>0.21</v>
      </c>
      <c r="J34" s="140">
        <f>ROUND(ROUND((SUM(BE89:BE243)), 2)*I34, 2)</f>
        <v>0</v>
      </c>
      <c r="K34" s="46"/>
    </row>
    <row r="35" spans="2:11" s="1" customFormat="1" ht="14.45" customHeight="1">
      <c r="B35" s="42"/>
      <c r="C35" s="43"/>
      <c r="D35" s="43"/>
      <c r="E35" s="50" t="s">
        <v>51</v>
      </c>
      <c r="F35" s="140">
        <f>ROUND(SUM(BF89:BF243), 2)</f>
        <v>0</v>
      </c>
      <c r="G35" s="43"/>
      <c r="H35" s="43"/>
      <c r="I35" s="141">
        <v>0.15</v>
      </c>
      <c r="J35" s="140">
        <f>ROUND(ROUND((SUM(BF89:BF243)), 2)*I35, 2)</f>
        <v>0</v>
      </c>
      <c r="K35" s="46"/>
    </row>
    <row r="36" spans="2:11" s="1" customFormat="1" ht="14.45" hidden="1" customHeight="1">
      <c r="B36" s="42"/>
      <c r="C36" s="43"/>
      <c r="D36" s="43"/>
      <c r="E36" s="50" t="s">
        <v>52</v>
      </c>
      <c r="F36" s="140">
        <f>ROUND(SUM(BG89:BG243), 2)</f>
        <v>0</v>
      </c>
      <c r="G36" s="43"/>
      <c r="H36" s="43"/>
      <c r="I36" s="141">
        <v>0.21</v>
      </c>
      <c r="J36" s="140">
        <v>0</v>
      </c>
      <c r="K36" s="46"/>
    </row>
    <row r="37" spans="2:11" s="1" customFormat="1" ht="14.45" hidden="1" customHeight="1">
      <c r="B37" s="42"/>
      <c r="C37" s="43"/>
      <c r="D37" s="43"/>
      <c r="E37" s="50" t="s">
        <v>53</v>
      </c>
      <c r="F37" s="140">
        <f>ROUND(SUM(BH89:BH243), 2)</f>
        <v>0</v>
      </c>
      <c r="G37" s="43"/>
      <c r="H37" s="43"/>
      <c r="I37" s="141">
        <v>0.15</v>
      </c>
      <c r="J37" s="140">
        <v>0</v>
      </c>
      <c r="K37" s="46"/>
    </row>
    <row r="38" spans="2:11" s="1" customFormat="1" ht="14.45" hidden="1" customHeight="1">
      <c r="B38" s="42"/>
      <c r="C38" s="43"/>
      <c r="D38" s="43"/>
      <c r="E38" s="50" t="s">
        <v>54</v>
      </c>
      <c r="F38" s="140">
        <f>ROUND(SUM(BI89:BI243),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2" t="str">
        <f>E7</f>
        <v>NOVÁ PSYCHIATRIE - NEMOCNICE TÁBOR (staveniště A)</v>
      </c>
      <c r="F49" s="423"/>
      <c r="G49" s="423"/>
      <c r="H49" s="423"/>
      <c r="I49" s="128"/>
      <c r="J49" s="43"/>
      <c r="K49" s="46"/>
    </row>
    <row r="50" spans="2:47">
      <c r="B50" s="29"/>
      <c r="C50" s="38" t="s">
        <v>175</v>
      </c>
      <c r="D50" s="30"/>
      <c r="E50" s="30"/>
      <c r="F50" s="30"/>
      <c r="G50" s="30"/>
      <c r="H50" s="30"/>
      <c r="I50" s="127"/>
      <c r="J50" s="30"/>
      <c r="K50" s="32"/>
    </row>
    <row r="51" spans="2:47" ht="22.5" customHeight="1">
      <c r="B51" s="29"/>
      <c r="C51" s="30"/>
      <c r="D51" s="30"/>
      <c r="E51" s="422" t="s">
        <v>176</v>
      </c>
      <c r="F51" s="382"/>
      <c r="G51" s="382"/>
      <c r="H51" s="382"/>
      <c r="I51" s="127"/>
      <c r="J51" s="30"/>
      <c r="K51" s="32"/>
    </row>
    <row r="52" spans="2:47">
      <c r="B52" s="29"/>
      <c r="C52" s="38" t="s">
        <v>177</v>
      </c>
      <c r="D52" s="30"/>
      <c r="E52" s="30"/>
      <c r="F52" s="30"/>
      <c r="G52" s="30"/>
      <c r="H52" s="30"/>
      <c r="I52" s="127"/>
      <c r="J52" s="30"/>
      <c r="K52" s="32"/>
    </row>
    <row r="53" spans="2:47" s="1" customFormat="1" ht="22.5" customHeight="1">
      <c r="B53" s="42"/>
      <c r="C53" s="43"/>
      <c r="D53" s="43"/>
      <c r="E53" s="406" t="s">
        <v>3068</v>
      </c>
      <c r="F53" s="424"/>
      <c r="G53" s="424"/>
      <c r="H53" s="424"/>
      <c r="I53" s="128"/>
      <c r="J53" s="43"/>
      <c r="K53" s="46"/>
    </row>
    <row r="54" spans="2:47" s="1" customFormat="1" ht="14.45" customHeight="1">
      <c r="B54" s="42"/>
      <c r="C54" s="38" t="s">
        <v>3069</v>
      </c>
      <c r="D54" s="43"/>
      <c r="E54" s="43"/>
      <c r="F54" s="43"/>
      <c r="G54" s="43"/>
      <c r="H54" s="43"/>
      <c r="I54" s="128"/>
      <c r="J54" s="43"/>
      <c r="K54" s="46"/>
    </row>
    <row r="55" spans="2:47" s="1" customFormat="1" ht="23.25" customHeight="1">
      <c r="B55" s="42"/>
      <c r="C55" s="43"/>
      <c r="D55" s="43"/>
      <c r="E55" s="425" t="str">
        <f>E13</f>
        <v>01.2B - SO 01.2 - Svítidla</v>
      </c>
      <c r="F55" s="424"/>
      <c r="G55" s="424"/>
      <c r="H55" s="424"/>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J89</f>
        <v>0</v>
      </c>
      <c r="K64" s="46"/>
      <c r="AU64" s="25" t="s">
        <v>184</v>
      </c>
    </row>
    <row r="65" spans="2:12" s="8" customFormat="1" ht="24.95" customHeight="1">
      <c r="B65" s="159"/>
      <c r="C65" s="160"/>
      <c r="D65" s="161" t="s">
        <v>3606</v>
      </c>
      <c r="E65" s="162"/>
      <c r="F65" s="162"/>
      <c r="G65" s="162"/>
      <c r="H65" s="162"/>
      <c r="I65" s="163"/>
      <c r="J65" s="164">
        <f>J90</f>
        <v>0</v>
      </c>
      <c r="K65" s="165"/>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212</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22.5" customHeight="1">
      <c r="B75" s="42"/>
      <c r="C75" s="64"/>
      <c r="D75" s="64"/>
      <c r="E75" s="426" t="str">
        <f>E7</f>
        <v>NOVÁ PSYCHIATRIE - NEMOCNICE TÁBOR (staveniště A)</v>
      </c>
      <c r="F75" s="427"/>
      <c r="G75" s="427"/>
      <c r="H75" s="427"/>
      <c r="I75" s="173"/>
      <c r="J75" s="64"/>
      <c r="K75" s="64"/>
      <c r="L75" s="62"/>
    </row>
    <row r="76" spans="2:12">
      <c r="B76" s="29"/>
      <c r="C76" s="66" t="s">
        <v>175</v>
      </c>
      <c r="D76" s="174"/>
      <c r="E76" s="174"/>
      <c r="F76" s="174"/>
      <c r="G76" s="174"/>
      <c r="H76" s="174"/>
      <c r="J76" s="174"/>
      <c r="K76" s="174"/>
      <c r="L76" s="175"/>
    </row>
    <row r="77" spans="2:12" ht="22.5" customHeight="1">
      <c r="B77" s="29"/>
      <c r="C77" s="174"/>
      <c r="D77" s="174"/>
      <c r="E77" s="426" t="s">
        <v>176</v>
      </c>
      <c r="F77" s="431"/>
      <c r="G77" s="431"/>
      <c r="H77" s="431"/>
      <c r="J77" s="174"/>
      <c r="K77" s="174"/>
      <c r="L77" s="175"/>
    </row>
    <row r="78" spans="2:12">
      <c r="B78" s="29"/>
      <c r="C78" s="66" t="s">
        <v>177</v>
      </c>
      <c r="D78" s="174"/>
      <c r="E78" s="174"/>
      <c r="F78" s="174"/>
      <c r="G78" s="174"/>
      <c r="H78" s="174"/>
      <c r="J78" s="174"/>
      <c r="K78" s="174"/>
      <c r="L78" s="175"/>
    </row>
    <row r="79" spans="2:12" s="1" customFormat="1" ht="22.5" customHeight="1">
      <c r="B79" s="42"/>
      <c r="C79" s="64"/>
      <c r="D79" s="64"/>
      <c r="E79" s="430" t="s">
        <v>3068</v>
      </c>
      <c r="F79" s="428"/>
      <c r="G79" s="428"/>
      <c r="H79" s="428"/>
      <c r="I79" s="173"/>
      <c r="J79" s="64"/>
      <c r="K79" s="64"/>
      <c r="L79" s="62"/>
    </row>
    <row r="80" spans="2:12" s="1" customFormat="1" ht="14.45" customHeight="1">
      <c r="B80" s="42"/>
      <c r="C80" s="66" t="s">
        <v>3069</v>
      </c>
      <c r="D80" s="64"/>
      <c r="E80" s="64"/>
      <c r="F80" s="64"/>
      <c r="G80" s="64"/>
      <c r="H80" s="64"/>
      <c r="I80" s="173"/>
      <c r="J80" s="64"/>
      <c r="K80" s="64"/>
      <c r="L80" s="62"/>
    </row>
    <row r="81" spans="2:65" s="1" customFormat="1" ht="23.25" customHeight="1">
      <c r="B81" s="42"/>
      <c r="C81" s="64"/>
      <c r="D81" s="64"/>
      <c r="E81" s="397" t="str">
        <f>E13</f>
        <v>01.2B - SO 01.2 - Svítidla</v>
      </c>
      <c r="F81" s="428"/>
      <c r="G81" s="428"/>
      <c r="H81" s="428"/>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25</v>
      </c>
      <c r="D83" s="64"/>
      <c r="E83" s="64"/>
      <c r="F83" s="176" t="str">
        <f>F16</f>
        <v>Tábor</v>
      </c>
      <c r="G83" s="64"/>
      <c r="H83" s="64"/>
      <c r="I83" s="177" t="s">
        <v>27</v>
      </c>
      <c r="J83" s="74" t="str">
        <f>IF(J16="","",J16)</f>
        <v>13. 9. 2017</v>
      </c>
      <c r="K83" s="64"/>
      <c r="L83" s="62"/>
    </row>
    <row r="84" spans="2:65" s="1" customFormat="1" ht="6.95" customHeight="1">
      <c r="B84" s="42"/>
      <c r="C84" s="64"/>
      <c r="D84" s="64"/>
      <c r="E84" s="64"/>
      <c r="F84" s="64"/>
      <c r="G84" s="64"/>
      <c r="H84" s="64"/>
      <c r="I84" s="173"/>
      <c r="J84" s="64"/>
      <c r="K84" s="64"/>
      <c r="L84" s="62"/>
    </row>
    <row r="85" spans="2:65" s="1" customFormat="1">
      <c r="B85" s="42"/>
      <c r="C85" s="66" t="s">
        <v>31</v>
      </c>
      <c r="D85" s="64"/>
      <c r="E85" s="64"/>
      <c r="F85" s="176" t="str">
        <f>E19</f>
        <v>Nemocnice Tábor,a.s.Kpt. Jaroše 2000 390 02 Tábor</v>
      </c>
      <c r="G85" s="64"/>
      <c r="H85" s="64"/>
      <c r="I85" s="177" t="s">
        <v>39</v>
      </c>
      <c r="J85" s="176" t="str">
        <f>E25</f>
        <v>Atelier H1 Ing.arch.J.Hochman, K Biřičce, HK</v>
      </c>
      <c r="K85" s="64"/>
      <c r="L85" s="62"/>
    </row>
    <row r="86" spans="2:65" s="1" customFormat="1" ht="14.45" customHeight="1">
      <c r="B86" s="42"/>
      <c r="C86" s="66" t="s">
        <v>37</v>
      </c>
      <c r="D86" s="64"/>
      <c r="E86" s="64"/>
      <c r="F86" s="176" t="str">
        <f>IF(E22="","",E22)</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8"/>
      <c r="C88" s="179" t="s">
        <v>213</v>
      </c>
      <c r="D88" s="180" t="s">
        <v>64</v>
      </c>
      <c r="E88" s="180" t="s">
        <v>60</v>
      </c>
      <c r="F88" s="180" t="s">
        <v>214</v>
      </c>
      <c r="G88" s="180" t="s">
        <v>215</v>
      </c>
      <c r="H88" s="180" t="s">
        <v>216</v>
      </c>
      <c r="I88" s="181" t="s">
        <v>217</v>
      </c>
      <c r="J88" s="180" t="s">
        <v>182</v>
      </c>
      <c r="K88" s="182" t="s">
        <v>218</v>
      </c>
      <c r="L88" s="183"/>
      <c r="M88" s="82" t="s">
        <v>219</v>
      </c>
      <c r="N88" s="83" t="s">
        <v>49</v>
      </c>
      <c r="O88" s="83" t="s">
        <v>220</v>
      </c>
      <c r="P88" s="83" t="s">
        <v>221</v>
      </c>
      <c r="Q88" s="83" t="s">
        <v>222</v>
      </c>
      <c r="R88" s="83" t="s">
        <v>223</v>
      </c>
      <c r="S88" s="83" t="s">
        <v>224</v>
      </c>
      <c r="T88" s="84" t="s">
        <v>225</v>
      </c>
    </row>
    <row r="89" spans="2:65" s="1" customFormat="1" ht="29.25" customHeight="1">
      <c r="B89" s="42"/>
      <c r="C89" s="88" t="s">
        <v>183</v>
      </c>
      <c r="D89" s="64"/>
      <c r="E89" s="64"/>
      <c r="F89" s="64"/>
      <c r="G89" s="64"/>
      <c r="H89" s="64"/>
      <c r="I89" s="173"/>
      <c r="J89" s="184">
        <f>BK89</f>
        <v>0</v>
      </c>
      <c r="K89" s="64"/>
      <c r="L89" s="62"/>
      <c r="M89" s="85"/>
      <c r="N89" s="86"/>
      <c r="O89" s="86"/>
      <c r="P89" s="185">
        <f>P90</f>
        <v>0</v>
      </c>
      <c r="Q89" s="86"/>
      <c r="R89" s="185">
        <f>R90</f>
        <v>0</v>
      </c>
      <c r="S89" s="86"/>
      <c r="T89" s="186">
        <f>T90</f>
        <v>0</v>
      </c>
      <c r="AT89" s="25" t="s">
        <v>78</v>
      </c>
      <c r="AU89" s="25" t="s">
        <v>184</v>
      </c>
      <c r="BK89" s="187">
        <f>BK90</f>
        <v>0</v>
      </c>
    </row>
    <row r="90" spans="2:65" s="11" customFormat="1" ht="37.35" customHeight="1">
      <c r="B90" s="188"/>
      <c r="C90" s="189"/>
      <c r="D90" s="202" t="s">
        <v>78</v>
      </c>
      <c r="E90" s="296" t="s">
        <v>3134</v>
      </c>
      <c r="F90" s="296" t="s">
        <v>3607</v>
      </c>
      <c r="G90" s="189"/>
      <c r="H90" s="189"/>
      <c r="I90" s="192"/>
      <c r="J90" s="297">
        <f>BK90</f>
        <v>0</v>
      </c>
      <c r="K90" s="189"/>
      <c r="L90" s="194"/>
      <c r="M90" s="195"/>
      <c r="N90" s="196"/>
      <c r="O90" s="196"/>
      <c r="P90" s="197">
        <f>SUM(P91:P243)</f>
        <v>0</v>
      </c>
      <c r="Q90" s="196"/>
      <c r="R90" s="197">
        <f>SUM(R91:R243)</f>
        <v>0</v>
      </c>
      <c r="S90" s="196"/>
      <c r="T90" s="198">
        <f>SUM(T91:T243)</f>
        <v>0</v>
      </c>
      <c r="AR90" s="199" t="s">
        <v>101</v>
      </c>
      <c r="AT90" s="200" t="s">
        <v>78</v>
      </c>
      <c r="AU90" s="200" t="s">
        <v>79</v>
      </c>
      <c r="AY90" s="199" t="s">
        <v>228</v>
      </c>
      <c r="BK90" s="201">
        <f>SUM(BK91:BK243)</f>
        <v>0</v>
      </c>
    </row>
    <row r="91" spans="2:65" s="1" customFormat="1" ht="22.5" customHeight="1">
      <c r="B91" s="42"/>
      <c r="C91" s="205" t="s">
        <v>24</v>
      </c>
      <c r="D91" s="205" t="s">
        <v>230</v>
      </c>
      <c r="E91" s="206" t="s">
        <v>3608</v>
      </c>
      <c r="F91" s="207" t="s">
        <v>3609</v>
      </c>
      <c r="G91" s="208" t="s">
        <v>515</v>
      </c>
      <c r="H91" s="209">
        <v>2</v>
      </c>
      <c r="I91" s="210"/>
      <c r="J91" s="211">
        <f t="shared" ref="J91:J122" si="0">ROUND(I91*H91,2)</f>
        <v>0</v>
      </c>
      <c r="K91" s="207" t="s">
        <v>3144</v>
      </c>
      <c r="L91" s="62"/>
      <c r="M91" s="212" t="s">
        <v>22</v>
      </c>
      <c r="N91" s="213" t="s">
        <v>50</v>
      </c>
      <c r="O91" s="43"/>
      <c r="P91" s="214">
        <f t="shared" ref="P91:P122" si="1">O91*H91</f>
        <v>0</v>
      </c>
      <c r="Q91" s="214">
        <v>0</v>
      </c>
      <c r="R91" s="214">
        <f t="shared" ref="R91:R122" si="2">Q91*H91</f>
        <v>0</v>
      </c>
      <c r="S91" s="214">
        <v>0</v>
      </c>
      <c r="T91" s="215">
        <f t="shared" ref="T91:T122" si="3">S91*H91</f>
        <v>0</v>
      </c>
      <c r="AR91" s="25" t="s">
        <v>588</v>
      </c>
      <c r="AT91" s="25" t="s">
        <v>230</v>
      </c>
      <c r="AU91" s="25" t="s">
        <v>24</v>
      </c>
      <c r="AY91" s="25" t="s">
        <v>228</v>
      </c>
      <c r="BE91" s="216">
        <f t="shared" ref="BE91:BE122" si="4">IF(N91="základní",J91,0)</f>
        <v>0</v>
      </c>
      <c r="BF91" s="216">
        <f t="shared" ref="BF91:BF122" si="5">IF(N91="snížená",J91,0)</f>
        <v>0</v>
      </c>
      <c r="BG91" s="216">
        <f t="shared" ref="BG91:BG122" si="6">IF(N91="zákl. přenesená",J91,0)</f>
        <v>0</v>
      </c>
      <c r="BH91" s="216">
        <f t="shared" ref="BH91:BH122" si="7">IF(N91="sníž. přenesená",J91,0)</f>
        <v>0</v>
      </c>
      <c r="BI91" s="216">
        <f t="shared" ref="BI91:BI122" si="8">IF(N91="nulová",J91,0)</f>
        <v>0</v>
      </c>
      <c r="BJ91" s="25" t="s">
        <v>24</v>
      </c>
      <c r="BK91" s="216">
        <f t="shared" ref="BK91:BK122" si="9">ROUND(I91*H91,2)</f>
        <v>0</v>
      </c>
      <c r="BL91" s="25" t="s">
        <v>588</v>
      </c>
      <c r="BM91" s="25" t="s">
        <v>3610</v>
      </c>
    </row>
    <row r="92" spans="2:65" s="1" customFormat="1" ht="22.5" customHeight="1">
      <c r="B92" s="42"/>
      <c r="C92" s="205" t="s">
        <v>87</v>
      </c>
      <c r="D92" s="205" t="s">
        <v>230</v>
      </c>
      <c r="E92" s="206" t="s">
        <v>3611</v>
      </c>
      <c r="F92" s="207" t="s">
        <v>3612</v>
      </c>
      <c r="G92" s="208" t="s">
        <v>515</v>
      </c>
      <c r="H92" s="209">
        <v>2</v>
      </c>
      <c r="I92" s="210"/>
      <c r="J92" s="211">
        <f t="shared" si="0"/>
        <v>0</v>
      </c>
      <c r="K92" s="207" t="s">
        <v>3144</v>
      </c>
      <c r="L92" s="62"/>
      <c r="M92" s="212" t="s">
        <v>22</v>
      </c>
      <c r="N92" s="213" t="s">
        <v>50</v>
      </c>
      <c r="O92" s="43"/>
      <c r="P92" s="214">
        <f t="shared" si="1"/>
        <v>0</v>
      </c>
      <c r="Q92" s="214">
        <v>0</v>
      </c>
      <c r="R92" s="214">
        <f t="shared" si="2"/>
        <v>0</v>
      </c>
      <c r="S92" s="214">
        <v>0</v>
      </c>
      <c r="T92" s="215">
        <f t="shared" si="3"/>
        <v>0</v>
      </c>
      <c r="AR92" s="25" t="s">
        <v>588</v>
      </c>
      <c r="AT92" s="25" t="s">
        <v>230</v>
      </c>
      <c r="AU92" s="25" t="s">
        <v>24</v>
      </c>
      <c r="AY92" s="25" t="s">
        <v>228</v>
      </c>
      <c r="BE92" s="216">
        <f t="shared" si="4"/>
        <v>0</v>
      </c>
      <c r="BF92" s="216">
        <f t="shared" si="5"/>
        <v>0</v>
      </c>
      <c r="BG92" s="216">
        <f t="shared" si="6"/>
        <v>0</v>
      </c>
      <c r="BH92" s="216">
        <f t="shared" si="7"/>
        <v>0</v>
      </c>
      <c r="BI92" s="216">
        <f t="shared" si="8"/>
        <v>0</v>
      </c>
      <c r="BJ92" s="25" t="s">
        <v>24</v>
      </c>
      <c r="BK92" s="216">
        <f t="shared" si="9"/>
        <v>0</v>
      </c>
      <c r="BL92" s="25" t="s">
        <v>588</v>
      </c>
      <c r="BM92" s="25" t="s">
        <v>3613</v>
      </c>
    </row>
    <row r="93" spans="2:65" s="1" customFormat="1" ht="22.5" customHeight="1">
      <c r="B93" s="42"/>
      <c r="C93" s="205" t="s">
        <v>101</v>
      </c>
      <c r="D93" s="205" t="s">
        <v>230</v>
      </c>
      <c r="E93" s="206" t="s">
        <v>3614</v>
      </c>
      <c r="F93" s="207" t="s">
        <v>3615</v>
      </c>
      <c r="G93" s="208" t="s">
        <v>515</v>
      </c>
      <c r="H93" s="209">
        <v>1</v>
      </c>
      <c r="I93" s="210"/>
      <c r="J93" s="211">
        <f t="shared" si="0"/>
        <v>0</v>
      </c>
      <c r="K93" s="207" t="s">
        <v>3144</v>
      </c>
      <c r="L93" s="62"/>
      <c r="M93" s="212" t="s">
        <v>22</v>
      </c>
      <c r="N93" s="213" t="s">
        <v>50</v>
      </c>
      <c r="O93" s="43"/>
      <c r="P93" s="214">
        <f t="shared" si="1"/>
        <v>0</v>
      </c>
      <c r="Q93" s="214">
        <v>0</v>
      </c>
      <c r="R93" s="214">
        <f t="shared" si="2"/>
        <v>0</v>
      </c>
      <c r="S93" s="214">
        <v>0</v>
      </c>
      <c r="T93" s="215">
        <f t="shared" si="3"/>
        <v>0</v>
      </c>
      <c r="AR93" s="25" t="s">
        <v>588</v>
      </c>
      <c r="AT93" s="25" t="s">
        <v>230</v>
      </c>
      <c r="AU93" s="25" t="s">
        <v>24</v>
      </c>
      <c r="AY93" s="25" t="s">
        <v>228</v>
      </c>
      <c r="BE93" s="216">
        <f t="shared" si="4"/>
        <v>0</v>
      </c>
      <c r="BF93" s="216">
        <f t="shared" si="5"/>
        <v>0</v>
      </c>
      <c r="BG93" s="216">
        <f t="shared" si="6"/>
        <v>0</v>
      </c>
      <c r="BH93" s="216">
        <f t="shared" si="7"/>
        <v>0</v>
      </c>
      <c r="BI93" s="216">
        <f t="shared" si="8"/>
        <v>0</v>
      </c>
      <c r="BJ93" s="25" t="s">
        <v>24</v>
      </c>
      <c r="BK93" s="216">
        <f t="shared" si="9"/>
        <v>0</v>
      </c>
      <c r="BL93" s="25" t="s">
        <v>588</v>
      </c>
      <c r="BM93" s="25" t="s">
        <v>3616</v>
      </c>
    </row>
    <row r="94" spans="2:65" s="1" customFormat="1" ht="22.5" customHeight="1">
      <c r="B94" s="42"/>
      <c r="C94" s="205" t="s">
        <v>235</v>
      </c>
      <c r="D94" s="205" t="s">
        <v>230</v>
      </c>
      <c r="E94" s="206" t="s">
        <v>3611</v>
      </c>
      <c r="F94" s="207" t="s">
        <v>3612</v>
      </c>
      <c r="G94" s="208" t="s">
        <v>515</v>
      </c>
      <c r="H94" s="209">
        <v>1</v>
      </c>
      <c r="I94" s="210"/>
      <c r="J94" s="211">
        <f t="shared" si="0"/>
        <v>0</v>
      </c>
      <c r="K94" s="207" t="s">
        <v>3144</v>
      </c>
      <c r="L94" s="62"/>
      <c r="M94" s="212" t="s">
        <v>22</v>
      </c>
      <c r="N94" s="213" t="s">
        <v>50</v>
      </c>
      <c r="O94" s="43"/>
      <c r="P94" s="214">
        <f t="shared" si="1"/>
        <v>0</v>
      </c>
      <c r="Q94" s="214">
        <v>0</v>
      </c>
      <c r="R94" s="214">
        <f t="shared" si="2"/>
        <v>0</v>
      </c>
      <c r="S94" s="214">
        <v>0</v>
      </c>
      <c r="T94" s="215">
        <f t="shared" si="3"/>
        <v>0</v>
      </c>
      <c r="AR94" s="25" t="s">
        <v>588</v>
      </c>
      <c r="AT94" s="25" t="s">
        <v>230</v>
      </c>
      <c r="AU94" s="25" t="s">
        <v>24</v>
      </c>
      <c r="AY94" s="25" t="s">
        <v>228</v>
      </c>
      <c r="BE94" s="216">
        <f t="shared" si="4"/>
        <v>0</v>
      </c>
      <c r="BF94" s="216">
        <f t="shared" si="5"/>
        <v>0</v>
      </c>
      <c r="BG94" s="216">
        <f t="shared" si="6"/>
        <v>0</v>
      </c>
      <c r="BH94" s="216">
        <f t="shared" si="7"/>
        <v>0</v>
      </c>
      <c r="BI94" s="216">
        <f t="shared" si="8"/>
        <v>0</v>
      </c>
      <c r="BJ94" s="25" t="s">
        <v>24</v>
      </c>
      <c r="BK94" s="216">
        <f t="shared" si="9"/>
        <v>0</v>
      </c>
      <c r="BL94" s="25" t="s">
        <v>588</v>
      </c>
      <c r="BM94" s="25" t="s">
        <v>3617</v>
      </c>
    </row>
    <row r="95" spans="2:65" s="1" customFormat="1" ht="22.5" customHeight="1">
      <c r="B95" s="42"/>
      <c r="C95" s="205" t="s">
        <v>251</v>
      </c>
      <c r="D95" s="205" t="s">
        <v>230</v>
      </c>
      <c r="E95" s="206" t="s">
        <v>3618</v>
      </c>
      <c r="F95" s="207" t="s">
        <v>3619</v>
      </c>
      <c r="G95" s="208" t="s">
        <v>515</v>
      </c>
      <c r="H95" s="209">
        <v>22</v>
      </c>
      <c r="I95" s="210"/>
      <c r="J95" s="211">
        <f t="shared" si="0"/>
        <v>0</v>
      </c>
      <c r="K95" s="207" t="s">
        <v>3144</v>
      </c>
      <c r="L95" s="62"/>
      <c r="M95" s="212" t="s">
        <v>22</v>
      </c>
      <c r="N95" s="213" t="s">
        <v>50</v>
      </c>
      <c r="O95" s="43"/>
      <c r="P95" s="214">
        <f t="shared" si="1"/>
        <v>0</v>
      </c>
      <c r="Q95" s="214">
        <v>0</v>
      </c>
      <c r="R95" s="214">
        <f t="shared" si="2"/>
        <v>0</v>
      </c>
      <c r="S95" s="214">
        <v>0</v>
      </c>
      <c r="T95" s="215">
        <f t="shared" si="3"/>
        <v>0</v>
      </c>
      <c r="AR95" s="25" t="s">
        <v>588</v>
      </c>
      <c r="AT95" s="25" t="s">
        <v>230</v>
      </c>
      <c r="AU95" s="25" t="s">
        <v>24</v>
      </c>
      <c r="AY95" s="25" t="s">
        <v>228</v>
      </c>
      <c r="BE95" s="216">
        <f t="shared" si="4"/>
        <v>0</v>
      </c>
      <c r="BF95" s="216">
        <f t="shared" si="5"/>
        <v>0</v>
      </c>
      <c r="BG95" s="216">
        <f t="shared" si="6"/>
        <v>0</v>
      </c>
      <c r="BH95" s="216">
        <f t="shared" si="7"/>
        <v>0</v>
      </c>
      <c r="BI95" s="216">
        <f t="shared" si="8"/>
        <v>0</v>
      </c>
      <c r="BJ95" s="25" t="s">
        <v>24</v>
      </c>
      <c r="BK95" s="216">
        <f t="shared" si="9"/>
        <v>0</v>
      </c>
      <c r="BL95" s="25" t="s">
        <v>588</v>
      </c>
      <c r="BM95" s="25" t="s">
        <v>3620</v>
      </c>
    </row>
    <row r="96" spans="2:65" s="1" customFormat="1" ht="22.5" customHeight="1">
      <c r="B96" s="42"/>
      <c r="C96" s="205" t="s">
        <v>255</v>
      </c>
      <c r="D96" s="205" t="s">
        <v>230</v>
      </c>
      <c r="E96" s="206" t="s">
        <v>3621</v>
      </c>
      <c r="F96" s="207" t="s">
        <v>3622</v>
      </c>
      <c r="G96" s="208" t="s">
        <v>515</v>
      </c>
      <c r="H96" s="209">
        <v>44</v>
      </c>
      <c r="I96" s="210"/>
      <c r="J96" s="211">
        <f t="shared" si="0"/>
        <v>0</v>
      </c>
      <c r="K96" s="207" t="s">
        <v>3144</v>
      </c>
      <c r="L96" s="62"/>
      <c r="M96" s="212" t="s">
        <v>22</v>
      </c>
      <c r="N96" s="213" t="s">
        <v>50</v>
      </c>
      <c r="O96" s="43"/>
      <c r="P96" s="214">
        <f t="shared" si="1"/>
        <v>0</v>
      </c>
      <c r="Q96" s="214">
        <v>0</v>
      </c>
      <c r="R96" s="214">
        <f t="shared" si="2"/>
        <v>0</v>
      </c>
      <c r="S96" s="214">
        <v>0</v>
      </c>
      <c r="T96" s="215">
        <f t="shared" si="3"/>
        <v>0</v>
      </c>
      <c r="AR96" s="25" t="s">
        <v>588</v>
      </c>
      <c r="AT96" s="25" t="s">
        <v>230</v>
      </c>
      <c r="AU96" s="25" t="s">
        <v>24</v>
      </c>
      <c r="AY96" s="25" t="s">
        <v>228</v>
      </c>
      <c r="BE96" s="216">
        <f t="shared" si="4"/>
        <v>0</v>
      </c>
      <c r="BF96" s="216">
        <f t="shared" si="5"/>
        <v>0</v>
      </c>
      <c r="BG96" s="216">
        <f t="shared" si="6"/>
        <v>0</v>
      </c>
      <c r="BH96" s="216">
        <f t="shared" si="7"/>
        <v>0</v>
      </c>
      <c r="BI96" s="216">
        <f t="shared" si="8"/>
        <v>0</v>
      </c>
      <c r="BJ96" s="25" t="s">
        <v>24</v>
      </c>
      <c r="BK96" s="216">
        <f t="shared" si="9"/>
        <v>0</v>
      </c>
      <c r="BL96" s="25" t="s">
        <v>588</v>
      </c>
      <c r="BM96" s="25" t="s">
        <v>3623</v>
      </c>
    </row>
    <row r="97" spans="2:65" s="1" customFormat="1" ht="22.5" customHeight="1">
      <c r="B97" s="42"/>
      <c r="C97" s="205" t="s">
        <v>260</v>
      </c>
      <c r="D97" s="205" t="s">
        <v>230</v>
      </c>
      <c r="E97" s="206" t="s">
        <v>3624</v>
      </c>
      <c r="F97" s="207" t="s">
        <v>3625</v>
      </c>
      <c r="G97" s="208" t="s">
        <v>515</v>
      </c>
      <c r="H97" s="209">
        <v>13</v>
      </c>
      <c r="I97" s="210"/>
      <c r="J97" s="211">
        <f t="shared" si="0"/>
        <v>0</v>
      </c>
      <c r="K97" s="207" t="s">
        <v>3144</v>
      </c>
      <c r="L97" s="62"/>
      <c r="M97" s="212" t="s">
        <v>22</v>
      </c>
      <c r="N97" s="213" t="s">
        <v>50</v>
      </c>
      <c r="O97" s="43"/>
      <c r="P97" s="214">
        <f t="shared" si="1"/>
        <v>0</v>
      </c>
      <c r="Q97" s="214">
        <v>0</v>
      </c>
      <c r="R97" s="214">
        <f t="shared" si="2"/>
        <v>0</v>
      </c>
      <c r="S97" s="214">
        <v>0</v>
      </c>
      <c r="T97" s="215">
        <f t="shared" si="3"/>
        <v>0</v>
      </c>
      <c r="AR97" s="25" t="s">
        <v>588</v>
      </c>
      <c r="AT97" s="25" t="s">
        <v>230</v>
      </c>
      <c r="AU97" s="25" t="s">
        <v>24</v>
      </c>
      <c r="AY97" s="25" t="s">
        <v>228</v>
      </c>
      <c r="BE97" s="216">
        <f t="shared" si="4"/>
        <v>0</v>
      </c>
      <c r="BF97" s="216">
        <f t="shared" si="5"/>
        <v>0</v>
      </c>
      <c r="BG97" s="216">
        <f t="shared" si="6"/>
        <v>0</v>
      </c>
      <c r="BH97" s="216">
        <f t="shared" si="7"/>
        <v>0</v>
      </c>
      <c r="BI97" s="216">
        <f t="shared" si="8"/>
        <v>0</v>
      </c>
      <c r="BJ97" s="25" t="s">
        <v>24</v>
      </c>
      <c r="BK97" s="216">
        <f t="shared" si="9"/>
        <v>0</v>
      </c>
      <c r="BL97" s="25" t="s">
        <v>588</v>
      </c>
      <c r="BM97" s="25" t="s">
        <v>3626</v>
      </c>
    </row>
    <row r="98" spans="2:65" s="1" customFormat="1" ht="22.5" customHeight="1">
      <c r="B98" s="42"/>
      <c r="C98" s="205" t="s">
        <v>267</v>
      </c>
      <c r="D98" s="205" t="s">
        <v>230</v>
      </c>
      <c r="E98" s="206" t="s">
        <v>3621</v>
      </c>
      <c r="F98" s="207" t="s">
        <v>3622</v>
      </c>
      <c r="G98" s="208" t="s">
        <v>515</v>
      </c>
      <c r="H98" s="209">
        <v>26</v>
      </c>
      <c r="I98" s="210"/>
      <c r="J98" s="211">
        <f t="shared" si="0"/>
        <v>0</v>
      </c>
      <c r="K98" s="207" t="s">
        <v>3144</v>
      </c>
      <c r="L98" s="62"/>
      <c r="M98" s="212" t="s">
        <v>22</v>
      </c>
      <c r="N98" s="213" t="s">
        <v>50</v>
      </c>
      <c r="O98" s="43"/>
      <c r="P98" s="214">
        <f t="shared" si="1"/>
        <v>0</v>
      </c>
      <c r="Q98" s="214">
        <v>0</v>
      </c>
      <c r="R98" s="214">
        <f t="shared" si="2"/>
        <v>0</v>
      </c>
      <c r="S98" s="214">
        <v>0</v>
      </c>
      <c r="T98" s="215">
        <f t="shared" si="3"/>
        <v>0</v>
      </c>
      <c r="AR98" s="25" t="s">
        <v>588</v>
      </c>
      <c r="AT98" s="25" t="s">
        <v>230</v>
      </c>
      <c r="AU98" s="25" t="s">
        <v>24</v>
      </c>
      <c r="AY98" s="25" t="s">
        <v>228</v>
      </c>
      <c r="BE98" s="216">
        <f t="shared" si="4"/>
        <v>0</v>
      </c>
      <c r="BF98" s="216">
        <f t="shared" si="5"/>
        <v>0</v>
      </c>
      <c r="BG98" s="216">
        <f t="shared" si="6"/>
        <v>0</v>
      </c>
      <c r="BH98" s="216">
        <f t="shared" si="7"/>
        <v>0</v>
      </c>
      <c r="BI98" s="216">
        <f t="shared" si="8"/>
        <v>0</v>
      </c>
      <c r="BJ98" s="25" t="s">
        <v>24</v>
      </c>
      <c r="BK98" s="216">
        <f t="shared" si="9"/>
        <v>0</v>
      </c>
      <c r="BL98" s="25" t="s">
        <v>588</v>
      </c>
      <c r="BM98" s="25" t="s">
        <v>3627</v>
      </c>
    </row>
    <row r="99" spans="2:65" s="1" customFormat="1" ht="22.5" customHeight="1">
      <c r="B99" s="42"/>
      <c r="C99" s="205" t="s">
        <v>272</v>
      </c>
      <c r="D99" s="205" t="s">
        <v>230</v>
      </c>
      <c r="E99" s="206" t="s">
        <v>3628</v>
      </c>
      <c r="F99" s="207" t="s">
        <v>3629</v>
      </c>
      <c r="G99" s="208" t="s">
        <v>515</v>
      </c>
      <c r="H99" s="209">
        <v>2</v>
      </c>
      <c r="I99" s="210"/>
      <c r="J99" s="211">
        <f t="shared" si="0"/>
        <v>0</v>
      </c>
      <c r="K99" s="207" t="s">
        <v>3144</v>
      </c>
      <c r="L99" s="62"/>
      <c r="M99" s="212" t="s">
        <v>22</v>
      </c>
      <c r="N99" s="213" t="s">
        <v>50</v>
      </c>
      <c r="O99" s="43"/>
      <c r="P99" s="214">
        <f t="shared" si="1"/>
        <v>0</v>
      </c>
      <c r="Q99" s="214">
        <v>0</v>
      </c>
      <c r="R99" s="214">
        <f t="shared" si="2"/>
        <v>0</v>
      </c>
      <c r="S99" s="214">
        <v>0</v>
      </c>
      <c r="T99" s="215">
        <f t="shared" si="3"/>
        <v>0</v>
      </c>
      <c r="AR99" s="25" t="s">
        <v>588</v>
      </c>
      <c r="AT99" s="25" t="s">
        <v>230</v>
      </c>
      <c r="AU99" s="25" t="s">
        <v>24</v>
      </c>
      <c r="AY99" s="25" t="s">
        <v>228</v>
      </c>
      <c r="BE99" s="216">
        <f t="shared" si="4"/>
        <v>0</v>
      </c>
      <c r="BF99" s="216">
        <f t="shared" si="5"/>
        <v>0</v>
      </c>
      <c r="BG99" s="216">
        <f t="shared" si="6"/>
        <v>0</v>
      </c>
      <c r="BH99" s="216">
        <f t="shared" si="7"/>
        <v>0</v>
      </c>
      <c r="BI99" s="216">
        <f t="shared" si="8"/>
        <v>0</v>
      </c>
      <c r="BJ99" s="25" t="s">
        <v>24</v>
      </c>
      <c r="BK99" s="216">
        <f t="shared" si="9"/>
        <v>0</v>
      </c>
      <c r="BL99" s="25" t="s">
        <v>588</v>
      </c>
      <c r="BM99" s="25" t="s">
        <v>3630</v>
      </c>
    </row>
    <row r="100" spans="2:65" s="1" customFormat="1" ht="22.5" customHeight="1">
      <c r="B100" s="42"/>
      <c r="C100" s="205" t="s">
        <v>29</v>
      </c>
      <c r="D100" s="205" t="s">
        <v>230</v>
      </c>
      <c r="E100" s="206" t="s">
        <v>3631</v>
      </c>
      <c r="F100" s="207" t="s">
        <v>3632</v>
      </c>
      <c r="G100" s="208" t="s">
        <v>515</v>
      </c>
      <c r="H100" s="209">
        <v>2</v>
      </c>
      <c r="I100" s="210"/>
      <c r="J100" s="211">
        <f t="shared" si="0"/>
        <v>0</v>
      </c>
      <c r="K100" s="207" t="s">
        <v>3144</v>
      </c>
      <c r="L100" s="62"/>
      <c r="M100" s="212" t="s">
        <v>22</v>
      </c>
      <c r="N100" s="213" t="s">
        <v>50</v>
      </c>
      <c r="O100" s="43"/>
      <c r="P100" s="214">
        <f t="shared" si="1"/>
        <v>0</v>
      </c>
      <c r="Q100" s="214">
        <v>0</v>
      </c>
      <c r="R100" s="214">
        <f t="shared" si="2"/>
        <v>0</v>
      </c>
      <c r="S100" s="214">
        <v>0</v>
      </c>
      <c r="T100" s="215">
        <f t="shared" si="3"/>
        <v>0</v>
      </c>
      <c r="AR100" s="25" t="s">
        <v>588</v>
      </c>
      <c r="AT100" s="25" t="s">
        <v>230</v>
      </c>
      <c r="AU100" s="25" t="s">
        <v>24</v>
      </c>
      <c r="AY100" s="25" t="s">
        <v>228</v>
      </c>
      <c r="BE100" s="216">
        <f t="shared" si="4"/>
        <v>0</v>
      </c>
      <c r="BF100" s="216">
        <f t="shared" si="5"/>
        <v>0</v>
      </c>
      <c r="BG100" s="216">
        <f t="shared" si="6"/>
        <v>0</v>
      </c>
      <c r="BH100" s="216">
        <f t="shared" si="7"/>
        <v>0</v>
      </c>
      <c r="BI100" s="216">
        <f t="shared" si="8"/>
        <v>0</v>
      </c>
      <c r="BJ100" s="25" t="s">
        <v>24</v>
      </c>
      <c r="BK100" s="216">
        <f t="shared" si="9"/>
        <v>0</v>
      </c>
      <c r="BL100" s="25" t="s">
        <v>588</v>
      </c>
      <c r="BM100" s="25" t="s">
        <v>3633</v>
      </c>
    </row>
    <row r="101" spans="2:65" s="1" customFormat="1" ht="22.5" customHeight="1">
      <c r="B101" s="42"/>
      <c r="C101" s="205" t="s">
        <v>280</v>
      </c>
      <c r="D101" s="205" t="s">
        <v>230</v>
      </c>
      <c r="E101" s="206" t="s">
        <v>3634</v>
      </c>
      <c r="F101" s="207" t="s">
        <v>3635</v>
      </c>
      <c r="G101" s="208" t="s">
        <v>515</v>
      </c>
      <c r="H101" s="209">
        <v>1</v>
      </c>
      <c r="I101" s="210"/>
      <c r="J101" s="211">
        <f t="shared" si="0"/>
        <v>0</v>
      </c>
      <c r="K101" s="207" t="s">
        <v>3144</v>
      </c>
      <c r="L101" s="62"/>
      <c r="M101" s="212" t="s">
        <v>22</v>
      </c>
      <c r="N101" s="213" t="s">
        <v>50</v>
      </c>
      <c r="O101" s="43"/>
      <c r="P101" s="214">
        <f t="shared" si="1"/>
        <v>0</v>
      </c>
      <c r="Q101" s="214">
        <v>0</v>
      </c>
      <c r="R101" s="214">
        <f t="shared" si="2"/>
        <v>0</v>
      </c>
      <c r="S101" s="214">
        <v>0</v>
      </c>
      <c r="T101" s="215">
        <f t="shared" si="3"/>
        <v>0</v>
      </c>
      <c r="AR101" s="25" t="s">
        <v>588</v>
      </c>
      <c r="AT101" s="25" t="s">
        <v>230</v>
      </c>
      <c r="AU101" s="25" t="s">
        <v>24</v>
      </c>
      <c r="AY101" s="25" t="s">
        <v>228</v>
      </c>
      <c r="BE101" s="216">
        <f t="shared" si="4"/>
        <v>0</v>
      </c>
      <c r="BF101" s="216">
        <f t="shared" si="5"/>
        <v>0</v>
      </c>
      <c r="BG101" s="216">
        <f t="shared" si="6"/>
        <v>0</v>
      </c>
      <c r="BH101" s="216">
        <f t="shared" si="7"/>
        <v>0</v>
      </c>
      <c r="BI101" s="216">
        <f t="shared" si="8"/>
        <v>0</v>
      </c>
      <c r="BJ101" s="25" t="s">
        <v>24</v>
      </c>
      <c r="BK101" s="216">
        <f t="shared" si="9"/>
        <v>0</v>
      </c>
      <c r="BL101" s="25" t="s">
        <v>588</v>
      </c>
      <c r="BM101" s="25" t="s">
        <v>3636</v>
      </c>
    </row>
    <row r="102" spans="2:65" s="1" customFormat="1" ht="22.5" customHeight="1">
      <c r="B102" s="42"/>
      <c r="C102" s="205" t="s">
        <v>285</v>
      </c>
      <c r="D102" s="205" t="s">
        <v>230</v>
      </c>
      <c r="E102" s="206" t="s">
        <v>3637</v>
      </c>
      <c r="F102" s="207" t="s">
        <v>3632</v>
      </c>
      <c r="G102" s="208" t="s">
        <v>515</v>
      </c>
      <c r="H102" s="209">
        <v>1</v>
      </c>
      <c r="I102" s="210"/>
      <c r="J102" s="211">
        <f t="shared" si="0"/>
        <v>0</v>
      </c>
      <c r="K102" s="207" t="s">
        <v>3144</v>
      </c>
      <c r="L102" s="62"/>
      <c r="M102" s="212" t="s">
        <v>22</v>
      </c>
      <c r="N102" s="213" t="s">
        <v>50</v>
      </c>
      <c r="O102" s="43"/>
      <c r="P102" s="214">
        <f t="shared" si="1"/>
        <v>0</v>
      </c>
      <c r="Q102" s="214">
        <v>0</v>
      </c>
      <c r="R102" s="214">
        <f t="shared" si="2"/>
        <v>0</v>
      </c>
      <c r="S102" s="214">
        <v>0</v>
      </c>
      <c r="T102" s="215">
        <f t="shared" si="3"/>
        <v>0</v>
      </c>
      <c r="AR102" s="25" t="s">
        <v>588</v>
      </c>
      <c r="AT102" s="25" t="s">
        <v>230</v>
      </c>
      <c r="AU102" s="25" t="s">
        <v>24</v>
      </c>
      <c r="AY102" s="25" t="s">
        <v>228</v>
      </c>
      <c r="BE102" s="216">
        <f t="shared" si="4"/>
        <v>0</v>
      </c>
      <c r="BF102" s="216">
        <f t="shared" si="5"/>
        <v>0</v>
      </c>
      <c r="BG102" s="216">
        <f t="shared" si="6"/>
        <v>0</v>
      </c>
      <c r="BH102" s="216">
        <f t="shared" si="7"/>
        <v>0</v>
      </c>
      <c r="BI102" s="216">
        <f t="shared" si="8"/>
        <v>0</v>
      </c>
      <c r="BJ102" s="25" t="s">
        <v>24</v>
      </c>
      <c r="BK102" s="216">
        <f t="shared" si="9"/>
        <v>0</v>
      </c>
      <c r="BL102" s="25" t="s">
        <v>588</v>
      </c>
      <c r="BM102" s="25" t="s">
        <v>3638</v>
      </c>
    </row>
    <row r="103" spans="2:65" s="1" customFormat="1" ht="22.5" customHeight="1">
      <c r="B103" s="42"/>
      <c r="C103" s="205" t="s">
        <v>290</v>
      </c>
      <c r="D103" s="205" t="s">
        <v>230</v>
      </c>
      <c r="E103" s="206" t="s">
        <v>3639</v>
      </c>
      <c r="F103" s="207" t="s">
        <v>3640</v>
      </c>
      <c r="G103" s="208" t="s">
        <v>515</v>
      </c>
      <c r="H103" s="209">
        <v>1</v>
      </c>
      <c r="I103" s="210"/>
      <c r="J103" s="211">
        <f t="shared" si="0"/>
        <v>0</v>
      </c>
      <c r="K103" s="207" t="s">
        <v>3144</v>
      </c>
      <c r="L103" s="62"/>
      <c r="M103" s="212" t="s">
        <v>22</v>
      </c>
      <c r="N103" s="213" t="s">
        <v>50</v>
      </c>
      <c r="O103" s="43"/>
      <c r="P103" s="214">
        <f t="shared" si="1"/>
        <v>0</v>
      </c>
      <c r="Q103" s="214">
        <v>0</v>
      </c>
      <c r="R103" s="214">
        <f t="shared" si="2"/>
        <v>0</v>
      </c>
      <c r="S103" s="214">
        <v>0</v>
      </c>
      <c r="T103" s="215">
        <f t="shared" si="3"/>
        <v>0</v>
      </c>
      <c r="AR103" s="25" t="s">
        <v>588</v>
      </c>
      <c r="AT103" s="25" t="s">
        <v>230</v>
      </c>
      <c r="AU103" s="25" t="s">
        <v>24</v>
      </c>
      <c r="AY103" s="25" t="s">
        <v>228</v>
      </c>
      <c r="BE103" s="216">
        <f t="shared" si="4"/>
        <v>0</v>
      </c>
      <c r="BF103" s="216">
        <f t="shared" si="5"/>
        <v>0</v>
      </c>
      <c r="BG103" s="216">
        <f t="shared" si="6"/>
        <v>0</v>
      </c>
      <c r="BH103" s="216">
        <f t="shared" si="7"/>
        <v>0</v>
      </c>
      <c r="BI103" s="216">
        <f t="shared" si="8"/>
        <v>0</v>
      </c>
      <c r="BJ103" s="25" t="s">
        <v>24</v>
      </c>
      <c r="BK103" s="216">
        <f t="shared" si="9"/>
        <v>0</v>
      </c>
      <c r="BL103" s="25" t="s">
        <v>588</v>
      </c>
      <c r="BM103" s="25" t="s">
        <v>3641</v>
      </c>
    </row>
    <row r="104" spans="2:65" s="1" customFormat="1" ht="22.5" customHeight="1">
      <c r="B104" s="42"/>
      <c r="C104" s="205" t="s">
        <v>295</v>
      </c>
      <c r="D104" s="205" t="s">
        <v>230</v>
      </c>
      <c r="E104" s="206" t="s">
        <v>3611</v>
      </c>
      <c r="F104" s="207" t="s">
        <v>3612</v>
      </c>
      <c r="G104" s="208" t="s">
        <v>515</v>
      </c>
      <c r="H104" s="209">
        <v>1</v>
      </c>
      <c r="I104" s="210"/>
      <c r="J104" s="211">
        <f t="shared" si="0"/>
        <v>0</v>
      </c>
      <c r="K104" s="207" t="s">
        <v>3144</v>
      </c>
      <c r="L104" s="62"/>
      <c r="M104" s="212" t="s">
        <v>22</v>
      </c>
      <c r="N104" s="213" t="s">
        <v>50</v>
      </c>
      <c r="O104" s="43"/>
      <c r="P104" s="214">
        <f t="shared" si="1"/>
        <v>0</v>
      </c>
      <c r="Q104" s="214">
        <v>0</v>
      </c>
      <c r="R104" s="214">
        <f t="shared" si="2"/>
        <v>0</v>
      </c>
      <c r="S104" s="214">
        <v>0</v>
      </c>
      <c r="T104" s="215">
        <f t="shared" si="3"/>
        <v>0</v>
      </c>
      <c r="AR104" s="25" t="s">
        <v>588</v>
      </c>
      <c r="AT104" s="25" t="s">
        <v>230</v>
      </c>
      <c r="AU104" s="25" t="s">
        <v>24</v>
      </c>
      <c r="AY104" s="25" t="s">
        <v>228</v>
      </c>
      <c r="BE104" s="216">
        <f t="shared" si="4"/>
        <v>0</v>
      </c>
      <c r="BF104" s="216">
        <f t="shared" si="5"/>
        <v>0</v>
      </c>
      <c r="BG104" s="216">
        <f t="shared" si="6"/>
        <v>0</v>
      </c>
      <c r="BH104" s="216">
        <f t="shared" si="7"/>
        <v>0</v>
      </c>
      <c r="BI104" s="216">
        <f t="shared" si="8"/>
        <v>0</v>
      </c>
      <c r="BJ104" s="25" t="s">
        <v>24</v>
      </c>
      <c r="BK104" s="216">
        <f t="shared" si="9"/>
        <v>0</v>
      </c>
      <c r="BL104" s="25" t="s">
        <v>588</v>
      </c>
      <c r="BM104" s="25" t="s">
        <v>3642</v>
      </c>
    </row>
    <row r="105" spans="2:65" s="1" customFormat="1" ht="22.5" customHeight="1">
      <c r="B105" s="42"/>
      <c r="C105" s="205" t="s">
        <v>10</v>
      </c>
      <c r="D105" s="205" t="s">
        <v>230</v>
      </c>
      <c r="E105" s="206" t="s">
        <v>3643</v>
      </c>
      <c r="F105" s="207" t="s">
        <v>3640</v>
      </c>
      <c r="G105" s="208" t="s">
        <v>515</v>
      </c>
      <c r="H105" s="209">
        <v>1</v>
      </c>
      <c r="I105" s="210"/>
      <c r="J105" s="211">
        <f t="shared" si="0"/>
        <v>0</v>
      </c>
      <c r="K105" s="207" t="s">
        <v>3144</v>
      </c>
      <c r="L105" s="62"/>
      <c r="M105" s="212" t="s">
        <v>22</v>
      </c>
      <c r="N105" s="213" t="s">
        <v>50</v>
      </c>
      <c r="O105" s="43"/>
      <c r="P105" s="214">
        <f t="shared" si="1"/>
        <v>0</v>
      </c>
      <c r="Q105" s="214">
        <v>0</v>
      </c>
      <c r="R105" s="214">
        <f t="shared" si="2"/>
        <v>0</v>
      </c>
      <c r="S105" s="214">
        <v>0</v>
      </c>
      <c r="T105" s="215">
        <f t="shared" si="3"/>
        <v>0</v>
      </c>
      <c r="AR105" s="25" t="s">
        <v>588</v>
      </c>
      <c r="AT105" s="25" t="s">
        <v>230</v>
      </c>
      <c r="AU105" s="25" t="s">
        <v>24</v>
      </c>
      <c r="AY105" s="25" t="s">
        <v>228</v>
      </c>
      <c r="BE105" s="216">
        <f t="shared" si="4"/>
        <v>0</v>
      </c>
      <c r="BF105" s="216">
        <f t="shared" si="5"/>
        <v>0</v>
      </c>
      <c r="BG105" s="216">
        <f t="shared" si="6"/>
        <v>0</v>
      </c>
      <c r="BH105" s="216">
        <f t="shared" si="7"/>
        <v>0</v>
      </c>
      <c r="BI105" s="216">
        <f t="shared" si="8"/>
        <v>0</v>
      </c>
      <c r="BJ105" s="25" t="s">
        <v>24</v>
      </c>
      <c r="BK105" s="216">
        <f t="shared" si="9"/>
        <v>0</v>
      </c>
      <c r="BL105" s="25" t="s">
        <v>588</v>
      </c>
      <c r="BM105" s="25" t="s">
        <v>3644</v>
      </c>
    </row>
    <row r="106" spans="2:65" s="1" customFormat="1" ht="22.5" customHeight="1">
      <c r="B106" s="42"/>
      <c r="C106" s="205" t="s">
        <v>304</v>
      </c>
      <c r="D106" s="205" t="s">
        <v>230</v>
      </c>
      <c r="E106" s="206" t="s">
        <v>3611</v>
      </c>
      <c r="F106" s="207" t="s">
        <v>3612</v>
      </c>
      <c r="G106" s="208" t="s">
        <v>515</v>
      </c>
      <c r="H106" s="209">
        <v>2</v>
      </c>
      <c r="I106" s="210"/>
      <c r="J106" s="211">
        <f t="shared" si="0"/>
        <v>0</v>
      </c>
      <c r="K106" s="207" t="s">
        <v>3144</v>
      </c>
      <c r="L106" s="62"/>
      <c r="M106" s="212" t="s">
        <v>22</v>
      </c>
      <c r="N106" s="213" t="s">
        <v>50</v>
      </c>
      <c r="O106" s="43"/>
      <c r="P106" s="214">
        <f t="shared" si="1"/>
        <v>0</v>
      </c>
      <c r="Q106" s="214">
        <v>0</v>
      </c>
      <c r="R106" s="214">
        <f t="shared" si="2"/>
        <v>0</v>
      </c>
      <c r="S106" s="214">
        <v>0</v>
      </c>
      <c r="T106" s="215">
        <f t="shared" si="3"/>
        <v>0</v>
      </c>
      <c r="AR106" s="25" t="s">
        <v>588</v>
      </c>
      <c r="AT106" s="25" t="s">
        <v>230</v>
      </c>
      <c r="AU106" s="25" t="s">
        <v>24</v>
      </c>
      <c r="AY106" s="25" t="s">
        <v>228</v>
      </c>
      <c r="BE106" s="216">
        <f t="shared" si="4"/>
        <v>0</v>
      </c>
      <c r="BF106" s="216">
        <f t="shared" si="5"/>
        <v>0</v>
      </c>
      <c r="BG106" s="216">
        <f t="shared" si="6"/>
        <v>0</v>
      </c>
      <c r="BH106" s="216">
        <f t="shared" si="7"/>
        <v>0</v>
      </c>
      <c r="BI106" s="216">
        <f t="shared" si="8"/>
        <v>0</v>
      </c>
      <c r="BJ106" s="25" t="s">
        <v>24</v>
      </c>
      <c r="BK106" s="216">
        <f t="shared" si="9"/>
        <v>0</v>
      </c>
      <c r="BL106" s="25" t="s">
        <v>588</v>
      </c>
      <c r="BM106" s="25" t="s">
        <v>3645</v>
      </c>
    </row>
    <row r="107" spans="2:65" s="1" customFormat="1" ht="22.5" customHeight="1">
      <c r="B107" s="42"/>
      <c r="C107" s="205" t="s">
        <v>308</v>
      </c>
      <c r="D107" s="205" t="s">
        <v>230</v>
      </c>
      <c r="E107" s="206" t="s">
        <v>3646</v>
      </c>
      <c r="F107" s="207" t="s">
        <v>3647</v>
      </c>
      <c r="G107" s="208" t="s">
        <v>515</v>
      </c>
      <c r="H107" s="209">
        <v>4</v>
      </c>
      <c r="I107" s="210"/>
      <c r="J107" s="211">
        <f t="shared" si="0"/>
        <v>0</v>
      </c>
      <c r="K107" s="207" t="s">
        <v>3144</v>
      </c>
      <c r="L107" s="62"/>
      <c r="M107" s="212" t="s">
        <v>22</v>
      </c>
      <c r="N107" s="213" t="s">
        <v>50</v>
      </c>
      <c r="O107" s="43"/>
      <c r="P107" s="214">
        <f t="shared" si="1"/>
        <v>0</v>
      </c>
      <c r="Q107" s="214">
        <v>0</v>
      </c>
      <c r="R107" s="214">
        <f t="shared" si="2"/>
        <v>0</v>
      </c>
      <c r="S107" s="214">
        <v>0</v>
      </c>
      <c r="T107" s="215">
        <f t="shared" si="3"/>
        <v>0</v>
      </c>
      <c r="AR107" s="25" t="s">
        <v>588</v>
      </c>
      <c r="AT107" s="25" t="s">
        <v>230</v>
      </c>
      <c r="AU107" s="25" t="s">
        <v>24</v>
      </c>
      <c r="AY107" s="25" t="s">
        <v>228</v>
      </c>
      <c r="BE107" s="216">
        <f t="shared" si="4"/>
        <v>0</v>
      </c>
      <c r="BF107" s="216">
        <f t="shared" si="5"/>
        <v>0</v>
      </c>
      <c r="BG107" s="216">
        <f t="shared" si="6"/>
        <v>0</v>
      </c>
      <c r="BH107" s="216">
        <f t="shared" si="7"/>
        <v>0</v>
      </c>
      <c r="BI107" s="216">
        <f t="shared" si="8"/>
        <v>0</v>
      </c>
      <c r="BJ107" s="25" t="s">
        <v>24</v>
      </c>
      <c r="BK107" s="216">
        <f t="shared" si="9"/>
        <v>0</v>
      </c>
      <c r="BL107" s="25" t="s">
        <v>588</v>
      </c>
      <c r="BM107" s="25" t="s">
        <v>3648</v>
      </c>
    </row>
    <row r="108" spans="2:65" s="1" customFormat="1" ht="22.5" customHeight="1">
      <c r="B108" s="42"/>
      <c r="C108" s="205" t="s">
        <v>313</v>
      </c>
      <c r="D108" s="205" t="s">
        <v>230</v>
      </c>
      <c r="E108" s="206" t="s">
        <v>3621</v>
      </c>
      <c r="F108" s="207" t="s">
        <v>3622</v>
      </c>
      <c r="G108" s="208" t="s">
        <v>515</v>
      </c>
      <c r="H108" s="209">
        <v>4</v>
      </c>
      <c r="I108" s="210"/>
      <c r="J108" s="211">
        <f t="shared" si="0"/>
        <v>0</v>
      </c>
      <c r="K108" s="207" t="s">
        <v>3144</v>
      </c>
      <c r="L108" s="62"/>
      <c r="M108" s="212" t="s">
        <v>22</v>
      </c>
      <c r="N108" s="213" t="s">
        <v>50</v>
      </c>
      <c r="O108" s="43"/>
      <c r="P108" s="214">
        <f t="shared" si="1"/>
        <v>0</v>
      </c>
      <c r="Q108" s="214">
        <v>0</v>
      </c>
      <c r="R108" s="214">
        <f t="shared" si="2"/>
        <v>0</v>
      </c>
      <c r="S108" s="214">
        <v>0</v>
      </c>
      <c r="T108" s="215">
        <f t="shared" si="3"/>
        <v>0</v>
      </c>
      <c r="AR108" s="25" t="s">
        <v>588</v>
      </c>
      <c r="AT108" s="25" t="s">
        <v>230</v>
      </c>
      <c r="AU108" s="25" t="s">
        <v>24</v>
      </c>
      <c r="AY108" s="25" t="s">
        <v>228</v>
      </c>
      <c r="BE108" s="216">
        <f t="shared" si="4"/>
        <v>0</v>
      </c>
      <c r="BF108" s="216">
        <f t="shared" si="5"/>
        <v>0</v>
      </c>
      <c r="BG108" s="216">
        <f t="shared" si="6"/>
        <v>0</v>
      </c>
      <c r="BH108" s="216">
        <f t="shared" si="7"/>
        <v>0</v>
      </c>
      <c r="BI108" s="216">
        <f t="shared" si="8"/>
        <v>0</v>
      </c>
      <c r="BJ108" s="25" t="s">
        <v>24</v>
      </c>
      <c r="BK108" s="216">
        <f t="shared" si="9"/>
        <v>0</v>
      </c>
      <c r="BL108" s="25" t="s">
        <v>588</v>
      </c>
      <c r="BM108" s="25" t="s">
        <v>3649</v>
      </c>
    </row>
    <row r="109" spans="2:65" s="1" customFormat="1" ht="22.5" customHeight="1">
      <c r="B109" s="42"/>
      <c r="C109" s="205" t="s">
        <v>319</v>
      </c>
      <c r="D109" s="205" t="s">
        <v>230</v>
      </c>
      <c r="E109" s="206" t="s">
        <v>3650</v>
      </c>
      <c r="F109" s="207" t="s">
        <v>3647</v>
      </c>
      <c r="G109" s="208" t="s">
        <v>515</v>
      </c>
      <c r="H109" s="209">
        <v>3</v>
      </c>
      <c r="I109" s="210"/>
      <c r="J109" s="211">
        <f t="shared" si="0"/>
        <v>0</v>
      </c>
      <c r="K109" s="207" t="s">
        <v>3144</v>
      </c>
      <c r="L109" s="62"/>
      <c r="M109" s="212" t="s">
        <v>22</v>
      </c>
      <c r="N109" s="213" t="s">
        <v>50</v>
      </c>
      <c r="O109" s="43"/>
      <c r="P109" s="214">
        <f t="shared" si="1"/>
        <v>0</v>
      </c>
      <c r="Q109" s="214">
        <v>0</v>
      </c>
      <c r="R109" s="214">
        <f t="shared" si="2"/>
        <v>0</v>
      </c>
      <c r="S109" s="214">
        <v>0</v>
      </c>
      <c r="T109" s="215">
        <f t="shared" si="3"/>
        <v>0</v>
      </c>
      <c r="AR109" s="25" t="s">
        <v>588</v>
      </c>
      <c r="AT109" s="25" t="s">
        <v>230</v>
      </c>
      <c r="AU109" s="25" t="s">
        <v>24</v>
      </c>
      <c r="AY109" s="25" t="s">
        <v>228</v>
      </c>
      <c r="BE109" s="216">
        <f t="shared" si="4"/>
        <v>0</v>
      </c>
      <c r="BF109" s="216">
        <f t="shared" si="5"/>
        <v>0</v>
      </c>
      <c r="BG109" s="216">
        <f t="shared" si="6"/>
        <v>0</v>
      </c>
      <c r="BH109" s="216">
        <f t="shared" si="7"/>
        <v>0</v>
      </c>
      <c r="BI109" s="216">
        <f t="shared" si="8"/>
        <v>0</v>
      </c>
      <c r="BJ109" s="25" t="s">
        <v>24</v>
      </c>
      <c r="BK109" s="216">
        <f t="shared" si="9"/>
        <v>0</v>
      </c>
      <c r="BL109" s="25" t="s">
        <v>588</v>
      </c>
      <c r="BM109" s="25" t="s">
        <v>3651</v>
      </c>
    </row>
    <row r="110" spans="2:65" s="1" customFormat="1" ht="22.5" customHeight="1">
      <c r="B110" s="42"/>
      <c r="C110" s="205" t="s">
        <v>325</v>
      </c>
      <c r="D110" s="205" t="s">
        <v>230</v>
      </c>
      <c r="E110" s="206" t="s">
        <v>3621</v>
      </c>
      <c r="F110" s="207" t="s">
        <v>3622</v>
      </c>
      <c r="G110" s="208" t="s">
        <v>515</v>
      </c>
      <c r="H110" s="209">
        <v>3</v>
      </c>
      <c r="I110" s="210"/>
      <c r="J110" s="211">
        <f t="shared" si="0"/>
        <v>0</v>
      </c>
      <c r="K110" s="207" t="s">
        <v>3144</v>
      </c>
      <c r="L110" s="62"/>
      <c r="M110" s="212" t="s">
        <v>22</v>
      </c>
      <c r="N110" s="213" t="s">
        <v>50</v>
      </c>
      <c r="O110" s="43"/>
      <c r="P110" s="214">
        <f t="shared" si="1"/>
        <v>0</v>
      </c>
      <c r="Q110" s="214">
        <v>0</v>
      </c>
      <c r="R110" s="214">
        <f t="shared" si="2"/>
        <v>0</v>
      </c>
      <c r="S110" s="214">
        <v>0</v>
      </c>
      <c r="T110" s="215">
        <f t="shared" si="3"/>
        <v>0</v>
      </c>
      <c r="AR110" s="25" t="s">
        <v>588</v>
      </c>
      <c r="AT110" s="25" t="s">
        <v>230</v>
      </c>
      <c r="AU110" s="25" t="s">
        <v>24</v>
      </c>
      <c r="AY110" s="25" t="s">
        <v>228</v>
      </c>
      <c r="BE110" s="216">
        <f t="shared" si="4"/>
        <v>0</v>
      </c>
      <c r="BF110" s="216">
        <f t="shared" si="5"/>
        <v>0</v>
      </c>
      <c r="BG110" s="216">
        <f t="shared" si="6"/>
        <v>0</v>
      </c>
      <c r="BH110" s="216">
        <f t="shared" si="7"/>
        <v>0</v>
      </c>
      <c r="BI110" s="216">
        <f t="shared" si="8"/>
        <v>0</v>
      </c>
      <c r="BJ110" s="25" t="s">
        <v>24</v>
      </c>
      <c r="BK110" s="216">
        <f t="shared" si="9"/>
        <v>0</v>
      </c>
      <c r="BL110" s="25" t="s">
        <v>588</v>
      </c>
      <c r="BM110" s="25" t="s">
        <v>3652</v>
      </c>
    </row>
    <row r="111" spans="2:65" s="1" customFormat="1" ht="22.5" customHeight="1">
      <c r="B111" s="42"/>
      <c r="C111" s="205" t="s">
        <v>9</v>
      </c>
      <c r="D111" s="205" t="s">
        <v>230</v>
      </c>
      <c r="E111" s="206" t="s">
        <v>3653</v>
      </c>
      <c r="F111" s="207" t="s">
        <v>3654</v>
      </c>
      <c r="G111" s="208" t="s">
        <v>515</v>
      </c>
      <c r="H111" s="209">
        <v>3</v>
      </c>
      <c r="I111" s="210"/>
      <c r="J111" s="211">
        <f t="shared" si="0"/>
        <v>0</v>
      </c>
      <c r="K111" s="207" t="s">
        <v>3144</v>
      </c>
      <c r="L111" s="62"/>
      <c r="M111" s="212" t="s">
        <v>22</v>
      </c>
      <c r="N111" s="213" t="s">
        <v>50</v>
      </c>
      <c r="O111" s="43"/>
      <c r="P111" s="214">
        <f t="shared" si="1"/>
        <v>0</v>
      </c>
      <c r="Q111" s="214">
        <v>0</v>
      </c>
      <c r="R111" s="214">
        <f t="shared" si="2"/>
        <v>0</v>
      </c>
      <c r="S111" s="214">
        <v>0</v>
      </c>
      <c r="T111" s="215">
        <f t="shared" si="3"/>
        <v>0</v>
      </c>
      <c r="AR111" s="25" t="s">
        <v>588</v>
      </c>
      <c r="AT111" s="25" t="s">
        <v>230</v>
      </c>
      <c r="AU111" s="25" t="s">
        <v>24</v>
      </c>
      <c r="AY111" s="25" t="s">
        <v>228</v>
      </c>
      <c r="BE111" s="216">
        <f t="shared" si="4"/>
        <v>0</v>
      </c>
      <c r="BF111" s="216">
        <f t="shared" si="5"/>
        <v>0</v>
      </c>
      <c r="BG111" s="216">
        <f t="shared" si="6"/>
        <v>0</v>
      </c>
      <c r="BH111" s="216">
        <f t="shared" si="7"/>
        <v>0</v>
      </c>
      <c r="BI111" s="216">
        <f t="shared" si="8"/>
        <v>0</v>
      </c>
      <c r="BJ111" s="25" t="s">
        <v>24</v>
      </c>
      <c r="BK111" s="216">
        <f t="shared" si="9"/>
        <v>0</v>
      </c>
      <c r="BL111" s="25" t="s">
        <v>588</v>
      </c>
      <c r="BM111" s="25" t="s">
        <v>3655</v>
      </c>
    </row>
    <row r="112" spans="2:65" s="1" customFormat="1" ht="22.5" customHeight="1">
      <c r="B112" s="42"/>
      <c r="C112" s="205" t="s">
        <v>335</v>
      </c>
      <c r="D112" s="205" t="s">
        <v>230</v>
      </c>
      <c r="E112" s="206" t="s">
        <v>3621</v>
      </c>
      <c r="F112" s="207" t="s">
        <v>3622</v>
      </c>
      <c r="G112" s="208" t="s">
        <v>515</v>
      </c>
      <c r="H112" s="209">
        <v>3</v>
      </c>
      <c r="I112" s="210"/>
      <c r="J112" s="211">
        <f t="shared" si="0"/>
        <v>0</v>
      </c>
      <c r="K112" s="207" t="s">
        <v>3144</v>
      </c>
      <c r="L112" s="62"/>
      <c r="M112" s="212" t="s">
        <v>22</v>
      </c>
      <c r="N112" s="213" t="s">
        <v>50</v>
      </c>
      <c r="O112" s="43"/>
      <c r="P112" s="214">
        <f t="shared" si="1"/>
        <v>0</v>
      </c>
      <c r="Q112" s="214">
        <v>0</v>
      </c>
      <c r="R112" s="214">
        <f t="shared" si="2"/>
        <v>0</v>
      </c>
      <c r="S112" s="214">
        <v>0</v>
      </c>
      <c r="T112" s="215">
        <f t="shared" si="3"/>
        <v>0</v>
      </c>
      <c r="AR112" s="25" t="s">
        <v>588</v>
      </c>
      <c r="AT112" s="25" t="s">
        <v>230</v>
      </c>
      <c r="AU112" s="25" t="s">
        <v>24</v>
      </c>
      <c r="AY112" s="25" t="s">
        <v>228</v>
      </c>
      <c r="BE112" s="216">
        <f t="shared" si="4"/>
        <v>0</v>
      </c>
      <c r="BF112" s="216">
        <f t="shared" si="5"/>
        <v>0</v>
      </c>
      <c r="BG112" s="216">
        <f t="shared" si="6"/>
        <v>0</v>
      </c>
      <c r="BH112" s="216">
        <f t="shared" si="7"/>
        <v>0</v>
      </c>
      <c r="BI112" s="216">
        <f t="shared" si="8"/>
        <v>0</v>
      </c>
      <c r="BJ112" s="25" t="s">
        <v>24</v>
      </c>
      <c r="BK112" s="216">
        <f t="shared" si="9"/>
        <v>0</v>
      </c>
      <c r="BL112" s="25" t="s">
        <v>588</v>
      </c>
      <c r="BM112" s="25" t="s">
        <v>3656</v>
      </c>
    </row>
    <row r="113" spans="2:65" s="1" customFormat="1" ht="31.5" customHeight="1">
      <c r="B113" s="42"/>
      <c r="C113" s="205" t="s">
        <v>340</v>
      </c>
      <c r="D113" s="205" t="s">
        <v>230</v>
      </c>
      <c r="E113" s="206" t="s">
        <v>3657</v>
      </c>
      <c r="F113" s="207" t="s">
        <v>3658</v>
      </c>
      <c r="G113" s="208" t="s">
        <v>515</v>
      </c>
      <c r="H113" s="209">
        <v>1</v>
      </c>
      <c r="I113" s="210"/>
      <c r="J113" s="211">
        <f t="shared" si="0"/>
        <v>0</v>
      </c>
      <c r="K113" s="207" t="s">
        <v>3144</v>
      </c>
      <c r="L113" s="62"/>
      <c r="M113" s="212" t="s">
        <v>22</v>
      </c>
      <c r="N113" s="213" t="s">
        <v>50</v>
      </c>
      <c r="O113" s="43"/>
      <c r="P113" s="214">
        <f t="shared" si="1"/>
        <v>0</v>
      </c>
      <c r="Q113" s="214">
        <v>0</v>
      </c>
      <c r="R113" s="214">
        <f t="shared" si="2"/>
        <v>0</v>
      </c>
      <c r="S113" s="214">
        <v>0</v>
      </c>
      <c r="T113" s="215">
        <f t="shared" si="3"/>
        <v>0</v>
      </c>
      <c r="AR113" s="25" t="s">
        <v>588</v>
      </c>
      <c r="AT113" s="25" t="s">
        <v>230</v>
      </c>
      <c r="AU113" s="25" t="s">
        <v>24</v>
      </c>
      <c r="AY113" s="25" t="s">
        <v>228</v>
      </c>
      <c r="BE113" s="216">
        <f t="shared" si="4"/>
        <v>0</v>
      </c>
      <c r="BF113" s="216">
        <f t="shared" si="5"/>
        <v>0</v>
      </c>
      <c r="BG113" s="216">
        <f t="shared" si="6"/>
        <v>0</v>
      </c>
      <c r="BH113" s="216">
        <f t="shared" si="7"/>
        <v>0</v>
      </c>
      <c r="BI113" s="216">
        <f t="shared" si="8"/>
        <v>0</v>
      </c>
      <c r="BJ113" s="25" t="s">
        <v>24</v>
      </c>
      <c r="BK113" s="216">
        <f t="shared" si="9"/>
        <v>0</v>
      </c>
      <c r="BL113" s="25" t="s">
        <v>588</v>
      </c>
      <c r="BM113" s="25" t="s">
        <v>3659</v>
      </c>
    </row>
    <row r="114" spans="2:65" s="1" customFormat="1" ht="22.5" customHeight="1">
      <c r="B114" s="42"/>
      <c r="C114" s="205" t="s">
        <v>344</v>
      </c>
      <c r="D114" s="205" t="s">
        <v>230</v>
      </c>
      <c r="E114" s="206" t="s">
        <v>3611</v>
      </c>
      <c r="F114" s="207" t="s">
        <v>3612</v>
      </c>
      <c r="G114" s="208" t="s">
        <v>515</v>
      </c>
      <c r="H114" s="209">
        <v>2</v>
      </c>
      <c r="I114" s="210"/>
      <c r="J114" s="211">
        <f t="shared" si="0"/>
        <v>0</v>
      </c>
      <c r="K114" s="207" t="s">
        <v>3144</v>
      </c>
      <c r="L114" s="62"/>
      <c r="M114" s="212" t="s">
        <v>22</v>
      </c>
      <c r="N114" s="213" t="s">
        <v>50</v>
      </c>
      <c r="O114" s="43"/>
      <c r="P114" s="214">
        <f t="shared" si="1"/>
        <v>0</v>
      </c>
      <c r="Q114" s="214">
        <v>0</v>
      </c>
      <c r="R114" s="214">
        <f t="shared" si="2"/>
        <v>0</v>
      </c>
      <c r="S114" s="214">
        <v>0</v>
      </c>
      <c r="T114" s="215">
        <f t="shared" si="3"/>
        <v>0</v>
      </c>
      <c r="AR114" s="25" t="s">
        <v>588</v>
      </c>
      <c r="AT114" s="25" t="s">
        <v>230</v>
      </c>
      <c r="AU114" s="25" t="s">
        <v>24</v>
      </c>
      <c r="AY114" s="25" t="s">
        <v>228</v>
      </c>
      <c r="BE114" s="216">
        <f t="shared" si="4"/>
        <v>0</v>
      </c>
      <c r="BF114" s="216">
        <f t="shared" si="5"/>
        <v>0</v>
      </c>
      <c r="BG114" s="216">
        <f t="shared" si="6"/>
        <v>0</v>
      </c>
      <c r="BH114" s="216">
        <f t="shared" si="7"/>
        <v>0</v>
      </c>
      <c r="BI114" s="216">
        <f t="shared" si="8"/>
        <v>0</v>
      </c>
      <c r="BJ114" s="25" t="s">
        <v>24</v>
      </c>
      <c r="BK114" s="216">
        <f t="shared" si="9"/>
        <v>0</v>
      </c>
      <c r="BL114" s="25" t="s">
        <v>588</v>
      </c>
      <c r="BM114" s="25" t="s">
        <v>3660</v>
      </c>
    </row>
    <row r="115" spans="2:65" s="1" customFormat="1" ht="22.5" customHeight="1">
      <c r="B115" s="42"/>
      <c r="C115" s="205" t="s">
        <v>348</v>
      </c>
      <c r="D115" s="205" t="s">
        <v>230</v>
      </c>
      <c r="E115" s="206" t="s">
        <v>3661</v>
      </c>
      <c r="F115" s="207" t="s">
        <v>3662</v>
      </c>
      <c r="G115" s="208" t="s">
        <v>515</v>
      </c>
      <c r="H115" s="209">
        <v>2</v>
      </c>
      <c r="I115" s="210"/>
      <c r="J115" s="211">
        <f t="shared" si="0"/>
        <v>0</v>
      </c>
      <c r="K115" s="207" t="s">
        <v>3144</v>
      </c>
      <c r="L115" s="62"/>
      <c r="M115" s="212" t="s">
        <v>22</v>
      </c>
      <c r="N115" s="213" t="s">
        <v>50</v>
      </c>
      <c r="O115" s="43"/>
      <c r="P115" s="214">
        <f t="shared" si="1"/>
        <v>0</v>
      </c>
      <c r="Q115" s="214">
        <v>0</v>
      </c>
      <c r="R115" s="214">
        <f t="shared" si="2"/>
        <v>0</v>
      </c>
      <c r="S115" s="214">
        <v>0</v>
      </c>
      <c r="T115" s="215">
        <f t="shared" si="3"/>
        <v>0</v>
      </c>
      <c r="AR115" s="25" t="s">
        <v>588</v>
      </c>
      <c r="AT115" s="25" t="s">
        <v>230</v>
      </c>
      <c r="AU115" s="25" t="s">
        <v>24</v>
      </c>
      <c r="AY115" s="25" t="s">
        <v>228</v>
      </c>
      <c r="BE115" s="216">
        <f t="shared" si="4"/>
        <v>0</v>
      </c>
      <c r="BF115" s="216">
        <f t="shared" si="5"/>
        <v>0</v>
      </c>
      <c r="BG115" s="216">
        <f t="shared" si="6"/>
        <v>0</v>
      </c>
      <c r="BH115" s="216">
        <f t="shared" si="7"/>
        <v>0</v>
      </c>
      <c r="BI115" s="216">
        <f t="shared" si="8"/>
        <v>0</v>
      </c>
      <c r="BJ115" s="25" t="s">
        <v>24</v>
      </c>
      <c r="BK115" s="216">
        <f t="shared" si="9"/>
        <v>0</v>
      </c>
      <c r="BL115" s="25" t="s">
        <v>588</v>
      </c>
      <c r="BM115" s="25" t="s">
        <v>3663</v>
      </c>
    </row>
    <row r="116" spans="2:65" s="1" customFormat="1" ht="31.5" customHeight="1">
      <c r="B116" s="42"/>
      <c r="C116" s="205" t="s">
        <v>359</v>
      </c>
      <c r="D116" s="205" t="s">
        <v>230</v>
      </c>
      <c r="E116" s="206" t="s">
        <v>3664</v>
      </c>
      <c r="F116" s="207" t="s">
        <v>3665</v>
      </c>
      <c r="G116" s="208" t="s">
        <v>515</v>
      </c>
      <c r="H116" s="209">
        <v>1</v>
      </c>
      <c r="I116" s="210"/>
      <c r="J116" s="211">
        <f t="shared" si="0"/>
        <v>0</v>
      </c>
      <c r="K116" s="207" t="s">
        <v>3144</v>
      </c>
      <c r="L116" s="62"/>
      <c r="M116" s="212" t="s">
        <v>22</v>
      </c>
      <c r="N116" s="213" t="s">
        <v>50</v>
      </c>
      <c r="O116" s="43"/>
      <c r="P116" s="214">
        <f t="shared" si="1"/>
        <v>0</v>
      </c>
      <c r="Q116" s="214">
        <v>0</v>
      </c>
      <c r="R116" s="214">
        <f t="shared" si="2"/>
        <v>0</v>
      </c>
      <c r="S116" s="214">
        <v>0</v>
      </c>
      <c r="T116" s="215">
        <f t="shared" si="3"/>
        <v>0</v>
      </c>
      <c r="AR116" s="25" t="s">
        <v>588</v>
      </c>
      <c r="AT116" s="25" t="s">
        <v>230</v>
      </c>
      <c r="AU116" s="25" t="s">
        <v>24</v>
      </c>
      <c r="AY116" s="25" t="s">
        <v>228</v>
      </c>
      <c r="BE116" s="216">
        <f t="shared" si="4"/>
        <v>0</v>
      </c>
      <c r="BF116" s="216">
        <f t="shared" si="5"/>
        <v>0</v>
      </c>
      <c r="BG116" s="216">
        <f t="shared" si="6"/>
        <v>0</v>
      </c>
      <c r="BH116" s="216">
        <f t="shared" si="7"/>
        <v>0</v>
      </c>
      <c r="BI116" s="216">
        <f t="shared" si="8"/>
        <v>0</v>
      </c>
      <c r="BJ116" s="25" t="s">
        <v>24</v>
      </c>
      <c r="BK116" s="216">
        <f t="shared" si="9"/>
        <v>0</v>
      </c>
      <c r="BL116" s="25" t="s">
        <v>588</v>
      </c>
      <c r="BM116" s="25" t="s">
        <v>3666</v>
      </c>
    </row>
    <row r="117" spans="2:65" s="1" customFormat="1" ht="22.5" customHeight="1">
      <c r="B117" s="42"/>
      <c r="C117" s="205" t="s">
        <v>364</v>
      </c>
      <c r="D117" s="205" t="s">
        <v>230</v>
      </c>
      <c r="E117" s="206" t="s">
        <v>3667</v>
      </c>
      <c r="F117" s="207" t="s">
        <v>3622</v>
      </c>
      <c r="G117" s="208" t="s">
        <v>515</v>
      </c>
      <c r="H117" s="209">
        <v>4</v>
      </c>
      <c r="I117" s="210"/>
      <c r="J117" s="211">
        <f t="shared" si="0"/>
        <v>0</v>
      </c>
      <c r="K117" s="207" t="s">
        <v>3144</v>
      </c>
      <c r="L117" s="62"/>
      <c r="M117" s="212" t="s">
        <v>22</v>
      </c>
      <c r="N117" s="213" t="s">
        <v>50</v>
      </c>
      <c r="O117" s="43"/>
      <c r="P117" s="214">
        <f t="shared" si="1"/>
        <v>0</v>
      </c>
      <c r="Q117" s="214">
        <v>0</v>
      </c>
      <c r="R117" s="214">
        <f t="shared" si="2"/>
        <v>0</v>
      </c>
      <c r="S117" s="214">
        <v>0</v>
      </c>
      <c r="T117" s="215">
        <f t="shared" si="3"/>
        <v>0</v>
      </c>
      <c r="AR117" s="25" t="s">
        <v>588</v>
      </c>
      <c r="AT117" s="25" t="s">
        <v>230</v>
      </c>
      <c r="AU117" s="25" t="s">
        <v>24</v>
      </c>
      <c r="AY117" s="25" t="s">
        <v>228</v>
      </c>
      <c r="BE117" s="216">
        <f t="shared" si="4"/>
        <v>0</v>
      </c>
      <c r="BF117" s="216">
        <f t="shared" si="5"/>
        <v>0</v>
      </c>
      <c r="BG117" s="216">
        <f t="shared" si="6"/>
        <v>0</v>
      </c>
      <c r="BH117" s="216">
        <f t="shared" si="7"/>
        <v>0</v>
      </c>
      <c r="BI117" s="216">
        <f t="shared" si="8"/>
        <v>0</v>
      </c>
      <c r="BJ117" s="25" t="s">
        <v>24</v>
      </c>
      <c r="BK117" s="216">
        <f t="shared" si="9"/>
        <v>0</v>
      </c>
      <c r="BL117" s="25" t="s">
        <v>588</v>
      </c>
      <c r="BM117" s="25" t="s">
        <v>3668</v>
      </c>
    </row>
    <row r="118" spans="2:65" s="1" customFormat="1" ht="22.5" customHeight="1">
      <c r="B118" s="42"/>
      <c r="C118" s="205" t="s">
        <v>381</v>
      </c>
      <c r="D118" s="205" t="s">
        <v>230</v>
      </c>
      <c r="E118" s="206" t="s">
        <v>3669</v>
      </c>
      <c r="F118" s="207" t="s">
        <v>3670</v>
      </c>
      <c r="G118" s="208" t="s">
        <v>515</v>
      </c>
      <c r="H118" s="209">
        <v>4</v>
      </c>
      <c r="I118" s="210"/>
      <c r="J118" s="211">
        <f t="shared" si="0"/>
        <v>0</v>
      </c>
      <c r="K118" s="207" t="s">
        <v>3144</v>
      </c>
      <c r="L118" s="62"/>
      <c r="M118" s="212" t="s">
        <v>22</v>
      </c>
      <c r="N118" s="213" t="s">
        <v>50</v>
      </c>
      <c r="O118" s="43"/>
      <c r="P118" s="214">
        <f t="shared" si="1"/>
        <v>0</v>
      </c>
      <c r="Q118" s="214">
        <v>0</v>
      </c>
      <c r="R118" s="214">
        <f t="shared" si="2"/>
        <v>0</v>
      </c>
      <c r="S118" s="214">
        <v>0</v>
      </c>
      <c r="T118" s="215">
        <f t="shared" si="3"/>
        <v>0</v>
      </c>
      <c r="AR118" s="25" t="s">
        <v>588</v>
      </c>
      <c r="AT118" s="25" t="s">
        <v>230</v>
      </c>
      <c r="AU118" s="25" t="s">
        <v>24</v>
      </c>
      <c r="AY118" s="25" t="s">
        <v>228</v>
      </c>
      <c r="BE118" s="216">
        <f t="shared" si="4"/>
        <v>0</v>
      </c>
      <c r="BF118" s="216">
        <f t="shared" si="5"/>
        <v>0</v>
      </c>
      <c r="BG118" s="216">
        <f t="shared" si="6"/>
        <v>0</v>
      </c>
      <c r="BH118" s="216">
        <f t="shared" si="7"/>
        <v>0</v>
      </c>
      <c r="BI118" s="216">
        <f t="shared" si="8"/>
        <v>0</v>
      </c>
      <c r="BJ118" s="25" t="s">
        <v>24</v>
      </c>
      <c r="BK118" s="216">
        <f t="shared" si="9"/>
        <v>0</v>
      </c>
      <c r="BL118" s="25" t="s">
        <v>588</v>
      </c>
      <c r="BM118" s="25" t="s">
        <v>3671</v>
      </c>
    </row>
    <row r="119" spans="2:65" s="1" customFormat="1" ht="31.5" customHeight="1">
      <c r="B119" s="42"/>
      <c r="C119" s="205" t="s">
        <v>386</v>
      </c>
      <c r="D119" s="205" t="s">
        <v>230</v>
      </c>
      <c r="E119" s="206" t="s">
        <v>3672</v>
      </c>
      <c r="F119" s="207" t="s">
        <v>3673</v>
      </c>
      <c r="G119" s="208" t="s">
        <v>515</v>
      </c>
      <c r="H119" s="209">
        <v>1</v>
      </c>
      <c r="I119" s="210"/>
      <c r="J119" s="211">
        <f t="shared" si="0"/>
        <v>0</v>
      </c>
      <c r="K119" s="207" t="s">
        <v>3144</v>
      </c>
      <c r="L119" s="62"/>
      <c r="M119" s="212" t="s">
        <v>22</v>
      </c>
      <c r="N119" s="213" t="s">
        <v>50</v>
      </c>
      <c r="O119" s="43"/>
      <c r="P119" s="214">
        <f t="shared" si="1"/>
        <v>0</v>
      </c>
      <c r="Q119" s="214">
        <v>0</v>
      </c>
      <c r="R119" s="214">
        <f t="shared" si="2"/>
        <v>0</v>
      </c>
      <c r="S119" s="214">
        <v>0</v>
      </c>
      <c r="T119" s="215">
        <f t="shared" si="3"/>
        <v>0</v>
      </c>
      <c r="AR119" s="25" t="s">
        <v>588</v>
      </c>
      <c r="AT119" s="25" t="s">
        <v>230</v>
      </c>
      <c r="AU119" s="25" t="s">
        <v>24</v>
      </c>
      <c r="AY119" s="25" t="s">
        <v>228</v>
      </c>
      <c r="BE119" s="216">
        <f t="shared" si="4"/>
        <v>0</v>
      </c>
      <c r="BF119" s="216">
        <f t="shared" si="5"/>
        <v>0</v>
      </c>
      <c r="BG119" s="216">
        <f t="shared" si="6"/>
        <v>0</v>
      </c>
      <c r="BH119" s="216">
        <f t="shared" si="7"/>
        <v>0</v>
      </c>
      <c r="BI119" s="216">
        <f t="shared" si="8"/>
        <v>0</v>
      </c>
      <c r="BJ119" s="25" t="s">
        <v>24</v>
      </c>
      <c r="BK119" s="216">
        <f t="shared" si="9"/>
        <v>0</v>
      </c>
      <c r="BL119" s="25" t="s">
        <v>588</v>
      </c>
      <c r="BM119" s="25" t="s">
        <v>3674</v>
      </c>
    </row>
    <row r="120" spans="2:65" s="1" customFormat="1" ht="22.5" customHeight="1">
      <c r="B120" s="42"/>
      <c r="C120" s="205" t="s">
        <v>395</v>
      </c>
      <c r="D120" s="205" t="s">
        <v>230</v>
      </c>
      <c r="E120" s="206" t="s">
        <v>3675</v>
      </c>
      <c r="F120" s="207" t="s">
        <v>3676</v>
      </c>
      <c r="G120" s="208" t="s">
        <v>515</v>
      </c>
      <c r="H120" s="209">
        <v>10</v>
      </c>
      <c r="I120" s="210"/>
      <c r="J120" s="211">
        <f t="shared" si="0"/>
        <v>0</v>
      </c>
      <c r="K120" s="207" t="s">
        <v>3144</v>
      </c>
      <c r="L120" s="62"/>
      <c r="M120" s="212" t="s">
        <v>22</v>
      </c>
      <c r="N120" s="213" t="s">
        <v>50</v>
      </c>
      <c r="O120" s="43"/>
      <c r="P120" s="214">
        <f t="shared" si="1"/>
        <v>0</v>
      </c>
      <c r="Q120" s="214">
        <v>0</v>
      </c>
      <c r="R120" s="214">
        <f t="shared" si="2"/>
        <v>0</v>
      </c>
      <c r="S120" s="214">
        <v>0</v>
      </c>
      <c r="T120" s="215">
        <f t="shared" si="3"/>
        <v>0</v>
      </c>
      <c r="AR120" s="25" t="s">
        <v>588</v>
      </c>
      <c r="AT120" s="25" t="s">
        <v>230</v>
      </c>
      <c r="AU120" s="25" t="s">
        <v>24</v>
      </c>
      <c r="AY120" s="25" t="s">
        <v>228</v>
      </c>
      <c r="BE120" s="216">
        <f t="shared" si="4"/>
        <v>0</v>
      </c>
      <c r="BF120" s="216">
        <f t="shared" si="5"/>
        <v>0</v>
      </c>
      <c r="BG120" s="216">
        <f t="shared" si="6"/>
        <v>0</v>
      </c>
      <c r="BH120" s="216">
        <f t="shared" si="7"/>
        <v>0</v>
      </c>
      <c r="BI120" s="216">
        <f t="shared" si="8"/>
        <v>0</v>
      </c>
      <c r="BJ120" s="25" t="s">
        <v>24</v>
      </c>
      <c r="BK120" s="216">
        <f t="shared" si="9"/>
        <v>0</v>
      </c>
      <c r="BL120" s="25" t="s">
        <v>588</v>
      </c>
      <c r="BM120" s="25" t="s">
        <v>3677</v>
      </c>
    </row>
    <row r="121" spans="2:65" s="1" customFormat="1" ht="31.5" customHeight="1">
      <c r="B121" s="42"/>
      <c r="C121" s="205" t="s">
        <v>400</v>
      </c>
      <c r="D121" s="205" t="s">
        <v>230</v>
      </c>
      <c r="E121" s="206" t="s">
        <v>3678</v>
      </c>
      <c r="F121" s="207" t="s">
        <v>3679</v>
      </c>
      <c r="G121" s="208" t="s">
        <v>515</v>
      </c>
      <c r="H121" s="209">
        <v>1</v>
      </c>
      <c r="I121" s="210"/>
      <c r="J121" s="211">
        <f t="shared" si="0"/>
        <v>0</v>
      </c>
      <c r="K121" s="207" t="s">
        <v>3144</v>
      </c>
      <c r="L121" s="62"/>
      <c r="M121" s="212" t="s">
        <v>22</v>
      </c>
      <c r="N121" s="213" t="s">
        <v>50</v>
      </c>
      <c r="O121" s="43"/>
      <c r="P121" s="214">
        <f t="shared" si="1"/>
        <v>0</v>
      </c>
      <c r="Q121" s="214">
        <v>0</v>
      </c>
      <c r="R121" s="214">
        <f t="shared" si="2"/>
        <v>0</v>
      </c>
      <c r="S121" s="214">
        <v>0</v>
      </c>
      <c r="T121" s="215">
        <f t="shared" si="3"/>
        <v>0</v>
      </c>
      <c r="AR121" s="25" t="s">
        <v>588</v>
      </c>
      <c r="AT121" s="25" t="s">
        <v>230</v>
      </c>
      <c r="AU121" s="25" t="s">
        <v>24</v>
      </c>
      <c r="AY121" s="25" t="s">
        <v>228</v>
      </c>
      <c r="BE121" s="216">
        <f t="shared" si="4"/>
        <v>0</v>
      </c>
      <c r="BF121" s="216">
        <f t="shared" si="5"/>
        <v>0</v>
      </c>
      <c r="BG121" s="216">
        <f t="shared" si="6"/>
        <v>0</v>
      </c>
      <c r="BH121" s="216">
        <f t="shared" si="7"/>
        <v>0</v>
      </c>
      <c r="BI121" s="216">
        <f t="shared" si="8"/>
        <v>0</v>
      </c>
      <c r="BJ121" s="25" t="s">
        <v>24</v>
      </c>
      <c r="BK121" s="216">
        <f t="shared" si="9"/>
        <v>0</v>
      </c>
      <c r="BL121" s="25" t="s">
        <v>588</v>
      </c>
      <c r="BM121" s="25" t="s">
        <v>3680</v>
      </c>
    </row>
    <row r="122" spans="2:65" s="1" customFormat="1" ht="22.5" customHeight="1">
      <c r="B122" s="42"/>
      <c r="C122" s="205" t="s">
        <v>404</v>
      </c>
      <c r="D122" s="205" t="s">
        <v>230</v>
      </c>
      <c r="E122" s="206" t="s">
        <v>3681</v>
      </c>
      <c r="F122" s="207" t="s">
        <v>3682</v>
      </c>
      <c r="G122" s="208" t="s">
        <v>515</v>
      </c>
      <c r="H122" s="209">
        <v>8</v>
      </c>
      <c r="I122" s="210"/>
      <c r="J122" s="211">
        <f t="shared" si="0"/>
        <v>0</v>
      </c>
      <c r="K122" s="207" t="s">
        <v>3144</v>
      </c>
      <c r="L122" s="62"/>
      <c r="M122" s="212" t="s">
        <v>22</v>
      </c>
      <c r="N122" s="213" t="s">
        <v>50</v>
      </c>
      <c r="O122" s="43"/>
      <c r="P122" s="214">
        <f t="shared" si="1"/>
        <v>0</v>
      </c>
      <c r="Q122" s="214">
        <v>0</v>
      </c>
      <c r="R122" s="214">
        <f t="shared" si="2"/>
        <v>0</v>
      </c>
      <c r="S122" s="214">
        <v>0</v>
      </c>
      <c r="T122" s="215">
        <f t="shared" si="3"/>
        <v>0</v>
      </c>
      <c r="AR122" s="25" t="s">
        <v>588</v>
      </c>
      <c r="AT122" s="25" t="s">
        <v>230</v>
      </c>
      <c r="AU122" s="25" t="s">
        <v>24</v>
      </c>
      <c r="AY122" s="25" t="s">
        <v>228</v>
      </c>
      <c r="BE122" s="216">
        <f t="shared" si="4"/>
        <v>0</v>
      </c>
      <c r="BF122" s="216">
        <f t="shared" si="5"/>
        <v>0</v>
      </c>
      <c r="BG122" s="216">
        <f t="shared" si="6"/>
        <v>0</v>
      </c>
      <c r="BH122" s="216">
        <f t="shared" si="7"/>
        <v>0</v>
      </c>
      <c r="BI122" s="216">
        <f t="shared" si="8"/>
        <v>0</v>
      </c>
      <c r="BJ122" s="25" t="s">
        <v>24</v>
      </c>
      <c r="BK122" s="216">
        <f t="shared" si="9"/>
        <v>0</v>
      </c>
      <c r="BL122" s="25" t="s">
        <v>588</v>
      </c>
      <c r="BM122" s="25" t="s">
        <v>3683</v>
      </c>
    </row>
    <row r="123" spans="2:65" s="1" customFormat="1" ht="22.5" customHeight="1">
      <c r="B123" s="42"/>
      <c r="C123" s="205" t="s">
        <v>409</v>
      </c>
      <c r="D123" s="205" t="s">
        <v>230</v>
      </c>
      <c r="E123" s="206" t="s">
        <v>3684</v>
      </c>
      <c r="F123" s="207" t="s">
        <v>3676</v>
      </c>
      <c r="G123" s="208" t="s">
        <v>515</v>
      </c>
      <c r="H123" s="209">
        <v>4</v>
      </c>
      <c r="I123" s="210"/>
      <c r="J123" s="211">
        <f t="shared" ref="J123:J154" si="10">ROUND(I123*H123,2)</f>
        <v>0</v>
      </c>
      <c r="K123" s="207" t="s">
        <v>3144</v>
      </c>
      <c r="L123" s="62"/>
      <c r="M123" s="212" t="s">
        <v>22</v>
      </c>
      <c r="N123" s="213" t="s">
        <v>50</v>
      </c>
      <c r="O123" s="43"/>
      <c r="P123" s="214">
        <f t="shared" ref="P123:P154" si="11">O123*H123</f>
        <v>0</v>
      </c>
      <c r="Q123" s="214">
        <v>0</v>
      </c>
      <c r="R123" s="214">
        <f t="shared" ref="R123:R154" si="12">Q123*H123</f>
        <v>0</v>
      </c>
      <c r="S123" s="214">
        <v>0</v>
      </c>
      <c r="T123" s="215">
        <f t="shared" ref="T123:T154" si="13">S123*H123</f>
        <v>0</v>
      </c>
      <c r="AR123" s="25" t="s">
        <v>588</v>
      </c>
      <c r="AT123" s="25" t="s">
        <v>230</v>
      </c>
      <c r="AU123" s="25" t="s">
        <v>24</v>
      </c>
      <c r="AY123" s="25" t="s">
        <v>228</v>
      </c>
      <c r="BE123" s="216">
        <f t="shared" ref="BE123:BE153" si="14">IF(N123="základní",J123,0)</f>
        <v>0</v>
      </c>
      <c r="BF123" s="216">
        <f t="shared" ref="BF123:BF153" si="15">IF(N123="snížená",J123,0)</f>
        <v>0</v>
      </c>
      <c r="BG123" s="216">
        <f t="shared" ref="BG123:BG153" si="16">IF(N123="zákl. přenesená",J123,0)</f>
        <v>0</v>
      </c>
      <c r="BH123" s="216">
        <f t="shared" ref="BH123:BH153" si="17">IF(N123="sníž. přenesená",J123,0)</f>
        <v>0</v>
      </c>
      <c r="BI123" s="216">
        <f t="shared" ref="BI123:BI153" si="18">IF(N123="nulová",J123,0)</f>
        <v>0</v>
      </c>
      <c r="BJ123" s="25" t="s">
        <v>24</v>
      </c>
      <c r="BK123" s="216">
        <f t="shared" ref="BK123:BK153" si="19">ROUND(I123*H123,2)</f>
        <v>0</v>
      </c>
      <c r="BL123" s="25" t="s">
        <v>588</v>
      </c>
      <c r="BM123" s="25" t="s">
        <v>3685</v>
      </c>
    </row>
    <row r="124" spans="2:65" s="1" customFormat="1" ht="31.5" customHeight="1">
      <c r="B124" s="42"/>
      <c r="C124" s="205" t="s">
        <v>414</v>
      </c>
      <c r="D124" s="205" t="s">
        <v>230</v>
      </c>
      <c r="E124" s="206" t="s">
        <v>3686</v>
      </c>
      <c r="F124" s="207" t="s">
        <v>3687</v>
      </c>
      <c r="G124" s="208" t="s">
        <v>515</v>
      </c>
      <c r="H124" s="209">
        <v>1</v>
      </c>
      <c r="I124" s="210"/>
      <c r="J124" s="211">
        <f t="shared" si="10"/>
        <v>0</v>
      </c>
      <c r="K124" s="207" t="s">
        <v>3144</v>
      </c>
      <c r="L124" s="62"/>
      <c r="M124" s="212" t="s">
        <v>22</v>
      </c>
      <c r="N124" s="213" t="s">
        <v>50</v>
      </c>
      <c r="O124" s="43"/>
      <c r="P124" s="214">
        <f t="shared" si="11"/>
        <v>0</v>
      </c>
      <c r="Q124" s="214">
        <v>0</v>
      </c>
      <c r="R124" s="214">
        <f t="shared" si="12"/>
        <v>0</v>
      </c>
      <c r="S124" s="214">
        <v>0</v>
      </c>
      <c r="T124" s="215">
        <f t="shared" si="13"/>
        <v>0</v>
      </c>
      <c r="AR124" s="25" t="s">
        <v>588</v>
      </c>
      <c r="AT124" s="25" t="s">
        <v>230</v>
      </c>
      <c r="AU124" s="25" t="s">
        <v>24</v>
      </c>
      <c r="AY124" s="25" t="s">
        <v>228</v>
      </c>
      <c r="BE124" s="216">
        <f t="shared" si="14"/>
        <v>0</v>
      </c>
      <c r="BF124" s="216">
        <f t="shared" si="15"/>
        <v>0</v>
      </c>
      <c r="BG124" s="216">
        <f t="shared" si="16"/>
        <v>0</v>
      </c>
      <c r="BH124" s="216">
        <f t="shared" si="17"/>
        <v>0</v>
      </c>
      <c r="BI124" s="216">
        <f t="shared" si="18"/>
        <v>0</v>
      </c>
      <c r="BJ124" s="25" t="s">
        <v>24</v>
      </c>
      <c r="BK124" s="216">
        <f t="shared" si="19"/>
        <v>0</v>
      </c>
      <c r="BL124" s="25" t="s">
        <v>588</v>
      </c>
      <c r="BM124" s="25" t="s">
        <v>3688</v>
      </c>
    </row>
    <row r="125" spans="2:65" s="1" customFormat="1" ht="22.5" customHeight="1">
      <c r="B125" s="42"/>
      <c r="C125" s="205" t="s">
        <v>419</v>
      </c>
      <c r="D125" s="205" t="s">
        <v>230</v>
      </c>
      <c r="E125" s="206" t="s">
        <v>3611</v>
      </c>
      <c r="F125" s="207" t="s">
        <v>3612</v>
      </c>
      <c r="G125" s="208" t="s">
        <v>515</v>
      </c>
      <c r="H125" s="209">
        <v>3</v>
      </c>
      <c r="I125" s="210"/>
      <c r="J125" s="211">
        <f t="shared" si="10"/>
        <v>0</v>
      </c>
      <c r="K125" s="207" t="s">
        <v>3144</v>
      </c>
      <c r="L125" s="62"/>
      <c r="M125" s="212" t="s">
        <v>22</v>
      </c>
      <c r="N125" s="213" t="s">
        <v>50</v>
      </c>
      <c r="O125" s="43"/>
      <c r="P125" s="214">
        <f t="shared" si="11"/>
        <v>0</v>
      </c>
      <c r="Q125" s="214">
        <v>0</v>
      </c>
      <c r="R125" s="214">
        <f t="shared" si="12"/>
        <v>0</v>
      </c>
      <c r="S125" s="214">
        <v>0</v>
      </c>
      <c r="T125" s="215">
        <f t="shared" si="13"/>
        <v>0</v>
      </c>
      <c r="AR125" s="25" t="s">
        <v>588</v>
      </c>
      <c r="AT125" s="25" t="s">
        <v>230</v>
      </c>
      <c r="AU125" s="25" t="s">
        <v>24</v>
      </c>
      <c r="AY125" s="25" t="s">
        <v>228</v>
      </c>
      <c r="BE125" s="216">
        <f t="shared" si="14"/>
        <v>0</v>
      </c>
      <c r="BF125" s="216">
        <f t="shared" si="15"/>
        <v>0</v>
      </c>
      <c r="BG125" s="216">
        <f t="shared" si="16"/>
        <v>0</v>
      </c>
      <c r="BH125" s="216">
        <f t="shared" si="17"/>
        <v>0</v>
      </c>
      <c r="BI125" s="216">
        <f t="shared" si="18"/>
        <v>0</v>
      </c>
      <c r="BJ125" s="25" t="s">
        <v>24</v>
      </c>
      <c r="BK125" s="216">
        <f t="shared" si="19"/>
        <v>0</v>
      </c>
      <c r="BL125" s="25" t="s">
        <v>588</v>
      </c>
      <c r="BM125" s="25" t="s">
        <v>3689</v>
      </c>
    </row>
    <row r="126" spans="2:65" s="1" customFormat="1" ht="22.5" customHeight="1">
      <c r="B126" s="42"/>
      <c r="C126" s="205" t="s">
        <v>423</v>
      </c>
      <c r="D126" s="205" t="s">
        <v>230</v>
      </c>
      <c r="E126" s="206" t="s">
        <v>3661</v>
      </c>
      <c r="F126" s="207" t="s">
        <v>3662</v>
      </c>
      <c r="G126" s="208" t="s">
        <v>515</v>
      </c>
      <c r="H126" s="209">
        <v>2</v>
      </c>
      <c r="I126" s="210"/>
      <c r="J126" s="211">
        <f t="shared" si="10"/>
        <v>0</v>
      </c>
      <c r="K126" s="207" t="s">
        <v>3144</v>
      </c>
      <c r="L126" s="62"/>
      <c r="M126" s="212" t="s">
        <v>22</v>
      </c>
      <c r="N126" s="213" t="s">
        <v>50</v>
      </c>
      <c r="O126" s="43"/>
      <c r="P126" s="214">
        <f t="shared" si="11"/>
        <v>0</v>
      </c>
      <c r="Q126" s="214">
        <v>0</v>
      </c>
      <c r="R126" s="214">
        <f t="shared" si="12"/>
        <v>0</v>
      </c>
      <c r="S126" s="214">
        <v>0</v>
      </c>
      <c r="T126" s="215">
        <f t="shared" si="13"/>
        <v>0</v>
      </c>
      <c r="AR126" s="25" t="s">
        <v>588</v>
      </c>
      <c r="AT126" s="25" t="s">
        <v>230</v>
      </c>
      <c r="AU126" s="25" t="s">
        <v>24</v>
      </c>
      <c r="AY126" s="25" t="s">
        <v>228</v>
      </c>
      <c r="BE126" s="216">
        <f t="shared" si="14"/>
        <v>0</v>
      </c>
      <c r="BF126" s="216">
        <f t="shared" si="15"/>
        <v>0</v>
      </c>
      <c r="BG126" s="216">
        <f t="shared" si="16"/>
        <v>0</v>
      </c>
      <c r="BH126" s="216">
        <f t="shared" si="17"/>
        <v>0</v>
      </c>
      <c r="BI126" s="216">
        <f t="shared" si="18"/>
        <v>0</v>
      </c>
      <c r="BJ126" s="25" t="s">
        <v>24</v>
      </c>
      <c r="BK126" s="216">
        <f t="shared" si="19"/>
        <v>0</v>
      </c>
      <c r="BL126" s="25" t="s">
        <v>588</v>
      </c>
      <c r="BM126" s="25" t="s">
        <v>3690</v>
      </c>
    </row>
    <row r="127" spans="2:65" s="1" customFormat="1" ht="22.5" customHeight="1">
      <c r="B127" s="42"/>
      <c r="C127" s="205" t="s">
        <v>429</v>
      </c>
      <c r="D127" s="205" t="s">
        <v>230</v>
      </c>
      <c r="E127" s="206" t="s">
        <v>3691</v>
      </c>
      <c r="F127" s="207" t="s">
        <v>3692</v>
      </c>
      <c r="G127" s="208" t="s">
        <v>515</v>
      </c>
      <c r="H127" s="209">
        <v>14</v>
      </c>
      <c r="I127" s="210"/>
      <c r="J127" s="211">
        <f t="shared" si="10"/>
        <v>0</v>
      </c>
      <c r="K127" s="207" t="s">
        <v>3144</v>
      </c>
      <c r="L127" s="62"/>
      <c r="M127" s="212" t="s">
        <v>22</v>
      </c>
      <c r="N127" s="213" t="s">
        <v>50</v>
      </c>
      <c r="O127" s="43"/>
      <c r="P127" s="214">
        <f t="shared" si="11"/>
        <v>0</v>
      </c>
      <c r="Q127" s="214">
        <v>0</v>
      </c>
      <c r="R127" s="214">
        <f t="shared" si="12"/>
        <v>0</v>
      </c>
      <c r="S127" s="214">
        <v>0</v>
      </c>
      <c r="T127" s="215">
        <f t="shared" si="13"/>
        <v>0</v>
      </c>
      <c r="AR127" s="25" t="s">
        <v>588</v>
      </c>
      <c r="AT127" s="25" t="s">
        <v>230</v>
      </c>
      <c r="AU127" s="25" t="s">
        <v>24</v>
      </c>
      <c r="AY127" s="25" t="s">
        <v>228</v>
      </c>
      <c r="BE127" s="216">
        <f t="shared" si="14"/>
        <v>0</v>
      </c>
      <c r="BF127" s="216">
        <f t="shared" si="15"/>
        <v>0</v>
      </c>
      <c r="BG127" s="216">
        <f t="shared" si="16"/>
        <v>0</v>
      </c>
      <c r="BH127" s="216">
        <f t="shared" si="17"/>
        <v>0</v>
      </c>
      <c r="BI127" s="216">
        <f t="shared" si="18"/>
        <v>0</v>
      </c>
      <c r="BJ127" s="25" t="s">
        <v>24</v>
      </c>
      <c r="BK127" s="216">
        <f t="shared" si="19"/>
        <v>0</v>
      </c>
      <c r="BL127" s="25" t="s">
        <v>588</v>
      </c>
      <c r="BM127" s="25" t="s">
        <v>3693</v>
      </c>
    </row>
    <row r="128" spans="2:65" s="1" customFormat="1" ht="22.5" customHeight="1">
      <c r="B128" s="42"/>
      <c r="C128" s="205" t="s">
        <v>437</v>
      </c>
      <c r="D128" s="205" t="s">
        <v>230</v>
      </c>
      <c r="E128" s="206" t="s">
        <v>3694</v>
      </c>
      <c r="F128" s="207" t="s">
        <v>3695</v>
      </c>
      <c r="G128" s="208" t="s">
        <v>515</v>
      </c>
      <c r="H128" s="209">
        <v>14</v>
      </c>
      <c r="I128" s="210"/>
      <c r="J128" s="211">
        <f t="shared" si="10"/>
        <v>0</v>
      </c>
      <c r="K128" s="207" t="s">
        <v>3144</v>
      </c>
      <c r="L128" s="62"/>
      <c r="M128" s="212" t="s">
        <v>22</v>
      </c>
      <c r="N128" s="213" t="s">
        <v>50</v>
      </c>
      <c r="O128" s="43"/>
      <c r="P128" s="214">
        <f t="shared" si="11"/>
        <v>0</v>
      </c>
      <c r="Q128" s="214">
        <v>0</v>
      </c>
      <c r="R128" s="214">
        <f t="shared" si="12"/>
        <v>0</v>
      </c>
      <c r="S128" s="214">
        <v>0</v>
      </c>
      <c r="T128" s="215">
        <f t="shared" si="13"/>
        <v>0</v>
      </c>
      <c r="AR128" s="25" t="s">
        <v>588</v>
      </c>
      <c r="AT128" s="25" t="s">
        <v>230</v>
      </c>
      <c r="AU128" s="25" t="s">
        <v>24</v>
      </c>
      <c r="AY128" s="25" t="s">
        <v>228</v>
      </c>
      <c r="BE128" s="216">
        <f t="shared" si="14"/>
        <v>0</v>
      </c>
      <c r="BF128" s="216">
        <f t="shared" si="15"/>
        <v>0</v>
      </c>
      <c r="BG128" s="216">
        <f t="shared" si="16"/>
        <v>0</v>
      </c>
      <c r="BH128" s="216">
        <f t="shared" si="17"/>
        <v>0</v>
      </c>
      <c r="BI128" s="216">
        <f t="shared" si="18"/>
        <v>0</v>
      </c>
      <c r="BJ128" s="25" t="s">
        <v>24</v>
      </c>
      <c r="BK128" s="216">
        <f t="shared" si="19"/>
        <v>0</v>
      </c>
      <c r="BL128" s="25" t="s">
        <v>588</v>
      </c>
      <c r="BM128" s="25" t="s">
        <v>3696</v>
      </c>
    </row>
    <row r="129" spans="2:65" s="1" customFormat="1" ht="22.5" customHeight="1">
      <c r="B129" s="42"/>
      <c r="C129" s="205" t="s">
        <v>444</v>
      </c>
      <c r="D129" s="205" t="s">
        <v>230</v>
      </c>
      <c r="E129" s="206" t="s">
        <v>3697</v>
      </c>
      <c r="F129" s="207" t="s">
        <v>3698</v>
      </c>
      <c r="G129" s="208" t="s">
        <v>515</v>
      </c>
      <c r="H129" s="209">
        <v>52</v>
      </c>
      <c r="I129" s="210"/>
      <c r="J129" s="211">
        <f t="shared" si="10"/>
        <v>0</v>
      </c>
      <c r="K129" s="207" t="s">
        <v>3144</v>
      </c>
      <c r="L129" s="62"/>
      <c r="M129" s="212" t="s">
        <v>22</v>
      </c>
      <c r="N129" s="213" t="s">
        <v>50</v>
      </c>
      <c r="O129" s="43"/>
      <c r="P129" s="214">
        <f t="shared" si="11"/>
        <v>0</v>
      </c>
      <c r="Q129" s="214">
        <v>0</v>
      </c>
      <c r="R129" s="214">
        <f t="shared" si="12"/>
        <v>0</v>
      </c>
      <c r="S129" s="214">
        <v>0</v>
      </c>
      <c r="T129" s="215">
        <f t="shared" si="13"/>
        <v>0</v>
      </c>
      <c r="AR129" s="25" t="s">
        <v>588</v>
      </c>
      <c r="AT129" s="25" t="s">
        <v>230</v>
      </c>
      <c r="AU129" s="25" t="s">
        <v>24</v>
      </c>
      <c r="AY129" s="25" t="s">
        <v>228</v>
      </c>
      <c r="BE129" s="216">
        <f t="shared" si="14"/>
        <v>0</v>
      </c>
      <c r="BF129" s="216">
        <f t="shared" si="15"/>
        <v>0</v>
      </c>
      <c r="BG129" s="216">
        <f t="shared" si="16"/>
        <v>0</v>
      </c>
      <c r="BH129" s="216">
        <f t="shared" si="17"/>
        <v>0</v>
      </c>
      <c r="BI129" s="216">
        <f t="shared" si="18"/>
        <v>0</v>
      </c>
      <c r="BJ129" s="25" t="s">
        <v>24</v>
      </c>
      <c r="BK129" s="216">
        <f t="shared" si="19"/>
        <v>0</v>
      </c>
      <c r="BL129" s="25" t="s">
        <v>588</v>
      </c>
      <c r="BM129" s="25" t="s">
        <v>3699</v>
      </c>
    </row>
    <row r="130" spans="2:65" s="1" customFormat="1" ht="22.5" customHeight="1">
      <c r="B130" s="42"/>
      <c r="C130" s="205" t="s">
        <v>449</v>
      </c>
      <c r="D130" s="205" t="s">
        <v>230</v>
      </c>
      <c r="E130" s="206" t="s">
        <v>3694</v>
      </c>
      <c r="F130" s="207" t="s">
        <v>3695</v>
      </c>
      <c r="G130" s="208" t="s">
        <v>515</v>
      </c>
      <c r="H130" s="209">
        <v>52</v>
      </c>
      <c r="I130" s="210"/>
      <c r="J130" s="211">
        <f t="shared" si="10"/>
        <v>0</v>
      </c>
      <c r="K130" s="207" t="s">
        <v>3144</v>
      </c>
      <c r="L130" s="62"/>
      <c r="M130" s="212" t="s">
        <v>22</v>
      </c>
      <c r="N130" s="213" t="s">
        <v>50</v>
      </c>
      <c r="O130" s="43"/>
      <c r="P130" s="214">
        <f t="shared" si="11"/>
        <v>0</v>
      </c>
      <c r="Q130" s="214">
        <v>0</v>
      </c>
      <c r="R130" s="214">
        <f t="shared" si="12"/>
        <v>0</v>
      </c>
      <c r="S130" s="214">
        <v>0</v>
      </c>
      <c r="T130" s="215">
        <f t="shared" si="13"/>
        <v>0</v>
      </c>
      <c r="AR130" s="25" t="s">
        <v>588</v>
      </c>
      <c r="AT130" s="25" t="s">
        <v>230</v>
      </c>
      <c r="AU130" s="25" t="s">
        <v>24</v>
      </c>
      <c r="AY130" s="25" t="s">
        <v>228</v>
      </c>
      <c r="BE130" s="216">
        <f t="shared" si="14"/>
        <v>0</v>
      </c>
      <c r="BF130" s="216">
        <f t="shared" si="15"/>
        <v>0</v>
      </c>
      <c r="BG130" s="216">
        <f t="shared" si="16"/>
        <v>0</v>
      </c>
      <c r="BH130" s="216">
        <f t="shared" si="17"/>
        <v>0</v>
      </c>
      <c r="BI130" s="216">
        <f t="shared" si="18"/>
        <v>0</v>
      </c>
      <c r="BJ130" s="25" t="s">
        <v>24</v>
      </c>
      <c r="BK130" s="216">
        <f t="shared" si="19"/>
        <v>0</v>
      </c>
      <c r="BL130" s="25" t="s">
        <v>588</v>
      </c>
      <c r="BM130" s="25" t="s">
        <v>3700</v>
      </c>
    </row>
    <row r="131" spans="2:65" s="1" customFormat="1" ht="31.5" customHeight="1">
      <c r="B131" s="42"/>
      <c r="C131" s="205" t="s">
        <v>454</v>
      </c>
      <c r="D131" s="205" t="s">
        <v>230</v>
      </c>
      <c r="E131" s="206" t="s">
        <v>3701</v>
      </c>
      <c r="F131" s="207" t="s">
        <v>3702</v>
      </c>
      <c r="G131" s="208" t="s">
        <v>515</v>
      </c>
      <c r="H131" s="209">
        <v>72</v>
      </c>
      <c r="I131" s="210"/>
      <c r="J131" s="211">
        <f t="shared" si="10"/>
        <v>0</v>
      </c>
      <c r="K131" s="207" t="s">
        <v>3144</v>
      </c>
      <c r="L131" s="62"/>
      <c r="M131" s="212" t="s">
        <v>22</v>
      </c>
      <c r="N131" s="213" t="s">
        <v>50</v>
      </c>
      <c r="O131" s="43"/>
      <c r="P131" s="214">
        <f t="shared" si="11"/>
        <v>0</v>
      </c>
      <c r="Q131" s="214">
        <v>0</v>
      </c>
      <c r="R131" s="214">
        <f t="shared" si="12"/>
        <v>0</v>
      </c>
      <c r="S131" s="214">
        <v>0</v>
      </c>
      <c r="T131" s="215">
        <f t="shared" si="13"/>
        <v>0</v>
      </c>
      <c r="AR131" s="25" t="s">
        <v>588</v>
      </c>
      <c r="AT131" s="25" t="s">
        <v>230</v>
      </c>
      <c r="AU131" s="25" t="s">
        <v>24</v>
      </c>
      <c r="AY131" s="25" t="s">
        <v>228</v>
      </c>
      <c r="BE131" s="216">
        <f t="shared" si="14"/>
        <v>0</v>
      </c>
      <c r="BF131" s="216">
        <f t="shared" si="15"/>
        <v>0</v>
      </c>
      <c r="BG131" s="216">
        <f t="shared" si="16"/>
        <v>0</v>
      </c>
      <c r="BH131" s="216">
        <f t="shared" si="17"/>
        <v>0</v>
      </c>
      <c r="BI131" s="216">
        <f t="shared" si="18"/>
        <v>0</v>
      </c>
      <c r="BJ131" s="25" t="s">
        <v>24</v>
      </c>
      <c r="BK131" s="216">
        <f t="shared" si="19"/>
        <v>0</v>
      </c>
      <c r="BL131" s="25" t="s">
        <v>588</v>
      </c>
      <c r="BM131" s="25" t="s">
        <v>3703</v>
      </c>
    </row>
    <row r="132" spans="2:65" s="1" customFormat="1" ht="22.5" customHeight="1">
      <c r="B132" s="42"/>
      <c r="C132" s="205" t="s">
        <v>459</v>
      </c>
      <c r="D132" s="205" t="s">
        <v>230</v>
      </c>
      <c r="E132" s="206" t="s">
        <v>3631</v>
      </c>
      <c r="F132" s="207" t="s">
        <v>3632</v>
      </c>
      <c r="G132" s="208" t="s">
        <v>515</v>
      </c>
      <c r="H132" s="209">
        <v>1152</v>
      </c>
      <c r="I132" s="210"/>
      <c r="J132" s="211">
        <f t="shared" si="10"/>
        <v>0</v>
      </c>
      <c r="K132" s="207" t="s">
        <v>3144</v>
      </c>
      <c r="L132" s="62"/>
      <c r="M132" s="212" t="s">
        <v>22</v>
      </c>
      <c r="N132" s="213" t="s">
        <v>50</v>
      </c>
      <c r="O132" s="43"/>
      <c r="P132" s="214">
        <f t="shared" si="11"/>
        <v>0</v>
      </c>
      <c r="Q132" s="214">
        <v>0</v>
      </c>
      <c r="R132" s="214">
        <f t="shared" si="12"/>
        <v>0</v>
      </c>
      <c r="S132" s="214">
        <v>0</v>
      </c>
      <c r="T132" s="215">
        <f t="shared" si="13"/>
        <v>0</v>
      </c>
      <c r="AR132" s="25" t="s">
        <v>588</v>
      </c>
      <c r="AT132" s="25" t="s">
        <v>230</v>
      </c>
      <c r="AU132" s="25" t="s">
        <v>24</v>
      </c>
      <c r="AY132" s="25" t="s">
        <v>228</v>
      </c>
      <c r="BE132" s="216">
        <f t="shared" si="14"/>
        <v>0</v>
      </c>
      <c r="BF132" s="216">
        <f t="shared" si="15"/>
        <v>0</v>
      </c>
      <c r="BG132" s="216">
        <f t="shared" si="16"/>
        <v>0</v>
      </c>
      <c r="BH132" s="216">
        <f t="shared" si="17"/>
        <v>0</v>
      </c>
      <c r="BI132" s="216">
        <f t="shared" si="18"/>
        <v>0</v>
      </c>
      <c r="BJ132" s="25" t="s">
        <v>24</v>
      </c>
      <c r="BK132" s="216">
        <f t="shared" si="19"/>
        <v>0</v>
      </c>
      <c r="BL132" s="25" t="s">
        <v>588</v>
      </c>
      <c r="BM132" s="25" t="s">
        <v>3704</v>
      </c>
    </row>
    <row r="133" spans="2:65" s="1" customFormat="1" ht="22.5" customHeight="1">
      <c r="B133" s="42"/>
      <c r="C133" s="205" t="s">
        <v>464</v>
      </c>
      <c r="D133" s="205" t="s">
        <v>230</v>
      </c>
      <c r="E133" s="206" t="s">
        <v>3697</v>
      </c>
      <c r="F133" s="207" t="s">
        <v>3698</v>
      </c>
      <c r="G133" s="208" t="s">
        <v>515</v>
      </c>
      <c r="H133" s="209">
        <v>6</v>
      </c>
      <c r="I133" s="210"/>
      <c r="J133" s="211">
        <f t="shared" si="10"/>
        <v>0</v>
      </c>
      <c r="K133" s="207" t="s">
        <v>3144</v>
      </c>
      <c r="L133" s="62"/>
      <c r="M133" s="212" t="s">
        <v>22</v>
      </c>
      <c r="N133" s="213" t="s">
        <v>50</v>
      </c>
      <c r="O133" s="43"/>
      <c r="P133" s="214">
        <f t="shared" si="11"/>
        <v>0</v>
      </c>
      <c r="Q133" s="214">
        <v>0</v>
      </c>
      <c r="R133" s="214">
        <f t="shared" si="12"/>
        <v>0</v>
      </c>
      <c r="S133" s="214">
        <v>0</v>
      </c>
      <c r="T133" s="215">
        <f t="shared" si="13"/>
        <v>0</v>
      </c>
      <c r="AR133" s="25" t="s">
        <v>588</v>
      </c>
      <c r="AT133" s="25" t="s">
        <v>230</v>
      </c>
      <c r="AU133" s="25" t="s">
        <v>24</v>
      </c>
      <c r="AY133" s="25" t="s">
        <v>228</v>
      </c>
      <c r="BE133" s="216">
        <f t="shared" si="14"/>
        <v>0</v>
      </c>
      <c r="BF133" s="216">
        <f t="shared" si="15"/>
        <v>0</v>
      </c>
      <c r="BG133" s="216">
        <f t="shared" si="16"/>
        <v>0</v>
      </c>
      <c r="BH133" s="216">
        <f t="shared" si="17"/>
        <v>0</v>
      </c>
      <c r="BI133" s="216">
        <f t="shared" si="18"/>
        <v>0</v>
      </c>
      <c r="BJ133" s="25" t="s">
        <v>24</v>
      </c>
      <c r="BK133" s="216">
        <f t="shared" si="19"/>
        <v>0</v>
      </c>
      <c r="BL133" s="25" t="s">
        <v>588</v>
      </c>
      <c r="BM133" s="25" t="s">
        <v>3705</v>
      </c>
    </row>
    <row r="134" spans="2:65" s="1" customFormat="1" ht="22.5" customHeight="1">
      <c r="B134" s="42"/>
      <c r="C134" s="205" t="s">
        <v>471</v>
      </c>
      <c r="D134" s="205" t="s">
        <v>230</v>
      </c>
      <c r="E134" s="206" t="s">
        <v>3694</v>
      </c>
      <c r="F134" s="207" t="s">
        <v>3695</v>
      </c>
      <c r="G134" s="208" t="s">
        <v>515</v>
      </c>
      <c r="H134" s="209">
        <v>6</v>
      </c>
      <c r="I134" s="210"/>
      <c r="J134" s="211">
        <f t="shared" si="10"/>
        <v>0</v>
      </c>
      <c r="K134" s="207" t="s">
        <v>3144</v>
      </c>
      <c r="L134" s="62"/>
      <c r="M134" s="212" t="s">
        <v>22</v>
      </c>
      <c r="N134" s="213" t="s">
        <v>50</v>
      </c>
      <c r="O134" s="43"/>
      <c r="P134" s="214">
        <f t="shared" si="11"/>
        <v>0</v>
      </c>
      <c r="Q134" s="214">
        <v>0</v>
      </c>
      <c r="R134" s="214">
        <f t="shared" si="12"/>
        <v>0</v>
      </c>
      <c r="S134" s="214">
        <v>0</v>
      </c>
      <c r="T134" s="215">
        <f t="shared" si="13"/>
        <v>0</v>
      </c>
      <c r="AR134" s="25" t="s">
        <v>588</v>
      </c>
      <c r="AT134" s="25" t="s">
        <v>230</v>
      </c>
      <c r="AU134" s="25" t="s">
        <v>24</v>
      </c>
      <c r="AY134" s="25" t="s">
        <v>228</v>
      </c>
      <c r="BE134" s="216">
        <f t="shared" si="14"/>
        <v>0</v>
      </c>
      <c r="BF134" s="216">
        <f t="shared" si="15"/>
        <v>0</v>
      </c>
      <c r="BG134" s="216">
        <f t="shared" si="16"/>
        <v>0</v>
      </c>
      <c r="BH134" s="216">
        <f t="shared" si="17"/>
        <v>0</v>
      </c>
      <c r="BI134" s="216">
        <f t="shared" si="18"/>
        <v>0</v>
      </c>
      <c r="BJ134" s="25" t="s">
        <v>24</v>
      </c>
      <c r="BK134" s="216">
        <f t="shared" si="19"/>
        <v>0</v>
      </c>
      <c r="BL134" s="25" t="s">
        <v>588</v>
      </c>
      <c r="BM134" s="25" t="s">
        <v>3706</v>
      </c>
    </row>
    <row r="135" spans="2:65" s="1" customFormat="1" ht="22.5" customHeight="1">
      <c r="B135" s="42"/>
      <c r="C135" s="205" t="s">
        <v>491</v>
      </c>
      <c r="D135" s="205" t="s">
        <v>230</v>
      </c>
      <c r="E135" s="206" t="s">
        <v>3707</v>
      </c>
      <c r="F135" s="207" t="s">
        <v>3708</v>
      </c>
      <c r="G135" s="208" t="s">
        <v>515</v>
      </c>
      <c r="H135" s="209">
        <v>16</v>
      </c>
      <c r="I135" s="210"/>
      <c r="J135" s="211">
        <f t="shared" si="10"/>
        <v>0</v>
      </c>
      <c r="K135" s="207" t="s">
        <v>3144</v>
      </c>
      <c r="L135" s="62"/>
      <c r="M135" s="212" t="s">
        <v>22</v>
      </c>
      <c r="N135" s="213" t="s">
        <v>50</v>
      </c>
      <c r="O135" s="43"/>
      <c r="P135" s="214">
        <f t="shared" si="11"/>
        <v>0</v>
      </c>
      <c r="Q135" s="214">
        <v>0</v>
      </c>
      <c r="R135" s="214">
        <f t="shared" si="12"/>
        <v>0</v>
      </c>
      <c r="S135" s="214">
        <v>0</v>
      </c>
      <c r="T135" s="215">
        <f t="shared" si="13"/>
        <v>0</v>
      </c>
      <c r="AR135" s="25" t="s">
        <v>588</v>
      </c>
      <c r="AT135" s="25" t="s">
        <v>230</v>
      </c>
      <c r="AU135" s="25" t="s">
        <v>24</v>
      </c>
      <c r="AY135" s="25" t="s">
        <v>228</v>
      </c>
      <c r="BE135" s="216">
        <f t="shared" si="14"/>
        <v>0</v>
      </c>
      <c r="BF135" s="216">
        <f t="shared" si="15"/>
        <v>0</v>
      </c>
      <c r="BG135" s="216">
        <f t="shared" si="16"/>
        <v>0</v>
      </c>
      <c r="BH135" s="216">
        <f t="shared" si="17"/>
        <v>0</v>
      </c>
      <c r="BI135" s="216">
        <f t="shared" si="18"/>
        <v>0</v>
      </c>
      <c r="BJ135" s="25" t="s">
        <v>24</v>
      </c>
      <c r="BK135" s="216">
        <f t="shared" si="19"/>
        <v>0</v>
      </c>
      <c r="BL135" s="25" t="s">
        <v>588</v>
      </c>
      <c r="BM135" s="25" t="s">
        <v>3709</v>
      </c>
    </row>
    <row r="136" spans="2:65" s="1" customFormat="1" ht="22.5" customHeight="1">
      <c r="B136" s="42"/>
      <c r="C136" s="205" t="s">
        <v>497</v>
      </c>
      <c r="D136" s="205" t="s">
        <v>230</v>
      </c>
      <c r="E136" s="206" t="s">
        <v>3631</v>
      </c>
      <c r="F136" s="207" t="s">
        <v>3632</v>
      </c>
      <c r="G136" s="208" t="s">
        <v>515</v>
      </c>
      <c r="H136" s="209">
        <v>64</v>
      </c>
      <c r="I136" s="210"/>
      <c r="J136" s="211">
        <f t="shared" si="10"/>
        <v>0</v>
      </c>
      <c r="K136" s="207" t="s">
        <v>3144</v>
      </c>
      <c r="L136" s="62"/>
      <c r="M136" s="212" t="s">
        <v>22</v>
      </c>
      <c r="N136" s="213" t="s">
        <v>50</v>
      </c>
      <c r="O136" s="43"/>
      <c r="P136" s="214">
        <f t="shared" si="11"/>
        <v>0</v>
      </c>
      <c r="Q136" s="214">
        <v>0</v>
      </c>
      <c r="R136" s="214">
        <f t="shared" si="12"/>
        <v>0</v>
      </c>
      <c r="S136" s="214">
        <v>0</v>
      </c>
      <c r="T136" s="215">
        <f t="shared" si="13"/>
        <v>0</v>
      </c>
      <c r="AR136" s="25" t="s">
        <v>588</v>
      </c>
      <c r="AT136" s="25" t="s">
        <v>230</v>
      </c>
      <c r="AU136" s="25" t="s">
        <v>24</v>
      </c>
      <c r="AY136" s="25" t="s">
        <v>228</v>
      </c>
      <c r="BE136" s="216">
        <f t="shared" si="14"/>
        <v>0</v>
      </c>
      <c r="BF136" s="216">
        <f t="shared" si="15"/>
        <v>0</v>
      </c>
      <c r="BG136" s="216">
        <f t="shared" si="16"/>
        <v>0</v>
      </c>
      <c r="BH136" s="216">
        <f t="shared" si="17"/>
        <v>0</v>
      </c>
      <c r="BI136" s="216">
        <f t="shared" si="18"/>
        <v>0</v>
      </c>
      <c r="BJ136" s="25" t="s">
        <v>24</v>
      </c>
      <c r="BK136" s="216">
        <f t="shared" si="19"/>
        <v>0</v>
      </c>
      <c r="BL136" s="25" t="s">
        <v>588</v>
      </c>
      <c r="BM136" s="25" t="s">
        <v>3710</v>
      </c>
    </row>
    <row r="137" spans="2:65" s="1" customFormat="1" ht="31.5" customHeight="1">
      <c r="B137" s="42"/>
      <c r="C137" s="205" t="s">
        <v>501</v>
      </c>
      <c r="D137" s="205" t="s">
        <v>230</v>
      </c>
      <c r="E137" s="206" t="s">
        <v>3711</v>
      </c>
      <c r="F137" s="207" t="s">
        <v>3712</v>
      </c>
      <c r="G137" s="208" t="s">
        <v>515</v>
      </c>
      <c r="H137" s="209">
        <v>39</v>
      </c>
      <c r="I137" s="210"/>
      <c r="J137" s="211">
        <f t="shared" si="10"/>
        <v>0</v>
      </c>
      <c r="K137" s="207" t="s">
        <v>3144</v>
      </c>
      <c r="L137" s="62"/>
      <c r="M137" s="212" t="s">
        <v>22</v>
      </c>
      <c r="N137" s="213" t="s">
        <v>50</v>
      </c>
      <c r="O137" s="43"/>
      <c r="P137" s="214">
        <f t="shared" si="11"/>
        <v>0</v>
      </c>
      <c r="Q137" s="214">
        <v>0</v>
      </c>
      <c r="R137" s="214">
        <f t="shared" si="12"/>
        <v>0</v>
      </c>
      <c r="S137" s="214">
        <v>0</v>
      </c>
      <c r="T137" s="215">
        <f t="shared" si="13"/>
        <v>0</v>
      </c>
      <c r="AR137" s="25" t="s">
        <v>588</v>
      </c>
      <c r="AT137" s="25" t="s">
        <v>230</v>
      </c>
      <c r="AU137" s="25" t="s">
        <v>24</v>
      </c>
      <c r="AY137" s="25" t="s">
        <v>228</v>
      </c>
      <c r="BE137" s="216">
        <f t="shared" si="14"/>
        <v>0</v>
      </c>
      <c r="BF137" s="216">
        <f t="shared" si="15"/>
        <v>0</v>
      </c>
      <c r="BG137" s="216">
        <f t="shared" si="16"/>
        <v>0</v>
      </c>
      <c r="BH137" s="216">
        <f t="shared" si="17"/>
        <v>0</v>
      </c>
      <c r="BI137" s="216">
        <f t="shared" si="18"/>
        <v>0</v>
      </c>
      <c r="BJ137" s="25" t="s">
        <v>24</v>
      </c>
      <c r="BK137" s="216">
        <f t="shared" si="19"/>
        <v>0</v>
      </c>
      <c r="BL137" s="25" t="s">
        <v>588</v>
      </c>
      <c r="BM137" s="25" t="s">
        <v>3713</v>
      </c>
    </row>
    <row r="138" spans="2:65" s="1" customFormat="1" ht="22.5" customHeight="1">
      <c r="B138" s="42"/>
      <c r="C138" s="205" t="s">
        <v>506</v>
      </c>
      <c r="D138" s="205" t="s">
        <v>230</v>
      </c>
      <c r="E138" s="206" t="s">
        <v>3714</v>
      </c>
      <c r="F138" s="207" t="s">
        <v>3670</v>
      </c>
      <c r="G138" s="208" t="s">
        <v>515</v>
      </c>
      <c r="H138" s="209">
        <v>156</v>
      </c>
      <c r="I138" s="210"/>
      <c r="J138" s="211">
        <f t="shared" si="10"/>
        <v>0</v>
      </c>
      <c r="K138" s="207" t="s">
        <v>3144</v>
      </c>
      <c r="L138" s="62"/>
      <c r="M138" s="212" t="s">
        <v>22</v>
      </c>
      <c r="N138" s="213" t="s">
        <v>50</v>
      </c>
      <c r="O138" s="43"/>
      <c r="P138" s="214">
        <f t="shared" si="11"/>
        <v>0</v>
      </c>
      <c r="Q138" s="214">
        <v>0</v>
      </c>
      <c r="R138" s="214">
        <f t="shared" si="12"/>
        <v>0</v>
      </c>
      <c r="S138" s="214">
        <v>0</v>
      </c>
      <c r="T138" s="215">
        <f t="shared" si="13"/>
        <v>0</v>
      </c>
      <c r="AR138" s="25" t="s">
        <v>588</v>
      </c>
      <c r="AT138" s="25" t="s">
        <v>230</v>
      </c>
      <c r="AU138" s="25" t="s">
        <v>24</v>
      </c>
      <c r="AY138" s="25" t="s">
        <v>228</v>
      </c>
      <c r="BE138" s="216">
        <f t="shared" si="14"/>
        <v>0</v>
      </c>
      <c r="BF138" s="216">
        <f t="shared" si="15"/>
        <v>0</v>
      </c>
      <c r="BG138" s="216">
        <f t="shared" si="16"/>
        <v>0</v>
      </c>
      <c r="BH138" s="216">
        <f t="shared" si="17"/>
        <v>0</v>
      </c>
      <c r="BI138" s="216">
        <f t="shared" si="18"/>
        <v>0</v>
      </c>
      <c r="BJ138" s="25" t="s">
        <v>24</v>
      </c>
      <c r="BK138" s="216">
        <f t="shared" si="19"/>
        <v>0</v>
      </c>
      <c r="BL138" s="25" t="s">
        <v>588</v>
      </c>
      <c r="BM138" s="25" t="s">
        <v>3715</v>
      </c>
    </row>
    <row r="139" spans="2:65" s="1" customFormat="1" ht="31.5" customHeight="1">
      <c r="B139" s="42"/>
      <c r="C139" s="205" t="s">
        <v>512</v>
      </c>
      <c r="D139" s="205" t="s">
        <v>230</v>
      </c>
      <c r="E139" s="206" t="s">
        <v>3716</v>
      </c>
      <c r="F139" s="207" t="s">
        <v>3717</v>
      </c>
      <c r="G139" s="208" t="s">
        <v>515</v>
      </c>
      <c r="H139" s="209">
        <v>104</v>
      </c>
      <c r="I139" s="210"/>
      <c r="J139" s="211">
        <f t="shared" si="10"/>
        <v>0</v>
      </c>
      <c r="K139" s="207" t="s">
        <v>3144</v>
      </c>
      <c r="L139" s="62"/>
      <c r="M139" s="212" t="s">
        <v>22</v>
      </c>
      <c r="N139" s="213" t="s">
        <v>50</v>
      </c>
      <c r="O139" s="43"/>
      <c r="P139" s="214">
        <f t="shared" si="11"/>
        <v>0</v>
      </c>
      <c r="Q139" s="214">
        <v>0</v>
      </c>
      <c r="R139" s="214">
        <f t="shared" si="12"/>
        <v>0</v>
      </c>
      <c r="S139" s="214">
        <v>0</v>
      </c>
      <c r="T139" s="215">
        <f t="shared" si="13"/>
        <v>0</v>
      </c>
      <c r="AR139" s="25" t="s">
        <v>588</v>
      </c>
      <c r="AT139" s="25" t="s">
        <v>230</v>
      </c>
      <c r="AU139" s="25" t="s">
        <v>24</v>
      </c>
      <c r="AY139" s="25" t="s">
        <v>228</v>
      </c>
      <c r="BE139" s="216">
        <f t="shared" si="14"/>
        <v>0</v>
      </c>
      <c r="BF139" s="216">
        <f t="shared" si="15"/>
        <v>0</v>
      </c>
      <c r="BG139" s="216">
        <f t="shared" si="16"/>
        <v>0</v>
      </c>
      <c r="BH139" s="216">
        <f t="shared" si="17"/>
        <v>0</v>
      </c>
      <c r="BI139" s="216">
        <f t="shared" si="18"/>
        <v>0</v>
      </c>
      <c r="BJ139" s="25" t="s">
        <v>24</v>
      </c>
      <c r="BK139" s="216">
        <f t="shared" si="19"/>
        <v>0</v>
      </c>
      <c r="BL139" s="25" t="s">
        <v>588</v>
      </c>
      <c r="BM139" s="25" t="s">
        <v>3718</v>
      </c>
    </row>
    <row r="140" spans="2:65" s="1" customFormat="1" ht="22.5" customHeight="1">
      <c r="B140" s="42"/>
      <c r="C140" s="205" t="s">
        <v>517</v>
      </c>
      <c r="D140" s="205" t="s">
        <v>230</v>
      </c>
      <c r="E140" s="206" t="s">
        <v>3719</v>
      </c>
      <c r="F140" s="207" t="s">
        <v>3720</v>
      </c>
      <c r="G140" s="208" t="s">
        <v>515</v>
      </c>
      <c r="H140" s="209">
        <v>416</v>
      </c>
      <c r="I140" s="210"/>
      <c r="J140" s="211">
        <f t="shared" si="10"/>
        <v>0</v>
      </c>
      <c r="K140" s="207" t="s">
        <v>3144</v>
      </c>
      <c r="L140" s="62"/>
      <c r="M140" s="212" t="s">
        <v>22</v>
      </c>
      <c r="N140" s="213" t="s">
        <v>50</v>
      </c>
      <c r="O140" s="43"/>
      <c r="P140" s="214">
        <f t="shared" si="11"/>
        <v>0</v>
      </c>
      <c r="Q140" s="214">
        <v>0</v>
      </c>
      <c r="R140" s="214">
        <f t="shared" si="12"/>
        <v>0</v>
      </c>
      <c r="S140" s="214">
        <v>0</v>
      </c>
      <c r="T140" s="215">
        <f t="shared" si="13"/>
        <v>0</v>
      </c>
      <c r="AR140" s="25" t="s">
        <v>588</v>
      </c>
      <c r="AT140" s="25" t="s">
        <v>230</v>
      </c>
      <c r="AU140" s="25" t="s">
        <v>24</v>
      </c>
      <c r="AY140" s="25" t="s">
        <v>228</v>
      </c>
      <c r="BE140" s="216">
        <f t="shared" si="14"/>
        <v>0</v>
      </c>
      <c r="BF140" s="216">
        <f t="shared" si="15"/>
        <v>0</v>
      </c>
      <c r="BG140" s="216">
        <f t="shared" si="16"/>
        <v>0</v>
      </c>
      <c r="BH140" s="216">
        <f t="shared" si="17"/>
        <v>0</v>
      </c>
      <c r="BI140" s="216">
        <f t="shared" si="18"/>
        <v>0</v>
      </c>
      <c r="BJ140" s="25" t="s">
        <v>24</v>
      </c>
      <c r="BK140" s="216">
        <f t="shared" si="19"/>
        <v>0</v>
      </c>
      <c r="BL140" s="25" t="s">
        <v>588</v>
      </c>
      <c r="BM140" s="25" t="s">
        <v>3721</v>
      </c>
    </row>
    <row r="141" spans="2:65" s="1" customFormat="1" ht="22.5" customHeight="1">
      <c r="B141" s="42"/>
      <c r="C141" s="205" t="s">
        <v>522</v>
      </c>
      <c r="D141" s="205" t="s">
        <v>230</v>
      </c>
      <c r="E141" s="206" t="s">
        <v>3722</v>
      </c>
      <c r="F141" s="207" t="s">
        <v>3723</v>
      </c>
      <c r="G141" s="208" t="s">
        <v>515</v>
      </c>
      <c r="H141" s="209">
        <v>21</v>
      </c>
      <c r="I141" s="210"/>
      <c r="J141" s="211">
        <f t="shared" si="10"/>
        <v>0</v>
      </c>
      <c r="K141" s="207" t="s">
        <v>3144</v>
      </c>
      <c r="L141" s="62"/>
      <c r="M141" s="212" t="s">
        <v>22</v>
      </c>
      <c r="N141" s="213" t="s">
        <v>50</v>
      </c>
      <c r="O141" s="43"/>
      <c r="P141" s="214">
        <f t="shared" si="11"/>
        <v>0</v>
      </c>
      <c r="Q141" s="214">
        <v>0</v>
      </c>
      <c r="R141" s="214">
        <f t="shared" si="12"/>
        <v>0</v>
      </c>
      <c r="S141" s="214">
        <v>0</v>
      </c>
      <c r="T141" s="215">
        <f t="shared" si="13"/>
        <v>0</v>
      </c>
      <c r="AR141" s="25" t="s">
        <v>588</v>
      </c>
      <c r="AT141" s="25" t="s">
        <v>230</v>
      </c>
      <c r="AU141" s="25" t="s">
        <v>24</v>
      </c>
      <c r="AY141" s="25" t="s">
        <v>228</v>
      </c>
      <c r="BE141" s="216">
        <f t="shared" si="14"/>
        <v>0</v>
      </c>
      <c r="BF141" s="216">
        <f t="shared" si="15"/>
        <v>0</v>
      </c>
      <c r="BG141" s="216">
        <f t="shared" si="16"/>
        <v>0</v>
      </c>
      <c r="BH141" s="216">
        <f t="shared" si="17"/>
        <v>0</v>
      </c>
      <c r="BI141" s="216">
        <f t="shared" si="18"/>
        <v>0</v>
      </c>
      <c r="BJ141" s="25" t="s">
        <v>24</v>
      </c>
      <c r="BK141" s="216">
        <f t="shared" si="19"/>
        <v>0</v>
      </c>
      <c r="BL141" s="25" t="s">
        <v>588</v>
      </c>
      <c r="BM141" s="25" t="s">
        <v>3724</v>
      </c>
    </row>
    <row r="142" spans="2:65" s="1" customFormat="1" ht="22.5" customHeight="1">
      <c r="B142" s="42"/>
      <c r="C142" s="205" t="s">
        <v>527</v>
      </c>
      <c r="D142" s="205" t="s">
        <v>230</v>
      </c>
      <c r="E142" s="206" t="s">
        <v>3725</v>
      </c>
      <c r="F142" s="207" t="s">
        <v>3670</v>
      </c>
      <c r="G142" s="208" t="s">
        <v>515</v>
      </c>
      <c r="H142" s="209">
        <v>56</v>
      </c>
      <c r="I142" s="210"/>
      <c r="J142" s="211">
        <f t="shared" si="10"/>
        <v>0</v>
      </c>
      <c r="K142" s="207" t="s">
        <v>3144</v>
      </c>
      <c r="L142" s="62"/>
      <c r="M142" s="212" t="s">
        <v>22</v>
      </c>
      <c r="N142" s="213" t="s">
        <v>50</v>
      </c>
      <c r="O142" s="43"/>
      <c r="P142" s="214">
        <f t="shared" si="11"/>
        <v>0</v>
      </c>
      <c r="Q142" s="214">
        <v>0</v>
      </c>
      <c r="R142" s="214">
        <f t="shared" si="12"/>
        <v>0</v>
      </c>
      <c r="S142" s="214">
        <v>0</v>
      </c>
      <c r="T142" s="215">
        <f t="shared" si="13"/>
        <v>0</v>
      </c>
      <c r="AR142" s="25" t="s">
        <v>588</v>
      </c>
      <c r="AT142" s="25" t="s">
        <v>230</v>
      </c>
      <c r="AU142" s="25" t="s">
        <v>24</v>
      </c>
      <c r="AY142" s="25" t="s">
        <v>228</v>
      </c>
      <c r="BE142" s="216">
        <f t="shared" si="14"/>
        <v>0</v>
      </c>
      <c r="BF142" s="216">
        <f t="shared" si="15"/>
        <v>0</v>
      </c>
      <c r="BG142" s="216">
        <f t="shared" si="16"/>
        <v>0</v>
      </c>
      <c r="BH142" s="216">
        <f t="shared" si="17"/>
        <v>0</v>
      </c>
      <c r="BI142" s="216">
        <f t="shared" si="18"/>
        <v>0</v>
      </c>
      <c r="BJ142" s="25" t="s">
        <v>24</v>
      </c>
      <c r="BK142" s="216">
        <f t="shared" si="19"/>
        <v>0</v>
      </c>
      <c r="BL142" s="25" t="s">
        <v>588</v>
      </c>
      <c r="BM142" s="25" t="s">
        <v>3726</v>
      </c>
    </row>
    <row r="143" spans="2:65" s="1" customFormat="1" ht="31.5" customHeight="1">
      <c r="B143" s="42"/>
      <c r="C143" s="205" t="s">
        <v>537</v>
      </c>
      <c r="D143" s="205" t="s">
        <v>230</v>
      </c>
      <c r="E143" s="206" t="s">
        <v>3727</v>
      </c>
      <c r="F143" s="207" t="s">
        <v>3728</v>
      </c>
      <c r="G143" s="208" t="s">
        <v>515</v>
      </c>
      <c r="H143" s="209">
        <v>44</v>
      </c>
      <c r="I143" s="210"/>
      <c r="J143" s="211">
        <f t="shared" si="10"/>
        <v>0</v>
      </c>
      <c r="K143" s="207" t="s">
        <v>3144</v>
      </c>
      <c r="L143" s="62"/>
      <c r="M143" s="212" t="s">
        <v>22</v>
      </c>
      <c r="N143" s="213" t="s">
        <v>50</v>
      </c>
      <c r="O143" s="43"/>
      <c r="P143" s="214">
        <f t="shared" si="11"/>
        <v>0</v>
      </c>
      <c r="Q143" s="214">
        <v>0</v>
      </c>
      <c r="R143" s="214">
        <f t="shared" si="12"/>
        <v>0</v>
      </c>
      <c r="S143" s="214">
        <v>0</v>
      </c>
      <c r="T143" s="215">
        <f t="shared" si="13"/>
        <v>0</v>
      </c>
      <c r="AR143" s="25" t="s">
        <v>588</v>
      </c>
      <c r="AT143" s="25" t="s">
        <v>230</v>
      </c>
      <c r="AU143" s="25" t="s">
        <v>24</v>
      </c>
      <c r="AY143" s="25" t="s">
        <v>228</v>
      </c>
      <c r="BE143" s="216">
        <f t="shared" si="14"/>
        <v>0</v>
      </c>
      <c r="BF143" s="216">
        <f t="shared" si="15"/>
        <v>0</v>
      </c>
      <c r="BG143" s="216">
        <f t="shared" si="16"/>
        <v>0</v>
      </c>
      <c r="BH143" s="216">
        <f t="shared" si="17"/>
        <v>0</v>
      </c>
      <c r="BI143" s="216">
        <f t="shared" si="18"/>
        <v>0</v>
      </c>
      <c r="BJ143" s="25" t="s">
        <v>24</v>
      </c>
      <c r="BK143" s="216">
        <f t="shared" si="19"/>
        <v>0</v>
      </c>
      <c r="BL143" s="25" t="s">
        <v>588</v>
      </c>
      <c r="BM143" s="25" t="s">
        <v>3729</v>
      </c>
    </row>
    <row r="144" spans="2:65" s="1" customFormat="1" ht="22.5" customHeight="1">
      <c r="B144" s="42"/>
      <c r="C144" s="205" t="s">
        <v>542</v>
      </c>
      <c r="D144" s="205" t="s">
        <v>230</v>
      </c>
      <c r="E144" s="206" t="s">
        <v>3631</v>
      </c>
      <c r="F144" s="207" t="s">
        <v>3632</v>
      </c>
      <c r="G144" s="208" t="s">
        <v>515</v>
      </c>
      <c r="H144" s="209">
        <v>176</v>
      </c>
      <c r="I144" s="210"/>
      <c r="J144" s="211">
        <f t="shared" si="10"/>
        <v>0</v>
      </c>
      <c r="K144" s="207" t="s">
        <v>3144</v>
      </c>
      <c r="L144" s="62"/>
      <c r="M144" s="212" t="s">
        <v>22</v>
      </c>
      <c r="N144" s="213" t="s">
        <v>50</v>
      </c>
      <c r="O144" s="43"/>
      <c r="P144" s="214">
        <f t="shared" si="11"/>
        <v>0</v>
      </c>
      <c r="Q144" s="214">
        <v>0</v>
      </c>
      <c r="R144" s="214">
        <f t="shared" si="12"/>
        <v>0</v>
      </c>
      <c r="S144" s="214">
        <v>0</v>
      </c>
      <c r="T144" s="215">
        <f t="shared" si="13"/>
        <v>0</v>
      </c>
      <c r="AR144" s="25" t="s">
        <v>588</v>
      </c>
      <c r="AT144" s="25" t="s">
        <v>230</v>
      </c>
      <c r="AU144" s="25" t="s">
        <v>24</v>
      </c>
      <c r="AY144" s="25" t="s">
        <v>228</v>
      </c>
      <c r="BE144" s="216">
        <f t="shared" si="14"/>
        <v>0</v>
      </c>
      <c r="BF144" s="216">
        <f t="shared" si="15"/>
        <v>0</v>
      </c>
      <c r="BG144" s="216">
        <f t="shared" si="16"/>
        <v>0</v>
      </c>
      <c r="BH144" s="216">
        <f t="shared" si="17"/>
        <v>0</v>
      </c>
      <c r="BI144" s="216">
        <f t="shared" si="18"/>
        <v>0</v>
      </c>
      <c r="BJ144" s="25" t="s">
        <v>24</v>
      </c>
      <c r="BK144" s="216">
        <f t="shared" si="19"/>
        <v>0</v>
      </c>
      <c r="BL144" s="25" t="s">
        <v>588</v>
      </c>
      <c r="BM144" s="25" t="s">
        <v>3730</v>
      </c>
    </row>
    <row r="145" spans="2:65" s="1" customFormat="1" ht="31.5" customHeight="1">
      <c r="B145" s="42"/>
      <c r="C145" s="205" t="s">
        <v>546</v>
      </c>
      <c r="D145" s="205" t="s">
        <v>230</v>
      </c>
      <c r="E145" s="206" t="s">
        <v>3731</v>
      </c>
      <c r="F145" s="207" t="s">
        <v>3732</v>
      </c>
      <c r="G145" s="208" t="s">
        <v>515</v>
      </c>
      <c r="H145" s="209">
        <v>11</v>
      </c>
      <c r="I145" s="210"/>
      <c r="J145" s="211">
        <f t="shared" si="10"/>
        <v>0</v>
      </c>
      <c r="K145" s="207" t="s">
        <v>3144</v>
      </c>
      <c r="L145" s="62"/>
      <c r="M145" s="212" t="s">
        <v>22</v>
      </c>
      <c r="N145" s="213" t="s">
        <v>50</v>
      </c>
      <c r="O145" s="43"/>
      <c r="P145" s="214">
        <f t="shared" si="11"/>
        <v>0</v>
      </c>
      <c r="Q145" s="214">
        <v>0</v>
      </c>
      <c r="R145" s="214">
        <f t="shared" si="12"/>
        <v>0</v>
      </c>
      <c r="S145" s="214">
        <v>0</v>
      </c>
      <c r="T145" s="215">
        <f t="shared" si="13"/>
        <v>0</v>
      </c>
      <c r="AR145" s="25" t="s">
        <v>588</v>
      </c>
      <c r="AT145" s="25" t="s">
        <v>230</v>
      </c>
      <c r="AU145" s="25" t="s">
        <v>24</v>
      </c>
      <c r="AY145" s="25" t="s">
        <v>228</v>
      </c>
      <c r="BE145" s="216">
        <f t="shared" si="14"/>
        <v>0</v>
      </c>
      <c r="BF145" s="216">
        <f t="shared" si="15"/>
        <v>0</v>
      </c>
      <c r="BG145" s="216">
        <f t="shared" si="16"/>
        <v>0</v>
      </c>
      <c r="BH145" s="216">
        <f t="shared" si="17"/>
        <v>0</v>
      </c>
      <c r="BI145" s="216">
        <f t="shared" si="18"/>
        <v>0</v>
      </c>
      <c r="BJ145" s="25" t="s">
        <v>24</v>
      </c>
      <c r="BK145" s="216">
        <f t="shared" si="19"/>
        <v>0</v>
      </c>
      <c r="BL145" s="25" t="s">
        <v>588</v>
      </c>
      <c r="BM145" s="25" t="s">
        <v>3733</v>
      </c>
    </row>
    <row r="146" spans="2:65" s="1" customFormat="1" ht="22.5" customHeight="1">
      <c r="B146" s="42"/>
      <c r="C146" s="205" t="s">
        <v>550</v>
      </c>
      <c r="D146" s="205" t="s">
        <v>230</v>
      </c>
      <c r="E146" s="206" t="s">
        <v>3714</v>
      </c>
      <c r="F146" s="207" t="s">
        <v>3670</v>
      </c>
      <c r="G146" s="208" t="s">
        <v>515</v>
      </c>
      <c r="H146" s="209">
        <v>44</v>
      </c>
      <c r="I146" s="210"/>
      <c r="J146" s="211">
        <f t="shared" si="10"/>
        <v>0</v>
      </c>
      <c r="K146" s="207" t="s">
        <v>3144</v>
      </c>
      <c r="L146" s="62"/>
      <c r="M146" s="212" t="s">
        <v>22</v>
      </c>
      <c r="N146" s="213" t="s">
        <v>50</v>
      </c>
      <c r="O146" s="43"/>
      <c r="P146" s="214">
        <f t="shared" si="11"/>
        <v>0</v>
      </c>
      <c r="Q146" s="214">
        <v>0</v>
      </c>
      <c r="R146" s="214">
        <f t="shared" si="12"/>
        <v>0</v>
      </c>
      <c r="S146" s="214">
        <v>0</v>
      </c>
      <c r="T146" s="215">
        <f t="shared" si="13"/>
        <v>0</v>
      </c>
      <c r="AR146" s="25" t="s">
        <v>588</v>
      </c>
      <c r="AT146" s="25" t="s">
        <v>230</v>
      </c>
      <c r="AU146" s="25" t="s">
        <v>24</v>
      </c>
      <c r="AY146" s="25" t="s">
        <v>228</v>
      </c>
      <c r="BE146" s="216">
        <f t="shared" si="14"/>
        <v>0</v>
      </c>
      <c r="BF146" s="216">
        <f t="shared" si="15"/>
        <v>0</v>
      </c>
      <c r="BG146" s="216">
        <f t="shared" si="16"/>
        <v>0</v>
      </c>
      <c r="BH146" s="216">
        <f t="shared" si="17"/>
        <v>0</v>
      </c>
      <c r="BI146" s="216">
        <f t="shared" si="18"/>
        <v>0</v>
      </c>
      <c r="BJ146" s="25" t="s">
        <v>24</v>
      </c>
      <c r="BK146" s="216">
        <f t="shared" si="19"/>
        <v>0</v>
      </c>
      <c r="BL146" s="25" t="s">
        <v>588</v>
      </c>
      <c r="BM146" s="25" t="s">
        <v>3734</v>
      </c>
    </row>
    <row r="147" spans="2:65" s="1" customFormat="1" ht="22.5" customHeight="1">
      <c r="B147" s="42"/>
      <c r="C147" s="205" t="s">
        <v>554</v>
      </c>
      <c r="D147" s="205" t="s">
        <v>230</v>
      </c>
      <c r="E147" s="206" t="s">
        <v>3735</v>
      </c>
      <c r="F147" s="207" t="s">
        <v>3736</v>
      </c>
      <c r="G147" s="208" t="s">
        <v>515</v>
      </c>
      <c r="H147" s="209">
        <v>2</v>
      </c>
      <c r="I147" s="210"/>
      <c r="J147" s="211">
        <f t="shared" si="10"/>
        <v>0</v>
      </c>
      <c r="K147" s="207" t="s">
        <v>3144</v>
      </c>
      <c r="L147" s="62"/>
      <c r="M147" s="212" t="s">
        <v>22</v>
      </c>
      <c r="N147" s="213" t="s">
        <v>50</v>
      </c>
      <c r="O147" s="43"/>
      <c r="P147" s="214">
        <f t="shared" si="11"/>
        <v>0</v>
      </c>
      <c r="Q147" s="214">
        <v>0</v>
      </c>
      <c r="R147" s="214">
        <f t="shared" si="12"/>
        <v>0</v>
      </c>
      <c r="S147" s="214">
        <v>0</v>
      </c>
      <c r="T147" s="215">
        <f t="shared" si="13"/>
        <v>0</v>
      </c>
      <c r="AR147" s="25" t="s">
        <v>588</v>
      </c>
      <c r="AT147" s="25" t="s">
        <v>230</v>
      </c>
      <c r="AU147" s="25" t="s">
        <v>24</v>
      </c>
      <c r="AY147" s="25" t="s">
        <v>228</v>
      </c>
      <c r="BE147" s="216">
        <f t="shared" si="14"/>
        <v>0</v>
      </c>
      <c r="BF147" s="216">
        <f t="shared" si="15"/>
        <v>0</v>
      </c>
      <c r="BG147" s="216">
        <f t="shared" si="16"/>
        <v>0</v>
      </c>
      <c r="BH147" s="216">
        <f t="shared" si="17"/>
        <v>0</v>
      </c>
      <c r="BI147" s="216">
        <f t="shared" si="18"/>
        <v>0</v>
      </c>
      <c r="BJ147" s="25" t="s">
        <v>24</v>
      </c>
      <c r="BK147" s="216">
        <f t="shared" si="19"/>
        <v>0</v>
      </c>
      <c r="BL147" s="25" t="s">
        <v>588</v>
      </c>
      <c r="BM147" s="25" t="s">
        <v>3737</v>
      </c>
    </row>
    <row r="148" spans="2:65" s="1" customFormat="1" ht="22.5" customHeight="1">
      <c r="B148" s="42"/>
      <c r="C148" s="205" t="s">
        <v>559</v>
      </c>
      <c r="D148" s="205" t="s">
        <v>230</v>
      </c>
      <c r="E148" s="206" t="s">
        <v>3631</v>
      </c>
      <c r="F148" s="207" t="s">
        <v>3632</v>
      </c>
      <c r="G148" s="208" t="s">
        <v>515</v>
      </c>
      <c r="H148" s="209">
        <v>8</v>
      </c>
      <c r="I148" s="210"/>
      <c r="J148" s="211">
        <f t="shared" si="10"/>
        <v>0</v>
      </c>
      <c r="K148" s="207" t="s">
        <v>3144</v>
      </c>
      <c r="L148" s="62"/>
      <c r="M148" s="212" t="s">
        <v>22</v>
      </c>
      <c r="N148" s="213" t="s">
        <v>50</v>
      </c>
      <c r="O148" s="43"/>
      <c r="P148" s="214">
        <f t="shared" si="11"/>
        <v>0</v>
      </c>
      <c r="Q148" s="214">
        <v>0</v>
      </c>
      <c r="R148" s="214">
        <f t="shared" si="12"/>
        <v>0</v>
      </c>
      <c r="S148" s="214">
        <v>0</v>
      </c>
      <c r="T148" s="215">
        <f t="shared" si="13"/>
        <v>0</v>
      </c>
      <c r="AR148" s="25" t="s">
        <v>588</v>
      </c>
      <c r="AT148" s="25" t="s">
        <v>230</v>
      </c>
      <c r="AU148" s="25" t="s">
        <v>24</v>
      </c>
      <c r="AY148" s="25" t="s">
        <v>228</v>
      </c>
      <c r="BE148" s="216">
        <f t="shared" si="14"/>
        <v>0</v>
      </c>
      <c r="BF148" s="216">
        <f t="shared" si="15"/>
        <v>0</v>
      </c>
      <c r="BG148" s="216">
        <f t="shared" si="16"/>
        <v>0</v>
      </c>
      <c r="BH148" s="216">
        <f t="shared" si="17"/>
        <v>0</v>
      </c>
      <c r="BI148" s="216">
        <f t="shared" si="18"/>
        <v>0</v>
      </c>
      <c r="BJ148" s="25" t="s">
        <v>24</v>
      </c>
      <c r="BK148" s="216">
        <f t="shared" si="19"/>
        <v>0</v>
      </c>
      <c r="BL148" s="25" t="s">
        <v>588</v>
      </c>
      <c r="BM148" s="25" t="s">
        <v>3738</v>
      </c>
    </row>
    <row r="149" spans="2:65" s="1" customFormat="1" ht="22.5" customHeight="1">
      <c r="B149" s="42"/>
      <c r="C149" s="205" t="s">
        <v>565</v>
      </c>
      <c r="D149" s="205" t="s">
        <v>230</v>
      </c>
      <c r="E149" s="206" t="s">
        <v>3739</v>
      </c>
      <c r="F149" s="207" t="s">
        <v>3740</v>
      </c>
      <c r="G149" s="208" t="s">
        <v>515</v>
      </c>
      <c r="H149" s="209">
        <v>4</v>
      </c>
      <c r="I149" s="210"/>
      <c r="J149" s="211">
        <f t="shared" si="10"/>
        <v>0</v>
      </c>
      <c r="K149" s="207" t="s">
        <v>3144</v>
      </c>
      <c r="L149" s="62"/>
      <c r="M149" s="212" t="s">
        <v>22</v>
      </c>
      <c r="N149" s="213" t="s">
        <v>50</v>
      </c>
      <c r="O149" s="43"/>
      <c r="P149" s="214">
        <f t="shared" si="11"/>
        <v>0</v>
      </c>
      <c r="Q149" s="214">
        <v>0</v>
      </c>
      <c r="R149" s="214">
        <f t="shared" si="12"/>
        <v>0</v>
      </c>
      <c r="S149" s="214">
        <v>0</v>
      </c>
      <c r="T149" s="215">
        <f t="shared" si="13"/>
        <v>0</v>
      </c>
      <c r="AR149" s="25" t="s">
        <v>588</v>
      </c>
      <c r="AT149" s="25" t="s">
        <v>230</v>
      </c>
      <c r="AU149" s="25" t="s">
        <v>24</v>
      </c>
      <c r="AY149" s="25" t="s">
        <v>228</v>
      </c>
      <c r="BE149" s="216">
        <f t="shared" si="14"/>
        <v>0</v>
      </c>
      <c r="BF149" s="216">
        <f t="shared" si="15"/>
        <v>0</v>
      </c>
      <c r="BG149" s="216">
        <f t="shared" si="16"/>
        <v>0</v>
      </c>
      <c r="BH149" s="216">
        <f t="shared" si="17"/>
        <v>0</v>
      </c>
      <c r="BI149" s="216">
        <f t="shared" si="18"/>
        <v>0</v>
      </c>
      <c r="BJ149" s="25" t="s">
        <v>24</v>
      </c>
      <c r="BK149" s="216">
        <f t="shared" si="19"/>
        <v>0</v>
      </c>
      <c r="BL149" s="25" t="s">
        <v>588</v>
      </c>
      <c r="BM149" s="25" t="s">
        <v>3741</v>
      </c>
    </row>
    <row r="150" spans="2:65" s="1" customFormat="1" ht="22.5" customHeight="1">
      <c r="B150" s="42"/>
      <c r="C150" s="205" t="s">
        <v>571</v>
      </c>
      <c r="D150" s="205" t="s">
        <v>230</v>
      </c>
      <c r="E150" s="206" t="s">
        <v>3714</v>
      </c>
      <c r="F150" s="207" t="s">
        <v>3670</v>
      </c>
      <c r="G150" s="208" t="s">
        <v>515</v>
      </c>
      <c r="H150" s="209">
        <v>24</v>
      </c>
      <c r="I150" s="210"/>
      <c r="J150" s="211">
        <f t="shared" si="10"/>
        <v>0</v>
      </c>
      <c r="K150" s="207" t="s">
        <v>3144</v>
      </c>
      <c r="L150" s="62"/>
      <c r="M150" s="212" t="s">
        <v>22</v>
      </c>
      <c r="N150" s="213" t="s">
        <v>50</v>
      </c>
      <c r="O150" s="43"/>
      <c r="P150" s="214">
        <f t="shared" si="11"/>
        <v>0</v>
      </c>
      <c r="Q150" s="214">
        <v>0</v>
      </c>
      <c r="R150" s="214">
        <f t="shared" si="12"/>
        <v>0</v>
      </c>
      <c r="S150" s="214">
        <v>0</v>
      </c>
      <c r="T150" s="215">
        <f t="shared" si="13"/>
        <v>0</v>
      </c>
      <c r="AR150" s="25" t="s">
        <v>588</v>
      </c>
      <c r="AT150" s="25" t="s">
        <v>230</v>
      </c>
      <c r="AU150" s="25" t="s">
        <v>24</v>
      </c>
      <c r="AY150" s="25" t="s">
        <v>228</v>
      </c>
      <c r="BE150" s="216">
        <f t="shared" si="14"/>
        <v>0</v>
      </c>
      <c r="BF150" s="216">
        <f t="shared" si="15"/>
        <v>0</v>
      </c>
      <c r="BG150" s="216">
        <f t="shared" si="16"/>
        <v>0</v>
      </c>
      <c r="BH150" s="216">
        <f t="shared" si="17"/>
        <v>0</v>
      </c>
      <c r="BI150" s="216">
        <f t="shared" si="18"/>
        <v>0</v>
      </c>
      <c r="BJ150" s="25" t="s">
        <v>24</v>
      </c>
      <c r="BK150" s="216">
        <f t="shared" si="19"/>
        <v>0</v>
      </c>
      <c r="BL150" s="25" t="s">
        <v>588</v>
      </c>
      <c r="BM150" s="25" t="s">
        <v>3742</v>
      </c>
    </row>
    <row r="151" spans="2:65" s="1" customFormat="1" ht="31.5" customHeight="1">
      <c r="B151" s="42"/>
      <c r="C151" s="205" t="s">
        <v>575</v>
      </c>
      <c r="D151" s="205" t="s">
        <v>230</v>
      </c>
      <c r="E151" s="206" t="s">
        <v>3743</v>
      </c>
      <c r="F151" s="207" t="s">
        <v>3744</v>
      </c>
      <c r="G151" s="208" t="s">
        <v>515</v>
      </c>
      <c r="H151" s="209">
        <v>2</v>
      </c>
      <c r="I151" s="210"/>
      <c r="J151" s="211">
        <f t="shared" si="10"/>
        <v>0</v>
      </c>
      <c r="K151" s="207" t="s">
        <v>3144</v>
      </c>
      <c r="L151" s="62"/>
      <c r="M151" s="212" t="s">
        <v>22</v>
      </c>
      <c r="N151" s="213" t="s">
        <v>50</v>
      </c>
      <c r="O151" s="43"/>
      <c r="P151" s="214">
        <f t="shared" si="11"/>
        <v>0</v>
      </c>
      <c r="Q151" s="214">
        <v>0</v>
      </c>
      <c r="R151" s="214">
        <f t="shared" si="12"/>
        <v>0</v>
      </c>
      <c r="S151" s="214">
        <v>0</v>
      </c>
      <c r="T151" s="215">
        <f t="shared" si="13"/>
        <v>0</v>
      </c>
      <c r="AR151" s="25" t="s">
        <v>588</v>
      </c>
      <c r="AT151" s="25" t="s">
        <v>230</v>
      </c>
      <c r="AU151" s="25" t="s">
        <v>24</v>
      </c>
      <c r="AY151" s="25" t="s">
        <v>228</v>
      </c>
      <c r="BE151" s="216">
        <f t="shared" si="14"/>
        <v>0</v>
      </c>
      <c r="BF151" s="216">
        <f t="shared" si="15"/>
        <v>0</v>
      </c>
      <c r="BG151" s="216">
        <f t="shared" si="16"/>
        <v>0</v>
      </c>
      <c r="BH151" s="216">
        <f t="shared" si="17"/>
        <v>0</v>
      </c>
      <c r="BI151" s="216">
        <f t="shared" si="18"/>
        <v>0</v>
      </c>
      <c r="BJ151" s="25" t="s">
        <v>24</v>
      </c>
      <c r="BK151" s="216">
        <f t="shared" si="19"/>
        <v>0</v>
      </c>
      <c r="BL151" s="25" t="s">
        <v>588</v>
      </c>
      <c r="BM151" s="25" t="s">
        <v>3745</v>
      </c>
    </row>
    <row r="152" spans="2:65" s="1" customFormat="1" ht="22.5" customHeight="1">
      <c r="B152" s="42"/>
      <c r="C152" s="205" t="s">
        <v>579</v>
      </c>
      <c r="D152" s="205" t="s">
        <v>230</v>
      </c>
      <c r="E152" s="206" t="s">
        <v>3746</v>
      </c>
      <c r="F152" s="207" t="s">
        <v>3747</v>
      </c>
      <c r="G152" s="208" t="s">
        <v>515</v>
      </c>
      <c r="H152" s="209">
        <v>4</v>
      </c>
      <c r="I152" s="210"/>
      <c r="J152" s="211">
        <f t="shared" si="10"/>
        <v>0</v>
      </c>
      <c r="K152" s="207" t="s">
        <v>3144</v>
      </c>
      <c r="L152" s="62"/>
      <c r="M152" s="212" t="s">
        <v>22</v>
      </c>
      <c r="N152" s="213" t="s">
        <v>50</v>
      </c>
      <c r="O152" s="43"/>
      <c r="P152" s="214">
        <f t="shared" si="11"/>
        <v>0</v>
      </c>
      <c r="Q152" s="214">
        <v>0</v>
      </c>
      <c r="R152" s="214">
        <f t="shared" si="12"/>
        <v>0</v>
      </c>
      <c r="S152" s="214">
        <v>0</v>
      </c>
      <c r="T152" s="215">
        <f t="shared" si="13"/>
        <v>0</v>
      </c>
      <c r="AR152" s="25" t="s">
        <v>588</v>
      </c>
      <c r="AT152" s="25" t="s">
        <v>230</v>
      </c>
      <c r="AU152" s="25" t="s">
        <v>24</v>
      </c>
      <c r="AY152" s="25" t="s">
        <v>228</v>
      </c>
      <c r="BE152" s="216">
        <f t="shared" si="14"/>
        <v>0</v>
      </c>
      <c r="BF152" s="216">
        <f t="shared" si="15"/>
        <v>0</v>
      </c>
      <c r="BG152" s="216">
        <f t="shared" si="16"/>
        <v>0</v>
      </c>
      <c r="BH152" s="216">
        <f t="shared" si="17"/>
        <v>0</v>
      </c>
      <c r="BI152" s="216">
        <f t="shared" si="18"/>
        <v>0</v>
      </c>
      <c r="BJ152" s="25" t="s">
        <v>24</v>
      </c>
      <c r="BK152" s="216">
        <f t="shared" si="19"/>
        <v>0</v>
      </c>
      <c r="BL152" s="25" t="s">
        <v>588</v>
      </c>
      <c r="BM152" s="25" t="s">
        <v>3748</v>
      </c>
    </row>
    <row r="153" spans="2:65" s="1" customFormat="1" ht="22.5" customHeight="1">
      <c r="B153" s="42"/>
      <c r="C153" s="205" t="s">
        <v>583</v>
      </c>
      <c r="D153" s="205" t="s">
        <v>230</v>
      </c>
      <c r="E153" s="206" t="s">
        <v>3749</v>
      </c>
      <c r="F153" s="207" t="s">
        <v>3750</v>
      </c>
      <c r="G153" s="208" t="s">
        <v>515</v>
      </c>
      <c r="H153" s="209">
        <v>43</v>
      </c>
      <c r="I153" s="210"/>
      <c r="J153" s="211">
        <f t="shared" si="10"/>
        <v>0</v>
      </c>
      <c r="K153" s="207" t="s">
        <v>3144</v>
      </c>
      <c r="L153" s="62"/>
      <c r="M153" s="212" t="s">
        <v>22</v>
      </c>
      <c r="N153" s="213" t="s">
        <v>50</v>
      </c>
      <c r="O153" s="43"/>
      <c r="P153" s="214">
        <f t="shared" si="11"/>
        <v>0</v>
      </c>
      <c r="Q153" s="214">
        <v>0</v>
      </c>
      <c r="R153" s="214">
        <f t="shared" si="12"/>
        <v>0</v>
      </c>
      <c r="S153" s="214">
        <v>0</v>
      </c>
      <c r="T153" s="215">
        <f t="shared" si="13"/>
        <v>0</v>
      </c>
      <c r="AR153" s="25" t="s">
        <v>588</v>
      </c>
      <c r="AT153" s="25" t="s">
        <v>230</v>
      </c>
      <c r="AU153" s="25" t="s">
        <v>24</v>
      </c>
      <c r="AY153" s="25" t="s">
        <v>228</v>
      </c>
      <c r="BE153" s="216">
        <f t="shared" si="14"/>
        <v>0</v>
      </c>
      <c r="BF153" s="216">
        <f t="shared" si="15"/>
        <v>0</v>
      </c>
      <c r="BG153" s="216">
        <f t="shared" si="16"/>
        <v>0</v>
      </c>
      <c r="BH153" s="216">
        <f t="shared" si="17"/>
        <v>0</v>
      </c>
      <c r="BI153" s="216">
        <f t="shared" si="18"/>
        <v>0</v>
      </c>
      <c r="BJ153" s="25" t="s">
        <v>24</v>
      </c>
      <c r="BK153" s="216">
        <f t="shared" si="19"/>
        <v>0</v>
      </c>
      <c r="BL153" s="25" t="s">
        <v>588</v>
      </c>
      <c r="BM153" s="25" t="s">
        <v>3751</v>
      </c>
    </row>
    <row r="154" spans="2:65" s="1" customFormat="1" ht="27">
      <c r="B154" s="42"/>
      <c r="C154" s="64"/>
      <c r="D154" s="219" t="s">
        <v>640</v>
      </c>
      <c r="E154" s="64"/>
      <c r="F154" s="280" t="s">
        <v>3752</v>
      </c>
      <c r="G154" s="64"/>
      <c r="H154" s="64"/>
      <c r="I154" s="173"/>
      <c r="J154" s="64"/>
      <c r="K154" s="64"/>
      <c r="L154" s="62"/>
      <c r="M154" s="255"/>
      <c r="N154" s="43"/>
      <c r="O154" s="43"/>
      <c r="P154" s="43"/>
      <c r="Q154" s="43"/>
      <c r="R154" s="43"/>
      <c r="S154" s="43"/>
      <c r="T154" s="79"/>
      <c r="AT154" s="25" t="s">
        <v>640</v>
      </c>
      <c r="AU154" s="25" t="s">
        <v>24</v>
      </c>
    </row>
    <row r="155" spans="2:65" s="1" customFormat="1" ht="22.5" customHeight="1">
      <c r="B155" s="42"/>
      <c r="C155" s="205" t="s">
        <v>588</v>
      </c>
      <c r="D155" s="205" t="s">
        <v>230</v>
      </c>
      <c r="E155" s="206" t="s">
        <v>3753</v>
      </c>
      <c r="F155" s="207" t="s">
        <v>3754</v>
      </c>
      <c r="G155" s="208" t="s">
        <v>515</v>
      </c>
      <c r="H155" s="209">
        <v>57</v>
      </c>
      <c r="I155" s="210"/>
      <c r="J155" s="211">
        <f>ROUND(I155*H155,2)</f>
        <v>0</v>
      </c>
      <c r="K155" s="207" t="s">
        <v>3144</v>
      </c>
      <c r="L155" s="62"/>
      <c r="M155" s="212" t="s">
        <v>22</v>
      </c>
      <c r="N155" s="213" t="s">
        <v>50</v>
      </c>
      <c r="O155" s="43"/>
      <c r="P155" s="214">
        <f>O155*H155</f>
        <v>0</v>
      </c>
      <c r="Q155" s="214">
        <v>0</v>
      </c>
      <c r="R155" s="214">
        <f>Q155*H155</f>
        <v>0</v>
      </c>
      <c r="S155" s="214">
        <v>0</v>
      </c>
      <c r="T155" s="215">
        <f>S155*H155</f>
        <v>0</v>
      </c>
      <c r="AR155" s="25" t="s">
        <v>588</v>
      </c>
      <c r="AT155" s="25" t="s">
        <v>230</v>
      </c>
      <c r="AU155" s="25" t="s">
        <v>24</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3755</v>
      </c>
    </row>
    <row r="156" spans="2:65" s="1" customFormat="1" ht="27">
      <c r="B156" s="42"/>
      <c r="C156" s="64"/>
      <c r="D156" s="219" t="s">
        <v>640</v>
      </c>
      <c r="E156" s="64"/>
      <c r="F156" s="280" t="s">
        <v>3752</v>
      </c>
      <c r="G156" s="64"/>
      <c r="H156" s="64"/>
      <c r="I156" s="173"/>
      <c r="J156" s="64"/>
      <c r="K156" s="64"/>
      <c r="L156" s="62"/>
      <c r="M156" s="255"/>
      <c r="N156" s="43"/>
      <c r="O156" s="43"/>
      <c r="P156" s="43"/>
      <c r="Q156" s="43"/>
      <c r="R156" s="43"/>
      <c r="S156" s="43"/>
      <c r="T156" s="79"/>
      <c r="AT156" s="25" t="s">
        <v>640</v>
      </c>
      <c r="AU156" s="25" t="s">
        <v>24</v>
      </c>
    </row>
    <row r="157" spans="2:65" s="1" customFormat="1" ht="22.5" customHeight="1">
      <c r="B157" s="42"/>
      <c r="C157" s="205" t="s">
        <v>594</v>
      </c>
      <c r="D157" s="205" t="s">
        <v>230</v>
      </c>
      <c r="E157" s="206" t="s">
        <v>3756</v>
      </c>
      <c r="F157" s="207" t="s">
        <v>3757</v>
      </c>
      <c r="G157" s="208" t="s">
        <v>515</v>
      </c>
      <c r="H157" s="209">
        <v>3</v>
      </c>
      <c r="I157" s="210"/>
      <c r="J157" s="211">
        <f>ROUND(I157*H157,2)</f>
        <v>0</v>
      </c>
      <c r="K157" s="207" t="s">
        <v>3144</v>
      </c>
      <c r="L157" s="62"/>
      <c r="M157" s="212" t="s">
        <v>22</v>
      </c>
      <c r="N157" s="213" t="s">
        <v>50</v>
      </c>
      <c r="O157" s="43"/>
      <c r="P157" s="214">
        <f>O157*H157</f>
        <v>0</v>
      </c>
      <c r="Q157" s="214">
        <v>0</v>
      </c>
      <c r="R157" s="214">
        <f>Q157*H157</f>
        <v>0</v>
      </c>
      <c r="S157" s="214">
        <v>0</v>
      </c>
      <c r="T157" s="215">
        <f>S157*H157</f>
        <v>0</v>
      </c>
      <c r="AR157" s="25" t="s">
        <v>588</v>
      </c>
      <c r="AT157" s="25" t="s">
        <v>230</v>
      </c>
      <c r="AU157" s="25" t="s">
        <v>24</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3758</v>
      </c>
    </row>
    <row r="158" spans="2:65" s="1" customFormat="1" ht="27">
      <c r="B158" s="42"/>
      <c r="C158" s="64"/>
      <c r="D158" s="219" t="s">
        <v>640</v>
      </c>
      <c r="E158" s="64"/>
      <c r="F158" s="280" t="s">
        <v>3752</v>
      </c>
      <c r="G158" s="64"/>
      <c r="H158" s="64"/>
      <c r="I158" s="173"/>
      <c r="J158" s="64"/>
      <c r="K158" s="64"/>
      <c r="L158" s="62"/>
      <c r="M158" s="255"/>
      <c r="N158" s="43"/>
      <c r="O158" s="43"/>
      <c r="P158" s="43"/>
      <c r="Q158" s="43"/>
      <c r="R158" s="43"/>
      <c r="S158" s="43"/>
      <c r="T158" s="79"/>
      <c r="AT158" s="25" t="s">
        <v>640</v>
      </c>
      <c r="AU158" s="25" t="s">
        <v>24</v>
      </c>
    </row>
    <row r="159" spans="2:65" s="1" customFormat="1" ht="31.5" customHeight="1">
      <c r="B159" s="42"/>
      <c r="C159" s="205" t="s">
        <v>599</v>
      </c>
      <c r="D159" s="205" t="s">
        <v>230</v>
      </c>
      <c r="E159" s="206" t="s">
        <v>3759</v>
      </c>
      <c r="F159" s="207" t="s">
        <v>3760</v>
      </c>
      <c r="G159" s="208" t="s">
        <v>515</v>
      </c>
      <c r="H159" s="209">
        <v>2</v>
      </c>
      <c r="I159" s="210"/>
      <c r="J159" s="211">
        <f>ROUND(I159*H159,2)</f>
        <v>0</v>
      </c>
      <c r="K159" s="207" t="s">
        <v>3144</v>
      </c>
      <c r="L159" s="62"/>
      <c r="M159" s="212" t="s">
        <v>22</v>
      </c>
      <c r="N159" s="213" t="s">
        <v>50</v>
      </c>
      <c r="O159" s="43"/>
      <c r="P159" s="214">
        <f>O159*H159</f>
        <v>0</v>
      </c>
      <c r="Q159" s="214">
        <v>0</v>
      </c>
      <c r="R159" s="214">
        <f>Q159*H159</f>
        <v>0</v>
      </c>
      <c r="S159" s="214">
        <v>0</v>
      </c>
      <c r="T159" s="215">
        <f>S159*H159</f>
        <v>0</v>
      </c>
      <c r="AR159" s="25" t="s">
        <v>588</v>
      </c>
      <c r="AT159" s="25" t="s">
        <v>230</v>
      </c>
      <c r="AU159" s="25" t="s">
        <v>24</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3761</v>
      </c>
    </row>
    <row r="160" spans="2:65" s="1" customFormat="1" ht="27">
      <c r="B160" s="42"/>
      <c r="C160" s="64"/>
      <c r="D160" s="219" t="s">
        <v>640</v>
      </c>
      <c r="E160" s="64"/>
      <c r="F160" s="280" t="s">
        <v>3752</v>
      </c>
      <c r="G160" s="64"/>
      <c r="H160" s="64"/>
      <c r="I160" s="173"/>
      <c r="J160" s="64"/>
      <c r="K160" s="64"/>
      <c r="L160" s="62"/>
      <c r="M160" s="255"/>
      <c r="N160" s="43"/>
      <c r="O160" s="43"/>
      <c r="P160" s="43"/>
      <c r="Q160" s="43"/>
      <c r="R160" s="43"/>
      <c r="S160" s="43"/>
      <c r="T160" s="79"/>
      <c r="AT160" s="25" t="s">
        <v>640</v>
      </c>
      <c r="AU160" s="25" t="s">
        <v>24</v>
      </c>
    </row>
    <row r="161" spans="2:65" s="1" customFormat="1" ht="31.5" customHeight="1">
      <c r="B161" s="42"/>
      <c r="C161" s="205" t="s">
        <v>603</v>
      </c>
      <c r="D161" s="205" t="s">
        <v>230</v>
      </c>
      <c r="E161" s="206" t="s">
        <v>3762</v>
      </c>
      <c r="F161" s="207" t="s">
        <v>3763</v>
      </c>
      <c r="G161" s="208" t="s">
        <v>515</v>
      </c>
      <c r="H161" s="209">
        <v>4</v>
      </c>
      <c r="I161" s="210"/>
      <c r="J161" s="211">
        <f>ROUND(I161*H161,2)</f>
        <v>0</v>
      </c>
      <c r="K161" s="207" t="s">
        <v>3144</v>
      </c>
      <c r="L161" s="62"/>
      <c r="M161" s="212" t="s">
        <v>22</v>
      </c>
      <c r="N161" s="213" t="s">
        <v>50</v>
      </c>
      <c r="O161" s="43"/>
      <c r="P161" s="214">
        <f>O161*H161</f>
        <v>0</v>
      </c>
      <c r="Q161" s="214">
        <v>0</v>
      </c>
      <c r="R161" s="214">
        <f>Q161*H161</f>
        <v>0</v>
      </c>
      <c r="S161" s="214">
        <v>0</v>
      </c>
      <c r="T161" s="215">
        <f>S161*H161</f>
        <v>0</v>
      </c>
      <c r="AR161" s="25" t="s">
        <v>588</v>
      </c>
      <c r="AT161" s="25" t="s">
        <v>230</v>
      </c>
      <c r="AU161" s="25" t="s">
        <v>24</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3764</v>
      </c>
    </row>
    <row r="162" spans="2:65" s="1" customFormat="1" ht="27">
      <c r="B162" s="42"/>
      <c r="C162" s="64"/>
      <c r="D162" s="219" t="s">
        <v>640</v>
      </c>
      <c r="E162" s="64"/>
      <c r="F162" s="280" t="s">
        <v>3752</v>
      </c>
      <c r="G162" s="64"/>
      <c r="H162" s="64"/>
      <c r="I162" s="173"/>
      <c r="J162" s="64"/>
      <c r="K162" s="64"/>
      <c r="L162" s="62"/>
      <c r="M162" s="255"/>
      <c r="N162" s="43"/>
      <c r="O162" s="43"/>
      <c r="P162" s="43"/>
      <c r="Q162" s="43"/>
      <c r="R162" s="43"/>
      <c r="S162" s="43"/>
      <c r="T162" s="79"/>
      <c r="AT162" s="25" t="s">
        <v>640</v>
      </c>
      <c r="AU162" s="25" t="s">
        <v>24</v>
      </c>
    </row>
    <row r="163" spans="2:65" s="1" customFormat="1" ht="22.5" customHeight="1">
      <c r="B163" s="42"/>
      <c r="C163" s="205" t="s">
        <v>607</v>
      </c>
      <c r="D163" s="205" t="s">
        <v>230</v>
      </c>
      <c r="E163" s="206" t="s">
        <v>3765</v>
      </c>
      <c r="F163" s="207" t="s">
        <v>3766</v>
      </c>
      <c r="G163" s="208" t="s">
        <v>515</v>
      </c>
      <c r="H163" s="209">
        <v>1</v>
      </c>
      <c r="I163" s="210"/>
      <c r="J163" s="211">
        <f t="shared" ref="J163:J173" si="20">ROUND(I163*H163,2)</f>
        <v>0</v>
      </c>
      <c r="K163" s="207" t="s">
        <v>3144</v>
      </c>
      <c r="L163" s="62"/>
      <c r="M163" s="212" t="s">
        <v>22</v>
      </c>
      <c r="N163" s="213" t="s">
        <v>50</v>
      </c>
      <c r="O163" s="43"/>
      <c r="P163" s="214">
        <f t="shared" ref="P163:P173" si="21">O163*H163</f>
        <v>0</v>
      </c>
      <c r="Q163" s="214">
        <v>0</v>
      </c>
      <c r="R163" s="214">
        <f t="shared" ref="R163:R173" si="22">Q163*H163</f>
        <v>0</v>
      </c>
      <c r="S163" s="214">
        <v>0</v>
      </c>
      <c r="T163" s="215">
        <f t="shared" ref="T163:T173" si="23">S163*H163</f>
        <v>0</v>
      </c>
      <c r="AR163" s="25" t="s">
        <v>588</v>
      </c>
      <c r="AT163" s="25" t="s">
        <v>230</v>
      </c>
      <c r="AU163" s="25" t="s">
        <v>24</v>
      </c>
      <c r="AY163" s="25" t="s">
        <v>228</v>
      </c>
      <c r="BE163" s="216">
        <f t="shared" ref="BE163:BE173" si="24">IF(N163="základní",J163,0)</f>
        <v>0</v>
      </c>
      <c r="BF163" s="216">
        <f t="shared" ref="BF163:BF173" si="25">IF(N163="snížená",J163,0)</f>
        <v>0</v>
      </c>
      <c r="BG163" s="216">
        <f t="shared" ref="BG163:BG173" si="26">IF(N163="zákl. přenesená",J163,0)</f>
        <v>0</v>
      </c>
      <c r="BH163" s="216">
        <f t="shared" ref="BH163:BH173" si="27">IF(N163="sníž. přenesená",J163,0)</f>
        <v>0</v>
      </c>
      <c r="BI163" s="216">
        <f t="shared" ref="BI163:BI173" si="28">IF(N163="nulová",J163,0)</f>
        <v>0</v>
      </c>
      <c r="BJ163" s="25" t="s">
        <v>24</v>
      </c>
      <c r="BK163" s="216">
        <f t="shared" ref="BK163:BK173" si="29">ROUND(I163*H163,2)</f>
        <v>0</v>
      </c>
      <c r="BL163" s="25" t="s">
        <v>588</v>
      </c>
      <c r="BM163" s="25" t="s">
        <v>3767</v>
      </c>
    </row>
    <row r="164" spans="2:65" s="1" customFormat="1" ht="22.5" customHeight="1">
      <c r="B164" s="42"/>
      <c r="C164" s="205" t="s">
        <v>612</v>
      </c>
      <c r="D164" s="205" t="s">
        <v>230</v>
      </c>
      <c r="E164" s="206" t="s">
        <v>3768</v>
      </c>
      <c r="F164" s="207" t="s">
        <v>3769</v>
      </c>
      <c r="G164" s="208" t="s">
        <v>515</v>
      </c>
      <c r="H164" s="209">
        <v>1</v>
      </c>
      <c r="I164" s="210"/>
      <c r="J164" s="211">
        <f t="shared" si="20"/>
        <v>0</v>
      </c>
      <c r="K164" s="207" t="s">
        <v>3144</v>
      </c>
      <c r="L164" s="62"/>
      <c r="M164" s="212" t="s">
        <v>22</v>
      </c>
      <c r="N164" s="213" t="s">
        <v>50</v>
      </c>
      <c r="O164" s="43"/>
      <c r="P164" s="214">
        <f t="shared" si="21"/>
        <v>0</v>
      </c>
      <c r="Q164" s="214">
        <v>0</v>
      </c>
      <c r="R164" s="214">
        <f t="shared" si="22"/>
        <v>0</v>
      </c>
      <c r="S164" s="214">
        <v>0</v>
      </c>
      <c r="T164" s="215">
        <f t="shared" si="23"/>
        <v>0</v>
      </c>
      <c r="AR164" s="25" t="s">
        <v>588</v>
      </c>
      <c r="AT164" s="25" t="s">
        <v>230</v>
      </c>
      <c r="AU164" s="25" t="s">
        <v>24</v>
      </c>
      <c r="AY164" s="25" t="s">
        <v>228</v>
      </c>
      <c r="BE164" s="216">
        <f t="shared" si="24"/>
        <v>0</v>
      </c>
      <c r="BF164" s="216">
        <f t="shared" si="25"/>
        <v>0</v>
      </c>
      <c r="BG164" s="216">
        <f t="shared" si="26"/>
        <v>0</v>
      </c>
      <c r="BH164" s="216">
        <f t="shared" si="27"/>
        <v>0</v>
      </c>
      <c r="BI164" s="216">
        <f t="shared" si="28"/>
        <v>0</v>
      </c>
      <c r="BJ164" s="25" t="s">
        <v>24</v>
      </c>
      <c r="BK164" s="216">
        <f t="shared" si="29"/>
        <v>0</v>
      </c>
      <c r="BL164" s="25" t="s">
        <v>588</v>
      </c>
      <c r="BM164" s="25" t="s">
        <v>3770</v>
      </c>
    </row>
    <row r="165" spans="2:65" s="1" customFormat="1" ht="31.5" customHeight="1">
      <c r="B165" s="42"/>
      <c r="C165" s="205" t="s">
        <v>617</v>
      </c>
      <c r="D165" s="205" t="s">
        <v>230</v>
      </c>
      <c r="E165" s="206" t="s">
        <v>3771</v>
      </c>
      <c r="F165" s="207" t="s">
        <v>3772</v>
      </c>
      <c r="G165" s="208" t="s">
        <v>515</v>
      </c>
      <c r="H165" s="209">
        <v>66</v>
      </c>
      <c r="I165" s="210"/>
      <c r="J165" s="211">
        <f t="shared" si="20"/>
        <v>0</v>
      </c>
      <c r="K165" s="207" t="s">
        <v>3144</v>
      </c>
      <c r="L165" s="62"/>
      <c r="M165" s="212" t="s">
        <v>22</v>
      </c>
      <c r="N165" s="213" t="s">
        <v>50</v>
      </c>
      <c r="O165" s="43"/>
      <c r="P165" s="214">
        <f t="shared" si="21"/>
        <v>0</v>
      </c>
      <c r="Q165" s="214">
        <v>0</v>
      </c>
      <c r="R165" s="214">
        <f t="shared" si="22"/>
        <v>0</v>
      </c>
      <c r="S165" s="214">
        <v>0</v>
      </c>
      <c r="T165" s="215">
        <f t="shared" si="23"/>
        <v>0</v>
      </c>
      <c r="AR165" s="25" t="s">
        <v>588</v>
      </c>
      <c r="AT165" s="25" t="s">
        <v>230</v>
      </c>
      <c r="AU165" s="25" t="s">
        <v>24</v>
      </c>
      <c r="AY165" s="25" t="s">
        <v>228</v>
      </c>
      <c r="BE165" s="216">
        <f t="shared" si="24"/>
        <v>0</v>
      </c>
      <c r="BF165" s="216">
        <f t="shared" si="25"/>
        <v>0</v>
      </c>
      <c r="BG165" s="216">
        <f t="shared" si="26"/>
        <v>0</v>
      </c>
      <c r="BH165" s="216">
        <f t="shared" si="27"/>
        <v>0</v>
      </c>
      <c r="BI165" s="216">
        <f t="shared" si="28"/>
        <v>0</v>
      </c>
      <c r="BJ165" s="25" t="s">
        <v>24</v>
      </c>
      <c r="BK165" s="216">
        <f t="shared" si="29"/>
        <v>0</v>
      </c>
      <c r="BL165" s="25" t="s">
        <v>588</v>
      </c>
      <c r="BM165" s="25" t="s">
        <v>3773</v>
      </c>
    </row>
    <row r="166" spans="2:65" s="1" customFormat="1" ht="22.5" customHeight="1">
      <c r="B166" s="42"/>
      <c r="C166" s="205" t="s">
        <v>622</v>
      </c>
      <c r="D166" s="205" t="s">
        <v>230</v>
      </c>
      <c r="E166" s="206" t="s">
        <v>3774</v>
      </c>
      <c r="F166" s="207" t="s">
        <v>3775</v>
      </c>
      <c r="G166" s="208" t="s">
        <v>515</v>
      </c>
      <c r="H166" s="209">
        <v>132</v>
      </c>
      <c r="I166" s="210"/>
      <c r="J166" s="211">
        <f t="shared" si="20"/>
        <v>0</v>
      </c>
      <c r="K166" s="207" t="s">
        <v>3144</v>
      </c>
      <c r="L166" s="62"/>
      <c r="M166" s="212" t="s">
        <v>22</v>
      </c>
      <c r="N166" s="213" t="s">
        <v>50</v>
      </c>
      <c r="O166" s="43"/>
      <c r="P166" s="214">
        <f t="shared" si="21"/>
        <v>0</v>
      </c>
      <c r="Q166" s="214">
        <v>0</v>
      </c>
      <c r="R166" s="214">
        <f t="shared" si="22"/>
        <v>0</v>
      </c>
      <c r="S166" s="214">
        <v>0</v>
      </c>
      <c r="T166" s="215">
        <f t="shared" si="23"/>
        <v>0</v>
      </c>
      <c r="AR166" s="25" t="s">
        <v>588</v>
      </c>
      <c r="AT166" s="25" t="s">
        <v>230</v>
      </c>
      <c r="AU166" s="25" t="s">
        <v>24</v>
      </c>
      <c r="AY166" s="25" t="s">
        <v>228</v>
      </c>
      <c r="BE166" s="216">
        <f t="shared" si="24"/>
        <v>0</v>
      </c>
      <c r="BF166" s="216">
        <f t="shared" si="25"/>
        <v>0</v>
      </c>
      <c r="BG166" s="216">
        <f t="shared" si="26"/>
        <v>0</v>
      </c>
      <c r="BH166" s="216">
        <f t="shared" si="27"/>
        <v>0</v>
      </c>
      <c r="BI166" s="216">
        <f t="shared" si="28"/>
        <v>0</v>
      </c>
      <c r="BJ166" s="25" t="s">
        <v>24</v>
      </c>
      <c r="BK166" s="216">
        <f t="shared" si="29"/>
        <v>0</v>
      </c>
      <c r="BL166" s="25" t="s">
        <v>588</v>
      </c>
      <c r="BM166" s="25" t="s">
        <v>3776</v>
      </c>
    </row>
    <row r="167" spans="2:65" s="1" customFormat="1" ht="31.5" customHeight="1">
      <c r="B167" s="42"/>
      <c r="C167" s="205" t="s">
        <v>627</v>
      </c>
      <c r="D167" s="205" t="s">
        <v>230</v>
      </c>
      <c r="E167" s="206" t="s">
        <v>3777</v>
      </c>
      <c r="F167" s="207" t="s">
        <v>3778</v>
      </c>
      <c r="G167" s="208" t="s">
        <v>515</v>
      </c>
      <c r="H167" s="209">
        <v>3</v>
      </c>
      <c r="I167" s="210"/>
      <c r="J167" s="211">
        <f t="shared" si="20"/>
        <v>0</v>
      </c>
      <c r="K167" s="207" t="s">
        <v>3144</v>
      </c>
      <c r="L167" s="62"/>
      <c r="M167" s="212" t="s">
        <v>22</v>
      </c>
      <c r="N167" s="213" t="s">
        <v>50</v>
      </c>
      <c r="O167" s="43"/>
      <c r="P167" s="214">
        <f t="shared" si="21"/>
        <v>0</v>
      </c>
      <c r="Q167" s="214">
        <v>0</v>
      </c>
      <c r="R167" s="214">
        <f t="shared" si="22"/>
        <v>0</v>
      </c>
      <c r="S167" s="214">
        <v>0</v>
      </c>
      <c r="T167" s="215">
        <f t="shared" si="23"/>
        <v>0</v>
      </c>
      <c r="AR167" s="25" t="s">
        <v>588</v>
      </c>
      <c r="AT167" s="25" t="s">
        <v>230</v>
      </c>
      <c r="AU167" s="25" t="s">
        <v>24</v>
      </c>
      <c r="AY167" s="25" t="s">
        <v>228</v>
      </c>
      <c r="BE167" s="216">
        <f t="shared" si="24"/>
        <v>0</v>
      </c>
      <c r="BF167" s="216">
        <f t="shared" si="25"/>
        <v>0</v>
      </c>
      <c r="BG167" s="216">
        <f t="shared" si="26"/>
        <v>0</v>
      </c>
      <c r="BH167" s="216">
        <f t="shared" si="27"/>
        <v>0</v>
      </c>
      <c r="BI167" s="216">
        <f t="shared" si="28"/>
        <v>0</v>
      </c>
      <c r="BJ167" s="25" t="s">
        <v>24</v>
      </c>
      <c r="BK167" s="216">
        <f t="shared" si="29"/>
        <v>0</v>
      </c>
      <c r="BL167" s="25" t="s">
        <v>588</v>
      </c>
      <c r="BM167" s="25" t="s">
        <v>3779</v>
      </c>
    </row>
    <row r="168" spans="2:65" s="1" customFormat="1" ht="22.5" customHeight="1">
      <c r="B168" s="42"/>
      <c r="C168" s="205" t="s">
        <v>631</v>
      </c>
      <c r="D168" s="205" t="s">
        <v>230</v>
      </c>
      <c r="E168" s="206" t="s">
        <v>3774</v>
      </c>
      <c r="F168" s="207" t="s">
        <v>3775</v>
      </c>
      <c r="G168" s="208" t="s">
        <v>515</v>
      </c>
      <c r="H168" s="209">
        <v>6</v>
      </c>
      <c r="I168" s="210"/>
      <c r="J168" s="211">
        <f t="shared" si="20"/>
        <v>0</v>
      </c>
      <c r="K168" s="207" t="s">
        <v>3144</v>
      </c>
      <c r="L168" s="62"/>
      <c r="M168" s="212" t="s">
        <v>22</v>
      </c>
      <c r="N168" s="213" t="s">
        <v>50</v>
      </c>
      <c r="O168" s="43"/>
      <c r="P168" s="214">
        <f t="shared" si="21"/>
        <v>0</v>
      </c>
      <c r="Q168" s="214">
        <v>0</v>
      </c>
      <c r="R168" s="214">
        <f t="shared" si="22"/>
        <v>0</v>
      </c>
      <c r="S168" s="214">
        <v>0</v>
      </c>
      <c r="T168" s="215">
        <f t="shared" si="23"/>
        <v>0</v>
      </c>
      <c r="AR168" s="25" t="s">
        <v>588</v>
      </c>
      <c r="AT168" s="25" t="s">
        <v>230</v>
      </c>
      <c r="AU168" s="25" t="s">
        <v>24</v>
      </c>
      <c r="AY168" s="25" t="s">
        <v>228</v>
      </c>
      <c r="BE168" s="216">
        <f t="shared" si="24"/>
        <v>0</v>
      </c>
      <c r="BF168" s="216">
        <f t="shared" si="25"/>
        <v>0</v>
      </c>
      <c r="BG168" s="216">
        <f t="shared" si="26"/>
        <v>0</v>
      </c>
      <c r="BH168" s="216">
        <f t="shared" si="27"/>
        <v>0</v>
      </c>
      <c r="BI168" s="216">
        <f t="shared" si="28"/>
        <v>0</v>
      </c>
      <c r="BJ168" s="25" t="s">
        <v>24</v>
      </c>
      <c r="BK168" s="216">
        <f t="shared" si="29"/>
        <v>0</v>
      </c>
      <c r="BL168" s="25" t="s">
        <v>588</v>
      </c>
      <c r="BM168" s="25" t="s">
        <v>3780</v>
      </c>
    </row>
    <row r="169" spans="2:65" s="1" customFormat="1" ht="22.5" customHeight="1">
      <c r="B169" s="42"/>
      <c r="C169" s="205" t="s">
        <v>636</v>
      </c>
      <c r="D169" s="205" t="s">
        <v>230</v>
      </c>
      <c r="E169" s="206" t="s">
        <v>3781</v>
      </c>
      <c r="F169" s="207" t="s">
        <v>3782</v>
      </c>
      <c r="G169" s="208" t="s">
        <v>515</v>
      </c>
      <c r="H169" s="209">
        <v>5</v>
      </c>
      <c r="I169" s="210"/>
      <c r="J169" s="211">
        <f t="shared" si="20"/>
        <v>0</v>
      </c>
      <c r="K169" s="207" t="s">
        <v>3144</v>
      </c>
      <c r="L169" s="62"/>
      <c r="M169" s="212" t="s">
        <v>22</v>
      </c>
      <c r="N169" s="213" t="s">
        <v>50</v>
      </c>
      <c r="O169" s="43"/>
      <c r="P169" s="214">
        <f t="shared" si="21"/>
        <v>0</v>
      </c>
      <c r="Q169" s="214">
        <v>0</v>
      </c>
      <c r="R169" s="214">
        <f t="shared" si="22"/>
        <v>0</v>
      </c>
      <c r="S169" s="214">
        <v>0</v>
      </c>
      <c r="T169" s="215">
        <f t="shared" si="23"/>
        <v>0</v>
      </c>
      <c r="AR169" s="25" t="s">
        <v>588</v>
      </c>
      <c r="AT169" s="25" t="s">
        <v>230</v>
      </c>
      <c r="AU169" s="25" t="s">
        <v>24</v>
      </c>
      <c r="AY169" s="25" t="s">
        <v>228</v>
      </c>
      <c r="BE169" s="216">
        <f t="shared" si="24"/>
        <v>0</v>
      </c>
      <c r="BF169" s="216">
        <f t="shared" si="25"/>
        <v>0</v>
      </c>
      <c r="BG169" s="216">
        <f t="shared" si="26"/>
        <v>0</v>
      </c>
      <c r="BH169" s="216">
        <f t="shared" si="27"/>
        <v>0</v>
      </c>
      <c r="BI169" s="216">
        <f t="shared" si="28"/>
        <v>0</v>
      </c>
      <c r="BJ169" s="25" t="s">
        <v>24</v>
      </c>
      <c r="BK169" s="216">
        <f t="shared" si="29"/>
        <v>0</v>
      </c>
      <c r="BL169" s="25" t="s">
        <v>588</v>
      </c>
      <c r="BM169" s="25" t="s">
        <v>3783</v>
      </c>
    </row>
    <row r="170" spans="2:65" s="1" customFormat="1" ht="22.5" customHeight="1">
      <c r="B170" s="42"/>
      <c r="C170" s="205" t="s">
        <v>644</v>
      </c>
      <c r="D170" s="205" t="s">
        <v>230</v>
      </c>
      <c r="E170" s="206" t="s">
        <v>3784</v>
      </c>
      <c r="F170" s="207" t="s">
        <v>3785</v>
      </c>
      <c r="G170" s="208" t="s">
        <v>515</v>
      </c>
      <c r="H170" s="209">
        <v>5</v>
      </c>
      <c r="I170" s="210"/>
      <c r="J170" s="211">
        <f t="shared" si="20"/>
        <v>0</v>
      </c>
      <c r="K170" s="207" t="s">
        <v>3144</v>
      </c>
      <c r="L170" s="62"/>
      <c r="M170" s="212" t="s">
        <v>22</v>
      </c>
      <c r="N170" s="213" t="s">
        <v>50</v>
      </c>
      <c r="O170" s="43"/>
      <c r="P170" s="214">
        <f t="shared" si="21"/>
        <v>0</v>
      </c>
      <c r="Q170" s="214">
        <v>0</v>
      </c>
      <c r="R170" s="214">
        <f t="shared" si="22"/>
        <v>0</v>
      </c>
      <c r="S170" s="214">
        <v>0</v>
      </c>
      <c r="T170" s="215">
        <f t="shared" si="23"/>
        <v>0</v>
      </c>
      <c r="AR170" s="25" t="s">
        <v>588</v>
      </c>
      <c r="AT170" s="25" t="s">
        <v>230</v>
      </c>
      <c r="AU170" s="25" t="s">
        <v>24</v>
      </c>
      <c r="AY170" s="25" t="s">
        <v>228</v>
      </c>
      <c r="BE170" s="216">
        <f t="shared" si="24"/>
        <v>0</v>
      </c>
      <c r="BF170" s="216">
        <f t="shared" si="25"/>
        <v>0</v>
      </c>
      <c r="BG170" s="216">
        <f t="shared" si="26"/>
        <v>0</v>
      </c>
      <c r="BH170" s="216">
        <f t="shared" si="27"/>
        <v>0</v>
      </c>
      <c r="BI170" s="216">
        <f t="shared" si="28"/>
        <v>0</v>
      </c>
      <c r="BJ170" s="25" t="s">
        <v>24</v>
      </c>
      <c r="BK170" s="216">
        <f t="shared" si="29"/>
        <v>0</v>
      </c>
      <c r="BL170" s="25" t="s">
        <v>588</v>
      </c>
      <c r="BM170" s="25" t="s">
        <v>3786</v>
      </c>
    </row>
    <row r="171" spans="2:65" s="1" customFormat="1" ht="22.5" customHeight="1">
      <c r="B171" s="42"/>
      <c r="C171" s="205" t="s">
        <v>653</v>
      </c>
      <c r="D171" s="205" t="s">
        <v>230</v>
      </c>
      <c r="E171" s="206" t="s">
        <v>3787</v>
      </c>
      <c r="F171" s="207" t="s">
        <v>3782</v>
      </c>
      <c r="G171" s="208" t="s">
        <v>515</v>
      </c>
      <c r="H171" s="209">
        <v>30</v>
      </c>
      <c r="I171" s="210"/>
      <c r="J171" s="211">
        <f t="shared" si="20"/>
        <v>0</v>
      </c>
      <c r="K171" s="207" t="s">
        <v>3144</v>
      </c>
      <c r="L171" s="62"/>
      <c r="M171" s="212" t="s">
        <v>22</v>
      </c>
      <c r="N171" s="213" t="s">
        <v>50</v>
      </c>
      <c r="O171" s="43"/>
      <c r="P171" s="214">
        <f t="shared" si="21"/>
        <v>0</v>
      </c>
      <c r="Q171" s="214">
        <v>0</v>
      </c>
      <c r="R171" s="214">
        <f t="shared" si="22"/>
        <v>0</v>
      </c>
      <c r="S171" s="214">
        <v>0</v>
      </c>
      <c r="T171" s="215">
        <f t="shared" si="23"/>
        <v>0</v>
      </c>
      <c r="AR171" s="25" t="s">
        <v>588</v>
      </c>
      <c r="AT171" s="25" t="s">
        <v>230</v>
      </c>
      <c r="AU171" s="25" t="s">
        <v>24</v>
      </c>
      <c r="AY171" s="25" t="s">
        <v>228</v>
      </c>
      <c r="BE171" s="216">
        <f t="shared" si="24"/>
        <v>0</v>
      </c>
      <c r="BF171" s="216">
        <f t="shared" si="25"/>
        <v>0</v>
      </c>
      <c r="BG171" s="216">
        <f t="shared" si="26"/>
        <v>0</v>
      </c>
      <c r="BH171" s="216">
        <f t="shared" si="27"/>
        <v>0</v>
      </c>
      <c r="BI171" s="216">
        <f t="shared" si="28"/>
        <v>0</v>
      </c>
      <c r="BJ171" s="25" t="s">
        <v>24</v>
      </c>
      <c r="BK171" s="216">
        <f t="shared" si="29"/>
        <v>0</v>
      </c>
      <c r="BL171" s="25" t="s">
        <v>588</v>
      </c>
      <c r="BM171" s="25" t="s">
        <v>3788</v>
      </c>
    </row>
    <row r="172" spans="2:65" s="1" customFormat="1" ht="22.5" customHeight="1">
      <c r="B172" s="42"/>
      <c r="C172" s="205" t="s">
        <v>658</v>
      </c>
      <c r="D172" s="205" t="s">
        <v>230</v>
      </c>
      <c r="E172" s="206" t="s">
        <v>3789</v>
      </c>
      <c r="F172" s="207" t="s">
        <v>3785</v>
      </c>
      <c r="G172" s="208" t="s">
        <v>515</v>
      </c>
      <c r="H172" s="209">
        <v>30</v>
      </c>
      <c r="I172" s="210"/>
      <c r="J172" s="211">
        <f t="shared" si="20"/>
        <v>0</v>
      </c>
      <c r="K172" s="207" t="s">
        <v>3144</v>
      </c>
      <c r="L172" s="62"/>
      <c r="M172" s="212" t="s">
        <v>22</v>
      </c>
      <c r="N172" s="213" t="s">
        <v>50</v>
      </c>
      <c r="O172" s="43"/>
      <c r="P172" s="214">
        <f t="shared" si="21"/>
        <v>0</v>
      </c>
      <c r="Q172" s="214">
        <v>0</v>
      </c>
      <c r="R172" s="214">
        <f t="shared" si="22"/>
        <v>0</v>
      </c>
      <c r="S172" s="214">
        <v>0</v>
      </c>
      <c r="T172" s="215">
        <f t="shared" si="23"/>
        <v>0</v>
      </c>
      <c r="AR172" s="25" t="s">
        <v>588</v>
      </c>
      <c r="AT172" s="25" t="s">
        <v>230</v>
      </c>
      <c r="AU172" s="25" t="s">
        <v>24</v>
      </c>
      <c r="AY172" s="25" t="s">
        <v>228</v>
      </c>
      <c r="BE172" s="216">
        <f t="shared" si="24"/>
        <v>0</v>
      </c>
      <c r="BF172" s="216">
        <f t="shared" si="25"/>
        <v>0</v>
      </c>
      <c r="BG172" s="216">
        <f t="shared" si="26"/>
        <v>0</v>
      </c>
      <c r="BH172" s="216">
        <f t="shared" si="27"/>
        <v>0</v>
      </c>
      <c r="BI172" s="216">
        <f t="shared" si="28"/>
        <v>0</v>
      </c>
      <c r="BJ172" s="25" t="s">
        <v>24</v>
      </c>
      <c r="BK172" s="216">
        <f t="shared" si="29"/>
        <v>0</v>
      </c>
      <c r="BL172" s="25" t="s">
        <v>588</v>
      </c>
      <c r="BM172" s="25" t="s">
        <v>3790</v>
      </c>
    </row>
    <row r="173" spans="2:65" s="1" customFormat="1" ht="22.5" customHeight="1">
      <c r="B173" s="42"/>
      <c r="C173" s="205" t="s">
        <v>726</v>
      </c>
      <c r="D173" s="205" t="s">
        <v>230</v>
      </c>
      <c r="E173" s="206" t="s">
        <v>3791</v>
      </c>
      <c r="F173" s="207" t="s">
        <v>3792</v>
      </c>
      <c r="G173" s="208" t="s">
        <v>515</v>
      </c>
      <c r="H173" s="209">
        <v>37</v>
      </c>
      <c r="I173" s="210"/>
      <c r="J173" s="211">
        <f t="shared" si="20"/>
        <v>0</v>
      </c>
      <c r="K173" s="207" t="s">
        <v>3144</v>
      </c>
      <c r="L173" s="62"/>
      <c r="M173" s="212" t="s">
        <v>22</v>
      </c>
      <c r="N173" s="213" t="s">
        <v>50</v>
      </c>
      <c r="O173" s="43"/>
      <c r="P173" s="214">
        <f t="shared" si="21"/>
        <v>0</v>
      </c>
      <c r="Q173" s="214">
        <v>0</v>
      </c>
      <c r="R173" s="214">
        <f t="shared" si="22"/>
        <v>0</v>
      </c>
      <c r="S173" s="214">
        <v>0</v>
      </c>
      <c r="T173" s="215">
        <f t="shared" si="23"/>
        <v>0</v>
      </c>
      <c r="AR173" s="25" t="s">
        <v>588</v>
      </c>
      <c r="AT173" s="25" t="s">
        <v>230</v>
      </c>
      <c r="AU173" s="25" t="s">
        <v>24</v>
      </c>
      <c r="AY173" s="25" t="s">
        <v>228</v>
      </c>
      <c r="BE173" s="216">
        <f t="shared" si="24"/>
        <v>0</v>
      </c>
      <c r="BF173" s="216">
        <f t="shared" si="25"/>
        <v>0</v>
      </c>
      <c r="BG173" s="216">
        <f t="shared" si="26"/>
        <v>0</v>
      </c>
      <c r="BH173" s="216">
        <f t="shared" si="27"/>
        <v>0</v>
      </c>
      <c r="BI173" s="216">
        <f t="shared" si="28"/>
        <v>0</v>
      </c>
      <c r="BJ173" s="25" t="s">
        <v>24</v>
      </c>
      <c r="BK173" s="216">
        <f t="shared" si="29"/>
        <v>0</v>
      </c>
      <c r="BL173" s="25" t="s">
        <v>588</v>
      </c>
      <c r="BM173" s="25" t="s">
        <v>3793</v>
      </c>
    </row>
    <row r="174" spans="2:65" s="1" customFormat="1" ht="27">
      <c r="B174" s="42"/>
      <c r="C174" s="64"/>
      <c r="D174" s="219" t="s">
        <v>640</v>
      </c>
      <c r="E174" s="64"/>
      <c r="F174" s="280" t="s">
        <v>3794</v>
      </c>
      <c r="G174" s="64"/>
      <c r="H174" s="64"/>
      <c r="I174" s="173"/>
      <c r="J174" s="64"/>
      <c r="K174" s="64"/>
      <c r="L174" s="62"/>
      <c r="M174" s="255"/>
      <c r="N174" s="43"/>
      <c r="O174" s="43"/>
      <c r="P174" s="43"/>
      <c r="Q174" s="43"/>
      <c r="R174" s="43"/>
      <c r="S174" s="43"/>
      <c r="T174" s="79"/>
      <c r="AT174" s="25" t="s">
        <v>640</v>
      </c>
      <c r="AU174" s="25" t="s">
        <v>24</v>
      </c>
    </row>
    <row r="175" spans="2:65" s="1" customFormat="1" ht="22.5" customHeight="1">
      <c r="B175" s="42"/>
      <c r="C175" s="205" t="s">
        <v>693</v>
      </c>
      <c r="D175" s="205" t="s">
        <v>230</v>
      </c>
      <c r="E175" s="206" t="s">
        <v>3795</v>
      </c>
      <c r="F175" s="207" t="s">
        <v>3796</v>
      </c>
      <c r="G175" s="208" t="s">
        <v>515</v>
      </c>
      <c r="H175" s="209">
        <v>54</v>
      </c>
      <c r="I175" s="210"/>
      <c r="J175" s="211">
        <f>ROUND(I175*H175,2)</f>
        <v>0</v>
      </c>
      <c r="K175" s="207" t="s">
        <v>3144</v>
      </c>
      <c r="L175" s="62"/>
      <c r="M175" s="212" t="s">
        <v>22</v>
      </c>
      <c r="N175" s="213" t="s">
        <v>50</v>
      </c>
      <c r="O175" s="43"/>
      <c r="P175" s="214">
        <f>O175*H175</f>
        <v>0</v>
      </c>
      <c r="Q175" s="214">
        <v>0</v>
      </c>
      <c r="R175" s="214">
        <f>Q175*H175</f>
        <v>0</v>
      </c>
      <c r="S175" s="214">
        <v>0</v>
      </c>
      <c r="T175" s="215">
        <f>S175*H175</f>
        <v>0</v>
      </c>
      <c r="AR175" s="25" t="s">
        <v>588</v>
      </c>
      <c r="AT175" s="25" t="s">
        <v>230</v>
      </c>
      <c r="AU175" s="25" t="s">
        <v>24</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3797</v>
      </c>
    </row>
    <row r="176" spans="2:65" s="1" customFormat="1" ht="27">
      <c r="B176" s="42"/>
      <c r="C176" s="64"/>
      <c r="D176" s="219" t="s">
        <v>640</v>
      </c>
      <c r="E176" s="64"/>
      <c r="F176" s="280" t="s">
        <v>3794</v>
      </c>
      <c r="G176" s="64"/>
      <c r="H176" s="64"/>
      <c r="I176" s="173"/>
      <c r="J176" s="64"/>
      <c r="K176" s="64"/>
      <c r="L176" s="62"/>
      <c r="M176" s="255"/>
      <c r="N176" s="43"/>
      <c r="O176" s="43"/>
      <c r="P176" s="43"/>
      <c r="Q176" s="43"/>
      <c r="R176" s="43"/>
      <c r="S176" s="43"/>
      <c r="T176" s="79"/>
      <c r="AT176" s="25" t="s">
        <v>640</v>
      </c>
      <c r="AU176" s="25" t="s">
        <v>24</v>
      </c>
    </row>
    <row r="177" spans="2:65" s="1" customFormat="1" ht="22.5" customHeight="1">
      <c r="B177" s="42"/>
      <c r="C177" s="205" t="s">
        <v>698</v>
      </c>
      <c r="D177" s="205" t="s">
        <v>230</v>
      </c>
      <c r="E177" s="206" t="s">
        <v>3798</v>
      </c>
      <c r="F177" s="207" t="s">
        <v>3799</v>
      </c>
      <c r="G177" s="208" t="s">
        <v>515</v>
      </c>
      <c r="H177" s="209">
        <v>17</v>
      </c>
      <c r="I177" s="210"/>
      <c r="J177" s="211">
        <f>ROUND(I177*H177,2)</f>
        <v>0</v>
      </c>
      <c r="K177" s="207" t="s">
        <v>3144</v>
      </c>
      <c r="L177" s="62"/>
      <c r="M177" s="212" t="s">
        <v>22</v>
      </c>
      <c r="N177" s="213" t="s">
        <v>50</v>
      </c>
      <c r="O177" s="43"/>
      <c r="P177" s="214">
        <f>O177*H177</f>
        <v>0</v>
      </c>
      <c r="Q177" s="214">
        <v>0</v>
      </c>
      <c r="R177" s="214">
        <f>Q177*H177</f>
        <v>0</v>
      </c>
      <c r="S177" s="214">
        <v>0</v>
      </c>
      <c r="T177" s="215">
        <f>S177*H177</f>
        <v>0</v>
      </c>
      <c r="AR177" s="25" t="s">
        <v>588</v>
      </c>
      <c r="AT177" s="25" t="s">
        <v>230</v>
      </c>
      <c r="AU177" s="25" t="s">
        <v>24</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588</v>
      </c>
      <c r="BM177" s="25" t="s">
        <v>3800</v>
      </c>
    </row>
    <row r="178" spans="2:65" s="1" customFormat="1" ht="27">
      <c r="B178" s="42"/>
      <c r="C178" s="64"/>
      <c r="D178" s="219" t="s">
        <v>640</v>
      </c>
      <c r="E178" s="64"/>
      <c r="F178" s="280" t="s">
        <v>3801</v>
      </c>
      <c r="G178" s="64"/>
      <c r="H178" s="64"/>
      <c r="I178" s="173"/>
      <c r="J178" s="64"/>
      <c r="K178" s="64"/>
      <c r="L178" s="62"/>
      <c r="M178" s="255"/>
      <c r="N178" s="43"/>
      <c r="O178" s="43"/>
      <c r="P178" s="43"/>
      <c r="Q178" s="43"/>
      <c r="R178" s="43"/>
      <c r="S178" s="43"/>
      <c r="T178" s="79"/>
      <c r="AT178" s="25" t="s">
        <v>640</v>
      </c>
      <c r="AU178" s="25" t="s">
        <v>24</v>
      </c>
    </row>
    <row r="179" spans="2:65" s="1" customFormat="1" ht="31.5" customHeight="1">
      <c r="B179" s="42"/>
      <c r="C179" s="205" t="s">
        <v>714</v>
      </c>
      <c r="D179" s="205" t="s">
        <v>230</v>
      </c>
      <c r="E179" s="206" t="s">
        <v>3802</v>
      </c>
      <c r="F179" s="207" t="s">
        <v>3803</v>
      </c>
      <c r="G179" s="208" t="s">
        <v>515</v>
      </c>
      <c r="H179" s="209">
        <v>10</v>
      </c>
      <c r="I179" s="210"/>
      <c r="J179" s="211">
        <f>ROUND(I179*H179,2)</f>
        <v>0</v>
      </c>
      <c r="K179" s="207" t="s">
        <v>3144</v>
      </c>
      <c r="L179" s="62"/>
      <c r="M179" s="212" t="s">
        <v>22</v>
      </c>
      <c r="N179" s="213" t="s">
        <v>50</v>
      </c>
      <c r="O179" s="43"/>
      <c r="P179" s="214">
        <f>O179*H179</f>
        <v>0</v>
      </c>
      <c r="Q179" s="214">
        <v>0</v>
      </c>
      <c r="R179" s="214">
        <f>Q179*H179</f>
        <v>0</v>
      </c>
      <c r="S179" s="214">
        <v>0</v>
      </c>
      <c r="T179" s="215">
        <f>S179*H179</f>
        <v>0</v>
      </c>
      <c r="AR179" s="25" t="s">
        <v>588</v>
      </c>
      <c r="AT179" s="25" t="s">
        <v>230</v>
      </c>
      <c r="AU179" s="25" t="s">
        <v>24</v>
      </c>
      <c r="AY179" s="25" t="s">
        <v>228</v>
      </c>
      <c r="BE179" s="216">
        <f>IF(N179="základní",J179,0)</f>
        <v>0</v>
      </c>
      <c r="BF179" s="216">
        <f>IF(N179="snížená",J179,0)</f>
        <v>0</v>
      </c>
      <c r="BG179" s="216">
        <f>IF(N179="zákl. přenesená",J179,0)</f>
        <v>0</v>
      </c>
      <c r="BH179" s="216">
        <f>IF(N179="sníž. přenesená",J179,0)</f>
        <v>0</v>
      </c>
      <c r="BI179" s="216">
        <f>IF(N179="nulová",J179,0)</f>
        <v>0</v>
      </c>
      <c r="BJ179" s="25" t="s">
        <v>24</v>
      </c>
      <c r="BK179" s="216">
        <f>ROUND(I179*H179,2)</f>
        <v>0</v>
      </c>
      <c r="BL179" s="25" t="s">
        <v>588</v>
      </c>
      <c r="BM179" s="25" t="s">
        <v>3804</v>
      </c>
    </row>
    <row r="180" spans="2:65" s="1" customFormat="1" ht="27">
      <c r="B180" s="42"/>
      <c r="C180" s="64"/>
      <c r="D180" s="219" t="s">
        <v>640</v>
      </c>
      <c r="E180" s="64"/>
      <c r="F180" s="280" t="s">
        <v>3794</v>
      </c>
      <c r="G180" s="64"/>
      <c r="H180" s="64"/>
      <c r="I180" s="173"/>
      <c r="J180" s="64"/>
      <c r="K180" s="64"/>
      <c r="L180" s="62"/>
      <c r="M180" s="255"/>
      <c r="N180" s="43"/>
      <c r="O180" s="43"/>
      <c r="P180" s="43"/>
      <c r="Q180" s="43"/>
      <c r="R180" s="43"/>
      <c r="S180" s="43"/>
      <c r="T180" s="79"/>
      <c r="AT180" s="25" t="s">
        <v>640</v>
      </c>
      <c r="AU180" s="25" t="s">
        <v>24</v>
      </c>
    </row>
    <row r="181" spans="2:65" s="1" customFormat="1" ht="22.5" customHeight="1">
      <c r="B181" s="42"/>
      <c r="C181" s="205" t="s">
        <v>731</v>
      </c>
      <c r="D181" s="205" t="s">
        <v>230</v>
      </c>
      <c r="E181" s="206" t="s">
        <v>3805</v>
      </c>
      <c r="F181" s="207" t="s">
        <v>3806</v>
      </c>
      <c r="G181" s="208" t="s">
        <v>515</v>
      </c>
      <c r="H181" s="209">
        <v>1</v>
      </c>
      <c r="I181" s="210"/>
      <c r="J181" s="211">
        <f>ROUND(I181*H181,2)</f>
        <v>0</v>
      </c>
      <c r="K181" s="207" t="s">
        <v>3144</v>
      </c>
      <c r="L181" s="62"/>
      <c r="M181" s="212" t="s">
        <v>22</v>
      </c>
      <c r="N181" s="213" t="s">
        <v>50</v>
      </c>
      <c r="O181" s="43"/>
      <c r="P181" s="214">
        <f>O181*H181</f>
        <v>0</v>
      </c>
      <c r="Q181" s="214">
        <v>0</v>
      </c>
      <c r="R181" s="214">
        <f>Q181*H181</f>
        <v>0</v>
      </c>
      <c r="S181" s="214">
        <v>0</v>
      </c>
      <c r="T181" s="215">
        <f>S181*H181</f>
        <v>0</v>
      </c>
      <c r="AR181" s="25" t="s">
        <v>588</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3807</v>
      </c>
    </row>
    <row r="182" spans="2:65" s="1" customFormat="1" ht="27">
      <c r="B182" s="42"/>
      <c r="C182" s="64"/>
      <c r="D182" s="219" t="s">
        <v>640</v>
      </c>
      <c r="E182" s="64"/>
      <c r="F182" s="280" t="s">
        <v>3801</v>
      </c>
      <c r="G182" s="64"/>
      <c r="H182" s="64"/>
      <c r="I182" s="173"/>
      <c r="J182" s="64"/>
      <c r="K182" s="64"/>
      <c r="L182" s="62"/>
      <c r="M182" s="255"/>
      <c r="N182" s="43"/>
      <c r="O182" s="43"/>
      <c r="P182" s="43"/>
      <c r="Q182" s="43"/>
      <c r="R182" s="43"/>
      <c r="S182" s="43"/>
      <c r="T182" s="79"/>
      <c r="AT182" s="25" t="s">
        <v>640</v>
      </c>
      <c r="AU182" s="25" t="s">
        <v>24</v>
      </c>
    </row>
    <row r="183" spans="2:65" s="1" customFormat="1" ht="22.5" customHeight="1">
      <c r="B183" s="42"/>
      <c r="C183" s="205" t="s">
        <v>736</v>
      </c>
      <c r="D183" s="205" t="s">
        <v>230</v>
      </c>
      <c r="E183" s="206" t="s">
        <v>3808</v>
      </c>
      <c r="F183" s="207" t="s">
        <v>3809</v>
      </c>
      <c r="G183" s="208" t="s">
        <v>515</v>
      </c>
      <c r="H183" s="209">
        <v>5</v>
      </c>
      <c r="I183" s="210"/>
      <c r="J183" s="211">
        <f>ROUND(I183*H183,2)</f>
        <v>0</v>
      </c>
      <c r="K183" s="207" t="s">
        <v>3144</v>
      </c>
      <c r="L183" s="62"/>
      <c r="M183" s="212" t="s">
        <v>22</v>
      </c>
      <c r="N183" s="213" t="s">
        <v>50</v>
      </c>
      <c r="O183" s="43"/>
      <c r="P183" s="214">
        <f>O183*H183</f>
        <v>0</v>
      </c>
      <c r="Q183" s="214">
        <v>0</v>
      </c>
      <c r="R183" s="214">
        <f>Q183*H183</f>
        <v>0</v>
      </c>
      <c r="S183" s="214">
        <v>0</v>
      </c>
      <c r="T183" s="215">
        <f>S183*H183</f>
        <v>0</v>
      </c>
      <c r="AR183" s="25" t="s">
        <v>588</v>
      </c>
      <c r="AT183" s="25" t="s">
        <v>230</v>
      </c>
      <c r="AU183" s="25" t="s">
        <v>24</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588</v>
      </c>
      <c r="BM183" s="25" t="s">
        <v>3810</v>
      </c>
    </row>
    <row r="184" spans="2:65" s="1" customFormat="1" ht="27">
      <c r="B184" s="42"/>
      <c r="C184" s="64"/>
      <c r="D184" s="219" t="s">
        <v>640</v>
      </c>
      <c r="E184" s="64"/>
      <c r="F184" s="280" t="s">
        <v>3794</v>
      </c>
      <c r="G184" s="64"/>
      <c r="H184" s="64"/>
      <c r="I184" s="173"/>
      <c r="J184" s="64"/>
      <c r="K184" s="64"/>
      <c r="L184" s="62"/>
      <c r="M184" s="255"/>
      <c r="N184" s="43"/>
      <c r="O184" s="43"/>
      <c r="P184" s="43"/>
      <c r="Q184" s="43"/>
      <c r="R184" s="43"/>
      <c r="S184" s="43"/>
      <c r="T184" s="79"/>
      <c r="AT184" s="25" t="s">
        <v>640</v>
      </c>
      <c r="AU184" s="25" t="s">
        <v>24</v>
      </c>
    </row>
    <row r="185" spans="2:65" s="1" customFormat="1" ht="22.5" customHeight="1">
      <c r="B185" s="42"/>
      <c r="C185" s="205" t="s">
        <v>740</v>
      </c>
      <c r="D185" s="205" t="s">
        <v>230</v>
      </c>
      <c r="E185" s="206" t="s">
        <v>3811</v>
      </c>
      <c r="F185" s="207" t="s">
        <v>3812</v>
      </c>
      <c r="G185" s="208" t="s">
        <v>515</v>
      </c>
      <c r="H185" s="209">
        <v>14</v>
      </c>
      <c r="I185" s="210"/>
      <c r="J185" s="211">
        <f>ROUND(I185*H185,2)</f>
        <v>0</v>
      </c>
      <c r="K185" s="207" t="s">
        <v>3144</v>
      </c>
      <c r="L185" s="62"/>
      <c r="M185" s="212" t="s">
        <v>22</v>
      </c>
      <c r="N185" s="213" t="s">
        <v>50</v>
      </c>
      <c r="O185" s="43"/>
      <c r="P185" s="214">
        <f>O185*H185</f>
        <v>0</v>
      </c>
      <c r="Q185" s="214">
        <v>0</v>
      </c>
      <c r="R185" s="214">
        <f>Q185*H185</f>
        <v>0</v>
      </c>
      <c r="S185" s="214">
        <v>0</v>
      </c>
      <c r="T185" s="215">
        <f>S185*H185</f>
        <v>0</v>
      </c>
      <c r="AR185" s="25" t="s">
        <v>588</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3813</v>
      </c>
    </row>
    <row r="186" spans="2:65" s="1" customFormat="1" ht="27">
      <c r="B186" s="42"/>
      <c r="C186" s="64"/>
      <c r="D186" s="219" t="s">
        <v>640</v>
      </c>
      <c r="E186" s="64"/>
      <c r="F186" s="280" t="s">
        <v>3814</v>
      </c>
      <c r="G186" s="64"/>
      <c r="H186" s="64"/>
      <c r="I186" s="173"/>
      <c r="J186" s="64"/>
      <c r="K186" s="64"/>
      <c r="L186" s="62"/>
      <c r="M186" s="255"/>
      <c r="N186" s="43"/>
      <c r="O186" s="43"/>
      <c r="P186" s="43"/>
      <c r="Q186" s="43"/>
      <c r="R186" s="43"/>
      <c r="S186" s="43"/>
      <c r="T186" s="79"/>
      <c r="AT186" s="25" t="s">
        <v>640</v>
      </c>
      <c r="AU186" s="25" t="s">
        <v>24</v>
      </c>
    </row>
    <row r="187" spans="2:65" s="1" customFormat="1" ht="22.5" customHeight="1">
      <c r="B187" s="42"/>
      <c r="C187" s="205" t="s">
        <v>744</v>
      </c>
      <c r="D187" s="205" t="s">
        <v>230</v>
      </c>
      <c r="E187" s="206" t="s">
        <v>3815</v>
      </c>
      <c r="F187" s="207" t="s">
        <v>3816</v>
      </c>
      <c r="G187" s="208" t="s">
        <v>515</v>
      </c>
      <c r="H187" s="209">
        <v>16</v>
      </c>
      <c r="I187" s="210"/>
      <c r="J187" s="211">
        <f>ROUND(I187*H187,2)</f>
        <v>0</v>
      </c>
      <c r="K187" s="207" t="s">
        <v>3144</v>
      </c>
      <c r="L187" s="62"/>
      <c r="M187" s="212" t="s">
        <v>22</v>
      </c>
      <c r="N187" s="213" t="s">
        <v>50</v>
      </c>
      <c r="O187" s="43"/>
      <c r="P187" s="214">
        <f>O187*H187</f>
        <v>0</v>
      </c>
      <c r="Q187" s="214">
        <v>0</v>
      </c>
      <c r="R187" s="214">
        <f>Q187*H187</f>
        <v>0</v>
      </c>
      <c r="S187" s="214">
        <v>0</v>
      </c>
      <c r="T187" s="215">
        <f>S187*H187</f>
        <v>0</v>
      </c>
      <c r="AR187" s="25" t="s">
        <v>588</v>
      </c>
      <c r="AT187" s="25" t="s">
        <v>230</v>
      </c>
      <c r="AU187" s="25" t="s">
        <v>24</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588</v>
      </c>
      <c r="BM187" s="25" t="s">
        <v>3817</v>
      </c>
    </row>
    <row r="188" spans="2:65" s="1" customFormat="1" ht="27">
      <c r="B188" s="42"/>
      <c r="C188" s="64"/>
      <c r="D188" s="219" t="s">
        <v>640</v>
      </c>
      <c r="E188" s="64"/>
      <c r="F188" s="280" t="s">
        <v>3801</v>
      </c>
      <c r="G188" s="64"/>
      <c r="H188" s="64"/>
      <c r="I188" s="173"/>
      <c r="J188" s="64"/>
      <c r="K188" s="64"/>
      <c r="L188" s="62"/>
      <c r="M188" s="255"/>
      <c r="N188" s="43"/>
      <c r="O188" s="43"/>
      <c r="P188" s="43"/>
      <c r="Q188" s="43"/>
      <c r="R188" s="43"/>
      <c r="S188" s="43"/>
      <c r="T188" s="79"/>
      <c r="AT188" s="25" t="s">
        <v>640</v>
      </c>
      <c r="AU188" s="25" t="s">
        <v>24</v>
      </c>
    </row>
    <row r="189" spans="2:65" s="1" customFormat="1" ht="22.5" customHeight="1">
      <c r="B189" s="42"/>
      <c r="C189" s="205" t="s">
        <v>748</v>
      </c>
      <c r="D189" s="205" t="s">
        <v>230</v>
      </c>
      <c r="E189" s="206" t="s">
        <v>3818</v>
      </c>
      <c r="F189" s="207" t="s">
        <v>3819</v>
      </c>
      <c r="G189" s="208" t="s">
        <v>515</v>
      </c>
      <c r="H189" s="209">
        <v>29</v>
      </c>
      <c r="I189" s="210"/>
      <c r="J189" s="211">
        <f>ROUND(I189*H189,2)</f>
        <v>0</v>
      </c>
      <c r="K189" s="207" t="s">
        <v>3144</v>
      </c>
      <c r="L189" s="62"/>
      <c r="M189" s="212" t="s">
        <v>22</v>
      </c>
      <c r="N189" s="213" t="s">
        <v>50</v>
      </c>
      <c r="O189" s="43"/>
      <c r="P189" s="214">
        <f>O189*H189</f>
        <v>0</v>
      </c>
      <c r="Q189" s="214">
        <v>0</v>
      </c>
      <c r="R189" s="214">
        <f>Q189*H189</f>
        <v>0</v>
      </c>
      <c r="S189" s="214">
        <v>0</v>
      </c>
      <c r="T189" s="215">
        <f>S189*H189</f>
        <v>0</v>
      </c>
      <c r="AR189" s="25" t="s">
        <v>588</v>
      </c>
      <c r="AT189" s="25" t="s">
        <v>230</v>
      </c>
      <c r="AU189" s="25" t="s">
        <v>24</v>
      </c>
      <c r="AY189" s="25" t="s">
        <v>228</v>
      </c>
      <c r="BE189" s="216">
        <f>IF(N189="základní",J189,0)</f>
        <v>0</v>
      </c>
      <c r="BF189" s="216">
        <f>IF(N189="snížená",J189,0)</f>
        <v>0</v>
      </c>
      <c r="BG189" s="216">
        <f>IF(N189="zákl. přenesená",J189,0)</f>
        <v>0</v>
      </c>
      <c r="BH189" s="216">
        <f>IF(N189="sníž. přenesená",J189,0)</f>
        <v>0</v>
      </c>
      <c r="BI189" s="216">
        <f>IF(N189="nulová",J189,0)</f>
        <v>0</v>
      </c>
      <c r="BJ189" s="25" t="s">
        <v>24</v>
      </c>
      <c r="BK189" s="216">
        <f>ROUND(I189*H189,2)</f>
        <v>0</v>
      </c>
      <c r="BL189" s="25" t="s">
        <v>588</v>
      </c>
      <c r="BM189" s="25" t="s">
        <v>3820</v>
      </c>
    </row>
    <row r="190" spans="2:65" s="1" customFormat="1" ht="27">
      <c r="B190" s="42"/>
      <c r="C190" s="64"/>
      <c r="D190" s="219" t="s">
        <v>640</v>
      </c>
      <c r="E190" s="64"/>
      <c r="F190" s="280" t="s">
        <v>3794</v>
      </c>
      <c r="G190" s="64"/>
      <c r="H190" s="64"/>
      <c r="I190" s="173"/>
      <c r="J190" s="64"/>
      <c r="K190" s="64"/>
      <c r="L190" s="62"/>
      <c r="M190" s="255"/>
      <c r="N190" s="43"/>
      <c r="O190" s="43"/>
      <c r="P190" s="43"/>
      <c r="Q190" s="43"/>
      <c r="R190" s="43"/>
      <c r="S190" s="43"/>
      <c r="T190" s="79"/>
      <c r="AT190" s="25" t="s">
        <v>640</v>
      </c>
      <c r="AU190" s="25" t="s">
        <v>24</v>
      </c>
    </row>
    <row r="191" spans="2:65" s="1" customFormat="1" ht="31.5" customHeight="1">
      <c r="B191" s="42"/>
      <c r="C191" s="205" t="s">
        <v>753</v>
      </c>
      <c r="D191" s="205" t="s">
        <v>230</v>
      </c>
      <c r="E191" s="206" t="s">
        <v>3821</v>
      </c>
      <c r="F191" s="207" t="s">
        <v>3822</v>
      </c>
      <c r="G191" s="208" t="s">
        <v>515</v>
      </c>
      <c r="H191" s="209">
        <v>6</v>
      </c>
      <c r="I191" s="210"/>
      <c r="J191" s="211">
        <f>ROUND(I191*H191,2)</f>
        <v>0</v>
      </c>
      <c r="K191" s="207" t="s">
        <v>3144</v>
      </c>
      <c r="L191" s="62"/>
      <c r="M191" s="212" t="s">
        <v>22</v>
      </c>
      <c r="N191" s="213" t="s">
        <v>50</v>
      </c>
      <c r="O191" s="43"/>
      <c r="P191" s="214">
        <f>O191*H191</f>
        <v>0</v>
      </c>
      <c r="Q191" s="214">
        <v>0</v>
      </c>
      <c r="R191" s="214">
        <f>Q191*H191</f>
        <v>0</v>
      </c>
      <c r="S191" s="214">
        <v>0</v>
      </c>
      <c r="T191" s="215">
        <f>S191*H191</f>
        <v>0</v>
      </c>
      <c r="AR191" s="25" t="s">
        <v>588</v>
      </c>
      <c r="AT191" s="25" t="s">
        <v>230</v>
      </c>
      <c r="AU191" s="25" t="s">
        <v>24</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588</v>
      </c>
      <c r="BM191" s="25" t="s">
        <v>3823</v>
      </c>
    </row>
    <row r="192" spans="2:65" s="1" customFormat="1" ht="27">
      <c r="B192" s="42"/>
      <c r="C192" s="64"/>
      <c r="D192" s="219" t="s">
        <v>640</v>
      </c>
      <c r="E192" s="64"/>
      <c r="F192" s="280" t="s">
        <v>3794</v>
      </c>
      <c r="G192" s="64"/>
      <c r="H192" s="64"/>
      <c r="I192" s="173"/>
      <c r="J192" s="64"/>
      <c r="K192" s="64"/>
      <c r="L192" s="62"/>
      <c r="M192" s="255"/>
      <c r="N192" s="43"/>
      <c r="O192" s="43"/>
      <c r="P192" s="43"/>
      <c r="Q192" s="43"/>
      <c r="R192" s="43"/>
      <c r="S192" s="43"/>
      <c r="T192" s="79"/>
      <c r="AT192" s="25" t="s">
        <v>640</v>
      </c>
      <c r="AU192" s="25" t="s">
        <v>24</v>
      </c>
    </row>
    <row r="193" spans="2:65" s="1" customFormat="1" ht="31.5" customHeight="1">
      <c r="B193" s="42"/>
      <c r="C193" s="205" t="s">
        <v>759</v>
      </c>
      <c r="D193" s="205" t="s">
        <v>230</v>
      </c>
      <c r="E193" s="206" t="s">
        <v>3824</v>
      </c>
      <c r="F193" s="207" t="s">
        <v>3825</v>
      </c>
      <c r="G193" s="208" t="s">
        <v>515</v>
      </c>
      <c r="H193" s="209">
        <v>4</v>
      </c>
      <c r="I193" s="210"/>
      <c r="J193" s="211">
        <f>ROUND(I193*H193,2)</f>
        <v>0</v>
      </c>
      <c r="K193" s="207" t="s">
        <v>3144</v>
      </c>
      <c r="L193" s="62"/>
      <c r="M193" s="212" t="s">
        <v>22</v>
      </c>
      <c r="N193" s="213" t="s">
        <v>50</v>
      </c>
      <c r="O193" s="43"/>
      <c r="P193" s="214">
        <f>O193*H193</f>
        <v>0</v>
      </c>
      <c r="Q193" s="214">
        <v>0</v>
      </c>
      <c r="R193" s="214">
        <f>Q193*H193</f>
        <v>0</v>
      </c>
      <c r="S193" s="214">
        <v>0</v>
      </c>
      <c r="T193" s="215">
        <f>S193*H193</f>
        <v>0</v>
      </c>
      <c r="AR193" s="25" t="s">
        <v>588</v>
      </c>
      <c r="AT193" s="25" t="s">
        <v>230</v>
      </c>
      <c r="AU193" s="25" t="s">
        <v>24</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588</v>
      </c>
      <c r="BM193" s="25" t="s">
        <v>3826</v>
      </c>
    </row>
    <row r="194" spans="2:65" s="1" customFormat="1" ht="27">
      <c r="B194" s="42"/>
      <c r="C194" s="64"/>
      <c r="D194" s="219" t="s">
        <v>640</v>
      </c>
      <c r="E194" s="64"/>
      <c r="F194" s="280" t="s">
        <v>3794</v>
      </c>
      <c r="G194" s="64"/>
      <c r="H194" s="64"/>
      <c r="I194" s="173"/>
      <c r="J194" s="64"/>
      <c r="K194" s="64"/>
      <c r="L194" s="62"/>
      <c r="M194" s="255"/>
      <c r="N194" s="43"/>
      <c r="O194" s="43"/>
      <c r="P194" s="43"/>
      <c r="Q194" s="43"/>
      <c r="R194" s="43"/>
      <c r="S194" s="43"/>
      <c r="T194" s="79"/>
      <c r="AT194" s="25" t="s">
        <v>640</v>
      </c>
      <c r="AU194" s="25" t="s">
        <v>24</v>
      </c>
    </row>
    <row r="195" spans="2:65" s="1" customFormat="1" ht="31.5" customHeight="1">
      <c r="B195" s="42"/>
      <c r="C195" s="205" t="s">
        <v>764</v>
      </c>
      <c r="D195" s="205" t="s">
        <v>230</v>
      </c>
      <c r="E195" s="206" t="s">
        <v>3827</v>
      </c>
      <c r="F195" s="207" t="s">
        <v>3828</v>
      </c>
      <c r="G195" s="208" t="s">
        <v>515</v>
      </c>
      <c r="H195" s="209">
        <v>18</v>
      </c>
      <c r="I195" s="210"/>
      <c r="J195" s="211">
        <f t="shared" ref="J195:J212" si="30">ROUND(I195*H195,2)</f>
        <v>0</v>
      </c>
      <c r="K195" s="207" t="s">
        <v>3144</v>
      </c>
      <c r="L195" s="62"/>
      <c r="M195" s="212" t="s">
        <v>22</v>
      </c>
      <c r="N195" s="213" t="s">
        <v>50</v>
      </c>
      <c r="O195" s="43"/>
      <c r="P195" s="214">
        <f t="shared" ref="P195:P212" si="31">O195*H195</f>
        <v>0</v>
      </c>
      <c r="Q195" s="214">
        <v>0</v>
      </c>
      <c r="R195" s="214">
        <f t="shared" ref="R195:R212" si="32">Q195*H195</f>
        <v>0</v>
      </c>
      <c r="S195" s="214">
        <v>0</v>
      </c>
      <c r="T195" s="215">
        <f t="shared" ref="T195:T212" si="33">S195*H195</f>
        <v>0</v>
      </c>
      <c r="AR195" s="25" t="s">
        <v>588</v>
      </c>
      <c r="AT195" s="25" t="s">
        <v>230</v>
      </c>
      <c r="AU195" s="25" t="s">
        <v>24</v>
      </c>
      <c r="AY195" s="25" t="s">
        <v>228</v>
      </c>
      <c r="BE195" s="216">
        <f t="shared" ref="BE195:BE212" si="34">IF(N195="základní",J195,0)</f>
        <v>0</v>
      </c>
      <c r="BF195" s="216">
        <f t="shared" ref="BF195:BF212" si="35">IF(N195="snížená",J195,0)</f>
        <v>0</v>
      </c>
      <c r="BG195" s="216">
        <f t="shared" ref="BG195:BG212" si="36">IF(N195="zákl. přenesená",J195,0)</f>
        <v>0</v>
      </c>
      <c r="BH195" s="216">
        <f t="shared" ref="BH195:BH212" si="37">IF(N195="sníž. přenesená",J195,0)</f>
        <v>0</v>
      </c>
      <c r="BI195" s="216">
        <f t="shared" ref="BI195:BI212" si="38">IF(N195="nulová",J195,0)</f>
        <v>0</v>
      </c>
      <c r="BJ195" s="25" t="s">
        <v>24</v>
      </c>
      <c r="BK195" s="216">
        <f t="shared" ref="BK195:BK212" si="39">ROUND(I195*H195,2)</f>
        <v>0</v>
      </c>
      <c r="BL195" s="25" t="s">
        <v>588</v>
      </c>
      <c r="BM195" s="25" t="s">
        <v>3829</v>
      </c>
    </row>
    <row r="196" spans="2:65" s="1" customFormat="1" ht="22.5" customHeight="1">
      <c r="B196" s="42"/>
      <c r="C196" s="205" t="s">
        <v>768</v>
      </c>
      <c r="D196" s="205" t="s">
        <v>230</v>
      </c>
      <c r="E196" s="206" t="s">
        <v>3830</v>
      </c>
      <c r="F196" s="207" t="s">
        <v>3831</v>
      </c>
      <c r="G196" s="208" t="s">
        <v>515</v>
      </c>
      <c r="H196" s="209">
        <v>18</v>
      </c>
      <c r="I196" s="210"/>
      <c r="J196" s="211">
        <f t="shared" si="30"/>
        <v>0</v>
      </c>
      <c r="K196" s="207" t="s">
        <v>3144</v>
      </c>
      <c r="L196" s="62"/>
      <c r="M196" s="212" t="s">
        <v>22</v>
      </c>
      <c r="N196" s="213" t="s">
        <v>50</v>
      </c>
      <c r="O196" s="43"/>
      <c r="P196" s="214">
        <f t="shared" si="31"/>
        <v>0</v>
      </c>
      <c r="Q196" s="214">
        <v>0</v>
      </c>
      <c r="R196" s="214">
        <f t="shared" si="32"/>
        <v>0</v>
      </c>
      <c r="S196" s="214">
        <v>0</v>
      </c>
      <c r="T196" s="215">
        <f t="shared" si="33"/>
        <v>0</v>
      </c>
      <c r="AR196" s="25" t="s">
        <v>588</v>
      </c>
      <c r="AT196" s="25" t="s">
        <v>230</v>
      </c>
      <c r="AU196" s="25" t="s">
        <v>24</v>
      </c>
      <c r="AY196" s="25" t="s">
        <v>228</v>
      </c>
      <c r="BE196" s="216">
        <f t="shared" si="34"/>
        <v>0</v>
      </c>
      <c r="BF196" s="216">
        <f t="shared" si="35"/>
        <v>0</v>
      </c>
      <c r="BG196" s="216">
        <f t="shared" si="36"/>
        <v>0</v>
      </c>
      <c r="BH196" s="216">
        <f t="shared" si="37"/>
        <v>0</v>
      </c>
      <c r="BI196" s="216">
        <f t="shared" si="38"/>
        <v>0</v>
      </c>
      <c r="BJ196" s="25" t="s">
        <v>24</v>
      </c>
      <c r="BK196" s="216">
        <f t="shared" si="39"/>
        <v>0</v>
      </c>
      <c r="BL196" s="25" t="s">
        <v>588</v>
      </c>
      <c r="BM196" s="25" t="s">
        <v>3832</v>
      </c>
    </row>
    <row r="197" spans="2:65" s="1" customFormat="1" ht="31.5" customHeight="1">
      <c r="B197" s="42"/>
      <c r="C197" s="205" t="s">
        <v>772</v>
      </c>
      <c r="D197" s="205" t="s">
        <v>230</v>
      </c>
      <c r="E197" s="206" t="s">
        <v>3833</v>
      </c>
      <c r="F197" s="207" t="s">
        <v>3834</v>
      </c>
      <c r="G197" s="208" t="s">
        <v>515</v>
      </c>
      <c r="H197" s="209">
        <v>4</v>
      </c>
      <c r="I197" s="210"/>
      <c r="J197" s="211">
        <f t="shared" si="30"/>
        <v>0</v>
      </c>
      <c r="K197" s="207" t="s">
        <v>3144</v>
      </c>
      <c r="L197" s="62"/>
      <c r="M197" s="212" t="s">
        <v>22</v>
      </c>
      <c r="N197" s="213" t="s">
        <v>50</v>
      </c>
      <c r="O197" s="43"/>
      <c r="P197" s="214">
        <f t="shared" si="31"/>
        <v>0</v>
      </c>
      <c r="Q197" s="214">
        <v>0</v>
      </c>
      <c r="R197" s="214">
        <f t="shared" si="32"/>
        <v>0</v>
      </c>
      <c r="S197" s="214">
        <v>0</v>
      </c>
      <c r="T197" s="215">
        <f t="shared" si="33"/>
        <v>0</v>
      </c>
      <c r="AR197" s="25" t="s">
        <v>588</v>
      </c>
      <c r="AT197" s="25" t="s">
        <v>230</v>
      </c>
      <c r="AU197" s="25" t="s">
        <v>24</v>
      </c>
      <c r="AY197" s="25" t="s">
        <v>228</v>
      </c>
      <c r="BE197" s="216">
        <f t="shared" si="34"/>
        <v>0</v>
      </c>
      <c r="BF197" s="216">
        <f t="shared" si="35"/>
        <v>0</v>
      </c>
      <c r="BG197" s="216">
        <f t="shared" si="36"/>
        <v>0</v>
      </c>
      <c r="BH197" s="216">
        <f t="shared" si="37"/>
        <v>0</v>
      </c>
      <c r="BI197" s="216">
        <f t="shared" si="38"/>
        <v>0</v>
      </c>
      <c r="BJ197" s="25" t="s">
        <v>24</v>
      </c>
      <c r="BK197" s="216">
        <f t="shared" si="39"/>
        <v>0</v>
      </c>
      <c r="BL197" s="25" t="s">
        <v>588</v>
      </c>
      <c r="BM197" s="25" t="s">
        <v>3835</v>
      </c>
    </row>
    <row r="198" spans="2:65" s="1" customFormat="1" ht="22.5" customHeight="1">
      <c r="B198" s="42"/>
      <c r="C198" s="205" t="s">
        <v>777</v>
      </c>
      <c r="D198" s="205" t="s">
        <v>230</v>
      </c>
      <c r="E198" s="206" t="s">
        <v>3836</v>
      </c>
      <c r="F198" s="207" t="s">
        <v>3837</v>
      </c>
      <c r="G198" s="208" t="s">
        <v>515</v>
      </c>
      <c r="H198" s="209">
        <v>4</v>
      </c>
      <c r="I198" s="210"/>
      <c r="J198" s="211">
        <f t="shared" si="30"/>
        <v>0</v>
      </c>
      <c r="K198" s="207" t="s">
        <v>3144</v>
      </c>
      <c r="L198" s="62"/>
      <c r="M198" s="212" t="s">
        <v>22</v>
      </c>
      <c r="N198" s="213" t="s">
        <v>50</v>
      </c>
      <c r="O198" s="43"/>
      <c r="P198" s="214">
        <f t="shared" si="31"/>
        <v>0</v>
      </c>
      <c r="Q198" s="214">
        <v>0</v>
      </c>
      <c r="R198" s="214">
        <f t="shared" si="32"/>
        <v>0</v>
      </c>
      <c r="S198" s="214">
        <v>0</v>
      </c>
      <c r="T198" s="215">
        <f t="shared" si="33"/>
        <v>0</v>
      </c>
      <c r="AR198" s="25" t="s">
        <v>588</v>
      </c>
      <c r="AT198" s="25" t="s">
        <v>230</v>
      </c>
      <c r="AU198" s="25" t="s">
        <v>24</v>
      </c>
      <c r="AY198" s="25" t="s">
        <v>228</v>
      </c>
      <c r="BE198" s="216">
        <f t="shared" si="34"/>
        <v>0</v>
      </c>
      <c r="BF198" s="216">
        <f t="shared" si="35"/>
        <v>0</v>
      </c>
      <c r="BG198" s="216">
        <f t="shared" si="36"/>
        <v>0</v>
      </c>
      <c r="BH198" s="216">
        <f t="shared" si="37"/>
        <v>0</v>
      </c>
      <c r="BI198" s="216">
        <f t="shared" si="38"/>
        <v>0</v>
      </c>
      <c r="BJ198" s="25" t="s">
        <v>24</v>
      </c>
      <c r="BK198" s="216">
        <f t="shared" si="39"/>
        <v>0</v>
      </c>
      <c r="BL198" s="25" t="s">
        <v>588</v>
      </c>
      <c r="BM198" s="25" t="s">
        <v>3838</v>
      </c>
    </row>
    <row r="199" spans="2:65" s="1" customFormat="1" ht="31.5" customHeight="1">
      <c r="B199" s="42"/>
      <c r="C199" s="205" t="s">
        <v>787</v>
      </c>
      <c r="D199" s="205" t="s">
        <v>230</v>
      </c>
      <c r="E199" s="206" t="s">
        <v>3839</v>
      </c>
      <c r="F199" s="207" t="s">
        <v>3840</v>
      </c>
      <c r="G199" s="208" t="s">
        <v>515</v>
      </c>
      <c r="H199" s="209">
        <v>2</v>
      </c>
      <c r="I199" s="210"/>
      <c r="J199" s="211">
        <f t="shared" si="30"/>
        <v>0</v>
      </c>
      <c r="K199" s="207" t="s">
        <v>3144</v>
      </c>
      <c r="L199" s="62"/>
      <c r="M199" s="212" t="s">
        <v>22</v>
      </c>
      <c r="N199" s="213" t="s">
        <v>50</v>
      </c>
      <c r="O199" s="43"/>
      <c r="P199" s="214">
        <f t="shared" si="31"/>
        <v>0</v>
      </c>
      <c r="Q199" s="214">
        <v>0</v>
      </c>
      <c r="R199" s="214">
        <f t="shared" si="32"/>
        <v>0</v>
      </c>
      <c r="S199" s="214">
        <v>0</v>
      </c>
      <c r="T199" s="215">
        <f t="shared" si="33"/>
        <v>0</v>
      </c>
      <c r="AR199" s="25" t="s">
        <v>588</v>
      </c>
      <c r="AT199" s="25" t="s">
        <v>230</v>
      </c>
      <c r="AU199" s="25" t="s">
        <v>24</v>
      </c>
      <c r="AY199" s="25" t="s">
        <v>228</v>
      </c>
      <c r="BE199" s="216">
        <f t="shared" si="34"/>
        <v>0</v>
      </c>
      <c r="BF199" s="216">
        <f t="shared" si="35"/>
        <v>0</v>
      </c>
      <c r="BG199" s="216">
        <f t="shared" si="36"/>
        <v>0</v>
      </c>
      <c r="BH199" s="216">
        <f t="shared" si="37"/>
        <v>0</v>
      </c>
      <c r="BI199" s="216">
        <f t="shared" si="38"/>
        <v>0</v>
      </c>
      <c r="BJ199" s="25" t="s">
        <v>24</v>
      </c>
      <c r="BK199" s="216">
        <f t="shared" si="39"/>
        <v>0</v>
      </c>
      <c r="BL199" s="25" t="s">
        <v>588</v>
      </c>
      <c r="BM199" s="25" t="s">
        <v>3841</v>
      </c>
    </row>
    <row r="200" spans="2:65" s="1" customFormat="1" ht="22.5" customHeight="1">
      <c r="B200" s="42"/>
      <c r="C200" s="205" t="s">
        <v>792</v>
      </c>
      <c r="D200" s="205" t="s">
        <v>230</v>
      </c>
      <c r="E200" s="206" t="s">
        <v>3836</v>
      </c>
      <c r="F200" s="207" t="s">
        <v>3837</v>
      </c>
      <c r="G200" s="208" t="s">
        <v>515</v>
      </c>
      <c r="H200" s="209">
        <v>2</v>
      </c>
      <c r="I200" s="210"/>
      <c r="J200" s="211">
        <f t="shared" si="30"/>
        <v>0</v>
      </c>
      <c r="K200" s="207" t="s">
        <v>3144</v>
      </c>
      <c r="L200" s="62"/>
      <c r="M200" s="212" t="s">
        <v>22</v>
      </c>
      <c r="N200" s="213" t="s">
        <v>50</v>
      </c>
      <c r="O200" s="43"/>
      <c r="P200" s="214">
        <f t="shared" si="31"/>
        <v>0</v>
      </c>
      <c r="Q200" s="214">
        <v>0</v>
      </c>
      <c r="R200" s="214">
        <f t="shared" si="32"/>
        <v>0</v>
      </c>
      <c r="S200" s="214">
        <v>0</v>
      </c>
      <c r="T200" s="215">
        <f t="shared" si="33"/>
        <v>0</v>
      </c>
      <c r="AR200" s="25" t="s">
        <v>588</v>
      </c>
      <c r="AT200" s="25" t="s">
        <v>230</v>
      </c>
      <c r="AU200" s="25" t="s">
        <v>24</v>
      </c>
      <c r="AY200" s="25" t="s">
        <v>228</v>
      </c>
      <c r="BE200" s="216">
        <f t="shared" si="34"/>
        <v>0</v>
      </c>
      <c r="BF200" s="216">
        <f t="shared" si="35"/>
        <v>0</v>
      </c>
      <c r="BG200" s="216">
        <f t="shared" si="36"/>
        <v>0</v>
      </c>
      <c r="BH200" s="216">
        <f t="shared" si="37"/>
        <v>0</v>
      </c>
      <c r="BI200" s="216">
        <f t="shared" si="38"/>
        <v>0</v>
      </c>
      <c r="BJ200" s="25" t="s">
        <v>24</v>
      </c>
      <c r="BK200" s="216">
        <f t="shared" si="39"/>
        <v>0</v>
      </c>
      <c r="BL200" s="25" t="s">
        <v>588</v>
      </c>
      <c r="BM200" s="25" t="s">
        <v>3842</v>
      </c>
    </row>
    <row r="201" spans="2:65" s="1" customFormat="1" ht="31.5" customHeight="1">
      <c r="B201" s="42"/>
      <c r="C201" s="205" t="s">
        <v>804</v>
      </c>
      <c r="D201" s="205" t="s">
        <v>230</v>
      </c>
      <c r="E201" s="206" t="s">
        <v>3843</v>
      </c>
      <c r="F201" s="207" t="s">
        <v>3844</v>
      </c>
      <c r="G201" s="208" t="s">
        <v>515</v>
      </c>
      <c r="H201" s="209">
        <v>2</v>
      </c>
      <c r="I201" s="210"/>
      <c r="J201" s="211">
        <f t="shared" si="30"/>
        <v>0</v>
      </c>
      <c r="K201" s="207" t="s">
        <v>3144</v>
      </c>
      <c r="L201" s="62"/>
      <c r="M201" s="212" t="s">
        <v>22</v>
      </c>
      <c r="N201" s="213" t="s">
        <v>50</v>
      </c>
      <c r="O201" s="43"/>
      <c r="P201" s="214">
        <f t="shared" si="31"/>
        <v>0</v>
      </c>
      <c r="Q201" s="214">
        <v>0</v>
      </c>
      <c r="R201" s="214">
        <f t="shared" si="32"/>
        <v>0</v>
      </c>
      <c r="S201" s="214">
        <v>0</v>
      </c>
      <c r="T201" s="215">
        <f t="shared" si="33"/>
        <v>0</v>
      </c>
      <c r="AR201" s="25" t="s">
        <v>588</v>
      </c>
      <c r="AT201" s="25" t="s">
        <v>230</v>
      </c>
      <c r="AU201" s="25" t="s">
        <v>24</v>
      </c>
      <c r="AY201" s="25" t="s">
        <v>228</v>
      </c>
      <c r="BE201" s="216">
        <f t="shared" si="34"/>
        <v>0</v>
      </c>
      <c r="BF201" s="216">
        <f t="shared" si="35"/>
        <v>0</v>
      </c>
      <c r="BG201" s="216">
        <f t="shared" si="36"/>
        <v>0</v>
      </c>
      <c r="BH201" s="216">
        <f t="shared" si="37"/>
        <v>0</v>
      </c>
      <c r="BI201" s="216">
        <f t="shared" si="38"/>
        <v>0</v>
      </c>
      <c r="BJ201" s="25" t="s">
        <v>24</v>
      </c>
      <c r="BK201" s="216">
        <f t="shared" si="39"/>
        <v>0</v>
      </c>
      <c r="BL201" s="25" t="s">
        <v>588</v>
      </c>
      <c r="BM201" s="25" t="s">
        <v>3845</v>
      </c>
    </row>
    <row r="202" spans="2:65" s="1" customFormat="1" ht="22.5" customHeight="1">
      <c r="B202" s="42"/>
      <c r="C202" s="205" t="s">
        <v>809</v>
      </c>
      <c r="D202" s="205" t="s">
        <v>230</v>
      </c>
      <c r="E202" s="206" t="s">
        <v>3836</v>
      </c>
      <c r="F202" s="207" t="s">
        <v>3837</v>
      </c>
      <c r="G202" s="208" t="s">
        <v>515</v>
      </c>
      <c r="H202" s="209">
        <v>2</v>
      </c>
      <c r="I202" s="210"/>
      <c r="J202" s="211">
        <f t="shared" si="30"/>
        <v>0</v>
      </c>
      <c r="K202" s="207" t="s">
        <v>3144</v>
      </c>
      <c r="L202" s="62"/>
      <c r="M202" s="212" t="s">
        <v>22</v>
      </c>
      <c r="N202" s="213" t="s">
        <v>50</v>
      </c>
      <c r="O202" s="43"/>
      <c r="P202" s="214">
        <f t="shared" si="31"/>
        <v>0</v>
      </c>
      <c r="Q202" s="214">
        <v>0</v>
      </c>
      <c r="R202" s="214">
        <f t="shared" si="32"/>
        <v>0</v>
      </c>
      <c r="S202" s="214">
        <v>0</v>
      </c>
      <c r="T202" s="215">
        <f t="shared" si="33"/>
        <v>0</v>
      </c>
      <c r="AR202" s="25" t="s">
        <v>588</v>
      </c>
      <c r="AT202" s="25" t="s">
        <v>230</v>
      </c>
      <c r="AU202" s="25" t="s">
        <v>24</v>
      </c>
      <c r="AY202" s="25" t="s">
        <v>228</v>
      </c>
      <c r="BE202" s="216">
        <f t="shared" si="34"/>
        <v>0</v>
      </c>
      <c r="BF202" s="216">
        <f t="shared" si="35"/>
        <v>0</v>
      </c>
      <c r="BG202" s="216">
        <f t="shared" si="36"/>
        <v>0</v>
      </c>
      <c r="BH202" s="216">
        <f t="shared" si="37"/>
        <v>0</v>
      </c>
      <c r="BI202" s="216">
        <f t="shared" si="38"/>
        <v>0</v>
      </c>
      <c r="BJ202" s="25" t="s">
        <v>24</v>
      </c>
      <c r="BK202" s="216">
        <f t="shared" si="39"/>
        <v>0</v>
      </c>
      <c r="BL202" s="25" t="s">
        <v>588</v>
      </c>
      <c r="BM202" s="25" t="s">
        <v>3846</v>
      </c>
    </row>
    <row r="203" spans="2:65" s="1" customFormat="1" ht="22.5" customHeight="1">
      <c r="B203" s="42"/>
      <c r="C203" s="205" t="s">
        <v>814</v>
      </c>
      <c r="D203" s="205" t="s">
        <v>230</v>
      </c>
      <c r="E203" s="206" t="s">
        <v>3847</v>
      </c>
      <c r="F203" s="207" t="s">
        <v>3848</v>
      </c>
      <c r="G203" s="208" t="s">
        <v>515</v>
      </c>
      <c r="H203" s="209">
        <v>67</v>
      </c>
      <c r="I203" s="210"/>
      <c r="J203" s="211">
        <f t="shared" si="30"/>
        <v>0</v>
      </c>
      <c r="K203" s="207" t="s">
        <v>3144</v>
      </c>
      <c r="L203" s="62"/>
      <c r="M203" s="212" t="s">
        <v>22</v>
      </c>
      <c r="N203" s="213" t="s">
        <v>50</v>
      </c>
      <c r="O203" s="43"/>
      <c r="P203" s="214">
        <f t="shared" si="31"/>
        <v>0</v>
      </c>
      <c r="Q203" s="214">
        <v>0</v>
      </c>
      <c r="R203" s="214">
        <f t="shared" si="32"/>
        <v>0</v>
      </c>
      <c r="S203" s="214">
        <v>0</v>
      </c>
      <c r="T203" s="215">
        <f t="shared" si="33"/>
        <v>0</v>
      </c>
      <c r="AR203" s="25" t="s">
        <v>588</v>
      </c>
      <c r="AT203" s="25" t="s">
        <v>230</v>
      </c>
      <c r="AU203" s="25" t="s">
        <v>24</v>
      </c>
      <c r="AY203" s="25" t="s">
        <v>228</v>
      </c>
      <c r="BE203" s="216">
        <f t="shared" si="34"/>
        <v>0</v>
      </c>
      <c r="BF203" s="216">
        <f t="shared" si="35"/>
        <v>0</v>
      </c>
      <c r="BG203" s="216">
        <f t="shared" si="36"/>
        <v>0</v>
      </c>
      <c r="BH203" s="216">
        <f t="shared" si="37"/>
        <v>0</v>
      </c>
      <c r="BI203" s="216">
        <f t="shared" si="38"/>
        <v>0</v>
      </c>
      <c r="BJ203" s="25" t="s">
        <v>24</v>
      </c>
      <c r="BK203" s="216">
        <f t="shared" si="39"/>
        <v>0</v>
      </c>
      <c r="BL203" s="25" t="s">
        <v>588</v>
      </c>
      <c r="BM203" s="25" t="s">
        <v>3849</v>
      </c>
    </row>
    <row r="204" spans="2:65" s="1" customFormat="1" ht="22.5" customHeight="1">
      <c r="B204" s="42"/>
      <c r="C204" s="205" t="s">
        <v>865</v>
      </c>
      <c r="D204" s="205" t="s">
        <v>230</v>
      </c>
      <c r="E204" s="206" t="s">
        <v>3850</v>
      </c>
      <c r="F204" s="207" t="s">
        <v>3851</v>
      </c>
      <c r="G204" s="208" t="s">
        <v>515</v>
      </c>
      <c r="H204" s="209">
        <v>6</v>
      </c>
      <c r="I204" s="210"/>
      <c r="J204" s="211">
        <f t="shared" si="30"/>
        <v>0</v>
      </c>
      <c r="K204" s="207" t="s">
        <v>3144</v>
      </c>
      <c r="L204" s="62"/>
      <c r="M204" s="212" t="s">
        <v>22</v>
      </c>
      <c r="N204" s="213" t="s">
        <v>50</v>
      </c>
      <c r="O204" s="43"/>
      <c r="P204" s="214">
        <f t="shared" si="31"/>
        <v>0</v>
      </c>
      <c r="Q204" s="214">
        <v>0</v>
      </c>
      <c r="R204" s="214">
        <f t="shared" si="32"/>
        <v>0</v>
      </c>
      <c r="S204" s="214">
        <v>0</v>
      </c>
      <c r="T204" s="215">
        <f t="shared" si="33"/>
        <v>0</v>
      </c>
      <c r="AR204" s="25" t="s">
        <v>588</v>
      </c>
      <c r="AT204" s="25" t="s">
        <v>230</v>
      </c>
      <c r="AU204" s="25" t="s">
        <v>24</v>
      </c>
      <c r="AY204" s="25" t="s">
        <v>228</v>
      </c>
      <c r="BE204" s="216">
        <f t="shared" si="34"/>
        <v>0</v>
      </c>
      <c r="BF204" s="216">
        <f t="shared" si="35"/>
        <v>0</v>
      </c>
      <c r="BG204" s="216">
        <f t="shared" si="36"/>
        <v>0</v>
      </c>
      <c r="BH204" s="216">
        <f t="shared" si="37"/>
        <v>0</v>
      </c>
      <c r="BI204" s="216">
        <f t="shared" si="38"/>
        <v>0</v>
      </c>
      <c r="BJ204" s="25" t="s">
        <v>24</v>
      </c>
      <c r="BK204" s="216">
        <f t="shared" si="39"/>
        <v>0</v>
      </c>
      <c r="BL204" s="25" t="s">
        <v>588</v>
      </c>
      <c r="BM204" s="25" t="s">
        <v>3852</v>
      </c>
    </row>
    <row r="205" spans="2:65" s="1" customFormat="1" ht="22.5" customHeight="1">
      <c r="B205" s="42"/>
      <c r="C205" s="205" t="s">
        <v>871</v>
      </c>
      <c r="D205" s="205" t="s">
        <v>230</v>
      </c>
      <c r="E205" s="206" t="s">
        <v>3853</v>
      </c>
      <c r="F205" s="207" t="s">
        <v>3854</v>
      </c>
      <c r="G205" s="208" t="s">
        <v>515</v>
      </c>
      <c r="H205" s="209">
        <v>1</v>
      </c>
      <c r="I205" s="210"/>
      <c r="J205" s="211">
        <f t="shared" si="30"/>
        <v>0</v>
      </c>
      <c r="K205" s="207" t="s">
        <v>3144</v>
      </c>
      <c r="L205" s="62"/>
      <c r="M205" s="212" t="s">
        <v>22</v>
      </c>
      <c r="N205" s="213" t="s">
        <v>50</v>
      </c>
      <c r="O205" s="43"/>
      <c r="P205" s="214">
        <f t="shared" si="31"/>
        <v>0</v>
      </c>
      <c r="Q205" s="214">
        <v>0</v>
      </c>
      <c r="R205" s="214">
        <f t="shared" si="32"/>
        <v>0</v>
      </c>
      <c r="S205" s="214">
        <v>0</v>
      </c>
      <c r="T205" s="215">
        <f t="shared" si="33"/>
        <v>0</v>
      </c>
      <c r="AR205" s="25" t="s">
        <v>588</v>
      </c>
      <c r="AT205" s="25" t="s">
        <v>230</v>
      </c>
      <c r="AU205" s="25" t="s">
        <v>24</v>
      </c>
      <c r="AY205" s="25" t="s">
        <v>228</v>
      </c>
      <c r="BE205" s="216">
        <f t="shared" si="34"/>
        <v>0</v>
      </c>
      <c r="BF205" s="216">
        <f t="shared" si="35"/>
        <v>0</v>
      </c>
      <c r="BG205" s="216">
        <f t="shared" si="36"/>
        <v>0</v>
      </c>
      <c r="BH205" s="216">
        <f t="shared" si="37"/>
        <v>0</v>
      </c>
      <c r="BI205" s="216">
        <f t="shared" si="38"/>
        <v>0</v>
      </c>
      <c r="BJ205" s="25" t="s">
        <v>24</v>
      </c>
      <c r="BK205" s="216">
        <f t="shared" si="39"/>
        <v>0</v>
      </c>
      <c r="BL205" s="25" t="s">
        <v>588</v>
      </c>
      <c r="BM205" s="25" t="s">
        <v>3855</v>
      </c>
    </row>
    <row r="206" spans="2:65" s="1" customFormat="1" ht="31.5" customHeight="1">
      <c r="B206" s="42"/>
      <c r="C206" s="205" t="s">
        <v>30</v>
      </c>
      <c r="D206" s="205" t="s">
        <v>230</v>
      </c>
      <c r="E206" s="206" t="s">
        <v>3856</v>
      </c>
      <c r="F206" s="207" t="s">
        <v>3857</v>
      </c>
      <c r="G206" s="208" t="s">
        <v>515</v>
      </c>
      <c r="H206" s="209">
        <v>8</v>
      </c>
      <c r="I206" s="210"/>
      <c r="J206" s="211">
        <f t="shared" si="30"/>
        <v>0</v>
      </c>
      <c r="K206" s="207" t="s">
        <v>3144</v>
      </c>
      <c r="L206" s="62"/>
      <c r="M206" s="212" t="s">
        <v>22</v>
      </c>
      <c r="N206" s="213" t="s">
        <v>50</v>
      </c>
      <c r="O206" s="43"/>
      <c r="P206" s="214">
        <f t="shared" si="31"/>
        <v>0</v>
      </c>
      <c r="Q206" s="214">
        <v>0</v>
      </c>
      <c r="R206" s="214">
        <f t="shared" si="32"/>
        <v>0</v>
      </c>
      <c r="S206" s="214">
        <v>0</v>
      </c>
      <c r="T206" s="215">
        <f t="shared" si="33"/>
        <v>0</v>
      </c>
      <c r="AR206" s="25" t="s">
        <v>588</v>
      </c>
      <c r="AT206" s="25" t="s">
        <v>230</v>
      </c>
      <c r="AU206" s="25" t="s">
        <v>24</v>
      </c>
      <c r="AY206" s="25" t="s">
        <v>228</v>
      </c>
      <c r="BE206" s="216">
        <f t="shared" si="34"/>
        <v>0</v>
      </c>
      <c r="BF206" s="216">
        <f t="shared" si="35"/>
        <v>0</v>
      </c>
      <c r="BG206" s="216">
        <f t="shared" si="36"/>
        <v>0</v>
      </c>
      <c r="BH206" s="216">
        <f t="shared" si="37"/>
        <v>0</v>
      </c>
      <c r="BI206" s="216">
        <f t="shared" si="38"/>
        <v>0</v>
      </c>
      <c r="BJ206" s="25" t="s">
        <v>24</v>
      </c>
      <c r="BK206" s="216">
        <f t="shared" si="39"/>
        <v>0</v>
      </c>
      <c r="BL206" s="25" t="s">
        <v>588</v>
      </c>
      <c r="BM206" s="25" t="s">
        <v>3858</v>
      </c>
    </row>
    <row r="207" spans="2:65" s="1" customFormat="1" ht="22.5" customHeight="1">
      <c r="B207" s="42"/>
      <c r="C207" s="205" t="s">
        <v>880</v>
      </c>
      <c r="D207" s="205" t="s">
        <v>230</v>
      </c>
      <c r="E207" s="206" t="s">
        <v>3859</v>
      </c>
      <c r="F207" s="207" t="s">
        <v>3860</v>
      </c>
      <c r="G207" s="208" t="s">
        <v>515</v>
      </c>
      <c r="H207" s="209">
        <v>8</v>
      </c>
      <c r="I207" s="210"/>
      <c r="J207" s="211">
        <f t="shared" si="30"/>
        <v>0</v>
      </c>
      <c r="K207" s="207" t="s">
        <v>3144</v>
      </c>
      <c r="L207" s="62"/>
      <c r="M207" s="212" t="s">
        <v>22</v>
      </c>
      <c r="N207" s="213" t="s">
        <v>50</v>
      </c>
      <c r="O207" s="43"/>
      <c r="P207" s="214">
        <f t="shared" si="31"/>
        <v>0</v>
      </c>
      <c r="Q207" s="214">
        <v>0</v>
      </c>
      <c r="R207" s="214">
        <f t="shared" si="32"/>
        <v>0</v>
      </c>
      <c r="S207" s="214">
        <v>0</v>
      </c>
      <c r="T207" s="215">
        <f t="shared" si="33"/>
        <v>0</v>
      </c>
      <c r="AR207" s="25" t="s">
        <v>588</v>
      </c>
      <c r="AT207" s="25" t="s">
        <v>230</v>
      </c>
      <c r="AU207" s="25" t="s">
        <v>24</v>
      </c>
      <c r="AY207" s="25" t="s">
        <v>228</v>
      </c>
      <c r="BE207" s="216">
        <f t="shared" si="34"/>
        <v>0</v>
      </c>
      <c r="BF207" s="216">
        <f t="shared" si="35"/>
        <v>0</v>
      </c>
      <c r="BG207" s="216">
        <f t="shared" si="36"/>
        <v>0</v>
      </c>
      <c r="BH207" s="216">
        <f t="shared" si="37"/>
        <v>0</v>
      </c>
      <c r="BI207" s="216">
        <f t="shared" si="38"/>
        <v>0</v>
      </c>
      <c r="BJ207" s="25" t="s">
        <v>24</v>
      </c>
      <c r="BK207" s="216">
        <f t="shared" si="39"/>
        <v>0</v>
      </c>
      <c r="BL207" s="25" t="s">
        <v>588</v>
      </c>
      <c r="BM207" s="25" t="s">
        <v>3861</v>
      </c>
    </row>
    <row r="208" spans="2:65" s="1" customFormat="1" ht="31.5" customHeight="1">
      <c r="B208" s="42"/>
      <c r="C208" s="205" t="s">
        <v>884</v>
      </c>
      <c r="D208" s="205" t="s">
        <v>230</v>
      </c>
      <c r="E208" s="206" t="s">
        <v>3862</v>
      </c>
      <c r="F208" s="207" t="s">
        <v>3863</v>
      </c>
      <c r="G208" s="208" t="s">
        <v>515</v>
      </c>
      <c r="H208" s="209">
        <v>3</v>
      </c>
      <c r="I208" s="210"/>
      <c r="J208" s="211">
        <f t="shared" si="30"/>
        <v>0</v>
      </c>
      <c r="K208" s="207" t="s">
        <v>3144</v>
      </c>
      <c r="L208" s="62"/>
      <c r="M208" s="212" t="s">
        <v>22</v>
      </c>
      <c r="N208" s="213" t="s">
        <v>50</v>
      </c>
      <c r="O208" s="43"/>
      <c r="P208" s="214">
        <f t="shared" si="31"/>
        <v>0</v>
      </c>
      <c r="Q208" s="214">
        <v>0</v>
      </c>
      <c r="R208" s="214">
        <f t="shared" si="32"/>
        <v>0</v>
      </c>
      <c r="S208" s="214">
        <v>0</v>
      </c>
      <c r="T208" s="215">
        <f t="shared" si="33"/>
        <v>0</v>
      </c>
      <c r="AR208" s="25" t="s">
        <v>588</v>
      </c>
      <c r="AT208" s="25" t="s">
        <v>230</v>
      </c>
      <c r="AU208" s="25" t="s">
        <v>24</v>
      </c>
      <c r="AY208" s="25" t="s">
        <v>228</v>
      </c>
      <c r="BE208" s="216">
        <f t="shared" si="34"/>
        <v>0</v>
      </c>
      <c r="BF208" s="216">
        <f t="shared" si="35"/>
        <v>0</v>
      </c>
      <c r="BG208" s="216">
        <f t="shared" si="36"/>
        <v>0</v>
      </c>
      <c r="BH208" s="216">
        <f t="shared" si="37"/>
        <v>0</v>
      </c>
      <c r="BI208" s="216">
        <f t="shared" si="38"/>
        <v>0</v>
      </c>
      <c r="BJ208" s="25" t="s">
        <v>24</v>
      </c>
      <c r="BK208" s="216">
        <f t="shared" si="39"/>
        <v>0</v>
      </c>
      <c r="BL208" s="25" t="s">
        <v>588</v>
      </c>
      <c r="BM208" s="25" t="s">
        <v>3864</v>
      </c>
    </row>
    <row r="209" spans="2:65" s="1" customFormat="1" ht="22.5" customHeight="1">
      <c r="B209" s="42"/>
      <c r="C209" s="205" t="s">
        <v>888</v>
      </c>
      <c r="D209" s="205" t="s">
        <v>230</v>
      </c>
      <c r="E209" s="206" t="s">
        <v>3865</v>
      </c>
      <c r="F209" s="207" t="s">
        <v>3622</v>
      </c>
      <c r="G209" s="208" t="s">
        <v>515</v>
      </c>
      <c r="H209" s="209">
        <v>3</v>
      </c>
      <c r="I209" s="210"/>
      <c r="J209" s="211">
        <f t="shared" si="30"/>
        <v>0</v>
      </c>
      <c r="K209" s="207" t="s">
        <v>3144</v>
      </c>
      <c r="L209" s="62"/>
      <c r="M209" s="212" t="s">
        <v>22</v>
      </c>
      <c r="N209" s="213" t="s">
        <v>50</v>
      </c>
      <c r="O209" s="43"/>
      <c r="P209" s="214">
        <f t="shared" si="31"/>
        <v>0</v>
      </c>
      <c r="Q209" s="214">
        <v>0</v>
      </c>
      <c r="R209" s="214">
        <f t="shared" si="32"/>
        <v>0</v>
      </c>
      <c r="S209" s="214">
        <v>0</v>
      </c>
      <c r="T209" s="215">
        <f t="shared" si="33"/>
        <v>0</v>
      </c>
      <c r="AR209" s="25" t="s">
        <v>588</v>
      </c>
      <c r="AT209" s="25" t="s">
        <v>230</v>
      </c>
      <c r="AU209" s="25" t="s">
        <v>24</v>
      </c>
      <c r="AY209" s="25" t="s">
        <v>228</v>
      </c>
      <c r="BE209" s="216">
        <f t="shared" si="34"/>
        <v>0</v>
      </c>
      <c r="BF209" s="216">
        <f t="shared" si="35"/>
        <v>0</v>
      </c>
      <c r="BG209" s="216">
        <f t="shared" si="36"/>
        <v>0</v>
      </c>
      <c r="BH209" s="216">
        <f t="shared" si="37"/>
        <v>0</v>
      </c>
      <c r="BI209" s="216">
        <f t="shared" si="38"/>
        <v>0</v>
      </c>
      <c r="BJ209" s="25" t="s">
        <v>24</v>
      </c>
      <c r="BK209" s="216">
        <f t="shared" si="39"/>
        <v>0</v>
      </c>
      <c r="BL209" s="25" t="s">
        <v>588</v>
      </c>
      <c r="BM209" s="25" t="s">
        <v>3866</v>
      </c>
    </row>
    <row r="210" spans="2:65" s="1" customFormat="1" ht="22.5" customHeight="1">
      <c r="B210" s="42"/>
      <c r="C210" s="205" t="s">
        <v>892</v>
      </c>
      <c r="D210" s="205" t="s">
        <v>230</v>
      </c>
      <c r="E210" s="206" t="s">
        <v>3867</v>
      </c>
      <c r="F210" s="207" t="s">
        <v>3868</v>
      </c>
      <c r="G210" s="208" t="s">
        <v>515</v>
      </c>
      <c r="H210" s="209">
        <v>18</v>
      </c>
      <c r="I210" s="210"/>
      <c r="J210" s="211">
        <f t="shared" si="30"/>
        <v>0</v>
      </c>
      <c r="K210" s="207" t="s">
        <v>3144</v>
      </c>
      <c r="L210" s="62"/>
      <c r="M210" s="212" t="s">
        <v>22</v>
      </c>
      <c r="N210" s="213" t="s">
        <v>50</v>
      </c>
      <c r="O210" s="43"/>
      <c r="P210" s="214">
        <f t="shared" si="31"/>
        <v>0</v>
      </c>
      <c r="Q210" s="214">
        <v>0</v>
      </c>
      <c r="R210" s="214">
        <f t="shared" si="32"/>
        <v>0</v>
      </c>
      <c r="S210" s="214">
        <v>0</v>
      </c>
      <c r="T210" s="215">
        <f t="shared" si="33"/>
        <v>0</v>
      </c>
      <c r="AR210" s="25" t="s">
        <v>588</v>
      </c>
      <c r="AT210" s="25" t="s">
        <v>230</v>
      </c>
      <c r="AU210" s="25" t="s">
        <v>24</v>
      </c>
      <c r="AY210" s="25" t="s">
        <v>228</v>
      </c>
      <c r="BE210" s="216">
        <f t="shared" si="34"/>
        <v>0</v>
      </c>
      <c r="BF210" s="216">
        <f t="shared" si="35"/>
        <v>0</v>
      </c>
      <c r="BG210" s="216">
        <f t="shared" si="36"/>
        <v>0</v>
      </c>
      <c r="BH210" s="216">
        <f t="shared" si="37"/>
        <v>0</v>
      </c>
      <c r="BI210" s="216">
        <f t="shared" si="38"/>
        <v>0</v>
      </c>
      <c r="BJ210" s="25" t="s">
        <v>24</v>
      </c>
      <c r="BK210" s="216">
        <f t="shared" si="39"/>
        <v>0</v>
      </c>
      <c r="BL210" s="25" t="s">
        <v>588</v>
      </c>
      <c r="BM210" s="25" t="s">
        <v>3869</v>
      </c>
    </row>
    <row r="211" spans="2:65" s="1" customFormat="1" ht="22.5" customHeight="1">
      <c r="B211" s="42"/>
      <c r="C211" s="205" t="s">
        <v>896</v>
      </c>
      <c r="D211" s="205" t="s">
        <v>230</v>
      </c>
      <c r="E211" s="206" t="s">
        <v>3870</v>
      </c>
      <c r="F211" s="207" t="s">
        <v>3871</v>
      </c>
      <c r="G211" s="208" t="s">
        <v>515</v>
      </c>
      <c r="H211" s="209">
        <v>18</v>
      </c>
      <c r="I211" s="210"/>
      <c r="J211" s="211">
        <f t="shared" si="30"/>
        <v>0</v>
      </c>
      <c r="K211" s="207" t="s">
        <v>3144</v>
      </c>
      <c r="L211" s="62"/>
      <c r="M211" s="212" t="s">
        <v>22</v>
      </c>
      <c r="N211" s="213" t="s">
        <v>50</v>
      </c>
      <c r="O211" s="43"/>
      <c r="P211" s="214">
        <f t="shared" si="31"/>
        <v>0</v>
      </c>
      <c r="Q211" s="214">
        <v>0</v>
      </c>
      <c r="R211" s="214">
        <f t="shared" si="32"/>
        <v>0</v>
      </c>
      <c r="S211" s="214">
        <v>0</v>
      </c>
      <c r="T211" s="215">
        <f t="shared" si="33"/>
        <v>0</v>
      </c>
      <c r="AR211" s="25" t="s">
        <v>588</v>
      </c>
      <c r="AT211" s="25" t="s">
        <v>230</v>
      </c>
      <c r="AU211" s="25" t="s">
        <v>24</v>
      </c>
      <c r="AY211" s="25" t="s">
        <v>228</v>
      </c>
      <c r="BE211" s="216">
        <f t="shared" si="34"/>
        <v>0</v>
      </c>
      <c r="BF211" s="216">
        <f t="shared" si="35"/>
        <v>0</v>
      </c>
      <c r="BG211" s="216">
        <f t="shared" si="36"/>
        <v>0</v>
      </c>
      <c r="BH211" s="216">
        <f t="shared" si="37"/>
        <v>0</v>
      </c>
      <c r="BI211" s="216">
        <f t="shared" si="38"/>
        <v>0</v>
      </c>
      <c r="BJ211" s="25" t="s">
        <v>24</v>
      </c>
      <c r="BK211" s="216">
        <f t="shared" si="39"/>
        <v>0</v>
      </c>
      <c r="BL211" s="25" t="s">
        <v>588</v>
      </c>
      <c r="BM211" s="25" t="s">
        <v>3872</v>
      </c>
    </row>
    <row r="212" spans="2:65" s="1" customFormat="1" ht="31.5" customHeight="1">
      <c r="B212" s="42"/>
      <c r="C212" s="205" t="s">
        <v>901</v>
      </c>
      <c r="D212" s="205" t="s">
        <v>230</v>
      </c>
      <c r="E212" s="206" t="s">
        <v>3873</v>
      </c>
      <c r="F212" s="207" t="s">
        <v>3874</v>
      </c>
      <c r="G212" s="208" t="s">
        <v>515</v>
      </c>
      <c r="H212" s="209">
        <v>22</v>
      </c>
      <c r="I212" s="210"/>
      <c r="J212" s="211">
        <f t="shared" si="30"/>
        <v>0</v>
      </c>
      <c r="K212" s="207" t="s">
        <v>3144</v>
      </c>
      <c r="L212" s="62"/>
      <c r="M212" s="212" t="s">
        <v>22</v>
      </c>
      <c r="N212" s="213" t="s">
        <v>50</v>
      </c>
      <c r="O212" s="43"/>
      <c r="P212" s="214">
        <f t="shared" si="31"/>
        <v>0</v>
      </c>
      <c r="Q212" s="214">
        <v>0</v>
      </c>
      <c r="R212" s="214">
        <f t="shared" si="32"/>
        <v>0</v>
      </c>
      <c r="S212" s="214">
        <v>0</v>
      </c>
      <c r="T212" s="215">
        <f t="shared" si="33"/>
        <v>0</v>
      </c>
      <c r="AR212" s="25" t="s">
        <v>588</v>
      </c>
      <c r="AT212" s="25" t="s">
        <v>230</v>
      </c>
      <c r="AU212" s="25" t="s">
        <v>24</v>
      </c>
      <c r="AY212" s="25" t="s">
        <v>228</v>
      </c>
      <c r="BE212" s="216">
        <f t="shared" si="34"/>
        <v>0</v>
      </c>
      <c r="BF212" s="216">
        <f t="shared" si="35"/>
        <v>0</v>
      </c>
      <c r="BG212" s="216">
        <f t="shared" si="36"/>
        <v>0</v>
      </c>
      <c r="BH212" s="216">
        <f t="shared" si="37"/>
        <v>0</v>
      </c>
      <c r="BI212" s="216">
        <f t="shared" si="38"/>
        <v>0</v>
      </c>
      <c r="BJ212" s="25" t="s">
        <v>24</v>
      </c>
      <c r="BK212" s="216">
        <f t="shared" si="39"/>
        <v>0</v>
      </c>
      <c r="BL212" s="25" t="s">
        <v>588</v>
      </c>
      <c r="BM212" s="25" t="s">
        <v>3875</v>
      </c>
    </row>
    <row r="213" spans="2:65" s="1" customFormat="1" ht="27">
      <c r="B213" s="42"/>
      <c r="C213" s="64"/>
      <c r="D213" s="219" t="s">
        <v>640</v>
      </c>
      <c r="E213" s="64"/>
      <c r="F213" s="280" t="s">
        <v>3794</v>
      </c>
      <c r="G213" s="64"/>
      <c r="H213" s="64"/>
      <c r="I213" s="173"/>
      <c r="J213" s="64"/>
      <c r="K213" s="64"/>
      <c r="L213" s="62"/>
      <c r="M213" s="255"/>
      <c r="N213" s="43"/>
      <c r="O213" s="43"/>
      <c r="P213" s="43"/>
      <c r="Q213" s="43"/>
      <c r="R213" s="43"/>
      <c r="S213" s="43"/>
      <c r="T213" s="79"/>
      <c r="AT213" s="25" t="s">
        <v>640</v>
      </c>
      <c r="AU213" s="25" t="s">
        <v>24</v>
      </c>
    </row>
    <row r="214" spans="2:65" s="1" customFormat="1" ht="22.5" customHeight="1">
      <c r="B214" s="42"/>
      <c r="C214" s="205" t="s">
        <v>906</v>
      </c>
      <c r="D214" s="205" t="s">
        <v>230</v>
      </c>
      <c r="E214" s="206" t="s">
        <v>3876</v>
      </c>
      <c r="F214" s="207" t="s">
        <v>3877</v>
      </c>
      <c r="G214" s="208" t="s">
        <v>515</v>
      </c>
      <c r="H214" s="209">
        <v>22</v>
      </c>
      <c r="I214" s="210"/>
      <c r="J214" s="211">
        <f t="shared" ref="J214:J243" si="40">ROUND(I214*H214,2)</f>
        <v>0</v>
      </c>
      <c r="K214" s="207" t="s">
        <v>3144</v>
      </c>
      <c r="L214" s="62"/>
      <c r="M214" s="212" t="s">
        <v>22</v>
      </c>
      <c r="N214" s="213" t="s">
        <v>50</v>
      </c>
      <c r="O214" s="43"/>
      <c r="P214" s="214">
        <f t="shared" ref="P214:P243" si="41">O214*H214</f>
        <v>0</v>
      </c>
      <c r="Q214" s="214">
        <v>0</v>
      </c>
      <c r="R214" s="214">
        <f t="shared" ref="R214:R243" si="42">Q214*H214</f>
        <v>0</v>
      </c>
      <c r="S214" s="214">
        <v>0</v>
      </c>
      <c r="T214" s="215">
        <f t="shared" ref="T214:T243" si="43">S214*H214</f>
        <v>0</v>
      </c>
      <c r="AR214" s="25" t="s">
        <v>588</v>
      </c>
      <c r="AT214" s="25" t="s">
        <v>230</v>
      </c>
      <c r="AU214" s="25" t="s">
        <v>24</v>
      </c>
      <c r="AY214" s="25" t="s">
        <v>228</v>
      </c>
      <c r="BE214" s="216">
        <f t="shared" ref="BE214:BE243" si="44">IF(N214="základní",J214,0)</f>
        <v>0</v>
      </c>
      <c r="BF214" s="216">
        <f t="shared" ref="BF214:BF243" si="45">IF(N214="snížená",J214,0)</f>
        <v>0</v>
      </c>
      <c r="BG214" s="216">
        <f t="shared" ref="BG214:BG243" si="46">IF(N214="zákl. přenesená",J214,0)</f>
        <v>0</v>
      </c>
      <c r="BH214" s="216">
        <f t="shared" ref="BH214:BH243" si="47">IF(N214="sníž. přenesená",J214,0)</f>
        <v>0</v>
      </c>
      <c r="BI214" s="216">
        <f t="shared" ref="BI214:BI243" si="48">IF(N214="nulová",J214,0)</f>
        <v>0</v>
      </c>
      <c r="BJ214" s="25" t="s">
        <v>24</v>
      </c>
      <c r="BK214" s="216">
        <f t="shared" ref="BK214:BK243" si="49">ROUND(I214*H214,2)</f>
        <v>0</v>
      </c>
      <c r="BL214" s="25" t="s">
        <v>588</v>
      </c>
      <c r="BM214" s="25" t="s">
        <v>3878</v>
      </c>
    </row>
    <row r="215" spans="2:65" s="1" customFormat="1" ht="22.5" customHeight="1">
      <c r="B215" s="42"/>
      <c r="C215" s="205" t="s">
        <v>910</v>
      </c>
      <c r="D215" s="205" t="s">
        <v>230</v>
      </c>
      <c r="E215" s="206" t="s">
        <v>3879</v>
      </c>
      <c r="F215" s="207" t="s">
        <v>3880</v>
      </c>
      <c r="G215" s="208" t="s">
        <v>515</v>
      </c>
      <c r="H215" s="209">
        <v>3</v>
      </c>
      <c r="I215" s="210"/>
      <c r="J215" s="211">
        <f t="shared" si="40"/>
        <v>0</v>
      </c>
      <c r="K215" s="207" t="s">
        <v>3144</v>
      </c>
      <c r="L215" s="62"/>
      <c r="M215" s="212" t="s">
        <v>22</v>
      </c>
      <c r="N215" s="213" t="s">
        <v>50</v>
      </c>
      <c r="O215" s="43"/>
      <c r="P215" s="214">
        <f t="shared" si="41"/>
        <v>0</v>
      </c>
      <c r="Q215" s="214">
        <v>0</v>
      </c>
      <c r="R215" s="214">
        <f t="shared" si="42"/>
        <v>0</v>
      </c>
      <c r="S215" s="214">
        <v>0</v>
      </c>
      <c r="T215" s="215">
        <f t="shared" si="43"/>
        <v>0</v>
      </c>
      <c r="AR215" s="25" t="s">
        <v>588</v>
      </c>
      <c r="AT215" s="25" t="s">
        <v>230</v>
      </c>
      <c r="AU215" s="25" t="s">
        <v>24</v>
      </c>
      <c r="AY215" s="25" t="s">
        <v>228</v>
      </c>
      <c r="BE215" s="216">
        <f t="shared" si="44"/>
        <v>0</v>
      </c>
      <c r="BF215" s="216">
        <f t="shared" si="45"/>
        <v>0</v>
      </c>
      <c r="BG215" s="216">
        <f t="shared" si="46"/>
        <v>0</v>
      </c>
      <c r="BH215" s="216">
        <f t="shared" si="47"/>
        <v>0</v>
      </c>
      <c r="BI215" s="216">
        <f t="shared" si="48"/>
        <v>0</v>
      </c>
      <c r="BJ215" s="25" t="s">
        <v>24</v>
      </c>
      <c r="BK215" s="216">
        <f t="shared" si="49"/>
        <v>0</v>
      </c>
      <c r="BL215" s="25" t="s">
        <v>588</v>
      </c>
      <c r="BM215" s="25" t="s">
        <v>3881</v>
      </c>
    </row>
    <row r="216" spans="2:65" s="1" customFormat="1" ht="22.5" customHeight="1">
      <c r="B216" s="42"/>
      <c r="C216" s="205" t="s">
        <v>914</v>
      </c>
      <c r="D216" s="205" t="s">
        <v>230</v>
      </c>
      <c r="E216" s="206" t="s">
        <v>3882</v>
      </c>
      <c r="F216" s="207" t="s">
        <v>3883</v>
      </c>
      <c r="G216" s="208" t="s">
        <v>515</v>
      </c>
      <c r="H216" s="209">
        <v>3</v>
      </c>
      <c r="I216" s="210"/>
      <c r="J216" s="211">
        <f t="shared" si="40"/>
        <v>0</v>
      </c>
      <c r="K216" s="207" t="s">
        <v>3144</v>
      </c>
      <c r="L216" s="62"/>
      <c r="M216" s="212" t="s">
        <v>22</v>
      </c>
      <c r="N216" s="213" t="s">
        <v>50</v>
      </c>
      <c r="O216" s="43"/>
      <c r="P216" s="214">
        <f t="shared" si="41"/>
        <v>0</v>
      </c>
      <c r="Q216" s="214">
        <v>0</v>
      </c>
      <c r="R216" s="214">
        <f t="shared" si="42"/>
        <v>0</v>
      </c>
      <c r="S216" s="214">
        <v>0</v>
      </c>
      <c r="T216" s="215">
        <f t="shared" si="43"/>
        <v>0</v>
      </c>
      <c r="AR216" s="25" t="s">
        <v>588</v>
      </c>
      <c r="AT216" s="25" t="s">
        <v>230</v>
      </c>
      <c r="AU216" s="25" t="s">
        <v>24</v>
      </c>
      <c r="AY216" s="25" t="s">
        <v>228</v>
      </c>
      <c r="BE216" s="216">
        <f t="shared" si="44"/>
        <v>0</v>
      </c>
      <c r="BF216" s="216">
        <f t="shared" si="45"/>
        <v>0</v>
      </c>
      <c r="BG216" s="216">
        <f t="shared" si="46"/>
        <v>0</v>
      </c>
      <c r="BH216" s="216">
        <f t="shared" si="47"/>
        <v>0</v>
      </c>
      <c r="BI216" s="216">
        <f t="shared" si="48"/>
        <v>0</v>
      </c>
      <c r="BJ216" s="25" t="s">
        <v>24</v>
      </c>
      <c r="BK216" s="216">
        <f t="shared" si="49"/>
        <v>0</v>
      </c>
      <c r="BL216" s="25" t="s">
        <v>588</v>
      </c>
      <c r="BM216" s="25" t="s">
        <v>3884</v>
      </c>
    </row>
    <row r="217" spans="2:65" s="1" customFormat="1" ht="31.5" customHeight="1">
      <c r="B217" s="42"/>
      <c r="C217" s="205" t="s">
        <v>918</v>
      </c>
      <c r="D217" s="205" t="s">
        <v>230</v>
      </c>
      <c r="E217" s="206" t="s">
        <v>3885</v>
      </c>
      <c r="F217" s="207" t="s">
        <v>3886</v>
      </c>
      <c r="G217" s="208" t="s">
        <v>515</v>
      </c>
      <c r="H217" s="209">
        <v>2</v>
      </c>
      <c r="I217" s="210"/>
      <c r="J217" s="211">
        <f t="shared" si="40"/>
        <v>0</v>
      </c>
      <c r="K217" s="207" t="s">
        <v>3144</v>
      </c>
      <c r="L217" s="62"/>
      <c r="M217" s="212" t="s">
        <v>22</v>
      </c>
      <c r="N217" s="213" t="s">
        <v>50</v>
      </c>
      <c r="O217" s="43"/>
      <c r="P217" s="214">
        <f t="shared" si="41"/>
        <v>0</v>
      </c>
      <c r="Q217" s="214">
        <v>0</v>
      </c>
      <c r="R217" s="214">
        <f t="shared" si="42"/>
        <v>0</v>
      </c>
      <c r="S217" s="214">
        <v>0</v>
      </c>
      <c r="T217" s="215">
        <f t="shared" si="43"/>
        <v>0</v>
      </c>
      <c r="AR217" s="25" t="s">
        <v>588</v>
      </c>
      <c r="AT217" s="25" t="s">
        <v>230</v>
      </c>
      <c r="AU217" s="25" t="s">
        <v>24</v>
      </c>
      <c r="AY217" s="25" t="s">
        <v>228</v>
      </c>
      <c r="BE217" s="216">
        <f t="shared" si="44"/>
        <v>0</v>
      </c>
      <c r="BF217" s="216">
        <f t="shared" si="45"/>
        <v>0</v>
      </c>
      <c r="BG217" s="216">
        <f t="shared" si="46"/>
        <v>0</v>
      </c>
      <c r="BH217" s="216">
        <f t="shared" si="47"/>
        <v>0</v>
      </c>
      <c r="BI217" s="216">
        <f t="shared" si="48"/>
        <v>0</v>
      </c>
      <c r="BJ217" s="25" t="s">
        <v>24</v>
      </c>
      <c r="BK217" s="216">
        <f t="shared" si="49"/>
        <v>0</v>
      </c>
      <c r="BL217" s="25" t="s">
        <v>588</v>
      </c>
      <c r="BM217" s="25" t="s">
        <v>3887</v>
      </c>
    </row>
    <row r="218" spans="2:65" s="1" customFormat="1" ht="22.5" customHeight="1">
      <c r="B218" s="42"/>
      <c r="C218" s="205" t="s">
        <v>922</v>
      </c>
      <c r="D218" s="205" t="s">
        <v>230</v>
      </c>
      <c r="E218" s="206" t="s">
        <v>3888</v>
      </c>
      <c r="F218" s="207" t="s">
        <v>3889</v>
      </c>
      <c r="G218" s="208" t="s">
        <v>515</v>
      </c>
      <c r="H218" s="209">
        <v>2</v>
      </c>
      <c r="I218" s="210"/>
      <c r="J218" s="211">
        <f t="shared" si="40"/>
        <v>0</v>
      </c>
      <c r="K218" s="207" t="s">
        <v>3144</v>
      </c>
      <c r="L218" s="62"/>
      <c r="M218" s="212" t="s">
        <v>22</v>
      </c>
      <c r="N218" s="213" t="s">
        <v>50</v>
      </c>
      <c r="O218" s="43"/>
      <c r="P218" s="214">
        <f t="shared" si="41"/>
        <v>0</v>
      </c>
      <c r="Q218" s="214">
        <v>0</v>
      </c>
      <c r="R218" s="214">
        <f t="shared" si="42"/>
        <v>0</v>
      </c>
      <c r="S218" s="214">
        <v>0</v>
      </c>
      <c r="T218" s="215">
        <f t="shared" si="43"/>
        <v>0</v>
      </c>
      <c r="AR218" s="25" t="s">
        <v>588</v>
      </c>
      <c r="AT218" s="25" t="s">
        <v>230</v>
      </c>
      <c r="AU218" s="25" t="s">
        <v>24</v>
      </c>
      <c r="AY218" s="25" t="s">
        <v>228</v>
      </c>
      <c r="BE218" s="216">
        <f t="shared" si="44"/>
        <v>0</v>
      </c>
      <c r="BF218" s="216">
        <f t="shared" si="45"/>
        <v>0</v>
      </c>
      <c r="BG218" s="216">
        <f t="shared" si="46"/>
        <v>0</v>
      </c>
      <c r="BH218" s="216">
        <f t="shared" si="47"/>
        <v>0</v>
      </c>
      <c r="BI218" s="216">
        <f t="shared" si="48"/>
        <v>0</v>
      </c>
      <c r="BJ218" s="25" t="s">
        <v>24</v>
      </c>
      <c r="BK218" s="216">
        <f t="shared" si="49"/>
        <v>0</v>
      </c>
      <c r="BL218" s="25" t="s">
        <v>588</v>
      </c>
      <c r="BM218" s="25" t="s">
        <v>3890</v>
      </c>
    </row>
    <row r="219" spans="2:65" s="1" customFormat="1" ht="22.5" customHeight="1">
      <c r="B219" s="42"/>
      <c r="C219" s="205" t="s">
        <v>929</v>
      </c>
      <c r="D219" s="205" t="s">
        <v>230</v>
      </c>
      <c r="E219" s="206" t="s">
        <v>3891</v>
      </c>
      <c r="F219" s="207" t="s">
        <v>3892</v>
      </c>
      <c r="G219" s="208" t="s">
        <v>515</v>
      </c>
      <c r="H219" s="209">
        <v>2</v>
      </c>
      <c r="I219" s="210"/>
      <c r="J219" s="211">
        <f t="shared" si="40"/>
        <v>0</v>
      </c>
      <c r="K219" s="207" t="s">
        <v>3144</v>
      </c>
      <c r="L219" s="62"/>
      <c r="M219" s="212" t="s">
        <v>22</v>
      </c>
      <c r="N219" s="213" t="s">
        <v>50</v>
      </c>
      <c r="O219" s="43"/>
      <c r="P219" s="214">
        <f t="shared" si="41"/>
        <v>0</v>
      </c>
      <c r="Q219" s="214">
        <v>0</v>
      </c>
      <c r="R219" s="214">
        <f t="shared" si="42"/>
        <v>0</v>
      </c>
      <c r="S219" s="214">
        <v>0</v>
      </c>
      <c r="T219" s="215">
        <f t="shared" si="43"/>
        <v>0</v>
      </c>
      <c r="AR219" s="25" t="s">
        <v>588</v>
      </c>
      <c r="AT219" s="25" t="s">
        <v>230</v>
      </c>
      <c r="AU219" s="25" t="s">
        <v>24</v>
      </c>
      <c r="AY219" s="25" t="s">
        <v>228</v>
      </c>
      <c r="BE219" s="216">
        <f t="shared" si="44"/>
        <v>0</v>
      </c>
      <c r="BF219" s="216">
        <f t="shared" si="45"/>
        <v>0</v>
      </c>
      <c r="BG219" s="216">
        <f t="shared" si="46"/>
        <v>0</v>
      </c>
      <c r="BH219" s="216">
        <f t="shared" si="47"/>
        <v>0</v>
      </c>
      <c r="BI219" s="216">
        <f t="shared" si="48"/>
        <v>0</v>
      </c>
      <c r="BJ219" s="25" t="s">
        <v>24</v>
      </c>
      <c r="BK219" s="216">
        <f t="shared" si="49"/>
        <v>0</v>
      </c>
      <c r="BL219" s="25" t="s">
        <v>588</v>
      </c>
      <c r="BM219" s="25" t="s">
        <v>3893</v>
      </c>
    </row>
    <row r="220" spans="2:65" s="1" customFormat="1" ht="22.5" customHeight="1">
      <c r="B220" s="42"/>
      <c r="C220" s="205" t="s">
        <v>933</v>
      </c>
      <c r="D220" s="205" t="s">
        <v>230</v>
      </c>
      <c r="E220" s="206" t="s">
        <v>3894</v>
      </c>
      <c r="F220" s="207" t="s">
        <v>3895</v>
      </c>
      <c r="G220" s="208" t="s">
        <v>515</v>
      </c>
      <c r="H220" s="209">
        <v>2</v>
      </c>
      <c r="I220" s="210"/>
      <c r="J220" s="211">
        <f t="shared" si="40"/>
        <v>0</v>
      </c>
      <c r="K220" s="207" t="s">
        <v>3144</v>
      </c>
      <c r="L220" s="62"/>
      <c r="M220" s="212" t="s">
        <v>22</v>
      </c>
      <c r="N220" s="213" t="s">
        <v>50</v>
      </c>
      <c r="O220" s="43"/>
      <c r="P220" s="214">
        <f t="shared" si="41"/>
        <v>0</v>
      </c>
      <c r="Q220" s="214">
        <v>0</v>
      </c>
      <c r="R220" s="214">
        <f t="shared" si="42"/>
        <v>0</v>
      </c>
      <c r="S220" s="214">
        <v>0</v>
      </c>
      <c r="T220" s="215">
        <f t="shared" si="43"/>
        <v>0</v>
      </c>
      <c r="AR220" s="25" t="s">
        <v>588</v>
      </c>
      <c r="AT220" s="25" t="s">
        <v>230</v>
      </c>
      <c r="AU220" s="25" t="s">
        <v>24</v>
      </c>
      <c r="AY220" s="25" t="s">
        <v>228</v>
      </c>
      <c r="BE220" s="216">
        <f t="shared" si="44"/>
        <v>0</v>
      </c>
      <c r="BF220" s="216">
        <f t="shared" si="45"/>
        <v>0</v>
      </c>
      <c r="BG220" s="216">
        <f t="shared" si="46"/>
        <v>0</v>
      </c>
      <c r="BH220" s="216">
        <f t="shared" si="47"/>
        <v>0</v>
      </c>
      <c r="BI220" s="216">
        <f t="shared" si="48"/>
        <v>0</v>
      </c>
      <c r="BJ220" s="25" t="s">
        <v>24</v>
      </c>
      <c r="BK220" s="216">
        <f t="shared" si="49"/>
        <v>0</v>
      </c>
      <c r="BL220" s="25" t="s">
        <v>588</v>
      </c>
      <c r="BM220" s="25" t="s">
        <v>3896</v>
      </c>
    </row>
    <row r="221" spans="2:65" s="1" customFormat="1" ht="22.5" customHeight="1">
      <c r="B221" s="42"/>
      <c r="C221" s="205" t="s">
        <v>937</v>
      </c>
      <c r="D221" s="205" t="s">
        <v>230</v>
      </c>
      <c r="E221" s="206" t="s">
        <v>3897</v>
      </c>
      <c r="F221" s="207" t="s">
        <v>3898</v>
      </c>
      <c r="G221" s="208" t="s">
        <v>515</v>
      </c>
      <c r="H221" s="209">
        <v>23</v>
      </c>
      <c r="I221" s="210"/>
      <c r="J221" s="211">
        <f t="shared" si="40"/>
        <v>0</v>
      </c>
      <c r="K221" s="207" t="s">
        <v>3144</v>
      </c>
      <c r="L221" s="62"/>
      <c r="M221" s="212" t="s">
        <v>22</v>
      </c>
      <c r="N221" s="213" t="s">
        <v>50</v>
      </c>
      <c r="O221" s="43"/>
      <c r="P221" s="214">
        <f t="shared" si="41"/>
        <v>0</v>
      </c>
      <c r="Q221" s="214">
        <v>0</v>
      </c>
      <c r="R221" s="214">
        <f t="shared" si="42"/>
        <v>0</v>
      </c>
      <c r="S221" s="214">
        <v>0</v>
      </c>
      <c r="T221" s="215">
        <f t="shared" si="43"/>
        <v>0</v>
      </c>
      <c r="AR221" s="25" t="s">
        <v>588</v>
      </c>
      <c r="AT221" s="25" t="s">
        <v>230</v>
      </c>
      <c r="AU221" s="25" t="s">
        <v>24</v>
      </c>
      <c r="AY221" s="25" t="s">
        <v>228</v>
      </c>
      <c r="BE221" s="216">
        <f t="shared" si="44"/>
        <v>0</v>
      </c>
      <c r="BF221" s="216">
        <f t="shared" si="45"/>
        <v>0</v>
      </c>
      <c r="BG221" s="216">
        <f t="shared" si="46"/>
        <v>0</v>
      </c>
      <c r="BH221" s="216">
        <f t="shared" si="47"/>
        <v>0</v>
      </c>
      <c r="BI221" s="216">
        <f t="shared" si="48"/>
        <v>0</v>
      </c>
      <c r="BJ221" s="25" t="s">
        <v>24</v>
      </c>
      <c r="BK221" s="216">
        <f t="shared" si="49"/>
        <v>0</v>
      </c>
      <c r="BL221" s="25" t="s">
        <v>588</v>
      </c>
      <c r="BM221" s="25" t="s">
        <v>3899</v>
      </c>
    </row>
    <row r="222" spans="2:65" s="1" customFormat="1" ht="22.5" customHeight="1">
      <c r="B222" s="42"/>
      <c r="C222" s="205" t="s">
        <v>942</v>
      </c>
      <c r="D222" s="205" t="s">
        <v>230</v>
      </c>
      <c r="E222" s="206" t="s">
        <v>3900</v>
      </c>
      <c r="F222" s="207" t="s">
        <v>3901</v>
      </c>
      <c r="G222" s="208" t="s">
        <v>515</v>
      </c>
      <c r="H222" s="209">
        <v>23</v>
      </c>
      <c r="I222" s="210"/>
      <c r="J222" s="211">
        <f t="shared" si="40"/>
        <v>0</v>
      </c>
      <c r="K222" s="207" t="s">
        <v>3144</v>
      </c>
      <c r="L222" s="62"/>
      <c r="M222" s="212" t="s">
        <v>22</v>
      </c>
      <c r="N222" s="213" t="s">
        <v>50</v>
      </c>
      <c r="O222" s="43"/>
      <c r="P222" s="214">
        <f t="shared" si="41"/>
        <v>0</v>
      </c>
      <c r="Q222" s="214">
        <v>0</v>
      </c>
      <c r="R222" s="214">
        <f t="shared" si="42"/>
        <v>0</v>
      </c>
      <c r="S222" s="214">
        <v>0</v>
      </c>
      <c r="T222" s="215">
        <f t="shared" si="43"/>
        <v>0</v>
      </c>
      <c r="AR222" s="25" t="s">
        <v>588</v>
      </c>
      <c r="AT222" s="25" t="s">
        <v>230</v>
      </c>
      <c r="AU222" s="25" t="s">
        <v>24</v>
      </c>
      <c r="AY222" s="25" t="s">
        <v>228</v>
      </c>
      <c r="BE222" s="216">
        <f t="shared" si="44"/>
        <v>0</v>
      </c>
      <c r="BF222" s="216">
        <f t="shared" si="45"/>
        <v>0</v>
      </c>
      <c r="BG222" s="216">
        <f t="shared" si="46"/>
        <v>0</v>
      </c>
      <c r="BH222" s="216">
        <f t="shared" si="47"/>
        <v>0</v>
      </c>
      <c r="BI222" s="216">
        <f t="shared" si="48"/>
        <v>0</v>
      </c>
      <c r="BJ222" s="25" t="s">
        <v>24</v>
      </c>
      <c r="BK222" s="216">
        <f t="shared" si="49"/>
        <v>0</v>
      </c>
      <c r="BL222" s="25" t="s">
        <v>588</v>
      </c>
      <c r="BM222" s="25" t="s">
        <v>3902</v>
      </c>
    </row>
    <row r="223" spans="2:65" s="1" customFormat="1" ht="22.5" customHeight="1">
      <c r="B223" s="42"/>
      <c r="C223" s="205" t="s">
        <v>948</v>
      </c>
      <c r="D223" s="205" t="s">
        <v>230</v>
      </c>
      <c r="E223" s="206" t="s">
        <v>3903</v>
      </c>
      <c r="F223" s="207" t="s">
        <v>3904</v>
      </c>
      <c r="G223" s="208" t="s">
        <v>515</v>
      </c>
      <c r="H223" s="209">
        <v>25</v>
      </c>
      <c r="I223" s="210"/>
      <c r="J223" s="211">
        <f t="shared" si="40"/>
        <v>0</v>
      </c>
      <c r="K223" s="207" t="s">
        <v>3144</v>
      </c>
      <c r="L223" s="62"/>
      <c r="M223" s="212" t="s">
        <v>22</v>
      </c>
      <c r="N223" s="213" t="s">
        <v>50</v>
      </c>
      <c r="O223" s="43"/>
      <c r="P223" s="214">
        <f t="shared" si="41"/>
        <v>0</v>
      </c>
      <c r="Q223" s="214">
        <v>0</v>
      </c>
      <c r="R223" s="214">
        <f t="shared" si="42"/>
        <v>0</v>
      </c>
      <c r="S223" s="214">
        <v>0</v>
      </c>
      <c r="T223" s="215">
        <f t="shared" si="43"/>
        <v>0</v>
      </c>
      <c r="AR223" s="25" t="s">
        <v>588</v>
      </c>
      <c r="AT223" s="25" t="s">
        <v>230</v>
      </c>
      <c r="AU223" s="25" t="s">
        <v>24</v>
      </c>
      <c r="AY223" s="25" t="s">
        <v>228</v>
      </c>
      <c r="BE223" s="216">
        <f t="shared" si="44"/>
        <v>0</v>
      </c>
      <c r="BF223" s="216">
        <f t="shared" si="45"/>
        <v>0</v>
      </c>
      <c r="BG223" s="216">
        <f t="shared" si="46"/>
        <v>0</v>
      </c>
      <c r="BH223" s="216">
        <f t="shared" si="47"/>
        <v>0</v>
      </c>
      <c r="BI223" s="216">
        <f t="shared" si="48"/>
        <v>0</v>
      </c>
      <c r="BJ223" s="25" t="s">
        <v>24</v>
      </c>
      <c r="BK223" s="216">
        <f t="shared" si="49"/>
        <v>0</v>
      </c>
      <c r="BL223" s="25" t="s">
        <v>588</v>
      </c>
      <c r="BM223" s="25" t="s">
        <v>3905</v>
      </c>
    </row>
    <row r="224" spans="2:65" s="1" customFormat="1" ht="22.5" customHeight="1">
      <c r="B224" s="42"/>
      <c r="C224" s="205" t="s">
        <v>956</v>
      </c>
      <c r="D224" s="205" t="s">
        <v>230</v>
      </c>
      <c r="E224" s="206" t="s">
        <v>3906</v>
      </c>
      <c r="F224" s="207" t="s">
        <v>3907</v>
      </c>
      <c r="G224" s="208" t="s">
        <v>515</v>
      </c>
      <c r="H224" s="209">
        <v>25</v>
      </c>
      <c r="I224" s="210"/>
      <c r="J224" s="211">
        <f t="shared" si="40"/>
        <v>0</v>
      </c>
      <c r="K224" s="207" t="s">
        <v>3144</v>
      </c>
      <c r="L224" s="62"/>
      <c r="M224" s="212" t="s">
        <v>22</v>
      </c>
      <c r="N224" s="213" t="s">
        <v>50</v>
      </c>
      <c r="O224" s="43"/>
      <c r="P224" s="214">
        <f t="shared" si="41"/>
        <v>0</v>
      </c>
      <c r="Q224" s="214">
        <v>0</v>
      </c>
      <c r="R224" s="214">
        <f t="shared" si="42"/>
        <v>0</v>
      </c>
      <c r="S224" s="214">
        <v>0</v>
      </c>
      <c r="T224" s="215">
        <f t="shared" si="43"/>
        <v>0</v>
      </c>
      <c r="AR224" s="25" t="s">
        <v>588</v>
      </c>
      <c r="AT224" s="25" t="s">
        <v>230</v>
      </c>
      <c r="AU224" s="25" t="s">
        <v>24</v>
      </c>
      <c r="AY224" s="25" t="s">
        <v>228</v>
      </c>
      <c r="BE224" s="216">
        <f t="shared" si="44"/>
        <v>0</v>
      </c>
      <c r="BF224" s="216">
        <f t="shared" si="45"/>
        <v>0</v>
      </c>
      <c r="BG224" s="216">
        <f t="shared" si="46"/>
        <v>0</v>
      </c>
      <c r="BH224" s="216">
        <f t="shared" si="47"/>
        <v>0</v>
      </c>
      <c r="BI224" s="216">
        <f t="shared" si="48"/>
        <v>0</v>
      </c>
      <c r="BJ224" s="25" t="s">
        <v>24</v>
      </c>
      <c r="BK224" s="216">
        <f t="shared" si="49"/>
        <v>0</v>
      </c>
      <c r="BL224" s="25" t="s">
        <v>588</v>
      </c>
      <c r="BM224" s="25" t="s">
        <v>3908</v>
      </c>
    </row>
    <row r="225" spans="2:65" s="1" customFormat="1" ht="22.5" customHeight="1">
      <c r="B225" s="42"/>
      <c r="C225" s="205" t="s">
        <v>962</v>
      </c>
      <c r="D225" s="205" t="s">
        <v>230</v>
      </c>
      <c r="E225" s="206" t="s">
        <v>3909</v>
      </c>
      <c r="F225" s="207" t="s">
        <v>3910</v>
      </c>
      <c r="G225" s="208" t="s">
        <v>515</v>
      </c>
      <c r="H225" s="209">
        <v>1</v>
      </c>
      <c r="I225" s="210"/>
      <c r="J225" s="211">
        <f t="shared" si="40"/>
        <v>0</v>
      </c>
      <c r="K225" s="207" t="s">
        <v>3144</v>
      </c>
      <c r="L225" s="62"/>
      <c r="M225" s="212" t="s">
        <v>22</v>
      </c>
      <c r="N225" s="213" t="s">
        <v>50</v>
      </c>
      <c r="O225" s="43"/>
      <c r="P225" s="214">
        <f t="shared" si="41"/>
        <v>0</v>
      </c>
      <c r="Q225" s="214">
        <v>0</v>
      </c>
      <c r="R225" s="214">
        <f t="shared" si="42"/>
        <v>0</v>
      </c>
      <c r="S225" s="214">
        <v>0</v>
      </c>
      <c r="T225" s="215">
        <f t="shared" si="43"/>
        <v>0</v>
      </c>
      <c r="AR225" s="25" t="s">
        <v>588</v>
      </c>
      <c r="AT225" s="25" t="s">
        <v>230</v>
      </c>
      <c r="AU225" s="25" t="s">
        <v>24</v>
      </c>
      <c r="AY225" s="25" t="s">
        <v>228</v>
      </c>
      <c r="BE225" s="216">
        <f t="shared" si="44"/>
        <v>0</v>
      </c>
      <c r="BF225" s="216">
        <f t="shared" si="45"/>
        <v>0</v>
      </c>
      <c r="BG225" s="216">
        <f t="shared" si="46"/>
        <v>0</v>
      </c>
      <c r="BH225" s="216">
        <f t="shared" si="47"/>
        <v>0</v>
      </c>
      <c r="BI225" s="216">
        <f t="shared" si="48"/>
        <v>0</v>
      </c>
      <c r="BJ225" s="25" t="s">
        <v>24</v>
      </c>
      <c r="BK225" s="216">
        <f t="shared" si="49"/>
        <v>0</v>
      </c>
      <c r="BL225" s="25" t="s">
        <v>588</v>
      </c>
      <c r="BM225" s="25" t="s">
        <v>3911</v>
      </c>
    </row>
    <row r="226" spans="2:65" s="1" customFormat="1" ht="22.5" customHeight="1">
      <c r="B226" s="42"/>
      <c r="C226" s="205" t="s">
        <v>967</v>
      </c>
      <c r="D226" s="205" t="s">
        <v>230</v>
      </c>
      <c r="E226" s="206" t="s">
        <v>3906</v>
      </c>
      <c r="F226" s="207" t="s">
        <v>3907</v>
      </c>
      <c r="G226" s="208" t="s">
        <v>515</v>
      </c>
      <c r="H226" s="209">
        <v>2</v>
      </c>
      <c r="I226" s="210"/>
      <c r="J226" s="211">
        <f t="shared" si="40"/>
        <v>0</v>
      </c>
      <c r="K226" s="207" t="s">
        <v>3144</v>
      </c>
      <c r="L226" s="62"/>
      <c r="M226" s="212" t="s">
        <v>22</v>
      </c>
      <c r="N226" s="213" t="s">
        <v>50</v>
      </c>
      <c r="O226" s="43"/>
      <c r="P226" s="214">
        <f t="shared" si="41"/>
        <v>0</v>
      </c>
      <c r="Q226" s="214">
        <v>0</v>
      </c>
      <c r="R226" s="214">
        <f t="shared" si="42"/>
        <v>0</v>
      </c>
      <c r="S226" s="214">
        <v>0</v>
      </c>
      <c r="T226" s="215">
        <f t="shared" si="43"/>
        <v>0</v>
      </c>
      <c r="AR226" s="25" t="s">
        <v>588</v>
      </c>
      <c r="AT226" s="25" t="s">
        <v>230</v>
      </c>
      <c r="AU226" s="25" t="s">
        <v>24</v>
      </c>
      <c r="AY226" s="25" t="s">
        <v>228</v>
      </c>
      <c r="BE226" s="216">
        <f t="shared" si="44"/>
        <v>0</v>
      </c>
      <c r="BF226" s="216">
        <f t="shared" si="45"/>
        <v>0</v>
      </c>
      <c r="BG226" s="216">
        <f t="shared" si="46"/>
        <v>0</v>
      </c>
      <c r="BH226" s="216">
        <f t="shared" si="47"/>
        <v>0</v>
      </c>
      <c r="BI226" s="216">
        <f t="shared" si="48"/>
        <v>0</v>
      </c>
      <c r="BJ226" s="25" t="s">
        <v>24</v>
      </c>
      <c r="BK226" s="216">
        <f t="shared" si="49"/>
        <v>0</v>
      </c>
      <c r="BL226" s="25" t="s">
        <v>588</v>
      </c>
      <c r="BM226" s="25" t="s">
        <v>3912</v>
      </c>
    </row>
    <row r="227" spans="2:65" s="1" customFormat="1" ht="22.5" customHeight="1">
      <c r="B227" s="42"/>
      <c r="C227" s="205" t="s">
        <v>971</v>
      </c>
      <c r="D227" s="205" t="s">
        <v>230</v>
      </c>
      <c r="E227" s="206" t="s">
        <v>3913</v>
      </c>
      <c r="F227" s="207" t="s">
        <v>3914</v>
      </c>
      <c r="G227" s="208" t="s">
        <v>515</v>
      </c>
      <c r="H227" s="209">
        <v>5</v>
      </c>
      <c r="I227" s="210"/>
      <c r="J227" s="211">
        <f t="shared" si="40"/>
        <v>0</v>
      </c>
      <c r="K227" s="207" t="s">
        <v>3144</v>
      </c>
      <c r="L227" s="62"/>
      <c r="M227" s="212" t="s">
        <v>22</v>
      </c>
      <c r="N227" s="213" t="s">
        <v>50</v>
      </c>
      <c r="O227" s="43"/>
      <c r="P227" s="214">
        <f t="shared" si="41"/>
        <v>0</v>
      </c>
      <c r="Q227" s="214">
        <v>0</v>
      </c>
      <c r="R227" s="214">
        <f t="shared" si="42"/>
        <v>0</v>
      </c>
      <c r="S227" s="214">
        <v>0</v>
      </c>
      <c r="T227" s="215">
        <f t="shared" si="43"/>
        <v>0</v>
      </c>
      <c r="AR227" s="25" t="s">
        <v>588</v>
      </c>
      <c r="AT227" s="25" t="s">
        <v>230</v>
      </c>
      <c r="AU227" s="25" t="s">
        <v>24</v>
      </c>
      <c r="AY227" s="25" t="s">
        <v>228</v>
      </c>
      <c r="BE227" s="216">
        <f t="shared" si="44"/>
        <v>0</v>
      </c>
      <c r="BF227" s="216">
        <f t="shared" si="45"/>
        <v>0</v>
      </c>
      <c r="BG227" s="216">
        <f t="shared" si="46"/>
        <v>0</v>
      </c>
      <c r="BH227" s="216">
        <f t="shared" si="47"/>
        <v>0</v>
      </c>
      <c r="BI227" s="216">
        <f t="shared" si="48"/>
        <v>0</v>
      </c>
      <c r="BJ227" s="25" t="s">
        <v>24</v>
      </c>
      <c r="BK227" s="216">
        <f t="shared" si="49"/>
        <v>0</v>
      </c>
      <c r="BL227" s="25" t="s">
        <v>588</v>
      </c>
      <c r="BM227" s="25" t="s">
        <v>3915</v>
      </c>
    </row>
    <row r="228" spans="2:65" s="1" customFormat="1" ht="22.5" customHeight="1">
      <c r="B228" s="42"/>
      <c r="C228" s="205" t="s">
        <v>976</v>
      </c>
      <c r="D228" s="205" t="s">
        <v>230</v>
      </c>
      <c r="E228" s="206" t="s">
        <v>3906</v>
      </c>
      <c r="F228" s="207" t="s">
        <v>3907</v>
      </c>
      <c r="G228" s="208" t="s">
        <v>515</v>
      </c>
      <c r="H228" s="209">
        <v>10</v>
      </c>
      <c r="I228" s="210"/>
      <c r="J228" s="211">
        <f t="shared" si="40"/>
        <v>0</v>
      </c>
      <c r="K228" s="207" t="s">
        <v>3144</v>
      </c>
      <c r="L228" s="62"/>
      <c r="M228" s="212" t="s">
        <v>22</v>
      </c>
      <c r="N228" s="213" t="s">
        <v>50</v>
      </c>
      <c r="O228" s="43"/>
      <c r="P228" s="214">
        <f t="shared" si="41"/>
        <v>0</v>
      </c>
      <c r="Q228" s="214">
        <v>0</v>
      </c>
      <c r="R228" s="214">
        <f t="shared" si="42"/>
        <v>0</v>
      </c>
      <c r="S228" s="214">
        <v>0</v>
      </c>
      <c r="T228" s="215">
        <f t="shared" si="43"/>
        <v>0</v>
      </c>
      <c r="AR228" s="25" t="s">
        <v>588</v>
      </c>
      <c r="AT228" s="25" t="s">
        <v>230</v>
      </c>
      <c r="AU228" s="25" t="s">
        <v>24</v>
      </c>
      <c r="AY228" s="25" t="s">
        <v>228</v>
      </c>
      <c r="BE228" s="216">
        <f t="shared" si="44"/>
        <v>0</v>
      </c>
      <c r="BF228" s="216">
        <f t="shared" si="45"/>
        <v>0</v>
      </c>
      <c r="BG228" s="216">
        <f t="shared" si="46"/>
        <v>0</v>
      </c>
      <c r="BH228" s="216">
        <f t="shared" si="47"/>
        <v>0</v>
      </c>
      <c r="BI228" s="216">
        <f t="shared" si="48"/>
        <v>0</v>
      </c>
      <c r="BJ228" s="25" t="s">
        <v>24</v>
      </c>
      <c r="BK228" s="216">
        <f t="shared" si="49"/>
        <v>0</v>
      </c>
      <c r="BL228" s="25" t="s">
        <v>588</v>
      </c>
      <c r="BM228" s="25" t="s">
        <v>3916</v>
      </c>
    </row>
    <row r="229" spans="2:65" s="1" customFormat="1" ht="22.5" customHeight="1">
      <c r="B229" s="42"/>
      <c r="C229" s="205" t="s">
        <v>992</v>
      </c>
      <c r="D229" s="205" t="s">
        <v>230</v>
      </c>
      <c r="E229" s="206" t="s">
        <v>3917</v>
      </c>
      <c r="F229" s="207" t="s">
        <v>3918</v>
      </c>
      <c r="G229" s="208" t="s">
        <v>515</v>
      </c>
      <c r="H229" s="209">
        <v>11</v>
      </c>
      <c r="I229" s="210"/>
      <c r="J229" s="211">
        <f t="shared" si="40"/>
        <v>0</v>
      </c>
      <c r="K229" s="207" t="s">
        <v>3144</v>
      </c>
      <c r="L229" s="62"/>
      <c r="M229" s="212" t="s">
        <v>22</v>
      </c>
      <c r="N229" s="213" t="s">
        <v>50</v>
      </c>
      <c r="O229" s="43"/>
      <c r="P229" s="214">
        <f t="shared" si="41"/>
        <v>0</v>
      </c>
      <c r="Q229" s="214">
        <v>0</v>
      </c>
      <c r="R229" s="214">
        <f t="shared" si="42"/>
        <v>0</v>
      </c>
      <c r="S229" s="214">
        <v>0</v>
      </c>
      <c r="T229" s="215">
        <f t="shared" si="43"/>
        <v>0</v>
      </c>
      <c r="AR229" s="25" t="s">
        <v>588</v>
      </c>
      <c r="AT229" s="25" t="s">
        <v>230</v>
      </c>
      <c r="AU229" s="25" t="s">
        <v>24</v>
      </c>
      <c r="AY229" s="25" t="s">
        <v>228</v>
      </c>
      <c r="BE229" s="216">
        <f t="shared" si="44"/>
        <v>0</v>
      </c>
      <c r="BF229" s="216">
        <f t="shared" si="45"/>
        <v>0</v>
      </c>
      <c r="BG229" s="216">
        <f t="shared" si="46"/>
        <v>0</v>
      </c>
      <c r="BH229" s="216">
        <f t="shared" si="47"/>
        <v>0</v>
      </c>
      <c r="BI229" s="216">
        <f t="shared" si="48"/>
        <v>0</v>
      </c>
      <c r="BJ229" s="25" t="s">
        <v>24</v>
      </c>
      <c r="BK229" s="216">
        <f t="shared" si="49"/>
        <v>0</v>
      </c>
      <c r="BL229" s="25" t="s">
        <v>588</v>
      </c>
      <c r="BM229" s="25" t="s">
        <v>3919</v>
      </c>
    </row>
    <row r="230" spans="2:65" s="1" customFormat="1" ht="22.5" customHeight="1">
      <c r="B230" s="42"/>
      <c r="C230" s="205" t="s">
        <v>1021</v>
      </c>
      <c r="D230" s="205" t="s">
        <v>230</v>
      </c>
      <c r="E230" s="206" t="s">
        <v>3906</v>
      </c>
      <c r="F230" s="207" t="s">
        <v>3907</v>
      </c>
      <c r="G230" s="208" t="s">
        <v>515</v>
      </c>
      <c r="H230" s="209">
        <v>11</v>
      </c>
      <c r="I230" s="210"/>
      <c r="J230" s="211">
        <f t="shared" si="40"/>
        <v>0</v>
      </c>
      <c r="K230" s="207" t="s">
        <v>3144</v>
      </c>
      <c r="L230" s="62"/>
      <c r="M230" s="212" t="s">
        <v>22</v>
      </c>
      <c r="N230" s="213" t="s">
        <v>50</v>
      </c>
      <c r="O230" s="43"/>
      <c r="P230" s="214">
        <f t="shared" si="41"/>
        <v>0</v>
      </c>
      <c r="Q230" s="214">
        <v>0</v>
      </c>
      <c r="R230" s="214">
        <f t="shared" si="42"/>
        <v>0</v>
      </c>
      <c r="S230" s="214">
        <v>0</v>
      </c>
      <c r="T230" s="215">
        <f t="shared" si="43"/>
        <v>0</v>
      </c>
      <c r="AR230" s="25" t="s">
        <v>588</v>
      </c>
      <c r="AT230" s="25" t="s">
        <v>230</v>
      </c>
      <c r="AU230" s="25" t="s">
        <v>24</v>
      </c>
      <c r="AY230" s="25" t="s">
        <v>228</v>
      </c>
      <c r="BE230" s="216">
        <f t="shared" si="44"/>
        <v>0</v>
      </c>
      <c r="BF230" s="216">
        <f t="shared" si="45"/>
        <v>0</v>
      </c>
      <c r="BG230" s="216">
        <f t="shared" si="46"/>
        <v>0</v>
      </c>
      <c r="BH230" s="216">
        <f t="shared" si="47"/>
        <v>0</v>
      </c>
      <c r="BI230" s="216">
        <f t="shared" si="48"/>
        <v>0</v>
      </c>
      <c r="BJ230" s="25" t="s">
        <v>24</v>
      </c>
      <c r="BK230" s="216">
        <f t="shared" si="49"/>
        <v>0</v>
      </c>
      <c r="BL230" s="25" t="s">
        <v>588</v>
      </c>
      <c r="BM230" s="25" t="s">
        <v>3920</v>
      </c>
    </row>
    <row r="231" spans="2:65" s="1" customFormat="1" ht="22.5" customHeight="1">
      <c r="B231" s="42"/>
      <c r="C231" s="205" t="s">
        <v>1028</v>
      </c>
      <c r="D231" s="205" t="s">
        <v>230</v>
      </c>
      <c r="E231" s="206" t="s">
        <v>3921</v>
      </c>
      <c r="F231" s="207" t="s">
        <v>3922</v>
      </c>
      <c r="G231" s="208" t="s">
        <v>515</v>
      </c>
      <c r="H231" s="209">
        <v>4</v>
      </c>
      <c r="I231" s="210"/>
      <c r="J231" s="211">
        <f t="shared" si="40"/>
        <v>0</v>
      </c>
      <c r="K231" s="207" t="s">
        <v>3144</v>
      </c>
      <c r="L231" s="62"/>
      <c r="M231" s="212" t="s">
        <v>22</v>
      </c>
      <c r="N231" s="213" t="s">
        <v>50</v>
      </c>
      <c r="O231" s="43"/>
      <c r="P231" s="214">
        <f t="shared" si="41"/>
        <v>0</v>
      </c>
      <c r="Q231" s="214">
        <v>0</v>
      </c>
      <c r="R231" s="214">
        <f t="shared" si="42"/>
        <v>0</v>
      </c>
      <c r="S231" s="214">
        <v>0</v>
      </c>
      <c r="T231" s="215">
        <f t="shared" si="43"/>
        <v>0</v>
      </c>
      <c r="AR231" s="25" t="s">
        <v>588</v>
      </c>
      <c r="AT231" s="25" t="s">
        <v>230</v>
      </c>
      <c r="AU231" s="25" t="s">
        <v>24</v>
      </c>
      <c r="AY231" s="25" t="s">
        <v>228</v>
      </c>
      <c r="BE231" s="216">
        <f t="shared" si="44"/>
        <v>0</v>
      </c>
      <c r="BF231" s="216">
        <f t="shared" si="45"/>
        <v>0</v>
      </c>
      <c r="BG231" s="216">
        <f t="shared" si="46"/>
        <v>0</v>
      </c>
      <c r="BH231" s="216">
        <f t="shared" si="47"/>
        <v>0</v>
      </c>
      <c r="BI231" s="216">
        <f t="shared" si="48"/>
        <v>0</v>
      </c>
      <c r="BJ231" s="25" t="s">
        <v>24</v>
      </c>
      <c r="BK231" s="216">
        <f t="shared" si="49"/>
        <v>0</v>
      </c>
      <c r="BL231" s="25" t="s">
        <v>588</v>
      </c>
      <c r="BM231" s="25" t="s">
        <v>3923</v>
      </c>
    </row>
    <row r="232" spans="2:65" s="1" customFormat="1" ht="22.5" customHeight="1">
      <c r="B232" s="42"/>
      <c r="C232" s="205" t="s">
        <v>1032</v>
      </c>
      <c r="D232" s="205" t="s">
        <v>230</v>
      </c>
      <c r="E232" s="206" t="s">
        <v>3924</v>
      </c>
      <c r="F232" s="207" t="s">
        <v>3901</v>
      </c>
      <c r="G232" s="208" t="s">
        <v>515</v>
      </c>
      <c r="H232" s="209">
        <v>4</v>
      </c>
      <c r="I232" s="210"/>
      <c r="J232" s="211">
        <f t="shared" si="40"/>
        <v>0</v>
      </c>
      <c r="K232" s="207" t="s">
        <v>3144</v>
      </c>
      <c r="L232" s="62"/>
      <c r="M232" s="212" t="s">
        <v>22</v>
      </c>
      <c r="N232" s="213" t="s">
        <v>50</v>
      </c>
      <c r="O232" s="43"/>
      <c r="P232" s="214">
        <f t="shared" si="41"/>
        <v>0</v>
      </c>
      <c r="Q232" s="214">
        <v>0</v>
      </c>
      <c r="R232" s="214">
        <f t="shared" si="42"/>
        <v>0</v>
      </c>
      <c r="S232" s="214">
        <v>0</v>
      </c>
      <c r="T232" s="215">
        <f t="shared" si="43"/>
        <v>0</v>
      </c>
      <c r="AR232" s="25" t="s">
        <v>588</v>
      </c>
      <c r="AT232" s="25" t="s">
        <v>230</v>
      </c>
      <c r="AU232" s="25" t="s">
        <v>24</v>
      </c>
      <c r="AY232" s="25" t="s">
        <v>228</v>
      </c>
      <c r="BE232" s="216">
        <f t="shared" si="44"/>
        <v>0</v>
      </c>
      <c r="BF232" s="216">
        <f t="shared" si="45"/>
        <v>0</v>
      </c>
      <c r="BG232" s="216">
        <f t="shared" si="46"/>
        <v>0</v>
      </c>
      <c r="BH232" s="216">
        <f t="shared" si="47"/>
        <v>0</v>
      </c>
      <c r="BI232" s="216">
        <f t="shared" si="48"/>
        <v>0</v>
      </c>
      <c r="BJ232" s="25" t="s">
        <v>24</v>
      </c>
      <c r="BK232" s="216">
        <f t="shared" si="49"/>
        <v>0</v>
      </c>
      <c r="BL232" s="25" t="s">
        <v>588</v>
      </c>
      <c r="BM232" s="25" t="s">
        <v>3925</v>
      </c>
    </row>
    <row r="233" spans="2:65" s="1" customFormat="1" ht="22.5" customHeight="1">
      <c r="B233" s="42"/>
      <c r="C233" s="205" t="s">
        <v>1052</v>
      </c>
      <c r="D233" s="205" t="s">
        <v>230</v>
      </c>
      <c r="E233" s="206" t="s">
        <v>3926</v>
      </c>
      <c r="F233" s="207" t="s">
        <v>3927</v>
      </c>
      <c r="G233" s="208" t="s">
        <v>515</v>
      </c>
      <c r="H233" s="209">
        <v>1</v>
      </c>
      <c r="I233" s="210"/>
      <c r="J233" s="211">
        <f t="shared" si="40"/>
        <v>0</v>
      </c>
      <c r="K233" s="207" t="s">
        <v>3144</v>
      </c>
      <c r="L233" s="62"/>
      <c r="M233" s="212" t="s">
        <v>22</v>
      </c>
      <c r="N233" s="213" t="s">
        <v>50</v>
      </c>
      <c r="O233" s="43"/>
      <c r="P233" s="214">
        <f t="shared" si="41"/>
        <v>0</v>
      </c>
      <c r="Q233" s="214">
        <v>0</v>
      </c>
      <c r="R233" s="214">
        <f t="shared" si="42"/>
        <v>0</v>
      </c>
      <c r="S233" s="214">
        <v>0</v>
      </c>
      <c r="T233" s="215">
        <f t="shared" si="43"/>
        <v>0</v>
      </c>
      <c r="AR233" s="25" t="s">
        <v>588</v>
      </c>
      <c r="AT233" s="25" t="s">
        <v>230</v>
      </c>
      <c r="AU233" s="25" t="s">
        <v>24</v>
      </c>
      <c r="AY233" s="25" t="s">
        <v>228</v>
      </c>
      <c r="BE233" s="216">
        <f t="shared" si="44"/>
        <v>0</v>
      </c>
      <c r="BF233" s="216">
        <f t="shared" si="45"/>
        <v>0</v>
      </c>
      <c r="BG233" s="216">
        <f t="shared" si="46"/>
        <v>0</v>
      </c>
      <c r="BH233" s="216">
        <f t="shared" si="47"/>
        <v>0</v>
      </c>
      <c r="BI233" s="216">
        <f t="shared" si="48"/>
        <v>0</v>
      </c>
      <c r="BJ233" s="25" t="s">
        <v>24</v>
      </c>
      <c r="BK233" s="216">
        <f t="shared" si="49"/>
        <v>0</v>
      </c>
      <c r="BL233" s="25" t="s">
        <v>588</v>
      </c>
      <c r="BM233" s="25" t="s">
        <v>3928</v>
      </c>
    </row>
    <row r="234" spans="2:65" s="1" customFormat="1" ht="22.5" customHeight="1">
      <c r="B234" s="42"/>
      <c r="C234" s="205" t="s">
        <v>1056</v>
      </c>
      <c r="D234" s="205" t="s">
        <v>230</v>
      </c>
      <c r="E234" s="206" t="s">
        <v>3929</v>
      </c>
      <c r="F234" s="207" t="s">
        <v>3930</v>
      </c>
      <c r="G234" s="208" t="s">
        <v>515</v>
      </c>
      <c r="H234" s="209">
        <v>3</v>
      </c>
      <c r="I234" s="210"/>
      <c r="J234" s="211">
        <f t="shared" si="40"/>
        <v>0</v>
      </c>
      <c r="K234" s="207" t="s">
        <v>3144</v>
      </c>
      <c r="L234" s="62"/>
      <c r="M234" s="212" t="s">
        <v>22</v>
      </c>
      <c r="N234" s="213" t="s">
        <v>50</v>
      </c>
      <c r="O234" s="43"/>
      <c r="P234" s="214">
        <f t="shared" si="41"/>
        <v>0</v>
      </c>
      <c r="Q234" s="214">
        <v>0</v>
      </c>
      <c r="R234" s="214">
        <f t="shared" si="42"/>
        <v>0</v>
      </c>
      <c r="S234" s="214">
        <v>0</v>
      </c>
      <c r="T234" s="215">
        <f t="shared" si="43"/>
        <v>0</v>
      </c>
      <c r="AR234" s="25" t="s">
        <v>588</v>
      </c>
      <c r="AT234" s="25" t="s">
        <v>230</v>
      </c>
      <c r="AU234" s="25" t="s">
        <v>24</v>
      </c>
      <c r="AY234" s="25" t="s">
        <v>228</v>
      </c>
      <c r="BE234" s="216">
        <f t="shared" si="44"/>
        <v>0</v>
      </c>
      <c r="BF234" s="216">
        <f t="shared" si="45"/>
        <v>0</v>
      </c>
      <c r="BG234" s="216">
        <f t="shared" si="46"/>
        <v>0</v>
      </c>
      <c r="BH234" s="216">
        <f t="shared" si="47"/>
        <v>0</v>
      </c>
      <c r="BI234" s="216">
        <f t="shared" si="48"/>
        <v>0</v>
      </c>
      <c r="BJ234" s="25" t="s">
        <v>24</v>
      </c>
      <c r="BK234" s="216">
        <f t="shared" si="49"/>
        <v>0</v>
      </c>
      <c r="BL234" s="25" t="s">
        <v>588</v>
      </c>
      <c r="BM234" s="25" t="s">
        <v>3931</v>
      </c>
    </row>
    <row r="235" spans="2:65" s="1" customFormat="1" ht="22.5" customHeight="1">
      <c r="B235" s="42"/>
      <c r="C235" s="205" t="s">
        <v>1059</v>
      </c>
      <c r="D235" s="205" t="s">
        <v>230</v>
      </c>
      <c r="E235" s="206" t="s">
        <v>3932</v>
      </c>
      <c r="F235" s="207" t="s">
        <v>3933</v>
      </c>
      <c r="G235" s="208" t="s">
        <v>515</v>
      </c>
      <c r="H235" s="209">
        <v>6</v>
      </c>
      <c r="I235" s="210"/>
      <c r="J235" s="211">
        <f t="shared" si="40"/>
        <v>0</v>
      </c>
      <c r="K235" s="207" t="s">
        <v>3144</v>
      </c>
      <c r="L235" s="62"/>
      <c r="M235" s="212" t="s">
        <v>22</v>
      </c>
      <c r="N235" s="213" t="s">
        <v>50</v>
      </c>
      <c r="O235" s="43"/>
      <c r="P235" s="214">
        <f t="shared" si="41"/>
        <v>0</v>
      </c>
      <c r="Q235" s="214">
        <v>0</v>
      </c>
      <c r="R235" s="214">
        <f t="shared" si="42"/>
        <v>0</v>
      </c>
      <c r="S235" s="214">
        <v>0</v>
      </c>
      <c r="T235" s="215">
        <f t="shared" si="43"/>
        <v>0</v>
      </c>
      <c r="AR235" s="25" t="s">
        <v>588</v>
      </c>
      <c r="AT235" s="25" t="s">
        <v>230</v>
      </c>
      <c r="AU235" s="25" t="s">
        <v>24</v>
      </c>
      <c r="AY235" s="25" t="s">
        <v>228</v>
      </c>
      <c r="BE235" s="216">
        <f t="shared" si="44"/>
        <v>0</v>
      </c>
      <c r="BF235" s="216">
        <f t="shared" si="45"/>
        <v>0</v>
      </c>
      <c r="BG235" s="216">
        <f t="shared" si="46"/>
        <v>0</v>
      </c>
      <c r="BH235" s="216">
        <f t="shared" si="47"/>
        <v>0</v>
      </c>
      <c r="BI235" s="216">
        <f t="shared" si="48"/>
        <v>0</v>
      </c>
      <c r="BJ235" s="25" t="s">
        <v>24</v>
      </c>
      <c r="BK235" s="216">
        <f t="shared" si="49"/>
        <v>0</v>
      </c>
      <c r="BL235" s="25" t="s">
        <v>588</v>
      </c>
      <c r="BM235" s="25" t="s">
        <v>3934</v>
      </c>
    </row>
    <row r="236" spans="2:65" s="1" customFormat="1" ht="22.5" customHeight="1">
      <c r="B236" s="42"/>
      <c r="C236" s="205" t="s">
        <v>1063</v>
      </c>
      <c r="D236" s="205" t="s">
        <v>230</v>
      </c>
      <c r="E236" s="206" t="s">
        <v>3935</v>
      </c>
      <c r="F236" s="207" t="s">
        <v>3936</v>
      </c>
      <c r="G236" s="208" t="s">
        <v>515</v>
      </c>
      <c r="H236" s="209">
        <v>20</v>
      </c>
      <c r="I236" s="210"/>
      <c r="J236" s="211">
        <f t="shared" si="40"/>
        <v>0</v>
      </c>
      <c r="K236" s="207" t="s">
        <v>3144</v>
      </c>
      <c r="L236" s="62"/>
      <c r="M236" s="212" t="s">
        <v>22</v>
      </c>
      <c r="N236" s="213" t="s">
        <v>50</v>
      </c>
      <c r="O236" s="43"/>
      <c r="P236" s="214">
        <f t="shared" si="41"/>
        <v>0</v>
      </c>
      <c r="Q236" s="214">
        <v>0</v>
      </c>
      <c r="R236" s="214">
        <f t="shared" si="42"/>
        <v>0</v>
      </c>
      <c r="S236" s="214">
        <v>0</v>
      </c>
      <c r="T236" s="215">
        <f t="shared" si="43"/>
        <v>0</v>
      </c>
      <c r="AR236" s="25" t="s">
        <v>588</v>
      </c>
      <c r="AT236" s="25" t="s">
        <v>230</v>
      </c>
      <c r="AU236" s="25" t="s">
        <v>24</v>
      </c>
      <c r="AY236" s="25" t="s">
        <v>228</v>
      </c>
      <c r="BE236" s="216">
        <f t="shared" si="44"/>
        <v>0</v>
      </c>
      <c r="BF236" s="216">
        <f t="shared" si="45"/>
        <v>0</v>
      </c>
      <c r="BG236" s="216">
        <f t="shared" si="46"/>
        <v>0</v>
      </c>
      <c r="BH236" s="216">
        <f t="shared" si="47"/>
        <v>0</v>
      </c>
      <c r="BI236" s="216">
        <f t="shared" si="48"/>
        <v>0</v>
      </c>
      <c r="BJ236" s="25" t="s">
        <v>24</v>
      </c>
      <c r="BK236" s="216">
        <f t="shared" si="49"/>
        <v>0</v>
      </c>
      <c r="BL236" s="25" t="s">
        <v>588</v>
      </c>
      <c r="BM236" s="25" t="s">
        <v>3937</v>
      </c>
    </row>
    <row r="237" spans="2:65" s="1" customFormat="1" ht="22.5" customHeight="1">
      <c r="B237" s="42"/>
      <c r="C237" s="205" t="s">
        <v>1066</v>
      </c>
      <c r="D237" s="205" t="s">
        <v>230</v>
      </c>
      <c r="E237" s="206" t="s">
        <v>3938</v>
      </c>
      <c r="F237" s="207" t="s">
        <v>3939</v>
      </c>
      <c r="G237" s="208" t="s">
        <v>515</v>
      </c>
      <c r="H237" s="209">
        <v>7</v>
      </c>
      <c r="I237" s="210"/>
      <c r="J237" s="211">
        <f t="shared" si="40"/>
        <v>0</v>
      </c>
      <c r="K237" s="207" t="s">
        <v>3144</v>
      </c>
      <c r="L237" s="62"/>
      <c r="M237" s="212" t="s">
        <v>22</v>
      </c>
      <c r="N237" s="213" t="s">
        <v>50</v>
      </c>
      <c r="O237" s="43"/>
      <c r="P237" s="214">
        <f t="shared" si="41"/>
        <v>0</v>
      </c>
      <c r="Q237" s="214">
        <v>0</v>
      </c>
      <c r="R237" s="214">
        <f t="shared" si="42"/>
        <v>0</v>
      </c>
      <c r="S237" s="214">
        <v>0</v>
      </c>
      <c r="T237" s="215">
        <f t="shared" si="43"/>
        <v>0</v>
      </c>
      <c r="AR237" s="25" t="s">
        <v>588</v>
      </c>
      <c r="AT237" s="25" t="s">
        <v>230</v>
      </c>
      <c r="AU237" s="25" t="s">
        <v>24</v>
      </c>
      <c r="AY237" s="25" t="s">
        <v>228</v>
      </c>
      <c r="BE237" s="216">
        <f t="shared" si="44"/>
        <v>0</v>
      </c>
      <c r="BF237" s="216">
        <f t="shared" si="45"/>
        <v>0</v>
      </c>
      <c r="BG237" s="216">
        <f t="shared" si="46"/>
        <v>0</v>
      </c>
      <c r="BH237" s="216">
        <f t="shared" si="47"/>
        <v>0</v>
      </c>
      <c r="BI237" s="216">
        <f t="shared" si="48"/>
        <v>0</v>
      </c>
      <c r="BJ237" s="25" t="s">
        <v>24</v>
      </c>
      <c r="BK237" s="216">
        <f t="shared" si="49"/>
        <v>0</v>
      </c>
      <c r="BL237" s="25" t="s">
        <v>588</v>
      </c>
      <c r="BM237" s="25" t="s">
        <v>3940</v>
      </c>
    </row>
    <row r="238" spans="2:65" s="1" customFormat="1" ht="22.5" customHeight="1">
      <c r="B238" s="42"/>
      <c r="C238" s="205" t="s">
        <v>1070</v>
      </c>
      <c r="D238" s="205" t="s">
        <v>230</v>
      </c>
      <c r="E238" s="206" t="s">
        <v>3941</v>
      </c>
      <c r="F238" s="207" t="s">
        <v>3942</v>
      </c>
      <c r="G238" s="208" t="s">
        <v>515</v>
      </c>
      <c r="H238" s="209">
        <v>2</v>
      </c>
      <c r="I238" s="210"/>
      <c r="J238" s="211">
        <f t="shared" si="40"/>
        <v>0</v>
      </c>
      <c r="K238" s="207" t="s">
        <v>3144</v>
      </c>
      <c r="L238" s="62"/>
      <c r="M238" s="212" t="s">
        <v>22</v>
      </c>
      <c r="N238" s="213" t="s">
        <v>50</v>
      </c>
      <c r="O238" s="43"/>
      <c r="P238" s="214">
        <f t="shared" si="41"/>
        <v>0</v>
      </c>
      <c r="Q238" s="214">
        <v>0</v>
      </c>
      <c r="R238" s="214">
        <f t="shared" si="42"/>
        <v>0</v>
      </c>
      <c r="S238" s="214">
        <v>0</v>
      </c>
      <c r="T238" s="215">
        <f t="shared" si="43"/>
        <v>0</v>
      </c>
      <c r="AR238" s="25" t="s">
        <v>588</v>
      </c>
      <c r="AT238" s="25" t="s">
        <v>230</v>
      </c>
      <c r="AU238" s="25" t="s">
        <v>24</v>
      </c>
      <c r="AY238" s="25" t="s">
        <v>228</v>
      </c>
      <c r="BE238" s="216">
        <f t="shared" si="44"/>
        <v>0</v>
      </c>
      <c r="BF238" s="216">
        <f t="shared" si="45"/>
        <v>0</v>
      </c>
      <c r="BG238" s="216">
        <f t="shared" si="46"/>
        <v>0</v>
      </c>
      <c r="BH238" s="216">
        <f t="shared" si="47"/>
        <v>0</v>
      </c>
      <c r="BI238" s="216">
        <f t="shared" si="48"/>
        <v>0</v>
      </c>
      <c r="BJ238" s="25" t="s">
        <v>24</v>
      </c>
      <c r="BK238" s="216">
        <f t="shared" si="49"/>
        <v>0</v>
      </c>
      <c r="BL238" s="25" t="s">
        <v>588</v>
      </c>
      <c r="BM238" s="25" t="s">
        <v>3943</v>
      </c>
    </row>
    <row r="239" spans="2:65" s="1" customFormat="1" ht="22.5" customHeight="1">
      <c r="B239" s="42"/>
      <c r="C239" s="205" t="s">
        <v>1075</v>
      </c>
      <c r="D239" s="205" t="s">
        <v>230</v>
      </c>
      <c r="E239" s="206" t="s">
        <v>3944</v>
      </c>
      <c r="F239" s="207" t="s">
        <v>3945</v>
      </c>
      <c r="G239" s="208" t="s">
        <v>515</v>
      </c>
      <c r="H239" s="209">
        <v>6</v>
      </c>
      <c r="I239" s="210"/>
      <c r="J239" s="211">
        <f t="shared" si="40"/>
        <v>0</v>
      </c>
      <c r="K239" s="207" t="s">
        <v>3144</v>
      </c>
      <c r="L239" s="62"/>
      <c r="M239" s="212" t="s">
        <v>22</v>
      </c>
      <c r="N239" s="213" t="s">
        <v>50</v>
      </c>
      <c r="O239" s="43"/>
      <c r="P239" s="214">
        <f t="shared" si="41"/>
        <v>0</v>
      </c>
      <c r="Q239" s="214">
        <v>0</v>
      </c>
      <c r="R239" s="214">
        <f t="shared" si="42"/>
        <v>0</v>
      </c>
      <c r="S239" s="214">
        <v>0</v>
      </c>
      <c r="T239" s="215">
        <f t="shared" si="43"/>
        <v>0</v>
      </c>
      <c r="AR239" s="25" t="s">
        <v>588</v>
      </c>
      <c r="AT239" s="25" t="s">
        <v>230</v>
      </c>
      <c r="AU239" s="25" t="s">
        <v>24</v>
      </c>
      <c r="AY239" s="25" t="s">
        <v>228</v>
      </c>
      <c r="BE239" s="216">
        <f t="shared" si="44"/>
        <v>0</v>
      </c>
      <c r="BF239" s="216">
        <f t="shared" si="45"/>
        <v>0</v>
      </c>
      <c r="BG239" s="216">
        <f t="shared" si="46"/>
        <v>0</v>
      </c>
      <c r="BH239" s="216">
        <f t="shared" si="47"/>
        <v>0</v>
      </c>
      <c r="BI239" s="216">
        <f t="shared" si="48"/>
        <v>0</v>
      </c>
      <c r="BJ239" s="25" t="s">
        <v>24</v>
      </c>
      <c r="BK239" s="216">
        <f t="shared" si="49"/>
        <v>0</v>
      </c>
      <c r="BL239" s="25" t="s">
        <v>588</v>
      </c>
      <c r="BM239" s="25" t="s">
        <v>3946</v>
      </c>
    </row>
    <row r="240" spans="2:65" s="1" customFormat="1" ht="22.5" customHeight="1">
      <c r="B240" s="42"/>
      <c r="C240" s="205" t="s">
        <v>1084</v>
      </c>
      <c r="D240" s="205" t="s">
        <v>230</v>
      </c>
      <c r="E240" s="206" t="s">
        <v>3947</v>
      </c>
      <c r="F240" s="207" t="s">
        <v>3948</v>
      </c>
      <c r="G240" s="208" t="s">
        <v>515</v>
      </c>
      <c r="H240" s="209">
        <v>10</v>
      </c>
      <c r="I240" s="210"/>
      <c r="J240" s="211">
        <f t="shared" si="40"/>
        <v>0</v>
      </c>
      <c r="K240" s="207" t="s">
        <v>3144</v>
      </c>
      <c r="L240" s="62"/>
      <c r="M240" s="212" t="s">
        <v>22</v>
      </c>
      <c r="N240" s="213" t="s">
        <v>50</v>
      </c>
      <c r="O240" s="43"/>
      <c r="P240" s="214">
        <f t="shared" si="41"/>
        <v>0</v>
      </c>
      <c r="Q240" s="214">
        <v>0</v>
      </c>
      <c r="R240" s="214">
        <f t="shared" si="42"/>
        <v>0</v>
      </c>
      <c r="S240" s="214">
        <v>0</v>
      </c>
      <c r="T240" s="215">
        <f t="shared" si="43"/>
        <v>0</v>
      </c>
      <c r="AR240" s="25" t="s">
        <v>588</v>
      </c>
      <c r="AT240" s="25" t="s">
        <v>230</v>
      </c>
      <c r="AU240" s="25" t="s">
        <v>24</v>
      </c>
      <c r="AY240" s="25" t="s">
        <v>228</v>
      </c>
      <c r="BE240" s="216">
        <f t="shared" si="44"/>
        <v>0</v>
      </c>
      <c r="BF240" s="216">
        <f t="shared" si="45"/>
        <v>0</v>
      </c>
      <c r="BG240" s="216">
        <f t="shared" si="46"/>
        <v>0</v>
      </c>
      <c r="BH240" s="216">
        <f t="shared" si="47"/>
        <v>0</v>
      </c>
      <c r="BI240" s="216">
        <f t="shared" si="48"/>
        <v>0</v>
      </c>
      <c r="BJ240" s="25" t="s">
        <v>24</v>
      </c>
      <c r="BK240" s="216">
        <f t="shared" si="49"/>
        <v>0</v>
      </c>
      <c r="BL240" s="25" t="s">
        <v>588</v>
      </c>
      <c r="BM240" s="25" t="s">
        <v>3949</v>
      </c>
    </row>
    <row r="241" spans="2:65" s="1" customFormat="1" ht="22.5" customHeight="1">
      <c r="B241" s="42"/>
      <c r="C241" s="205" t="s">
        <v>1089</v>
      </c>
      <c r="D241" s="205" t="s">
        <v>230</v>
      </c>
      <c r="E241" s="206" t="s">
        <v>3950</v>
      </c>
      <c r="F241" s="207" t="s">
        <v>3951</v>
      </c>
      <c r="G241" s="208" t="s">
        <v>515</v>
      </c>
      <c r="H241" s="209">
        <v>199</v>
      </c>
      <c r="I241" s="210"/>
      <c r="J241" s="211">
        <f t="shared" si="40"/>
        <v>0</v>
      </c>
      <c r="K241" s="207" t="s">
        <v>3144</v>
      </c>
      <c r="L241" s="62"/>
      <c r="M241" s="212" t="s">
        <v>22</v>
      </c>
      <c r="N241" s="213" t="s">
        <v>50</v>
      </c>
      <c r="O241" s="43"/>
      <c r="P241" s="214">
        <f t="shared" si="41"/>
        <v>0</v>
      </c>
      <c r="Q241" s="214">
        <v>0</v>
      </c>
      <c r="R241" s="214">
        <f t="shared" si="42"/>
        <v>0</v>
      </c>
      <c r="S241" s="214">
        <v>0</v>
      </c>
      <c r="T241" s="215">
        <f t="shared" si="43"/>
        <v>0</v>
      </c>
      <c r="AR241" s="25" t="s">
        <v>588</v>
      </c>
      <c r="AT241" s="25" t="s">
        <v>230</v>
      </c>
      <c r="AU241" s="25" t="s">
        <v>24</v>
      </c>
      <c r="AY241" s="25" t="s">
        <v>228</v>
      </c>
      <c r="BE241" s="216">
        <f t="shared" si="44"/>
        <v>0</v>
      </c>
      <c r="BF241" s="216">
        <f t="shared" si="45"/>
        <v>0</v>
      </c>
      <c r="BG241" s="216">
        <f t="shared" si="46"/>
        <v>0</v>
      </c>
      <c r="BH241" s="216">
        <f t="shared" si="47"/>
        <v>0</v>
      </c>
      <c r="BI241" s="216">
        <f t="shared" si="48"/>
        <v>0</v>
      </c>
      <c r="BJ241" s="25" t="s">
        <v>24</v>
      </c>
      <c r="BK241" s="216">
        <f t="shared" si="49"/>
        <v>0</v>
      </c>
      <c r="BL241" s="25" t="s">
        <v>588</v>
      </c>
      <c r="BM241" s="25" t="s">
        <v>3952</v>
      </c>
    </row>
    <row r="242" spans="2:65" s="1" customFormat="1" ht="22.5" customHeight="1">
      <c r="B242" s="42"/>
      <c r="C242" s="205" t="s">
        <v>1093</v>
      </c>
      <c r="D242" s="205" t="s">
        <v>230</v>
      </c>
      <c r="E242" s="206" t="s">
        <v>3953</v>
      </c>
      <c r="F242" s="207" t="s">
        <v>3954</v>
      </c>
      <c r="G242" s="208" t="s">
        <v>515</v>
      </c>
      <c r="H242" s="209">
        <v>974</v>
      </c>
      <c r="I242" s="210"/>
      <c r="J242" s="211">
        <f t="shared" si="40"/>
        <v>0</v>
      </c>
      <c r="K242" s="207" t="s">
        <v>3144</v>
      </c>
      <c r="L242" s="62"/>
      <c r="M242" s="212" t="s">
        <v>22</v>
      </c>
      <c r="N242" s="213" t="s">
        <v>50</v>
      </c>
      <c r="O242" s="43"/>
      <c r="P242" s="214">
        <f t="shared" si="41"/>
        <v>0</v>
      </c>
      <c r="Q242" s="214">
        <v>0</v>
      </c>
      <c r="R242" s="214">
        <f t="shared" si="42"/>
        <v>0</v>
      </c>
      <c r="S242" s="214">
        <v>0</v>
      </c>
      <c r="T242" s="215">
        <f t="shared" si="43"/>
        <v>0</v>
      </c>
      <c r="AR242" s="25" t="s">
        <v>588</v>
      </c>
      <c r="AT242" s="25" t="s">
        <v>230</v>
      </c>
      <c r="AU242" s="25" t="s">
        <v>24</v>
      </c>
      <c r="AY242" s="25" t="s">
        <v>228</v>
      </c>
      <c r="BE242" s="216">
        <f t="shared" si="44"/>
        <v>0</v>
      </c>
      <c r="BF242" s="216">
        <f t="shared" si="45"/>
        <v>0</v>
      </c>
      <c r="BG242" s="216">
        <f t="shared" si="46"/>
        <v>0</v>
      </c>
      <c r="BH242" s="216">
        <f t="shared" si="47"/>
        <v>0</v>
      </c>
      <c r="BI242" s="216">
        <f t="shared" si="48"/>
        <v>0</v>
      </c>
      <c r="BJ242" s="25" t="s">
        <v>24</v>
      </c>
      <c r="BK242" s="216">
        <f t="shared" si="49"/>
        <v>0</v>
      </c>
      <c r="BL242" s="25" t="s">
        <v>588</v>
      </c>
      <c r="BM242" s="25" t="s">
        <v>3955</v>
      </c>
    </row>
    <row r="243" spans="2:65" s="1" customFormat="1" ht="22.5" customHeight="1">
      <c r="B243" s="42"/>
      <c r="C243" s="205" t="s">
        <v>1098</v>
      </c>
      <c r="D243" s="205" t="s">
        <v>230</v>
      </c>
      <c r="E243" s="206" t="s">
        <v>3956</v>
      </c>
      <c r="F243" s="207" t="s">
        <v>3957</v>
      </c>
      <c r="G243" s="208" t="s">
        <v>515</v>
      </c>
      <c r="H243" s="209">
        <v>2587</v>
      </c>
      <c r="I243" s="210"/>
      <c r="J243" s="211">
        <f t="shared" si="40"/>
        <v>0</v>
      </c>
      <c r="K243" s="207" t="s">
        <v>3144</v>
      </c>
      <c r="L243" s="62"/>
      <c r="M243" s="212" t="s">
        <v>22</v>
      </c>
      <c r="N243" s="290" t="s">
        <v>50</v>
      </c>
      <c r="O243" s="291"/>
      <c r="P243" s="292">
        <f t="shared" si="41"/>
        <v>0</v>
      </c>
      <c r="Q243" s="292">
        <v>0</v>
      </c>
      <c r="R243" s="292">
        <f t="shared" si="42"/>
        <v>0</v>
      </c>
      <c r="S243" s="292">
        <v>0</v>
      </c>
      <c r="T243" s="293">
        <f t="shared" si="43"/>
        <v>0</v>
      </c>
      <c r="AR243" s="25" t="s">
        <v>588</v>
      </c>
      <c r="AT243" s="25" t="s">
        <v>230</v>
      </c>
      <c r="AU243" s="25" t="s">
        <v>24</v>
      </c>
      <c r="AY243" s="25" t="s">
        <v>228</v>
      </c>
      <c r="BE243" s="216">
        <f t="shared" si="44"/>
        <v>0</v>
      </c>
      <c r="BF243" s="216">
        <f t="shared" si="45"/>
        <v>0</v>
      </c>
      <c r="BG243" s="216">
        <f t="shared" si="46"/>
        <v>0</v>
      </c>
      <c r="BH243" s="216">
        <f t="shared" si="47"/>
        <v>0</v>
      </c>
      <c r="BI243" s="216">
        <f t="shared" si="48"/>
        <v>0</v>
      </c>
      <c r="BJ243" s="25" t="s">
        <v>24</v>
      </c>
      <c r="BK243" s="216">
        <f t="shared" si="49"/>
        <v>0</v>
      </c>
      <c r="BL243" s="25" t="s">
        <v>588</v>
      </c>
      <c r="BM243" s="25" t="s">
        <v>3958</v>
      </c>
    </row>
    <row r="244" spans="2:65" s="1" customFormat="1" ht="6.95" customHeight="1">
      <c r="B244" s="57"/>
      <c r="C244" s="58"/>
      <c r="D244" s="58"/>
      <c r="E244" s="58"/>
      <c r="F244" s="58"/>
      <c r="G244" s="58"/>
      <c r="H244" s="58"/>
      <c r="I244" s="149"/>
      <c r="J244" s="58"/>
      <c r="K244" s="58"/>
      <c r="L244" s="62"/>
    </row>
  </sheetData>
  <sheetProtection algorithmName="SHA-512" hashValue="0yqzFZDVAXNxoHCVCjwOgjYixS5qkhU1Jk8YuZKlDv4LB96sUIBO1Qsfi6Ea2DzQEGImUqgbl2GB1kYuY2r8gQ==" saltValue="2y6v15edlhdWqhy0vuzIXg==" spinCount="100000" sheet="1" objects="1" scenarios="1" formatCells="0" formatColumns="0" formatRows="0" sort="0" autoFilter="0"/>
  <autoFilter ref="C88:K243"/>
  <mergeCells count="15">
    <mergeCell ref="E79:H79"/>
    <mergeCell ref="E77:H77"/>
    <mergeCell ref="E81:H81"/>
    <mergeCell ref="G1:H1"/>
    <mergeCell ref="L2:V2"/>
    <mergeCell ref="E49:H49"/>
    <mergeCell ref="E53:H53"/>
    <mergeCell ref="E51:H51"/>
    <mergeCell ref="E55:H55"/>
    <mergeCell ref="E75:H75"/>
    <mergeCell ref="E7:H7"/>
    <mergeCell ref="E11:H11"/>
    <mergeCell ref="E9:H9"/>
    <mergeCell ref="E13:H13"/>
    <mergeCell ref="E28:H28"/>
  </mergeCells>
  <hyperlinks>
    <hyperlink ref="F1:G1" location="C2" display="1) Krycí list soupisu"/>
    <hyperlink ref="G1:H1" location="C62"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7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108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ht="22.5" customHeight="1">
      <c r="B9" s="29"/>
      <c r="C9" s="30"/>
      <c r="D9" s="30"/>
      <c r="E9" s="422" t="s">
        <v>176</v>
      </c>
      <c r="F9" s="382"/>
      <c r="G9" s="382"/>
      <c r="H9" s="382"/>
      <c r="I9" s="127"/>
      <c r="J9" s="30"/>
      <c r="K9" s="32"/>
    </row>
    <row r="10" spans="1:70">
      <c r="B10" s="29"/>
      <c r="C10" s="30"/>
      <c r="D10" s="38" t="s">
        <v>177</v>
      </c>
      <c r="E10" s="30"/>
      <c r="F10" s="30"/>
      <c r="G10" s="30"/>
      <c r="H10" s="30"/>
      <c r="I10" s="127"/>
      <c r="J10" s="30"/>
      <c r="K10" s="32"/>
    </row>
    <row r="11" spans="1:70" s="1" customFormat="1" ht="22.5" customHeight="1">
      <c r="B11" s="42"/>
      <c r="C11" s="43"/>
      <c r="D11" s="43"/>
      <c r="E11" s="406" t="s">
        <v>3068</v>
      </c>
      <c r="F11" s="424"/>
      <c r="G11" s="424"/>
      <c r="H11" s="424"/>
      <c r="I11" s="128"/>
      <c r="J11" s="43"/>
      <c r="K11" s="46"/>
    </row>
    <row r="12" spans="1:70" s="1" customFormat="1">
      <c r="B12" s="42"/>
      <c r="C12" s="43"/>
      <c r="D12" s="38" t="s">
        <v>3069</v>
      </c>
      <c r="E12" s="43"/>
      <c r="F12" s="43"/>
      <c r="G12" s="43"/>
      <c r="H12" s="43"/>
      <c r="I12" s="128"/>
      <c r="J12" s="43"/>
      <c r="K12" s="46"/>
    </row>
    <row r="13" spans="1:70" s="1" customFormat="1" ht="36.950000000000003" customHeight="1">
      <c r="B13" s="42"/>
      <c r="C13" s="43"/>
      <c r="D13" s="43"/>
      <c r="E13" s="425" t="s">
        <v>3959</v>
      </c>
      <c r="F13" s="424"/>
      <c r="G13" s="424"/>
      <c r="H13" s="424"/>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386" t="s">
        <v>3071</v>
      </c>
      <c r="F28" s="386"/>
      <c r="G28" s="386"/>
      <c r="H28" s="386"/>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ROUND(J113,2)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ROUND(SUM(BE113:BE175), 2)</f>
        <v>0</v>
      </c>
      <c r="G34" s="43"/>
      <c r="H34" s="43"/>
      <c r="I34" s="141">
        <v>0.21</v>
      </c>
      <c r="J34" s="140">
        <f>ROUND(ROUND((SUM(BE113:BE175)), 2)*I34, 2)</f>
        <v>0</v>
      </c>
      <c r="K34" s="46"/>
    </row>
    <row r="35" spans="2:11" s="1" customFormat="1" ht="14.45" customHeight="1">
      <c r="B35" s="42"/>
      <c r="C35" s="43"/>
      <c r="D35" s="43"/>
      <c r="E35" s="50" t="s">
        <v>51</v>
      </c>
      <c r="F35" s="140">
        <f>ROUND(SUM(BF113:BF175), 2)</f>
        <v>0</v>
      </c>
      <c r="G35" s="43"/>
      <c r="H35" s="43"/>
      <c r="I35" s="141">
        <v>0.15</v>
      </c>
      <c r="J35" s="140">
        <f>ROUND(ROUND((SUM(BF113:BF175)), 2)*I35, 2)</f>
        <v>0</v>
      </c>
      <c r="K35" s="46"/>
    </row>
    <row r="36" spans="2:11" s="1" customFormat="1" ht="14.45" hidden="1" customHeight="1">
      <c r="B36" s="42"/>
      <c r="C36" s="43"/>
      <c r="D36" s="43"/>
      <c r="E36" s="50" t="s">
        <v>52</v>
      </c>
      <c r="F36" s="140">
        <f>ROUND(SUM(BG113:BG175), 2)</f>
        <v>0</v>
      </c>
      <c r="G36" s="43"/>
      <c r="H36" s="43"/>
      <c r="I36" s="141">
        <v>0.21</v>
      </c>
      <c r="J36" s="140">
        <v>0</v>
      </c>
      <c r="K36" s="46"/>
    </row>
    <row r="37" spans="2:11" s="1" customFormat="1" ht="14.45" hidden="1" customHeight="1">
      <c r="B37" s="42"/>
      <c r="C37" s="43"/>
      <c r="D37" s="43"/>
      <c r="E37" s="50" t="s">
        <v>53</v>
      </c>
      <c r="F37" s="140">
        <f>ROUND(SUM(BH113:BH175), 2)</f>
        <v>0</v>
      </c>
      <c r="G37" s="43"/>
      <c r="H37" s="43"/>
      <c r="I37" s="141">
        <v>0.15</v>
      </c>
      <c r="J37" s="140">
        <v>0</v>
      </c>
      <c r="K37" s="46"/>
    </row>
    <row r="38" spans="2:11" s="1" customFormat="1" ht="14.45" hidden="1" customHeight="1">
      <c r="B38" s="42"/>
      <c r="C38" s="43"/>
      <c r="D38" s="43"/>
      <c r="E38" s="50" t="s">
        <v>54</v>
      </c>
      <c r="F38" s="140">
        <f>ROUND(SUM(BI113:BI175),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2" t="str">
        <f>E7</f>
        <v>NOVÁ PSYCHIATRIE - NEMOCNICE TÁBOR (staveniště A)</v>
      </c>
      <c r="F49" s="423"/>
      <c r="G49" s="423"/>
      <c r="H49" s="423"/>
      <c r="I49" s="128"/>
      <c r="J49" s="43"/>
      <c r="K49" s="46"/>
    </row>
    <row r="50" spans="2:47">
      <c r="B50" s="29"/>
      <c r="C50" s="38" t="s">
        <v>175</v>
      </c>
      <c r="D50" s="30"/>
      <c r="E50" s="30"/>
      <c r="F50" s="30"/>
      <c r="G50" s="30"/>
      <c r="H50" s="30"/>
      <c r="I50" s="127"/>
      <c r="J50" s="30"/>
      <c r="K50" s="32"/>
    </row>
    <row r="51" spans="2:47" ht="22.5" customHeight="1">
      <c r="B51" s="29"/>
      <c r="C51" s="30"/>
      <c r="D51" s="30"/>
      <c r="E51" s="422" t="s">
        <v>176</v>
      </c>
      <c r="F51" s="382"/>
      <c r="G51" s="382"/>
      <c r="H51" s="382"/>
      <c r="I51" s="127"/>
      <c r="J51" s="30"/>
      <c r="K51" s="32"/>
    </row>
    <row r="52" spans="2:47">
      <c r="B52" s="29"/>
      <c r="C52" s="38" t="s">
        <v>177</v>
      </c>
      <c r="D52" s="30"/>
      <c r="E52" s="30"/>
      <c r="F52" s="30"/>
      <c r="G52" s="30"/>
      <c r="H52" s="30"/>
      <c r="I52" s="127"/>
      <c r="J52" s="30"/>
      <c r="K52" s="32"/>
    </row>
    <row r="53" spans="2:47" s="1" customFormat="1" ht="22.5" customHeight="1">
      <c r="B53" s="42"/>
      <c r="C53" s="43"/>
      <c r="D53" s="43"/>
      <c r="E53" s="406" t="s">
        <v>3068</v>
      </c>
      <c r="F53" s="424"/>
      <c r="G53" s="424"/>
      <c r="H53" s="424"/>
      <c r="I53" s="128"/>
      <c r="J53" s="43"/>
      <c r="K53" s="46"/>
    </row>
    <row r="54" spans="2:47" s="1" customFormat="1" ht="14.45" customHeight="1">
      <c r="B54" s="42"/>
      <c r="C54" s="38" t="s">
        <v>3069</v>
      </c>
      <c r="D54" s="43"/>
      <c r="E54" s="43"/>
      <c r="F54" s="43"/>
      <c r="G54" s="43"/>
      <c r="H54" s="43"/>
      <c r="I54" s="128"/>
      <c r="J54" s="43"/>
      <c r="K54" s="46"/>
    </row>
    <row r="55" spans="2:47" s="1" customFormat="1" ht="23.25" customHeight="1">
      <c r="B55" s="42"/>
      <c r="C55" s="43"/>
      <c r="D55" s="43"/>
      <c r="E55" s="425" t="str">
        <f>E13</f>
        <v>01.2C - SO 01.2 - Hromosvody</v>
      </c>
      <c r="F55" s="424"/>
      <c r="G55" s="424"/>
      <c r="H55" s="424"/>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J113</f>
        <v>0</v>
      </c>
      <c r="K64" s="46"/>
      <c r="AU64" s="25" t="s">
        <v>184</v>
      </c>
    </row>
    <row r="65" spans="2:11" s="8" customFormat="1" ht="24.95" customHeight="1">
      <c r="B65" s="159"/>
      <c r="C65" s="160"/>
      <c r="D65" s="161" t="s">
        <v>3960</v>
      </c>
      <c r="E65" s="162"/>
      <c r="F65" s="162"/>
      <c r="G65" s="162"/>
      <c r="H65" s="162"/>
      <c r="I65" s="163"/>
      <c r="J65" s="164">
        <f>J114</f>
        <v>0</v>
      </c>
      <c r="K65" s="165"/>
    </row>
    <row r="66" spans="2:11" s="9" customFormat="1" ht="19.899999999999999" customHeight="1">
      <c r="B66" s="166"/>
      <c r="C66" s="167"/>
      <c r="D66" s="168" t="s">
        <v>3961</v>
      </c>
      <c r="E66" s="169"/>
      <c r="F66" s="169"/>
      <c r="G66" s="169"/>
      <c r="H66" s="169"/>
      <c r="I66" s="170"/>
      <c r="J66" s="171">
        <f>J115</f>
        <v>0</v>
      </c>
      <c r="K66" s="172"/>
    </row>
    <row r="67" spans="2:11" s="9" customFormat="1" ht="14.85" customHeight="1">
      <c r="B67" s="166"/>
      <c r="C67" s="167"/>
      <c r="D67" s="168" t="s">
        <v>3962</v>
      </c>
      <c r="E67" s="169"/>
      <c r="F67" s="169"/>
      <c r="G67" s="169"/>
      <c r="H67" s="169"/>
      <c r="I67" s="170"/>
      <c r="J67" s="171">
        <f>J116</f>
        <v>0</v>
      </c>
      <c r="K67" s="172"/>
    </row>
    <row r="68" spans="2:11" s="9" customFormat="1" ht="14.85" customHeight="1">
      <c r="B68" s="166"/>
      <c r="C68" s="167"/>
      <c r="D68" s="168" t="s">
        <v>3963</v>
      </c>
      <c r="E68" s="169"/>
      <c r="F68" s="169"/>
      <c r="G68" s="169"/>
      <c r="H68" s="169"/>
      <c r="I68" s="170"/>
      <c r="J68" s="171">
        <f>J118</f>
        <v>0</v>
      </c>
      <c r="K68" s="172"/>
    </row>
    <row r="69" spans="2:11" s="9" customFormat="1" ht="14.85" customHeight="1">
      <c r="B69" s="166"/>
      <c r="C69" s="167"/>
      <c r="D69" s="168" t="s">
        <v>3964</v>
      </c>
      <c r="E69" s="169"/>
      <c r="F69" s="169"/>
      <c r="G69" s="169"/>
      <c r="H69" s="169"/>
      <c r="I69" s="170"/>
      <c r="J69" s="171">
        <f>J120</f>
        <v>0</v>
      </c>
      <c r="K69" s="172"/>
    </row>
    <row r="70" spans="2:11" s="9" customFormat="1" ht="14.85" customHeight="1">
      <c r="B70" s="166"/>
      <c r="C70" s="167"/>
      <c r="D70" s="168" t="s">
        <v>3965</v>
      </c>
      <c r="E70" s="169"/>
      <c r="F70" s="169"/>
      <c r="G70" s="169"/>
      <c r="H70" s="169"/>
      <c r="I70" s="170"/>
      <c r="J70" s="171">
        <f>J123</f>
        <v>0</v>
      </c>
      <c r="K70" s="172"/>
    </row>
    <row r="71" spans="2:11" s="9" customFormat="1" ht="14.85" customHeight="1">
      <c r="B71" s="166"/>
      <c r="C71" s="167"/>
      <c r="D71" s="168" t="s">
        <v>3966</v>
      </c>
      <c r="E71" s="169"/>
      <c r="F71" s="169"/>
      <c r="G71" s="169"/>
      <c r="H71" s="169"/>
      <c r="I71" s="170"/>
      <c r="J71" s="171">
        <f>J125</f>
        <v>0</v>
      </c>
      <c r="K71" s="172"/>
    </row>
    <row r="72" spans="2:11" s="9" customFormat="1" ht="19.899999999999999" customHeight="1">
      <c r="B72" s="166"/>
      <c r="C72" s="167"/>
      <c r="D72" s="168" t="s">
        <v>3967</v>
      </c>
      <c r="E72" s="169"/>
      <c r="F72" s="169"/>
      <c r="G72" s="169"/>
      <c r="H72" s="169"/>
      <c r="I72" s="170"/>
      <c r="J72" s="171">
        <f>J127</f>
        <v>0</v>
      </c>
      <c r="K72" s="172"/>
    </row>
    <row r="73" spans="2:11" s="9" customFormat="1" ht="14.85" customHeight="1">
      <c r="B73" s="166"/>
      <c r="C73" s="167"/>
      <c r="D73" s="168" t="s">
        <v>3968</v>
      </c>
      <c r="E73" s="169"/>
      <c r="F73" s="169"/>
      <c r="G73" s="169"/>
      <c r="H73" s="169"/>
      <c r="I73" s="170"/>
      <c r="J73" s="171">
        <f>J130</f>
        <v>0</v>
      </c>
      <c r="K73" s="172"/>
    </row>
    <row r="74" spans="2:11" s="9" customFormat="1" ht="14.85" customHeight="1">
      <c r="B74" s="166"/>
      <c r="C74" s="167"/>
      <c r="D74" s="168" t="s">
        <v>3969</v>
      </c>
      <c r="E74" s="169"/>
      <c r="F74" s="169"/>
      <c r="G74" s="169"/>
      <c r="H74" s="169"/>
      <c r="I74" s="170"/>
      <c r="J74" s="171">
        <f>J139</f>
        <v>0</v>
      </c>
      <c r="K74" s="172"/>
    </row>
    <row r="75" spans="2:11" s="9" customFormat="1" ht="14.85" customHeight="1">
      <c r="B75" s="166"/>
      <c r="C75" s="167"/>
      <c r="D75" s="168" t="s">
        <v>3970</v>
      </c>
      <c r="E75" s="169"/>
      <c r="F75" s="169"/>
      <c r="G75" s="169"/>
      <c r="H75" s="169"/>
      <c r="I75" s="170"/>
      <c r="J75" s="171">
        <f>J141</f>
        <v>0</v>
      </c>
      <c r="K75" s="172"/>
    </row>
    <row r="76" spans="2:11" s="9" customFormat="1" ht="14.85" customHeight="1">
      <c r="B76" s="166"/>
      <c r="C76" s="167"/>
      <c r="D76" s="168" t="s">
        <v>3971</v>
      </c>
      <c r="E76" s="169"/>
      <c r="F76" s="169"/>
      <c r="G76" s="169"/>
      <c r="H76" s="169"/>
      <c r="I76" s="170"/>
      <c r="J76" s="171">
        <f>J143</f>
        <v>0</v>
      </c>
      <c r="K76" s="172"/>
    </row>
    <row r="77" spans="2:11" s="9" customFormat="1" ht="14.85" customHeight="1">
      <c r="B77" s="166"/>
      <c r="C77" s="167"/>
      <c r="D77" s="168" t="s">
        <v>3972</v>
      </c>
      <c r="E77" s="169"/>
      <c r="F77" s="169"/>
      <c r="G77" s="169"/>
      <c r="H77" s="169"/>
      <c r="I77" s="170"/>
      <c r="J77" s="171">
        <f>J145</f>
        <v>0</v>
      </c>
      <c r="K77" s="172"/>
    </row>
    <row r="78" spans="2:11" s="9" customFormat="1" ht="14.85" customHeight="1">
      <c r="B78" s="166"/>
      <c r="C78" s="167"/>
      <c r="D78" s="168" t="s">
        <v>3973</v>
      </c>
      <c r="E78" s="169"/>
      <c r="F78" s="169"/>
      <c r="G78" s="169"/>
      <c r="H78" s="169"/>
      <c r="I78" s="170"/>
      <c r="J78" s="171">
        <f>J147</f>
        <v>0</v>
      </c>
      <c r="K78" s="172"/>
    </row>
    <row r="79" spans="2:11" s="9" customFormat="1" ht="14.85" customHeight="1">
      <c r="B79" s="166"/>
      <c r="C79" s="167"/>
      <c r="D79" s="168" t="s">
        <v>3974</v>
      </c>
      <c r="E79" s="169"/>
      <c r="F79" s="169"/>
      <c r="G79" s="169"/>
      <c r="H79" s="169"/>
      <c r="I79" s="170"/>
      <c r="J79" s="171">
        <f>J149</f>
        <v>0</v>
      </c>
      <c r="K79" s="172"/>
    </row>
    <row r="80" spans="2:11" s="9" customFormat="1" ht="14.85" customHeight="1">
      <c r="B80" s="166"/>
      <c r="C80" s="167"/>
      <c r="D80" s="168" t="s">
        <v>3975</v>
      </c>
      <c r="E80" s="169"/>
      <c r="F80" s="169"/>
      <c r="G80" s="169"/>
      <c r="H80" s="169"/>
      <c r="I80" s="170"/>
      <c r="J80" s="171">
        <f>J151</f>
        <v>0</v>
      </c>
      <c r="K80" s="172"/>
    </row>
    <row r="81" spans="2:12" s="9" customFormat="1" ht="14.85" customHeight="1">
      <c r="B81" s="166"/>
      <c r="C81" s="167"/>
      <c r="D81" s="168" t="s">
        <v>3976</v>
      </c>
      <c r="E81" s="169"/>
      <c r="F81" s="169"/>
      <c r="G81" s="169"/>
      <c r="H81" s="169"/>
      <c r="I81" s="170"/>
      <c r="J81" s="171">
        <f>J153</f>
        <v>0</v>
      </c>
      <c r="K81" s="172"/>
    </row>
    <row r="82" spans="2:12" s="9" customFormat="1" ht="14.85" customHeight="1">
      <c r="B82" s="166"/>
      <c r="C82" s="167"/>
      <c r="D82" s="168" t="s">
        <v>3977</v>
      </c>
      <c r="E82" s="169"/>
      <c r="F82" s="169"/>
      <c r="G82" s="169"/>
      <c r="H82" s="169"/>
      <c r="I82" s="170"/>
      <c r="J82" s="171">
        <f>J155</f>
        <v>0</v>
      </c>
      <c r="K82" s="172"/>
    </row>
    <row r="83" spans="2:12" s="9" customFormat="1" ht="14.85" customHeight="1">
      <c r="B83" s="166"/>
      <c r="C83" s="167"/>
      <c r="D83" s="168" t="s">
        <v>3978</v>
      </c>
      <c r="E83" s="169"/>
      <c r="F83" s="169"/>
      <c r="G83" s="169"/>
      <c r="H83" s="169"/>
      <c r="I83" s="170"/>
      <c r="J83" s="171">
        <f>J159</f>
        <v>0</v>
      </c>
      <c r="K83" s="172"/>
    </row>
    <row r="84" spans="2:12" s="8" customFormat="1" ht="24.95" customHeight="1">
      <c r="B84" s="159"/>
      <c r="C84" s="160"/>
      <c r="D84" s="161" t="s">
        <v>3979</v>
      </c>
      <c r="E84" s="162"/>
      <c r="F84" s="162"/>
      <c r="G84" s="162"/>
      <c r="H84" s="162"/>
      <c r="I84" s="163"/>
      <c r="J84" s="164">
        <f>J163</f>
        <v>0</v>
      </c>
      <c r="K84" s="165"/>
    </row>
    <row r="85" spans="2:12" s="9" customFormat="1" ht="19.899999999999999" customHeight="1">
      <c r="B85" s="166"/>
      <c r="C85" s="167"/>
      <c r="D85" s="168" t="s">
        <v>3980</v>
      </c>
      <c r="E85" s="169"/>
      <c r="F85" s="169"/>
      <c r="G85" s="169"/>
      <c r="H85" s="169"/>
      <c r="I85" s="170"/>
      <c r="J85" s="171">
        <f>J164</f>
        <v>0</v>
      </c>
      <c r="K85" s="172"/>
    </row>
    <row r="86" spans="2:12" s="9" customFormat="1" ht="19.899999999999999" customHeight="1">
      <c r="B86" s="166"/>
      <c r="C86" s="167"/>
      <c r="D86" s="168" t="s">
        <v>3981</v>
      </c>
      <c r="E86" s="169"/>
      <c r="F86" s="169"/>
      <c r="G86" s="169"/>
      <c r="H86" s="169"/>
      <c r="I86" s="170"/>
      <c r="J86" s="171">
        <f>J166</f>
        <v>0</v>
      </c>
      <c r="K86" s="172"/>
    </row>
    <row r="87" spans="2:12" s="9" customFormat="1" ht="19.899999999999999" customHeight="1">
      <c r="B87" s="166"/>
      <c r="C87" s="167"/>
      <c r="D87" s="168" t="s">
        <v>3982</v>
      </c>
      <c r="E87" s="169"/>
      <c r="F87" s="169"/>
      <c r="G87" s="169"/>
      <c r="H87" s="169"/>
      <c r="I87" s="170"/>
      <c r="J87" s="171">
        <f>J168</f>
        <v>0</v>
      </c>
      <c r="K87" s="172"/>
    </row>
    <row r="88" spans="2:12" s="9" customFormat="1" ht="19.899999999999999" customHeight="1">
      <c r="B88" s="166"/>
      <c r="C88" s="167"/>
      <c r="D88" s="168" t="s">
        <v>3983</v>
      </c>
      <c r="E88" s="169"/>
      <c r="F88" s="169"/>
      <c r="G88" s="169"/>
      <c r="H88" s="169"/>
      <c r="I88" s="170"/>
      <c r="J88" s="171">
        <f>J170</f>
        <v>0</v>
      </c>
      <c r="K88" s="172"/>
    </row>
    <row r="89" spans="2:12" s="9" customFormat="1" ht="19.899999999999999" customHeight="1">
      <c r="B89" s="166"/>
      <c r="C89" s="167"/>
      <c r="D89" s="168" t="s">
        <v>3984</v>
      </c>
      <c r="E89" s="169"/>
      <c r="F89" s="169"/>
      <c r="G89" s="169"/>
      <c r="H89" s="169"/>
      <c r="I89" s="170"/>
      <c r="J89" s="171">
        <f>J172</f>
        <v>0</v>
      </c>
      <c r="K89" s="172"/>
    </row>
    <row r="90" spans="2:12" s="1" customFormat="1" ht="21.75" customHeight="1">
      <c r="B90" s="42"/>
      <c r="C90" s="43"/>
      <c r="D90" s="43"/>
      <c r="E90" s="43"/>
      <c r="F90" s="43"/>
      <c r="G90" s="43"/>
      <c r="H90" s="43"/>
      <c r="I90" s="128"/>
      <c r="J90" s="43"/>
      <c r="K90" s="46"/>
    </row>
    <row r="91" spans="2:12" s="1" customFormat="1" ht="6.95" customHeight="1">
      <c r="B91" s="57"/>
      <c r="C91" s="58"/>
      <c r="D91" s="58"/>
      <c r="E91" s="58"/>
      <c r="F91" s="58"/>
      <c r="G91" s="58"/>
      <c r="H91" s="58"/>
      <c r="I91" s="149"/>
      <c r="J91" s="58"/>
      <c r="K91" s="59"/>
    </row>
    <row r="95" spans="2:12" s="1" customFormat="1" ht="6.95" customHeight="1">
      <c r="B95" s="60"/>
      <c r="C95" s="61"/>
      <c r="D95" s="61"/>
      <c r="E95" s="61"/>
      <c r="F95" s="61"/>
      <c r="G95" s="61"/>
      <c r="H95" s="61"/>
      <c r="I95" s="152"/>
      <c r="J95" s="61"/>
      <c r="K95" s="61"/>
      <c r="L95" s="62"/>
    </row>
    <row r="96" spans="2:12" s="1" customFormat="1" ht="36.950000000000003" customHeight="1">
      <c r="B96" s="42"/>
      <c r="C96" s="63" t="s">
        <v>212</v>
      </c>
      <c r="D96" s="64"/>
      <c r="E96" s="64"/>
      <c r="F96" s="64"/>
      <c r="G96" s="64"/>
      <c r="H96" s="64"/>
      <c r="I96" s="173"/>
      <c r="J96" s="64"/>
      <c r="K96" s="64"/>
      <c r="L96" s="62"/>
    </row>
    <row r="97" spans="2:20" s="1" customFormat="1" ht="6.95" customHeight="1">
      <c r="B97" s="42"/>
      <c r="C97" s="64"/>
      <c r="D97" s="64"/>
      <c r="E97" s="64"/>
      <c r="F97" s="64"/>
      <c r="G97" s="64"/>
      <c r="H97" s="64"/>
      <c r="I97" s="173"/>
      <c r="J97" s="64"/>
      <c r="K97" s="64"/>
      <c r="L97" s="62"/>
    </row>
    <row r="98" spans="2:20" s="1" customFormat="1" ht="14.45" customHeight="1">
      <c r="B98" s="42"/>
      <c r="C98" s="66" t="s">
        <v>18</v>
      </c>
      <c r="D98" s="64"/>
      <c r="E98" s="64"/>
      <c r="F98" s="64"/>
      <c r="G98" s="64"/>
      <c r="H98" s="64"/>
      <c r="I98" s="173"/>
      <c r="J98" s="64"/>
      <c r="K98" s="64"/>
      <c r="L98" s="62"/>
    </row>
    <row r="99" spans="2:20" s="1" customFormat="1" ht="22.5" customHeight="1">
      <c r="B99" s="42"/>
      <c r="C99" s="64"/>
      <c r="D99" s="64"/>
      <c r="E99" s="426" t="str">
        <f>E7</f>
        <v>NOVÁ PSYCHIATRIE - NEMOCNICE TÁBOR (staveniště A)</v>
      </c>
      <c r="F99" s="427"/>
      <c r="G99" s="427"/>
      <c r="H99" s="427"/>
      <c r="I99" s="173"/>
      <c r="J99" s="64"/>
      <c r="K99" s="64"/>
      <c r="L99" s="62"/>
    </row>
    <row r="100" spans="2:20">
      <c r="B100" s="29"/>
      <c r="C100" s="66" t="s">
        <v>175</v>
      </c>
      <c r="D100" s="174"/>
      <c r="E100" s="174"/>
      <c r="F100" s="174"/>
      <c r="G100" s="174"/>
      <c r="H100" s="174"/>
      <c r="J100" s="174"/>
      <c r="K100" s="174"/>
      <c r="L100" s="175"/>
    </row>
    <row r="101" spans="2:20" ht="22.5" customHeight="1">
      <c r="B101" s="29"/>
      <c r="C101" s="174"/>
      <c r="D101" s="174"/>
      <c r="E101" s="426" t="s">
        <v>176</v>
      </c>
      <c r="F101" s="431"/>
      <c r="G101" s="431"/>
      <c r="H101" s="431"/>
      <c r="J101" s="174"/>
      <c r="K101" s="174"/>
      <c r="L101" s="175"/>
    </row>
    <row r="102" spans="2:20">
      <c r="B102" s="29"/>
      <c r="C102" s="66" t="s">
        <v>177</v>
      </c>
      <c r="D102" s="174"/>
      <c r="E102" s="174"/>
      <c r="F102" s="174"/>
      <c r="G102" s="174"/>
      <c r="H102" s="174"/>
      <c r="J102" s="174"/>
      <c r="K102" s="174"/>
      <c r="L102" s="175"/>
    </row>
    <row r="103" spans="2:20" s="1" customFormat="1" ht="22.5" customHeight="1">
      <c r="B103" s="42"/>
      <c r="C103" s="64"/>
      <c r="D103" s="64"/>
      <c r="E103" s="430" t="s">
        <v>3068</v>
      </c>
      <c r="F103" s="428"/>
      <c r="G103" s="428"/>
      <c r="H103" s="428"/>
      <c r="I103" s="173"/>
      <c r="J103" s="64"/>
      <c r="K103" s="64"/>
      <c r="L103" s="62"/>
    </row>
    <row r="104" spans="2:20" s="1" customFormat="1" ht="14.45" customHeight="1">
      <c r="B104" s="42"/>
      <c r="C104" s="66" t="s">
        <v>3069</v>
      </c>
      <c r="D104" s="64"/>
      <c r="E104" s="64"/>
      <c r="F104" s="64"/>
      <c r="G104" s="64"/>
      <c r="H104" s="64"/>
      <c r="I104" s="173"/>
      <c r="J104" s="64"/>
      <c r="K104" s="64"/>
      <c r="L104" s="62"/>
    </row>
    <row r="105" spans="2:20" s="1" customFormat="1" ht="23.25" customHeight="1">
      <c r="B105" s="42"/>
      <c r="C105" s="64"/>
      <c r="D105" s="64"/>
      <c r="E105" s="397" t="str">
        <f>E13</f>
        <v>01.2C - SO 01.2 - Hromosvody</v>
      </c>
      <c r="F105" s="428"/>
      <c r="G105" s="428"/>
      <c r="H105" s="428"/>
      <c r="I105" s="173"/>
      <c r="J105" s="64"/>
      <c r="K105" s="64"/>
      <c r="L105" s="62"/>
    </row>
    <row r="106" spans="2:20" s="1" customFormat="1" ht="6.95" customHeight="1">
      <c r="B106" s="42"/>
      <c r="C106" s="64"/>
      <c r="D106" s="64"/>
      <c r="E106" s="64"/>
      <c r="F106" s="64"/>
      <c r="G106" s="64"/>
      <c r="H106" s="64"/>
      <c r="I106" s="173"/>
      <c r="J106" s="64"/>
      <c r="K106" s="64"/>
      <c r="L106" s="62"/>
    </row>
    <row r="107" spans="2:20" s="1" customFormat="1" ht="18" customHeight="1">
      <c r="B107" s="42"/>
      <c r="C107" s="66" t="s">
        <v>25</v>
      </c>
      <c r="D107" s="64"/>
      <c r="E107" s="64"/>
      <c r="F107" s="176" t="str">
        <f>F16</f>
        <v>Tábor</v>
      </c>
      <c r="G107" s="64"/>
      <c r="H107" s="64"/>
      <c r="I107" s="177" t="s">
        <v>27</v>
      </c>
      <c r="J107" s="74" t="str">
        <f>IF(J16="","",J16)</f>
        <v>13. 9. 2017</v>
      </c>
      <c r="K107" s="64"/>
      <c r="L107" s="62"/>
    </row>
    <row r="108" spans="2:20" s="1" customFormat="1" ht="6.95" customHeight="1">
      <c r="B108" s="42"/>
      <c r="C108" s="64"/>
      <c r="D108" s="64"/>
      <c r="E108" s="64"/>
      <c r="F108" s="64"/>
      <c r="G108" s="64"/>
      <c r="H108" s="64"/>
      <c r="I108" s="173"/>
      <c r="J108" s="64"/>
      <c r="K108" s="64"/>
      <c r="L108" s="62"/>
    </row>
    <row r="109" spans="2:20" s="1" customFormat="1">
      <c r="B109" s="42"/>
      <c r="C109" s="66" t="s">
        <v>31</v>
      </c>
      <c r="D109" s="64"/>
      <c r="E109" s="64"/>
      <c r="F109" s="176" t="str">
        <f>E19</f>
        <v>Nemocnice Tábor,a.s.Kpt. Jaroše 2000 390 02 Tábor</v>
      </c>
      <c r="G109" s="64"/>
      <c r="H109" s="64"/>
      <c r="I109" s="177" t="s">
        <v>39</v>
      </c>
      <c r="J109" s="176" t="str">
        <f>E25</f>
        <v>Atelier H1 Ing.arch.J.Hochman, K Biřičce, HK</v>
      </c>
      <c r="K109" s="64"/>
      <c r="L109" s="62"/>
    </row>
    <row r="110" spans="2:20" s="1" customFormat="1" ht="14.45" customHeight="1">
      <c r="B110" s="42"/>
      <c r="C110" s="66" t="s">
        <v>37</v>
      </c>
      <c r="D110" s="64"/>
      <c r="E110" s="64"/>
      <c r="F110" s="176" t="str">
        <f>IF(E22="","",E22)</f>
        <v/>
      </c>
      <c r="G110" s="64"/>
      <c r="H110" s="64"/>
      <c r="I110" s="173"/>
      <c r="J110" s="64"/>
      <c r="K110" s="64"/>
      <c r="L110" s="62"/>
    </row>
    <row r="111" spans="2:20" s="1" customFormat="1" ht="10.35" customHeight="1">
      <c r="B111" s="42"/>
      <c r="C111" s="64"/>
      <c r="D111" s="64"/>
      <c r="E111" s="64"/>
      <c r="F111" s="64"/>
      <c r="G111" s="64"/>
      <c r="H111" s="64"/>
      <c r="I111" s="173"/>
      <c r="J111" s="64"/>
      <c r="K111" s="64"/>
      <c r="L111" s="62"/>
    </row>
    <row r="112" spans="2:20" s="10" customFormat="1" ht="29.25" customHeight="1">
      <c r="B112" s="178"/>
      <c r="C112" s="179" t="s">
        <v>213</v>
      </c>
      <c r="D112" s="180" t="s">
        <v>64</v>
      </c>
      <c r="E112" s="180" t="s">
        <v>60</v>
      </c>
      <c r="F112" s="180" t="s">
        <v>214</v>
      </c>
      <c r="G112" s="180" t="s">
        <v>215</v>
      </c>
      <c r="H112" s="180" t="s">
        <v>216</v>
      </c>
      <c r="I112" s="181" t="s">
        <v>217</v>
      </c>
      <c r="J112" s="180" t="s">
        <v>182</v>
      </c>
      <c r="K112" s="182" t="s">
        <v>218</v>
      </c>
      <c r="L112" s="183"/>
      <c r="M112" s="82" t="s">
        <v>219</v>
      </c>
      <c r="N112" s="83" t="s">
        <v>49</v>
      </c>
      <c r="O112" s="83" t="s">
        <v>220</v>
      </c>
      <c r="P112" s="83" t="s">
        <v>221</v>
      </c>
      <c r="Q112" s="83" t="s">
        <v>222</v>
      </c>
      <c r="R112" s="83" t="s">
        <v>223</v>
      </c>
      <c r="S112" s="83" t="s">
        <v>224</v>
      </c>
      <c r="T112" s="84" t="s">
        <v>225</v>
      </c>
    </row>
    <row r="113" spans="2:65" s="1" customFormat="1" ht="29.25" customHeight="1">
      <c r="B113" s="42"/>
      <c r="C113" s="88" t="s">
        <v>183</v>
      </c>
      <c r="D113" s="64"/>
      <c r="E113" s="64"/>
      <c r="F113" s="64"/>
      <c r="G113" s="64"/>
      <c r="H113" s="64"/>
      <c r="I113" s="173"/>
      <c r="J113" s="184">
        <f>BK113</f>
        <v>0</v>
      </c>
      <c r="K113" s="64"/>
      <c r="L113" s="62"/>
      <c r="M113" s="85"/>
      <c r="N113" s="86"/>
      <c r="O113" s="86"/>
      <c r="P113" s="185">
        <f>P114+P163</f>
        <v>0</v>
      </c>
      <c r="Q113" s="86"/>
      <c r="R113" s="185">
        <f>R114+R163</f>
        <v>0</v>
      </c>
      <c r="S113" s="86"/>
      <c r="T113" s="186">
        <f>T114+T163</f>
        <v>0</v>
      </c>
      <c r="AT113" s="25" t="s">
        <v>78</v>
      </c>
      <c r="AU113" s="25" t="s">
        <v>184</v>
      </c>
      <c r="BK113" s="187">
        <f>BK114+BK163</f>
        <v>0</v>
      </c>
    </row>
    <row r="114" spans="2:65" s="11" customFormat="1" ht="37.35" customHeight="1">
      <c r="B114" s="188"/>
      <c r="C114" s="189"/>
      <c r="D114" s="190" t="s">
        <v>78</v>
      </c>
      <c r="E114" s="191" t="s">
        <v>3134</v>
      </c>
      <c r="F114" s="191" t="s">
        <v>3985</v>
      </c>
      <c r="G114" s="189"/>
      <c r="H114" s="189"/>
      <c r="I114" s="192"/>
      <c r="J114" s="193">
        <f>BK114</f>
        <v>0</v>
      </c>
      <c r="K114" s="189"/>
      <c r="L114" s="194"/>
      <c r="M114" s="195"/>
      <c r="N114" s="196"/>
      <c r="O114" s="196"/>
      <c r="P114" s="197">
        <f>P115+P127</f>
        <v>0</v>
      </c>
      <c r="Q114" s="196"/>
      <c r="R114" s="197">
        <f>R115+R127</f>
        <v>0</v>
      </c>
      <c r="S114" s="196"/>
      <c r="T114" s="198">
        <f>T115+T127</f>
        <v>0</v>
      </c>
      <c r="AR114" s="199" t="s">
        <v>101</v>
      </c>
      <c r="AT114" s="200" t="s">
        <v>78</v>
      </c>
      <c r="AU114" s="200" t="s">
        <v>79</v>
      </c>
      <c r="AY114" s="199" t="s">
        <v>228</v>
      </c>
      <c r="BK114" s="201">
        <f>BK115+BK127</f>
        <v>0</v>
      </c>
    </row>
    <row r="115" spans="2:65" s="11" customFormat="1" ht="19.899999999999999" customHeight="1">
      <c r="B115" s="188"/>
      <c r="C115" s="189"/>
      <c r="D115" s="190" t="s">
        <v>78</v>
      </c>
      <c r="E115" s="294" t="s">
        <v>3138</v>
      </c>
      <c r="F115" s="294" t="s">
        <v>3986</v>
      </c>
      <c r="G115" s="189"/>
      <c r="H115" s="189"/>
      <c r="I115" s="192"/>
      <c r="J115" s="295">
        <f>BK115</f>
        <v>0</v>
      </c>
      <c r="K115" s="189"/>
      <c r="L115" s="194"/>
      <c r="M115" s="195"/>
      <c r="N115" s="196"/>
      <c r="O115" s="196"/>
      <c r="P115" s="197">
        <f>P116+P118+P120+P123+P125</f>
        <v>0</v>
      </c>
      <c r="Q115" s="196"/>
      <c r="R115" s="197">
        <f>R116+R118+R120+R123+R125</f>
        <v>0</v>
      </c>
      <c r="S115" s="196"/>
      <c r="T115" s="198">
        <f>T116+T118+T120+T123+T125</f>
        <v>0</v>
      </c>
      <c r="AR115" s="199" t="s">
        <v>101</v>
      </c>
      <c r="AT115" s="200" t="s">
        <v>78</v>
      </c>
      <c r="AU115" s="200" t="s">
        <v>24</v>
      </c>
      <c r="AY115" s="199" t="s">
        <v>228</v>
      </c>
      <c r="BK115" s="201">
        <f>BK116+BK118+BK120+BK123+BK125</f>
        <v>0</v>
      </c>
    </row>
    <row r="116" spans="2:65" s="11" customFormat="1" ht="14.85" customHeight="1">
      <c r="B116" s="188"/>
      <c r="C116" s="189"/>
      <c r="D116" s="202" t="s">
        <v>78</v>
      </c>
      <c r="E116" s="203" t="s">
        <v>3140</v>
      </c>
      <c r="F116" s="203" t="s">
        <v>3987</v>
      </c>
      <c r="G116" s="189"/>
      <c r="H116" s="189"/>
      <c r="I116" s="192"/>
      <c r="J116" s="204">
        <f>BK116</f>
        <v>0</v>
      </c>
      <c r="K116" s="189"/>
      <c r="L116" s="194"/>
      <c r="M116" s="195"/>
      <c r="N116" s="196"/>
      <c r="O116" s="196"/>
      <c r="P116" s="197">
        <f>P117</f>
        <v>0</v>
      </c>
      <c r="Q116" s="196"/>
      <c r="R116" s="197">
        <f>R117</f>
        <v>0</v>
      </c>
      <c r="S116" s="196"/>
      <c r="T116" s="198">
        <f>T117</f>
        <v>0</v>
      </c>
      <c r="AR116" s="199" t="s">
        <v>101</v>
      </c>
      <c r="AT116" s="200" t="s">
        <v>78</v>
      </c>
      <c r="AU116" s="200" t="s">
        <v>87</v>
      </c>
      <c r="AY116" s="199" t="s">
        <v>228</v>
      </c>
      <c r="BK116" s="201">
        <f>BK117</f>
        <v>0</v>
      </c>
    </row>
    <row r="117" spans="2:65" s="1" customFormat="1" ht="22.5" customHeight="1">
      <c r="B117" s="42"/>
      <c r="C117" s="205" t="s">
        <v>24</v>
      </c>
      <c r="D117" s="205" t="s">
        <v>230</v>
      </c>
      <c r="E117" s="206" t="s">
        <v>3988</v>
      </c>
      <c r="F117" s="207" t="s">
        <v>3989</v>
      </c>
      <c r="G117" s="208" t="s">
        <v>328</v>
      </c>
      <c r="H117" s="209">
        <v>1021</v>
      </c>
      <c r="I117" s="210"/>
      <c r="J117" s="211">
        <f>ROUND(I117*H117,2)</f>
        <v>0</v>
      </c>
      <c r="K117" s="207" t="s">
        <v>3144</v>
      </c>
      <c r="L117" s="62"/>
      <c r="M117" s="212" t="s">
        <v>22</v>
      </c>
      <c r="N117" s="213" t="s">
        <v>50</v>
      </c>
      <c r="O117" s="43"/>
      <c r="P117" s="214">
        <f>O117*H117</f>
        <v>0</v>
      </c>
      <c r="Q117" s="214">
        <v>0</v>
      </c>
      <c r="R117" s="214">
        <f>Q117*H117</f>
        <v>0</v>
      </c>
      <c r="S117" s="214">
        <v>0</v>
      </c>
      <c r="T117" s="215">
        <f>S117*H117</f>
        <v>0</v>
      </c>
      <c r="AR117" s="25" t="s">
        <v>588</v>
      </c>
      <c r="AT117" s="25" t="s">
        <v>230</v>
      </c>
      <c r="AU117" s="25" t="s">
        <v>101</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3990</v>
      </c>
    </row>
    <row r="118" spans="2:65" s="11" customFormat="1" ht="22.35" customHeight="1">
      <c r="B118" s="188"/>
      <c r="C118" s="189"/>
      <c r="D118" s="202" t="s">
        <v>78</v>
      </c>
      <c r="E118" s="203" t="s">
        <v>3146</v>
      </c>
      <c r="F118" s="203" t="s">
        <v>3991</v>
      </c>
      <c r="G118" s="189"/>
      <c r="H118" s="189"/>
      <c r="I118" s="192"/>
      <c r="J118" s="204">
        <f>BK118</f>
        <v>0</v>
      </c>
      <c r="K118" s="189"/>
      <c r="L118" s="194"/>
      <c r="M118" s="195"/>
      <c r="N118" s="196"/>
      <c r="O118" s="196"/>
      <c r="P118" s="197">
        <f>P119</f>
        <v>0</v>
      </c>
      <c r="Q118" s="196"/>
      <c r="R118" s="197">
        <f>R119</f>
        <v>0</v>
      </c>
      <c r="S118" s="196"/>
      <c r="T118" s="198">
        <f>T119</f>
        <v>0</v>
      </c>
      <c r="AR118" s="199" t="s">
        <v>101</v>
      </c>
      <c r="AT118" s="200" t="s">
        <v>78</v>
      </c>
      <c r="AU118" s="200" t="s">
        <v>87</v>
      </c>
      <c r="AY118" s="199" t="s">
        <v>228</v>
      </c>
      <c r="BK118" s="201">
        <f>BK119</f>
        <v>0</v>
      </c>
    </row>
    <row r="119" spans="2:65" s="1" customFormat="1" ht="22.5" customHeight="1">
      <c r="B119" s="42"/>
      <c r="C119" s="205" t="s">
        <v>87</v>
      </c>
      <c r="D119" s="205" t="s">
        <v>230</v>
      </c>
      <c r="E119" s="206" t="s">
        <v>3992</v>
      </c>
      <c r="F119" s="207" t="s">
        <v>3993</v>
      </c>
      <c r="G119" s="208" t="s">
        <v>328</v>
      </c>
      <c r="H119" s="209">
        <v>348</v>
      </c>
      <c r="I119" s="210"/>
      <c r="J119" s="211">
        <f>ROUND(I119*H119,2)</f>
        <v>0</v>
      </c>
      <c r="K119" s="207" t="s">
        <v>3144</v>
      </c>
      <c r="L119" s="62"/>
      <c r="M119" s="212" t="s">
        <v>22</v>
      </c>
      <c r="N119" s="213" t="s">
        <v>50</v>
      </c>
      <c r="O119" s="43"/>
      <c r="P119" s="214">
        <f>O119*H119</f>
        <v>0</v>
      </c>
      <c r="Q119" s="214">
        <v>0</v>
      </c>
      <c r="R119" s="214">
        <f>Q119*H119</f>
        <v>0</v>
      </c>
      <c r="S119" s="214">
        <v>0</v>
      </c>
      <c r="T119" s="215">
        <f>S119*H119</f>
        <v>0</v>
      </c>
      <c r="AR119" s="25" t="s">
        <v>588</v>
      </c>
      <c r="AT119" s="25" t="s">
        <v>230</v>
      </c>
      <c r="AU119" s="25" t="s">
        <v>101</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588</v>
      </c>
      <c r="BM119" s="25" t="s">
        <v>3994</v>
      </c>
    </row>
    <row r="120" spans="2:65" s="11" customFormat="1" ht="22.35" customHeight="1">
      <c r="B120" s="188"/>
      <c r="C120" s="189"/>
      <c r="D120" s="202" t="s">
        <v>78</v>
      </c>
      <c r="E120" s="203" t="s">
        <v>3151</v>
      </c>
      <c r="F120" s="203" t="s">
        <v>3995</v>
      </c>
      <c r="G120" s="189"/>
      <c r="H120" s="189"/>
      <c r="I120" s="192"/>
      <c r="J120" s="204">
        <f>BK120</f>
        <v>0</v>
      </c>
      <c r="K120" s="189"/>
      <c r="L120" s="194"/>
      <c r="M120" s="195"/>
      <c r="N120" s="196"/>
      <c r="O120" s="196"/>
      <c r="P120" s="197">
        <f>SUM(P121:P122)</f>
        <v>0</v>
      </c>
      <c r="Q120" s="196"/>
      <c r="R120" s="197">
        <f>SUM(R121:R122)</f>
        <v>0</v>
      </c>
      <c r="S120" s="196"/>
      <c r="T120" s="198">
        <f>SUM(T121:T122)</f>
        <v>0</v>
      </c>
      <c r="AR120" s="199" t="s">
        <v>101</v>
      </c>
      <c r="AT120" s="200" t="s">
        <v>78</v>
      </c>
      <c r="AU120" s="200" t="s">
        <v>87</v>
      </c>
      <c r="AY120" s="199" t="s">
        <v>228</v>
      </c>
      <c r="BK120" s="201">
        <f>SUM(BK121:BK122)</f>
        <v>0</v>
      </c>
    </row>
    <row r="121" spans="2:65" s="1" customFormat="1" ht="22.5" customHeight="1">
      <c r="B121" s="42"/>
      <c r="C121" s="205" t="s">
        <v>101</v>
      </c>
      <c r="D121" s="205" t="s">
        <v>230</v>
      </c>
      <c r="E121" s="206" t="s">
        <v>3996</v>
      </c>
      <c r="F121" s="207" t="s">
        <v>3997</v>
      </c>
      <c r="G121" s="208" t="s">
        <v>852</v>
      </c>
      <c r="H121" s="209">
        <v>168</v>
      </c>
      <c r="I121" s="210"/>
      <c r="J121" s="211">
        <f>ROUND(I121*H121,2)</f>
        <v>0</v>
      </c>
      <c r="K121" s="207" t="s">
        <v>3144</v>
      </c>
      <c r="L121" s="62"/>
      <c r="M121" s="212" t="s">
        <v>22</v>
      </c>
      <c r="N121" s="213" t="s">
        <v>50</v>
      </c>
      <c r="O121" s="43"/>
      <c r="P121" s="214">
        <f>O121*H121</f>
        <v>0</v>
      </c>
      <c r="Q121" s="214">
        <v>0</v>
      </c>
      <c r="R121" s="214">
        <f>Q121*H121</f>
        <v>0</v>
      </c>
      <c r="S121" s="214">
        <v>0</v>
      </c>
      <c r="T121" s="215">
        <f>S121*H121</f>
        <v>0</v>
      </c>
      <c r="AR121" s="25" t="s">
        <v>588</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588</v>
      </c>
      <c r="BM121" s="25" t="s">
        <v>3998</v>
      </c>
    </row>
    <row r="122" spans="2:65" s="1" customFormat="1" ht="22.5" customHeight="1">
      <c r="B122" s="42"/>
      <c r="C122" s="205" t="s">
        <v>235</v>
      </c>
      <c r="D122" s="205" t="s">
        <v>230</v>
      </c>
      <c r="E122" s="206" t="s">
        <v>3999</v>
      </c>
      <c r="F122" s="207" t="s">
        <v>4000</v>
      </c>
      <c r="G122" s="208" t="s">
        <v>852</v>
      </c>
      <c r="H122" s="209">
        <v>42</v>
      </c>
      <c r="I122" s="210"/>
      <c r="J122" s="211">
        <f>ROUND(I122*H122,2)</f>
        <v>0</v>
      </c>
      <c r="K122" s="207" t="s">
        <v>3144</v>
      </c>
      <c r="L122" s="62"/>
      <c r="M122" s="212" t="s">
        <v>22</v>
      </c>
      <c r="N122" s="213" t="s">
        <v>50</v>
      </c>
      <c r="O122" s="43"/>
      <c r="P122" s="214">
        <f>O122*H122</f>
        <v>0</v>
      </c>
      <c r="Q122" s="214">
        <v>0</v>
      </c>
      <c r="R122" s="214">
        <f>Q122*H122</f>
        <v>0</v>
      </c>
      <c r="S122" s="214">
        <v>0</v>
      </c>
      <c r="T122" s="215">
        <f>S122*H122</f>
        <v>0</v>
      </c>
      <c r="AR122" s="25" t="s">
        <v>588</v>
      </c>
      <c r="AT122" s="25" t="s">
        <v>230</v>
      </c>
      <c r="AU122" s="25" t="s">
        <v>101</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588</v>
      </c>
      <c r="BM122" s="25" t="s">
        <v>4001</v>
      </c>
    </row>
    <row r="123" spans="2:65" s="11" customFormat="1" ht="22.35" customHeight="1">
      <c r="B123" s="188"/>
      <c r="C123" s="189"/>
      <c r="D123" s="202" t="s">
        <v>78</v>
      </c>
      <c r="E123" s="203" t="s">
        <v>3156</v>
      </c>
      <c r="F123" s="203" t="s">
        <v>4002</v>
      </c>
      <c r="G123" s="189"/>
      <c r="H123" s="189"/>
      <c r="I123" s="192"/>
      <c r="J123" s="204">
        <f>BK123</f>
        <v>0</v>
      </c>
      <c r="K123" s="189"/>
      <c r="L123" s="194"/>
      <c r="M123" s="195"/>
      <c r="N123" s="196"/>
      <c r="O123" s="196"/>
      <c r="P123" s="197">
        <f>P124</f>
        <v>0</v>
      </c>
      <c r="Q123" s="196"/>
      <c r="R123" s="197">
        <f>R124</f>
        <v>0</v>
      </c>
      <c r="S123" s="196"/>
      <c r="T123" s="198">
        <f>T124</f>
        <v>0</v>
      </c>
      <c r="AR123" s="199" t="s">
        <v>101</v>
      </c>
      <c r="AT123" s="200" t="s">
        <v>78</v>
      </c>
      <c r="AU123" s="200" t="s">
        <v>87</v>
      </c>
      <c r="AY123" s="199" t="s">
        <v>228</v>
      </c>
      <c r="BK123" s="201">
        <f>BK124</f>
        <v>0</v>
      </c>
    </row>
    <row r="124" spans="2:65" s="1" customFormat="1" ht="22.5" customHeight="1">
      <c r="B124" s="42"/>
      <c r="C124" s="205" t="s">
        <v>251</v>
      </c>
      <c r="D124" s="205" t="s">
        <v>230</v>
      </c>
      <c r="E124" s="206" t="s">
        <v>4003</v>
      </c>
      <c r="F124" s="207" t="s">
        <v>4004</v>
      </c>
      <c r="G124" s="208" t="s">
        <v>852</v>
      </c>
      <c r="H124" s="209">
        <v>5</v>
      </c>
      <c r="I124" s="210"/>
      <c r="J124" s="211">
        <f>ROUND(I124*H124,2)</f>
        <v>0</v>
      </c>
      <c r="K124" s="207" t="s">
        <v>3144</v>
      </c>
      <c r="L124" s="62"/>
      <c r="M124" s="212" t="s">
        <v>22</v>
      </c>
      <c r="N124" s="213" t="s">
        <v>50</v>
      </c>
      <c r="O124" s="43"/>
      <c r="P124" s="214">
        <f>O124*H124</f>
        <v>0</v>
      </c>
      <c r="Q124" s="214">
        <v>0</v>
      </c>
      <c r="R124" s="214">
        <f>Q124*H124</f>
        <v>0</v>
      </c>
      <c r="S124" s="214">
        <v>0</v>
      </c>
      <c r="T124" s="215">
        <f>S124*H124</f>
        <v>0</v>
      </c>
      <c r="AR124" s="25" t="s">
        <v>588</v>
      </c>
      <c r="AT124" s="25" t="s">
        <v>230</v>
      </c>
      <c r="AU124" s="25" t="s">
        <v>101</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588</v>
      </c>
      <c r="BM124" s="25" t="s">
        <v>4005</v>
      </c>
    </row>
    <row r="125" spans="2:65" s="11" customFormat="1" ht="22.35" customHeight="1">
      <c r="B125" s="188"/>
      <c r="C125" s="189"/>
      <c r="D125" s="202" t="s">
        <v>78</v>
      </c>
      <c r="E125" s="203" t="s">
        <v>3164</v>
      </c>
      <c r="F125" s="203" t="s">
        <v>4006</v>
      </c>
      <c r="G125" s="189"/>
      <c r="H125" s="189"/>
      <c r="I125" s="192"/>
      <c r="J125" s="204">
        <f>BK125</f>
        <v>0</v>
      </c>
      <c r="K125" s="189"/>
      <c r="L125" s="194"/>
      <c r="M125" s="195"/>
      <c r="N125" s="196"/>
      <c r="O125" s="196"/>
      <c r="P125" s="197">
        <f>P126</f>
        <v>0</v>
      </c>
      <c r="Q125" s="196"/>
      <c r="R125" s="197">
        <f>R126</f>
        <v>0</v>
      </c>
      <c r="S125" s="196"/>
      <c r="T125" s="198">
        <f>T126</f>
        <v>0</v>
      </c>
      <c r="AR125" s="199" t="s">
        <v>101</v>
      </c>
      <c r="AT125" s="200" t="s">
        <v>78</v>
      </c>
      <c r="AU125" s="200" t="s">
        <v>87</v>
      </c>
      <c r="AY125" s="199" t="s">
        <v>228</v>
      </c>
      <c r="BK125" s="201">
        <f>BK126</f>
        <v>0</v>
      </c>
    </row>
    <row r="126" spans="2:65" s="1" customFormat="1" ht="22.5" customHeight="1">
      <c r="B126" s="42"/>
      <c r="C126" s="205" t="s">
        <v>255</v>
      </c>
      <c r="D126" s="205" t="s">
        <v>230</v>
      </c>
      <c r="E126" s="206" t="s">
        <v>4007</v>
      </c>
      <c r="F126" s="207" t="s">
        <v>4008</v>
      </c>
      <c r="G126" s="208" t="s">
        <v>852</v>
      </c>
      <c r="H126" s="209">
        <v>210</v>
      </c>
      <c r="I126" s="210"/>
      <c r="J126" s="211">
        <f>ROUND(I126*H126,2)</f>
        <v>0</v>
      </c>
      <c r="K126" s="207" t="s">
        <v>3144</v>
      </c>
      <c r="L126" s="62"/>
      <c r="M126" s="212" t="s">
        <v>22</v>
      </c>
      <c r="N126" s="213" t="s">
        <v>50</v>
      </c>
      <c r="O126" s="43"/>
      <c r="P126" s="214">
        <f>O126*H126</f>
        <v>0</v>
      </c>
      <c r="Q126" s="214">
        <v>0</v>
      </c>
      <c r="R126" s="214">
        <f>Q126*H126</f>
        <v>0</v>
      </c>
      <c r="S126" s="214">
        <v>0</v>
      </c>
      <c r="T126" s="215">
        <f>S126*H126</f>
        <v>0</v>
      </c>
      <c r="AR126" s="25" t="s">
        <v>588</v>
      </c>
      <c r="AT126" s="25" t="s">
        <v>230</v>
      </c>
      <c r="AU126" s="25" t="s">
        <v>101</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588</v>
      </c>
      <c r="BM126" s="25" t="s">
        <v>4009</v>
      </c>
    </row>
    <row r="127" spans="2:65" s="11" customFormat="1" ht="29.85" customHeight="1">
      <c r="B127" s="188"/>
      <c r="C127" s="189"/>
      <c r="D127" s="202" t="s">
        <v>78</v>
      </c>
      <c r="E127" s="203" t="s">
        <v>4010</v>
      </c>
      <c r="F127" s="203" t="s">
        <v>4011</v>
      </c>
      <c r="G127" s="189"/>
      <c r="H127" s="189"/>
      <c r="I127" s="192"/>
      <c r="J127" s="204">
        <f>BK127</f>
        <v>0</v>
      </c>
      <c r="K127" s="189"/>
      <c r="L127" s="194"/>
      <c r="M127" s="195"/>
      <c r="N127" s="196"/>
      <c r="O127" s="196"/>
      <c r="P127" s="197">
        <f>P128+P129+P130+P139+P141+P143+P145+P147+P149+P151+P153+P155+P159</f>
        <v>0</v>
      </c>
      <c r="Q127" s="196"/>
      <c r="R127" s="197">
        <f>R128+R129+R130+R139+R141+R143+R145+R147+R149+R151+R153+R155+R159</f>
        <v>0</v>
      </c>
      <c r="S127" s="196"/>
      <c r="T127" s="198">
        <f>T128+T129+T130+T139+T141+T143+T145+T147+T149+T151+T153+T155+T159</f>
        <v>0</v>
      </c>
      <c r="AR127" s="199" t="s">
        <v>101</v>
      </c>
      <c r="AT127" s="200" t="s">
        <v>78</v>
      </c>
      <c r="AU127" s="200" t="s">
        <v>24</v>
      </c>
      <c r="AY127" s="199" t="s">
        <v>228</v>
      </c>
      <c r="BK127" s="201">
        <f>BK128+BK129+BK130+BK139+BK141+BK143+BK145+BK147+BK149+BK151+BK153+BK155+BK159</f>
        <v>0</v>
      </c>
    </row>
    <row r="128" spans="2:65" s="1" customFormat="1" ht="22.5" customHeight="1">
      <c r="B128" s="42"/>
      <c r="C128" s="205" t="s">
        <v>260</v>
      </c>
      <c r="D128" s="205" t="s">
        <v>230</v>
      </c>
      <c r="E128" s="206" t="s">
        <v>4012</v>
      </c>
      <c r="F128" s="207" t="s">
        <v>4013</v>
      </c>
      <c r="G128" s="208" t="s">
        <v>328</v>
      </c>
      <c r="H128" s="209">
        <v>2870</v>
      </c>
      <c r="I128" s="210"/>
      <c r="J128" s="211">
        <f>ROUND(I128*H128,2)</f>
        <v>0</v>
      </c>
      <c r="K128" s="207" t="s">
        <v>3144</v>
      </c>
      <c r="L128" s="62"/>
      <c r="M128" s="212" t="s">
        <v>22</v>
      </c>
      <c r="N128" s="213" t="s">
        <v>50</v>
      </c>
      <c r="O128" s="43"/>
      <c r="P128" s="214">
        <f>O128*H128</f>
        <v>0</v>
      </c>
      <c r="Q128" s="214">
        <v>0</v>
      </c>
      <c r="R128" s="214">
        <f>Q128*H128</f>
        <v>0</v>
      </c>
      <c r="S128" s="214">
        <v>0</v>
      </c>
      <c r="T128" s="215">
        <f>S128*H128</f>
        <v>0</v>
      </c>
      <c r="AR128" s="25" t="s">
        <v>588</v>
      </c>
      <c r="AT128" s="25" t="s">
        <v>230</v>
      </c>
      <c r="AU128" s="25" t="s">
        <v>87</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588</v>
      </c>
      <c r="BM128" s="25" t="s">
        <v>4014</v>
      </c>
    </row>
    <row r="129" spans="2:65" s="1" customFormat="1" ht="22.5" customHeight="1">
      <c r="B129" s="42"/>
      <c r="C129" s="205" t="s">
        <v>267</v>
      </c>
      <c r="D129" s="205" t="s">
        <v>230</v>
      </c>
      <c r="E129" s="206" t="s">
        <v>4015</v>
      </c>
      <c r="F129" s="207" t="s">
        <v>4016</v>
      </c>
      <c r="G129" s="208" t="s">
        <v>328</v>
      </c>
      <c r="H129" s="209">
        <v>60</v>
      </c>
      <c r="I129" s="210"/>
      <c r="J129" s="211">
        <f>ROUND(I129*H129,2)</f>
        <v>0</v>
      </c>
      <c r="K129" s="207" t="s">
        <v>3144</v>
      </c>
      <c r="L129" s="62"/>
      <c r="M129" s="212" t="s">
        <v>22</v>
      </c>
      <c r="N129" s="213" t="s">
        <v>50</v>
      </c>
      <c r="O129" s="43"/>
      <c r="P129" s="214">
        <f>O129*H129</f>
        <v>0</v>
      </c>
      <c r="Q129" s="214">
        <v>0</v>
      </c>
      <c r="R129" s="214">
        <f>Q129*H129</f>
        <v>0</v>
      </c>
      <c r="S129" s="214">
        <v>0</v>
      </c>
      <c r="T129" s="215">
        <f>S129*H129</f>
        <v>0</v>
      </c>
      <c r="AR129" s="25" t="s">
        <v>588</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588</v>
      </c>
      <c r="BM129" s="25" t="s">
        <v>4017</v>
      </c>
    </row>
    <row r="130" spans="2:65" s="11" customFormat="1" ht="22.35" customHeight="1">
      <c r="B130" s="188"/>
      <c r="C130" s="189"/>
      <c r="D130" s="202" t="s">
        <v>78</v>
      </c>
      <c r="E130" s="203" t="s">
        <v>3186</v>
      </c>
      <c r="F130" s="203" t="s">
        <v>4018</v>
      </c>
      <c r="G130" s="189"/>
      <c r="H130" s="189"/>
      <c r="I130" s="192"/>
      <c r="J130" s="204">
        <f>BK130</f>
        <v>0</v>
      </c>
      <c r="K130" s="189"/>
      <c r="L130" s="194"/>
      <c r="M130" s="195"/>
      <c r="N130" s="196"/>
      <c r="O130" s="196"/>
      <c r="P130" s="197">
        <f>SUM(P131:P138)</f>
        <v>0</v>
      </c>
      <c r="Q130" s="196"/>
      <c r="R130" s="197">
        <f>SUM(R131:R138)</f>
        <v>0</v>
      </c>
      <c r="S130" s="196"/>
      <c r="T130" s="198">
        <f>SUM(T131:T138)</f>
        <v>0</v>
      </c>
      <c r="AR130" s="199" t="s">
        <v>101</v>
      </c>
      <c r="AT130" s="200" t="s">
        <v>78</v>
      </c>
      <c r="AU130" s="200" t="s">
        <v>87</v>
      </c>
      <c r="AY130" s="199" t="s">
        <v>228</v>
      </c>
      <c r="BK130" s="201">
        <f>SUM(BK131:BK138)</f>
        <v>0</v>
      </c>
    </row>
    <row r="131" spans="2:65" s="1" customFormat="1" ht="22.5" customHeight="1">
      <c r="B131" s="42"/>
      <c r="C131" s="205" t="s">
        <v>272</v>
      </c>
      <c r="D131" s="205" t="s">
        <v>230</v>
      </c>
      <c r="E131" s="206" t="s">
        <v>4019</v>
      </c>
      <c r="F131" s="207" t="s">
        <v>4020</v>
      </c>
      <c r="G131" s="208" t="s">
        <v>852</v>
      </c>
      <c r="H131" s="209">
        <v>282</v>
      </c>
      <c r="I131" s="210"/>
      <c r="J131" s="211">
        <f t="shared" ref="J131:J138" si="0">ROUND(I131*H131,2)</f>
        <v>0</v>
      </c>
      <c r="K131" s="207" t="s">
        <v>3144</v>
      </c>
      <c r="L131" s="62"/>
      <c r="M131" s="212" t="s">
        <v>22</v>
      </c>
      <c r="N131" s="213" t="s">
        <v>50</v>
      </c>
      <c r="O131" s="43"/>
      <c r="P131" s="214">
        <f t="shared" ref="P131:P138" si="1">O131*H131</f>
        <v>0</v>
      </c>
      <c r="Q131" s="214">
        <v>0</v>
      </c>
      <c r="R131" s="214">
        <f t="shared" ref="R131:R138" si="2">Q131*H131</f>
        <v>0</v>
      </c>
      <c r="S131" s="214">
        <v>0</v>
      </c>
      <c r="T131" s="215">
        <f t="shared" ref="T131:T138" si="3">S131*H131</f>
        <v>0</v>
      </c>
      <c r="AR131" s="25" t="s">
        <v>588</v>
      </c>
      <c r="AT131" s="25" t="s">
        <v>230</v>
      </c>
      <c r="AU131" s="25" t="s">
        <v>101</v>
      </c>
      <c r="AY131" s="25" t="s">
        <v>228</v>
      </c>
      <c r="BE131" s="216">
        <f t="shared" ref="BE131:BE138" si="4">IF(N131="základní",J131,0)</f>
        <v>0</v>
      </c>
      <c r="BF131" s="216">
        <f t="shared" ref="BF131:BF138" si="5">IF(N131="snížená",J131,0)</f>
        <v>0</v>
      </c>
      <c r="BG131" s="216">
        <f t="shared" ref="BG131:BG138" si="6">IF(N131="zákl. přenesená",J131,0)</f>
        <v>0</v>
      </c>
      <c r="BH131" s="216">
        <f t="shared" ref="BH131:BH138" si="7">IF(N131="sníž. přenesená",J131,0)</f>
        <v>0</v>
      </c>
      <c r="BI131" s="216">
        <f t="shared" ref="BI131:BI138" si="8">IF(N131="nulová",J131,0)</f>
        <v>0</v>
      </c>
      <c r="BJ131" s="25" t="s">
        <v>24</v>
      </c>
      <c r="BK131" s="216">
        <f t="shared" ref="BK131:BK138" si="9">ROUND(I131*H131,2)</f>
        <v>0</v>
      </c>
      <c r="BL131" s="25" t="s">
        <v>588</v>
      </c>
      <c r="BM131" s="25" t="s">
        <v>4021</v>
      </c>
    </row>
    <row r="132" spans="2:65" s="1" customFormat="1" ht="22.5" customHeight="1">
      <c r="B132" s="42"/>
      <c r="C132" s="205" t="s">
        <v>29</v>
      </c>
      <c r="D132" s="205" t="s">
        <v>230</v>
      </c>
      <c r="E132" s="206" t="s">
        <v>4022</v>
      </c>
      <c r="F132" s="207" t="s">
        <v>4023</v>
      </c>
      <c r="G132" s="208" t="s">
        <v>852</v>
      </c>
      <c r="H132" s="209">
        <v>22</v>
      </c>
      <c r="I132" s="210"/>
      <c r="J132" s="211">
        <f t="shared" si="0"/>
        <v>0</v>
      </c>
      <c r="K132" s="207" t="s">
        <v>3144</v>
      </c>
      <c r="L132" s="62"/>
      <c r="M132" s="212" t="s">
        <v>22</v>
      </c>
      <c r="N132" s="213" t="s">
        <v>50</v>
      </c>
      <c r="O132" s="43"/>
      <c r="P132" s="214">
        <f t="shared" si="1"/>
        <v>0</v>
      </c>
      <c r="Q132" s="214">
        <v>0</v>
      </c>
      <c r="R132" s="214">
        <f t="shared" si="2"/>
        <v>0</v>
      </c>
      <c r="S132" s="214">
        <v>0</v>
      </c>
      <c r="T132" s="215">
        <f t="shared" si="3"/>
        <v>0</v>
      </c>
      <c r="AR132" s="25" t="s">
        <v>588</v>
      </c>
      <c r="AT132" s="25" t="s">
        <v>230</v>
      </c>
      <c r="AU132" s="25" t="s">
        <v>101</v>
      </c>
      <c r="AY132" s="25" t="s">
        <v>228</v>
      </c>
      <c r="BE132" s="216">
        <f t="shared" si="4"/>
        <v>0</v>
      </c>
      <c r="BF132" s="216">
        <f t="shared" si="5"/>
        <v>0</v>
      </c>
      <c r="BG132" s="216">
        <f t="shared" si="6"/>
        <v>0</v>
      </c>
      <c r="BH132" s="216">
        <f t="shared" si="7"/>
        <v>0</v>
      </c>
      <c r="BI132" s="216">
        <f t="shared" si="8"/>
        <v>0</v>
      </c>
      <c r="BJ132" s="25" t="s">
        <v>24</v>
      </c>
      <c r="BK132" s="216">
        <f t="shared" si="9"/>
        <v>0</v>
      </c>
      <c r="BL132" s="25" t="s">
        <v>588</v>
      </c>
      <c r="BM132" s="25" t="s">
        <v>4024</v>
      </c>
    </row>
    <row r="133" spans="2:65" s="1" customFormat="1" ht="22.5" customHeight="1">
      <c r="B133" s="42"/>
      <c r="C133" s="205" t="s">
        <v>280</v>
      </c>
      <c r="D133" s="205" t="s">
        <v>230</v>
      </c>
      <c r="E133" s="206" t="s">
        <v>4025</v>
      </c>
      <c r="F133" s="207" t="s">
        <v>4026</v>
      </c>
      <c r="G133" s="208" t="s">
        <v>852</v>
      </c>
      <c r="H133" s="209">
        <v>110</v>
      </c>
      <c r="I133" s="210"/>
      <c r="J133" s="211">
        <f t="shared" si="0"/>
        <v>0</v>
      </c>
      <c r="K133" s="207" t="s">
        <v>3144</v>
      </c>
      <c r="L133" s="62"/>
      <c r="M133" s="212" t="s">
        <v>22</v>
      </c>
      <c r="N133" s="213" t="s">
        <v>50</v>
      </c>
      <c r="O133" s="43"/>
      <c r="P133" s="214">
        <f t="shared" si="1"/>
        <v>0</v>
      </c>
      <c r="Q133" s="214">
        <v>0</v>
      </c>
      <c r="R133" s="214">
        <f t="shared" si="2"/>
        <v>0</v>
      </c>
      <c r="S133" s="214">
        <v>0</v>
      </c>
      <c r="T133" s="215">
        <f t="shared" si="3"/>
        <v>0</v>
      </c>
      <c r="AR133" s="25" t="s">
        <v>588</v>
      </c>
      <c r="AT133" s="25" t="s">
        <v>230</v>
      </c>
      <c r="AU133" s="25" t="s">
        <v>101</v>
      </c>
      <c r="AY133" s="25" t="s">
        <v>228</v>
      </c>
      <c r="BE133" s="216">
        <f t="shared" si="4"/>
        <v>0</v>
      </c>
      <c r="BF133" s="216">
        <f t="shared" si="5"/>
        <v>0</v>
      </c>
      <c r="BG133" s="216">
        <f t="shared" si="6"/>
        <v>0</v>
      </c>
      <c r="BH133" s="216">
        <f t="shared" si="7"/>
        <v>0</v>
      </c>
      <c r="BI133" s="216">
        <f t="shared" si="8"/>
        <v>0</v>
      </c>
      <c r="BJ133" s="25" t="s">
        <v>24</v>
      </c>
      <c r="BK133" s="216">
        <f t="shared" si="9"/>
        <v>0</v>
      </c>
      <c r="BL133" s="25" t="s">
        <v>588</v>
      </c>
      <c r="BM133" s="25" t="s">
        <v>4027</v>
      </c>
    </row>
    <row r="134" spans="2:65" s="1" customFormat="1" ht="22.5" customHeight="1">
      <c r="B134" s="42"/>
      <c r="C134" s="205" t="s">
        <v>285</v>
      </c>
      <c r="D134" s="205" t="s">
        <v>230</v>
      </c>
      <c r="E134" s="206" t="s">
        <v>4028</v>
      </c>
      <c r="F134" s="207" t="s">
        <v>4029</v>
      </c>
      <c r="G134" s="208" t="s">
        <v>852</v>
      </c>
      <c r="H134" s="209">
        <v>34</v>
      </c>
      <c r="I134" s="210"/>
      <c r="J134" s="211">
        <f t="shared" si="0"/>
        <v>0</v>
      </c>
      <c r="K134" s="207" t="s">
        <v>3144</v>
      </c>
      <c r="L134" s="62"/>
      <c r="M134" s="212" t="s">
        <v>22</v>
      </c>
      <c r="N134" s="213" t="s">
        <v>50</v>
      </c>
      <c r="O134" s="43"/>
      <c r="P134" s="214">
        <f t="shared" si="1"/>
        <v>0</v>
      </c>
      <c r="Q134" s="214">
        <v>0</v>
      </c>
      <c r="R134" s="214">
        <f t="shared" si="2"/>
        <v>0</v>
      </c>
      <c r="S134" s="214">
        <v>0</v>
      </c>
      <c r="T134" s="215">
        <f t="shared" si="3"/>
        <v>0</v>
      </c>
      <c r="AR134" s="25" t="s">
        <v>588</v>
      </c>
      <c r="AT134" s="25" t="s">
        <v>230</v>
      </c>
      <c r="AU134" s="25" t="s">
        <v>101</v>
      </c>
      <c r="AY134" s="25" t="s">
        <v>228</v>
      </c>
      <c r="BE134" s="216">
        <f t="shared" si="4"/>
        <v>0</v>
      </c>
      <c r="BF134" s="216">
        <f t="shared" si="5"/>
        <v>0</v>
      </c>
      <c r="BG134" s="216">
        <f t="shared" si="6"/>
        <v>0</v>
      </c>
      <c r="BH134" s="216">
        <f t="shared" si="7"/>
        <v>0</v>
      </c>
      <c r="BI134" s="216">
        <f t="shared" si="8"/>
        <v>0</v>
      </c>
      <c r="BJ134" s="25" t="s">
        <v>24</v>
      </c>
      <c r="BK134" s="216">
        <f t="shared" si="9"/>
        <v>0</v>
      </c>
      <c r="BL134" s="25" t="s">
        <v>588</v>
      </c>
      <c r="BM134" s="25" t="s">
        <v>4030</v>
      </c>
    </row>
    <row r="135" spans="2:65" s="1" customFormat="1" ht="22.5" customHeight="1">
      <c r="B135" s="42"/>
      <c r="C135" s="205" t="s">
        <v>290</v>
      </c>
      <c r="D135" s="205" t="s">
        <v>230</v>
      </c>
      <c r="E135" s="206" t="s">
        <v>4031</v>
      </c>
      <c r="F135" s="207" t="s">
        <v>4032</v>
      </c>
      <c r="G135" s="208" t="s">
        <v>852</v>
      </c>
      <c r="H135" s="209">
        <v>52</v>
      </c>
      <c r="I135" s="210"/>
      <c r="J135" s="211">
        <f t="shared" si="0"/>
        <v>0</v>
      </c>
      <c r="K135" s="207" t="s">
        <v>3144</v>
      </c>
      <c r="L135" s="62"/>
      <c r="M135" s="212" t="s">
        <v>22</v>
      </c>
      <c r="N135" s="213" t="s">
        <v>50</v>
      </c>
      <c r="O135" s="43"/>
      <c r="P135" s="214">
        <f t="shared" si="1"/>
        <v>0</v>
      </c>
      <c r="Q135" s="214">
        <v>0</v>
      </c>
      <c r="R135" s="214">
        <f t="shared" si="2"/>
        <v>0</v>
      </c>
      <c r="S135" s="214">
        <v>0</v>
      </c>
      <c r="T135" s="215">
        <f t="shared" si="3"/>
        <v>0</v>
      </c>
      <c r="AR135" s="25" t="s">
        <v>588</v>
      </c>
      <c r="AT135" s="25" t="s">
        <v>230</v>
      </c>
      <c r="AU135" s="25" t="s">
        <v>101</v>
      </c>
      <c r="AY135" s="25" t="s">
        <v>228</v>
      </c>
      <c r="BE135" s="216">
        <f t="shared" si="4"/>
        <v>0</v>
      </c>
      <c r="BF135" s="216">
        <f t="shared" si="5"/>
        <v>0</v>
      </c>
      <c r="BG135" s="216">
        <f t="shared" si="6"/>
        <v>0</v>
      </c>
      <c r="BH135" s="216">
        <f t="shared" si="7"/>
        <v>0</v>
      </c>
      <c r="BI135" s="216">
        <f t="shared" si="8"/>
        <v>0</v>
      </c>
      <c r="BJ135" s="25" t="s">
        <v>24</v>
      </c>
      <c r="BK135" s="216">
        <f t="shared" si="9"/>
        <v>0</v>
      </c>
      <c r="BL135" s="25" t="s">
        <v>588</v>
      </c>
      <c r="BM135" s="25" t="s">
        <v>4033</v>
      </c>
    </row>
    <row r="136" spans="2:65" s="1" customFormat="1" ht="22.5" customHeight="1">
      <c r="B136" s="42"/>
      <c r="C136" s="205" t="s">
        <v>295</v>
      </c>
      <c r="D136" s="205" t="s">
        <v>230</v>
      </c>
      <c r="E136" s="206" t="s">
        <v>4034</v>
      </c>
      <c r="F136" s="207" t="s">
        <v>4035</v>
      </c>
      <c r="G136" s="208" t="s">
        <v>852</v>
      </c>
      <c r="H136" s="209">
        <v>28</v>
      </c>
      <c r="I136" s="210"/>
      <c r="J136" s="211">
        <f t="shared" si="0"/>
        <v>0</v>
      </c>
      <c r="K136" s="207" t="s">
        <v>3144</v>
      </c>
      <c r="L136" s="62"/>
      <c r="M136" s="212" t="s">
        <v>22</v>
      </c>
      <c r="N136" s="213" t="s">
        <v>50</v>
      </c>
      <c r="O136" s="43"/>
      <c r="P136" s="214">
        <f t="shared" si="1"/>
        <v>0</v>
      </c>
      <c r="Q136" s="214">
        <v>0</v>
      </c>
      <c r="R136" s="214">
        <f t="shared" si="2"/>
        <v>0</v>
      </c>
      <c r="S136" s="214">
        <v>0</v>
      </c>
      <c r="T136" s="215">
        <f t="shared" si="3"/>
        <v>0</v>
      </c>
      <c r="AR136" s="25" t="s">
        <v>588</v>
      </c>
      <c r="AT136" s="25" t="s">
        <v>230</v>
      </c>
      <c r="AU136" s="25" t="s">
        <v>101</v>
      </c>
      <c r="AY136" s="25" t="s">
        <v>228</v>
      </c>
      <c r="BE136" s="216">
        <f t="shared" si="4"/>
        <v>0</v>
      </c>
      <c r="BF136" s="216">
        <f t="shared" si="5"/>
        <v>0</v>
      </c>
      <c r="BG136" s="216">
        <f t="shared" si="6"/>
        <v>0</v>
      </c>
      <c r="BH136" s="216">
        <f t="shared" si="7"/>
        <v>0</v>
      </c>
      <c r="BI136" s="216">
        <f t="shared" si="8"/>
        <v>0</v>
      </c>
      <c r="BJ136" s="25" t="s">
        <v>24</v>
      </c>
      <c r="BK136" s="216">
        <f t="shared" si="9"/>
        <v>0</v>
      </c>
      <c r="BL136" s="25" t="s">
        <v>588</v>
      </c>
      <c r="BM136" s="25" t="s">
        <v>4036</v>
      </c>
    </row>
    <row r="137" spans="2:65" s="1" customFormat="1" ht="22.5" customHeight="1">
      <c r="B137" s="42"/>
      <c r="C137" s="205" t="s">
        <v>10</v>
      </c>
      <c r="D137" s="205" t="s">
        <v>230</v>
      </c>
      <c r="E137" s="206" t="s">
        <v>4037</v>
      </c>
      <c r="F137" s="207" t="s">
        <v>4038</v>
      </c>
      <c r="G137" s="208" t="s">
        <v>852</v>
      </c>
      <c r="H137" s="209">
        <v>22</v>
      </c>
      <c r="I137" s="210"/>
      <c r="J137" s="211">
        <f t="shared" si="0"/>
        <v>0</v>
      </c>
      <c r="K137" s="207" t="s">
        <v>3144</v>
      </c>
      <c r="L137" s="62"/>
      <c r="M137" s="212" t="s">
        <v>22</v>
      </c>
      <c r="N137" s="213" t="s">
        <v>50</v>
      </c>
      <c r="O137" s="43"/>
      <c r="P137" s="214">
        <f t="shared" si="1"/>
        <v>0</v>
      </c>
      <c r="Q137" s="214">
        <v>0</v>
      </c>
      <c r="R137" s="214">
        <f t="shared" si="2"/>
        <v>0</v>
      </c>
      <c r="S137" s="214">
        <v>0</v>
      </c>
      <c r="T137" s="215">
        <f t="shared" si="3"/>
        <v>0</v>
      </c>
      <c r="AR137" s="25" t="s">
        <v>588</v>
      </c>
      <c r="AT137" s="25" t="s">
        <v>230</v>
      </c>
      <c r="AU137" s="25" t="s">
        <v>101</v>
      </c>
      <c r="AY137" s="25" t="s">
        <v>228</v>
      </c>
      <c r="BE137" s="216">
        <f t="shared" si="4"/>
        <v>0</v>
      </c>
      <c r="BF137" s="216">
        <f t="shared" si="5"/>
        <v>0</v>
      </c>
      <c r="BG137" s="216">
        <f t="shared" si="6"/>
        <v>0</v>
      </c>
      <c r="BH137" s="216">
        <f t="shared" si="7"/>
        <v>0</v>
      </c>
      <c r="BI137" s="216">
        <f t="shared" si="8"/>
        <v>0</v>
      </c>
      <c r="BJ137" s="25" t="s">
        <v>24</v>
      </c>
      <c r="BK137" s="216">
        <f t="shared" si="9"/>
        <v>0</v>
      </c>
      <c r="BL137" s="25" t="s">
        <v>588</v>
      </c>
      <c r="BM137" s="25" t="s">
        <v>4039</v>
      </c>
    </row>
    <row r="138" spans="2:65" s="1" customFormat="1" ht="22.5" customHeight="1">
      <c r="B138" s="42"/>
      <c r="C138" s="205" t="s">
        <v>304</v>
      </c>
      <c r="D138" s="205" t="s">
        <v>230</v>
      </c>
      <c r="E138" s="206" t="s">
        <v>4040</v>
      </c>
      <c r="F138" s="207" t="s">
        <v>4041</v>
      </c>
      <c r="G138" s="208" t="s">
        <v>852</v>
      </c>
      <c r="H138" s="209">
        <v>12</v>
      </c>
      <c r="I138" s="210"/>
      <c r="J138" s="211">
        <f t="shared" si="0"/>
        <v>0</v>
      </c>
      <c r="K138" s="207" t="s">
        <v>3144</v>
      </c>
      <c r="L138" s="62"/>
      <c r="M138" s="212" t="s">
        <v>22</v>
      </c>
      <c r="N138" s="213" t="s">
        <v>50</v>
      </c>
      <c r="O138" s="43"/>
      <c r="P138" s="214">
        <f t="shared" si="1"/>
        <v>0</v>
      </c>
      <c r="Q138" s="214">
        <v>0</v>
      </c>
      <c r="R138" s="214">
        <f t="shared" si="2"/>
        <v>0</v>
      </c>
      <c r="S138" s="214">
        <v>0</v>
      </c>
      <c r="T138" s="215">
        <f t="shared" si="3"/>
        <v>0</v>
      </c>
      <c r="AR138" s="25" t="s">
        <v>588</v>
      </c>
      <c r="AT138" s="25" t="s">
        <v>230</v>
      </c>
      <c r="AU138" s="25" t="s">
        <v>101</v>
      </c>
      <c r="AY138" s="25" t="s">
        <v>228</v>
      </c>
      <c r="BE138" s="216">
        <f t="shared" si="4"/>
        <v>0</v>
      </c>
      <c r="BF138" s="216">
        <f t="shared" si="5"/>
        <v>0</v>
      </c>
      <c r="BG138" s="216">
        <f t="shared" si="6"/>
        <v>0</v>
      </c>
      <c r="BH138" s="216">
        <f t="shared" si="7"/>
        <v>0</v>
      </c>
      <c r="BI138" s="216">
        <f t="shared" si="8"/>
        <v>0</v>
      </c>
      <c r="BJ138" s="25" t="s">
        <v>24</v>
      </c>
      <c r="BK138" s="216">
        <f t="shared" si="9"/>
        <v>0</v>
      </c>
      <c r="BL138" s="25" t="s">
        <v>588</v>
      </c>
      <c r="BM138" s="25" t="s">
        <v>4042</v>
      </c>
    </row>
    <row r="139" spans="2:65" s="11" customFormat="1" ht="22.35" customHeight="1">
      <c r="B139" s="188"/>
      <c r="C139" s="189"/>
      <c r="D139" s="202" t="s">
        <v>78</v>
      </c>
      <c r="E139" s="203" t="s">
        <v>3136</v>
      </c>
      <c r="F139" s="203" t="s">
        <v>4043</v>
      </c>
      <c r="G139" s="189"/>
      <c r="H139" s="189"/>
      <c r="I139" s="192"/>
      <c r="J139" s="204">
        <f>BK139</f>
        <v>0</v>
      </c>
      <c r="K139" s="189"/>
      <c r="L139" s="194"/>
      <c r="M139" s="195"/>
      <c r="N139" s="196"/>
      <c r="O139" s="196"/>
      <c r="P139" s="197">
        <f>P140</f>
        <v>0</v>
      </c>
      <c r="Q139" s="196"/>
      <c r="R139" s="197">
        <f>R140</f>
        <v>0</v>
      </c>
      <c r="S139" s="196"/>
      <c r="T139" s="198">
        <f>T140</f>
        <v>0</v>
      </c>
      <c r="AR139" s="199" t="s">
        <v>101</v>
      </c>
      <c r="AT139" s="200" t="s">
        <v>78</v>
      </c>
      <c r="AU139" s="200" t="s">
        <v>87</v>
      </c>
      <c r="AY139" s="199" t="s">
        <v>228</v>
      </c>
      <c r="BK139" s="201">
        <f>BK140</f>
        <v>0</v>
      </c>
    </row>
    <row r="140" spans="2:65" s="1" customFormat="1" ht="22.5" customHeight="1">
      <c r="B140" s="42"/>
      <c r="C140" s="205" t="s">
        <v>308</v>
      </c>
      <c r="D140" s="205" t="s">
        <v>230</v>
      </c>
      <c r="E140" s="206" t="s">
        <v>4044</v>
      </c>
      <c r="F140" s="207" t="s">
        <v>4045</v>
      </c>
      <c r="G140" s="208" t="s">
        <v>852</v>
      </c>
      <c r="H140" s="209">
        <v>290</v>
      </c>
      <c r="I140" s="210"/>
      <c r="J140" s="211">
        <f>ROUND(I140*H140,2)</f>
        <v>0</v>
      </c>
      <c r="K140" s="207" t="s">
        <v>3144</v>
      </c>
      <c r="L140" s="62"/>
      <c r="M140" s="212" t="s">
        <v>22</v>
      </c>
      <c r="N140" s="213" t="s">
        <v>50</v>
      </c>
      <c r="O140" s="43"/>
      <c r="P140" s="214">
        <f>O140*H140</f>
        <v>0</v>
      </c>
      <c r="Q140" s="214">
        <v>0</v>
      </c>
      <c r="R140" s="214">
        <f>Q140*H140</f>
        <v>0</v>
      </c>
      <c r="S140" s="214">
        <v>0</v>
      </c>
      <c r="T140" s="215">
        <f>S140*H140</f>
        <v>0</v>
      </c>
      <c r="AR140" s="25" t="s">
        <v>588</v>
      </c>
      <c r="AT140" s="25" t="s">
        <v>230</v>
      </c>
      <c r="AU140" s="25" t="s">
        <v>101</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588</v>
      </c>
      <c r="BM140" s="25" t="s">
        <v>4046</v>
      </c>
    </row>
    <row r="141" spans="2:65" s="11" customFormat="1" ht="22.35" customHeight="1">
      <c r="B141" s="188"/>
      <c r="C141" s="189"/>
      <c r="D141" s="202" t="s">
        <v>78</v>
      </c>
      <c r="E141" s="203" t="s">
        <v>4047</v>
      </c>
      <c r="F141" s="203" t="s">
        <v>4043</v>
      </c>
      <c r="G141" s="189"/>
      <c r="H141" s="189"/>
      <c r="I141" s="192"/>
      <c r="J141" s="204">
        <f>BK141</f>
        <v>0</v>
      </c>
      <c r="K141" s="189"/>
      <c r="L141" s="194"/>
      <c r="M141" s="195"/>
      <c r="N141" s="196"/>
      <c r="O141" s="196"/>
      <c r="P141" s="197">
        <f>P142</f>
        <v>0</v>
      </c>
      <c r="Q141" s="196"/>
      <c r="R141" s="197">
        <f>R142</f>
        <v>0</v>
      </c>
      <c r="S141" s="196"/>
      <c r="T141" s="198">
        <f>T142</f>
        <v>0</v>
      </c>
      <c r="AR141" s="199" t="s">
        <v>101</v>
      </c>
      <c r="AT141" s="200" t="s">
        <v>78</v>
      </c>
      <c r="AU141" s="200" t="s">
        <v>87</v>
      </c>
      <c r="AY141" s="199" t="s">
        <v>228</v>
      </c>
      <c r="BK141" s="201">
        <f>BK142</f>
        <v>0</v>
      </c>
    </row>
    <row r="142" spans="2:65" s="1" customFormat="1" ht="22.5" customHeight="1">
      <c r="B142" s="42"/>
      <c r="C142" s="205" t="s">
        <v>313</v>
      </c>
      <c r="D142" s="205" t="s">
        <v>230</v>
      </c>
      <c r="E142" s="206" t="s">
        <v>4048</v>
      </c>
      <c r="F142" s="207" t="s">
        <v>4049</v>
      </c>
      <c r="G142" s="208" t="s">
        <v>852</v>
      </c>
      <c r="H142" s="209">
        <v>64</v>
      </c>
      <c r="I142" s="210"/>
      <c r="J142" s="211">
        <f>ROUND(I142*H142,2)</f>
        <v>0</v>
      </c>
      <c r="K142" s="207" t="s">
        <v>3144</v>
      </c>
      <c r="L142" s="62"/>
      <c r="M142" s="212" t="s">
        <v>22</v>
      </c>
      <c r="N142" s="213" t="s">
        <v>50</v>
      </c>
      <c r="O142" s="43"/>
      <c r="P142" s="214">
        <f>O142*H142</f>
        <v>0</v>
      </c>
      <c r="Q142" s="214">
        <v>0</v>
      </c>
      <c r="R142" s="214">
        <f>Q142*H142</f>
        <v>0</v>
      </c>
      <c r="S142" s="214">
        <v>0</v>
      </c>
      <c r="T142" s="215">
        <f>S142*H142</f>
        <v>0</v>
      </c>
      <c r="AR142" s="25" t="s">
        <v>588</v>
      </c>
      <c r="AT142" s="25" t="s">
        <v>230</v>
      </c>
      <c r="AU142" s="25" t="s">
        <v>101</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588</v>
      </c>
      <c r="BM142" s="25" t="s">
        <v>4050</v>
      </c>
    </row>
    <row r="143" spans="2:65" s="11" customFormat="1" ht="22.35" customHeight="1">
      <c r="B143" s="188"/>
      <c r="C143" s="189"/>
      <c r="D143" s="202" t="s">
        <v>78</v>
      </c>
      <c r="E143" s="203" t="s">
        <v>3202</v>
      </c>
      <c r="F143" s="203" t="s">
        <v>4051</v>
      </c>
      <c r="G143" s="189"/>
      <c r="H143" s="189"/>
      <c r="I143" s="192"/>
      <c r="J143" s="204">
        <f>BK143</f>
        <v>0</v>
      </c>
      <c r="K143" s="189"/>
      <c r="L143" s="194"/>
      <c r="M143" s="195"/>
      <c r="N143" s="196"/>
      <c r="O143" s="196"/>
      <c r="P143" s="197">
        <f>P144</f>
        <v>0</v>
      </c>
      <c r="Q143" s="196"/>
      <c r="R143" s="197">
        <f>R144</f>
        <v>0</v>
      </c>
      <c r="S143" s="196"/>
      <c r="T143" s="198">
        <f>T144</f>
        <v>0</v>
      </c>
      <c r="AR143" s="199" t="s">
        <v>101</v>
      </c>
      <c r="AT143" s="200" t="s">
        <v>78</v>
      </c>
      <c r="AU143" s="200" t="s">
        <v>87</v>
      </c>
      <c r="AY143" s="199" t="s">
        <v>228</v>
      </c>
      <c r="BK143" s="201">
        <f>BK144</f>
        <v>0</v>
      </c>
    </row>
    <row r="144" spans="2:65" s="1" customFormat="1" ht="22.5" customHeight="1">
      <c r="B144" s="42"/>
      <c r="C144" s="205" t="s">
        <v>319</v>
      </c>
      <c r="D144" s="205" t="s">
        <v>230</v>
      </c>
      <c r="E144" s="206" t="s">
        <v>4052</v>
      </c>
      <c r="F144" s="207" t="s">
        <v>4053</v>
      </c>
      <c r="G144" s="208" t="s">
        <v>852</v>
      </c>
      <c r="H144" s="209">
        <v>28</v>
      </c>
      <c r="I144" s="210"/>
      <c r="J144" s="211">
        <f>ROUND(I144*H144,2)</f>
        <v>0</v>
      </c>
      <c r="K144" s="207" t="s">
        <v>3144</v>
      </c>
      <c r="L144" s="62"/>
      <c r="M144" s="212" t="s">
        <v>22</v>
      </c>
      <c r="N144" s="213" t="s">
        <v>50</v>
      </c>
      <c r="O144" s="43"/>
      <c r="P144" s="214">
        <f>O144*H144</f>
        <v>0</v>
      </c>
      <c r="Q144" s="214">
        <v>0</v>
      </c>
      <c r="R144" s="214">
        <f>Q144*H144</f>
        <v>0</v>
      </c>
      <c r="S144" s="214">
        <v>0</v>
      </c>
      <c r="T144" s="215">
        <f>S144*H144</f>
        <v>0</v>
      </c>
      <c r="AR144" s="25" t="s">
        <v>588</v>
      </c>
      <c r="AT144" s="25" t="s">
        <v>230</v>
      </c>
      <c r="AU144" s="25" t="s">
        <v>101</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588</v>
      </c>
      <c r="BM144" s="25" t="s">
        <v>4054</v>
      </c>
    </row>
    <row r="145" spans="2:65" s="11" customFormat="1" ht="22.35" customHeight="1">
      <c r="B145" s="188"/>
      <c r="C145" s="189"/>
      <c r="D145" s="202" t="s">
        <v>78</v>
      </c>
      <c r="E145" s="203" t="s">
        <v>3204</v>
      </c>
      <c r="F145" s="203" t="s">
        <v>4055</v>
      </c>
      <c r="G145" s="189"/>
      <c r="H145" s="189"/>
      <c r="I145" s="192"/>
      <c r="J145" s="204">
        <f>BK145</f>
        <v>0</v>
      </c>
      <c r="K145" s="189"/>
      <c r="L145" s="194"/>
      <c r="M145" s="195"/>
      <c r="N145" s="196"/>
      <c r="O145" s="196"/>
      <c r="P145" s="197">
        <f>P146</f>
        <v>0</v>
      </c>
      <c r="Q145" s="196"/>
      <c r="R145" s="197">
        <f>R146</f>
        <v>0</v>
      </c>
      <c r="S145" s="196"/>
      <c r="T145" s="198">
        <f>T146</f>
        <v>0</v>
      </c>
      <c r="AR145" s="199" t="s">
        <v>101</v>
      </c>
      <c r="AT145" s="200" t="s">
        <v>78</v>
      </c>
      <c r="AU145" s="200" t="s">
        <v>87</v>
      </c>
      <c r="AY145" s="199" t="s">
        <v>228</v>
      </c>
      <c r="BK145" s="201">
        <f>BK146</f>
        <v>0</v>
      </c>
    </row>
    <row r="146" spans="2:65" s="1" customFormat="1" ht="22.5" customHeight="1">
      <c r="B146" s="42"/>
      <c r="C146" s="205" t="s">
        <v>325</v>
      </c>
      <c r="D146" s="205" t="s">
        <v>230</v>
      </c>
      <c r="E146" s="206" t="s">
        <v>4056</v>
      </c>
      <c r="F146" s="207" t="s">
        <v>4057</v>
      </c>
      <c r="G146" s="208" t="s">
        <v>852</v>
      </c>
      <c r="H146" s="209">
        <v>28</v>
      </c>
      <c r="I146" s="210"/>
      <c r="J146" s="211">
        <f>ROUND(I146*H146,2)</f>
        <v>0</v>
      </c>
      <c r="K146" s="207" t="s">
        <v>3144</v>
      </c>
      <c r="L146" s="62"/>
      <c r="M146" s="212" t="s">
        <v>22</v>
      </c>
      <c r="N146" s="213" t="s">
        <v>50</v>
      </c>
      <c r="O146" s="43"/>
      <c r="P146" s="214">
        <f>O146*H146</f>
        <v>0</v>
      </c>
      <c r="Q146" s="214">
        <v>0</v>
      </c>
      <c r="R146" s="214">
        <f>Q146*H146</f>
        <v>0</v>
      </c>
      <c r="S146" s="214">
        <v>0</v>
      </c>
      <c r="T146" s="215">
        <f>S146*H146</f>
        <v>0</v>
      </c>
      <c r="AR146" s="25" t="s">
        <v>588</v>
      </c>
      <c r="AT146" s="25" t="s">
        <v>230</v>
      </c>
      <c r="AU146" s="25" t="s">
        <v>101</v>
      </c>
      <c r="AY146" s="25" t="s">
        <v>228</v>
      </c>
      <c r="BE146" s="216">
        <f>IF(N146="základní",J146,0)</f>
        <v>0</v>
      </c>
      <c r="BF146" s="216">
        <f>IF(N146="snížená",J146,0)</f>
        <v>0</v>
      </c>
      <c r="BG146" s="216">
        <f>IF(N146="zákl. přenesená",J146,0)</f>
        <v>0</v>
      </c>
      <c r="BH146" s="216">
        <f>IF(N146="sníž. přenesená",J146,0)</f>
        <v>0</v>
      </c>
      <c r="BI146" s="216">
        <f>IF(N146="nulová",J146,0)</f>
        <v>0</v>
      </c>
      <c r="BJ146" s="25" t="s">
        <v>24</v>
      </c>
      <c r="BK146" s="216">
        <f>ROUND(I146*H146,2)</f>
        <v>0</v>
      </c>
      <c r="BL146" s="25" t="s">
        <v>588</v>
      </c>
      <c r="BM146" s="25" t="s">
        <v>4058</v>
      </c>
    </row>
    <row r="147" spans="2:65" s="11" customFormat="1" ht="22.35" customHeight="1">
      <c r="B147" s="188"/>
      <c r="C147" s="189"/>
      <c r="D147" s="202" t="s">
        <v>78</v>
      </c>
      <c r="E147" s="203" t="s">
        <v>4059</v>
      </c>
      <c r="F147" s="203" t="s">
        <v>4006</v>
      </c>
      <c r="G147" s="189"/>
      <c r="H147" s="189"/>
      <c r="I147" s="192"/>
      <c r="J147" s="204">
        <f>BK147</f>
        <v>0</v>
      </c>
      <c r="K147" s="189"/>
      <c r="L147" s="194"/>
      <c r="M147" s="195"/>
      <c r="N147" s="196"/>
      <c r="O147" s="196"/>
      <c r="P147" s="197">
        <f>P148</f>
        <v>0</v>
      </c>
      <c r="Q147" s="196"/>
      <c r="R147" s="197">
        <f>R148</f>
        <v>0</v>
      </c>
      <c r="S147" s="196"/>
      <c r="T147" s="198">
        <f>T148</f>
        <v>0</v>
      </c>
      <c r="AR147" s="199" t="s">
        <v>101</v>
      </c>
      <c r="AT147" s="200" t="s">
        <v>78</v>
      </c>
      <c r="AU147" s="200" t="s">
        <v>87</v>
      </c>
      <c r="AY147" s="199" t="s">
        <v>228</v>
      </c>
      <c r="BK147" s="201">
        <f>BK148</f>
        <v>0</v>
      </c>
    </row>
    <row r="148" spans="2:65" s="1" customFormat="1" ht="22.5" customHeight="1">
      <c r="B148" s="42"/>
      <c r="C148" s="205" t="s">
        <v>9</v>
      </c>
      <c r="D148" s="205" t="s">
        <v>230</v>
      </c>
      <c r="E148" s="206" t="s">
        <v>4060</v>
      </c>
      <c r="F148" s="207" t="s">
        <v>4061</v>
      </c>
      <c r="G148" s="208" t="s">
        <v>852</v>
      </c>
      <c r="H148" s="209">
        <v>528</v>
      </c>
      <c r="I148" s="210"/>
      <c r="J148" s="211">
        <f>ROUND(I148*H148,2)</f>
        <v>0</v>
      </c>
      <c r="K148" s="207" t="s">
        <v>3144</v>
      </c>
      <c r="L148" s="62"/>
      <c r="M148" s="212" t="s">
        <v>22</v>
      </c>
      <c r="N148" s="213" t="s">
        <v>50</v>
      </c>
      <c r="O148" s="43"/>
      <c r="P148" s="214">
        <f>O148*H148</f>
        <v>0</v>
      </c>
      <c r="Q148" s="214">
        <v>0</v>
      </c>
      <c r="R148" s="214">
        <f>Q148*H148</f>
        <v>0</v>
      </c>
      <c r="S148" s="214">
        <v>0</v>
      </c>
      <c r="T148" s="215">
        <f>S148*H148</f>
        <v>0</v>
      </c>
      <c r="AR148" s="25" t="s">
        <v>588</v>
      </c>
      <c r="AT148" s="25" t="s">
        <v>230</v>
      </c>
      <c r="AU148" s="25" t="s">
        <v>101</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4062</v>
      </c>
    </row>
    <row r="149" spans="2:65" s="11" customFormat="1" ht="22.35" customHeight="1">
      <c r="B149" s="188"/>
      <c r="C149" s="189"/>
      <c r="D149" s="202" t="s">
        <v>78</v>
      </c>
      <c r="E149" s="203" t="s">
        <v>3251</v>
      </c>
      <c r="F149" s="203" t="s">
        <v>4063</v>
      </c>
      <c r="G149" s="189"/>
      <c r="H149" s="189"/>
      <c r="I149" s="192"/>
      <c r="J149" s="204">
        <f>BK149</f>
        <v>0</v>
      </c>
      <c r="K149" s="189"/>
      <c r="L149" s="194"/>
      <c r="M149" s="195"/>
      <c r="N149" s="196"/>
      <c r="O149" s="196"/>
      <c r="P149" s="197">
        <f>P150</f>
        <v>0</v>
      </c>
      <c r="Q149" s="196"/>
      <c r="R149" s="197">
        <f>R150</f>
        <v>0</v>
      </c>
      <c r="S149" s="196"/>
      <c r="T149" s="198">
        <f>T150</f>
        <v>0</v>
      </c>
      <c r="AR149" s="199" t="s">
        <v>101</v>
      </c>
      <c r="AT149" s="200" t="s">
        <v>78</v>
      </c>
      <c r="AU149" s="200" t="s">
        <v>87</v>
      </c>
      <c r="AY149" s="199" t="s">
        <v>228</v>
      </c>
      <c r="BK149" s="201">
        <f>BK150</f>
        <v>0</v>
      </c>
    </row>
    <row r="150" spans="2:65" s="1" customFormat="1" ht="22.5" customHeight="1">
      <c r="B150" s="42"/>
      <c r="C150" s="205" t="s">
        <v>335</v>
      </c>
      <c r="D150" s="205" t="s">
        <v>230</v>
      </c>
      <c r="E150" s="206" t="s">
        <v>4064</v>
      </c>
      <c r="F150" s="207" t="s">
        <v>4065</v>
      </c>
      <c r="G150" s="208" t="s">
        <v>852</v>
      </c>
      <c r="H150" s="209">
        <v>120</v>
      </c>
      <c r="I150" s="210"/>
      <c r="J150" s="211">
        <f>ROUND(I150*H150,2)</f>
        <v>0</v>
      </c>
      <c r="K150" s="207" t="s">
        <v>3144</v>
      </c>
      <c r="L150" s="62"/>
      <c r="M150" s="212" t="s">
        <v>22</v>
      </c>
      <c r="N150" s="213" t="s">
        <v>50</v>
      </c>
      <c r="O150" s="43"/>
      <c r="P150" s="214">
        <f>O150*H150</f>
        <v>0</v>
      </c>
      <c r="Q150" s="214">
        <v>0</v>
      </c>
      <c r="R150" s="214">
        <f>Q150*H150</f>
        <v>0</v>
      </c>
      <c r="S150" s="214">
        <v>0</v>
      </c>
      <c r="T150" s="215">
        <f>S150*H150</f>
        <v>0</v>
      </c>
      <c r="AR150" s="25" t="s">
        <v>588</v>
      </c>
      <c r="AT150" s="25" t="s">
        <v>230</v>
      </c>
      <c r="AU150" s="25" t="s">
        <v>101</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588</v>
      </c>
      <c r="BM150" s="25" t="s">
        <v>4066</v>
      </c>
    </row>
    <row r="151" spans="2:65" s="11" customFormat="1" ht="22.35" customHeight="1">
      <c r="B151" s="188"/>
      <c r="C151" s="189"/>
      <c r="D151" s="202" t="s">
        <v>78</v>
      </c>
      <c r="E151" s="203" t="s">
        <v>3256</v>
      </c>
      <c r="F151" s="203" t="s">
        <v>4067</v>
      </c>
      <c r="G151" s="189"/>
      <c r="H151" s="189"/>
      <c r="I151" s="192"/>
      <c r="J151" s="204">
        <f>BK151</f>
        <v>0</v>
      </c>
      <c r="K151" s="189"/>
      <c r="L151" s="194"/>
      <c r="M151" s="195"/>
      <c r="N151" s="196"/>
      <c r="O151" s="196"/>
      <c r="P151" s="197">
        <f>P152</f>
        <v>0</v>
      </c>
      <c r="Q151" s="196"/>
      <c r="R151" s="197">
        <f>R152</f>
        <v>0</v>
      </c>
      <c r="S151" s="196"/>
      <c r="T151" s="198">
        <f>T152</f>
        <v>0</v>
      </c>
      <c r="AR151" s="199" t="s">
        <v>101</v>
      </c>
      <c r="AT151" s="200" t="s">
        <v>78</v>
      </c>
      <c r="AU151" s="200" t="s">
        <v>87</v>
      </c>
      <c r="AY151" s="199" t="s">
        <v>228</v>
      </c>
      <c r="BK151" s="201">
        <f>BK152</f>
        <v>0</v>
      </c>
    </row>
    <row r="152" spans="2:65" s="1" customFormat="1" ht="22.5" customHeight="1">
      <c r="B152" s="42"/>
      <c r="C152" s="205" t="s">
        <v>340</v>
      </c>
      <c r="D152" s="205" t="s">
        <v>230</v>
      </c>
      <c r="E152" s="206" t="s">
        <v>4068</v>
      </c>
      <c r="F152" s="207" t="s">
        <v>4067</v>
      </c>
      <c r="G152" s="208" t="s">
        <v>362</v>
      </c>
      <c r="H152" s="209">
        <v>63</v>
      </c>
      <c r="I152" s="210"/>
      <c r="J152" s="211">
        <f>ROUND(I152*H152,2)</f>
        <v>0</v>
      </c>
      <c r="K152" s="207" t="s">
        <v>3144</v>
      </c>
      <c r="L152" s="62"/>
      <c r="M152" s="212" t="s">
        <v>22</v>
      </c>
      <c r="N152" s="213" t="s">
        <v>50</v>
      </c>
      <c r="O152" s="43"/>
      <c r="P152" s="214">
        <f>O152*H152</f>
        <v>0</v>
      </c>
      <c r="Q152" s="214">
        <v>0</v>
      </c>
      <c r="R152" s="214">
        <f>Q152*H152</f>
        <v>0</v>
      </c>
      <c r="S152" s="214">
        <v>0</v>
      </c>
      <c r="T152" s="215">
        <f>S152*H152</f>
        <v>0</v>
      </c>
      <c r="AR152" s="25" t="s">
        <v>588</v>
      </c>
      <c r="AT152" s="25" t="s">
        <v>230</v>
      </c>
      <c r="AU152" s="25" t="s">
        <v>101</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588</v>
      </c>
      <c r="BM152" s="25" t="s">
        <v>4069</v>
      </c>
    </row>
    <row r="153" spans="2:65" s="11" customFormat="1" ht="22.35" customHeight="1">
      <c r="B153" s="188"/>
      <c r="C153" s="189"/>
      <c r="D153" s="202" t="s">
        <v>78</v>
      </c>
      <c r="E153" s="203" t="s">
        <v>3267</v>
      </c>
      <c r="F153" s="203" t="s">
        <v>4070</v>
      </c>
      <c r="G153" s="189"/>
      <c r="H153" s="189"/>
      <c r="I153" s="192"/>
      <c r="J153" s="204">
        <f>BK153</f>
        <v>0</v>
      </c>
      <c r="K153" s="189"/>
      <c r="L153" s="194"/>
      <c r="M153" s="195"/>
      <c r="N153" s="196"/>
      <c r="O153" s="196"/>
      <c r="P153" s="197">
        <f>P154</f>
        <v>0</v>
      </c>
      <c r="Q153" s="196"/>
      <c r="R153" s="197">
        <f>R154</f>
        <v>0</v>
      </c>
      <c r="S153" s="196"/>
      <c r="T153" s="198">
        <f>T154</f>
        <v>0</v>
      </c>
      <c r="AR153" s="199" t="s">
        <v>101</v>
      </c>
      <c r="AT153" s="200" t="s">
        <v>78</v>
      </c>
      <c r="AU153" s="200" t="s">
        <v>87</v>
      </c>
      <c r="AY153" s="199" t="s">
        <v>228</v>
      </c>
      <c r="BK153" s="201">
        <f>BK154</f>
        <v>0</v>
      </c>
    </row>
    <row r="154" spans="2:65" s="1" customFormat="1" ht="22.5" customHeight="1">
      <c r="B154" s="42"/>
      <c r="C154" s="205" t="s">
        <v>344</v>
      </c>
      <c r="D154" s="205" t="s">
        <v>230</v>
      </c>
      <c r="E154" s="206" t="s">
        <v>3540</v>
      </c>
      <c r="F154" s="207" t="s">
        <v>4071</v>
      </c>
      <c r="G154" s="208" t="s">
        <v>3542</v>
      </c>
      <c r="H154" s="209">
        <v>24</v>
      </c>
      <c r="I154" s="210"/>
      <c r="J154" s="211">
        <f>ROUND(I154*H154,2)</f>
        <v>0</v>
      </c>
      <c r="K154" s="207" t="s">
        <v>3144</v>
      </c>
      <c r="L154" s="62"/>
      <c r="M154" s="212" t="s">
        <v>22</v>
      </c>
      <c r="N154" s="213" t="s">
        <v>50</v>
      </c>
      <c r="O154" s="43"/>
      <c r="P154" s="214">
        <f>O154*H154</f>
        <v>0</v>
      </c>
      <c r="Q154" s="214">
        <v>0</v>
      </c>
      <c r="R154" s="214">
        <f>Q154*H154</f>
        <v>0</v>
      </c>
      <c r="S154" s="214">
        <v>0</v>
      </c>
      <c r="T154" s="215">
        <f>S154*H154</f>
        <v>0</v>
      </c>
      <c r="AR154" s="25" t="s">
        <v>588</v>
      </c>
      <c r="AT154" s="25" t="s">
        <v>230</v>
      </c>
      <c r="AU154" s="25" t="s">
        <v>101</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588</v>
      </c>
      <c r="BM154" s="25" t="s">
        <v>4072</v>
      </c>
    </row>
    <row r="155" spans="2:65" s="11" customFormat="1" ht="22.35" customHeight="1">
      <c r="B155" s="188"/>
      <c r="C155" s="189"/>
      <c r="D155" s="202" t="s">
        <v>78</v>
      </c>
      <c r="E155" s="203" t="s">
        <v>3278</v>
      </c>
      <c r="F155" s="203" t="s">
        <v>3548</v>
      </c>
      <c r="G155" s="189"/>
      <c r="H155" s="189"/>
      <c r="I155" s="192"/>
      <c r="J155" s="204">
        <f>BK155</f>
        <v>0</v>
      </c>
      <c r="K155" s="189"/>
      <c r="L155" s="194"/>
      <c r="M155" s="195"/>
      <c r="N155" s="196"/>
      <c r="O155" s="196"/>
      <c r="P155" s="197">
        <f>SUM(P156:P158)</f>
        <v>0</v>
      </c>
      <c r="Q155" s="196"/>
      <c r="R155" s="197">
        <f>SUM(R156:R158)</f>
        <v>0</v>
      </c>
      <c r="S155" s="196"/>
      <c r="T155" s="198">
        <f>SUM(T156:T158)</f>
        <v>0</v>
      </c>
      <c r="AR155" s="199" t="s">
        <v>101</v>
      </c>
      <c r="AT155" s="200" t="s">
        <v>78</v>
      </c>
      <c r="AU155" s="200" t="s">
        <v>87</v>
      </c>
      <c r="AY155" s="199" t="s">
        <v>228</v>
      </c>
      <c r="BK155" s="201">
        <f>SUM(BK156:BK158)</f>
        <v>0</v>
      </c>
    </row>
    <row r="156" spans="2:65" s="1" customFormat="1" ht="22.5" customHeight="1">
      <c r="B156" s="42"/>
      <c r="C156" s="205" t="s">
        <v>348</v>
      </c>
      <c r="D156" s="205" t="s">
        <v>230</v>
      </c>
      <c r="E156" s="206" t="s">
        <v>4073</v>
      </c>
      <c r="F156" s="207" t="s">
        <v>4074</v>
      </c>
      <c r="G156" s="208" t="s">
        <v>3542</v>
      </c>
      <c r="H156" s="209">
        <v>40</v>
      </c>
      <c r="I156" s="210"/>
      <c r="J156" s="211">
        <f>ROUND(I156*H156,2)</f>
        <v>0</v>
      </c>
      <c r="K156" s="207" t="s">
        <v>3144</v>
      </c>
      <c r="L156" s="62"/>
      <c r="M156" s="212" t="s">
        <v>22</v>
      </c>
      <c r="N156" s="213" t="s">
        <v>50</v>
      </c>
      <c r="O156" s="43"/>
      <c r="P156" s="214">
        <f>O156*H156</f>
        <v>0</v>
      </c>
      <c r="Q156" s="214">
        <v>0</v>
      </c>
      <c r="R156" s="214">
        <f>Q156*H156</f>
        <v>0</v>
      </c>
      <c r="S156" s="214">
        <v>0</v>
      </c>
      <c r="T156" s="215">
        <f>S156*H156</f>
        <v>0</v>
      </c>
      <c r="AR156" s="25" t="s">
        <v>588</v>
      </c>
      <c r="AT156" s="25" t="s">
        <v>230</v>
      </c>
      <c r="AU156" s="25" t="s">
        <v>101</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588</v>
      </c>
      <c r="BM156" s="25" t="s">
        <v>4075</v>
      </c>
    </row>
    <row r="157" spans="2:65" s="1" customFormat="1" ht="22.5" customHeight="1">
      <c r="B157" s="42"/>
      <c r="C157" s="205" t="s">
        <v>359</v>
      </c>
      <c r="D157" s="205" t="s">
        <v>230</v>
      </c>
      <c r="E157" s="206" t="s">
        <v>4076</v>
      </c>
      <c r="F157" s="207" t="s">
        <v>4077</v>
      </c>
      <c r="G157" s="208" t="s">
        <v>3542</v>
      </c>
      <c r="H157" s="209">
        <v>20</v>
      </c>
      <c r="I157" s="210"/>
      <c r="J157" s="211">
        <f>ROUND(I157*H157,2)</f>
        <v>0</v>
      </c>
      <c r="K157" s="207" t="s">
        <v>3144</v>
      </c>
      <c r="L157" s="62"/>
      <c r="M157" s="212" t="s">
        <v>22</v>
      </c>
      <c r="N157" s="213" t="s">
        <v>50</v>
      </c>
      <c r="O157" s="43"/>
      <c r="P157" s="214">
        <f>O157*H157</f>
        <v>0</v>
      </c>
      <c r="Q157" s="214">
        <v>0</v>
      </c>
      <c r="R157" s="214">
        <f>Q157*H157</f>
        <v>0</v>
      </c>
      <c r="S157" s="214">
        <v>0</v>
      </c>
      <c r="T157" s="215">
        <f>S157*H157</f>
        <v>0</v>
      </c>
      <c r="AR157" s="25" t="s">
        <v>588</v>
      </c>
      <c r="AT157" s="25" t="s">
        <v>230</v>
      </c>
      <c r="AU157" s="25" t="s">
        <v>101</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4078</v>
      </c>
    </row>
    <row r="158" spans="2:65" s="1" customFormat="1" ht="22.5" customHeight="1">
      <c r="B158" s="42"/>
      <c r="C158" s="205" t="s">
        <v>364</v>
      </c>
      <c r="D158" s="205" t="s">
        <v>230</v>
      </c>
      <c r="E158" s="206" t="s">
        <v>4079</v>
      </c>
      <c r="F158" s="207" t="s">
        <v>4080</v>
      </c>
      <c r="G158" s="208" t="s">
        <v>3542</v>
      </c>
      <c r="H158" s="209">
        <v>80</v>
      </c>
      <c r="I158" s="210"/>
      <c r="J158" s="211">
        <f>ROUND(I158*H158,2)</f>
        <v>0</v>
      </c>
      <c r="K158" s="207" t="s">
        <v>3144</v>
      </c>
      <c r="L158" s="62"/>
      <c r="M158" s="212" t="s">
        <v>22</v>
      </c>
      <c r="N158" s="213" t="s">
        <v>50</v>
      </c>
      <c r="O158" s="43"/>
      <c r="P158" s="214">
        <f>O158*H158</f>
        <v>0</v>
      </c>
      <c r="Q158" s="214">
        <v>0</v>
      </c>
      <c r="R158" s="214">
        <f>Q158*H158</f>
        <v>0</v>
      </c>
      <c r="S158" s="214">
        <v>0</v>
      </c>
      <c r="T158" s="215">
        <f>S158*H158</f>
        <v>0</v>
      </c>
      <c r="AR158" s="25" t="s">
        <v>588</v>
      </c>
      <c r="AT158" s="25" t="s">
        <v>230</v>
      </c>
      <c r="AU158" s="25" t="s">
        <v>101</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588</v>
      </c>
      <c r="BM158" s="25" t="s">
        <v>4081</v>
      </c>
    </row>
    <row r="159" spans="2:65" s="11" customFormat="1" ht="22.35" customHeight="1">
      <c r="B159" s="188"/>
      <c r="C159" s="189"/>
      <c r="D159" s="202" t="s">
        <v>78</v>
      </c>
      <c r="E159" s="203" t="s">
        <v>3286</v>
      </c>
      <c r="F159" s="203" t="s">
        <v>3595</v>
      </c>
      <c r="G159" s="189"/>
      <c r="H159" s="189"/>
      <c r="I159" s="192"/>
      <c r="J159" s="204">
        <f>BK159</f>
        <v>0</v>
      </c>
      <c r="K159" s="189"/>
      <c r="L159" s="194"/>
      <c r="M159" s="195"/>
      <c r="N159" s="196"/>
      <c r="O159" s="196"/>
      <c r="P159" s="197">
        <f>SUM(P160:P162)</f>
        <v>0</v>
      </c>
      <c r="Q159" s="196"/>
      <c r="R159" s="197">
        <f>SUM(R160:R162)</f>
        <v>0</v>
      </c>
      <c r="S159" s="196"/>
      <c r="T159" s="198">
        <f>SUM(T160:T162)</f>
        <v>0</v>
      </c>
      <c r="AR159" s="199" t="s">
        <v>101</v>
      </c>
      <c r="AT159" s="200" t="s">
        <v>78</v>
      </c>
      <c r="AU159" s="200" t="s">
        <v>87</v>
      </c>
      <c r="AY159" s="199" t="s">
        <v>228</v>
      </c>
      <c r="BK159" s="201">
        <f>SUM(BK160:BK162)</f>
        <v>0</v>
      </c>
    </row>
    <row r="160" spans="2:65" s="1" customFormat="1" ht="22.5" customHeight="1">
      <c r="B160" s="42"/>
      <c r="C160" s="205" t="s">
        <v>381</v>
      </c>
      <c r="D160" s="205" t="s">
        <v>230</v>
      </c>
      <c r="E160" s="206" t="s">
        <v>4082</v>
      </c>
      <c r="F160" s="207" t="s">
        <v>3600</v>
      </c>
      <c r="G160" s="208" t="s">
        <v>852</v>
      </c>
      <c r="H160" s="209">
        <v>1</v>
      </c>
      <c r="I160" s="210"/>
      <c r="J160" s="211">
        <f>ROUND(I160*H160,2)</f>
        <v>0</v>
      </c>
      <c r="K160" s="207" t="s">
        <v>3144</v>
      </c>
      <c r="L160" s="62"/>
      <c r="M160" s="212" t="s">
        <v>22</v>
      </c>
      <c r="N160" s="213" t="s">
        <v>50</v>
      </c>
      <c r="O160" s="43"/>
      <c r="P160" s="214">
        <f>O160*H160</f>
        <v>0</v>
      </c>
      <c r="Q160" s="214">
        <v>0</v>
      </c>
      <c r="R160" s="214">
        <f>Q160*H160</f>
        <v>0</v>
      </c>
      <c r="S160" s="214">
        <v>0</v>
      </c>
      <c r="T160" s="215">
        <f>S160*H160</f>
        <v>0</v>
      </c>
      <c r="AR160" s="25" t="s">
        <v>588</v>
      </c>
      <c r="AT160" s="25" t="s">
        <v>230</v>
      </c>
      <c r="AU160" s="25" t="s">
        <v>101</v>
      </c>
      <c r="AY160" s="25" t="s">
        <v>228</v>
      </c>
      <c r="BE160" s="216">
        <f>IF(N160="základní",J160,0)</f>
        <v>0</v>
      </c>
      <c r="BF160" s="216">
        <f>IF(N160="snížená",J160,0)</f>
        <v>0</v>
      </c>
      <c r="BG160" s="216">
        <f>IF(N160="zákl. přenesená",J160,0)</f>
        <v>0</v>
      </c>
      <c r="BH160" s="216">
        <f>IF(N160="sníž. přenesená",J160,0)</f>
        <v>0</v>
      </c>
      <c r="BI160" s="216">
        <f>IF(N160="nulová",J160,0)</f>
        <v>0</v>
      </c>
      <c r="BJ160" s="25" t="s">
        <v>24</v>
      </c>
      <c r="BK160" s="216">
        <f>ROUND(I160*H160,2)</f>
        <v>0</v>
      </c>
      <c r="BL160" s="25" t="s">
        <v>588</v>
      </c>
      <c r="BM160" s="25" t="s">
        <v>4083</v>
      </c>
    </row>
    <row r="161" spans="2:65" s="1" customFormat="1" ht="22.5" customHeight="1">
      <c r="B161" s="42"/>
      <c r="C161" s="205" t="s">
        <v>386</v>
      </c>
      <c r="D161" s="205" t="s">
        <v>230</v>
      </c>
      <c r="E161" s="206" t="s">
        <v>4084</v>
      </c>
      <c r="F161" s="207" t="s">
        <v>4085</v>
      </c>
      <c r="G161" s="208" t="s">
        <v>852</v>
      </c>
      <c r="H161" s="209">
        <v>1</v>
      </c>
      <c r="I161" s="210"/>
      <c r="J161" s="211">
        <f>ROUND(I161*H161,2)</f>
        <v>0</v>
      </c>
      <c r="K161" s="207" t="s">
        <v>3144</v>
      </c>
      <c r="L161" s="62"/>
      <c r="M161" s="212" t="s">
        <v>22</v>
      </c>
      <c r="N161" s="213" t="s">
        <v>50</v>
      </c>
      <c r="O161" s="43"/>
      <c r="P161" s="214">
        <f>O161*H161</f>
        <v>0</v>
      </c>
      <c r="Q161" s="214">
        <v>0</v>
      </c>
      <c r="R161" s="214">
        <f>Q161*H161</f>
        <v>0</v>
      </c>
      <c r="S161" s="214">
        <v>0</v>
      </c>
      <c r="T161" s="215">
        <f>S161*H161</f>
        <v>0</v>
      </c>
      <c r="AR161" s="25" t="s">
        <v>588</v>
      </c>
      <c r="AT161" s="25" t="s">
        <v>230</v>
      </c>
      <c r="AU161" s="25" t="s">
        <v>101</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4086</v>
      </c>
    </row>
    <row r="162" spans="2:65" s="1" customFormat="1" ht="22.5" customHeight="1">
      <c r="B162" s="42"/>
      <c r="C162" s="205" t="s">
        <v>395</v>
      </c>
      <c r="D162" s="205" t="s">
        <v>230</v>
      </c>
      <c r="E162" s="206" t="s">
        <v>4087</v>
      </c>
      <c r="F162" s="207" t="s">
        <v>4088</v>
      </c>
      <c r="G162" s="208" t="s">
        <v>852</v>
      </c>
      <c r="H162" s="209">
        <v>1</v>
      </c>
      <c r="I162" s="210"/>
      <c r="J162" s="211">
        <f>ROUND(I162*H162,2)</f>
        <v>0</v>
      </c>
      <c r="K162" s="207" t="s">
        <v>3144</v>
      </c>
      <c r="L162" s="62"/>
      <c r="M162" s="212" t="s">
        <v>22</v>
      </c>
      <c r="N162" s="213" t="s">
        <v>50</v>
      </c>
      <c r="O162" s="43"/>
      <c r="P162" s="214">
        <f>O162*H162</f>
        <v>0</v>
      </c>
      <c r="Q162" s="214">
        <v>0</v>
      </c>
      <c r="R162" s="214">
        <f>Q162*H162</f>
        <v>0</v>
      </c>
      <c r="S162" s="214">
        <v>0</v>
      </c>
      <c r="T162" s="215">
        <f>S162*H162</f>
        <v>0</v>
      </c>
      <c r="AR162" s="25" t="s">
        <v>588</v>
      </c>
      <c r="AT162" s="25" t="s">
        <v>230</v>
      </c>
      <c r="AU162" s="25" t="s">
        <v>101</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4089</v>
      </c>
    </row>
    <row r="163" spans="2:65" s="11" customFormat="1" ht="37.35" customHeight="1">
      <c r="B163" s="188"/>
      <c r="C163" s="189"/>
      <c r="D163" s="190" t="s">
        <v>78</v>
      </c>
      <c r="E163" s="191" t="s">
        <v>3289</v>
      </c>
      <c r="F163" s="191" t="s">
        <v>229</v>
      </c>
      <c r="G163" s="189"/>
      <c r="H163" s="189"/>
      <c r="I163" s="192"/>
      <c r="J163" s="193">
        <f>BK163</f>
        <v>0</v>
      </c>
      <c r="K163" s="189"/>
      <c r="L163" s="194"/>
      <c r="M163" s="195"/>
      <c r="N163" s="196"/>
      <c r="O163" s="196"/>
      <c r="P163" s="197">
        <f>P164+P166+P168+P170+P172</f>
        <v>0</v>
      </c>
      <c r="Q163" s="196"/>
      <c r="R163" s="197">
        <f>R164+R166+R168+R170+R172</f>
        <v>0</v>
      </c>
      <c r="S163" s="196"/>
      <c r="T163" s="198">
        <f>T164+T166+T168+T170+T172</f>
        <v>0</v>
      </c>
      <c r="AR163" s="199" t="s">
        <v>101</v>
      </c>
      <c r="AT163" s="200" t="s">
        <v>78</v>
      </c>
      <c r="AU163" s="200" t="s">
        <v>79</v>
      </c>
      <c r="AY163" s="199" t="s">
        <v>228</v>
      </c>
      <c r="BK163" s="201">
        <f>BK164+BK166+BK168+BK170+BK172</f>
        <v>0</v>
      </c>
    </row>
    <row r="164" spans="2:65" s="11" customFormat="1" ht="19.899999999999999" customHeight="1">
      <c r="B164" s="188"/>
      <c r="C164" s="189"/>
      <c r="D164" s="202" t="s">
        <v>78</v>
      </c>
      <c r="E164" s="203" t="s">
        <v>3300</v>
      </c>
      <c r="F164" s="203" t="s">
        <v>4090</v>
      </c>
      <c r="G164" s="189"/>
      <c r="H164" s="189"/>
      <c r="I164" s="192"/>
      <c r="J164" s="204">
        <f>BK164</f>
        <v>0</v>
      </c>
      <c r="K164" s="189"/>
      <c r="L164" s="194"/>
      <c r="M164" s="195"/>
      <c r="N164" s="196"/>
      <c r="O164" s="196"/>
      <c r="P164" s="197">
        <f>P165</f>
        <v>0</v>
      </c>
      <c r="Q164" s="196"/>
      <c r="R164" s="197">
        <f>R165</f>
        <v>0</v>
      </c>
      <c r="S164" s="196"/>
      <c r="T164" s="198">
        <f>T165</f>
        <v>0</v>
      </c>
      <c r="AR164" s="199" t="s">
        <v>101</v>
      </c>
      <c r="AT164" s="200" t="s">
        <v>78</v>
      </c>
      <c r="AU164" s="200" t="s">
        <v>24</v>
      </c>
      <c r="AY164" s="199" t="s">
        <v>228</v>
      </c>
      <c r="BK164" s="201">
        <f>BK165</f>
        <v>0</v>
      </c>
    </row>
    <row r="165" spans="2:65" s="1" customFormat="1" ht="22.5" customHeight="1">
      <c r="B165" s="42"/>
      <c r="C165" s="205" t="s">
        <v>400</v>
      </c>
      <c r="D165" s="205" t="s">
        <v>230</v>
      </c>
      <c r="E165" s="206" t="s">
        <v>4091</v>
      </c>
      <c r="F165" s="207" t="s">
        <v>4092</v>
      </c>
      <c r="G165" s="208" t="s">
        <v>328</v>
      </c>
      <c r="H165" s="209">
        <v>270</v>
      </c>
      <c r="I165" s="210"/>
      <c r="J165" s="211">
        <f>ROUND(I165*H165,2)</f>
        <v>0</v>
      </c>
      <c r="K165" s="207" t="s">
        <v>3144</v>
      </c>
      <c r="L165" s="62"/>
      <c r="M165" s="212" t="s">
        <v>22</v>
      </c>
      <c r="N165" s="213" t="s">
        <v>50</v>
      </c>
      <c r="O165" s="43"/>
      <c r="P165" s="214">
        <f>O165*H165</f>
        <v>0</v>
      </c>
      <c r="Q165" s="214">
        <v>0</v>
      </c>
      <c r="R165" s="214">
        <f>Q165*H165</f>
        <v>0</v>
      </c>
      <c r="S165" s="214">
        <v>0</v>
      </c>
      <c r="T165" s="215">
        <f>S165*H165</f>
        <v>0</v>
      </c>
      <c r="AR165" s="25" t="s">
        <v>588</v>
      </c>
      <c r="AT165" s="25" t="s">
        <v>230</v>
      </c>
      <c r="AU165" s="25" t="s">
        <v>87</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588</v>
      </c>
      <c r="BM165" s="25" t="s">
        <v>4093</v>
      </c>
    </row>
    <row r="166" spans="2:65" s="11" customFormat="1" ht="29.85" customHeight="1">
      <c r="B166" s="188"/>
      <c r="C166" s="189"/>
      <c r="D166" s="202" t="s">
        <v>78</v>
      </c>
      <c r="E166" s="203" t="s">
        <v>3323</v>
      </c>
      <c r="F166" s="203" t="s">
        <v>4094</v>
      </c>
      <c r="G166" s="189"/>
      <c r="H166" s="189"/>
      <c r="I166" s="192"/>
      <c r="J166" s="204">
        <f>BK166</f>
        <v>0</v>
      </c>
      <c r="K166" s="189"/>
      <c r="L166" s="194"/>
      <c r="M166" s="195"/>
      <c r="N166" s="196"/>
      <c r="O166" s="196"/>
      <c r="P166" s="197">
        <f>P167</f>
        <v>0</v>
      </c>
      <c r="Q166" s="196"/>
      <c r="R166" s="197">
        <f>R167</f>
        <v>0</v>
      </c>
      <c r="S166" s="196"/>
      <c r="T166" s="198">
        <f>T167</f>
        <v>0</v>
      </c>
      <c r="AR166" s="199" t="s">
        <v>101</v>
      </c>
      <c r="AT166" s="200" t="s">
        <v>78</v>
      </c>
      <c r="AU166" s="200" t="s">
        <v>24</v>
      </c>
      <c r="AY166" s="199" t="s">
        <v>228</v>
      </c>
      <c r="BK166" s="201">
        <f>BK167</f>
        <v>0</v>
      </c>
    </row>
    <row r="167" spans="2:65" s="1" customFormat="1" ht="22.5" customHeight="1">
      <c r="B167" s="42"/>
      <c r="C167" s="205" t="s">
        <v>404</v>
      </c>
      <c r="D167" s="205" t="s">
        <v>230</v>
      </c>
      <c r="E167" s="206" t="s">
        <v>4095</v>
      </c>
      <c r="F167" s="207" t="s">
        <v>4096</v>
      </c>
      <c r="G167" s="208" t="s">
        <v>4097</v>
      </c>
      <c r="H167" s="209">
        <v>0.4</v>
      </c>
      <c r="I167" s="210"/>
      <c r="J167" s="211">
        <f>ROUND(I167*H167,2)</f>
        <v>0</v>
      </c>
      <c r="K167" s="207" t="s">
        <v>3144</v>
      </c>
      <c r="L167" s="62"/>
      <c r="M167" s="212" t="s">
        <v>22</v>
      </c>
      <c r="N167" s="213" t="s">
        <v>50</v>
      </c>
      <c r="O167" s="43"/>
      <c r="P167" s="214">
        <f>O167*H167</f>
        <v>0</v>
      </c>
      <c r="Q167" s="214">
        <v>0</v>
      </c>
      <c r="R167" s="214">
        <f>Q167*H167</f>
        <v>0</v>
      </c>
      <c r="S167" s="214">
        <v>0</v>
      </c>
      <c r="T167" s="215">
        <f>S167*H167</f>
        <v>0</v>
      </c>
      <c r="AR167" s="25" t="s">
        <v>588</v>
      </c>
      <c r="AT167" s="25" t="s">
        <v>230</v>
      </c>
      <c r="AU167" s="25" t="s">
        <v>87</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4098</v>
      </c>
    </row>
    <row r="168" spans="2:65" s="11" customFormat="1" ht="29.85" customHeight="1">
      <c r="B168" s="188"/>
      <c r="C168" s="189"/>
      <c r="D168" s="202" t="s">
        <v>78</v>
      </c>
      <c r="E168" s="203" t="s">
        <v>3328</v>
      </c>
      <c r="F168" s="203" t="s">
        <v>4099</v>
      </c>
      <c r="G168" s="189"/>
      <c r="H168" s="189"/>
      <c r="I168" s="192"/>
      <c r="J168" s="204">
        <f>BK168</f>
        <v>0</v>
      </c>
      <c r="K168" s="189"/>
      <c r="L168" s="194"/>
      <c r="M168" s="195"/>
      <c r="N168" s="196"/>
      <c r="O168" s="196"/>
      <c r="P168" s="197">
        <f>P169</f>
        <v>0</v>
      </c>
      <c r="Q168" s="196"/>
      <c r="R168" s="197">
        <f>R169</f>
        <v>0</v>
      </c>
      <c r="S168" s="196"/>
      <c r="T168" s="198">
        <f>T169</f>
        <v>0</v>
      </c>
      <c r="AR168" s="199" t="s">
        <v>101</v>
      </c>
      <c r="AT168" s="200" t="s">
        <v>78</v>
      </c>
      <c r="AU168" s="200" t="s">
        <v>24</v>
      </c>
      <c r="AY168" s="199" t="s">
        <v>228</v>
      </c>
      <c r="BK168" s="201">
        <f>BK169</f>
        <v>0</v>
      </c>
    </row>
    <row r="169" spans="2:65" s="1" customFormat="1" ht="22.5" customHeight="1">
      <c r="B169" s="42"/>
      <c r="C169" s="205" t="s">
        <v>409</v>
      </c>
      <c r="D169" s="205" t="s">
        <v>230</v>
      </c>
      <c r="E169" s="206" t="s">
        <v>4100</v>
      </c>
      <c r="F169" s="207" t="s">
        <v>4101</v>
      </c>
      <c r="G169" s="208" t="s">
        <v>328</v>
      </c>
      <c r="H169" s="209">
        <v>270</v>
      </c>
      <c r="I169" s="210"/>
      <c r="J169" s="211">
        <f>ROUND(I169*H169,2)</f>
        <v>0</v>
      </c>
      <c r="K169" s="207" t="s">
        <v>3144</v>
      </c>
      <c r="L169" s="62"/>
      <c r="M169" s="212" t="s">
        <v>22</v>
      </c>
      <c r="N169" s="213" t="s">
        <v>50</v>
      </c>
      <c r="O169" s="43"/>
      <c r="P169" s="214">
        <f>O169*H169</f>
        <v>0</v>
      </c>
      <c r="Q169" s="214">
        <v>0</v>
      </c>
      <c r="R169" s="214">
        <f>Q169*H169</f>
        <v>0</v>
      </c>
      <c r="S169" s="214">
        <v>0</v>
      </c>
      <c r="T169" s="215">
        <f>S169*H169</f>
        <v>0</v>
      </c>
      <c r="AR169" s="25" t="s">
        <v>588</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4102</v>
      </c>
    </row>
    <row r="170" spans="2:65" s="11" customFormat="1" ht="29.85" customHeight="1">
      <c r="B170" s="188"/>
      <c r="C170" s="189"/>
      <c r="D170" s="202" t="s">
        <v>78</v>
      </c>
      <c r="E170" s="203" t="s">
        <v>3333</v>
      </c>
      <c r="F170" s="203" t="s">
        <v>4103</v>
      </c>
      <c r="G170" s="189"/>
      <c r="H170" s="189"/>
      <c r="I170" s="192"/>
      <c r="J170" s="204">
        <f>BK170</f>
        <v>0</v>
      </c>
      <c r="K170" s="189"/>
      <c r="L170" s="194"/>
      <c r="M170" s="195"/>
      <c r="N170" s="196"/>
      <c r="O170" s="196"/>
      <c r="P170" s="197">
        <f>P171</f>
        <v>0</v>
      </c>
      <c r="Q170" s="196"/>
      <c r="R170" s="197">
        <f>R171</f>
        <v>0</v>
      </c>
      <c r="S170" s="196"/>
      <c r="T170" s="198">
        <f>T171</f>
        <v>0</v>
      </c>
      <c r="AR170" s="199" t="s">
        <v>101</v>
      </c>
      <c r="AT170" s="200" t="s">
        <v>78</v>
      </c>
      <c r="AU170" s="200" t="s">
        <v>24</v>
      </c>
      <c r="AY170" s="199" t="s">
        <v>228</v>
      </c>
      <c r="BK170" s="201">
        <f>BK171</f>
        <v>0</v>
      </c>
    </row>
    <row r="171" spans="2:65" s="1" customFormat="1" ht="22.5" customHeight="1">
      <c r="B171" s="42"/>
      <c r="C171" s="205" t="s">
        <v>414</v>
      </c>
      <c r="D171" s="205" t="s">
        <v>230</v>
      </c>
      <c r="E171" s="206" t="s">
        <v>4104</v>
      </c>
      <c r="F171" s="207" t="s">
        <v>4105</v>
      </c>
      <c r="G171" s="208" t="s">
        <v>328</v>
      </c>
      <c r="H171" s="209">
        <v>270</v>
      </c>
      <c r="I171" s="210"/>
      <c r="J171" s="211">
        <f>ROUND(I171*H171,2)</f>
        <v>0</v>
      </c>
      <c r="K171" s="207" t="s">
        <v>3144</v>
      </c>
      <c r="L171" s="62"/>
      <c r="M171" s="212" t="s">
        <v>22</v>
      </c>
      <c r="N171" s="213" t="s">
        <v>50</v>
      </c>
      <c r="O171" s="43"/>
      <c r="P171" s="214">
        <f>O171*H171</f>
        <v>0</v>
      </c>
      <c r="Q171" s="214">
        <v>0</v>
      </c>
      <c r="R171" s="214">
        <f>Q171*H171</f>
        <v>0</v>
      </c>
      <c r="S171" s="214">
        <v>0</v>
      </c>
      <c r="T171" s="215">
        <f>S171*H171</f>
        <v>0</v>
      </c>
      <c r="AR171" s="25" t="s">
        <v>588</v>
      </c>
      <c r="AT171" s="25" t="s">
        <v>230</v>
      </c>
      <c r="AU171" s="25" t="s">
        <v>87</v>
      </c>
      <c r="AY171" s="25" t="s">
        <v>228</v>
      </c>
      <c r="BE171" s="216">
        <f>IF(N171="základní",J171,0)</f>
        <v>0</v>
      </c>
      <c r="BF171" s="216">
        <f>IF(N171="snížená",J171,0)</f>
        <v>0</v>
      </c>
      <c r="BG171" s="216">
        <f>IF(N171="zákl. přenesená",J171,0)</f>
        <v>0</v>
      </c>
      <c r="BH171" s="216">
        <f>IF(N171="sníž. přenesená",J171,0)</f>
        <v>0</v>
      </c>
      <c r="BI171" s="216">
        <f>IF(N171="nulová",J171,0)</f>
        <v>0</v>
      </c>
      <c r="BJ171" s="25" t="s">
        <v>24</v>
      </c>
      <c r="BK171" s="216">
        <f>ROUND(I171*H171,2)</f>
        <v>0</v>
      </c>
      <c r="BL171" s="25" t="s">
        <v>588</v>
      </c>
      <c r="BM171" s="25" t="s">
        <v>4106</v>
      </c>
    </row>
    <row r="172" spans="2:65" s="11" customFormat="1" ht="29.85" customHeight="1">
      <c r="B172" s="188"/>
      <c r="C172" s="189"/>
      <c r="D172" s="202" t="s">
        <v>78</v>
      </c>
      <c r="E172" s="203" t="s">
        <v>4107</v>
      </c>
      <c r="F172" s="203" t="s">
        <v>4070</v>
      </c>
      <c r="G172" s="189"/>
      <c r="H172" s="189"/>
      <c r="I172" s="192"/>
      <c r="J172" s="204">
        <f>BK172</f>
        <v>0</v>
      </c>
      <c r="K172" s="189"/>
      <c r="L172" s="194"/>
      <c r="M172" s="195"/>
      <c r="N172" s="196"/>
      <c r="O172" s="196"/>
      <c r="P172" s="197">
        <f>SUM(P173:P175)</f>
        <v>0</v>
      </c>
      <c r="Q172" s="196"/>
      <c r="R172" s="197">
        <f>SUM(R173:R175)</f>
        <v>0</v>
      </c>
      <c r="S172" s="196"/>
      <c r="T172" s="198">
        <f>SUM(T173:T175)</f>
        <v>0</v>
      </c>
      <c r="AR172" s="199" t="s">
        <v>101</v>
      </c>
      <c r="AT172" s="200" t="s">
        <v>78</v>
      </c>
      <c r="AU172" s="200" t="s">
        <v>24</v>
      </c>
      <c r="AY172" s="199" t="s">
        <v>228</v>
      </c>
      <c r="BK172" s="201">
        <f>SUM(BK173:BK175)</f>
        <v>0</v>
      </c>
    </row>
    <row r="173" spans="2:65" s="1" customFormat="1" ht="22.5" customHeight="1">
      <c r="B173" s="42"/>
      <c r="C173" s="205" t="s">
        <v>423</v>
      </c>
      <c r="D173" s="205" t="s">
        <v>230</v>
      </c>
      <c r="E173" s="206" t="s">
        <v>4108</v>
      </c>
      <c r="F173" s="207" t="s">
        <v>4109</v>
      </c>
      <c r="G173" s="208" t="s">
        <v>852</v>
      </c>
      <c r="H173" s="209">
        <v>88</v>
      </c>
      <c r="I173" s="210"/>
      <c r="J173" s="211">
        <f>ROUND(I173*H173,2)</f>
        <v>0</v>
      </c>
      <c r="K173" s="207" t="s">
        <v>22</v>
      </c>
      <c r="L173" s="62"/>
      <c r="M173" s="212" t="s">
        <v>22</v>
      </c>
      <c r="N173" s="213" t="s">
        <v>50</v>
      </c>
      <c r="O173" s="43"/>
      <c r="P173" s="214">
        <f>O173*H173</f>
        <v>0</v>
      </c>
      <c r="Q173" s="214">
        <v>0</v>
      </c>
      <c r="R173" s="214">
        <f>Q173*H173</f>
        <v>0</v>
      </c>
      <c r="S173" s="214">
        <v>0</v>
      </c>
      <c r="T173" s="215">
        <f>S173*H173</f>
        <v>0</v>
      </c>
      <c r="AR173" s="25" t="s">
        <v>588</v>
      </c>
      <c r="AT173" s="25" t="s">
        <v>230</v>
      </c>
      <c r="AU173" s="25" t="s">
        <v>87</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4110</v>
      </c>
    </row>
    <row r="174" spans="2:65" s="1" customFormat="1" ht="22.5" customHeight="1">
      <c r="B174" s="42"/>
      <c r="C174" s="205" t="s">
        <v>429</v>
      </c>
      <c r="D174" s="205" t="s">
        <v>230</v>
      </c>
      <c r="E174" s="206" t="s">
        <v>4111</v>
      </c>
      <c r="F174" s="207" t="s">
        <v>4112</v>
      </c>
      <c r="G174" s="208" t="s">
        <v>852</v>
      </c>
      <c r="H174" s="209">
        <v>56</v>
      </c>
      <c r="I174" s="210"/>
      <c r="J174" s="211">
        <f>ROUND(I174*H174,2)</f>
        <v>0</v>
      </c>
      <c r="K174" s="207" t="s">
        <v>22</v>
      </c>
      <c r="L174" s="62"/>
      <c r="M174" s="212" t="s">
        <v>22</v>
      </c>
      <c r="N174" s="213" t="s">
        <v>50</v>
      </c>
      <c r="O174" s="43"/>
      <c r="P174" s="214">
        <f>O174*H174</f>
        <v>0</v>
      </c>
      <c r="Q174" s="214">
        <v>0</v>
      </c>
      <c r="R174" s="214">
        <f>Q174*H174</f>
        <v>0</v>
      </c>
      <c r="S174" s="214">
        <v>0</v>
      </c>
      <c r="T174" s="215">
        <f>S174*H174</f>
        <v>0</v>
      </c>
      <c r="AR174" s="25" t="s">
        <v>588</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4113</v>
      </c>
    </row>
    <row r="175" spans="2:65" s="1" customFormat="1" ht="22.5" customHeight="1">
      <c r="B175" s="42"/>
      <c r="C175" s="205" t="s">
        <v>419</v>
      </c>
      <c r="D175" s="205" t="s">
        <v>230</v>
      </c>
      <c r="E175" s="206" t="s">
        <v>4114</v>
      </c>
      <c r="F175" s="207" t="s">
        <v>3541</v>
      </c>
      <c r="G175" s="208" t="s">
        <v>3542</v>
      </c>
      <c r="H175" s="209">
        <v>1</v>
      </c>
      <c r="I175" s="210"/>
      <c r="J175" s="211">
        <f>ROUND(I175*H175,2)</f>
        <v>0</v>
      </c>
      <c r="K175" s="207" t="s">
        <v>3144</v>
      </c>
      <c r="L175" s="62"/>
      <c r="M175" s="212" t="s">
        <v>22</v>
      </c>
      <c r="N175" s="290" t="s">
        <v>50</v>
      </c>
      <c r="O175" s="291"/>
      <c r="P175" s="292">
        <f>O175*H175</f>
        <v>0</v>
      </c>
      <c r="Q175" s="292">
        <v>0</v>
      </c>
      <c r="R175" s="292">
        <f>Q175*H175</f>
        <v>0</v>
      </c>
      <c r="S175" s="292">
        <v>0</v>
      </c>
      <c r="T175" s="293">
        <f>S175*H175</f>
        <v>0</v>
      </c>
      <c r="AR175" s="25" t="s">
        <v>588</v>
      </c>
      <c r="AT175" s="25" t="s">
        <v>230</v>
      </c>
      <c r="AU175" s="25" t="s">
        <v>87</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4115</v>
      </c>
    </row>
    <row r="176" spans="2:65" s="1" customFormat="1" ht="6.95" customHeight="1">
      <c r="B176" s="57"/>
      <c r="C176" s="58"/>
      <c r="D176" s="58"/>
      <c r="E176" s="58"/>
      <c r="F176" s="58"/>
      <c r="G176" s="58"/>
      <c r="H176" s="58"/>
      <c r="I176" s="149"/>
      <c r="J176" s="58"/>
      <c r="K176" s="58"/>
      <c r="L176" s="62"/>
    </row>
  </sheetData>
  <sheetProtection algorithmName="SHA-512" hashValue="irlnvg8KFWoAHgBG8q+pcvAfo6wavFzskvDKwfzV/ixdKsYc+c6qae3khr2Agc/vufliFXbhCMOW2CZlOQC67w==" saltValue="R+eOLRnq6Vky28crhlmB2Q==" spinCount="100000" sheet="1" objects="1" scenarios="1" formatCells="0" formatColumns="0" formatRows="0" sort="0" autoFilter="0"/>
  <autoFilter ref="C112:K175"/>
  <mergeCells count="15">
    <mergeCell ref="E103:H103"/>
    <mergeCell ref="E101:H101"/>
    <mergeCell ref="E105:H105"/>
    <mergeCell ref="G1:H1"/>
    <mergeCell ref="L2:V2"/>
    <mergeCell ref="E49:H49"/>
    <mergeCell ref="E53:H53"/>
    <mergeCell ref="E51:H51"/>
    <mergeCell ref="E55:H55"/>
    <mergeCell ref="E99:H99"/>
    <mergeCell ref="E7:H7"/>
    <mergeCell ref="E11:H11"/>
    <mergeCell ref="E9:H9"/>
    <mergeCell ref="E13:H13"/>
    <mergeCell ref="E28:H28"/>
  </mergeCells>
  <hyperlinks>
    <hyperlink ref="F1:G1" location="C2" display="1) Krycí list soupisu"/>
    <hyperlink ref="G1:H1" location="C62"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3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111</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176</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4116</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34.5" customHeight="1">
      <c r="B26" s="131"/>
      <c r="C26" s="132"/>
      <c r="D26" s="132"/>
      <c r="E26" s="386" t="s">
        <v>3071</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ROUND(J105,2)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ROUND(SUM(BE105:BE631), 2)</f>
        <v>0</v>
      </c>
      <c r="G32" s="43"/>
      <c r="H32" s="43"/>
      <c r="I32" s="141">
        <v>0.21</v>
      </c>
      <c r="J32" s="140">
        <f>ROUND(ROUND((SUM(BE105:BE631)), 2)*I32, 2)</f>
        <v>0</v>
      </c>
      <c r="K32" s="46"/>
    </row>
    <row r="33" spans="2:11" s="1" customFormat="1" ht="14.45" customHeight="1">
      <c r="B33" s="42"/>
      <c r="C33" s="43"/>
      <c r="D33" s="43"/>
      <c r="E33" s="50" t="s">
        <v>51</v>
      </c>
      <c r="F33" s="140">
        <f>ROUND(SUM(BF105:BF631), 2)</f>
        <v>0</v>
      </c>
      <c r="G33" s="43"/>
      <c r="H33" s="43"/>
      <c r="I33" s="141">
        <v>0.15</v>
      </c>
      <c r="J33" s="140">
        <f>ROUND(ROUND((SUM(BF105:BF631)), 2)*I33, 2)</f>
        <v>0</v>
      </c>
      <c r="K33" s="46"/>
    </row>
    <row r="34" spans="2:11" s="1" customFormat="1" ht="14.45" hidden="1" customHeight="1">
      <c r="B34" s="42"/>
      <c r="C34" s="43"/>
      <c r="D34" s="43"/>
      <c r="E34" s="50" t="s">
        <v>52</v>
      </c>
      <c r="F34" s="140">
        <f>ROUND(SUM(BG105:BG631), 2)</f>
        <v>0</v>
      </c>
      <c r="G34" s="43"/>
      <c r="H34" s="43"/>
      <c r="I34" s="141">
        <v>0.21</v>
      </c>
      <c r="J34" s="140">
        <v>0</v>
      </c>
      <c r="K34" s="46"/>
    </row>
    <row r="35" spans="2:11" s="1" customFormat="1" ht="14.45" hidden="1" customHeight="1">
      <c r="B35" s="42"/>
      <c r="C35" s="43"/>
      <c r="D35" s="43"/>
      <c r="E35" s="50" t="s">
        <v>53</v>
      </c>
      <c r="F35" s="140">
        <f>ROUND(SUM(BH105:BH631), 2)</f>
        <v>0</v>
      </c>
      <c r="G35" s="43"/>
      <c r="H35" s="43"/>
      <c r="I35" s="141">
        <v>0.15</v>
      </c>
      <c r="J35" s="140">
        <v>0</v>
      </c>
      <c r="K35" s="46"/>
    </row>
    <row r="36" spans="2:11" s="1" customFormat="1" ht="14.45" hidden="1" customHeight="1">
      <c r="B36" s="42"/>
      <c r="C36" s="43"/>
      <c r="D36" s="43"/>
      <c r="E36" s="50" t="s">
        <v>54</v>
      </c>
      <c r="F36" s="140">
        <f>ROUND(SUM(BI105:BI631),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176</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01.3 - SO 01 - Vzduchotechnika</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J105</f>
        <v>0</v>
      </c>
      <c r="K60" s="46"/>
      <c r="AU60" s="25" t="s">
        <v>184</v>
      </c>
    </row>
    <row r="61" spans="2:47" s="8" customFormat="1" ht="24.95" customHeight="1">
      <c r="B61" s="159"/>
      <c r="C61" s="160"/>
      <c r="D61" s="161" t="s">
        <v>4117</v>
      </c>
      <c r="E61" s="162"/>
      <c r="F61" s="162"/>
      <c r="G61" s="162"/>
      <c r="H61" s="162"/>
      <c r="I61" s="163"/>
      <c r="J61" s="164">
        <f>J106</f>
        <v>0</v>
      </c>
      <c r="K61" s="165"/>
    </row>
    <row r="62" spans="2:47" s="8" customFormat="1" ht="24.95" customHeight="1">
      <c r="B62" s="159"/>
      <c r="C62" s="160"/>
      <c r="D62" s="161" t="s">
        <v>4118</v>
      </c>
      <c r="E62" s="162"/>
      <c r="F62" s="162"/>
      <c r="G62" s="162"/>
      <c r="H62" s="162"/>
      <c r="I62" s="163"/>
      <c r="J62" s="164">
        <f>J144</f>
        <v>0</v>
      </c>
      <c r="K62" s="165"/>
    </row>
    <row r="63" spans="2:47" s="8" customFormat="1" ht="24.95" customHeight="1">
      <c r="B63" s="159"/>
      <c r="C63" s="160"/>
      <c r="D63" s="161" t="s">
        <v>4119</v>
      </c>
      <c r="E63" s="162"/>
      <c r="F63" s="162"/>
      <c r="G63" s="162"/>
      <c r="H63" s="162"/>
      <c r="I63" s="163"/>
      <c r="J63" s="164">
        <f>J177</f>
        <v>0</v>
      </c>
      <c r="K63" s="165"/>
    </row>
    <row r="64" spans="2:47" s="8" customFormat="1" ht="24.95" customHeight="1">
      <c r="B64" s="159"/>
      <c r="C64" s="160"/>
      <c r="D64" s="161" t="s">
        <v>4120</v>
      </c>
      <c r="E64" s="162"/>
      <c r="F64" s="162"/>
      <c r="G64" s="162"/>
      <c r="H64" s="162"/>
      <c r="I64" s="163"/>
      <c r="J64" s="164">
        <f>J217</f>
        <v>0</v>
      </c>
      <c r="K64" s="165"/>
    </row>
    <row r="65" spans="2:11" s="8" customFormat="1" ht="24.95" customHeight="1">
      <c r="B65" s="159"/>
      <c r="C65" s="160"/>
      <c r="D65" s="161" t="s">
        <v>4121</v>
      </c>
      <c r="E65" s="162"/>
      <c r="F65" s="162"/>
      <c r="G65" s="162"/>
      <c r="H65" s="162"/>
      <c r="I65" s="163"/>
      <c r="J65" s="164">
        <f>J248</f>
        <v>0</v>
      </c>
      <c r="K65" s="165"/>
    </row>
    <row r="66" spans="2:11" s="8" customFormat="1" ht="24.95" customHeight="1">
      <c r="B66" s="159"/>
      <c r="C66" s="160"/>
      <c r="D66" s="161" t="s">
        <v>4122</v>
      </c>
      <c r="E66" s="162"/>
      <c r="F66" s="162"/>
      <c r="G66" s="162"/>
      <c r="H66" s="162"/>
      <c r="I66" s="163"/>
      <c r="J66" s="164">
        <f>J286</f>
        <v>0</v>
      </c>
      <c r="K66" s="165"/>
    </row>
    <row r="67" spans="2:11" s="8" customFormat="1" ht="24.95" customHeight="1">
      <c r="B67" s="159"/>
      <c r="C67" s="160"/>
      <c r="D67" s="161" t="s">
        <v>4123</v>
      </c>
      <c r="E67" s="162"/>
      <c r="F67" s="162"/>
      <c r="G67" s="162"/>
      <c r="H67" s="162"/>
      <c r="I67" s="163"/>
      <c r="J67" s="164">
        <f>J307</f>
        <v>0</v>
      </c>
      <c r="K67" s="165"/>
    </row>
    <row r="68" spans="2:11" s="8" customFormat="1" ht="24.95" customHeight="1">
      <c r="B68" s="159"/>
      <c r="C68" s="160"/>
      <c r="D68" s="161" t="s">
        <v>4124</v>
      </c>
      <c r="E68" s="162"/>
      <c r="F68" s="162"/>
      <c r="G68" s="162"/>
      <c r="H68" s="162"/>
      <c r="I68" s="163"/>
      <c r="J68" s="164">
        <f>J323</f>
        <v>0</v>
      </c>
      <c r="K68" s="165"/>
    </row>
    <row r="69" spans="2:11" s="8" customFormat="1" ht="24.95" customHeight="1">
      <c r="B69" s="159"/>
      <c r="C69" s="160"/>
      <c r="D69" s="161" t="s">
        <v>4125</v>
      </c>
      <c r="E69" s="162"/>
      <c r="F69" s="162"/>
      <c r="G69" s="162"/>
      <c r="H69" s="162"/>
      <c r="I69" s="163"/>
      <c r="J69" s="164">
        <f>J356</f>
        <v>0</v>
      </c>
      <c r="K69" s="165"/>
    </row>
    <row r="70" spans="2:11" s="8" customFormat="1" ht="24.95" customHeight="1">
      <c r="B70" s="159"/>
      <c r="C70" s="160"/>
      <c r="D70" s="161" t="s">
        <v>4126</v>
      </c>
      <c r="E70" s="162"/>
      <c r="F70" s="162"/>
      <c r="G70" s="162"/>
      <c r="H70" s="162"/>
      <c r="I70" s="163"/>
      <c r="J70" s="164">
        <f>J399</f>
        <v>0</v>
      </c>
      <c r="K70" s="165"/>
    </row>
    <row r="71" spans="2:11" s="8" customFormat="1" ht="24.95" customHeight="1">
      <c r="B71" s="159"/>
      <c r="C71" s="160"/>
      <c r="D71" s="161" t="s">
        <v>4127</v>
      </c>
      <c r="E71" s="162"/>
      <c r="F71" s="162"/>
      <c r="G71" s="162"/>
      <c r="H71" s="162"/>
      <c r="I71" s="163"/>
      <c r="J71" s="164">
        <f>J418</f>
        <v>0</v>
      </c>
      <c r="K71" s="165"/>
    </row>
    <row r="72" spans="2:11" s="8" customFormat="1" ht="24.95" customHeight="1">
      <c r="B72" s="159"/>
      <c r="C72" s="160"/>
      <c r="D72" s="161" t="s">
        <v>4128</v>
      </c>
      <c r="E72" s="162"/>
      <c r="F72" s="162"/>
      <c r="G72" s="162"/>
      <c r="H72" s="162"/>
      <c r="I72" s="163"/>
      <c r="J72" s="164">
        <f>J423</f>
        <v>0</v>
      </c>
      <c r="K72" s="165"/>
    </row>
    <row r="73" spans="2:11" s="8" customFormat="1" ht="24.95" customHeight="1">
      <c r="B73" s="159"/>
      <c r="C73" s="160"/>
      <c r="D73" s="161" t="s">
        <v>4129</v>
      </c>
      <c r="E73" s="162"/>
      <c r="F73" s="162"/>
      <c r="G73" s="162"/>
      <c r="H73" s="162"/>
      <c r="I73" s="163"/>
      <c r="J73" s="164">
        <f>J470</f>
        <v>0</v>
      </c>
      <c r="K73" s="165"/>
    </row>
    <row r="74" spans="2:11" s="8" customFormat="1" ht="24.95" customHeight="1">
      <c r="B74" s="159"/>
      <c r="C74" s="160"/>
      <c r="D74" s="161" t="s">
        <v>4130</v>
      </c>
      <c r="E74" s="162"/>
      <c r="F74" s="162"/>
      <c r="G74" s="162"/>
      <c r="H74" s="162"/>
      <c r="I74" s="163"/>
      <c r="J74" s="164">
        <f>J492</f>
        <v>0</v>
      </c>
      <c r="K74" s="165"/>
    </row>
    <row r="75" spans="2:11" s="8" customFormat="1" ht="24.95" customHeight="1">
      <c r="B75" s="159"/>
      <c r="C75" s="160"/>
      <c r="D75" s="161" t="s">
        <v>4131</v>
      </c>
      <c r="E75" s="162"/>
      <c r="F75" s="162"/>
      <c r="G75" s="162"/>
      <c r="H75" s="162"/>
      <c r="I75" s="163"/>
      <c r="J75" s="164">
        <f>J519</f>
        <v>0</v>
      </c>
      <c r="K75" s="165"/>
    </row>
    <row r="76" spans="2:11" s="8" customFormat="1" ht="24.95" customHeight="1">
      <c r="B76" s="159"/>
      <c r="C76" s="160"/>
      <c r="D76" s="161" t="s">
        <v>4132</v>
      </c>
      <c r="E76" s="162"/>
      <c r="F76" s="162"/>
      <c r="G76" s="162"/>
      <c r="H76" s="162"/>
      <c r="I76" s="163"/>
      <c r="J76" s="164">
        <f>J531</f>
        <v>0</v>
      </c>
      <c r="K76" s="165"/>
    </row>
    <row r="77" spans="2:11" s="8" customFormat="1" ht="24.95" customHeight="1">
      <c r="B77" s="159"/>
      <c r="C77" s="160"/>
      <c r="D77" s="161" t="s">
        <v>4133</v>
      </c>
      <c r="E77" s="162"/>
      <c r="F77" s="162"/>
      <c r="G77" s="162"/>
      <c r="H77" s="162"/>
      <c r="I77" s="163"/>
      <c r="J77" s="164">
        <f>J543</f>
        <v>0</v>
      </c>
      <c r="K77" s="165"/>
    </row>
    <row r="78" spans="2:11" s="8" customFormat="1" ht="24.95" customHeight="1">
      <c r="B78" s="159"/>
      <c r="C78" s="160"/>
      <c r="D78" s="161" t="s">
        <v>4134</v>
      </c>
      <c r="E78" s="162"/>
      <c r="F78" s="162"/>
      <c r="G78" s="162"/>
      <c r="H78" s="162"/>
      <c r="I78" s="163"/>
      <c r="J78" s="164">
        <f>J561</f>
        <v>0</v>
      </c>
      <c r="K78" s="165"/>
    </row>
    <row r="79" spans="2:11" s="8" customFormat="1" ht="24.95" customHeight="1">
      <c r="B79" s="159"/>
      <c r="C79" s="160"/>
      <c r="D79" s="161" t="s">
        <v>4135</v>
      </c>
      <c r="E79" s="162"/>
      <c r="F79" s="162"/>
      <c r="G79" s="162"/>
      <c r="H79" s="162"/>
      <c r="I79" s="163"/>
      <c r="J79" s="164">
        <f>J572</f>
        <v>0</v>
      </c>
      <c r="K79" s="165"/>
    </row>
    <row r="80" spans="2:11" s="8" customFormat="1" ht="24.95" customHeight="1">
      <c r="B80" s="159"/>
      <c r="C80" s="160"/>
      <c r="D80" s="161" t="s">
        <v>4136</v>
      </c>
      <c r="E80" s="162"/>
      <c r="F80" s="162"/>
      <c r="G80" s="162"/>
      <c r="H80" s="162"/>
      <c r="I80" s="163"/>
      <c r="J80" s="164">
        <f>J588</f>
        <v>0</v>
      </c>
      <c r="K80" s="165"/>
    </row>
    <row r="81" spans="2:12" s="8" customFormat="1" ht="24.95" customHeight="1">
      <c r="B81" s="159"/>
      <c r="C81" s="160"/>
      <c r="D81" s="161" t="s">
        <v>4137</v>
      </c>
      <c r="E81" s="162"/>
      <c r="F81" s="162"/>
      <c r="G81" s="162"/>
      <c r="H81" s="162"/>
      <c r="I81" s="163"/>
      <c r="J81" s="164">
        <f>J605</f>
        <v>0</v>
      </c>
      <c r="K81" s="165"/>
    </row>
    <row r="82" spans="2:12" s="8" customFormat="1" ht="24.95" customHeight="1">
      <c r="B82" s="159"/>
      <c r="C82" s="160"/>
      <c r="D82" s="161" t="s">
        <v>4138</v>
      </c>
      <c r="E82" s="162"/>
      <c r="F82" s="162"/>
      <c r="G82" s="162"/>
      <c r="H82" s="162"/>
      <c r="I82" s="163"/>
      <c r="J82" s="164">
        <f>J620</f>
        <v>0</v>
      </c>
      <c r="K82" s="165"/>
    </row>
    <row r="83" spans="2:12" s="8" customFormat="1" ht="24.95" customHeight="1">
      <c r="B83" s="159"/>
      <c r="C83" s="160"/>
      <c r="D83" s="161" t="s">
        <v>4139</v>
      </c>
      <c r="E83" s="162"/>
      <c r="F83" s="162"/>
      <c r="G83" s="162"/>
      <c r="H83" s="162"/>
      <c r="I83" s="163"/>
      <c r="J83" s="164">
        <f>J629</f>
        <v>0</v>
      </c>
      <c r="K83" s="165"/>
    </row>
    <row r="84" spans="2:12" s="1" customFormat="1" ht="21.75" customHeight="1">
      <c r="B84" s="42"/>
      <c r="C84" s="43"/>
      <c r="D84" s="43"/>
      <c r="E84" s="43"/>
      <c r="F84" s="43"/>
      <c r="G84" s="43"/>
      <c r="H84" s="43"/>
      <c r="I84" s="128"/>
      <c r="J84" s="43"/>
      <c r="K84" s="46"/>
    </row>
    <row r="85" spans="2:12" s="1" customFormat="1" ht="6.95" customHeight="1">
      <c r="B85" s="57"/>
      <c r="C85" s="58"/>
      <c r="D85" s="58"/>
      <c r="E85" s="58"/>
      <c r="F85" s="58"/>
      <c r="G85" s="58"/>
      <c r="H85" s="58"/>
      <c r="I85" s="149"/>
      <c r="J85" s="58"/>
      <c r="K85" s="59"/>
    </row>
    <row r="89" spans="2:12" s="1" customFormat="1" ht="6.95" customHeight="1">
      <c r="B89" s="60"/>
      <c r="C89" s="61"/>
      <c r="D89" s="61"/>
      <c r="E89" s="61"/>
      <c r="F89" s="61"/>
      <c r="G89" s="61"/>
      <c r="H89" s="61"/>
      <c r="I89" s="152"/>
      <c r="J89" s="61"/>
      <c r="K89" s="61"/>
      <c r="L89" s="62"/>
    </row>
    <row r="90" spans="2:12" s="1" customFormat="1" ht="36.950000000000003" customHeight="1">
      <c r="B90" s="42"/>
      <c r="C90" s="63" t="s">
        <v>212</v>
      </c>
      <c r="D90" s="64"/>
      <c r="E90" s="64"/>
      <c r="F90" s="64"/>
      <c r="G90" s="64"/>
      <c r="H90" s="64"/>
      <c r="I90" s="173"/>
      <c r="J90" s="64"/>
      <c r="K90" s="64"/>
      <c r="L90" s="62"/>
    </row>
    <row r="91" spans="2:12" s="1" customFormat="1" ht="6.95" customHeight="1">
      <c r="B91" s="42"/>
      <c r="C91" s="64"/>
      <c r="D91" s="64"/>
      <c r="E91" s="64"/>
      <c r="F91" s="64"/>
      <c r="G91" s="64"/>
      <c r="H91" s="64"/>
      <c r="I91" s="173"/>
      <c r="J91" s="64"/>
      <c r="K91" s="64"/>
      <c r="L91" s="62"/>
    </row>
    <row r="92" spans="2:12" s="1" customFormat="1" ht="14.45" customHeight="1">
      <c r="B92" s="42"/>
      <c r="C92" s="66" t="s">
        <v>18</v>
      </c>
      <c r="D92" s="64"/>
      <c r="E92" s="64"/>
      <c r="F92" s="64"/>
      <c r="G92" s="64"/>
      <c r="H92" s="64"/>
      <c r="I92" s="173"/>
      <c r="J92" s="64"/>
      <c r="K92" s="64"/>
      <c r="L92" s="62"/>
    </row>
    <row r="93" spans="2:12" s="1" customFormat="1" ht="22.5" customHeight="1">
      <c r="B93" s="42"/>
      <c r="C93" s="64"/>
      <c r="D93" s="64"/>
      <c r="E93" s="426" t="str">
        <f>E7</f>
        <v>NOVÁ PSYCHIATRIE - NEMOCNICE TÁBOR (staveniště A)</v>
      </c>
      <c r="F93" s="427"/>
      <c r="G93" s="427"/>
      <c r="H93" s="427"/>
      <c r="I93" s="173"/>
      <c r="J93" s="64"/>
      <c r="K93" s="64"/>
      <c r="L93" s="62"/>
    </row>
    <row r="94" spans="2:12">
      <c r="B94" s="29"/>
      <c r="C94" s="66" t="s">
        <v>175</v>
      </c>
      <c r="D94" s="174"/>
      <c r="E94" s="174"/>
      <c r="F94" s="174"/>
      <c r="G94" s="174"/>
      <c r="H94" s="174"/>
      <c r="J94" s="174"/>
      <c r="K94" s="174"/>
      <c r="L94" s="175"/>
    </row>
    <row r="95" spans="2:12" s="1" customFormat="1" ht="22.5" customHeight="1">
      <c r="B95" s="42"/>
      <c r="C95" s="64"/>
      <c r="D95" s="64"/>
      <c r="E95" s="426" t="s">
        <v>176</v>
      </c>
      <c r="F95" s="428"/>
      <c r="G95" s="428"/>
      <c r="H95" s="428"/>
      <c r="I95" s="173"/>
      <c r="J95" s="64"/>
      <c r="K95" s="64"/>
      <c r="L95" s="62"/>
    </row>
    <row r="96" spans="2:12" s="1" customFormat="1" ht="14.45" customHeight="1">
      <c r="B96" s="42"/>
      <c r="C96" s="66" t="s">
        <v>177</v>
      </c>
      <c r="D96" s="64"/>
      <c r="E96" s="64"/>
      <c r="F96" s="64"/>
      <c r="G96" s="64"/>
      <c r="H96" s="64"/>
      <c r="I96" s="173"/>
      <c r="J96" s="64"/>
      <c r="K96" s="64"/>
      <c r="L96" s="62"/>
    </row>
    <row r="97" spans="2:65" s="1" customFormat="1" ht="23.25" customHeight="1">
      <c r="B97" s="42"/>
      <c r="C97" s="64"/>
      <c r="D97" s="64"/>
      <c r="E97" s="397" t="str">
        <f>E11</f>
        <v>01.3 - SO 01 - Vzduchotechnika</v>
      </c>
      <c r="F97" s="428"/>
      <c r="G97" s="428"/>
      <c r="H97" s="428"/>
      <c r="I97" s="173"/>
      <c r="J97" s="64"/>
      <c r="K97" s="64"/>
      <c r="L97" s="62"/>
    </row>
    <row r="98" spans="2:65" s="1" customFormat="1" ht="6.95" customHeight="1">
      <c r="B98" s="42"/>
      <c r="C98" s="64"/>
      <c r="D98" s="64"/>
      <c r="E98" s="64"/>
      <c r="F98" s="64"/>
      <c r="G98" s="64"/>
      <c r="H98" s="64"/>
      <c r="I98" s="173"/>
      <c r="J98" s="64"/>
      <c r="K98" s="64"/>
      <c r="L98" s="62"/>
    </row>
    <row r="99" spans="2:65" s="1" customFormat="1" ht="18" customHeight="1">
      <c r="B99" s="42"/>
      <c r="C99" s="66" t="s">
        <v>25</v>
      </c>
      <c r="D99" s="64"/>
      <c r="E99" s="64"/>
      <c r="F99" s="176" t="str">
        <f>F14</f>
        <v>Tábor</v>
      </c>
      <c r="G99" s="64"/>
      <c r="H99" s="64"/>
      <c r="I99" s="177" t="s">
        <v>27</v>
      </c>
      <c r="J99" s="74" t="str">
        <f>IF(J14="","",J14)</f>
        <v>13. 9. 2017</v>
      </c>
      <c r="K99" s="64"/>
      <c r="L99" s="62"/>
    </row>
    <row r="100" spans="2:65" s="1" customFormat="1" ht="6.95" customHeight="1">
      <c r="B100" s="42"/>
      <c r="C100" s="64"/>
      <c r="D100" s="64"/>
      <c r="E100" s="64"/>
      <c r="F100" s="64"/>
      <c r="G100" s="64"/>
      <c r="H100" s="64"/>
      <c r="I100" s="173"/>
      <c r="J100" s="64"/>
      <c r="K100" s="64"/>
      <c r="L100" s="62"/>
    </row>
    <row r="101" spans="2:65" s="1" customFormat="1">
      <c r="B101" s="42"/>
      <c r="C101" s="66" t="s">
        <v>31</v>
      </c>
      <c r="D101" s="64"/>
      <c r="E101" s="64"/>
      <c r="F101" s="176" t="str">
        <f>E17</f>
        <v>Nemocnice Tábor,a.s.Kpt. Jaroše 2000 390 02 Tábor</v>
      </c>
      <c r="G101" s="64"/>
      <c r="H101" s="64"/>
      <c r="I101" s="177" t="s">
        <v>39</v>
      </c>
      <c r="J101" s="176" t="str">
        <f>E23</f>
        <v>Atelier H1 Ing.arch.J.Hochman, K Biřičce, HK</v>
      </c>
      <c r="K101" s="64"/>
      <c r="L101" s="62"/>
    </row>
    <row r="102" spans="2:65" s="1" customFormat="1" ht="14.45" customHeight="1">
      <c r="B102" s="42"/>
      <c r="C102" s="66" t="s">
        <v>37</v>
      </c>
      <c r="D102" s="64"/>
      <c r="E102" s="64"/>
      <c r="F102" s="176" t="str">
        <f>IF(E20="","",E20)</f>
        <v/>
      </c>
      <c r="G102" s="64"/>
      <c r="H102" s="64"/>
      <c r="I102" s="173"/>
      <c r="J102" s="64"/>
      <c r="K102" s="64"/>
      <c r="L102" s="62"/>
    </row>
    <row r="103" spans="2:65" s="1" customFormat="1" ht="10.35" customHeight="1">
      <c r="B103" s="42"/>
      <c r="C103" s="64"/>
      <c r="D103" s="64"/>
      <c r="E103" s="64"/>
      <c r="F103" s="64"/>
      <c r="G103" s="64"/>
      <c r="H103" s="64"/>
      <c r="I103" s="173"/>
      <c r="J103" s="64"/>
      <c r="K103" s="64"/>
      <c r="L103" s="62"/>
    </row>
    <row r="104" spans="2:65" s="10" customFormat="1" ht="29.25" customHeight="1">
      <c r="B104" s="178"/>
      <c r="C104" s="179" t="s">
        <v>213</v>
      </c>
      <c r="D104" s="180" t="s">
        <v>64</v>
      </c>
      <c r="E104" s="180" t="s">
        <v>60</v>
      </c>
      <c r="F104" s="180" t="s">
        <v>214</v>
      </c>
      <c r="G104" s="180" t="s">
        <v>215</v>
      </c>
      <c r="H104" s="180" t="s">
        <v>216</v>
      </c>
      <c r="I104" s="181" t="s">
        <v>217</v>
      </c>
      <c r="J104" s="180" t="s">
        <v>182</v>
      </c>
      <c r="K104" s="182" t="s">
        <v>218</v>
      </c>
      <c r="L104" s="183"/>
      <c r="M104" s="82" t="s">
        <v>219</v>
      </c>
      <c r="N104" s="83" t="s">
        <v>49</v>
      </c>
      <c r="O104" s="83" t="s">
        <v>220</v>
      </c>
      <c r="P104" s="83" t="s">
        <v>221</v>
      </c>
      <c r="Q104" s="83" t="s">
        <v>222</v>
      </c>
      <c r="R104" s="83" t="s">
        <v>223</v>
      </c>
      <c r="S104" s="83" t="s">
        <v>224</v>
      </c>
      <c r="T104" s="84" t="s">
        <v>225</v>
      </c>
    </row>
    <row r="105" spans="2:65" s="1" customFormat="1" ht="29.25" customHeight="1">
      <c r="B105" s="42"/>
      <c r="C105" s="88" t="s">
        <v>183</v>
      </c>
      <c r="D105" s="64"/>
      <c r="E105" s="64"/>
      <c r="F105" s="64"/>
      <c r="G105" s="64"/>
      <c r="H105" s="64"/>
      <c r="I105" s="173"/>
      <c r="J105" s="184">
        <f>BK105</f>
        <v>0</v>
      </c>
      <c r="K105" s="64"/>
      <c r="L105" s="62"/>
      <c r="M105" s="85"/>
      <c r="N105" s="86"/>
      <c r="O105" s="86"/>
      <c r="P105" s="185">
        <f>P106+P144+P177+P217+P248+P286+P307+P323+P356+P399+P418+P423+P470+P492+P519+P531+P543+P561+P572+P588+P605+P620+P629</f>
        <v>0</v>
      </c>
      <c r="Q105" s="86"/>
      <c r="R105" s="185">
        <f>R106+R144+R177+R217+R248+R286+R307+R323+R356+R399+R418+R423+R470+R492+R519+R531+R543+R561+R572+R588+R605+R620+R629</f>
        <v>0</v>
      </c>
      <c r="S105" s="86"/>
      <c r="T105" s="186">
        <f>T106+T144+T177+T217+T248+T286+T307+T323+T356+T399+T418+T423+T470+T492+T519+T531+T543+T561+T572+T588+T605+T620+T629</f>
        <v>0</v>
      </c>
      <c r="AT105" s="25" t="s">
        <v>78</v>
      </c>
      <c r="AU105" s="25" t="s">
        <v>184</v>
      </c>
      <c r="BK105" s="187">
        <f>BK106+BK144+BK177+BK217+BK248+BK286+BK307+BK323+BK356+BK399+BK418+BK423+BK470+BK492+BK519+BK531+BK543+BK561+BK572+BK588+BK605+BK620+BK629</f>
        <v>0</v>
      </c>
    </row>
    <row r="106" spans="2:65" s="11" customFormat="1" ht="37.35" customHeight="1">
      <c r="B106" s="188"/>
      <c r="C106" s="189"/>
      <c r="D106" s="202" t="s">
        <v>78</v>
      </c>
      <c r="E106" s="296" t="s">
        <v>24</v>
      </c>
      <c r="F106" s="296" t="s">
        <v>4140</v>
      </c>
      <c r="G106" s="189"/>
      <c r="H106" s="189"/>
      <c r="I106" s="192"/>
      <c r="J106" s="297">
        <f>BK106</f>
        <v>0</v>
      </c>
      <c r="K106" s="189"/>
      <c r="L106" s="194"/>
      <c r="M106" s="195"/>
      <c r="N106" s="196"/>
      <c r="O106" s="196"/>
      <c r="P106" s="197">
        <f>SUM(P107:P143)</f>
        <v>0</v>
      </c>
      <c r="Q106" s="196"/>
      <c r="R106" s="197">
        <f>SUM(R107:R143)</f>
        <v>0</v>
      </c>
      <c r="S106" s="196"/>
      <c r="T106" s="198">
        <f>SUM(T107:T143)</f>
        <v>0</v>
      </c>
      <c r="AR106" s="199" t="s">
        <v>101</v>
      </c>
      <c r="AT106" s="200" t="s">
        <v>78</v>
      </c>
      <c r="AU106" s="200" t="s">
        <v>79</v>
      </c>
      <c r="AY106" s="199" t="s">
        <v>228</v>
      </c>
      <c r="BK106" s="201">
        <f>SUM(BK107:BK143)</f>
        <v>0</v>
      </c>
    </row>
    <row r="107" spans="2:65" s="1" customFormat="1" ht="44.25" customHeight="1">
      <c r="B107" s="42"/>
      <c r="C107" s="205" t="s">
        <v>24</v>
      </c>
      <c r="D107" s="205" t="s">
        <v>230</v>
      </c>
      <c r="E107" s="206" t="s">
        <v>4141</v>
      </c>
      <c r="F107" s="207" t="s">
        <v>4142</v>
      </c>
      <c r="G107" s="208" t="s">
        <v>852</v>
      </c>
      <c r="H107" s="209">
        <v>1</v>
      </c>
      <c r="I107" s="210"/>
      <c r="J107" s="211">
        <f>ROUND(I107*H107,2)</f>
        <v>0</v>
      </c>
      <c r="K107" s="207" t="s">
        <v>3144</v>
      </c>
      <c r="L107" s="62"/>
      <c r="M107" s="212" t="s">
        <v>22</v>
      </c>
      <c r="N107" s="213" t="s">
        <v>50</v>
      </c>
      <c r="O107" s="43"/>
      <c r="P107" s="214">
        <f>O107*H107</f>
        <v>0</v>
      </c>
      <c r="Q107" s="214">
        <v>0</v>
      </c>
      <c r="R107" s="214">
        <f>Q107*H107</f>
        <v>0</v>
      </c>
      <c r="S107" s="214">
        <v>0</v>
      </c>
      <c r="T107" s="215">
        <f>S107*H107</f>
        <v>0</v>
      </c>
      <c r="AR107" s="25" t="s">
        <v>588</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588</v>
      </c>
      <c r="BM107" s="25" t="s">
        <v>4143</v>
      </c>
    </row>
    <row r="108" spans="2:65" s="1" customFormat="1" ht="256.5">
      <c r="B108" s="42"/>
      <c r="C108" s="64"/>
      <c r="D108" s="219" t="s">
        <v>640</v>
      </c>
      <c r="E108" s="64"/>
      <c r="F108" s="280" t="s">
        <v>4144</v>
      </c>
      <c r="G108" s="64"/>
      <c r="H108" s="64"/>
      <c r="I108" s="173"/>
      <c r="J108" s="64"/>
      <c r="K108" s="64"/>
      <c r="L108" s="62"/>
      <c r="M108" s="255"/>
      <c r="N108" s="43"/>
      <c r="O108" s="43"/>
      <c r="P108" s="43"/>
      <c r="Q108" s="43"/>
      <c r="R108" s="43"/>
      <c r="S108" s="43"/>
      <c r="T108" s="79"/>
      <c r="AT108" s="25" t="s">
        <v>640</v>
      </c>
      <c r="AU108" s="25" t="s">
        <v>24</v>
      </c>
    </row>
    <row r="109" spans="2:65" s="1" customFormat="1" ht="44.25" customHeight="1">
      <c r="B109" s="42"/>
      <c r="C109" s="205" t="s">
        <v>87</v>
      </c>
      <c r="D109" s="205" t="s">
        <v>230</v>
      </c>
      <c r="E109" s="206" t="s">
        <v>4145</v>
      </c>
      <c r="F109" s="207" t="s">
        <v>4146</v>
      </c>
      <c r="G109" s="208" t="s">
        <v>852</v>
      </c>
      <c r="H109" s="209">
        <v>2</v>
      </c>
      <c r="I109" s="210"/>
      <c r="J109" s="211">
        <f>ROUND(I109*H109,2)</f>
        <v>0</v>
      </c>
      <c r="K109" s="207" t="s">
        <v>3144</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4147</v>
      </c>
    </row>
    <row r="110" spans="2:65" s="1" customFormat="1" ht="44.25" customHeight="1">
      <c r="B110" s="42"/>
      <c r="C110" s="205" t="s">
        <v>101</v>
      </c>
      <c r="D110" s="205" t="s">
        <v>230</v>
      </c>
      <c r="E110" s="206" t="s">
        <v>4148</v>
      </c>
      <c r="F110" s="207" t="s">
        <v>4149</v>
      </c>
      <c r="G110" s="208" t="s">
        <v>852</v>
      </c>
      <c r="H110" s="209">
        <v>2</v>
      </c>
      <c r="I110" s="210"/>
      <c r="J110" s="211">
        <f>ROUND(I110*H110,2)</f>
        <v>0</v>
      </c>
      <c r="K110" s="207" t="s">
        <v>3144</v>
      </c>
      <c r="L110" s="62"/>
      <c r="M110" s="212" t="s">
        <v>22</v>
      </c>
      <c r="N110" s="213" t="s">
        <v>50</v>
      </c>
      <c r="O110" s="43"/>
      <c r="P110" s="214">
        <f>O110*H110</f>
        <v>0</v>
      </c>
      <c r="Q110" s="214">
        <v>0</v>
      </c>
      <c r="R110" s="214">
        <f>Q110*H110</f>
        <v>0</v>
      </c>
      <c r="S110" s="214">
        <v>0</v>
      </c>
      <c r="T110" s="215">
        <f>S110*H110</f>
        <v>0</v>
      </c>
      <c r="AR110" s="25" t="s">
        <v>588</v>
      </c>
      <c r="AT110" s="25" t="s">
        <v>230</v>
      </c>
      <c r="AU110" s="25" t="s">
        <v>24</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588</v>
      </c>
      <c r="BM110" s="25" t="s">
        <v>4150</v>
      </c>
    </row>
    <row r="111" spans="2:65" s="1" customFormat="1" ht="54">
      <c r="B111" s="42"/>
      <c r="C111" s="64"/>
      <c r="D111" s="219" t="s">
        <v>640</v>
      </c>
      <c r="E111" s="64"/>
      <c r="F111" s="280" t="s">
        <v>4151</v>
      </c>
      <c r="G111" s="64"/>
      <c r="H111" s="64"/>
      <c r="I111" s="173"/>
      <c r="J111" s="64"/>
      <c r="K111" s="64"/>
      <c r="L111" s="62"/>
      <c r="M111" s="255"/>
      <c r="N111" s="43"/>
      <c r="O111" s="43"/>
      <c r="P111" s="43"/>
      <c r="Q111" s="43"/>
      <c r="R111" s="43"/>
      <c r="S111" s="43"/>
      <c r="T111" s="79"/>
      <c r="AT111" s="25" t="s">
        <v>640</v>
      </c>
      <c r="AU111" s="25" t="s">
        <v>24</v>
      </c>
    </row>
    <row r="112" spans="2:65" s="1" customFormat="1" ht="44.25" customHeight="1">
      <c r="B112" s="42"/>
      <c r="C112" s="205" t="s">
        <v>235</v>
      </c>
      <c r="D112" s="205" t="s">
        <v>230</v>
      </c>
      <c r="E112" s="206" t="s">
        <v>4152</v>
      </c>
      <c r="F112" s="207" t="s">
        <v>4153</v>
      </c>
      <c r="G112" s="208" t="s">
        <v>852</v>
      </c>
      <c r="H112" s="209">
        <v>2</v>
      </c>
      <c r="I112" s="210"/>
      <c r="J112" s="211">
        <f>ROUND(I112*H112,2)</f>
        <v>0</v>
      </c>
      <c r="K112" s="207" t="s">
        <v>3144</v>
      </c>
      <c r="L112" s="62"/>
      <c r="M112" s="212" t="s">
        <v>22</v>
      </c>
      <c r="N112" s="213" t="s">
        <v>50</v>
      </c>
      <c r="O112" s="43"/>
      <c r="P112" s="214">
        <f>O112*H112</f>
        <v>0</v>
      </c>
      <c r="Q112" s="214">
        <v>0</v>
      </c>
      <c r="R112" s="214">
        <f>Q112*H112</f>
        <v>0</v>
      </c>
      <c r="S112" s="214">
        <v>0</v>
      </c>
      <c r="T112" s="215">
        <f>S112*H112</f>
        <v>0</v>
      </c>
      <c r="AR112" s="25" t="s">
        <v>588</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588</v>
      </c>
      <c r="BM112" s="25" t="s">
        <v>4154</v>
      </c>
    </row>
    <row r="113" spans="2:65" s="1" customFormat="1" ht="27">
      <c r="B113" s="42"/>
      <c r="C113" s="64"/>
      <c r="D113" s="219" t="s">
        <v>640</v>
      </c>
      <c r="E113" s="64"/>
      <c r="F113" s="280" t="s">
        <v>4155</v>
      </c>
      <c r="G113" s="64"/>
      <c r="H113" s="64"/>
      <c r="I113" s="173"/>
      <c r="J113" s="64"/>
      <c r="K113" s="64"/>
      <c r="L113" s="62"/>
      <c r="M113" s="255"/>
      <c r="N113" s="43"/>
      <c r="O113" s="43"/>
      <c r="P113" s="43"/>
      <c r="Q113" s="43"/>
      <c r="R113" s="43"/>
      <c r="S113" s="43"/>
      <c r="T113" s="79"/>
      <c r="AT113" s="25" t="s">
        <v>640</v>
      </c>
      <c r="AU113" s="25" t="s">
        <v>24</v>
      </c>
    </row>
    <row r="114" spans="2:65" s="1" customFormat="1" ht="57" customHeight="1">
      <c r="B114" s="42"/>
      <c r="C114" s="205" t="s">
        <v>251</v>
      </c>
      <c r="D114" s="205" t="s">
        <v>230</v>
      </c>
      <c r="E114" s="206" t="s">
        <v>4156</v>
      </c>
      <c r="F114" s="207" t="s">
        <v>4157</v>
      </c>
      <c r="G114" s="208" t="s">
        <v>852</v>
      </c>
      <c r="H114" s="209">
        <v>4</v>
      </c>
      <c r="I114" s="210"/>
      <c r="J114" s="211">
        <f>ROUND(I114*H114,2)</f>
        <v>0</v>
      </c>
      <c r="K114" s="207" t="s">
        <v>3144</v>
      </c>
      <c r="L114" s="62"/>
      <c r="M114" s="212" t="s">
        <v>22</v>
      </c>
      <c r="N114" s="213" t="s">
        <v>50</v>
      </c>
      <c r="O114" s="43"/>
      <c r="P114" s="214">
        <f>O114*H114</f>
        <v>0</v>
      </c>
      <c r="Q114" s="214">
        <v>0</v>
      </c>
      <c r="R114" s="214">
        <f>Q114*H114</f>
        <v>0</v>
      </c>
      <c r="S114" s="214">
        <v>0</v>
      </c>
      <c r="T114" s="215">
        <f>S114*H114</f>
        <v>0</v>
      </c>
      <c r="AR114" s="25" t="s">
        <v>588</v>
      </c>
      <c r="AT114" s="25" t="s">
        <v>230</v>
      </c>
      <c r="AU114" s="25" t="s">
        <v>24</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588</v>
      </c>
      <c r="BM114" s="25" t="s">
        <v>4158</v>
      </c>
    </row>
    <row r="115" spans="2:65" s="1" customFormat="1" ht="27">
      <c r="B115" s="42"/>
      <c r="C115" s="64"/>
      <c r="D115" s="219" t="s">
        <v>640</v>
      </c>
      <c r="E115" s="64"/>
      <c r="F115" s="280" t="s">
        <v>4159</v>
      </c>
      <c r="G115" s="64"/>
      <c r="H115" s="64"/>
      <c r="I115" s="173"/>
      <c r="J115" s="64"/>
      <c r="K115" s="64"/>
      <c r="L115" s="62"/>
      <c r="M115" s="255"/>
      <c r="N115" s="43"/>
      <c r="O115" s="43"/>
      <c r="P115" s="43"/>
      <c r="Q115" s="43"/>
      <c r="R115" s="43"/>
      <c r="S115" s="43"/>
      <c r="T115" s="79"/>
      <c r="AT115" s="25" t="s">
        <v>640</v>
      </c>
      <c r="AU115" s="25" t="s">
        <v>24</v>
      </c>
    </row>
    <row r="116" spans="2:65" s="1" customFormat="1" ht="31.5" customHeight="1">
      <c r="B116" s="42"/>
      <c r="C116" s="205" t="s">
        <v>255</v>
      </c>
      <c r="D116" s="205" t="s">
        <v>230</v>
      </c>
      <c r="E116" s="206" t="s">
        <v>4160</v>
      </c>
      <c r="F116" s="207" t="s">
        <v>4161</v>
      </c>
      <c r="G116" s="208" t="s">
        <v>852</v>
      </c>
      <c r="H116" s="209">
        <v>4</v>
      </c>
      <c r="I116" s="210"/>
      <c r="J116" s="211">
        <f t="shared" ref="J116:J143" si="0">ROUND(I116*H116,2)</f>
        <v>0</v>
      </c>
      <c r="K116" s="207" t="s">
        <v>3144</v>
      </c>
      <c r="L116" s="62"/>
      <c r="M116" s="212" t="s">
        <v>22</v>
      </c>
      <c r="N116" s="213" t="s">
        <v>50</v>
      </c>
      <c r="O116" s="43"/>
      <c r="P116" s="214">
        <f t="shared" ref="P116:P143" si="1">O116*H116</f>
        <v>0</v>
      </c>
      <c r="Q116" s="214">
        <v>0</v>
      </c>
      <c r="R116" s="214">
        <f t="shared" ref="R116:R143" si="2">Q116*H116</f>
        <v>0</v>
      </c>
      <c r="S116" s="214">
        <v>0</v>
      </c>
      <c r="T116" s="215">
        <f t="shared" ref="T116:T143" si="3">S116*H116</f>
        <v>0</v>
      </c>
      <c r="AR116" s="25" t="s">
        <v>588</v>
      </c>
      <c r="AT116" s="25" t="s">
        <v>230</v>
      </c>
      <c r="AU116" s="25" t="s">
        <v>24</v>
      </c>
      <c r="AY116" s="25" t="s">
        <v>228</v>
      </c>
      <c r="BE116" s="216">
        <f t="shared" ref="BE116:BE143" si="4">IF(N116="základní",J116,0)</f>
        <v>0</v>
      </c>
      <c r="BF116" s="216">
        <f t="shared" ref="BF116:BF143" si="5">IF(N116="snížená",J116,0)</f>
        <v>0</v>
      </c>
      <c r="BG116" s="216">
        <f t="shared" ref="BG116:BG143" si="6">IF(N116="zákl. přenesená",J116,0)</f>
        <v>0</v>
      </c>
      <c r="BH116" s="216">
        <f t="shared" ref="BH116:BH143" si="7">IF(N116="sníž. přenesená",J116,0)</f>
        <v>0</v>
      </c>
      <c r="BI116" s="216">
        <f t="shared" ref="BI116:BI143" si="8">IF(N116="nulová",J116,0)</f>
        <v>0</v>
      </c>
      <c r="BJ116" s="25" t="s">
        <v>24</v>
      </c>
      <c r="BK116" s="216">
        <f t="shared" ref="BK116:BK143" si="9">ROUND(I116*H116,2)</f>
        <v>0</v>
      </c>
      <c r="BL116" s="25" t="s">
        <v>588</v>
      </c>
      <c r="BM116" s="25" t="s">
        <v>4162</v>
      </c>
    </row>
    <row r="117" spans="2:65" s="1" customFormat="1" ht="31.5" customHeight="1">
      <c r="B117" s="42"/>
      <c r="C117" s="205" t="s">
        <v>260</v>
      </c>
      <c r="D117" s="205" t="s">
        <v>230</v>
      </c>
      <c r="E117" s="206" t="s">
        <v>4163</v>
      </c>
      <c r="F117" s="207" t="s">
        <v>4164</v>
      </c>
      <c r="G117" s="208" t="s">
        <v>852</v>
      </c>
      <c r="H117" s="209">
        <v>2</v>
      </c>
      <c r="I117" s="210"/>
      <c r="J117" s="211">
        <f t="shared" si="0"/>
        <v>0</v>
      </c>
      <c r="K117" s="207" t="s">
        <v>3144</v>
      </c>
      <c r="L117" s="62"/>
      <c r="M117" s="212" t="s">
        <v>22</v>
      </c>
      <c r="N117" s="213" t="s">
        <v>50</v>
      </c>
      <c r="O117" s="43"/>
      <c r="P117" s="214">
        <f t="shared" si="1"/>
        <v>0</v>
      </c>
      <c r="Q117" s="214">
        <v>0</v>
      </c>
      <c r="R117" s="214">
        <f t="shared" si="2"/>
        <v>0</v>
      </c>
      <c r="S117" s="214">
        <v>0</v>
      </c>
      <c r="T117" s="215">
        <f t="shared" si="3"/>
        <v>0</v>
      </c>
      <c r="AR117" s="25" t="s">
        <v>588</v>
      </c>
      <c r="AT117" s="25" t="s">
        <v>230</v>
      </c>
      <c r="AU117" s="25" t="s">
        <v>24</v>
      </c>
      <c r="AY117" s="25" t="s">
        <v>228</v>
      </c>
      <c r="BE117" s="216">
        <f t="shared" si="4"/>
        <v>0</v>
      </c>
      <c r="BF117" s="216">
        <f t="shared" si="5"/>
        <v>0</v>
      </c>
      <c r="BG117" s="216">
        <f t="shared" si="6"/>
        <v>0</v>
      </c>
      <c r="BH117" s="216">
        <f t="shared" si="7"/>
        <v>0</v>
      </c>
      <c r="BI117" s="216">
        <f t="shared" si="8"/>
        <v>0</v>
      </c>
      <c r="BJ117" s="25" t="s">
        <v>24</v>
      </c>
      <c r="BK117" s="216">
        <f t="shared" si="9"/>
        <v>0</v>
      </c>
      <c r="BL117" s="25" t="s">
        <v>588</v>
      </c>
      <c r="BM117" s="25" t="s">
        <v>4165</v>
      </c>
    </row>
    <row r="118" spans="2:65" s="1" customFormat="1" ht="31.5" customHeight="1">
      <c r="B118" s="42"/>
      <c r="C118" s="205" t="s">
        <v>267</v>
      </c>
      <c r="D118" s="205" t="s">
        <v>230</v>
      </c>
      <c r="E118" s="206" t="s">
        <v>4166</v>
      </c>
      <c r="F118" s="207" t="s">
        <v>4167</v>
      </c>
      <c r="G118" s="208" t="s">
        <v>852</v>
      </c>
      <c r="H118" s="209">
        <v>1</v>
      </c>
      <c r="I118" s="210"/>
      <c r="J118" s="211">
        <f t="shared" si="0"/>
        <v>0</v>
      </c>
      <c r="K118" s="207" t="s">
        <v>3144</v>
      </c>
      <c r="L118" s="62"/>
      <c r="M118" s="212" t="s">
        <v>22</v>
      </c>
      <c r="N118" s="213" t="s">
        <v>50</v>
      </c>
      <c r="O118" s="43"/>
      <c r="P118" s="214">
        <f t="shared" si="1"/>
        <v>0</v>
      </c>
      <c r="Q118" s="214">
        <v>0</v>
      </c>
      <c r="R118" s="214">
        <f t="shared" si="2"/>
        <v>0</v>
      </c>
      <c r="S118" s="214">
        <v>0</v>
      </c>
      <c r="T118" s="215">
        <f t="shared" si="3"/>
        <v>0</v>
      </c>
      <c r="AR118" s="25" t="s">
        <v>588</v>
      </c>
      <c r="AT118" s="25" t="s">
        <v>230</v>
      </c>
      <c r="AU118" s="25" t="s">
        <v>24</v>
      </c>
      <c r="AY118" s="25" t="s">
        <v>228</v>
      </c>
      <c r="BE118" s="216">
        <f t="shared" si="4"/>
        <v>0</v>
      </c>
      <c r="BF118" s="216">
        <f t="shared" si="5"/>
        <v>0</v>
      </c>
      <c r="BG118" s="216">
        <f t="shared" si="6"/>
        <v>0</v>
      </c>
      <c r="BH118" s="216">
        <f t="shared" si="7"/>
        <v>0</v>
      </c>
      <c r="BI118" s="216">
        <f t="shared" si="8"/>
        <v>0</v>
      </c>
      <c r="BJ118" s="25" t="s">
        <v>24</v>
      </c>
      <c r="BK118" s="216">
        <f t="shared" si="9"/>
        <v>0</v>
      </c>
      <c r="BL118" s="25" t="s">
        <v>588</v>
      </c>
      <c r="BM118" s="25" t="s">
        <v>4168</v>
      </c>
    </row>
    <row r="119" spans="2:65" s="1" customFormat="1" ht="31.5" customHeight="1">
      <c r="B119" s="42"/>
      <c r="C119" s="205" t="s">
        <v>272</v>
      </c>
      <c r="D119" s="205" t="s">
        <v>230</v>
      </c>
      <c r="E119" s="206" t="s">
        <v>4169</v>
      </c>
      <c r="F119" s="207" t="s">
        <v>4170</v>
      </c>
      <c r="G119" s="208" t="s">
        <v>852</v>
      </c>
      <c r="H119" s="209">
        <v>1</v>
      </c>
      <c r="I119" s="210"/>
      <c r="J119" s="211">
        <f t="shared" si="0"/>
        <v>0</v>
      </c>
      <c r="K119" s="207" t="s">
        <v>3144</v>
      </c>
      <c r="L119" s="62"/>
      <c r="M119" s="212" t="s">
        <v>22</v>
      </c>
      <c r="N119" s="213" t="s">
        <v>50</v>
      </c>
      <c r="O119" s="43"/>
      <c r="P119" s="214">
        <f t="shared" si="1"/>
        <v>0</v>
      </c>
      <c r="Q119" s="214">
        <v>0</v>
      </c>
      <c r="R119" s="214">
        <f t="shared" si="2"/>
        <v>0</v>
      </c>
      <c r="S119" s="214">
        <v>0</v>
      </c>
      <c r="T119" s="215">
        <f t="shared" si="3"/>
        <v>0</v>
      </c>
      <c r="AR119" s="25" t="s">
        <v>588</v>
      </c>
      <c r="AT119" s="25" t="s">
        <v>230</v>
      </c>
      <c r="AU119" s="25" t="s">
        <v>24</v>
      </c>
      <c r="AY119" s="25" t="s">
        <v>228</v>
      </c>
      <c r="BE119" s="216">
        <f t="shared" si="4"/>
        <v>0</v>
      </c>
      <c r="BF119" s="216">
        <f t="shared" si="5"/>
        <v>0</v>
      </c>
      <c r="BG119" s="216">
        <f t="shared" si="6"/>
        <v>0</v>
      </c>
      <c r="BH119" s="216">
        <f t="shared" si="7"/>
        <v>0</v>
      </c>
      <c r="BI119" s="216">
        <f t="shared" si="8"/>
        <v>0</v>
      </c>
      <c r="BJ119" s="25" t="s">
        <v>24</v>
      </c>
      <c r="BK119" s="216">
        <f t="shared" si="9"/>
        <v>0</v>
      </c>
      <c r="BL119" s="25" t="s">
        <v>588</v>
      </c>
      <c r="BM119" s="25" t="s">
        <v>4171</v>
      </c>
    </row>
    <row r="120" spans="2:65" s="1" customFormat="1" ht="22.5" customHeight="1">
      <c r="B120" s="42"/>
      <c r="C120" s="205" t="s">
        <v>29</v>
      </c>
      <c r="D120" s="205" t="s">
        <v>230</v>
      </c>
      <c r="E120" s="206" t="s">
        <v>4172</v>
      </c>
      <c r="F120" s="207" t="s">
        <v>4173</v>
      </c>
      <c r="G120" s="208" t="s">
        <v>852</v>
      </c>
      <c r="H120" s="209">
        <v>2</v>
      </c>
      <c r="I120" s="210"/>
      <c r="J120" s="211">
        <f t="shared" si="0"/>
        <v>0</v>
      </c>
      <c r="K120" s="207" t="s">
        <v>3144</v>
      </c>
      <c r="L120" s="62"/>
      <c r="M120" s="212" t="s">
        <v>22</v>
      </c>
      <c r="N120" s="213" t="s">
        <v>50</v>
      </c>
      <c r="O120" s="43"/>
      <c r="P120" s="214">
        <f t="shared" si="1"/>
        <v>0</v>
      </c>
      <c r="Q120" s="214">
        <v>0</v>
      </c>
      <c r="R120" s="214">
        <f t="shared" si="2"/>
        <v>0</v>
      </c>
      <c r="S120" s="214">
        <v>0</v>
      </c>
      <c r="T120" s="215">
        <f t="shared" si="3"/>
        <v>0</v>
      </c>
      <c r="AR120" s="25" t="s">
        <v>588</v>
      </c>
      <c r="AT120" s="25" t="s">
        <v>230</v>
      </c>
      <c r="AU120" s="25" t="s">
        <v>24</v>
      </c>
      <c r="AY120" s="25" t="s">
        <v>228</v>
      </c>
      <c r="BE120" s="216">
        <f t="shared" si="4"/>
        <v>0</v>
      </c>
      <c r="BF120" s="216">
        <f t="shared" si="5"/>
        <v>0</v>
      </c>
      <c r="BG120" s="216">
        <f t="shared" si="6"/>
        <v>0</v>
      </c>
      <c r="BH120" s="216">
        <f t="shared" si="7"/>
        <v>0</v>
      </c>
      <c r="BI120" s="216">
        <f t="shared" si="8"/>
        <v>0</v>
      </c>
      <c r="BJ120" s="25" t="s">
        <v>24</v>
      </c>
      <c r="BK120" s="216">
        <f t="shared" si="9"/>
        <v>0</v>
      </c>
      <c r="BL120" s="25" t="s">
        <v>588</v>
      </c>
      <c r="BM120" s="25" t="s">
        <v>4174</v>
      </c>
    </row>
    <row r="121" spans="2:65" s="1" customFormat="1" ht="44.25" customHeight="1">
      <c r="B121" s="42"/>
      <c r="C121" s="205" t="s">
        <v>280</v>
      </c>
      <c r="D121" s="205" t="s">
        <v>230</v>
      </c>
      <c r="E121" s="206" t="s">
        <v>4175</v>
      </c>
      <c r="F121" s="207" t="s">
        <v>4176</v>
      </c>
      <c r="G121" s="208" t="s">
        <v>852</v>
      </c>
      <c r="H121" s="209">
        <v>10</v>
      </c>
      <c r="I121" s="210"/>
      <c r="J121" s="211">
        <f t="shared" si="0"/>
        <v>0</v>
      </c>
      <c r="K121" s="207" t="s">
        <v>3144</v>
      </c>
      <c r="L121" s="62"/>
      <c r="M121" s="212" t="s">
        <v>22</v>
      </c>
      <c r="N121" s="213" t="s">
        <v>50</v>
      </c>
      <c r="O121" s="43"/>
      <c r="P121" s="214">
        <f t="shared" si="1"/>
        <v>0</v>
      </c>
      <c r="Q121" s="214">
        <v>0</v>
      </c>
      <c r="R121" s="214">
        <f t="shared" si="2"/>
        <v>0</v>
      </c>
      <c r="S121" s="214">
        <v>0</v>
      </c>
      <c r="T121" s="215">
        <f t="shared" si="3"/>
        <v>0</v>
      </c>
      <c r="AR121" s="25" t="s">
        <v>588</v>
      </c>
      <c r="AT121" s="25" t="s">
        <v>230</v>
      </c>
      <c r="AU121" s="25" t="s">
        <v>24</v>
      </c>
      <c r="AY121" s="25" t="s">
        <v>228</v>
      </c>
      <c r="BE121" s="216">
        <f t="shared" si="4"/>
        <v>0</v>
      </c>
      <c r="BF121" s="216">
        <f t="shared" si="5"/>
        <v>0</v>
      </c>
      <c r="BG121" s="216">
        <f t="shared" si="6"/>
        <v>0</v>
      </c>
      <c r="BH121" s="216">
        <f t="shared" si="7"/>
        <v>0</v>
      </c>
      <c r="BI121" s="216">
        <f t="shared" si="8"/>
        <v>0</v>
      </c>
      <c r="BJ121" s="25" t="s">
        <v>24</v>
      </c>
      <c r="BK121" s="216">
        <f t="shared" si="9"/>
        <v>0</v>
      </c>
      <c r="BL121" s="25" t="s">
        <v>588</v>
      </c>
      <c r="BM121" s="25" t="s">
        <v>4177</v>
      </c>
    </row>
    <row r="122" spans="2:65" s="1" customFormat="1" ht="44.25" customHeight="1">
      <c r="B122" s="42"/>
      <c r="C122" s="205" t="s">
        <v>285</v>
      </c>
      <c r="D122" s="205" t="s">
        <v>230</v>
      </c>
      <c r="E122" s="206" t="s">
        <v>4178</v>
      </c>
      <c r="F122" s="207" t="s">
        <v>4179</v>
      </c>
      <c r="G122" s="208" t="s">
        <v>852</v>
      </c>
      <c r="H122" s="209">
        <v>6</v>
      </c>
      <c r="I122" s="210"/>
      <c r="J122" s="211">
        <f t="shared" si="0"/>
        <v>0</v>
      </c>
      <c r="K122" s="207" t="s">
        <v>3144</v>
      </c>
      <c r="L122" s="62"/>
      <c r="M122" s="212" t="s">
        <v>22</v>
      </c>
      <c r="N122" s="213" t="s">
        <v>50</v>
      </c>
      <c r="O122" s="43"/>
      <c r="P122" s="214">
        <f t="shared" si="1"/>
        <v>0</v>
      </c>
      <c r="Q122" s="214">
        <v>0</v>
      </c>
      <c r="R122" s="214">
        <f t="shared" si="2"/>
        <v>0</v>
      </c>
      <c r="S122" s="214">
        <v>0</v>
      </c>
      <c r="T122" s="215">
        <f t="shared" si="3"/>
        <v>0</v>
      </c>
      <c r="AR122" s="25" t="s">
        <v>588</v>
      </c>
      <c r="AT122" s="25" t="s">
        <v>230</v>
      </c>
      <c r="AU122" s="25" t="s">
        <v>24</v>
      </c>
      <c r="AY122" s="25" t="s">
        <v>228</v>
      </c>
      <c r="BE122" s="216">
        <f t="shared" si="4"/>
        <v>0</v>
      </c>
      <c r="BF122" s="216">
        <f t="shared" si="5"/>
        <v>0</v>
      </c>
      <c r="BG122" s="216">
        <f t="shared" si="6"/>
        <v>0</v>
      </c>
      <c r="BH122" s="216">
        <f t="shared" si="7"/>
        <v>0</v>
      </c>
      <c r="BI122" s="216">
        <f t="shared" si="8"/>
        <v>0</v>
      </c>
      <c r="BJ122" s="25" t="s">
        <v>24</v>
      </c>
      <c r="BK122" s="216">
        <f t="shared" si="9"/>
        <v>0</v>
      </c>
      <c r="BL122" s="25" t="s">
        <v>588</v>
      </c>
      <c r="BM122" s="25" t="s">
        <v>4180</v>
      </c>
    </row>
    <row r="123" spans="2:65" s="1" customFormat="1" ht="44.25" customHeight="1">
      <c r="B123" s="42"/>
      <c r="C123" s="205" t="s">
        <v>290</v>
      </c>
      <c r="D123" s="205" t="s">
        <v>230</v>
      </c>
      <c r="E123" s="206" t="s">
        <v>4181</v>
      </c>
      <c r="F123" s="207" t="s">
        <v>4182</v>
      </c>
      <c r="G123" s="208" t="s">
        <v>852</v>
      </c>
      <c r="H123" s="209">
        <v>1</v>
      </c>
      <c r="I123" s="210"/>
      <c r="J123" s="211">
        <f t="shared" si="0"/>
        <v>0</v>
      </c>
      <c r="K123" s="207" t="s">
        <v>3144</v>
      </c>
      <c r="L123" s="62"/>
      <c r="M123" s="212" t="s">
        <v>22</v>
      </c>
      <c r="N123" s="213" t="s">
        <v>50</v>
      </c>
      <c r="O123" s="43"/>
      <c r="P123" s="214">
        <f t="shared" si="1"/>
        <v>0</v>
      </c>
      <c r="Q123" s="214">
        <v>0</v>
      </c>
      <c r="R123" s="214">
        <f t="shared" si="2"/>
        <v>0</v>
      </c>
      <c r="S123" s="214">
        <v>0</v>
      </c>
      <c r="T123" s="215">
        <f t="shared" si="3"/>
        <v>0</v>
      </c>
      <c r="AR123" s="25" t="s">
        <v>588</v>
      </c>
      <c r="AT123" s="25" t="s">
        <v>230</v>
      </c>
      <c r="AU123" s="25" t="s">
        <v>24</v>
      </c>
      <c r="AY123" s="25" t="s">
        <v>228</v>
      </c>
      <c r="BE123" s="216">
        <f t="shared" si="4"/>
        <v>0</v>
      </c>
      <c r="BF123" s="216">
        <f t="shared" si="5"/>
        <v>0</v>
      </c>
      <c r="BG123" s="216">
        <f t="shared" si="6"/>
        <v>0</v>
      </c>
      <c r="BH123" s="216">
        <f t="shared" si="7"/>
        <v>0</v>
      </c>
      <c r="BI123" s="216">
        <f t="shared" si="8"/>
        <v>0</v>
      </c>
      <c r="BJ123" s="25" t="s">
        <v>24</v>
      </c>
      <c r="BK123" s="216">
        <f t="shared" si="9"/>
        <v>0</v>
      </c>
      <c r="BL123" s="25" t="s">
        <v>588</v>
      </c>
      <c r="BM123" s="25" t="s">
        <v>4183</v>
      </c>
    </row>
    <row r="124" spans="2:65" s="1" customFormat="1" ht="22.5" customHeight="1">
      <c r="B124" s="42"/>
      <c r="C124" s="205" t="s">
        <v>295</v>
      </c>
      <c r="D124" s="205" t="s">
        <v>230</v>
      </c>
      <c r="E124" s="206" t="s">
        <v>4184</v>
      </c>
      <c r="F124" s="207" t="s">
        <v>4185</v>
      </c>
      <c r="G124" s="208" t="s">
        <v>852</v>
      </c>
      <c r="H124" s="209">
        <v>7</v>
      </c>
      <c r="I124" s="210"/>
      <c r="J124" s="211">
        <f t="shared" si="0"/>
        <v>0</v>
      </c>
      <c r="K124" s="207" t="s">
        <v>3144</v>
      </c>
      <c r="L124" s="62"/>
      <c r="M124" s="212" t="s">
        <v>22</v>
      </c>
      <c r="N124" s="213" t="s">
        <v>50</v>
      </c>
      <c r="O124" s="43"/>
      <c r="P124" s="214">
        <f t="shared" si="1"/>
        <v>0</v>
      </c>
      <c r="Q124" s="214">
        <v>0</v>
      </c>
      <c r="R124" s="214">
        <f t="shared" si="2"/>
        <v>0</v>
      </c>
      <c r="S124" s="214">
        <v>0</v>
      </c>
      <c r="T124" s="215">
        <f t="shared" si="3"/>
        <v>0</v>
      </c>
      <c r="AR124" s="25" t="s">
        <v>588</v>
      </c>
      <c r="AT124" s="25" t="s">
        <v>230</v>
      </c>
      <c r="AU124" s="25" t="s">
        <v>24</v>
      </c>
      <c r="AY124" s="25" t="s">
        <v>228</v>
      </c>
      <c r="BE124" s="216">
        <f t="shared" si="4"/>
        <v>0</v>
      </c>
      <c r="BF124" s="216">
        <f t="shared" si="5"/>
        <v>0</v>
      </c>
      <c r="BG124" s="216">
        <f t="shared" si="6"/>
        <v>0</v>
      </c>
      <c r="BH124" s="216">
        <f t="shared" si="7"/>
        <v>0</v>
      </c>
      <c r="BI124" s="216">
        <f t="shared" si="8"/>
        <v>0</v>
      </c>
      <c r="BJ124" s="25" t="s">
        <v>24</v>
      </c>
      <c r="BK124" s="216">
        <f t="shared" si="9"/>
        <v>0</v>
      </c>
      <c r="BL124" s="25" t="s">
        <v>588</v>
      </c>
      <c r="BM124" s="25" t="s">
        <v>4186</v>
      </c>
    </row>
    <row r="125" spans="2:65" s="1" customFormat="1" ht="22.5" customHeight="1">
      <c r="B125" s="42"/>
      <c r="C125" s="205" t="s">
        <v>10</v>
      </c>
      <c r="D125" s="205" t="s">
        <v>230</v>
      </c>
      <c r="E125" s="206" t="s">
        <v>4187</v>
      </c>
      <c r="F125" s="207" t="s">
        <v>4188</v>
      </c>
      <c r="G125" s="208" t="s">
        <v>852</v>
      </c>
      <c r="H125" s="209">
        <v>2</v>
      </c>
      <c r="I125" s="210"/>
      <c r="J125" s="211">
        <f t="shared" si="0"/>
        <v>0</v>
      </c>
      <c r="K125" s="207" t="s">
        <v>3144</v>
      </c>
      <c r="L125" s="62"/>
      <c r="M125" s="212" t="s">
        <v>22</v>
      </c>
      <c r="N125" s="213" t="s">
        <v>50</v>
      </c>
      <c r="O125" s="43"/>
      <c r="P125" s="214">
        <f t="shared" si="1"/>
        <v>0</v>
      </c>
      <c r="Q125" s="214">
        <v>0</v>
      </c>
      <c r="R125" s="214">
        <f t="shared" si="2"/>
        <v>0</v>
      </c>
      <c r="S125" s="214">
        <v>0</v>
      </c>
      <c r="T125" s="215">
        <f t="shared" si="3"/>
        <v>0</v>
      </c>
      <c r="AR125" s="25" t="s">
        <v>588</v>
      </c>
      <c r="AT125" s="25" t="s">
        <v>230</v>
      </c>
      <c r="AU125" s="25" t="s">
        <v>24</v>
      </c>
      <c r="AY125" s="25" t="s">
        <v>228</v>
      </c>
      <c r="BE125" s="216">
        <f t="shared" si="4"/>
        <v>0</v>
      </c>
      <c r="BF125" s="216">
        <f t="shared" si="5"/>
        <v>0</v>
      </c>
      <c r="BG125" s="216">
        <f t="shared" si="6"/>
        <v>0</v>
      </c>
      <c r="BH125" s="216">
        <f t="shared" si="7"/>
        <v>0</v>
      </c>
      <c r="BI125" s="216">
        <f t="shared" si="8"/>
        <v>0</v>
      </c>
      <c r="BJ125" s="25" t="s">
        <v>24</v>
      </c>
      <c r="BK125" s="216">
        <f t="shared" si="9"/>
        <v>0</v>
      </c>
      <c r="BL125" s="25" t="s">
        <v>588</v>
      </c>
      <c r="BM125" s="25" t="s">
        <v>4189</v>
      </c>
    </row>
    <row r="126" spans="2:65" s="1" customFormat="1" ht="22.5" customHeight="1">
      <c r="B126" s="42"/>
      <c r="C126" s="205" t="s">
        <v>304</v>
      </c>
      <c r="D126" s="205" t="s">
        <v>230</v>
      </c>
      <c r="E126" s="206" t="s">
        <v>4190</v>
      </c>
      <c r="F126" s="207" t="s">
        <v>4191</v>
      </c>
      <c r="G126" s="208" t="s">
        <v>852</v>
      </c>
      <c r="H126" s="209">
        <v>1</v>
      </c>
      <c r="I126" s="210"/>
      <c r="J126" s="211">
        <f t="shared" si="0"/>
        <v>0</v>
      </c>
      <c r="K126" s="207" t="s">
        <v>3144</v>
      </c>
      <c r="L126" s="62"/>
      <c r="M126" s="212" t="s">
        <v>22</v>
      </c>
      <c r="N126" s="213" t="s">
        <v>50</v>
      </c>
      <c r="O126" s="43"/>
      <c r="P126" s="214">
        <f t="shared" si="1"/>
        <v>0</v>
      </c>
      <c r="Q126" s="214">
        <v>0</v>
      </c>
      <c r="R126" s="214">
        <f t="shared" si="2"/>
        <v>0</v>
      </c>
      <c r="S126" s="214">
        <v>0</v>
      </c>
      <c r="T126" s="215">
        <f t="shared" si="3"/>
        <v>0</v>
      </c>
      <c r="AR126" s="25" t="s">
        <v>588</v>
      </c>
      <c r="AT126" s="25" t="s">
        <v>230</v>
      </c>
      <c r="AU126" s="25" t="s">
        <v>24</v>
      </c>
      <c r="AY126" s="25" t="s">
        <v>228</v>
      </c>
      <c r="BE126" s="216">
        <f t="shared" si="4"/>
        <v>0</v>
      </c>
      <c r="BF126" s="216">
        <f t="shared" si="5"/>
        <v>0</v>
      </c>
      <c r="BG126" s="216">
        <f t="shared" si="6"/>
        <v>0</v>
      </c>
      <c r="BH126" s="216">
        <f t="shared" si="7"/>
        <v>0</v>
      </c>
      <c r="BI126" s="216">
        <f t="shared" si="8"/>
        <v>0</v>
      </c>
      <c r="BJ126" s="25" t="s">
        <v>24</v>
      </c>
      <c r="BK126" s="216">
        <f t="shared" si="9"/>
        <v>0</v>
      </c>
      <c r="BL126" s="25" t="s">
        <v>588</v>
      </c>
      <c r="BM126" s="25" t="s">
        <v>4192</v>
      </c>
    </row>
    <row r="127" spans="2:65" s="1" customFormat="1" ht="22.5" customHeight="1">
      <c r="B127" s="42"/>
      <c r="C127" s="205" t="s">
        <v>308</v>
      </c>
      <c r="D127" s="205" t="s">
        <v>230</v>
      </c>
      <c r="E127" s="206" t="s">
        <v>4193</v>
      </c>
      <c r="F127" s="207" t="s">
        <v>4194</v>
      </c>
      <c r="G127" s="208" t="s">
        <v>852</v>
      </c>
      <c r="H127" s="209">
        <v>1</v>
      </c>
      <c r="I127" s="210"/>
      <c r="J127" s="211">
        <f t="shared" si="0"/>
        <v>0</v>
      </c>
      <c r="K127" s="207" t="s">
        <v>3144</v>
      </c>
      <c r="L127" s="62"/>
      <c r="M127" s="212" t="s">
        <v>22</v>
      </c>
      <c r="N127" s="213" t="s">
        <v>50</v>
      </c>
      <c r="O127" s="43"/>
      <c r="P127" s="214">
        <f t="shared" si="1"/>
        <v>0</v>
      </c>
      <c r="Q127" s="214">
        <v>0</v>
      </c>
      <c r="R127" s="214">
        <f t="shared" si="2"/>
        <v>0</v>
      </c>
      <c r="S127" s="214">
        <v>0</v>
      </c>
      <c r="T127" s="215">
        <f t="shared" si="3"/>
        <v>0</v>
      </c>
      <c r="AR127" s="25" t="s">
        <v>588</v>
      </c>
      <c r="AT127" s="25" t="s">
        <v>230</v>
      </c>
      <c r="AU127" s="25" t="s">
        <v>24</v>
      </c>
      <c r="AY127" s="25" t="s">
        <v>228</v>
      </c>
      <c r="BE127" s="216">
        <f t="shared" si="4"/>
        <v>0</v>
      </c>
      <c r="BF127" s="216">
        <f t="shared" si="5"/>
        <v>0</v>
      </c>
      <c r="BG127" s="216">
        <f t="shared" si="6"/>
        <v>0</v>
      </c>
      <c r="BH127" s="216">
        <f t="shared" si="7"/>
        <v>0</v>
      </c>
      <c r="BI127" s="216">
        <f t="shared" si="8"/>
        <v>0</v>
      </c>
      <c r="BJ127" s="25" t="s">
        <v>24</v>
      </c>
      <c r="BK127" s="216">
        <f t="shared" si="9"/>
        <v>0</v>
      </c>
      <c r="BL127" s="25" t="s">
        <v>588</v>
      </c>
      <c r="BM127" s="25" t="s">
        <v>4195</v>
      </c>
    </row>
    <row r="128" spans="2:65" s="1" customFormat="1" ht="22.5" customHeight="1">
      <c r="B128" s="42"/>
      <c r="C128" s="205" t="s">
        <v>313</v>
      </c>
      <c r="D128" s="205" t="s">
        <v>230</v>
      </c>
      <c r="E128" s="206" t="s">
        <v>4196</v>
      </c>
      <c r="F128" s="207" t="s">
        <v>4197</v>
      </c>
      <c r="G128" s="208" t="s">
        <v>852</v>
      </c>
      <c r="H128" s="209">
        <v>2</v>
      </c>
      <c r="I128" s="210"/>
      <c r="J128" s="211">
        <f t="shared" si="0"/>
        <v>0</v>
      </c>
      <c r="K128" s="207" t="s">
        <v>3144</v>
      </c>
      <c r="L128" s="62"/>
      <c r="M128" s="212" t="s">
        <v>22</v>
      </c>
      <c r="N128" s="213" t="s">
        <v>50</v>
      </c>
      <c r="O128" s="43"/>
      <c r="P128" s="214">
        <f t="shared" si="1"/>
        <v>0</v>
      </c>
      <c r="Q128" s="214">
        <v>0</v>
      </c>
      <c r="R128" s="214">
        <f t="shared" si="2"/>
        <v>0</v>
      </c>
      <c r="S128" s="214">
        <v>0</v>
      </c>
      <c r="T128" s="215">
        <f t="shared" si="3"/>
        <v>0</v>
      </c>
      <c r="AR128" s="25" t="s">
        <v>588</v>
      </c>
      <c r="AT128" s="25" t="s">
        <v>230</v>
      </c>
      <c r="AU128" s="25" t="s">
        <v>24</v>
      </c>
      <c r="AY128" s="25" t="s">
        <v>228</v>
      </c>
      <c r="BE128" s="216">
        <f t="shared" si="4"/>
        <v>0</v>
      </c>
      <c r="BF128" s="216">
        <f t="shared" si="5"/>
        <v>0</v>
      </c>
      <c r="BG128" s="216">
        <f t="shared" si="6"/>
        <v>0</v>
      </c>
      <c r="BH128" s="216">
        <f t="shared" si="7"/>
        <v>0</v>
      </c>
      <c r="BI128" s="216">
        <f t="shared" si="8"/>
        <v>0</v>
      </c>
      <c r="BJ128" s="25" t="s">
        <v>24</v>
      </c>
      <c r="BK128" s="216">
        <f t="shared" si="9"/>
        <v>0</v>
      </c>
      <c r="BL128" s="25" t="s">
        <v>588</v>
      </c>
      <c r="BM128" s="25" t="s">
        <v>4198</v>
      </c>
    </row>
    <row r="129" spans="2:65" s="1" customFormat="1" ht="31.5" customHeight="1">
      <c r="B129" s="42"/>
      <c r="C129" s="205" t="s">
        <v>319</v>
      </c>
      <c r="D129" s="205" t="s">
        <v>230</v>
      </c>
      <c r="E129" s="206" t="s">
        <v>4199</v>
      </c>
      <c r="F129" s="207" t="s">
        <v>4200</v>
      </c>
      <c r="G129" s="208" t="s">
        <v>852</v>
      </c>
      <c r="H129" s="209">
        <v>1</v>
      </c>
      <c r="I129" s="210"/>
      <c r="J129" s="211">
        <f t="shared" si="0"/>
        <v>0</v>
      </c>
      <c r="K129" s="207" t="s">
        <v>3144</v>
      </c>
      <c r="L129" s="62"/>
      <c r="M129" s="212" t="s">
        <v>22</v>
      </c>
      <c r="N129" s="213" t="s">
        <v>50</v>
      </c>
      <c r="O129" s="43"/>
      <c r="P129" s="214">
        <f t="shared" si="1"/>
        <v>0</v>
      </c>
      <c r="Q129" s="214">
        <v>0</v>
      </c>
      <c r="R129" s="214">
        <f t="shared" si="2"/>
        <v>0</v>
      </c>
      <c r="S129" s="214">
        <v>0</v>
      </c>
      <c r="T129" s="215">
        <f t="shared" si="3"/>
        <v>0</v>
      </c>
      <c r="AR129" s="25" t="s">
        <v>588</v>
      </c>
      <c r="AT129" s="25" t="s">
        <v>230</v>
      </c>
      <c r="AU129" s="25" t="s">
        <v>24</v>
      </c>
      <c r="AY129" s="25" t="s">
        <v>228</v>
      </c>
      <c r="BE129" s="216">
        <f t="shared" si="4"/>
        <v>0</v>
      </c>
      <c r="BF129" s="216">
        <f t="shared" si="5"/>
        <v>0</v>
      </c>
      <c r="BG129" s="216">
        <f t="shared" si="6"/>
        <v>0</v>
      </c>
      <c r="BH129" s="216">
        <f t="shared" si="7"/>
        <v>0</v>
      </c>
      <c r="BI129" s="216">
        <f t="shared" si="8"/>
        <v>0</v>
      </c>
      <c r="BJ129" s="25" t="s">
        <v>24</v>
      </c>
      <c r="BK129" s="216">
        <f t="shared" si="9"/>
        <v>0</v>
      </c>
      <c r="BL129" s="25" t="s">
        <v>588</v>
      </c>
      <c r="BM129" s="25" t="s">
        <v>4201</v>
      </c>
    </row>
    <row r="130" spans="2:65" s="1" customFormat="1" ht="31.5" customHeight="1">
      <c r="B130" s="42"/>
      <c r="C130" s="205" t="s">
        <v>325</v>
      </c>
      <c r="D130" s="205" t="s">
        <v>230</v>
      </c>
      <c r="E130" s="206" t="s">
        <v>4202</v>
      </c>
      <c r="F130" s="207" t="s">
        <v>4203</v>
      </c>
      <c r="G130" s="208" t="s">
        <v>852</v>
      </c>
      <c r="H130" s="209">
        <v>4</v>
      </c>
      <c r="I130" s="210"/>
      <c r="J130" s="211">
        <f t="shared" si="0"/>
        <v>0</v>
      </c>
      <c r="K130" s="207" t="s">
        <v>3144</v>
      </c>
      <c r="L130" s="62"/>
      <c r="M130" s="212" t="s">
        <v>22</v>
      </c>
      <c r="N130" s="213" t="s">
        <v>50</v>
      </c>
      <c r="O130" s="43"/>
      <c r="P130" s="214">
        <f t="shared" si="1"/>
        <v>0</v>
      </c>
      <c r="Q130" s="214">
        <v>0</v>
      </c>
      <c r="R130" s="214">
        <f t="shared" si="2"/>
        <v>0</v>
      </c>
      <c r="S130" s="214">
        <v>0</v>
      </c>
      <c r="T130" s="215">
        <f t="shared" si="3"/>
        <v>0</v>
      </c>
      <c r="AR130" s="25" t="s">
        <v>588</v>
      </c>
      <c r="AT130" s="25" t="s">
        <v>230</v>
      </c>
      <c r="AU130" s="25" t="s">
        <v>24</v>
      </c>
      <c r="AY130" s="25" t="s">
        <v>228</v>
      </c>
      <c r="BE130" s="216">
        <f t="shared" si="4"/>
        <v>0</v>
      </c>
      <c r="BF130" s="216">
        <f t="shared" si="5"/>
        <v>0</v>
      </c>
      <c r="BG130" s="216">
        <f t="shared" si="6"/>
        <v>0</v>
      </c>
      <c r="BH130" s="216">
        <f t="shared" si="7"/>
        <v>0</v>
      </c>
      <c r="BI130" s="216">
        <f t="shared" si="8"/>
        <v>0</v>
      </c>
      <c r="BJ130" s="25" t="s">
        <v>24</v>
      </c>
      <c r="BK130" s="216">
        <f t="shared" si="9"/>
        <v>0</v>
      </c>
      <c r="BL130" s="25" t="s">
        <v>588</v>
      </c>
      <c r="BM130" s="25" t="s">
        <v>4204</v>
      </c>
    </row>
    <row r="131" spans="2:65" s="1" customFormat="1" ht="22.5" customHeight="1">
      <c r="B131" s="42"/>
      <c r="C131" s="205" t="s">
        <v>9</v>
      </c>
      <c r="D131" s="205" t="s">
        <v>230</v>
      </c>
      <c r="E131" s="206" t="s">
        <v>4205</v>
      </c>
      <c r="F131" s="207" t="s">
        <v>4206</v>
      </c>
      <c r="G131" s="208" t="s">
        <v>675</v>
      </c>
      <c r="H131" s="209">
        <v>6</v>
      </c>
      <c r="I131" s="210"/>
      <c r="J131" s="211">
        <f t="shared" si="0"/>
        <v>0</v>
      </c>
      <c r="K131" s="207" t="s">
        <v>3144</v>
      </c>
      <c r="L131" s="62"/>
      <c r="M131" s="212" t="s">
        <v>22</v>
      </c>
      <c r="N131" s="213" t="s">
        <v>50</v>
      </c>
      <c r="O131" s="43"/>
      <c r="P131" s="214">
        <f t="shared" si="1"/>
        <v>0</v>
      </c>
      <c r="Q131" s="214">
        <v>0</v>
      </c>
      <c r="R131" s="214">
        <f t="shared" si="2"/>
        <v>0</v>
      </c>
      <c r="S131" s="214">
        <v>0</v>
      </c>
      <c r="T131" s="215">
        <f t="shared" si="3"/>
        <v>0</v>
      </c>
      <c r="AR131" s="25" t="s">
        <v>588</v>
      </c>
      <c r="AT131" s="25" t="s">
        <v>230</v>
      </c>
      <c r="AU131" s="25" t="s">
        <v>24</v>
      </c>
      <c r="AY131" s="25" t="s">
        <v>228</v>
      </c>
      <c r="BE131" s="216">
        <f t="shared" si="4"/>
        <v>0</v>
      </c>
      <c r="BF131" s="216">
        <f t="shared" si="5"/>
        <v>0</v>
      </c>
      <c r="BG131" s="216">
        <f t="shared" si="6"/>
        <v>0</v>
      </c>
      <c r="BH131" s="216">
        <f t="shared" si="7"/>
        <v>0</v>
      </c>
      <c r="BI131" s="216">
        <f t="shared" si="8"/>
        <v>0</v>
      </c>
      <c r="BJ131" s="25" t="s">
        <v>24</v>
      </c>
      <c r="BK131" s="216">
        <f t="shared" si="9"/>
        <v>0</v>
      </c>
      <c r="BL131" s="25" t="s">
        <v>588</v>
      </c>
      <c r="BM131" s="25" t="s">
        <v>4207</v>
      </c>
    </row>
    <row r="132" spans="2:65" s="1" customFormat="1" ht="22.5" customHeight="1">
      <c r="B132" s="42"/>
      <c r="C132" s="205" t="s">
        <v>335</v>
      </c>
      <c r="D132" s="205" t="s">
        <v>230</v>
      </c>
      <c r="E132" s="206" t="s">
        <v>4208</v>
      </c>
      <c r="F132" s="207" t="s">
        <v>4209</v>
      </c>
      <c r="G132" s="208" t="s">
        <v>675</v>
      </c>
      <c r="H132" s="209">
        <v>3</v>
      </c>
      <c r="I132" s="210"/>
      <c r="J132" s="211">
        <f t="shared" si="0"/>
        <v>0</v>
      </c>
      <c r="K132" s="207" t="s">
        <v>3144</v>
      </c>
      <c r="L132" s="62"/>
      <c r="M132" s="212" t="s">
        <v>22</v>
      </c>
      <c r="N132" s="213" t="s">
        <v>50</v>
      </c>
      <c r="O132" s="43"/>
      <c r="P132" s="214">
        <f t="shared" si="1"/>
        <v>0</v>
      </c>
      <c r="Q132" s="214">
        <v>0</v>
      </c>
      <c r="R132" s="214">
        <f t="shared" si="2"/>
        <v>0</v>
      </c>
      <c r="S132" s="214">
        <v>0</v>
      </c>
      <c r="T132" s="215">
        <f t="shared" si="3"/>
        <v>0</v>
      </c>
      <c r="AR132" s="25" t="s">
        <v>588</v>
      </c>
      <c r="AT132" s="25" t="s">
        <v>230</v>
      </c>
      <c r="AU132" s="25" t="s">
        <v>24</v>
      </c>
      <c r="AY132" s="25" t="s">
        <v>228</v>
      </c>
      <c r="BE132" s="216">
        <f t="shared" si="4"/>
        <v>0</v>
      </c>
      <c r="BF132" s="216">
        <f t="shared" si="5"/>
        <v>0</v>
      </c>
      <c r="BG132" s="216">
        <f t="shared" si="6"/>
        <v>0</v>
      </c>
      <c r="BH132" s="216">
        <f t="shared" si="7"/>
        <v>0</v>
      </c>
      <c r="BI132" s="216">
        <f t="shared" si="8"/>
        <v>0</v>
      </c>
      <c r="BJ132" s="25" t="s">
        <v>24</v>
      </c>
      <c r="BK132" s="216">
        <f t="shared" si="9"/>
        <v>0</v>
      </c>
      <c r="BL132" s="25" t="s">
        <v>588</v>
      </c>
      <c r="BM132" s="25" t="s">
        <v>4210</v>
      </c>
    </row>
    <row r="133" spans="2:65" s="1" customFormat="1" ht="22.5" customHeight="1">
      <c r="B133" s="42"/>
      <c r="C133" s="205" t="s">
        <v>340</v>
      </c>
      <c r="D133" s="205" t="s">
        <v>230</v>
      </c>
      <c r="E133" s="206" t="s">
        <v>4211</v>
      </c>
      <c r="F133" s="207" t="s">
        <v>4212</v>
      </c>
      <c r="G133" s="208" t="s">
        <v>675</v>
      </c>
      <c r="H133" s="209">
        <v>3</v>
      </c>
      <c r="I133" s="210"/>
      <c r="J133" s="211">
        <f t="shared" si="0"/>
        <v>0</v>
      </c>
      <c r="K133" s="207" t="s">
        <v>3144</v>
      </c>
      <c r="L133" s="62"/>
      <c r="M133" s="212" t="s">
        <v>22</v>
      </c>
      <c r="N133" s="213" t="s">
        <v>50</v>
      </c>
      <c r="O133" s="43"/>
      <c r="P133" s="214">
        <f t="shared" si="1"/>
        <v>0</v>
      </c>
      <c r="Q133" s="214">
        <v>0</v>
      </c>
      <c r="R133" s="214">
        <f t="shared" si="2"/>
        <v>0</v>
      </c>
      <c r="S133" s="214">
        <v>0</v>
      </c>
      <c r="T133" s="215">
        <f t="shared" si="3"/>
        <v>0</v>
      </c>
      <c r="AR133" s="25" t="s">
        <v>588</v>
      </c>
      <c r="AT133" s="25" t="s">
        <v>230</v>
      </c>
      <c r="AU133" s="25" t="s">
        <v>24</v>
      </c>
      <c r="AY133" s="25" t="s">
        <v>228</v>
      </c>
      <c r="BE133" s="216">
        <f t="shared" si="4"/>
        <v>0</v>
      </c>
      <c r="BF133" s="216">
        <f t="shared" si="5"/>
        <v>0</v>
      </c>
      <c r="BG133" s="216">
        <f t="shared" si="6"/>
        <v>0</v>
      </c>
      <c r="BH133" s="216">
        <f t="shared" si="7"/>
        <v>0</v>
      </c>
      <c r="BI133" s="216">
        <f t="shared" si="8"/>
        <v>0</v>
      </c>
      <c r="BJ133" s="25" t="s">
        <v>24</v>
      </c>
      <c r="BK133" s="216">
        <f t="shared" si="9"/>
        <v>0</v>
      </c>
      <c r="BL133" s="25" t="s">
        <v>588</v>
      </c>
      <c r="BM133" s="25" t="s">
        <v>4213</v>
      </c>
    </row>
    <row r="134" spans="2:65" s="1" customFormat="1" ht="44.25" customHeight="1">
      <c r="B134" s="42"/>
      <c r="C134" s="205" t="s">
        <v>344</v>
      </c>
      <c r="D134" s="205" t="s">
        <v>230</v>
      </c>
      <c r="E134" s="206" t="s">
        <v>4214</v>
      </c>
      <c r="F134" s="207" t="s">
        <v>4215</v>
      </c>
      <c r="G134" s="208" t="s">
        <v>675</v>
      </c>
      <c r="H134" s="209">
        <v>10</v>
      </c>
      <c r="I134" s="210"/>
      <c r="J134" s="211">
        <f t="shared" si="0"/>
        <v>0</v>
      </c>
      <c r="K134" s="207" t="s">
        <v>3144</v>
      </c>
      <c r="L134" s="62"/>
      <c r="M134" s="212" t="s">
        <v>22</v>
      </c>
      <c r="N134" s="213" t="s">
        <v>50</v>
      </c>
      <c r="O134" s="43"/>
      <c r="P134" s="214">
        <f t="shared" si="1"/>
        <v>0</v>
      </c>
      <c r="Q134" s="214">
        <v>0</v>
      </c>
      <c r="R134" s="214">
        <f t="shared" si="2"/>
        <v>0</v>
      </c>
      <c r="S134" s="214">
        <v>0</v>
      </c>
      <c r="T134" s="215">
        <f t="shared" si="3"/>
        <v>0</v>
      </c>
      <c r="AR134" s="25" t="s">
        <v>588</v>
      </c>
      <c r="AT134" s="25" t="s">
        <v>230</v>
      </c>
      <c r="AU134" s="25" t="s">
        <v>24</v>
      </c>
      <c r="AY134" s="25" t="s">
        <v>228</v>
      </c>
      <c r="BE134" s="216">
        <f t="shared" si="4"/>
        <v>0</v>
      </c>
      <c r="BF134" s="216">
        <f t="shared" si="5"/>
        <v>0</v>
      </c>
      <c r="BG134" s="216">
        <f t="shared" si="6"/>
        <v>0</v>
      </c>
      <c r="BH134" s="216">
        <f t="shared" si="7"/>
        <v>0</v>
      </c>
      <c r="BI134" s="216">
        <f t="shared" si="8"/>
        <v>0</v>
      </c>
      <c r="BJ134" s="25" t="s">
        <v>24</v>
      </c>
      <c r="BK134" s="216">
        <f t="shared" si="9"/>
        <v>0</v>
      </c>
      <c r="BL134" s="25" t="s">
        <v>588</v>
      </c>
      <c r="BM134" s="25" t="s">
        <v>4216</v>
      </c>
    </row>
    <row r="135" spans="2:65" s="1" customFormat="1" ht="44.25" customHeight="1">
      <c r="B135" s="42"/>
      <c r="C135" s="205" t="s">
        <v>348</v>
      </c>
      <c r="D135" s="205" t="s">
        <v>230</v>
      </c>
      <c r="E135" s="206" t="s">
        <v>4217</v>
      </c>
      <c r="F135" s="207" t="s">
        <v>4218</v>
      </c>
      <c r="G135" s="208" t="s">
        <v>675</v>
      </c>
      <c r="H135" s="209">
        <v>30</v>
      </c>
      <c r="I135" s="210"/>
      <c r="J135" s="211">
        <f t="shared" si="0"/>
        <v>0</v>
      </c>
      <c r="K135" s="207" t="s">
        <v>3144</v>
      </c>
      <c r="L135" s="62"/>
      <c r="M135" s="212" t="s">
        <v>22</v>
      </c>
      <c r="N135" s="213" t="s">
        <v>50</v>
      </c>
      <c r="O135" s="43"/>
      <c r="P135" s="214">
        <f t="shared" si="1"/>
        <v>0</v>
      </c>
      <c r="Q135" s="214">
        <v>0</v>
      </c>
      <c r="R135" s="214">
        <f t="shared" si="2"/>
        <v>0</v>
      </c>
      <c r="S135" s="214">
        <v>0</v>
      </c>
      <c r="T135" s="215">
        <f t="shared" si="3"/>
        <v>0</v>
      </c>
      <c r="AR135" s="25" t="s">
        <v>588</v>
      </c>
      <c r="AT135" s="25" t="s">
        <v>230</v>
      </c>
      <c r="AU135" s="25" t="s">
        <v>24</v>
      </c>
      <c r="AY135" s="25" t="s">
        <v>228</v>
      </c>
      <c r="BE135" s="216">
        <f t="shared" si="4"/>
        <v>0</v>
      </c>
      <c r="BF135" s="216">
        <f t="shared" si="5"/>
        <v>0</v>
      </c>
      <c r="BG135" s="216">
        <f t="shared" si="6"/>
        <v>0</v>
      </c>
      <c r="BH135" s="216">
        <f t="shared" si="7"/>
        <v>0</v>
      </c>
      <c r="BI135" s="216">
        <f t="shared" si="8"/>
        <v>0</v>
      </c>
      <c r="BJ135" s="25" t="s">
        <v>24</v>
      </c>
      <c r="BK135" s="216">
        <f t="shared" si="9"/>
        <v>0</v>
      </c>
      <c r="BL135" s="25" t="s">
        <v>588</v>
      </c>
      <c r="BM135" s="25" t="s">
        <v>4219</v>
      </c>
    </row>
    <row r="136" spans="2:65" s="1" customFormat="1" ht="44.25" customHeight="1">
      <c r="B136" s="42"/>
      <c r="C136" s="205" t="s">
        <v>359</v>
      </c>
      <c r="D136" s="205" t="s">
        <v>230</v>
      </c>
      <c r="E136" s="206" t="s">
        <v>4220</v>
      </c>
      <c r="F136" s="207" t="s">
        <v>4221</v>
      </c>
      <c r="G136" s="208" t="s">
        <v>675</v>
      </c>
      <c r="H136" s="209">
        <v>4</v>
      </c>
      <c r="I136" s="210"/>
      <c r="J136" s="211">
        <f t="shared" si="0"/>
        <v>0</v>
      </c>
      <c r="K136" s="207" t="s">
        <v>3144</v>
      </c>
      <c r="L136" s="62"/>
      <c r="M136" s="212" t="s">
        <v>22</v>
      </c>
      <c r="N136" s="213" t="s">
        <v>50</v>
      </c>
      <c r="O136" s="43"/>
      <c r="P136" s="214">
        <f t="shared" si="1"/>
        <v>0</v>
      </c>
      <c r="Q136" s="214">
        <v>0</v>
      </c>
      <c r="R136" s="214">
        <f t="shared" si="2"/>
        <v>0</v>
      </c>
      <c r="S136" s="214">
        <v>0</v>
      </c>
      <c r="T136" s="215">
        <f t="shared" si="3"/>
        <v>0</v>
      </c>
      <c r="AR136" s="25" t="s">
        <v>588</v>
      </c>
      <c r="AT136" s="25" t="s">
        <v>230</v>
      </c>
      <c r="AU136" s="25" t="s">
        <v>24</v>
      </c>
      <c r="AY136" s="25" t="s">
        <v>228</v>
      </c>
      <c r="BE136" s="216">
        <f t="shared" si="4"/>
        <v>0</v>
      </c>
      <c r="BF136" s="216">
        <f t="shared" si="5"/>
        <v>0</v>
      </c>
      <c r="BG136" s="216">
        <f t="shared" si="6"/>
        <v>0</v>
      </c>
      <c r="BH136" s="216">
        <f t="shared" si="7"/>
        <v>0</v>
      </c>
      <c r="BI136" s="216">
        <f t="shared" si="8"/>
        <v>0</v>
      </c>
      <c r="BJ136" s="25" t="s">
        <v>24</v>
      </c>
      <c r="BK136" s="216">
        <f t="shared" si="9"/>
        <v>0</v>
      </c>
      <c r="BL136" s="25" t="s">
        <v>588</v>
      </c>
      <c r="BM136" s="25" t="s">
        <v>4222</v>
      </c>
    </row>
    <row r="137" spans="2:65" s="1" customFormat="1" ht="44.25" customHeight="1">
      <c r="B137" s="42"/>
      <c r="C137" s="205" t="s">
        <v>364</v>
      </c>
      <c r="D137" s="205" t="s">
        <v>230</v>
      </c>
      <c r="E137" s="206" t="s">
        <v>4223</v>
      </c>
      <c r="F137" s="207" t="s">
        <v>4224</v>
      </c>
      <c r="G137" s="208" t="s">
        <v>675</v>
      </c>
      <c r="H137" s="209">
        <v>5</v>
      </c>
      <c r="I137" s="210"/>
      <c r="J137" s="211">
        <f t="shared" si="0"/>
        <v>0</v>
      </c>
      <c r="K137" s="207" t="s">
        <v>3144</v>
      </c>
      <c r="L137" s="62"/>
      <c r="M137" s="212" t="s">
        <v>22</v>
      </c>
      <c r="N137" s="213" t="s">
        <v>50</v>
      </c>
      <c r="O137" s="43"/>
      <c r="P137" s="214">
        <f t="shared" si="1"/>
        <v>0</v>
      </c>
      <c r="Q137" s="214">
        <v>0</v>
      </c>
      <c r="R137" s="214">
        <f t="shared" si="2"/>
        <v>0</v>
      </c>
      <c r="S137" s="214">
        <v>0</v>
      </c>
      <c r="T137" s="215">
        <f t="shared" si="3"/>
        <v>0</v>
      </c>
      <c r="AR137" s="25" t="s">
        <v>588</v>
      </c>
      <c r="AT137" s="25" t="s">
        <v>230</v>
      </c>
      <c r="AU137" s="25" t="s">
        <v>24</v>
      </c>
      <c r="AY137" s="25" t="s">
        <v>228</v>
      </c>
      <c r="BE137" s="216">
        <f t="shared" si="4"/>
        <v>0</v>
      </c>
      <c r="BF137" s="216">
        <f t="shared" si="5"/>
        <v>0</v>
      </c>
      <c r="BG137" s="216">
        <f t="shared" si="6"/>
        <v>0</v>
      </c>
      <c r="BH137" s="216">
        <f t="shared" si="7"/>
        <v>0</v>
      </c>
      <c r="BI137" s="216">
        <f t="shared" si="8"/>
        <v>0</v>
      </c>
      <c r="BJ137" s="25" t="s">
        <v>24</v>
      </c>
      <c r="BK137" s="216">
        <f t="shared" si="9"/>
        <v>0</v>
      </c>
      <c r="BL137" s="25" t="s">
        <v>588</v>
      </c>
      <c r="BM137" s="25" t="s">
        <v>4225</v>
      </c>
    </row>
    <row r="138" spans="2:65" s="1" customFormat="1" ht="31.5" customHeight="1">
      <c r="B138" s="42"/>
      <c r="C138" s="205" t="s">
        <v>381</v>
      </c>
      <c r="D138" s="205" t="s">
        <v>230</v>
      </c>
      <c r="E138" s="206" t="s">
        <v>4226</v>
      </c>
      <c r="F138" s="207" t="s">
        <v>4227</v>
      </c>
      <c r="G138" s="208" t="s">
        <v>263</v>
      </c>
      <c r="H138" s="209">
        <v>185</v>
      </c>
      <c r="I138" s="210"/>
      <c r="J138" s="211">
        <f t="shared" si="0"/>
        <v>0</v>
      </c>
      <c r="K138" s="207" t="s">
        <v>3144</v>
      </c>
      <c r="L138" s="62"/>
      <c r="M138" s="212" t="s">
        <v>22</v>
      </c>
      <c r="N138" s="213" t="s">
        <v>50</v>
      </c>
      <c r="O138" s="43"/>
      <c r="P138" s="214">
        <f t="shared" si="1"/>
        <v>0</v>
      </c>
      <c r="Q138" s="214">
        <v>0</v>
      </c>
      <c r="R138" s="214">
        <f t="shared" si="2"/>
        <v>0</v>
      </c>
      <c r="S138" s="214">
        <v>0</v>
      </c>
      <c r="T138" s="215">
        <f t="shared" si="3"/>
        <v>0</v>
      </c>
      <c r="AR138" s="25" t="s">
        <v>588</v>
      </c>
      <c r="AT138" s="25" t="s">
        <v>230</v>
      </c>
      <c r="AU138" s="25" t="s">
        <v>24</v>
      </c>
      <c r="AY138" s="25" t="s">
        <v>228</v>
      </c>
      <c r="BE138" s="216">
        <f t="shared" si="4"/>
        <v>0</v>
      </c>
      <c r="BF138" s="216">
        <f t="shared" si="5"/>
        <v>0</v>
      </c>
      <c r="BG138" s="216">
        <f t="shared" si="6"/>
        <v>0</v>
      </c>
      <c r="BH138" s="216">
        <f t="shared" si="7"/>
        <v>0</v>
      </c>
      <c r="BI138" s="216">
        <f t="shared" si="8"/>
        <v>0</v>
      </c>
      <c r="BJ138" s="25" t="s">
        <v>24</v>
      </c>
      <c r="BK138" s="216">
        <f t="shared" si="9"/>
        <v>0</v>
      </c>
      <c r="BL138" s="25" t="s">
        <v>588</v>
      </c>
      <c r="BM138" s="25" t="s">
        <v>4228</v>
      </c>
    </row>
    <row r="139" spans="2:65" s="1" customFormat="1" ht="22.5" customHeight="1">
      <c r="B139" s="42"/>
      <c r="C139" s="205" t="s">
        <v>386</v>
      </c>
      <c r="D139" s="205" t="s">
        <v>230</v>
      </c>
      <c r="E139" s="206" t="s">
        <v>4229</v>
      </c>
      <c r="F139" s="207" t="s">
        <v>4230</v>
      </c>
      <c r="G139" s="208" t="s">
        <v>263</v>
      </c>
      <c r="H139" s="209">
        <v>13</v>
      </c>
      <c r="I139" s="210"/>
      <c r="J139" s="211">
        <f t="shared" si="0"/>
        <v>0</v>
      </c>
      <c r="K139" s="207" t="s">
        <v>3144</v>
      </c>
      <c r="L139" s="62"/>
      <c r="M139" s="212" t="s">
        <v>22</v>
      </c>
      <c r="N139" s="213" t="s">
        <v>50</v>
      </c>
      <c r="O139" s="43"/>
      <c r="P139" s="214">
        <f t="shared" si="1"/>
        <v>0</v>
      </c>
      <c r="Q139" s="214">
        <v>0</v>
      </c>
      <c r="R139" s="214">
        <f t="shared" si="2"/>
        <v>0</v>
      </c>
      <c r="S139" s="214">
        <v>0</v>
      </c>
      <c r="T139" s="215">
        <f t="shared" si="3"/>
        <v>0</v>
      </c>
      <c r="AR139" s="25" t="s">
        <v>588</v>
      </c>
      <c r="AT139" s="25" t="s">
        <v>230</v>
      </c>
      <c r="AU139" s="25" t="s">
        <v>24</v>
      </c>
      <c r="AY139" s="25" t="s">
        <v>228</v>
      </c>
      <c r="BE139" s="216">
        <f t="shared" si="4"/>
        <v>0</v>
      </c>
      <c r="BF139" s="216">
        <f t="shared" si="5"/>
        <v>0</v>
      </c>
      <c r="BG139" s="216">
        <f t="shared" si="6"/>
        <v>0</v>
      </c>
      <c r="BH139" s="216">
        <f t="shared" si="7"/>
        <v>0</v>
      </c>
      <c r="BI139" s="216">
        <f t="shared" si="8"/>
        <v>0</v>
      </c>
      <c r="BJ139" s="25" t="s">
        <v>24</v>
      </c>
      <c r="BK139" s="216">
        <f t="shared" si="9"/>
        <v>0</v>
      </c>
      <c r="BL139" s="25" t="s">
        <v>588</v>
      </c>
      <c r="BM139" s="25" t="s">
        <v>4231</v>
      </c>
    </row>
    <row r="140" spans="2:65" s="1" customFormat="1" ht="22.5" customHeight="1">
      <c r="B140" s="42"/>
      <c r="C140" s="205" t="s">
        <v>395</v>
      </c>
      <c r="D140" s="205" t="s">
        <v>230</v>
      </c>
      <c r="E140" s="206" t="s">
        <v>4232</v>
      </c>
      <c r="F140" s="207" t="s">
        <v>4233</v>
      </c>
      <c r="G140" s="208" t="s">
        <v>263</v>
      </c>
      <c r="H140" s="209">
        <v>72</v>
      </c>
      <c r="I140" s="210"/>
      <c r="J140" s="211">
        <f t="shared" si="0"/>
        <v>0</v>
      </c>
      <c r="K140" s="207" t="s">
        <v>3144</v>
      </c>
      <c r="L140" s="62"/>
      <c r="M140" s="212" t="s">
        <v>22</v>
      </c>
      <c r="N140" s="213" t="s">
        <v>50</v>
      </c>
      <c r="O140" s="43"/>
      <c r="P140" s="214">
        <f t="shared" si="1"/>
        <v>0</v>
      </c>
      <c r="Q140" s="214">
        <v>0</v>
      </c>
      <c r="R140" s="214">
        <f t="shared" si="2"/>
        <v>0</v>
      </c>
      <c r="S140" s="214">
        <v>0</v>
      </c>
      <c r="T140" s="215">
        <f t="shared" si="3"/>
        <v>0</v>
      </c>
      <c r="AR140" s="25" t="s">
        <v>588</v>
      </c>
      <c r="AT140" s="25" t="s">
        <v>230</v>
      </c>
      <c r="AU140" s="25" t="s">
        <v>24</v>
      </c>
      <c r="AY140" s="25" t="s">
        <v>228</v>
      </c>
      <c r="BE140" s="216">
        <f t="shared" si="4"/>
        <v>0</v>
      </c>
      <c r="BF140" s="216">
        <f t="shared" si="5"/>
        <v>0</v>
      </c>
      <c r="BG140" s="216">
        <f t="shared" si="6"/>
        <v>0</v>
      </c>
      <c r="BH140" s="216">
        <f t="shared" si="7"/>
        <v>0</v>
      </c>
      <c r="BI140" s="216">
        <f t="shared" si="8"/>
        <v>0</v>
      </c>
      <c r="BJ140" s="25" t="s">
        <v>24</v>
      </c>
      <c r="BK140" s="216">
        <f t="shared" si="9"/>
        <v>0</v>
      </c>
      <c r="BL140" s="25" t="s">
        <v>588</v>
      </c>
      <c r="BM140" s="25" t="s">
        <v>4234</v>
      </c>
    </row>
    <row r="141" spans="2:65" s="1" customFormat="1" ht="31.5" customHeight="1">
      <c r="B141" s="42"/>
      <c r="C141" s="205" t="s">
        <v>400</v>
      </c>
      <c r="D141" s="205" t="s">
        <v>230</v>
      </c>
      <c r="E141" s="206" t="s">
        <v>4235</v>
      </c>
      <c r="F141" s="207" t="s">
        <v>4236</v>
      </c>
      <c r="G141" s="208" t="s">
        <v>263</v>
      </c>
      <c r="H141" s="209">
        <v>58</v>
      </c>
      <c r="I141" s="210"/>
      <c r="J141" s="211">
        <f t="shared" si="0"/>
        <v>0</v>
      </c>
      <c r="K141" s="207" t="s">
        <v>3144</v>
      </c>
      <c r="L141" s="62"/>
      <c r="M141" s="212" t="s">
        <v>22</v>
      </c>
      <c r="N141" s="213" t="s">
        <v>50</v>
      </c>
      <c r="O141" s="43"/>
      <c r="P141" s="214">
        <f t="shared" si="1"/>
        <v>0</v>
      </c>
      <c r="Q141" s="214">
        <v>0</v>
      </c>
      <c r="R141" s="214">
        <f t="shared" si="2"/>
        <v>0</v>
      </c>
      <c r="S141" s="214">
        <v>0</v>
      </c>
      <c r="T141" s="215">
        <f t="shared" si="3"/>
        <v>0</v>
      </c>
      <c r="AR141" s="25" t="s">
        <v>588</v>
      </c>
      <c r="AT141" s="25" t="s">
        <v>230</v>
      </c>
      <c r="AU141" s="25" t="s">
        <v>24</v>
      </c>
      <c r="AY141" s="25" t="s">
        <v>228</v>
      </c>
      <c r="BE141" s="216">
        <f t="shared" si="4"/>
        <v>0</v>
      </c>
      <c r="BF141" s="216">
        <f t="shared" si="5"/>
        <v>0</v>
      </c>
      <c r="BG141" s="216">
        <f t="shared" si="6"/>
        <v>0</v>
      </c>
      <c r="BH141" s="216">
        <f t="shared" si="7"/>
        <v>0</v>
      </c>
      <c r="BI141" s="216">
        <f t="shared" si="8"/>
        <v>0</v>
      </c>
      <c r="BJ141" s="25" t="s">
        <v>24</v>
      </c>
      <c r="BK141" s="216">
        <f t="shared" si="9"/>
        <v>0</v>
      </c>
      <c r="BL141" s="25" t="s">
        <v>588</v>
      </c>
      <c r="BM141" s="25" t="s">
        <v>4237</v>
      </c>
    </row>
    <row r="142" spans="2:65" s="1" customFormat="1" ht="31.5" customHeight="1">
      <c r="B142" s="42"/>
      <c r="C142" s="205" t="s">
        <v>404</v>
      </c>
      <c r="D142" s="205" t="s">
        <v>230</v>
      </c>
      <c r="E142" s="206" t="s">
        <v>4238</v>
      </c>
      <c r="F142" s="207" t="s">
        <v>4239</v>
      </c>
      <c r="G142" s="208" t="s">
        <v>263</v>
      </c>
      <c r="H142" s="209">
        <v>22</v>
      </c>
      <c r="I142" s="210"/>
      <c r="J142" s="211">
        <f t="shared" si="0"/>
        <v>0</v>
      </c>
      <c r="K142" s="207" t="s">
        <v>3144</v>
      </c>
      <c r="L142" s="62"/>
      <c r="M142" s="212" t="s">
        <v>22</v>
      </c>
      <c r="N142" s="213" t="s">
        <v>50</v>
      </c>
      <c r="O142" s="43"/>
      <c r="P142" s="214">
        <f t="shared" si="1"/>
        <v>0</v>
      </c>
      <c r="Q142" s="214">
        <v>0</v>
      </c>
      <c r="R142" s="214">
        <f t="shared" si="2"/>
        <v>0</v>
      </c>
      <c r="S142" s="214">
        <v>0</v>
      </c>
      <c r="T142" s="215">
        <f t="shared" si="3"/>
        <v>0</v>
      </c>
      <c r="AR142" s="25" t="s">
        <v>588</v>
      </c>
      <c r="AT142" s="25" t="s">
        <v>230</v>
      </c>
      <c r="AU142" s="25" t="s">
        <v>24</v>
      </c>
      <c r="AY142" s="25" t="s">
        <v>228</v>
      </c>
      <c r="BE142" s="216">
        <f t="shared" si="4"/>
        <v>0</v>
      </c>
      <c r="BF142" s="216">
        <f t="shared" si="5"/>
        <v>0</v>
      </c>
      <c r="BG142" s="216">
        <f t="shared" si="6"/>
        <v>0</v>
      </c>
      <c r="BH142" s="216">
        <f t="shared" si="7"/>
        <v>0</v>
      </c>
      <c r="BI142" s="216">
        <f t="shared" si="8"/>
        <v>0</v>
      </c>
      <c r="BJ142" s="25" t="s">
        <v>24</v>
      </c>
      <c r="BK142" s="216">
        <f t="shared" si="9"/>
        <v>0</v>
      </c>
      <c r="BL142" s="25" t="s">
        <v>588</v>
      </c>
      <c r="BM142" s="25" t="s">
        <v>4240</v>
      </c>
    </row>
    <row r="143" spans="2:65" s="1" customFormat="1" ht="22.5" customHeight="1">
      <c r="B143" s="42"/>
      <c r="C143" s="205" t="s">
        <v>409</v>
      </c>
      <c r="D143" s="205" t="s">
        <v>230</v>
      </c>
      <c r="E143" s="206" t="s">
        <v>4241</v>
      </c>
      <c r="F143" s="207" t="s">
        <v>4242</v>
      </c>
      <c r="G143" s="208" t="s">
        <v>675</v>
      </c>
      <c r="H143" s="209">
        <v>12</v>
      </c>
      <c r="I143" s="210"/>
      <c r="J143" s="211">
        <f t="shared" si="0"/>
        <v>0</v>
      </c>
      <c r="K143" s="207" t="s">
        <v>3144</v>
      </c>
      <c r="L143" s="62"/>
      <c r="M143" s="212" t="s">
        <v>22</v>
      </c>
      <c r="N143" s="213" t="s">
        <v>50</v>
      </c>
      <c r="O143" s="43"/>
      <c r="P143" s="214">
        <f t="shared" si="1"/>
        <v>0</v>
      </c>
      <c r="Q143" s="214">
        <v>0</v>
      </c>
      <c r="R143" s="214">
        <f t="shared" si="2"/>
        <v>0</v>
      </c>
      <c r="S143" s="214">
        <v>0</v>
      </c>
      <c r="T143" s="215">
        <f t="shared" si="3"/>
        <v>0</v>
      </c>
      <c r="AR143" s="25" t="s">
        <v>588</v>
      </c>
      <c r="AT143" s="25" t="s">
        <v>230</v>
      </c>
      <c r="AU143" s="25" t="s">
        <v>24</v>
      </c>
      <c r="AY143" s="25" t="s">
        <v>228</v>
      </c>
      <c r="BE143" s="216">
        <f t="shared" si="4"/>
        <v>0</v>
      </c>
      <c r="BF143" s="216">
        <f t="shared" si="5"/>
        <v>0</v>
      </c>
      <c r="BG143" s="216">
        <f t="shared" si="6"/>
        <v>0</v>
      </c>
      <c r="BH143" s="216">
        <f t="shared" si="7"/>
        <v>0</v>
      </c>
      <c r="BI143" s="216">
        <f t="shared" si="8"/>
        <v>0</v>
      </c>
      <c r="BJ143" s="25" t="s">
        <v>24</v>
      </c>
      <c r="BK143" s="216">
        <f t="shared" si="9"/>
        <v>0</v>
      </c>
      <c r="BL143" s="25" t="s">
        <v>588</v>
      </c>
      <c r="BM143" s="25" t="s">
        <v>4243</v>
      </c>
    </row>
    <row r="144" spans="2:65" s="11" customFormat="1" ht="37.35" customHeight="1">
      <c r="B144" s="188"/>
      <c r="C144" s="189"/>
      <c r="D144" s="202" t="s">
        <v>78</v>
      </c>
      <c r="E144" s="296" t="s">
        <v>87</v>
      </c>
      <c r="F144" s="296" t="s">
        <v>4244</v>
      </c>
      <c r="G144" s="189"/>
      <c r="H144" s="189"/>
      <c r="I144" s="192"/>
      <c r="J144" s="297">
        <f>BK144</f>
        <v>0</v>
      </c>
      <c r="K144" s="189"/>
      <c r="L144" s="194"/>
      <c r="M144" s="195"/>
      <c r="N144" s="196"/>
      <c r="O144" s="196"/>
      <c r="P144" s="197">
        <f>SUM(P145:P176)</f>
        <v>0</v>
      </c>
      <c r="Q144" s="196"/>
      <c r="R144" s="197">
        <f>SUM(R145:R176)</f>
        <v>0</v>
      </c>
      <c r="S144" s="196"/>
      <c r="T144" s="198">
        <f>SUM(T145:T176)</f>
        <v>0</v>
      </c>
      <c r="AR144" s="199" t="s">
        <v>101</v>
      </c>
      <c r="AT144" s="200" t="s">
        <v>78</v>
      </c>
      <c r="AU144" s="200" t="s">
        <v>79</v>
      </c>
      <c r="AY144" s="199" t="s">
        <v>228</v>
      </c>
      <c r="BK144" s="201">
        <f>SUM(BK145:BK176)</f>
        <v>0</v>
      </c>
    </row>
    <row r="145" spans="2:65" s="1" customFormat="1" ht="44.25" customHeight="1">
      <c r="B145" s="42"/>
      <c r="C145" s="205" t="s">
        <v>414</v>
      </c>
      <c r="D145" s="205" t="s">
        <v>230</v>
      </c>
      <c r="E145" s="206" t="s">
        <v>4245</v>
      </c>
      <c r="F145" s="207" t="s">
        <v>4246</v>
      </c>
      <c r="G145" s="208" t="s">
        <v>852</v>
      </c>
      <c r="H145" s="209">
        <v>1</v>
      </c>
      <c r="I145" s="210"/>
      <c r="J145" s="211">
        <f>ROUND(I145*H145,2)</f>
        <v>0</v>
      </c>
      <c r="K145" s="207" t="s">
        <v>3144</v>
      </c>
      <c r="L145" s="62"/>
      <c r="M145" s="212" t="s">
        <v>22</v>
      </c>
      <c r="N145" s="213" t="s">
        <v>50</v>
      </c>
      <c r="O145" s="43"/>
      <c r="P145" s="214">
        <f>O145*H145</f>
        <v>0</v>
      </c>
      <c r="Q145" s="214">
        <v>0</v>
      </c>
      <c r="R145" s="214">
        <f>Q145*H145</f>
        <v>0</v>
      </c>
      <c r="S145" s="214">
        <v>0</v>
      </c>
      <c r="T145" s="215">
        <f>S145*H145</f>
        <v>0</v>
      </c>
      <c r="AR145" s="25" t="s">
        <v>588</v>
      </c>
      <c r="AT145" s="25" t="s">
        <v>230</v>
      </c>
      <c r="AU145" s="25" t="s">
        <v>24</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588</v>
      </c>
      <c r="BM145" s="25" t="s">
        <v>4247</v>
      </c>
    </row>
    <row r="146" spans="2:65" s="1" customFormat="1" ht="256.5">
      <c r="B146" s="42"/>
      <c r="C146" s="64"/>
      <c r="D146" s="219" t="s">
        <v>640</v>
      </c>
      <c r="E146" s="64"/>
      <c r="F146" s="280" t="s">
        <v>4248</v>
      </c>
      <c r="G146" s="64"/>
      <c r="H146" s="64"/>
      <c r="I146" s="173"/>
      <c r="J146" s="64"/>
      <c r="K146" s="64"/>
      <c r="L146" s="62"/>
      <c r="M146" s="255"/>
      <c r="N146" s="43"/>
      <c r="O146" s="43"/>
      <c r="P146" s="43"/>
      <c r="Q146" s="43"/>
      <c r="R146" s="43"/>
      <c r="S146" s="43"/>
      <c r="T146" s="79"/>
      <c r="AT146" s="25" t="s">
        <v>640</v>
      </c>
      <c r="AU146" s="25" t="s">
        <v>24</v>
      </c>
    </row>
    <row r="147" spans="2:65" s="1" customFormat="1" ht="22.5" customHeight="1">
      <c r="B147" s="42"/>
      <c r="C147" s="205" t="s">
        <v>419</v>
      </c>
      <c r="D147" s="205" t="s">
        <v>230</v>
      </c>
      <c r="E147" s="206" t="s">
        <v>4249</v>
      </c>
      <c r="F147" s="207" t="s">
        <v>4250</v>
      </c>
      <c r="G147" s="208" t="s">
        <v>852</v>
      </c>
      <c r="H147" s="209">
        <v>1</v>
      </c>
      <c r="I147" s="210"/>
      <c r="J147" s="211">
        <f>ROUND(I147*H147,2)</f>
        <v>0</v>
      </c>
      <c r="K147" s="207" t="s">
        <v>3144</v>
      </c>
      <c r="L147" s="62"/>
      <c r="M147" s="212" t="s">
        <v>22</v>
      </c>
      <c r="N147" s="213" t="s">
        <v>50</v>
      </c>
      <c r="O147" s="43"/>
      <c r="P147" s="214">
        <f>O147*H147</f>
        <v>0</v>
      </c>
      <c r="Q147" s="214">
        <v>0</v>
      </c>
      <c r="R147" s="214">
        <f>Q147*H147</f>
        <v>0</v>
      </c>
      <c r="S147" s="214">
        <v>0</v>
      </c>
      <c r="T147" s="215">
        <f>S147*H147</f>
        <v>0</v>
      </c>
      <c r="AR147" s="25" t="s">
        <v>588</v>
      </c>
      <c r="AT147" s="25" t="s">
        <v>230</v>
      </c>
      <c r="AU147" s="25" t="s">
        <v>24</v>
      </c>
      <c r="AY147" s="25" t="s">
        <v>228</v>
      </c>
      <c r="BE147" s="216">
        <f>IF(N147="základní",J147,0)</f>
        <v>0</v>
      </c>
      <c r="BF147" s="216">
        <f>IF(N147="snížená",J147,0)</f>
        <v>0</v>
      </c>
      <c r="BG147" s="216">
        <f>IF(N147="zákl. přenesená",J147,0)</f>
        <v>0</v>
      </c>
      <c r="BH147" s="216">
        <f>IF(N147="sníž. přenesená",J147,0)</f>
        <v>0</v>
      </c>
      <c r="BI147" s="216">
        <f>IF(N147="nulová",J147,0)</f>
        <v>0</v>
      </c>
      <c r="BJ147" s="25" t="s">
        <v>24</v>
      </c>
      <c r="BK147" s="216">
        <f>ROUND(I147*H147,2)</f>
        <v>0</v>
      </c>
      <c r="BL147" s="25" t="s">
        <v>588</v>
      </c>
      <c r="BM147" s="25" t="s">
        <v>4251</v>
      </c>
    </row>
    <row r="148" spans="2:65" s="1" customFormat="1" ht="44.25" customHeight="1">
      <c r="B148" s="42"/>
      <c r="C148" s="205" t="s">
        <v>423</v>
      </c>
      <c r="D148" s="205" t="s">
        <v>230</v>
      </c>
      <c r="E148" s="206" t="s">
        <v>4252</v>
      </c>
      <c r="F148" s="207" t="s">
        <v>4253</v>
      </c>
      <c r="G148" s="208" t="s">
        <v>852</v>
      </c>
      <c r="H148" s="209">
        <v>2</v>
      </c>
      <c r="I148" s="210"/>
      <c r="J148" s="211">
        <f>ROUND(I148*H148,2)</f>
        <v>0</v>
      </c>
      <c r="K148" s="207" t="s">
        <v>3144</v>
      </c>
      <c r="L148" s="62"/>
      <c r="M148" s="212" t="s">
        <v>22</v>
      </c>
      <c r="N148" s="213" t="s">
        <v>50</v>
      </c>
      <c r="O148" s="43"/>
      <c r="P148" s="214">
        <f>O148*H148</f>
        <v>0</v>
      </c>
      <c r="Q148" s="214">
        <v>0</v>
      </c>
      <c r="R148" s="214">
        <f>Q148*H148</f>
        <v>0</v>
      </c>
      <c r="S148" s="214">
        <v>0</v>
      </c>
      <c r="T148" s="215">
        <f>S148*H148</f>
        <v>0</v>
      </c>
      <c r="AR148" s="25" t="s">
        <v>588</v>
      </c>
      <c r="AT148" s="25" t="s">
        <v>230</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4254</v>
      </c>
    </row>
    <row r="149" spans="2:65" s="1" customFormat="1" ht="44.25" customHeight="1">
      <c r="B149" s="42"/>
      <c r="C149" s="205" t="s">
        <v>429</v>
      </c>
      <c r="D149" s="205" t="s">
        <v>230</v>
      </c>
      <c r="E149" s="206" t="s">
        <v>4255</v>
      </c>
      <c r="F149" s="207" t="s">
        <v>4256</v>
      </c>
      <c r="G149" s="208" t="s">
        <v>852</v>
      </c>
      <c r="H149" s="209">
        <v>6</v>
      </c>
      <c r="I149" s="210"/>
      <c r="J149" s="211">
        <f>ROUND(I149*H149,2)</f>
        <v>0</v>
      </c>
      <c r="K149" s="207" t="s">
        <v>3144</v>
      </c>
      <c r="L149" s="62"/>
      <c r="M149" s="212" t="s">
        <v>22</v>
      </c>
      <c r="N149" s="213" t="s">
        <v>50</v>
      </c>
      <c r="O149" s="43"/>
      <c r="P149" s="214">
        <f>O149*H149</f>
        <v>0</v>
      </c>
      <c r="Q149" s="214">
        <v>0</v>
      </c>
      <c r="R149" s="214">
        <f>Q149*H149</f>
        <v>0</v>
      </c>
      <c r="S149" s="214">
        <v>0</v>
      </c>
      <c r="T149" s="215">
        <f>S149*H149</f>
        <v>0</v>
      </c>
      <c r="AR149" s="25" t="s">
        <v>588</v>
      </c>
      <c r="AT149" s="25" t="s">
        <v>230</v>
      </c>
      <c r="AU149" s="25" t="s">
        <v>24</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4257</v>
      </c>
    </row>
    <row r="150" spans="2:65" s="1" customFormat="1" ht="27">
      <c r="B150" s="42"/>
      <c r="C150" s="64"/>
      <c r="D150" s="219" t="s">
        <v>640</v>
      </c>
      <c r="E150" s="64"/>
      <c r="F150" s="280" t="s">
        <v>4258</v>
      </c>
      <c r="G150" s="64"/>
      <c r="H150" s="64"/>
      <c r="I150" s="173"/>
      <c r="J150" s="64"/>
      <c r="K150" s="64"/>
      <c r="L150" s="62"/>
      <c r="M150" s="255"/>
      <c r="N150" s="43"/>
      <c r="O150" s="43"/>
      <c r="P150" s="43"/>
      <c r="Q150" s="43"/>
      <c r="R150" s="43"/>
      <c r="S150" s="43"/>
      <c r="T150" s="79"/>
      <c r="AT150" s="25" t="s">
        <v>640</v>
      </c>
      <c r="AU150" s="25" t="s">
        <v>24</v>
      </c>
    </row>
    <row r="151" spans="2:65" s="1" customFormat="1" ht="44.25" customHeight="1">
      <c r="B151" s="42"/>
      <c r="C151" s="205" t="s">
        <v>437</v>
      </c>
      <c r="D151" s="205" t="s">
        <v>230</v>
      </c>
      <c r="E151" s="206" t="s">
        <v>4259</v>
      </c>
      <c r="F151" s="207" t="s">
        <v>4260</v>
      </c>
      <c r="G151" s="208" t="s">
        <v>852</v>
      </c>
      <c r="H151" s="209">
        <v>1</v>
      </c>
      <c r="I151" s="210"/>
      <c r="J151" s="211">
        <f>ROUND(I151*H151,2)</f>
        <v>0</v>
      </c>
      <c r="K151" s="207" t="s">
        <v>3144</v>
      </c>
      <c r="L151" s="62"/>
      <c r="M151" s="212" t="s">
        <v>22</v>
      </c>
      <c r="N151" s="213" t="s">
        <v>50</v>
      </c>
      <c r="O151" s="43"/>
      <c r="P151" s="214">
        <f>O151*H151</f>
        <v>0</v>
      </c>
      <c r="Q151" s="214">
        <v>0</v>
      </c>
      <c r="R151" s="214">
        <f>Q151*H151</f>
        <v>0</v>
      </c>
      <c r="S151" s="214">
        <v>0</v>
      </c>
      <c r="T151" s="215">
        <f>S151*H151</f>
        <v>0</v>
      </c>
      <c r="AR151" s="25" t="s">
        <v>588</v>
      </c>
      <c r="AT151" s="25" t="s">
        <v>230</v>
      </c>
      <c r="AU151" s="25" t="s">
        <v>24</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588</v>
      </c>
      <c r="BM151" s="25" t="s">
        <v>4261</v>
      </c>
    </row>
    <row r="152" spans="2:65" s="1" customFormat="1" ht="27">
      <c r="B152" s="42"/>
      <c r="C152" s="64"/>
      <c r="D152" s="219" t="s">
        <v>640</v>
      </c>
      <c r="E152" s="64"/>
      <c r="F152" s="280" t="s">
        <v>4262</v>
      </c>
      <c r="G152" s="64"/>
      <c r="H152" s="64"/>
      <c r="I152" s="173"/>
      <c r="J152" s="64"/>
      <c r="K152" s="64"/>
      <c r="L152" s="62"/>
      <c r="M152" s="255"/>
      <c r="N152" s="43"/>
      <c r="O152" s="43"/>
      <c r="P152" s="43"/>
      <c r="Q152" s="43"/>
      <c r="R152" s="43"/>
      <c r="S152" s="43"/>
      <c r="T152" s="79"/>
      <c r="AT152" s="25" t="s">
        <v>640</v>
      </c>
      <c r="AU152" s="25" t="s">
        <v>24</v>
      </c>
    </row>
    <row r="153" spans="2:65" s="1" customFormat="1" ht="31.5" customHeight="1">
      <c r="B153" s="42"/>
      <c r="C153" s="205" t="s">
        <v>444</v>
      </c>
      <c r="D153" s="205" t="s">
        <v>230</v>
      </c>
      <c r="E153" s="206" t="s">
        <v>4263</v>
      </c>
      <c r="F153" s="207" t="s">
        <v>4161</v>
      </c>
      <c r="G153" s="208" t="s">
        <v>852</v>
      </c>
      <c r="H153" s="209">
        <v>24</v>
      </c>
      <c r="I153" s="210"/>
      <c r="J153" s="211">
        <f t="shared" ref="J153:J176" si="10">ROUND(I153*H153,2)</f>
        <v>0</v>
      </c>
      <c r="K153" s="207" t="s">
        <v>3144</v>
      </c>
      <c r="L153" s="62"/>
      <c r="M153" s="212" t="s">
        <v>22</v>
      </c>
      <c r="N153" s="213" t="s">
        <v>50</v>
      </c>
      <c r="O153" s="43"/>
      <c r="P153" s="214">
        <f t="shared" ref="P153:P176" si="11">O153*H153</f>
        <v>0</v>
      </c>
      <c r="Q153" s="214">
        <v>0</v>
      </c>
      <c r="R153" s="214">
        <f t="shared" ref="R153:R176" si="12">Q153*H153</f>
        <v>0</v>
      </c>
      <c r="S153" s="214">
        <v>0</v>
      </c>
      <c r="T153" s="215">
        <f t="shared" ref="T153:T176" si="13">S153*H153</f>
        <v>0</v>
      </c>
      <c r="AR153" s="25" t="s">
        <v>588</v>
      </c>
      <c r="AT153" s="25" t="s">
        <v>230</v>
      </c>
      <c r="AU153" s="25" t="s">
        <v>24</v>
      </c>
      <c r="AY153" s="25" t="s">
        <v>228</v>
      </c>
      <c r="BE153" s="216">
        <f t="shared" ref="BE153:BE176" si="14">IF(N153="základní",J153,0)</f>
        <v>0</v>
      </c>
      <c r="BF153" s="216">
        <f t="shared" ref="BF153:BF176" si="15">IF(N153="snížená",J153,0)</f>
        <v>0</v>
      </c>
      <c r="BG153" s="216">
        <f t="shared" ref="BG153:BG176" si="16">IF(N153="zákl. přenesená",J153,0)</f>
        <v>0</v>
      </c>
      <c r="BH153" s="216">
        <f t="shared" ref="BH153:BH176" si="17">IF(N153="sníž. přenesená",J153,0)</f>
        <v>0</v>
      </c>
      <c r="BI153" s="216">
        <f t="shared" ref="BI153:BI176" si="18">IF(N153="nulová",J153,0)</f>
        <v>0</v>
      </c>
      <c r="BJ153" s="25" t="s">
        <v>24</v>
      </c>
      <c r="BK153" s="216">
        <f t="shared" ref="BK153:BK176" si="19">ROUND(I153*H153,2)</f>
        <v>0</v>
      </c>
      <c r="BL153" s="25" t="s">
        <v>588</v>
      </c>
      <c r="BM153" s="25" t="s">
        <v>4264</v>
      </c>
    </row>
    <row r="154" spans="2:65" s="1" customFormat="1" ht="31.5" customHeight="1">
      <c r="B154" s="42"/>
      <c r="C154" s="205" t="s">
        <v>449</v>
      </c>
      <c r="D154" s="205" t="s">
        <v>230</v>
      </c>
      <c r="E154" s="206" t="s">
        <v>4265</v>
      </c>
      <c r="F154" s="207" t="s">
        <v>4164</v>
      </c>
      <c r="G154" s="208" t="s">
        <v>852</v>
      </c>
      <c r="H154" s="209">
        <v>2</v>
      </c>
      <c r="I154" s="210"/>
      <c r="J154" s="211">
        <f t="shared" si="10"/>
        <v>0</v>
      </c>
      <c r="K154" s="207" t="s">
        <v>3144</v>
      </c>
      <c r="L154" s="62"/>
      <c r="M154" s="212" t="s">
        <v>22</v>
      </c>
      <c r="N154" s="213" t="s">
        <v>50</v>
      </c>
      <c r="O154" s="43"/>
      <c r="P154" s="214">
        <f t="shared" si="11"/>
        <v>0</v>
      </c>
      <c r="Q154" s="214">
        <v>0</v>
      </c>
      <c r="R154" s="214">
        <f t="shared" si="12"/>
        <v>0</v>
      </c>
      <c r="S154" s="214">
        <v>0</v>
      </c>
      <c r="T154" s="215">
        <f t="shared" si="13"/>
        <v>0</v>
      </c>
      <c r="AR154" s="25" t="s">
        <v>588</v>
      </c>
      <c r="AT154" s="25" t="s">
        <v>230</v>
      </c>
      <c r="AU154" s="25" t="s">
        <v>24</v>
      </c>
      <c r="AY154" s="25" t="s">
        <v>228</v>
      </c>
      <c r="BE154" s="216">
        <f t="shared" si="14"/>
        <v>0</v>
      </c>
      <c r="BF154" s="216">
        <f t="shared" si="15"/>
        <v>0</v>
      </c>
      <c r="BG154" s="216">
        <f t="shared" si="16"/>
        <v>0</v>
      </c>
      <c r="BH154" s="216">
        <f t="shared" si="17"/>
        <v>0</v>
      </c>
      <c r="BI154" s="216">
        <f t="shared" si="18"/>
        <v>0</v>
      </c>
      <c r="BJ154" s="25" t="s">
        <v>24</v>
      </c>
      <c r="BK154" s="216">
        <f t="shared" si="19"/>
        <v>0</v>
      </c>
      <c r="BL154" s="25" t="s">
        <v>588</v>
      </c>
      <c r="BM154" s="25" t="s">
        <v>4266</v>
      </c>
    </row>
    <row r="155" spans="2:65" s="1" customFormat="1" ht="31.5" customHeight="1">
      <c r="B155" s="42"/>
      <c r="C155" s="205" t="s">
        <v>454</v>
      </c>
      <c r="D155" s="205" t="s">
        <v>230</v>
      </c>
      <c r="E155" s="206" t="s">
        <v>4267</v>
      </c>
      <c r="F155" s="207" t="s">
        <v>4268</v>
      </c>
      <c r="G155" s="208" t="s">
        <v>852</v>
      </c>
      <c r="H155" s="209">
        <v>2</v>
      </c>
      <c r="I155" s="210"/>
      <c r="J155" s="211">
        <f t="shared" si="10"/>
        <v>0</v>
      </c>
      <c r="K155" s="207" t="s">
        <v>3144</v>
      </c>
      <c r="L155" s="62"/>
      <c r="M155" s="212" t="s">
        <v>22</v>
      </c>
      <c r="N155" s="213" t="s">
        <v>50</v>
      </c>
      <c r="O155" s="43"/>
      <c r="P155" s="214">
        <f t="shared" si="11"/>
        <v>0</v>
      </c>
      <c r="Q155" s="214">
        <v>0</v>
      </c>
      <c r="R155" s="214">
        <f t="shared" si="12"/>
        <v>0</v>
      </c>
      <c r="S155" s="214">
        <v>0</v>
      </c>
      <c r="T155" s="215">
        <f t="shared" si="13"/>
        <v>0</v>
      </c>
      <c r="AR155" s="25" t="s">
        <v>588</v>
      </c>
      <c r="AT155" s="25" t="s">
        <v>230</v>
      </c>
      <c r="AU155" s="25" t="s">
        <v>24</v>
      </c>
      <c r="AY155" s="25" t="s">
        <v>228</v>
      </c>
      <c r="BE155" s="216">
        <f t="shared" si="14"/>
        <v>0</v>
      </c>
      <c r="BF155" s="216">
        <f t="shared" si="15"/>
        <v>0</v>
      </c>
      <c r="BG155" s="216">
        <f t="shared" si="16"/>
        <v>0</v>
      </c>
      <c r="BH155" s="216">
        <f t="shared" si="17"/>
        <v>0</v>
      </c>
      <c r="BI155" s="216">
        <f t="shared" si="18"/>
        <v>0</v>
      </c>
      <c r="BJ155" s="25" t="s">
        <v>24</v>
      </c>
      <c r="BK155" s="216">
        <f t="shared" si="19"/>
        <v>0</v>
      </c>
      <c r="BL155" s="25" t="s">
        <v>588</v>
      </c>
      <c r="BM155" s="25" t="s">
        <v>4269</v>
      </c>
    </row>
    <row r="156" spans="2:65" s="1" customFormat="1" ht="22.5" customHeight="1">
      <c r="B156" s="42"/>
      <c r="C156" s="205" t="s">
        <v>459</v>
      </c>
      <c r="D156" s="205" t="s">
        <v>230</v>
      </c>
      <c r="E156" s="206" t="s">
        <v>4270</v>
      </c>
      <c r="F156" s="207" t="s">
        <v>4271</v>
      </c>
      <c r="G156" s="208" t="s">
        <v>852</v>
      </c>
      <c r="H156" s="209">
        <v>1</v>
      </c>
      <c r="I156" s="210"/>
      <c r="J156" s="211">
        <f t="shared" si="10"/>
        <v>0</v>
      </c>
      <c r="K156" s="207" t="s">
        <v>3144</v>
      </c>
      <c r="L156" s="62"/>
      <c r="M156" s="212" t="s">
        <v>22</v>
      </c>
      <c r="N156" s="213" t="s">
        <v>50</v>
      </c>
      <c r="O156" s="43"/>
      <c r="P156" s="214">
        <f t="shared" si="11"/>
        <v>0</v>
      </c>
      <c r="Q156" s="214">
        <v>0</v>
      </c>
      <c r="R156" s="214">
        <f t="shared" si="12"/>
        <v>0</v>
      </c>
      <c r="S156" s="214">
        <v>0</v>
      </c>
      <c r="T156" s="215">
        <f t="shared" si="13"/>
        <v>0</v>
      </c>
      <c r="AR156" s="25" t="s">
        <v>588</v>
      </c>
      <c r="AT156" s="25" t="s">
        <v>230</v>
      </c>
      <c r="AU156" s="25" t="s">
        <v>24</v>
      </c>
      <c r="AY156" s="25" t="s">
        <v>228</v>
      </c>
      <c r="BE156" s="216">
        <f t="shared" si="14"/>
        <v>0</v>
      </c>
      <c r="BF156" s="216">
        <f t="shared" si="15"/>
        <v>0</v>
      </c>
      <c r="BG156" s="216">
        <f t="shared" si="16"/>
        <v>0</v>
      </c>
      <c r="BH156" s="216">
        <f t="shared" si="17"/>
        <v>0</v>
      </c>
      <c r="BI156" s="216">
        <f t="shared" si="18"/>
        <v>0</v>
      </c>
      <c r="BJ156" s="25" t="s">
        <v>24</v>
      </c>
      <c r="BK156" s="216">
        <f t="shared" si="19"/>
        <v>0</v>
      </c>
      <c r="BL156" s="25" t="s">
        <v>588</v>
      </c>
      <c r="BM156" s="25" t="s">
        <v>4272</v>
      </c>
    </row>
    <row r="157" spans="2:65" s="1" customFormat="1" ht="22.5" customHeight="1">
      <c r="B157" s="42"/>
      <c r="C157" s="205" t="s">
        <v>464</v>
      </c>
      <c r="D157" s="205" t="s">
        <v>230</v>
      </c>
      <c r="E157" s="206" t="s">
        <v>4273</v>
      </c>
      <c r="F157" s="207" t="s">
        <v>4274</v>
      </c>
      <c r="G157" s="208" t="s">
        <v>852</v>
      </c>
      <c r="H157" s="209">
        <v>1</v>
      </c>
      <c r="I157" s="210"/>
      <c r="J157" s="211">
        <f t="shared" si="10"/>
        <v>0</v>
      </c>
      <c r="K157" s="207" t="s">
        <v>3144</v>
      </c>
      <c r="L157" s="62"/>
      <c r="M157" s="212" t="s">
        <v>22</v>
      </c>
      <c r="N157" s="213" t="s">
        <v>50</v>
      </c>
      <c r="O157" s="43"/>
      <c r="P157" s="214">
        <f t="shared" si="11"/>
        <v>0</v>
      </c>
      <c r="Q157" s="214">
        <v>0</v>
      </c>
      <c r="R157" s="214">
        <f t="shared" si="12"/>
        <v>0</v>
      </c>
      <c r="S157" s="214">
        <v>0</v>
      </c>
      <c r="T157" s="215">
        <f t="shared" si="13"/>
        <v>0</v>
      </c>
      <c r="AR157" s="25" t="s">
        <v>588</v>
      </c>
      <c r="AT157" s="25" t="s">
        <v>230</v>
      </c>
      <c r="AU157" s="25" t="s">
        <v>24</v>
      </c>
      <c r="AY157" s="25" t="s">
        <v>228</v>
      </c>
      <c r="BE157" s="216">
        <f t="shared" si="14"/>
        <v>0</v>
      </c>
      <c r="BF157" s="216">
        <f t="shared" si="15"/>
        <v>0</v>
      </c>
      <c r="BG157" s="216">
        <f t="shared" si="16"/>
        <v>0</v>
      </c>
      <c r="BH157" s="216">
        <f t="shared" si="17"/>
        <v>0</v>
      </c>
      <c r="BI157" s="216">
        <f t="shared" si="18"/>
        <v>0</v>
      </c>
      <c r="BJ157" s="25" t="s">
        <v>24</v>
      </c>
      <c r="BK157" s="216">
        <f t="shared" si="19"/>
        <v>0</v>
      </c>
      <c r="BL157" s="25" t="s">
        <v>588</v>
      </c>
      <c r="BM157" s="25" t="s">
        <v>4275</v>
      </c>
    </row>
    <row r="158" spans="2:65" s="1" customFormat="1" ht="44.25" customHeight="1">
      <c r="B158" s="42"/>
      <c r="C158" s="205" t="s">
        <v>471</v>
      </c>
      <c r="D158" s="205" t="s">
        <v>230</v>
      </c>
      <c r="E158" s="206" t="s">
        <v>4276</v>
      </c>
      <c r="F158" s="207" t="s">
        <v>4176</v>
      </c>
      <c r="G158" s="208" t="s">
        <v>852</v>
      </c>
      <c r="H158" s="209">
        <v>25</v>
      </c>
      <c r="I158" s="210"/>
      <c r="J158" s="211">
        <f t="shared" si="10"/>
        <v>0</v>
      </c>
      <c r="K158" s="207" t="s">
        <v>3144</v>
      </c>
      <c r="L158" s="62"/>
      <c r="M158" s="212" t="s">
        <v>22</v>
      </c>
      <c r="N158" s="213" t="s">
        <v>50</v>
      </c>
      <c r="O158" s="43"/>
      <c r="P158" s="214">
        <f t="shared" si="11"/>
        <v>0</v>
      </c>
      <c r="Q158" s="214">
        <v>0</v>
      </c>
      <c r="R158" s="214">
        <f t="shared" si="12"/>
        <v>0</v>
      </c>
      <c r="S158" s="214">
        <v>0</v>
      </c>
      <c r="T158" s="215">
        <f t="shared" si="13"/>
        <v>0</v>
      </c>
      <c r="AR158" s="25" t="s">
        <v>588</v>
      </c>
      <c r="AT158" s="25" t="s">
        <v>230</v>
      </c>
      <c r="AU158" s="25" t="s">
        <v>24</v>
      </c>
      <c r="AY158" s="25" t="s">
        <v>228</v>
      </c>
      <c r="BE158" s="216">
        <f t="shared" si="14"/>
        <v>0</v>
      </c>
      <c r="BF158" s="216">
        <f t="shared" si="15"/>
        <v>0</v>
      </c>
      <c r="BG158" s="216">
        <f t="shared" si="16"/>
        <v>0</v>
      </c>
      <c r="BH158" s="216">
        <f t="shared" si="17"/>
        <v>0</v>
      </c>
      <c r="BI158" s="216">
        <f t="shared" si="18"/>
        <v>0</v>
      </c>
      <c r="BJ158" s="25" t="s">
        <v>24</v>
      </c>
      <c r="BK158" s="216">
        <f t="shared" si="19"/>
        <v>0</v>
      </c>
      <c r="BL158" s="25" t="s">
        <v>588</v>
      </c>
      <c r="BM158" s="25" t="s">
        <v>4277</v>
      </c>
    </row>
    <row r="159" spans="2:65" s="1" customFormat="1" ht="44.25" customHeight="1">
      <c r="B159" s="42"/>
      <c r="C159" s="205" t="s">
        <v>491</v>
      </c>
      <c r="D159" s="205" t="s">
        <v>230</v>
      </c>
      <c r="E159" s="206" t="s">
        <v>4278</v>
      </c>
      <c r="F159" s="207" t="s">
        <v>4279</v>
      </c>
      <c r="G159" s="208" t="s">
        <v>852</v>
      </c>
      <c r="H159" s="209">
        <v>6</v>
      </c>
      <c r="I159" s="210"/>
      <c r="J159" s="211">
        <f t="shared" si="10"/>
        <v>0</v>
      </c>
      <c r="K159" s="207" t="s">
        <v>3144</v>
      </c>
      <c r="L159" s="62"/>
      <c r="M159" s="212" t="s">
        <v>22</v>
      </c>
      <c r="N159" s="213" t="s">
        <v>50</v>
      </c>
      <c r="O159" s="43"/>
      <c r="P159" s="214">
        <f t="shared" si="11"/>
        <v>0</v>
      </c>
      <c r="Q159" s="214">
        <v>0</v>
      </c>
      <c r="R159" s="214">
        <f t="shared" si="12"/>
        <v>0</v>
      </c>
      <c r="S159" s="214">
        <v>0</v>
      </c>
      <c r="T159" s="215">
        <f t="shared" si="13"/>
        <v>0</v>
      </c>
      <c r="AR159" s="25" t="s">
        <v>588</v>
      </c>
      <c r="AT159" s="25" t="s">
        <v>230</v>
      </c>
      <c r="AU159" s="25" t="s">
        <v>24</v>
      </c>
      <c r="AY159" s="25" t="s">
        <v>228</v>
      </c>
      <c r="BE159" s="216">
        <f t="shared" si="14"/>
        <v>0</v>
      </c>
      <c r="BF159" s="216">
        <f t="shared" si="15"/>
        <v>0</v>
      </c>
      <c r="BG159" s="216">
        <f t="shared" si="16"/>
        <v>0</v>
      </c>
      <c r="BH159" s="216">
        <f t="shared" si="17"/>
        <v>0</v>
      </c>
      <c r="BI159" s="216">
        <f t="shared" si="18"/>
        <v>0</v>
      </c>
      <c r="BJ159" s="25" t="s">
        <v>24</v>
      </c>
      <c r="BK159" s="216">
        <f t="shared" si="19"/>
        <v>0</v>
      </c>
      <c r="BL159" s="25" t="s">
        <v>588</v>
      </c>
      <c r="BM159" s="25" t="s">
        <v>4280</v>
      </c>
    </row>
    <row r="160" spans="2:65" s="1" customFormat="1" ht="44.25" customHeight="1">
      <c r="B160" s="42"/>
      <c r="C160" s="205" t="s">
        <v>497</v>
      </c>
      <c r="D160" s="205" t="s">
        <v>230</v>
      </c>
      <c r="E160" s="206" t="s">
        <v>4281</v>
      </c>
      <c r="F160" s="207" t="s">
        <v>4179</v>
      </c>
      <c r="G160" s="208" t="s">
        <v>852</v>
      </c>
      <c r="H160" s="209">
        <v>4</v>
      </c>
      <c r="I160" s="210"/>
      <c r="J160" s="211">
        <f t="shared" si="10"/>
        <v>0</v>
      </c>
      <c r="K160" s="207" t="s">
        <v>3144</v>
      </c>
      <c r="L160" s="62"/>
      <c r="M160" s="212" t="s">
        <v>22</v>
      </c>
      <c r="N160" s="213" t="s">
        <v>50</v>
      </c>
      <c r="O160" s="43"/>
      <c r="P160" s="214">
        <f t="shared" si="11"/>
        <v>0</v>
      </c>
      <c r="Q160" s="214">
        <v>0</v>
      </c>
      <c r="R160" s="214">
        <f t="shared" si="12"/>
        <v>0</v>
      </c>
      <c r="S160" s="214">
        <v>0</v>
      </c>
      <c r="T160" s="215">
        <f t="shared" si="13"/>
        <v>0</v>
      </c>
      <c r="AR160" s="25" t="s">
        <v>588</v>
      </c>
      <c r="AT160" s="25" t="s">
        <v>230</v>
      </c>
      <c r="AU160" s="25" t="s">
        <v>24</v>
      </c>
      <c r="AY160" s="25" t="s">
        <v>228</v>
      </c>
      <c r="BE160" s="216">
        <f t="shared" si="14"/>
        <v>0</v>
      </c>
      <c r="BF160" s="216">
        <f t="shared" si="15"/>
        <v>0</v>
      </c>
      <c r="BG160" s="216">
        <f t="shared" si="16"/>
        <v>0</v>
      </c>
      <c r="BH160" s="216">
        <f t="shared" si="17"/>
        <v>0</v>
      </c>
      <c r="BI160" s="216">
        <f t="shared" si="18"/>
        <v>0</v>
      </c>
      <c r="BJ160" s="25" t="s">
        <v>24</v>
      </c>
      <c r="BK160" s="216">
        <f t="shared" si="19"/>
        <v>0</v>
      </c>
      <c r="BL160" s="25" t="s">
        <v>588</v>
      </c>
      <c r="BM160" s="25" t="s">
        <v>4282</v>
      </c>
    </row>
    <row r="161" spans="2:65" s="1" customFormat="1" ht="22.5" customHeight="1">
      <c r="B161" s="42"/>
      <c r="C161" s="205" t="s">
        <v>501</v>
      </c>
      <c r="D161" s="205" t="s">
        <v>230</v>
      </c>
      <c r="E161" s="206" t="s">
        <v>4283</v>
      </c>
      <c r="F161" s="207" t="s">
        <v>4185</v>
      </c>
      <c r="G161" s="208" t="s">
        <v>852</v>
      </c>
      <c r="H161" s="209">
        <v>15</v>
      </c>
      <c r="I161" s="210"/>
      <c r="J161" s="211">
        <f t="shared" si="10"/>
        <v>0</v>
      </c>
      <c r="K161" s="207" t="s">
        <v>3144</v>
      </c>
      <c r="L161" s="62"/>
      <c r="M161" s="212" t="s">
        <v>22</v>
      </c>
      <c r="N161" s="213" t="s">
        <v>50</v>
      </c>
      <c r="O161" s="43"/>
      <c r="P161" s="214">
        <f t="shared" si="11"/>
        <v>0</v>
      </c>
      <c r="Q161" s="214">
        <v>0</v>
      </c>
      <c r="R161" s="214">
        <f t="shared" si="12"/>
        <v>0</v>
      </c>
      <c r="S161" s="214">
        <v>0</v>
      </c>
      <c r="T161" s="215">
        <f t="shared" si="13"/>
        <v>0</v>
      </c>
      <c r="AR161" s="25" t="s">
        <v>588</v>
      </c>
      <c r="AT161" s="25" t="s">
        <v>230</v>
      </c>
      <c r="AU161" s="25" t="s">
        <v>24</v>
      </c>
      <c r="AY161" s="25" t="s">
        <v>228</v>
      </c>
      <c r="BE161" s="216">
        <f t="shared" si="14"/>
        <v>0</v>
      </c>
      <c r="BF161" s="216">
        <f t="shared" si="15"/>
        <v>0</v>
      </c>
      <c r="BG161" s="216">
        <f t="shared" si="16"/>
        <v>0</v>
      </c>
      <c r="BH161" s="216">
        <f t="shared" si="17"/>
        <v>0</v>
      </c>
      <c r="BI161" s="216">
        <f t="shared" si="18"/>
        <v>0</v>
      </c>
      <c r="BJ161" s="25" t="s">
        <v>24</v>
      </c>
      <c r="BK161" s="216">
        <f t="shared" si="19"/>
        <v>0</v>
      </c>
      <c r="BL161" s="25" t="s">
        <v>588</v>
      </c>
      <c r="BM161" s="25" t="s">
        <v>4284</v>
      </c>
    </row>
    <row r="162" spans="2:65" s="1" customFormat="1" ht="22.5" customHeight="1">
      <c r="B162" s="42"/>
      <c r="C162" s="205" t="s">
        <v>506</v>
      </c>
      <c r="D162" s="205" t="s">
        <v>230</v>
      </c>
      <c r="E162" s="206" t="s">
        <v>4285</v>
      </c>
      <c r="F162" s="207" t="s">
        <v>4188</v>
      </c>
      <c r="G162" s="208" t="s">
        <v>852</v>
      </c>
      <c r="H162" s="209">
        <v>12</v>
      </c>
      <c r="I162" s="210"/>
      <c r="J162" s="211">
        <f t="shared" si="10"/>
        <v>0</v>
      </c>
      <c r="K162" s="207" t="s">
        <v>3144</v>
      </c>
      <c r="L162" s="62"/>
      <c r="M162" s="212" t="s">
        <v>22</v>
      </c>
      <c r="N162" s="213" t="s">
        <v>50</v>
      </c>
      <c r="O162" s="43"/>
      <c r="P162" s="214">
        <f t="shared" si="11"/>
        <v>0</v>
      </c>
      <c r="Q162" s="214">
        <v>0</v>
      </c>
      <c r="R162" s="214">
        <f t="shared" si="12"/>
        <v>0</v>
      </c>
      <c r="S162" s="214">
        <v>0</v>
      </c>
      <c r="T162" s="215">
        <f t="shared" si="13"/>
        <v>0</v>
      </c>
      <c r="AR162" s="25" t="s">
        <v>588</v>
      </c>
      <c r="AT162" s="25" t="s">
        <v>230</v>
      </c>
      <c r="AU162" s="25" t="s">
        <v>24</v>
      </c>
      <c r="AY162" s="25" t="s">
        <v>228</v>
      </c>
      <c r="BE162" s="216">
        <f t="shared" si="14"/>
        <v>0</v>
      </c>
      <c r="BF162" s="216">
        <f t="shared" si="15"/>
        <v>0</v>
      </c>
      <c r="BG162" s="216">
        <f t="shared" si="16"/>
        <v>0</v>
      </c>
      <c r="BH162" s="216">
        <f t="shared" si="17"/>
        <v>0</v>
      </c>
      <c r="BI162" s="216">
        <f t="shared" si="18"/>
        <v>0</v>
      </c>
      <c r="BJ162" s="25" t="s">
        <v>24</v>
      </c>
      <c r="BK162" s="216">
        <f t="shared" si="19"/>
        <v>0</v>
      </c>
      <c r="BL162" s="25" t="s">
        <v>588</v>
      </c>
      <c r="BM162" s="25" t="s">
        <v>4286</v>
      </c>
    </row>
    <row r="163" spans="2:65" s="1" customFormat="1" ht="22.5" customHeight="1">
      <c r="B163" s="42"/>
      <c r="C163" s="205" t="s">
        <v>512</v>
      </c>
      <c r="D163" s="205" t="s">
        <v>230</v>
      </c>
      <c r="E163" s="206" t="s">
        <v>4287</v>
      </c>
      <c r="F163" s="207" t="s">
        <v>4191</v>
      </c>
      <c r="G163" s="208" t="s">
        <v>852</v>
      </c>
      <c r="H163" s="209">
        <v>1</v>
      </c>
      <c r="I163" s="210"/>
      <c r="J163" s="211">
        <f t="shared" si="10"/>
        <v>0</v>
      </c>
      <c r="K163" s="207" t="s">
        <v>3144</v>
      </c>
      <c r="L163" s="62"/>
      <c r="M163" s="212" t="s">
        <v>22</v>
      </c>
      <c r="N163" s="213" t="s">
        <v>50</v>
      </c>
      <c r="O163" s="43"/>
      <c r="P163" s="214">
        <f t="shared" si="11"/>
        <v>0</v>
      </c>
      <c r="Q163" s="214">
        <v>0</v>
      </c>
      <c r="R163" s="214">
        <f t="shared" si="12"/>
        <v>0</v>
      </c>
      <c r="S163" s="214">
        <v>0</v>
      </c>
      <c r="T163" s="215">
        <f t="shared" si="13"/>
        <v>0</v>
      </c>
      <c r="AR163" s="25" t="s">
        <v>588</v>
      </c>
      <c r="AT163" s="25" t="s">
        <v>230</v>
      </c>
      <c r="AU163" s="25" t="s">
        <v>24</v>
      </c>
      <c r="AY163" s="25" t="s">
        <v>228</v>
      </c>
      <c r="BE163" s="216">
        <f t="shared" si="14"/>
        <v>0</v>
      </c>
      <c r="BF163" s="216">
        <f t="shared" si="15"/>
        <v>0</v>
      </c>
      <c r="BG163" s="216">
        <f t="shared" si="16"/>
        <v>0</v>
      </c>
      <c r="BH163" s="216">
        <f t="shared" si="17"/>
        <v>0</v>
      </c>
      <c r="BI163" s="216">
        <f t="shared" si="18"/>
        <v>0</v>
      </c>
      <c r="BJ163" s="25" t="s">
        <v>24</v>
      </c>
      <c r="BK163" s="216">
        <f t="shared" si="19"/>
        <v>0</v>
      </c>
      <c r="BL163" s="25" t="s">
        <v>588</v>
      </c>
      <c r="BM163" s="25" t="s">
        <v>4288</v>
      </c>
    </row>
    <row r="164" spans="2:65" s="1" customFormat="1" ht="22.5" customHeight="1">
      <c r="B164" s="42"/>
      <c r="C164" s="205" t="s">
        <v>517</v>
      </c>
      <c r="D164" s="205" t="s">
        <v>230</v>
      </c>
      <c r="E164" s="206" t="s">
        <v>4289</v>
      </c>
      <c r="F164" s="207" t="s">
        <v>4194</v>
      </c>
      <c r="G164" s="208" t="s">
        <v>852</v>
      </c>
      <c r="H164" s="209">
        <v>1</v>
      </c>
      <c r="I164" s="210"/>
      <c r="J164" s="211">
        <f t="shared" si="10"/>
        <v>0</v>
      </c>
      <c r="K164" s="207" t="s">
        <v>3144</v>
      </c>
      <c r="L164" s="62"/>
      <c r="M164" s="212" t="s">
        <v>22</v>
      </c>
      <c r="N164" s="213" t="s">
        <v>50</v>
      </c>
      <c r="O164" s="43"/>
      <c r="P164" s="214">
        <f t="shared" si="11"/>
        <v>0</v>
      </c>
      <c r="Q164" s="214">
        <v>0</v>
      </c>
      <c r="R164" s="214">
        <f t="shared" si="12"/>
        <v>0</v>
      </c>
      <c r="S164" s="214">
        <v>0</v>
      </c>
      <c r="T164" s="215">
        <f t="shared" si="13"/>
        <v>0</v>
      </c>
      <c r="AR164" s="25" t="s">
        <v>588</v>
      </c>
      <c r="AT164" s="25" t="s">
        <v>230</v>
      </c>
      <c r="AU164" s="25" t="s">
        <v>24</v>
      </c>
      <c r="AY164" s="25" t="s">
        <v>228</v>
      </c>
      <c r="BE164" s="216">
        <f t="shared" si="14"/>
        <v>0</v>
      </c>
      <c r="BF164" s="216">
        <f t="shared" si="15"/>
        <v>0</v>
      </c>
      <c r="BG164" s="216">
        <f t="shared" si="16"/>
        <v>0</v>
      </c>
      <c r="BH164" s="216">
        <f t="shared" si="17"/>
        <v>0</v>
      </c>
      <c r="BI164" s="216">
        <f t="shared" si="18"/>
        <v>0</v>
      </c>
      <c r="BJ164" s="25" t="s">
        <v>24</v>
      </c>
      <c r="BK164" s="216">
        <f t="shared" si="19"/>
        <v>0</v>
      </c>
      <c r="BL164" s="25" t="s">
        <v>588</v>
      </c>
      <c r="BM164" s="25" t="s">
        <v>4290</v>
      </c>
    </row>
    <row r="165" spans="2:65" s="1" customFormat="1" ht="22.5" customHeight="1">
      <c r="B165" s="42"/>
      <c r="C165" s="205" t="s">
        <v>522</v>
      </c>
      <c r="D165" s="205" t="s">
        <v>230</v>
      </c>
      <c r="E165" s="206" t="s">
        <v>4291</v>
      </c>
      <c r="F165" s="207" t="s">
        <v>4292</v>
      </c>
      <c r="G165" s="208" t="s">
        <v>852</v>
      </c>
      <c r="H165" s="209">
        <v>1</v>
      </c>
      <c r="I165" s="210"/>
      <c r="J165" s="211">
        <f t="shared" si="10"/>
        <v>0</v>
      </c>
      <c r="K165" s="207" t="s">
        <v>3144</v>
      </c>
      <c r="L165" s="62"/>
      <c r="M165" s="212" t="s">
        <v>22</v>
      </c>
      <c r="N165" s="213" t="s">
        <v>50</v>
      </c>
      <c r="O165" s="43"/>
      <c r="P165" s="214">
        <f t="shared" si="11"/>
        <v>0</v>
      </c>
      <c r="Q165" s="214">
        <v>0</v>
      </c>
      <c r="R165" s="214">
        <f t="shared" si="12"/>
        <v>0</v>
      </c>
      <c r="S165" s="214">
        <v>0</v>
      </c>
      <c r="T165" s="215">
        <f t="shared" si="13"/>
        <v>0</v>
      </c>
      <c r="AR165" s="25" t="s">
        <v>588</v>
      </c>
      <c r="AT165" s="25" t="s">
        <v>230</v>
      </c>
      <c r="AU165" s="25" t="s">
        <v>24</v>
      </c>
      <c r="AY165" s="25" t="s">
        <v>228</v>
      </c>
      <c r="BE165" s="216">
        <f t="shared" si="14"/>
        <v>0</v>
      </c>
      <c r="BF165" s="216">
        <f t="shared" si="15"/>
        <v>0</v>
      </c>
      <c r="BG165" s="216">
        <f t="shared" si="16"/>
        <v>0</v>
      </c>
      <c r="BH165" s="216">
        <f t="shared" si="17"/>
        <v>0</v>
      </c>
      <c r="BI165" s="216">
        <f t="shared" si="18"/>
        <v>0</v>
      </c>
      <c r="BJ165" s="25" t="s">
        <v>24</v>
      </c>
      <c r="BK165" s="216">
        <f t="shared" si="19"/>
        <v>0</v>
      </c>
      <c r="BL165" s="25" t="s">
        <v>588</v>
      </c>
      <c r="BM165" s="25" t="s">
        <v>4293</v>
      </c>
    </row>
    <row r="166" spans="2:65" s="1" customFormat="1" ht="31.5" customHeight="1">
      <c r="B166" s="42"/>
      <c r="C166" s="205" t="s">
        <v>527</v>
      </c>
      <c r="D166" s="205" t="s">
        <v>230</v>
      </c>
      <c r="E166" s="206" t="s">
        <v>4294</v>
      </c>
      <c r="F166" s="207" t="s">
        <v>4295</v>
      </c>
      <c r="G166" s="208" t="s">
        <v>852</v>
      </c>
      <c r="H166" s="209">
        <v>6</v>
      </c>
      <c r="I166" s="210"/>
      <c r="J166" s="211">
        <f t="shared" si="10"/>
        <v>0</v>
      </c>
      <c r="K166" s="207" t="s">
        <v>3144</v>
      </c>
      <c r="L166" s="62"/>
      <c r="M166" s="212" t="s">
        <v>22</v>
      </c>
      <c r="N166" s="213" t="s">
        <v>50</v>
      </c>
      <c r="O166" s="43"/>
      <c r="P166" s="214">
        <f t="shared" si="11"/>
        <v>0</v>
      </c>
      <c r="Q166" s="214">
        <v>0</v>
      </c>
      <c r="R166" s="214">
        <f t="shared" si="12"/>
        <v>0</v>
      </c>
      <c r="S166" s="214">
        <v>0</v>
      </c>
      <c r="T166" s="215">
        <f t="shared" si="13"/>
        <v>0</v>
      </c>
      <c r="AR166" s="25" t="s">
        <v>588</v>
      </c>
      <c r="AT166" s="25" t="s">
        <v>230</v>
      </c>
      <c r="AU166" s="25" t="s">
        <v>24</v>
      </c>
      <c r="AY166" s="25" t="s">
        <v>228</v>
      </c>
      <c r="BE166" s="216">
        <f t="shared" si="14"/>
        <v>0</v>
      </c>
      <c r="BF166" s="216">
        <f t="shared" si="15"/>
        <v>0</v>
      </c>
      <c r="BG166" s="216">
        <f t="shared" si="16"/>
        <v>0</v>
      </c>
      <c r="BH166" s="216">
        <f t="shared" si="17"/>
        <v>0</v>
      </c>
      <c r="BI166" s="216">
        <f t="shared" si="18"/>
        <v>0</v>
      </c>
      <c r="BJ166" s="25" t="s">
        <v>24</v>
      </c>
      <c r="BK166" s="216">
        <f t="shared" si="19"/>
        <v>0</v>
      </c>
      <c r="BL166" s="25" t="s">
        <v>588</v>
      </c>
      <c r="BM166" s="25" t="s">
        <v>4296</v>
      </c>
    </row>
    <row r="167" spans="2:65" s="1" customFormat="1" ht="22.5" customHeight="1">
      <c r="B167" s="42"/>
      <c r="C167" s="205" t="s">
        <v>537</v>
      </c>
      <c r="D167" s="205" t="s">
        <v>230</v>
      </c>
      <c r="E167" s="206" t="s">
        <v>4297</v>
      </c>
      <c r="F167" s="207" t="s">
        <v>4206</v>
      </c>
      <c r="G167" s="208" t="s">
        <v>675</v>
      </c>
      <c r="H167" s="209">
        <v>21</v>
      </c>
      <c r="I167" s="210"/>
      <c r="J167" s="211">
        <f t="shared" si="10"/>
        <v>0</v>
      </c>
      <c r="K167" s="207" t="s">
        <v>3144</v>
      </c>
      <c r="L167" s="62"/>
      <c r="M167" s="212" t="s">
        <v>22</v>
      </c>
      <c r="N167" s="213" t="s">
        <v>50</v>
      </c>
      <c r="O167" s="43"/>
      <c r="P167" s="214">
        <f t="shared" si="11"/>
        <v>0</v>
      </c>
      <c r="Q167" s="214">
        <v>0</v>
      </c>
      <c r="R167" s="214">
        <f t="shared" si="12"/>
        <v>0</v>
      </c>
      <c r="S167" s="214">
        <v>0</v>
      </c>
      <c r="T167" s="215">
        <f t="shared" si="13"/>
        <v>0</v>
      </c>
      <c r="AR167" s="25" t="s">
        <v>588</v>
      </c>
      <c r="AT167" s="25" t="s">
        <v>230</v>
      </c>
      <c r="AU167" s="25" t="s">
        <v>24</v>
      </c>
      <c r="AY167" s="25" t="s">
        <v>228</v>
      </c>
      <c r="BE167" s="216">
        <f t="shared" si="14"/>
        <v>0</v>
      </c>
      <c r="BF167" s="216">
        <f t="shared" si="15"/>
        <v>0</v>
      </c>
      <c r="BG167" s="216">
        <f t="shared" si="16"/>
        <v>0</v>
      </c>
      <c r="BH167" s="216">
        <f t="shared" si="17"/>
        <v>0</v>
      </c>
      <c r="BI167" s="216">
        <f t="shared" si="18"/>
        <v>0</v>
      </c>
      <c r="BJ167" s="25" t="s">
        <v>24</v>
      </c>
      <c r="BK167" s="216">
        <f t="shared" si="19"/>
        <v>0</v>
      </c>
      <c r="BL167" s="25" t="s">
        <v>588</v>
      </c>
      <c r="BM167" s="25" t="s">
        <v>4298</v>
      </c>
    </row>
    <row r="168" spans="2:65" s="1" customFormat="1" ht="22.5" customHeight="1">
      <c r="B168" s="42"/>
      <c r="C168" s="205" t="s">
        <v>542</v>
      </c>
      <c r="D168" s="205" t="s">
        <v>230</v>
      </c>
      <c r="E168" s="206" t="s">
        <v>4299</v>
      </c>
      <c r="F168" s="207" t="s">
        <v>4209</v>
      </c>
      <c r="G168" s="208" t="s">
        <v>675</v>
      </c>
      <c r="H168" s="209">
        <v>4</v>
      </c>
      <c r="I168" s="210"/>
      <c r="J168" s="211">
        <f t="shared" si="10"/>
        <v>0</v>
      </c>
      <c r="K168" s="207" t="s">
        <v>3144</v>
      </c>
      <c r="L168" s="62"/>
      <c r="M168" s="212" t="s">
        <v>22</v>
      </c>
      <c r="N168" s="213" t="s">
        <v>50</v>
      </c>
      <c r="O168" s="43"/>
      <c r="P168" s="214">
        <f t="shared" si="11"/>
        <v>0</v>
      </c>
      <c r="Q168" s="214">
        <v>0</v>
      </c>
      <c r="R168" s="214">
        <f t="shared" si="12"/>
        <v>0</v>
      </c>
      <c r="S168" s="214">
        <v>0</v>
      </c>
      <c r="T168" s="215">
        <f t="shared" si="13"/>
        <v>0</v>
      </c>
      <c r="AR168" s="25" t="s">
        <v>588</v>
      </c>
      <c r="AT168" s="25" t="s">
        <v>230</v>
      </c>
      <c r="AU168" s="25" t="s">
        <v>24</v>
      </c>
      <c r="AY168" s="25" t="s">
        <v>228</v>
      </c>
      <c r="BE168" s="216">
        <f t="shared" si="14"/>
        <v>0</v>
      </c>
      <c r="BF168" s="216">
        <f t="shared" si="15"/>
        <v>0</v>
      </c>
      <c r="BG168" s="216">
        <f t="shared" si="16"/>
        <v>0</v>
      </c>
      <c r="BH168" s="216">
        <f t="shared" si="17"/>
        <v>0</v>
      </c>
      <c r="BI168" s="216">
        <f t="shared" si="18"/>
        <v>0</v>
      </c>
      <c r="BJ168" s="25" t="s">
        <v>24</v>
      </c>
      <c r="BK168" s="216">
        <f t="shared" si="19"/>
        <v>0</v>
      </c>
      <c r="BL168" s="25" t="s">
        <v>588</v>
      </c>
      <c r="BM168" s="25" t="s">
        <v>4300</v>
      </c>
    </row>
    <row r="169" spans="2:65" s="1" customFormat="1" ht="44.25" customHeight="1">
      <c r="B169" s="42"/>
      <c r="C169" s="205" t="s">
        <v>546</v>
      </c>
      <c r="D169" s="205" t="s">
        <v>230</v>
      </c>
      <c r="E169" s="206" t="s">
        <v>4301</v>
      </c>
      <c r="F169" s="207" t="s">
        <v>4215</v>
      </c>
      <c r="G169" s="208" t="s">
        <v>675</v>
      </c>
      <c r="H169" s="209">
        <v>35</v>
      </c>
      <c r="I169" s="210"/>
      <c r="J169" s="211">
        <f t="shared" si="10"/>
        <v>0</v>
      </c>
      <c r="K169" s="207" t="s">
        <v>3144</v>
      </c>
      <c r="L169" s="62"/>
      <c r="M169" s="212" t="s">
        <v>22</v>
      </c>
      <c r="N169" s="213" t="s">
        <v>50</v>
      </c>
      <c r="O169" s="43"/>
      <c r="P169" s="214">
        <f t="shared" si="11"/>
        <v>0</v>
      </c>
      <c r="Q169" s="214">
        <v>0</v>
      </c>
      <c r="R169" s="214">
        <f t="shared" si="12"/>
        <v>0</v>
      </c>
      <c r="S169" s="214">
        <v>0</v>
      </c>
      <c r="T169" s="215">
        <f t="shared" si="13"/>
        <v>0</v>
      </c>
      <c r="AR169" s="25" t="s">
        <v>588</v>
      </c>
      <c r="AT169" s="25" t="s">
        <v>230</v>
      </c>
      <c r="AU169" s="25" t="s">
        <v>24</v>
      </c>
      <c r="AY169" s="25" t="s">
        <v>228</v>
      </c>
      <c r="BE169" s="216">
        <f t="shared" si="14"/>
        <v>0</v>
      </c>
      <c r="BF169" s="216">
        <f t="shared" si="15"/>
        <v>0</v>
      </c>
      <c r="BG169" s="216">
        <f t="shared" si="16"/>
        <v>0</v>
      </c>
      <c r="BH169" s="216">
        <f t="shared" si="17"/>
        <v>0</v>
      </c>
      <c r="BI169" s="216">
        <f t="shared" si="18"/>
        <v>0</v>
      </c>
      <c r="BJ169" s="25" t="s">
        <v>24</v>
      </c>
      <c r="BK169" s="216">
        <f t="shared" si="19"/>
        <v>0</v>
      </c>
      <c r="BL169" s="25" t="s">
        <v>588</v>
      </c>
      <c r="BM169" s="25" t="s">
        <v>4302</v>
      </c>
    </row>
    <row r="170" spans="2:65" s="1" customFormat="1" ht="44.25" customHeight="1">
      <c r="B170" s="42"/>
      <c r="C170" s="205" t="s">
        <v>550</v>
      </c>
      <c r="D170" s="205" t="s">
        <v>230</v>
      </c>
      <c r="E170" s="206" t="s">
        <v>4303</v>
      </c>
      <c r="F170" s="207" t="s">
        <v>4218</v>
      </c>
      <c r="G170" s="208" t="s">
        <v>675</v>
      </c>
      <c r="H170" s="209">
        <v>11</v>
      </c>
      <c r="I170" s="210"/>
      <c r="J170" s="211">
        <f t="shared" si="10"/>
        <v>0</v>
      </c>
      <c r="K170" s="207" t="s">
        <v>3144</v>
      </c>
      <c r="L170" s="62"/>
      <c r="M170" s="212" t="s">
        <v>22</v>
      </c>
      <c r="N170" s="213" t="s">
        <v>50</v>
      </c>
      <c r="O170" s="43"/>
      <c r="P170" s="214">
        <f t="shared" si="11"/>
        <v>0</v>
      </c>
      <c r="Q170" s="214">
        <v>0</v>
      </c>
      <c r="R170" s="214">
        <f t="shared" si="12"/>
        <v>0</v>
      </c>
      <c r="S170" s="214">
        <v>0</v>
      </c>
      <c r="T170" s="215">
        <f t="shared" si="13"/>
        <v>0</v>
      </c>
      <c r="AR170" s="25" t="s">
        <v>588</v>
      </c>
      <c r="AT170" s="25" t="s">
        <v>230</v>
      </c>
      <c r="AU170" s="25" t="s">
        <v>24</v>
      </c>
      <c r="AY170" s="25" t="s">
        <v>228</v>
      </c>
      <c r="BE170" s="216">
        <f t="shared" si="14"/>
        <v>0</v>
      </c>
      <c r="BF170" s="216">
        <f t="shared" si="15"/>
        <v>0</v>
      </c>
      <c r="BG170" s="216">
        <f t="shared" si="16"/>
        <v>0</v>
      </c>
      <c r="BH170" s="216">
        <f t="shared" si="17"/>
        <v>0</v>
      </c>
      <c r="BI170" s="216">
        <f t="shared" si="18"/>
        <v>0</v>
      </c>
      <c r="BJ170" s="25" t="s">
        <v>24</v>
      </c>
      <c r="BK170" s="216">
        <f t="shared" si="19"/>
        <v>0</v>
      </c>
      <c r="BL170" s="25" t="s">
        <v>588</v>
      </c>
      <c r="BM170" s="25" t="s">
        <v>4304</v>
      </c>
    </row>
    <row r="171" spans="2:65" s="1" customFormat="1" ht="44.25" customHeight="1">
      <c r="B171" s="42"/>
      <c r="C171" s="205" t="s">
        <v>554</v>
      </c>
      <c r="D171" s="205" t="s">
        <v>230</v>
      </c>
      <c r="E171" s="206" t="s">
        <v>4305</v>
      </c>
      <c r="F171" s="207" t="s">
        <v>4306</v>
      </c>
      <c r="G171" s="208" t="s">
        <v>675</v>
      </c>
      <c r="H171" s="209">
        <v>4</v>
      </c>
      <c r="I171" s="210"/>
      <c r="J171" s="211">
        <f t="shared" si="10"/>
        <v>0</v>
      </c>
      <c r="K171" s="207" t="s">
        <v>3144</v>
      </c>
      <c r="L171" s="62"/>
      <c r="M171" s="212" t="s">
        <v>22</v>
      </c>
      <c r="N171" s="213" t="s">
        <v>50</v>
      </c>
      <c r="O171" s="43"/>
      <c r="P171" s="214">
        <f t="shared" si="11"/>
        <v>0</v>
      </c>
      <c r="Q171" s="214">
        <v>0</v>
      </c>
      <c r="R171" s="214">
        <f t="shared" si="12"/>
        <v>0</v>
      </c>
      <c r="S171" s="214">
        <v>0</v>
      </c>
      <c r="T171" s="215">
        <f t="shared" si="13"/>
        <v>0</v>
      </c>
      <c r="AR171" s="25" t="s">
        <v>588</v>
      </c>
      <c r="AT171" s="25" t="s">
        <v>230</v>
      </c>
      <c r="AU171" s="25" t="s">
        <v>24</v>
      </c>
      <c r="AY171" s="25" t="s">
        <v>228</v>
      </c>
      <c r="BE171" s="216">
        <f t="shared" si="14"/>
        <v>0</v>
      </c>
      <c r="BF171" s="216">
        <f t="shared" si="15"/>
        <v>0</v>
      </c>
      <c r="BG171" s="216">
        <f t="shared" si="16"/>
        <v>0</v>
      </c>
      <c r="BH171" s="216">
        <f t="shared" si="17"/>
        <v>0</v>
      </c>
      <c r="BI171" s="216">
        <f t="shared" si="18"/>
        <v>0</v>
      </c>
      <c r="BJ171" s="25" t="s">
        <v>24</v>
      </c>
      <c r="BK171" s="216">
        <f t="shared" si="19"/>
        <v>0</v>
      </c>
      <c r="BL171" s="25" t="s">
        <v>588</v>
      </c>
      <c r="BM171" s="25" t="s">
        <v>4307</v>
      </c>
    </row>
    <row r="172" spans="2:65" s="1" customFormat="1" ht="44.25" customHeight="1">
      <c r="B172" s="42"/>
      <c r="C172" s="205" t="s">
        <v>559</v>
      </c>
      <c r="D172" s="205" t="s">
        <v>230</v>
      </c>
      <c r="E172" s="206" t="s">
        <v>4308</v>
      </c>
      <c r="F172" s="207" t="s">
        <v>4309</v>
      </c>
      <c r="G172" s="208" t="s">
        <v>675</v>
      </c>
      <c r="H172" s="209">
        <v>6</v>
      </c>
      <c r="I172" s="210"/>
      <c r="J172" s="211">
        <f t="shared" si="10"/>
        <v>0</v>
      </c>
      <c r="K172" s="207" t="s">
        <v>3144</v>
      </c>
      <c r="L172" s="62"/>
      <c r="M172" s="212" t="s">
        <v>22</v>
      </c>
      <c r="N172" s="213" t="s">
        <v>50</v>
      </c>
      <c r="O172" s="43"/>
      <c r="P172" s="214">
        <f t="shared" si="11"/>
        <v>0</v>
      </c>
      <c r="Q172" s="214">
        <v>0</v>
      </c>
      <c r="R172" s="214">
        <f t="shared" si="12"/>
        <v>0</v>
      </c>
      <c r="S172" s="214">
        <v>0</v>
      </c>
      <c r="T172" s="215">
        <f t="shared" si="13"/>
        <v>0</v>
      </c>
      <c r="AR172" s="25" t="s">
        <v>588</v>
      </c>
      <c r="AT172" s="25" t="s">
        <v>230</v>
      </c>
      <c r="AU172" s="25" t="s">
        <v>24</v>
      </c>
      <c r="AY172" s="25" t="s">
        <v>228</v>
      </c>
      <c r="BE172" s="216">
        <f t="shared" si="14"/>
        <v>0</v>
      </c>
      <c r="BF172" s="216">
        <f t="shared" si="15"/>
        <v>0</v>
      </c>
      <c r="BG172" s="216">
        <f t="shared" si="16"/>
        <v>0</v>
      </c>
      <c r="BH172" s="216">
        <f t="shared" si="17"/>
        <v>0</v>
      </c>
      <c r="BI172" s="216">
        <f t="shared" si="18"/>
        <v>0</v>
      </c>
      <c r="BJ172" s="25" t="s">
        <v>24</v>
      </c>
      <c r="BK172" s="216">
        <f t="shared" si="19"/>
        <v>0</v>
      </c>
      <c r="BL172" s="25" t="s">
        <v>588</v>
      </c>
      <c r="BM172" s="25" t="s">
        <v>4310</v>
      </c>
    </row>
    <row r="173" spans="2:65" s="1" customFormat="1" ht="31.5" customHeight="1">
      <c r="B173" s="42"/>
      <c r="C173" s="205" t="s">
        <v>565</v>
      </c>
      <c r="D173" s="205" t="s">
        <v>230</v>
      </c>
      <c r="E173" s="206" t="s">
        <v>4311</v>
      </c>
      <c r="F173" s="207" t="s">
        <v>4227</v>
      </c>
      <c r="G173" s="208" t="s">
        <v>263</v>
      </c>
      <c r="H173" s="209">
        <v>225</v>
      </c>
      <c r="I173" s="210"/>
      <c r="J173" s="211">
        <f t="shared" si="10"/>
        <v>0</v>
      </c>
      <c r="K173" s="207" t="s">
        <v>3144</v>
      </c>
      <c r="L173" s="62"/>
      <c r="M173" s="212" t="s">
        <v>22</v>
      </c>
      <c r="N173" s="213" t="s">
        <v>50</v>
      </c>
      <c r="O173" s="43"/>
      <c r="P173" s="214">
        <f t="shared" si="11"/>
        <v>0</v>
      </c>
      <c r="Q173" s="214">
        <v>0</v>
      </c>
      <c r="R173" s="214">
        <f t="shared" si="12"/>
        <v>0</v>
      </c>
      <c r="S173" s="214">
        <v>0</v>
      </c>
      <c r="T173" s="215">
        <f t="shared" si="13"/>
        <v>0</v>
      </c>
      <c r="AR173" s="25" t="s">
        <v>588</v>
      </c>
      <c r="AT173" s="25" t="s">
        <v>230</v>
      </c>
      <c r="AU173" s="25" t="s">
        <v>24</v>
      </c>
      <c r="AY173" s="25" t="s">
        <v>228</v>
      </c>
      <c r="BE173" s="216">
        <f t="shared" si="14"/>
        <v>0</v>
      </c>
      <c r="BF173" s="216">
        <f t="shared" si="15"/>
        <v>0</v>
      </c>
      <c r="BG173" s="216">
        <f t="shared" si="16"/>
        <v>0</v>
      </c>
      <c r="BH173" s="216">
        <f t="shared" si="17"/>
        <v>0</v>
      </c>
      <c r="BI173" s="216">
        <f t="shared" si="18"/>
        <v>0</v>
      </c>
      <c r="BJ173" s="25" t="s">
        <v>24</v>
      </c>
      <c r="BK173" s="216">
        <f t="shared" si="19"/>
        <v>0</v>
      </c>
      <c r="BL173" s="25" t="s">
        <v>588</v>
      </c>
      <c r="BM173" s="25" t="s">
        <v>4312</v>
      </c>
    </row>
    <row r="174" spans="2:65" s="1" customFormat="1" ht="22.5" customHeight="1">
      <c r="B174" s="42"/>
      <c r="C174" s="205" t="s">
        <v>571</v>
      </c>
      <c r="D174" s="205" t="s">
        <v>230</v>
      </c>
      <c r="E174" s="206" t="s">
        <v>4313</v>
      </c>
      <c r="F174" s="207" t="s">
        <v>4233</v>
      </c>
      <c r="G174" s="208" t="s">
        <v>263</v>
      </c>
      <c r="H174" s="209">
        <v>83</v>
      </c>
      <c r="I174" s="210"/>
      <c r="J174" s="211">
        <f t="shared" si="10"/>
        <v>0</v>
      </c>
      <c r="K174" s="207" t="s">
        <v>3144</v>
      </c>
      <c r="L174" s="62"/>
      <c r="M174" s="212" t="s">
        <v>22</v>
      </c>
      <c r="N174" s="213" t="s">
        <v>50</v>
      </c>
      <c r="O174" s="43"/>
      <c r="P174" s="214">
        <f t="shared" si="11"/>
        <v>0</v>
      </c>
      <c r="Q174" s="214">
        <v>0</v>
      </c>
      <c r="R174" s="214">
        <f t="shared" si="12"/>
        <v>0</v>
      </c>
      <c r="S174" s="214">
        <v>0</v>
      </c>
      <c r="T174" s="215">
        <f t="shared" si="13"/>
        <v>0</v>
      </c>
      <c r="AR174" s="25" t="s">
        <v>588</v>
      </c>
      <c r="AT174" s="25" t="s">
        <v>230</v>
      </c>
      <c r="AU174" s="25" t="s">
        <v>24</v>
      </c>
      <c r="AY174" s="25" t="s">
        <v>228</v>
      </c>
      <c r="BE174" s="216">
        <f t="shared" si="14"/>
        <v>0</v>
      </c>
      <c r="BF174" s="216">
        <f t="shared" si="15"/>
        <v>0</v>
      </c>
      <c r="BG174" s="216">
        <f t="shared" si="16"/>
        <v>0</v>
      </c>
      <c r="BH174" s="216">
        <f t="shared" si="17"/>
        <v>0</v>
      </c>
      <c r="BI174" s="216">
        <f t="shared" si="18"/>
        <v>0</v>
      </c>
      <c r="BJ174" s="25" t="s">
        <v>24</v>
      </c>
      <c r="BK174" s="216">
        <f t="shared" si="19"/>
        <v>0</v>
      </c>
      <c r="BL174" s="25" t="s">
        <v>588</v>
      </c>
      <c r="BM174" s="25" t="s">
        <v>4314</v>
      </c>
    </row>
    <row r="175" spans="2:65" s="1" customFormat="1" ht="31.5" customHeight="1">
      <c r="B175" s="42"/>
      <c r="C175" s="205" t="s">
        <v>575</v>
      </c>
      <c r="D175" s="205" t="s">
        <v>230</v>
      </c>
      <c r="E175" s="206" t="s">
        <v>4315</v>
      </c>
      <c r="F175" s="207" t="s">
        <v>4236</v>
      </c>
      <c r="G175" s="208" t="s">
        <v>263</v>
      </c>
      <c r="H175" s="209">
        <v>50</v>
      </c>
      <c r="I175" s="210"/>
      <c r="J175" s="211">
        <f t="shared" si="10"/>
        <v>0</v>
      </c>
      <c r="K175" s="207" t="s">
        <v>3144</v>
      </c>
      <c r="L175" s="62"/>
      <c r="M175" s="212" t="s">
        <v>22</v>
      </c>
      <c r="N175" s="213" t="s">
        <v>50</v>
      </c>
      <c r="O175" s="43"/>
      <c r="P175" s="214">
        <f t="shared" si="11"/>
        <v>0</v>
      </c>
      <c r="Q175" s="214">
        <v>0</v>
      </c>
      <c r="R175" s="214">
        <f t="shared" si="12"/>
        <v>0</v>
      </c>
      <c r="S175" s="214">
        <v>0</v>
      </c>
      <c r="T175" s="215">
        <f t="shared" si="13"/>
        <v>0</v>
      </c>
      <c r="AR175" s="25" t="s">
        <v>588</v>
      </c>
      <c r="AT175" s="25" t="s">
        <v>230</v>
      </c>
      <c r="AU175" s="25" t="s">
        <v>24</v>
      </c>
      <c r="AY175" s="25" t="s">
        <v>228</v>
      </c>
      <c r="BE175" s="216">
        <f t="shared" si="14"/>
        <v>0</v>
      </c>
      <c r="BF175" s="216">
        <f t="shared" si="15"/>
        <v>0</v>
      </c>
      <c r="BG175" s="216">
        <f t="shared" si="16"/>
        <v>0</v>
      </c>
      <c r="BH175" s="216">
        <f t="shared" si="17"/>
        <v>0</v>
      </c>
      <c r="BI175" s="216">
        <f t="shared" si="18"/>
        <v>0</v>
      </c>
      <c r="BJ175" s="25" t="s">
        <v>24</v>
      </c>
      <c r="BK175" s="216">
        <f t="shared" si="19"/>
        <v>0</v>
      </c>
      <c r="BL175" s="25" t="s">
        <v>588</v>
      </c>
      <c r="BM175" s="25" t="s">
        <v>4316</v>
      </c>
    </row>
    <row r="176" spans="2:65" s="1" customFormat="1" ht="22.5" customHeight="1">
      <c r="B176" s="42"/>
      <c r="C176" s="205" t="s">
        <v>579</v>
      </c>
      <c r="D176" s="205" t="s">
        <v>230</v>
      </c>
      <c r="E176" s="206" t="s">
        <v>4317</v>
      </c>
      <c r="F176" s="207" t="s">
        <v>4242</v>
      </c>
      <c r="G176" s="208" t="s">
        <v>675</v>
      </c>
      <c r="H176" s="209">
        <v>12</v>
      </c>
      <c r="I176" s="210"/>
      <c r="J176" s="211">
        <f t="shared" si="10"/>
        <v>0</v>
      </c>
      <c r="K176" s="207" t="s">
        <v>3144</v>
      </c>
      <c r="L176" s="62"/>
      <c r="M176" s="212" t="s">
        <v>22</v>
      </c>
      <c r="N176" s="213" t="s">
        <v>50</v>
      </c>
      <c r="O176" s="43"/>
      <c r="P176" s="214">
        <f t="shared" si="11"/>
        <v>0</v>
      </c>
      <c r="Q176" s="214">
        <v>0</v>
      </c>
      <c r="R176" s="214">
        <f t="shared" si="12"/>
        <v>0</v>
      </c>
      <c r="S176" s="214">
        <v>0</v>
      </c>
      <c r="T176" s="215">
        <f t="shared" si="13"/>
        <v>0</v>
      </c>
      <c r="AR176" s="25" t="s">
        <v>588</v>
      </c>
      <c r="AT176" s="25" t="s">
        <v>230</v>
      </c>
      <c r="AU176" s="25" t="s">
        <v>24</v>
      </c>
      <c r="AY176" s="25" t="s">
        <v>228</v>
      </c>
      <c r="BE176" s="216">
        <f t="shared" si="14"/>
        <v>0</v>
      </c>
      <c r="BF176" s="216">
        <f t="shared" si="15"/>
        <v>0</v>
      </c>
      <c r="BG176" s="216">
        <f t="shared" si="16"/>
        <v>0</v>
      </c>
      <c r="BH176" s="216">
        <f t="shared" si="17"/>
        <v>0</v>
      </c>
      <c r="BI176" s="216">
        <f t="shared" si="18"/>
        <v>0</v>
      </c>
      <c r="BJ176" s="25" t="s">
        <v>24</v>
      </c>
      <c r="BK176" s="216">
        <f t="shared" si="19"/>
        <v>0</v>
      </c>
      <c r="BL176" s="25" t="s">
        <v>588</v>
      </c>
      <c r="BM176" s="25" t="s">
        <v>4318</v>
      </c>
    </row>
    <row r="177" spans="2:65" s="11" customFormat="1" ht="37.35" customHeight="1">
      <c r="B177" s="188"/>
      <c r="C177" s="189"/>
      <c r="D177" s="202" t="s">
        <v>78</v>
      </c>
      <c r="E177" s="296" t="s">
        <v>101</v>
      </c>
      <c r="F177" s="296" t="s">
        <v>4319</v>
      </c>
      <c r="G177" s="189"/>
      <c r="H177" s="189"/>
      <c r="I177" s="192"/>
      <c r="J177" s="297">
        <f>BK177</f>
        <v>0</v>
      </c>
      <c r="K177" s="189"/>
      <c r="L177" s="194"/>
      <c r="M177" s="195"/>
      <c r="N177" s="196"/>
      <c r="O177" s="196"/>
      <c r="P177" s="197">
        <f>SUM(P178:P216)</f>
        <v>0</v>
      </c>
      <c r="Q177" s="196"/>
      <c r="R177" s="197">
        <f>SUM(R178:R216)</f>
        <v>0</v>
      </c>
      <c r="S177" s="196"/>
      <c r="T177" s="198">
        <f>SUM(T178:T216)</f>
        <v>0</v>
      </c>
      <c r="AR177" s="199" t="s">
        <v>101</v>
      </c>
      <c r="AT177" s="200" t="s">
        <v>78</v>
      </c>
      <c r="AU177" s="200" t="s">
        <v>79</v>
      </c>
      <c r="AY177" s="199" t="s">
        <v>228</v>
      </c>
      <c r="BK177" s="201">
        <f>SUM(BK178:BK216)</f>
        <v>0</v>
      </c>
    </row>
    <row r="178" spans="2:65" s="1" customFormat="1" ht="44.25" customHeight="1">
      <c r="B178" s="42"/>
      <c r="C178" s="205" t="s">
        <v>583</v>
      </c>
      <c r="D178" s="205" t="s">
        <v>230</v>
      </c>
      <c r="E178" s="206" t="s">
        <v>4320</v>
      </c>
      <c r="F178" s="207" t="s">
        <v>4321</v>
      </c>
      <c r="G178" s="208" t="s">
        <v>852</v>
      </c>
      <c r="H178" s="209">
        <v>1</v>
      </c>
      <c r="I178" s="210"/>
      <c r="J178" s="211">
        <f>ROUND(I178*H178,2)</f>
        <v>0</v>
      </c>
      <c r="K178" s="207" t="s">
        <v>3144</v>
      </c>
      <c r="L178" s="62"/>
      <c r="M178" s="212" t="s">
        <v>22</v>
      </c>
      <c r="N178" s="213" t="s">
        <v>50</v>
      </c>
      <c r="O178" s="43"/>
      <c r="P178" s="214">
        <f>O178*H178</f>
        <v>0</v>
      </c>
      <c r="Q178" s="214">
        <v>0</v>
      </c>
      <c r="R178" s="214">
        <f>Q178*H178</f>
        <v>0</v>
      </c>
      <c r="S178" s="214">
        <v>0</v>
      </c>
      <c r="T178" s="215">
        <f>S178*H178</f>
        <v>0</v>
      </c>
      <c r="AR178" s="25" t="s">
        <v>588</v>
      </c>
      <c r="AT178" s="25" t="s">
        <v>230</v>
      </c>
      <c r="AU178" s="25" t="s">
        <v>24</v>
      </c>
      <c r="AY178" s="25" t="s">
        <v>228</v>
      </c>
      <c r="BE178" s="216">
        <f>IF(N178="základní",J178,0)</f>
        <v>0</v>
      </c>
      <c r="BF178" s="216">
        <f>IF(N178="snížená",J178,0)</f>
        <v>0</v>
      </c>
      <c r="BG178" s="216">
        <f>IF(N178="zákl. přenesená",J178,0)</f>
        <v>0</v>
      </c>
      <c r="BH178" s="216">
        <f>IF(N178="sníž. přenesená",J178,0)</f>
        <v>0</v>
      </c>
      <c r="BI178" s="216">
        <f>IF(N178="nulová",J178,0)</f>
        <v>0</v>
      </c>
      <c r="BJ178" s="25" t="s">
        <v>24</v>
      </c>
      <c r="BK178" s="216">
        <f>ROUND(I178*H178,2)</f>
        <v>0</v>
      </c>
      <c r="BL178" s="25" t="s">
        <v>588</v>
      </c>
      <c r="BM178" s="25" t="s">
        <v>4322</v>
      </c>
    </row>
    <row r="179" spans="2:65" s="1" customFormat="1" ht="256.5">
      <c r="B179" s="42"/>
      <c r="C179" s="64"/>
      <c r="D179" s="219" t="s">
        <v>640</v>
      </c>
      <c r="E179" s="64"/>
      <c r="F179" s="280" t="s">
        <v>4323</v>
      </c>
      <c r="G179" s="64"/>
      <c r="H179" s="64"/>
      <c r="I179" s="173"/>
      <c r="J179" s="64"/>
      <c r="K179" s="64"/>
      <c r="L179" s="62"/>
      <c r="M179" s="255"/>
      <c r="N179" s="43"/>
      <c r="O179" s="43"/>
      <c r="P179" s="43"/>
      <c r="Q179" s="43"/>
      <c r="R179" s="43"/>
      <c r="S179" s="43"/>
      <c r="T179" s="79"/>
      <c r="AT179" s="25" t="s">
        <v>640</v>
      </c>
      <c r="AU179" s="25" t="s">
        <v>24</v>
      </c>
    </row>
    <row r="180" spans="2:65" s="1" customFormat="1" ht="22.5" customHeight="1">
      <c r="B180" s="42"/>
      <c r="C180" s="205" t="s">
        <v>588</v>
      </c>
      <c r="D180" s="205" t="s">
        <v>230</v>
      </c>
      <c r="E180" s="206" t="s">
        <v>4324</v>
      </c>
      <c r="F180" s="207" t="s">
        <v>4250</v>
      </c>
      <c r="G180" s="208" t="s">
        <v>852</v>
      </c>
      <c r="H180" s="209">
        <v>1</v>
      </c>
      <c r="I180" s="210"/>
      <c r="J180" s="211">
        <f>ROUND(I180*H180,2)</f>
        <v>0</v>
      </c>
      <c r="K180" s="207" t="s">
        <v>3144</v>
      </c>
      <c r="L180" s="62"/>
      <c r="M180" s="212" t="s">
        <v>22</v>
      </c>
      <c r="N180" s="213" t="s">
        <v>50</v>
      </c>
      <c r="O180" s="43"/>
      <c r="P180" s="214">
        <f>O180*H180</f>
        <v>0</v>
      </c>
      <c r="Q180" s="214">
        <v>0</v>
      </c>
      <c r="R180" s="214">
        <f>Q180*H180</f>
        <v>0</v>
      </c>
      <c r="S180" s="214">
        <v>0</v>
      </c>
      <c r="T180" s="215">
        <f>S180*H180</f>
        <v>0</v>
      </c>
      <c r="AR180" s="25" t="s">
        <v>588</v>
      </c>
      <c r="AT180" s="25" t="s">
        <v>230</v>
      </c>
      <c r="AU180" s="25" t="s">
        <v>24</v>
      </c>
      <c r="AY180" s="25" t="s">
        <v>228</v>
      </c>
      <c r="BE180" s="216">
        <f>IF(N180="základní",J180,0)</f>
        <v>0</v>
      </c>
      <c r="BF180" s="216">
        <f>IF(N180="snížená",J180,0)</f>
        <v>0</v>
      </c>
      <c r="BG180" s="216">
        <f>IF(N180="zákl. přenesená",J180,0)</f>
        <v>0</v>
      </c>
      <c r="BH180" s="216">
        <f>IF(N180="sníž. přenesená",J180,0)</f>
        <v>0</v>
      </c>
      <c r="BI180" s="216">
        <f>IF(N180="nulová",J180,0)</f>
        <v>0</v>
      </c>
      <c r="BJ180" s="25" t="s">
        <v>24</v>
      </c>
      <c r="BK180" s="216">
        <f>ROUND(I180*H180,2)</f>
        <v>0</v>
      </c>
      <c r="BL180" s="25" t="s">
        <v>588</v>
      </c>
      <c r="BM180" s="25" t="s">
        <v>4325</v>
      </c>
    </row>
    <row r="181" spans="2:65" s="1" customFormat="1" ht="44.25" customHeight="1">
      <c r="B181" s="42"/>
      <c r="C181" s="205" t="s">
        <v>594</v>
      </c>
      <c r="D181" s="205" t="s">
        <v>230</v>
      </c>
      <c r="E181" s="206" t="s">
        <v>4326</v>
      </c>
      <c r="F181" s="207" t="s">
        <v>4327</v>
      </c>
      <c r="G181" s="208" t="s">
        <v>852</v>
      </c>
      <c r="H181" s="209">
        <v>1</v>
      </c>
      <c r="I181" s="210"/>
      <c r="J181" s="211">
        <f>ROUND(I181*H181,2)</f>
        <v>0</v>
      </c>
      <c r="K181" s="207" t="s">
        <v>3144</v>
      </c>
      <c r="L181" s="62"/>
      <c r="M181" s="212" t="s">
        <v>22</v>
      </c>
      <c r="N181" s="213" t="s">
        <v>50</v>
      </c>
      <c r="O181" s="43"/>
      <c r="P181" s="214">
        <f>O181*H181</f>
        <v>0</v>
      </c>
      <c r="Q181" s="214">
        <v>0</v>
      </c>
      <c r="R181" s="214">
        <f>Q181*H181</f>
        <v>0</v>
      </c>
      <c r="S181" s="214">
        <v>0</v>
      </c>
      <c r="T181" s="215">
        <f>S181*H181</f>
        <v>0</v>
      </c>
      <c r="AR181" s="25" t="s">
        <v>588</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4328</v>
      </c>
    </row>
    <row r="182" spans="2:65" s="1" customFormat="1" ht="44.25" customHeight="1">
      <c r="B182" s="42"/>
      <c r="C182" s="205" t="s">
        <v>599</v>
      </c>
      <c r="D182" s="205" t="s">
        <v>230</v>
      </c>
      <c r="E182" s="206" t="s">
        <v>4329</v>
      </c>
      <c r="F182" s="207" t="s">
        <v>4330</v>
      </c>
      <c r="G182" s="208" t="s">
        <v>852</v>
      </c>
      <c r="H182" s="209">
        <v>1</v>
      </c>
      <c r="I182" s="210"/>
      <c r="J182" s="211">
        <f>ROUND(I182*H182,2)</f>
        <v>0</v>
      </c>
      <c r="K182" s="207" t="s">
        <v>3144</v>
      </c>
      <c r="L182" s="62"/>
      <c r="M182" s="212" t="s">
        <v>22</v>
      </c>
      <c r="N182" s="213" t="s">
        <v>50</v>
      </c>
      <c r="O182" s="43"/>
      <c r="P182" s="214">
        <f>O182*H182</f>
        <v>0</v>
      </c>
      <c r="Q182" s="214">
        <v>0</v>
      </c>
      <c r="R182" s="214">
        <f>Q182*H182</f>
        <v>0</v>
      </c>
      <c r="S182" s="214">
        <v>0</v>
      </c>
      <c r="T182" s="215">
        <f>S182*H182</f>
        <v>0</v>
      </c>
      <c r="AR182" s="25" t="s">
        <v>588</v>
      </c>
      <c r="AT182" s="25" t="s">
        <v>230</v>
      </c>
      <c r="AU182" s="25" t="s">
        <v>24</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588</v>
      </c>
      <c r="BM182" s="25" t="s">
        <v>4331</v>
      </c>
    </row>
    <row r="183" spans="2:65" s="1" customFormat="1" ht="44.25" customHeight="1">
      <c r="B183" s="42"/>
      <c r="C183" s="205" t="s">
        <v>603</v>
      </c>
      <c r="D183" s="205" t="s">
        <v>230</v>
      </c>
      <c r="E183" s="206" t="s">
        <v>4332</v>
      </c>
      <c r="F183" s="207" t="s">
        <v>4333</v>
      </c>
      <c r="G183" s="208" t="s">
        <v>852</v>
      </c>
      <c r="H183" s="209">
        <v>6</v>
      </c>
      <c r="I183" s="210"/>
      <c r="J183" s="211">
        <f>ROUND(I183*H183,2)</f>
        <v>0</v>
      </c>
      <c r="K183" s="207" t="s">
        <v>3144</v>
      </c>
      <c r="L183" s="62"/>
      <c r="M183" s="212" t="s">
        <v>22</v>
      </c>
      <c r="N183" s="213" t="s">
        <v>50</v>
      </c>
      <c r="O183" s="43"/>
      <c r="P183" s="214">
        <f>O183*H183</f>
        <v>0</v>
      </c>
      <c r="Q183" s="214">
        <v>0</v>
      </c>
      <c r="R183" s="214">
        <f>Q183*H183</f>
        <v>0</v>
      </c>
      <c r="S183" s="214">
        <v>0</v>
      </c>
      <c r="T183" s="215">
        <f>S183*H183</f>
        <v>0</v>
      </c>
      <c r="AR183" s="25" t="s">
        <v>588</v>
      </c>
      <c r="AT183" s="25" t="s">
        <v>230</v>
      </c>
      <c r="AU183" s="25" t="s">
        <v>24</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588</v>
      </c>
      <c r="BM183" s="25" t="s">
        <v>4334</v>
      </c>
    </row>
    <row r="184" spans="2:65" s="1" customFormat="1" ht="54">
      <c r="B184" s="42"/>
      <c r="C184" s="64"/>
      <c r="D184" s="219" t="s">
        <v>640</v>
      </c>
      <c r="E184" s="64"/>
      <c r="F184" s="280" t="s">
        <v>4335</v>
      </c>
      <c r="G184" s="64"/>
      <c r="H184" s="64"/>
      <c r="I184" s="173"/>
      <c r="J184" s="64"/>
      <c r="K184" s="64"/>
      <c r="L184" s="62"/>
      <c r="M184" s="255"/>
      <c r="N184" s="43"/>
      <c r="O184" s="43"/>
      <c r="P184" s="43"/>
      <c r="Q184" s="43"/>
      <c r="R184" s="43"/>
      <c r="S184" s="43"/>
      <c r="T184" s="79"/>
      <c r="AT184" s="25" t="s">
        <v>640</v>
      </c>
      <c r="AU184" s="25" t="s">
        <v>24</v>
      </c>
    </row>
    <row r="185" spans="2:65" s="1" customFormat="1" ht="44.25" customHeight="1">
      <c r="B185" s="42"/>
      <c r="C185" s="205" t="s">
        <v>607</v>
      </c>
      <c r="D185" s="205" t="s">
        <v>230</v>
      </c>
      <c r="E185" s="206" t="s">
        <v>4336</v>
      </c>
      <c r="F185" s="207" t="s">
        <v>4337</v>
      </c>
      <c r="G185" s="208" t="s">
        <v>852</v>
      </c>
      <c r="H185" s="209">
        <v>1</v>
      </c>
      <c r="I185" s="210"/>
      <c r="J185" s="211">
        <f>ROUND(I185*H185,2)</f>
        <v>0</v>
      </c>
      <c r="K185" s="207" t="s">
        <v>3144</v>
      </c>
      <c r="L185" s="62"/>
      <c r="M185" s="212" t="s">
        <v>22</v>
      </c>
      <c r="N185" s="213" t="s">
        <v>50</v>
      </c>
      <c r="O185" s="43"/>
      <c r="P185" s="214">
        <f>O185*H185</f>
        <v>0</v>
      </c>
      <c r="Q185" s="214">
        <v>0</v>
      </c>
      <c r="R185" s="214">
        <f>Q185*H185</f>
        <v>0</v>
      </c>
      <c r="S185" s="214">
        <v>0</v>
      </c>
      <c r="T185" s="215">
        <f>S185*H185</f>
        <v>0</v>
      </c>
      <c r="AR185" s="25" t="s">
        <v>588</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4338</v>
      </c>
    </row>
    <row r="186" spans="2:65" s="1" customFormat="1" ht="54">
      <c r="B186" s="42"/>
      <c r="C186" s="64"/>
      <c r="D186" s="219" t="s">
        <v>640</v>
      </c>
      <c r="E186" s="64"/>
      <c r="F186" s="280" t="s">
        <v>4339</v>
      </c>
      <c r="G186" s="64"/>
      <c r="H186" s="64"/>
      <c r="I186" s="173"/>
      <c r="J186" s="64"/>
      <c r="K186" s="64"/>
      <c r="L186" s="62"/>
      <c r="M186" s="255"/>
      <c r="N186" s="43"/>
      <c r="O186" s="43"/>
      <c r="P186" s="43"/>
      <c r="Q186" s="43"/>
      <c r="R186" s="43"/>
      <c r="S186" s="43"/>
      <c r="T186" s="79"/>
      <c r="AT186" s="25" t="s">
        <v>640</v>
      </c>
      <c r="AU186" s="25" t="s">
        <v>24</v>
      </c>
    </row>
    <row r="187" spans="2:65" s="1" customFormat="1" ht="44.25" customHeight="1">
      <c r="B187" s="42"/>
      <c r="C187" s="205" t="s">
        <v>612</v>
      </c>
      <c r="D187" s="205" t="s">
        <v>230</v>
      </c>
      <c r="E187" s="206" t="s">
        <v>4340</v>
      </c>
      <c r="F187" s="207" t="s">
        <v>4341</v>
      </c>
      <c r="G187" s="208" t="s">
        <v>852</v>
      </c>
      <c r="H187" s="209">
        <v>2</v>
      </c>
      <c r="I187" s="210"/>
      <c r="J187" s="211">
        <f>ROUND(I187*H187,2)</f>
        <v>0</v>
      </c>
      <c r="K187" s="207" t="s">
        <v>3144</v>
      </c>
      <c r="L187" s="62"/>
      <c r="M187" s="212" t="s">
        <v>22</v>
      </c>
      <c r="N187" s="213" t="s">
        <v>50</v>
      </c>
      <c r="O187" s="43"/>
      <c r="P187" s="214">
        <f>O187*H187</f>
        <v>0</v>
      </c>
      <c r="Q187" s="214">
        <v>0</v>
      </c>
      <c r="R187" s="214">
        <f>Q187*H187</f>
        <v>0</v>
      </c>
      <c r="S187" s="214">
        <v>0</v>
      </c>
      <c r="T187" s="215">
        <f>S187*H187</f>
        <v>0</v>
      </c>
      <c r="AR187" s="25" t="s">
        <v>588</v>
      </c>
      <c r="AT187" s="25" t="s">
        <v>230</v>
      </c>
      <c r="AU187" s="25" t="s">
        <v>24</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588</v>
      </c>
      <c r="BM187" s="25" t="s">
        <v>4342</v>
      </c>
    </row>
    <row r="188" spans="2:65" s="1" customFormat="1" ht="54">
      <c r="B188" s="42"/>
      <c r="C188" s="64"/>
      <c r="D188" s="219" t="s">
        <v>640</v>
      </c>
      <c r="E188" s="64"/>
      <c r="F188" s="280" t="s">
        <v>4343</v>
      </c>
      <c r="G188" s="64"/>
      <c r="H188" s="64"/>
      <c r="I188" s="173"/>
      <c r="J188" s="64"/>
      <c r="K188" s="64"/>
      <c r="L188" s="62"/>
      <c r="M188" s="255"/>
      <c r="N188" s="43"/>
      <c r="O188" s="43"/>
      <c r="P188" s="43"/>
      <c r="Q188" s="43"/>
      <c r="R188" s="43"/>
      <c r="S188" s="43"/>
      <c r="T188" s="79"/>
      <c r="AT188" s="25" t="s">
        <v>640</v>
      </c>
      <c r="AU188" s="25" t="s">
        <v>24</v>
      </c>
    </row>
    <row r="189" spans="2:65" s="1" customFormat="1" ht="31.5" customHeight="1">
      <c r="B189" s="42"/>
      <c r="C189" s="205" t="s">
        <v>617</v>
      </c>
      <c r="D189" s="205" t="s">
        <v>230</v>
      </c>
      <c r="E189" s="206" t="s">
        <v>4344</v>
      </c>
      <c r="F189" s="207" t="s">
        <v>4161</v>
      </c>
      <c r="G189" s="208" t="s">
        <v>852</v>
      </c>
      <c r="H189" s="209">
        <v>14</v>
      </c>
      <c r="I189" s="210"/>
      <c r="J189" s="211">
        <f t="shared" ref="J189:J216" si="20">ROUND(I189*H189,2)</f>
        <v>0</v>
      </c>
      <c r="K189" s="207" t="s">
        <v>3144</v>
      </c>
      <c r="L189" s="62"/>
      <c r="M189" s="212" t="s">
        <v>22</v>
      </c>
      <c r="N189" s="213" t="s">
        <v>50</v>
      </c>
      <c r="O189" s="43"/>
      <c r="P189" s="214">
        <f t="shared" ref="P189:P216" si="21">O189*H189</f>
        <v>0</v>
      </c>
      <c r="Q189" s="214">
        <v>0</v>
      </c>
      <c r="R189" s="214">
        <f t="shared" ref="R189:R216" si="22">Q189*H189</f>
        <v>0</v>
      </c>
      <c r="S189" s="214">
        <v>0</v>
      </c>
      <c r="T189" s="215">
        <f t="shared" ref="T189:T216" si="23">S189*H189</f>
        <v>0</v>
      </c>
      <c r="AR189" s="25" t="s">
        <v>588</v>
      </c>
      <c r="AT189" s="25" t="s">
        <v>230</v>
      </c>
      <c r="AU189" s="25" t="s">
        <v>24</v>
      </c>
      <c r="AY189" s="25" t="s">
        <v>228</v>
      </c>
      <c r="BE189" s="216">
        <f t="shared" ref="BE189:BE216" si="24">IF(N189="základní",J189,0)</f>
        <v>0</v>
      </c>
      <c r="BF189" s="216">
        <f t="shared" ref="BF189:BF216" si="25">IF(N189="snížená",J189,0)</f>
        <v>0</v>
      </c>
      <c r="BG189" s="216">
        <f t="shared" ref="BG189:BG216" si="26">IF(N189="zákl. přenesená",J189,0)</f>
        <v>0</v>
      </c>
      <c r="BH189" s="216">
        <f t="shared" ref="BH189:BH216" si="27">IF(N189="sníž. přenesená",J189,0)</f>
        <v>0</v>
      </c>
      <c r="BI189" s="216">
        <f t="shared" ref="BI189:BI216" si="28">IF(N189="nulová",J189,0)</f>
        <v>0</v>
      </c>
      <c r="BJ189" s="25" t="s">
        <v>24</v>
      </c>
      <c r="BK189" s="216">
        <f t="shared" ref="BK189:BK216" si="29">ROUND(I189*H189,2)</f>
        <v>0</v>
      </c>
      <c r="BL189" s="25" t="s">
        <v>588</v>
      </c>
      <c r="BM189" s="25" t="s">
        <v>4345</v>
      </c>
    </row>
    <row r="190" spans="2:65" s="1" customFormat="1" ht="31.5" customHeight="1">
      <c r="B190" s="42"/>
      <c r="C190" s="205" t="s">
        <v>622</v>
      </c>
      <c r="D190" s="205" t="s">
        <v>230</v>
      </c>
      <c r="E190" s="206" t="s">
        <v>4346</v>
      </c>
      <c r="F190" s="207" t="s">
        <v>4164</v>
      </c>
      <c r="G190" s="208" t="s">
        <v>852</v>
      </c>
      <c r="H190" s="209">
        <v>8</v>
      </c>
      <c r="I190" s="210"/>
      <c r="J190" s="211">
        <f t="shared" si="20"/>
        <v>0</v>
      </c>
      <c r="K190" s="207" t="s">
        <v>3144</v>
      </c>
      <c r="L190" s="62"/>
      <c r="M190" s="212" t="s">
        <v>22</v>
      </c>
      <c r="N190" s="213" t="s">
        <v>50</v>
      </c>
      <c r="O190" s="43"/>
      <c r="P190" s="214">
        <f t="shared" si="21"/>
        <v>0</v>
      </c>
      <c r="Q190" s="214">
        <v>0</v>
      </c>
      <c r="R190" s="214">
        <f t="shared" si="22"/>
        <v>0</v>
      </c>
      <c r="S190" s="214">
        <v>0</v>
      </c>
      <c r="T190" s="215">
        <f t="shared" si="23"/>
        <v>0</v>
      </c>
      <c r="AR190" s="25" t="s">
        <v>588</v>
      </c>
      <c r="AT190" s="25" t="s">
        <v>230</v>
      </c>
      <c r="AU190" s="25" t="s">
        <v>24</v>
      </c>
      <c r="AY190" s="25" t="s">
        <v>228</v>
      </c>
      <c r="BE190" s="216">
        <f t="shared" si="24"/>
        <v>0</v>
      </c>
      <c r="BF190" s="216">
        <f t="shared" si="25"/>
        <v>0</v>
      </c>
      <c r="BG190" s="216">
        <f t="shared" si="26"/>
        <v>0</v>
      </c>
      <c r="BH190" s="216">
        <f t="shared" si="27"/>
        <v>0</v>
      </c>
      <c r="BI190" s="216">
        <f t="shared" si="28"/>
        <v>0</v>
      </c>
      <c r="BJ190" s="25" t="s">
        <v>24</v>
      </c>
      <c r="BK190" s="216">
        <f t="shared" si="29"/>
        <v>0</v>
      </c>
      <c r="BL190" s="25" t="s">
        <v>588</v>
      </c>
      <c r="BM190" s="25" t="s">
        <v>4347</v>
      </c>
    </row>
    <row r="191" spans="2:65" s="1" customFormat="1" ht="31.5" customHeight="1">
      <c r="B191" s="42"/>
      <c r="C191" s="205" t="s">
        <v>627</v>
      </c>
      <c r="D191" s="205" t="s">
        <v>230</v>
      </c>
      <c r="E191" s="206" t="s">
        <v>4348</v>
      </c>
      <c r="F191" s="207" t="s">
        <v>4349</v>
      </c>
      <c r="G191" s="208" t="s">
        <v>852</v>
      </c>
      <c r="H191" s="209">
        <v>1</v>
      </c>
      <c r="I191" s="210"/>
      <c r="J191" s="211">
        <f t="shared" si="20"/>
        <v>0</v>
      </c>
      <c r="K191" s="207" t="s">
        <v>3144</v>
      </c>
      <c r="L191" s="62"/>
      <c r="M191" s="212" t="s">
        <v>22</v>
      </c>
      <c r="N191" s="213" t="s">
        <v>50</v>
      </c>
      <c r="O191" s="43"/>
      <c r="P191" s="214">
        <f t="shared" si="21"/>
        <v>0</v>
      </c>
      <c r="Q191" s="214">
        <v>0</v>
      </c>
      <c r="R191" s="214">
        <f t="shared" si="22"/>
        <v>0</v>
      </c>
      <c r="S191" s="214">
        <v>0</v>
      </c>
      <c r="T191" s="215">
        <f t="shared" si="23"/>
        <v>0</v>
      </c>
      <c r="AR191" s="25" t="s">
        <v>588</v>
      </c>
      <c r="AT191" s="25" t="s">
        <v>230</v>
      </c>
      <c r="AU191" s="25" t="s">
        <v>24</v>
      </c>
      <c r="AY191" s="25" t="s">
        <v>228</v>
      </c>
      <c r="BE191" s="216">
        <f t="shared" si="24"/>
        <v>0</v>
      </c>
      <c r="BF191" s="216">
        <f t="shared" si="25"/>
        <v>0</v>
      </c>
      <c r="BG191" s="216">
        <f t="shared" si="26"/>
        <v>0</v>
      </c>
      <c r="BH191" s="216">
        <f t="shared" si="27"/>
        <v>0</v>
      </c>
      <c r="BI191" s="216">
        <f t="shared" si="28"/>
        <v>0</v>
      </c>
      <c r="BJ191" s="25" t="s">
        <v>24</v>
      </c>
      <c r="BK191" s="216">
        <f t="shared" si="29"/>
        <v>0</v>
      </c>
      <c r="BL191" s="25" t="s">
        <v>588</v>
      </c>
      <c r="BM191" s="25" t="s">
        <v>4350</v>
      </c>
    </row>
    <row r="192" spans="2:65" s="1" customFormat="1" ht="31.5" customHeight="1">
      <c r="B192" s="42"/>
      <c r="C192" s="205" t="s">
        <v>631</v>
      </c>
      <c r="D192" s="205" t="s">
        <v>230</v>
      </c>
      <c r="E192" s="206" t="s">
        <v>4351</v>
      </c>
      <c r="F192" s="207" t="s">
        <v>4352</v>
      </c>
      <c r="G192" s="208" t="s">
        <v>852</v>
      </c>
      <c r="H192" s="209">
        <v>1</v>
      </c>
      <c r="I192" s="210"/>
      <c r="J192" s="211">
        <f t="shared" si="20"/>
        <v>0</v>
      </c>
      <c r="K192" s="207" t="s">
        <v>3144</v>
      </c>
      <c r="L192" s="62"/>
      <c r="M192" s="212" t="s">
        <v>22</v>
      </c>
      <c r="N192" s="213" t="s">
        <v>50</v>
      </c>
      <c r="O192" s="43"/>
      <c r="P192" s="214">
        <f t="shared" si="21"/>
        <v>0</v>
      </c>
      <c r="Q192" s="214">
        <v>0</v>
      </c>
      <c r="R192" s="214">
        <f t="shared" si="22"/>
        <v>0</v>
      </c>
      <c r="S192" s="214">
        <v>0</v>
      </c>
      <c r="T192" s="215">
        <f t="shared" si="23"/>
        <v>0</v>
      </c>
      <c r="AR192" s="25" t="s">
        <v>588</v>
      </c>
      <c r="AT192" s="25" t="s">
        <v>230</v>
      </c>
      <c r="AU192" s="25" t="s">
        <v>24</v>
      </c>
      <c r="AY192" s="25" t="s">
        <v>228</v>
      </c>
      <c r="BE192" s="216">
        <f t="shared" si="24"/>
        <v>0</v>
      </c>
      <c r="BF192" s="216">
        <f t="shared" si="25"/>
        <v>0</v>
      </c>
      <c r="BG192" s="216">
        <f t="shared" si="26"/>
        <v>0</v>
      </c>
      <c r="BH192" s="216">
        <f t="shared" si="27"/>
        <v>0</v>
      </c>
      <c r="BI192" s="216">
        <f t="shared" si="28"/>
        <v>0</v>
      </c>
      <c r="BJ192" s="25" t="s">
        <v>24</v>
      </c>
      <c r="BK192" s="216">
        <f t="shared" si="29"/>
        <v>0</v>
      </c>
      <c r="BL192" s="25" t="s">
        <v>588</v>
      </c>
      <c r="BM192" s="25" t="s">
        <v>4353</v>
      </c>
    </row>
    <row r="193" spans="2:65" s="1" customFormat="1" ht="22.5" customHeight="1">
      <c r="B193" s="42"/>
      <c r="C193" s="205" t="s">
        <v>636</v>
      </c>
      <c r="D193" s="205" t="s">
        <v>230</v>
      </c>
      <c r="E193" s="206" t="s">
        <v>4354</v>
      </c>
      <c r="F193" s="207" t="s">
        <v>4355</v>
      </c>
      <c r="G193" s="208" t="s">
        <v>852</v>
      </c>
      <c r="H193" s="209">
        <v>1</v>
      </c>
      <c r="I193" s="210"/>
      <c r="J193" s="211">
        <f t="shared" si="20"/>
        <v>0</v>
      </c>
      <c r="K193" s="207" t="s">
        <v>3144</v>
      </c>
      <c r="L193" s="62"/>
      <c r="M193" s="212" t="s">
        <v>22</v>
      </c>
      <c r="N193" s="213" t="s">
        <v>50</v>
      </c>
      <c r="O193" s="43"/>
      <c r="P193" s="214">
        <f t="shared" si="21"/>
        <v>0</v>
      </c>
      <c r="Q193" s="214">
        <v>0</v>
      </c>
      <c r="R193" s="214">
        <f t="shared" si="22"/>
        <v>0</v>
      </c>
      <c r="S193" s="214">
        <v>0</v>
      </c>
      <c r="T193" s="215">
        <f t="shared" si="23"/>
        <v>0</v>
      </c>
      <c r="AR193" s="25" t="s">
        <v>588</v>
      </c>
      <c r="AT193" s="25" t="s">
        <v>230</v>
      </c>
      <c r="AU193" s="25" t="s">
        <v>24</v>
      </c>
      <c r="AY193" s="25" t="s">
        <v>228</v>
      </c>
      <c r="BE193" s="216">
        <f t="shared" si="24"/>
        <v>0</v>
      </c>
      <c r="BF193" s="216">
        <f t="shared" si="25"/>
        <v>0</v>
      </c>
      <c r="BG193" s="216">
        <f t="shared" si="26"/>
        <v>0</v>
      </c>
      <c r="BH193" s="216">
        <f t="shared" si="27"/>
        <v>0</v>
      </c>
      <c r="BI193" s="216">
        <f t="shared" si="28"/>
        <v>0</v>
      </c>
      <c r="BJ193" s="25" t="s">
        <v>24</v>
      </c>
      <c r="BK193" s="216">
        <f t="shared" si="29"/>
        <v>0</v>
      </c>
      <c r="BL193" s="25" t="s">
        <v>588</v>
      </c>
      <c r="BM193" s="25" t="s">
        <v>4356</v>
      </c>
    </row>
    <row r="194" spans="2:65" s="1" customFormat="1" ht="22.5" customHeight="1">
      <c r="B194" s="42"/>
      <c r="C194" s="205" t="s">
        <v>644</v>
      </c>
      <c r="D194" s="205" t="s">
        <v>230</v>
      </c>
      <c r="E194" s="206" t="s">
        <v>4357</v>
      </c>
      <c r="F194" s="207" t="s">
        <v>4358</v>
      </c>
      <c r="G194" s="208" t="s">
        <v>852</v>
      </c>
      <c r="H194" s="209">
        <v>1</v>
      </c>
      <c r="I194" s="210"/>
      <c r="J194" s="211">
        <f t="shared" si="20"/>
        <v>0</v>
      </c>
      <c r="K194" s="207" t="s">
        <v>3144</v>
      </c>
      <c r="L194" s="62"/>
      <c r="M194" s="212" t="s">
        <v>22</v>
      </c>
      <c r="N194" s="213" t="s">
        <v>50</v>
      </c>
      <c r="O194" s="43"/>
      <c r="P194" s="214">
        <f t="shared" si="21"/>
        <v>0</v>
      </c>
      <c r="Q194" s="214">
        <v>0</v>
      </c>
      <c r="R194" s="214">
        <f t="shared" si="22"/>
        <v>0</v>
      </c>
      <c r="S194" s="214">
        <v>0</v>
      </c>
      <c r="T194" s="215">
        <f t="shared" si="23"/>
        <v>0</v>
      </c>
      <c r="AR194" s="25" t="s">
        <v>588</v>
      </c>
      <c r="AT194" s="25" t="s">
        <v>230</v>
      </c>
      <c r="AU194" s="25" t="s">
        <v>24</v>
      </c>
      <c r="AY194" s="25" t="s">
        <v>228</v>
      </c>
      <c r="BE194" s="216">
        <f t="shared" si="24"/>
        <v>0</v>
      </c>
      <c r="BF194" s="216">
        <f t="shared" si="25"/>
        <v>0</v>
      </c>
      <c r="BG194" s="216">
        <f t="shared" si="26"/>
        <v>0</v>
      </c>
      <c r="BH194" s="216">
        <f t="shared" si="27"/>
        <v>0</v>
      </c>
      <c r="BI194" s="216">
        <f t="shared" si="28"/>
        <v>0</v>
      </c>
      <c r="BJ194" s="25" t="s">
        <v>24</v>
      </c>
      <c r="BK194" s="216">
        <f t="shared" si="29"/>
        <v>0</v>
      </c>
      <c r="BL194" s="25" t="s">
        <v>588</v>
      </c>
      <c r="BM194" s="25" t="s">
        <v>4359</v>
      </c>
    </row>
    <row r="195" spans="2:65" s="1" customFormat="1" ht="44.25" customHeight="1">
      <c r="B195" s="42"/>
      <c r="C195" s="205" t="s">
        <v>653</v>
      </c>
      <c r="D195" s="205" t="s">
        <v>230</v>
      </c>
      <c r="E195" s="206" t="s">
        <v>4360</v>
      </c>
      <c r="F195" s="207" t="s">
        <v>4176</v>
      </c>
      <c r="G195" s="208" t="s">
        <v>852</v>
      </c>
      <c r="H195" s="209">
        <v>16</v>
      </c>
      <c r="I195" s="210"/>
      <c r="J195" s="211">
        <f t="shared" si="20"/>
        <v>0</v>
      </c>
      <c r="K195" s="207" t="s">
        <v>3144</v>
      </c>
      <c r="L195" s="62"/>
      <c r="M195" s="212" t="s">
        <v>22</v>
      </c>
      <c r="N195" s="213" t="s">
        <v>50</v>
      </c>
      <c r="O195" s="43"/>
      <c r="P195" s="214">
        <f t="shared" si="21"/>
        <v>0</v>
      </c>
      <c r="Q195" s="214">
        <v>0</v>
      </c>
      <c r="R195" s="214">
        <f t="shared" si="22"/>
        <v>0</v>
      </c>
      <c r="S195" s="214">
        <v>0</v>
      </c>
      <c r="T195" s="215">
        <f t="shared" si="23"/>
        <v>0</v>
      </c>
      <c r="AR195" s="25" t="s">
        <v>588</v>
      </c>
      <c r="AT195" s="25" t="s">
        <v>230</v>
      </c>
      <c r="AU195" s="25" t="s">
        <v>24</v>
      </c>
      <c r="AY195" s="25" t="s">
        <v>228</v>
      </c>
      <c r="BE195" s="216">
        <f t="shared" si="24"/>
        <v>0</v>
      </c>
      <c r="BF195" s="216">
        <f t="shared" si="25"/>
        <v>0</v>
      </c>
      <c r="BG195" s="216">
        <f t="shared" si="26"/>
        <v>0</v>
      </c>
      <c r="BH195" s="216">
        <f t="shared" si="27"/>
        <v>0</v>
      </c>
      <c r="BI195" s="216">
        <f t="shared" si="28"/>
        <v>0</v>
      </c>
      <c r="BJ195" s="25" t="s">
        <v>24</v>
      </c>
      <c r="BK195" s="216">
        <f t="shared" si="29"/>
        <v>0</v>
      </c>
      <c r="BL195" s="25" t="s">
        <v>588</v>
      </c>
      <c r="BM195" s="25" t="s">
        <v>4361</v>
      </c>
    </row>
    <row r="196" spans="2:65" s="1" customFormat="1" ht="44.25" customHeight="1">
      <c r="B196" s="42"/>
      <c r="C196" s="205" t="s">
        <v>658</v>
      </c>
      <c r="D196" s="205" t="s">
        <v>230</v>
      </c>
      <c r="E196" s="206" t="s">
        <v>4362</v>
      </c>
      <c r="F196" s="207" t="s">
        <v>4279</v>
      </c>
      <c r="G196" s="208" t="s">
        <v>852</v>
      </c>
      <c r="H196" s="209">
        <v>2</v>
      </c>
      <c r="I196" s="210"/>
      <c r="J196" s="211">
        <f t="shared" si="20"/>
        <v>0</v>
      </c>
      <c r="K196" s="207" t="s">
        <v>3144</v>
      </c>
      <c r="L196" s="62"/>
      <c r="M196" s="212" t="s">
        <v>22</v>
      </c>
      <c r="N196" s="213" t="s">
        <v>50</v>
      </c>
      <c r="O196" s="43"/>
      <c r="P196" s="214">
        <f t="shared" si="21"/>
        <v>0</v>
      </c>
      <c r="Q196" s="214">
        <v>0</v>
      </c>
      <c r="R196" s="214">
        <f t="shared" si="22"/>
        <v>0</v>
      </c>
      <c r="S196" s="214">
        <v>0</v>
      </c>
      <c r="T196" s="215">
        <f t="shared" si="23"/>
        <v>0</v>
      </c>
      <c r="AR196" s="25" t="s">
        <v>588</v>
      </c>
      <c r="AT196" s="25" t="s">
        <v>230</v>
      </c>
      <c r="AU196" s="25" t="s">
        <v>24</v>
      </c>
      <c r="AY196" s="25" t="s">
        <v>228</v>
      </c>
      <c r="BE196" s="216">
        <f t="shared" si="24"/>
        <v>0</v>
      </c>
      <c r="BF196" s="216">
        <f t="shared" si="25"/>
        <v>0</v>
      </c>
      <c r="BG196" s="216">
        <f t="shared" si="26"/>
        <v>0</v>
      </c>
      <c r="BH196" s="216">
        <f t="shared" si="27"/>
        <v>0</v>
      </c>
      <c r="BI196" s="216">
        <f t="shared" si="28"/>
        <v>0</v>
      </c>
      <c r="BJ196" s="25" t="s">
        <v>24</v>
      </c>
      <c r="BK196" s="216">
        <f t="shared" si="29"/>
        <v>0</v>
      </c>
      <c r="BL196" s="25" t="s">
        <v>588</v>
      </c>
      <c r="BM196" s="25" t="s">
        <v>4363</v>
      </c>
    </row>
    <row r="197" spans="2:65" s="1" customFormat="1" ht="44.25" customHeight="1">
      <c r="B197" s="42"/>
      <c r="C197" s="205" t="s">
        <v>726</v>
      </c>
      <c r="D197" s="205" t="s">
        <v>230</v>
      </c>
      <c r="E197" s="206" t="s">
        <v>4364</v>
      </c>
      <c r="F197" s="207" t="s">
        <v>4179</v>
      </c>
      <c r="G197" s="208" t="s">
        <v>852</v>
      </c>
      <c r="H197" s="209">
        <v>9</v>
      </c>
      <c r="I197" s="210"/>
      <c r="J197" s="211">
        <f t="shared" si="20"/>
        <v>0</v>
      </c>
      <c r="K197" s="207" t="s">
        <v>3144</v>
      </c>
      <c r="L197" s="62"/>
      <c r="M197" s="212" t="s">
        <v>22</v>
      </c>
      <c r="N197" s="213" t="s">
        <v>50</v>
      </c>
      <c r="O197" s="43"/>
      <c r="P197" s="214">
        <f t="shared" si="21"/>
        <v>0</v>
      </c>
      <c r="Q197" s="214">
        <v>0</v>
      </c>
      <c r="R197" s="214">
        <f t="shared" si="22"/>
        <v>0</v>
      </c>
      <c r="S197" s="214">
        <v>0</v>
      </c>
      <c r="T197" s="215">
        <f t="shared" si="23"/>
        <v>0</v>
      </c>
      <c r="AR197" s="25" t="s">
        <v>588</v>
      </c>
      <c r="AT197" s="25" t="s">
        <v>230</v>
      </c>
      <c r="AU197" s="25" t="s">
        <v>24</v>
      </c>
      <c r="AY197" s="25" t="s">
        <v>228</v>
      </c>
      <c r="BE197" s="216">
        <f t="shared" si="24"/>
        <v>0</v>
      </c>
      <c r="BF197" s="216">
        <f t="shared" si="25"/>
        <v>0</v>
      </c>
      <c r="BG197" s="216">
        <f t="shared" si="26"/>
        <v>0</v>
      </c>
      <c r="BH197" s="216">
        <f t="shared" si="27"/>
        <v>0</v>
      </c>
      <c r="BI197" s="216">
        <f t="shared" si="28"/>
        <v>0</v>
      </c>
      <c r="BJ197" s="25" t="s">
        <v>24</v>
      </c>
      <c r="BK197" s="216">
        <f t="shared" si="29"/>
        <v>0</v>
      </c>
      <c r="BL197" s="25" t="s">
        <v>588</v>
      </c>
      <c r="BM197" s="25" t="s">
        <v>4365</v>
      </c>
    </row>
    <row r="198" spans="2:65" s="1" customFormat="1" ht="44.25" customHeight="1">
      <c r="B198" s="42"/>
      <c r="C198" s="205" t="s">
        <v>693</v>
      </c>
      <c r="D198" s="205" t="s">
        <v>230</v>
      </c>
      <c r="E198" s="206" t="s">
        <v>4366</v>
      </c>
      <c r="F198" s="207" t="s">
        <v>4182</v>
      </c>
      <c r="G198" s="208" t="s">
        <v>852</v>
      </c>
      <c r="H198" s="209">
        <v>2</v>
      </c>
      <c r="I198" s="210"/>
      <c r="J198" s="211">
        <f t="shared" si="20"/>
        <v>0</v>
      </c>
      <c r="K198" s="207" t="s">
        <v>3144</v>
      </c>
      <c r="L198" s="62"/>
      <c r="M198" s="212" t="s">
        <v>22</v>
      </c>
      <c r="N198" s="213" t="s">
        <v>50</v>
      </c>
      <c r="O198" s="43"/>
      <c r="P198" s="214">
        <f t="shared" si="21"/>
        <v>0</v>
      </c>
      <c r="Q198" s="214">
        <v>0</v>
      </c>
      <c r="R198" s="214">
        <f t="shared" si="22"/>
        <v>0</v>
      </c>
      <c r="S198" s="214">
        <v>0</v>
      </c>
      <c r="T198" s="215">
        <f t="shared" si="23"/>
        <v>0</v>
      </c>
      <c r="AR198" s="25" t="s">
        <v>588</v>
      </c>
      <c r="AT198" s="25" t="s">
        <v>230</v>
      </c>
      <c r="AU198" s="25" t="s">
        <v>24</v>
      </c>
      <c r="AY198" s="25" t="s">
        <v>228</v>
      </c>
      <c r="BE198" s="216">
        <f t="shared" si="24"/>
        <v>0</v>
      </c>
      <c r="BF198" s="216">
        <f t="shared" si="25"/>
        <v>0</v>
      </c>
      <c r="BG198" s="216">
        <f t="shared" si="26"/>
        <v>0</v>
      </c>
      <c r="BH198" s="216">
        <f t="shared" si="27"/>
        <v>0</v>
      </c>
      <c r="BI198" s="216">
        <f t="shared" si="28"/>
        <v>0</v>
      </c>
      <c r="BJ198" s="25" t="s">
        <v>24</v>
      </c>
      <c r="BK198" s="216">
        <f t="shared" si="29"/>
        <v>0</v>
      </c>
      <c r="BL198" s="25" t="s">
        <v>588</v>
      </c>
      <c r="BM198" s="25" t="s">
        <v>4367</v>
      </c>
    </row>
    <row r="199" spans="2:65" s="1" customFormat="1" ht="22.5" customHeight="1">
      <c r="B199" s="42"/>
      <c r="C199" s="205" t="s">
        <v>698</v>
      </c>
      <c r="D199" s="205" t="s">
        <v>230</v>
      </c>
      <c r="E199" s="206" t="s">
        <v>4368</v>
      </c>
      <c r="F199" s="207" t="s">
        <v>4185</v>
      </c>
      <c r="G199" s="208" t="s">
        <v>852</v>
      </c>
      <c r="H199" s="209">
        <v>7</v>
      </c>
      <c r="I199" s="210"/>
      <c r="J199" s="211">
        <f t="shared" si="20"/>
        <v>0</v>
      </c>
      <c r="K199" s="207" t="s">
        <v>3144</v>
      </c>
      <c r="L199" s="62"/>
      <c r="M199" s="212" t="s">
        <v>22</v>
      </c>
      <c r="N199" s="213" t="s">
        <v>50</v>
      </c>
      <c r="O199" s="43"/>
      <c r="P199" s="214">
        <f t="shared" si="21"/>
        <v>0</v>
      </c>
      <c r="Q199" s="214">
        <v>0</v>
      </c>
      <c r="R199" s="214">
        <f t="shared" si="22"/>
        <v>0</v>
      </c>
      <c r="S199" s="214">
        <v>0</v>
      </c>
      <c r="T199" s="215">
        <f t="shared" si="23"/>
        <v>0</v>
      </c>
      <c r="AR199" s="25" t="s">
        <v>588</v>
      </c>
      <c r="AT199" s="25" t="s">
        <v>230</v>
      </c>
      <c r="AU199" s="25" t="s">
        <v>24</v>
      </c>
      <c r="AY199" s="25" t="s">
        <v>228</v>
      </c>
      <c r="BE199" s="216">
        <f t="shared" si="24"/>
        <v>0</v>
      </c>
      <c r="BF199" s="216">
        <f t="shared" si="25"/>
        <v>0</v>
      </c>
      <c r="BG199" s="216">
        <f t="shared" si="26"/>
        <v>0</v>
      </c>
      <c r="BH199" s="216">
        <f t="shared" si="27"/>
        <v>0</v>
      </c>
      <c r="BI199" s="216">
        <f t="shared" si="28"/>
        <v>0</v>
      </c>
      <c r="BJ199" s="25" t="s">
        <v>24</v>
      </c>
      <c r="BK199" s="216">
        <f t="shared" si="29"/>
        <v>0</v>
      </c>
      <c r="BL199" s="25" t="s">
        <v>588</v>
      </c>
      <c r="BM199" s="25" t="s">
        <v>4369</v>
      </c>
    </row>
    <row r="200" spans="2:65" s="1" customFormat="1" ht="22.5" customHeight="1">
      <c r="B200" s="42"/>
      <c r="C200" s="205" t="s">
        <v>714</v>
      </c>
      <c r="D200" s="205" t="s">
        <v>230</v>
      </c>
      <c r="E200" s="206" t="s">
        <v>4370</v>
      </c>
      <c r="F200" s="207" t="s">
        <v>4188</v>
      </c>
      <c r="G200" s="208" t="s">
        <v>852</v>
      </c>
      <c r="H200" s="209">
        <v>6</v>
      </c>
      <c r="I200" s="210"/>
      <c r="J200" s="211">
        <f t="shared" si="20"/>
        <v>0</v>
      </c>
      <c r="K200" s="207" t="s">
        <v>3144</v>
      </c>
      <c r="L200" s="62"/>
      <c r="M200" s="212" t="s">
        <v>22</v>
      </c>
      <c r="N200" s="213" t="s">
        <v>50</v>
      </c>
      <c r="O200" s="43"/>
      <c r="P200" s="214">
        <f t="shared" si="21"/>
        <v>0</v>
      </c>
      <c r="Q200" s="214">
        <v>0</v>
      </c>
      <c r="R200" s="214">
        <f t="shared" si="22"/>
        <v>0</v>
      </c>
      <c r="S200" s="214">
        <v>0</v>
      </c>
      <c r="T200" s="215">
        <f t="shared" si="23"/>
        <v>0</v>
      </c>
      <c r="AR200" s="25" t="s">
        <v>588</v>
      </c>
      <c r="AT200" s="25" t="s">
        <v>230</v>
      </c>
      <c r="AU200" s="25" t="s">
        <v>24</v>
      </c>
      <c r="AY200" s="25" t="s">
        <v>228</v>
      </c>
      <c r="BE200" s="216">
        <f t="shared" si="24"/>
        <v>0</v>
      </c>
      <c r="BF200" s="216">
        <f t="shared" si="25"/>
        <v>0</v>
      </c>
      <c r="BG200" s="216">
        <f t="shared" si="26"/>
        <v>0</v>
      </c>
      <c r="BH200" s="216">
        <f t="shared" si="27"/>
        <v>0</v>
      </c>
      <c r="BI200" s="216">
        <f t="shared" si="28"/>
        <v>0</v>
      </c>
      <c r="BJ200" s="25" t="s">
        <v>24</v>
      </c>
      <c r="BK200" s="216">
        <f t="shared" si="29"/>
        <v>0</v>
      </c>
      <c r="BL200" s="25" t="s">
        <v>588</v>
      </c>
      <c r="BM200" s="25" t="s">
        <v>4371</v>
      </c>
    </row>
    <row r="201" spans="2:65" s="1" customFormat="1" ht="22.5" customHeight="1">
      <c r="B201" s="42"/>
      <c r="C201" s="205" t="s">
        <v>731</v>
      </c>
      <c r="D201" s="205" t="s">
        <v>230</v>
      </c>
      <c r="E201" s="206" t="s">
        <v>4372</v>
      </c>
      <c r="F201" s="207" t="s">
        <v>4191</v>
      </c>
      <c r="G201" s="208" t="s">
        <v>852</v>
      </c>
      <c r="H201" s="209">
        <v>7</v>
      </c>
      <c r="I201" s="210"/>
      <c r="J201" s="211">
        <f t="shared" si="20"/>
        <v>0</v>
      </c>
      <c r="K201" s="207" t="s">
        <v>3144</v>
      </c>
      <c r="L201" s="62"/>
      <c r="M201" s="212" t="s">
        <v>22</v>
      </c>
      <c r="N201" s="213" t="s">
        <v>50</v>
      </c>
      <c r="O201" s="43"/>
      <c r="P201" s="214">
        <f t="shared" si="21"/>
        <v>0</v>
      </c>
      <c r="Q201" s="214">
        <v>0</v>
      </c>
      <c r="R201" s="214">
        <f t="shared" si="22"/>
        <v>0</v>
      </c>
      <c r="S201" s="214">
        <v>0</v>
      </c>
      <c r="T201" s="215">
        <f t="shared" si="23"/>
        <v>0</v>
      </c>
      <c r="AR201" s="25" t="s">
        <v>588</v>
      </c>
      <c r="AT201" s="25" t="s">
        <v>230</v>
      </c>
      <c r="AU201" s="25" t="s">
        <v>24</v>
      </c>
      <c r="AY201" s="25" t="s">
        <v>228</v>
      </c>
      <c r="BE201" s="216">
        <f t="shared" si="24"/>
        <v>0</v>
      </c>
      <c r="BF201" s="216">
        <f t="shared" si="25"/>
        <v>0</v>
      </c>
      <c r="BG201" s="216">
        <f t="shared" si="26"/>
        <v>0</v>
      </c>
      <c r="BH201" s="216">
        <f t="shared" si="27"/>
        <v>0</v>
      </c>
      <c r="BI201" s="216">
        <f t="shared" si="28"/>
        <v>0</v>
      </c>
      <c r="BJ201" s="25" t="s">
        <v>24</v>
      </c>
      <c r="BK201" s="216">
        <f t="shared" si="29"/>
        <v>0</v>
      </c>
      <c r="BL201" s="25" t="s">
        <v>588</v>
      </c>
      <c r="BM201" s="25" t="s">
        <v>4373</v>
      </c>
    </row>
    <row r="202" spans="2:65" s="1" customFormat="1" ht="22.5" customHeight="1">
      <c r="B202" s="42"/>
      <c r="C202" s="205" t="s">
        <v>736</v>
      </c>
      <c r="D202" s="205" t="s">
        <v>230</v>
      </c>
      <c r="E202" s="206" t="s">
        <v>4374</v>
      </c>
      <c r="F202" s="207" t="s">
        <v>4194</v>
      </c>
      <c r="G202" s="208" t="s">
        <v>852</v>
      </c>
      <c r="H202" s="209">
        <v>4</v>
      </c>
      <c r="I202" s="210"/>
      <c r="J202" s="211">
        <f t="shared" si="20"/>
        <v>0</v>
      </c>
      <c r="K202" s="207" t="s">
        <v>3144</v>
      </c>
      <c r="L202" s="62"/>
      <c r="M202" s="212" t="s">
        <v>22</v>
      </c>
      <c r="N202" s="213" t="s">
        <v>50</v>
      </c>
      <c r="O202" s="43"/>
      <c r="P202" s="214">
        <f t="shared" si="21"/>
        <v>0</v>
      </c>
      <c r="Q202" s="214">
        <v>0</v>
      </c>
      <c r="R202" s="214">
        <f t="shared" si="22"/>
        <v>0</v>
      </c>
      <c r="S202" s="214">
        <v>0</v>
      </c>
      <c r="T202" s="215">
        <f t="shared" si="23"/>
        <v>0</v>
      </c>
      <c r="AR202" s="25" t="s">
        <v>588</v>
      </c>
      <c r="AT202" s="25" t="s">
        <v>230</v>
      </c>
      <c r="AU202" s="25" t="s">
        <v>24</v>
      </c>
      <c r="AY202" s="25" t="s">
        <v>228</v>
      </c>
      <c r="BE202" s="216">
        <f t="shared" si="24"/>
        <v>0</v>
      </c>
      <c r="BF202" s="216">
        <f t="shared" si="25"/>
        <v>0</v>
      </c>
      <c r="BG202" s="216">
        <f t="shared" si="26"/>
        <v>0</v>
      </c>
      <c r="BH202" s="216">
        <f t="shared" si="27"/>
        <v>0</v>
      </c>
      <c r="BI202" s="216">
        <f t="shared" si="28"/>
        <v>0</v>
      </c>
      <c r="BJ202" s="25" t="s">
        <v>24</v>
      </c>
      <c r="BK202" s="216">
        <f t="shared" si="29"/>
        <v>0</v>
      </c>
      <c r="BL202" s="25" t="s">
        <v>588</v>
      </c>
      <c r="BM202" s="25" t="s">
        <v>4375</v>
      </c>
    </row>
    <row r="203" spans="2:65" s="1" customFormat="1" ht="22.5" customHeight="1">
      <c r="B203" s="42"/>
      <c r="C203" s="205" t="s">
        <v>740</v>
      </c>
      <c r="D203" s="205" t="s">
        <v>230</v>
      </c>
      <c r="E203" s="206" t="s">
        <v>4376</v>
      </c>
      <c r="F203" s="207" t="s">
        <v>4292</v>
      </c>
      <c r="G203" s="208" t="s">
        <v>852</v>
      </c>
      <c r="H203" s="209">
        <v>2</v>
      </c>
      <c r="I203" s="210"/>
      <c r="J203" s="211">
        <f t="shared" si="20"/>
        <v>0</v>
      </c>
      <c r="K203" s="207" t="s">
        <v>3144</v>
      </c>
      <c r="L203" s="62"/>
      <c r="M203" s="212" t="s">
        <v>22</v>
      </c>
      <c r="N203" s="213" t="s">
        <v>50</v>
      </c>
      <c r="O203" s="43"/>
      <c r="P203" s="214">
        <f t="shared" si="21"/>
        <v>0</v>
      </c>
      <c r="Q203" s="214">
        <v>0</v>
      </c>
      <c r="R203" s="214">
        <f t="shared" si="22"/>
        <v>0</v>
      </c>
      <c r="S203" s="214">
        <v>0</v>
      </c>
      <c r="T203" s="215">
        <f t="shared" si="23"/>
        <v>0</v>
      </c>
      <c r="AR203" s="25" t="s">
        <v>588</v>
      </c>
      <c r="AT203" s="25" t="s">
        <v>230</v>
      </c>
      <c r="AU203" s="25" t="s">
        <v>24</v>
      </c>
      <c r="AY203" s="25" t="s">
        <v>228</v>
      </c>
      <c r="BE203" s="216">
        <f t="shared" si="24"/>
        <v>0</v>
      </c>
      <c r="BF203" s="216">
        <f t="shared" si="25"/>
        <v>0</v>
      </c>
      <c r="BG203" s="216">
        <f t="shared" si="26"/>
        <v>0</v>
      </c>
      <c r="BH203" s="216">
        <f t="shared" si="27"/>
        <v>0</v>
      </c>
      <c r="BI203" s="216">
        <f t="shared" si="28"/>
        <v>0</v>
      </c>
      <c r="BJ203" s="25" t="s">
        <v>24</v>
      </c>
      <c r="BK203" s="216">
        <f t="shared" si="29"/>
        <v>0</v>
      </c>
      <c r="BL203" s="25" t="s">
        <v>588</v>
      </c>
      <c r="BM203" s="25" t="s">
        <v>4377</v>
      </c>
    </row>
    <row r="204" spans="2:65" s="1" customFormat="1" ht="31.5" customHeight="1">
      <c r="B204" s="42"/>
      <c r="C204" s="205" t="s">
        <v>744</v>
      </c>
      <c r="D204" s="205" t="s">
        <v>230</v>
      </c>
      <c r="E204" s="206" t="s">
        <v>4378</v>
      </c>
      <c r="F204" s="207" t="s">
        <v>4200</v>
      </c>
      <c r="G204" s="208" t="s">
        <v>852</v>
      </c>
      <c r="H204" s="209">
        <v>2</v>
      </c>
      <c r="I204" s="210"/>
      <c r="J204" s="211">
        <f t="shared" si="20"/>
        <v>0</v>
      </c>
      <c r="K204" s="207" t="s">
        <v>3144</v>
      </c>
      <c r="L204" s="62"/>
      <c r="M204" s="212" t="s">
        <v>22</v>
      </c>
      <c r="N204" s="213" t="s">
        <v>50</v>
      </c>
      <c r="O204" s="43"/>
      <c r="P204" s="214">
        <f t="shared" si="21"/>
        <v>0</v>
      </c>
      <c r="Q204" s="214">
        <v>0</v>
      </c>
      <c r="R204" s="214">
        <f t="shared" si="22"/>
        <v>0</v>
      </c>
      <c r="S204" s="214">
        <v>0</v>
      </c>
      <c r="T204" s="215">
        <f t="shared" si="23"/>
        <v>0</v>
      </c>
      <c r="AR204" s="25" t="s">
        <v>588</v>
      </c>
      <c r="AT204" s="25" t="s">
        <v>230</v>
      </c>
      <c r="AU204" s="25" t="s">
        <v>24</v>
      </c>
      <c r="AY204" s="25" t="s">
        <v>228</v>
      </c>
      <c r="BE204" s="216">
        <f t="shared" si="24"/>
        <v>0</v>
      </c>
      <c r="BF204" s="216">
        <f t="shared" si="25"/>
        <v>0</v>
      </c>
      <c r="BG204" s="216">
        <f t="shared" si="26"/>
        <v>0</v>
      </c>
      <c r="BH204" s="216">
        <f t="shared" si="27"/>
        <v>0</v>
      </c>
      <c r="BI204" s="216">
        <f t="shared" si="28"/>
        <v>0</v>
      </c>
      <c r="BJ204" s="25" t="s">
        <v>24</v>
      </c>
      <c r="BK204" s="216">
        <f t="shared" si="29"/>
        <v>0</v>
      </c>
      <c r="BL204" s="25" t="s">
        <v>588</v>
      </c>
      <c r="BM204" s="25" t="s">
        <v>4379</v>
      </c>
    </row>
    <row r="205" spans="2:65" s="1" customFormat="1" ht="31.5" customHeight="1">
      <c r="B205" s="42"/>
      <c r="C205" s="205" t="s">
        <v>748</v>
      </c>
      <c r="D205" s="205" t="s">
        <v>230</v>
      </c>
      <c r="E205" s="206" t="s">
        <v>4380</v>
      </c>
      <c r="F205" s="207" t="s">
        <v>4295</v>
      </c>
      <c r="G205" s="208" t="s">
        <v>852</v>
      </c>
      <c r="H205" s="209">
        <v>5</v>
      </c>
      <c r="I205" s="210"/>
      <c r="J205" s="211">
        <f t="shared" si="20"/>
        <v>0</v>
      </c>
      <c r="K205" s="207" t="s">
        <v>3144</v>
      </c>
      <c r="L205" s="62"/>
      <c r="M205" s="212" t="s">
        <v>22</v>
      </c>
      <c r="N205" s="213" t="s">
        <v>50</v>
      </c>
      <c r="O205" s="43"/>
      <c r="P205" s="214">
        <f t="shared" si="21"/>
        <v>0</v>
      </c>
      <c r="Q205" s="214">
        <v>0</v>
      </c>
      <c r="R205" s="214">
        <f t="shared" si="22"/>
        <v>0</v>
      </c>
      <c r="S205" s="214">
        <v>0</v>
      </c>
      <c r="T205" s="215">
        <f t="shared" si="23"/>
        <v>0</v>
      </c>
      <c r="AR205" s="25" t="s">
        <v>588</v>
      </c>
      <c r="AT205" s="25" t="s">
        <v>230</v>
      </c>
      <c r="AU205" s="25" t="s">
        <v>24</v>
      </c>
      <c r="AY205" s="25" t="s">
        <v>228</v>
      </c>
      <c r="BE205" s="216">
        <f t="shared" si="24"/>
        <v>0</v>
      </c>
      <c r="BF205" s="216">
        <f t="shared" si="25"/>
        <v>0</v>
      </c>
      <c r="BG205" s="216">
        <f t="shared" si="26"/>
        <v>0</v>
      </c>
      <c r="BH205" s="216">
        <f t="shared" si="27"/>
        <v>0</v>
      </c>
      <c r="BI205" s="216">
        <f t="shared" si="28"/>
        <v>0</v>
      </c>
      <c r="BJ205" s="25" t="s">
        <v>24</v>
      </c>
      <c r="BK205" s="216">
        <f t="shared" si="29"/>
        <v>0</v>
      </c>
      <c r="BL205" s="25" t="s">
        <v>588</v>
      </c>
      <c r="BM205" s="25" t="s">
        <v>4381</v>
      </c>
    </row>
    <row r="206" spans="2:65" s="1" customFormat="1" ht="22.5" customHeight="1">
      <c r="B206" s="42"/>
      <c r="C206" s="205" t="s">
        <v>753</v>
      </c>
      <c r="D206" s="205" t="s">
        <v>230</v>
      </c>
      <c r="E206" s="206" t="s">
        <v>4382</v>
      </c>
      <c r="F206" s="207" t="s">
        <v>4206</v>
      </c>
      <c r="G206" s="208" t="s">
        <v>675</v>
      </c>
      <c r="H206" s="209">
        <v>15</v>
      </c>
      <c r="I206" s="210"/>
      <c r="J206" s="211">
        <f t="shared" si="20"/>
        <v>0</v>
      </c>
      <c r="K206" s="207" t="s">
        <v>3144</v>
      </c>
      <c r="L206" s="62"/>
      <c r="M206" s="212" t="s">
        <v>22</v>
      </c>
      <c r="N206" s="213" t="s">
        <v>50</v>
      </c>
      <c r="O206" s="43"/>
      <c r="P206" s="214">
        <f t="shared" si="21"/>
        <v>0</v>
      </c>
      <c r="Q206" s="214">
        <v>0</v>
      </c>
      <c r="R206" s="214">
        <f t="shared" si="22"/>
        <v>0</v>
      </c>
      <c r="S206" s="214">
        <v>0</v>
      </c>
      <c r="T206" s="215">
        <f t="shared" si="23"/>
        <v>0</v>
      </c>
      <c r="AR206" s="25" t="s">
        <v>588</v>
      </c>
      <c r="AT206" s="25" t="s">
        <v>230</v>
      </c>
      <c r="AU206" s="25" t="s">
        <v>24</v>
      </c>
      <c r="AY206" s="25" t="s">
        <v>228</v>
      </c>
      <c r="BE206" s="216">
        <f t="shared" si="24"/>
        <v>0</v>
      </c>
      <c r="BF206" s="216">
        <f t="shared" si="25"/>
        <v>0</v>
      </c>
      <c r="BG206" s="216">
        <f t="shared" si="26"/>
        <v>0</v>
      </c>
      <c r="BH206" s="216">
        <f t="shared" si="27"/>
        <v>0</v>
      </c>
      <c r="BI206" s="216">
        <f t="shared" si="28"/>
        <v>0</v>
      </c>
      <c r="BJ206" s="25" t="s">
        <v>24</v>
      </c>
      <c r="BK206" s="216">
        <f t="shared" si="29"/>
        <v>0</v>
      </c>
      <c r="BL206" s="25" t="s">
        <v>588</v>
      </c>
      <c r="BM206" s="25" t="s">
        <v>4383</v>
      </c>
    </row>
    <row r="207" spans="2:65" s="1" customFormat="1" ht="22.5" customHeight="1">
      <c r="B207" s="42"/>
      <c r="C207" s="205" t="s">
        <v>759</v>
      </c>
      <c r="D207" s="205" t="s">
        <v>230</v>
      </c>
      <c r="E207" s="206" t="s">
        <v>4384</v>
      </c>
      <c r="F207" s="207" t="s">
        <v>4209</v>
      </c>
      <c r="G207" s="208" t="s">
        <v>675</v>
      </c>
      <c r="H207" s="209">
        <v>8</v>
      </c>
      <c r="I207" s="210"/>
      <c r="J207" s="211">
        <f t="shared" si="20"/>
        <v>0</v>
      </c>
      <c r="K207" s="207" t="s">
        <v>3144</v>
      </c>
      <c r="L207" s="62"/>
      <c r="M207" s="212" t="s">
        <v>22</v>
      </c>
      <c r="N207" s="213" t="s">
        <v>50</v>
      </c>
      <c r="O207" s="43"/>
      <c r="P207" s="214">
        <f t="shared" si="21"/>
        <v>0</v>
      </c>
      <c r="Q207" s="214">
        <v>0</v>
      </c>
      <c r="R207" s="214">
        <f t="shared" si="22"/>
        <v>0</v>
      </c>
      <c r="S207" s="214">
        <v>0</v>
      </c>
      <c r="T207" s="215">
        <f t="shared" si="23"/>
        <v>0</v>
      </c>
      <c r="AR207" s="25" t="s">
        <v>588</v>
      </c>
      <c r="AT207" s="25" t="s">
        <v>230</v>
      </c>
      <c r="AU207" s="25" t="s">
        <v>24</v>
      </c>
      <c r="AY207" s="25" t="s">
        <v>228</v>
      </c>
      <c r="BE207" s="216">
        <f t="shared" si="24"/>
        <v>0</v>
      </c>
      <c r="BF207" s="216">
        <f t="shared" si="25"/>
        <v>0</v>
      </c>
      <c r="BG207" s="216">
        <f t="shared" si="26"/>
        <v>0</v>
      </c>
      <c r="BH207" s="216">
        <f t="shared" si="27"/>
        <v>0</v>
      </c>
      <c r="BI207" s="216">
        <f t="shared" si="28"/>
        <v>0</v>
      </c>
      <c r="BJ207" s="25" t="s">
        <v>24</v>
      </c>
      <c r="BK207" s="216">
        <f t="shared" si="29"/>
        <v>0</v>
      </c>
      <c r="BL207" s="25" t="s">
        <v>588</v>
      </c>
      <c r="BM207" s="25" t="s">
        <v>4385</v>
      </c>
    </row>
    <row r="208" spans="2:65" s="1" customFormat="1" ht="22.5" customHeight="1">
      <c r="B208" s="42"/>
      <c r="C208" s="205" t="s">
        <v>764</v>
      </c>
      <c r="D208" s="205" t="s">
        <v>230</v>
      </c>
      <c r="E208" s="206" t="s">
        <v>4386</v>
      </c>
      <c r="F208" s="207" t="s">
        <v>4212</v>
      </c>
      <c r="G208" s="208" t="s">
        <v>675</v>
      </c>
      <c r="H208" s="209">
        <v>1</v>
      </c>
      <c r="I208" s="210"/>
      <c r="J208" s="211">
        <f t="shared" si="20"/>
        <v>0</v>
      </c>
      <c r="K208" s="207" t="s">
        <v>3144</v>
      </c>
      <c r="L208" s="62"/>
      <c r="M208" s="212" t="s">
        <v>22</v>
      </c>
      <c r="N208" s="213" t="s">
        <v>50</v>
      </c>
      <c r="O208" s="43"/>
      <c r="P208" s="214">
        <f t="shared" si="21"/>
        <v>0</v>
      </c>
      <c r="Q208" s="214">
        <v>0</v>
      </c>
      <c r="R208" s="214">
        <f t="shared" si="22"/>
        <v>0</v>
      </c>
      <c r="S208" s="214">
        <v>0</v>
      </c>
      <c r="T208" s="215">
        <f t="shared" si="23"/>
        <v>0</v>
      </c>
      <c r="AR208" s="25" t="s">
        <v>588</v>
      </c>
      <c r="AT208" s="25" t="s">
        <v>230</v>
      </c>
      <c r="AU208" s="25" t="s">
        <v>24</v>
      </c>
      <c r="AY208" s="25" t="s">
        <v>228</v>
      </c>
      <c r="BE208" s="216">
        <f t="shared" si="24"/>
        <v>0</v>
      </c>
      <c r="BF208" s="216">
        <f t="shared" si="25"/>
        <v>0</v>
      </c>
      <c r="BG208" s="216">
        <f t="shared" si="26"/>
        <v>0</v>
      </c>
      <c r="BH208" s="216">
        <f t="shared" si="27"/>
        <v>0</v>
      </c>
      <c r="BI208" s="216">
        <f t="shared" si="28"/>
        <v>0</v>
      </c>
      <c r="BJ208" s="25" t="s">
        <v>24</v>
      </c>
      <c r="BK208" s="216">
        <f t="shared" si="29"/>
        <v>0</v>
      </c>
      <c r="BL208" s="25" t="s">
        <v>588</v>
      </c>
      <c r="BM208" s="25" t="s">
        <v>4387</v>
      </c>
    </row>
    <row r="209" spans="2:65" s="1" customFormat="1" ht="44.25" customHeight="1">
      <c r="B209" s="42"/>
      <c r="C209" s="205" t="s">
        <v>768</v>
      </c>
      <c r="D209" s="205" t="s">
        <v>230</v>
      </c>
      <c r="E209" s="206" t="s">
        <v>4388</v>
      </c>
      <c r="F209" s="207" t="s">
        <v>4215</v>
      </c>
      <c r="G209" s="208" t="s">
        <v>675</v>
      </c>
      <c r="H209" s="209">
        <v>23</v>
      </c>
      <c r="I209" s="210"/>
      <c r="J209" s="211">
        <f t="shared" si="20"/>
        <v>0</v>
      </c>
      <c r="K209" s="207" t="s">
        <v>3144</v>
      </c>
      <c r="L209" s="62"/>
      <c r="M209" s="212" t="s">
        <v>22</v>
      </c>
      <c r="N209" s="213" t="s">
        <v>50</v>
      </c>
      <c r="O209" s="43"/>
      <c r="P209" s="214">
        <f t="shared" si="21"/>
        <v>0</v>
      </c>
      <c r="Q209" s="214">
        <v>0</v>
      </c>
      <c r="R209" s="214">
        <f t="shared" si="22"/>
        <v>0</v>
      </c>
      <c r="S209" s="214">
        <v>0</v>
      </c>
      <c r="T209" s="215">
        <f t="shared" si="23"/>
        <v>0</v>
      </c>
      <c r="AR209" s="25" t="s">
        <v>588</v>
      </c>
      <c r="AT209" s="25" t="s">
        <v>230</v>
      </c>
      <c r="AU209" s="25" t="s">
        <v>24</v>
      </c>
      <c r="AY209" s="25" t="s">
        <v>228</v>
      </c>
      <c r="BE209" s="216">
        <f t="shared" si="24"/>
        <v>0</v>
      </c>
      <c r="BF209" s="216">
        <f t="shared" si="25"/>
        <v>0</v>
      </c>
      <c r="BG209" s="216">
        <f t="shared" si="26"/>
        <v>0</v>
      </c>
      <c r="BH209" s="216">
        <f t="shared" si="27"/>
        <v>0</v>
      </c>
      <c r="BI209" s="216">
        <f t="shared" si="28"/>
        <v>0</v>
      </c>
      <c r="BJ209" s="25" t="s">
        <v>24</v>
      </c>
      <c r="BK209" s="216">
        <f t="shared" si="29"/>
        <v>0</v>
      </c>
      <c r="BL209" s="25" t="s">
        <v>588</v>
      </c>
      <c r="BM209" s="25" t="s">
        <v>4389</v>
      </c>
    </row>
    <row r="210" spans="2:65" s="1" customFormat="1" ht="44.25" customHeight="1">
      <c r="B210" s="42"/>
      <c r="C210" s="205" t="s">
        <v>772</v>
      </c>
      <c r="D210" s="205" t="s">
        <v>230</v>
      </c>
      <c r="E210" s="206" t="s">
        <v>4390</v>
      </c>
      <c r="F210" s="207" t="s">
        <v>4218</v>
      </c>
      <c r="G210" s="208" t="s">
        <v>675</v>
      </c>
      <c r="H210" s="209">
        <v>10</v>
      </c>
      <c r="I210" s="210"/>
      <c r="J210" s="211">
        <f t="shared" si="20"/>
        <v>0</v>
      </c>
      <c r="K210" s="207" t="s">
        <v>3144</v>
      </c>
      <c r="L210" s="62"/>
      <c r="M210" s="212" t="s">
        <v>22</v>
      </c>
      <c r="N210" s="213" t="s">
        <v>50</v>
      </c>
      <c r="O210" s="43"/>
      <c r="P210" s="214">
        <f t="shared" si="21"/>
        <v>0</v>
      </c>
      <c r="Q210" s="214">
        <v>0</v>
      </c>
      <c r="R210" s="214">
        <f t="shared" si="22"/>
        <v>0</v>
      </c>
      <c r="S210" s="214">
        <v>0</v>
      </c>
      <c r="T210" s="215">
        <f t="shared" si="23"/>
        <v>0</v>
      </c>
      <c r="AR210" s="25" t="s">
        <v>588</v>
      </c>
      <c r="AT210" s="25" t="s">
        <v>230</v>
      </c>
      <c r="AU210" s="25" t="s">
        <v>24</v>
      </c>
      <c r="AY210" s="25" t="s">
        <v>228</v>
      </c>
      <c r="BE210" s="216">
        <f t="shared" si="24"/>
        <v>0</v>
      </c>
      <c r="BF210" s="216">
        <f t="shared" si="25"/>
        <v>0</v>
      </c>
      <c r="BG210" s="216">
        <f t="shared" si="26"/>
        <v>0</v>
      </c>
      <c r="BH210" s="216">
        <f t="shared" si="27"/>
        <v>0</v>
      </c>
      <c r="BI210" s="216">
        <f t="shared" si="28"/>
        <v>0</v>
      </c>
      <c r="BJ210" s="25" t="s">
        <v>24</v>
      </c>
      <c r="BK210" s="216">
        <f t="shared" si="29"/>
        <v>0</v>
      </c>
      <c r="BL210" s="25" t="s">
        <v>588</v>
      </c>
      <c r="BM210" s="25" t="s">
        <v>4391</v>
      </c>
    </row>
    <row r="211" spans="2:65" s="1" customFormat="1" ht="44.25" customHeight="1">
      <c r="B211" s="42"/>
      <c r="C211" s="205" t="s">
        <v>777</v>
      </c>
      <c r="D211" s="205" t="s">
        <v>230</v>
      </c>
      <c r="E211" s="206" t="s">
        <v>4392</v>
      </c>
      <c r="F211" s="207" t="s">
        <v>4306</v>
      </c>
      <c r="G211" s="208" t="s">
        <v>675</v>
      </c>
      <c r="H211" s="209">
        <v>7</v>
      </c>
      <c r="I211" s="210"/>
      <c r="J211" s="211">
        <f t="shared" si="20"/>
        <v>0</v>
      </c>
      <c r="K211" s="207" t="s">
        <v>3144</v>
      </c>
      <c r="L211" s="62"/>
      <c r="M211" s="212" t="s">
        <v>22</v>
      </c>
      <c r="N211" s="213" t="s">
        <v>50</v>
      </c>
      <c r="O211" s="43"/>
      <c r="P211" s="214">
        <f t="shared" si="21"/>
        <v>0</v>
      </c>
      <c r="Q211" s="214">
        <v>0</v>
      </c>
      <c r="R211" s="214">
        <f t="shared" si="22"/>
        <v>0</v>
      </c>
      <c r="S211" s="214">
        <v>0</v>
      </c>
      <c r="T211" s="215">
        <f t="shared" si="23"/>
        <v>0</v>
      </c>
      <c r="AR211" s="25" t="s">
        <v>588</v>
      </c>
      <c r="AT211" s="25" t="s">
        <v>230</v>
      </c>
      <c r="AU211" s="25" t="s">
        <v>24</v>
      </c>
      <c r="AY211" s="25" t="s">
        <v>228</v>
      </c>
      <c r="BE211" s="216">
        <f t="shared" si="24"/>
        <v>0</v>
      </c>
      <c r="BF211" s="216">
        <f t="shared" si="25"/>
        <v>0</v>
      </c>
      <c r="BG211" s="216">
        <f t="shared" si="26"/>
        <v>0</v>
      </c>
      <c r="BH211" s="216">
        <f t="shared" si="27"/>
        <v>0</v>
      </c>
      <c r="BI211" s="216">
        <f t="shared" si="28"/>
        <v>0</v>
      </c>
      <c r="BJ211" s="25" t="s">
        <v>24</v>
      </c>
      <c r="BK211" s="216">
        <f t="shared" si="29"/>
        <v>0</v>
      </c>
      <c r="BL211" s="25" t="s">
        <v>588</v>
      </c>
      <c r="BM211" s="25" t="s">
        <v>4393</v>
      </c>
    </row>
    <row r="212" spans="2:65" s="1" customFormat="1" ht="44.25" customHeight="1">
      <c r="B212" s="42"/>
      <c r="C212" s="205" t="s">
        <v>787</v>
      </c>
      <c r="D212" s="205" t="s">
        <v>230</v>
      </c>
      <c r="E212" s="206" t="s">
        <v>4394</v>
      </c>
      <c r="F212" s="207" t="s">
        <v>4224</v>
      </c>
      <c r="G212" s="208" t="s">
        <v>675</v>
      </c>
      <c r="H212" s="209">
        <v>7</v>
      </c>
      <c r="I212" s="210"/>
      <c r="J212" s="211">
        <f t="shared" si="20"/>
        <v>0</v>
      </c>
      <c r="K212" s="207" t="s">
        <v>3144</v>
      </c>
      <c r="L212" s="62"/>
      <c r="M212" s="212" t="s">
        <v>22</v>
      </c>
      <c r="N212" s="213" t="s">
        <v>50</v>
      </c>
      <c r="O212" s="43"/>
      <c r="P212" s="214">
        <f t="shared" si="21"/>
        <v>0</v>
      </c>
      <c r="Q212" s="214">
        <v>0</v>
      </c>
      <c r="R212" s="214">
        <f t="shared" si="22"/>
        <v>0</v>
      </c>
      <c r="S212" s="214">
        <v>0</v>
      </c>
      <c r="T212" s="215">
        <f t="shared" si="23"/>
        <v>0</v>
      </c>
      <c r="AR212" s="25" t="s">
        <v>588</v>
      </c>
      <c r="AT212" s="25" t="s">
        <v>230</v>
      </c>
      <c r="AU212" s="25" t="s">
        <v>24</v>
      </c>
      <c r="AY212" s="25" t="s">
        <v>228</v>
      </c>
      <c r="BE212" s="216">
        <f t="shared" si="24"/>
        <v>0</v>
      </c>
      <c r="BF212" s="216">
        <f t="shared" si="25"/>
        <v>0</v>
      </c>
      <c r="BG212" s="216">
        <f t="shared" si="26"/>
        <v>0</v>
      </c>
      <c r="BH212" s="216">
        <f t="shared" si="27"/>
        <v>0</v>
      </c>
      <c r="BI212" s="216">
        <f t="shared" si="28"/>
        <v>0</v>
      </c>
      <c r="BJ212" s="25" t="s">
        <v>24</v>
      </c>
      <c r="BK212" s="216">
        <f t="shared" si="29"/>
        <v>0</v>
      </c>
      <c r="BL212" s="25" t="s">
        <v>588</v>
      </c>
      <c r="BM212" s="25" t="s">
        <v>4395</v>
      </c>
    </row>
    <row r="213" spans="2:65" s="1" customFormat="1" ht="31.5" customHeight="1">
      <c r="B213" s="42"/>
      <c r="C213" s="205" t="s">
        <v>792</v>
      </c>
      <c r="D213" s="205" t="s">
        <v>230</v>
      </c>
      <c r="E213" s="206" t="s">
        <v>4396</v>
      </c>
      <c r="F213" s="207" t="s">
        <v>4227</v>
      </c>
      <c r="G213" s="208" t="s">
        <v>263</v>
      </c>
      <c r="H213" s="209">
        <v>215</v>
      </c>
      <c r="I213" s="210"/>
      <c r="J213" s="211">
        <f t="shared" si="20"/>
        <v>0</v>
      </c>
      <c r="K213" s="207" t="s">
        <v>3144</v>
      </c>
      <c r="L213" s="62"/>
      <c r="M213" s="212" t="s">
        <v>22</v>
      </c>
      <c r="N213" s="213" t="s">
        <v>50</v>
      </c>
      <c r="O213" s="43"/>
      <c r="P213" s="214">
        <f t="shared" si="21"/>
        <v>0</v>
      </c>
      <c r="Q213" s="214">
        <v>0</v>
      </c>
      <c r="R213" s="214">
        <f t="shared" si="22"/>
        <v>0</v>
      </c>
      <c r="S213" s="214">
        <v>0</v>
      </c>
      <c r="T213" s="215">
        <f t="shared" si="23"/>
        <v>0</v>
      </c>
      <c r="AR213" s="25" t="s">
        <v>588</v>
      </c>
      <c r="AT213" s="25" t="s">
        <v>230</v>
      </c>
      <c r="AU213" s="25" t="s">
        <v>24</v>
      </c>
      <c r="AY213" s="25" t="s">
        <v>228</v>
      </c>
      <c r="BE213" s="216">
        <f t="shared" si="24"/>
        <v>0</v>
      </c>
      <c r="BF213" s="216">
        <f t="shared" si="25"/>
        <v>0</v>
      </c>
      <c r="BG213" s="216">
        <f t="shared" si="26"/>
        <v>0</v>
      </c>
      <c r="BH213" s="216">
        <f t="shared" si="27"/>
        <v>0</v>
      </c>
      <c r="BI213" s="216">
        <f t="shared" si="28"/>
        <v>0</v>
      </c>
      <c r="BJ213" s="25" t="s">
        <v>24</v>
      </c>
      <c r="BK213" s="216">
        <f t="shared" si="29"/>
        <v>0</v>
      </c>
      <c r="BL213" s="25" t="s">
        <v>588</v>
      </c>
      <c r="BM213" s="25" t="s">
        <v>4397</v>
      </c>
    </row>
    <row r="214" spans="2:65" s="1" customFormat="1" ht="22.5" customHeight="1">
      <c r="B214" s="42"/>
      <c r="C214" s="205" t="s">
        <v>804</v>
      </c>
      <c r="D214" s="205" t="s">
        <v>230</v>
      </c>
      <c r="E214" s="206" t="s">
        <v>4398</v>
      </c>
      <c r="F214" s="207" t="s">
        <v>4233</v>
      </c>
      <c r="G214" s="208" t="s">
        <v>263</v>
      </c>
      <c r="H214" s="209">
        <v>77</v>
      </c>
      <c r="I214" s="210"/>
      <c r="J214" s="211">
        <f t="shared" si="20"/>
        <v>0</v>
      </c>
      <c r="K214" s="207" t="s">
        <v>3144</v>
      </c>
      <c r="L214" s="62"/>
      <c r="M214" s="212" t="s">
        <v>22</v>
      </c>
      <c r="N214" s="213" t="s">
        <v>50</v>
      </c>
      <c r="O214" s="43"/>
      <c r="P214" s="214">
        <f t="shared" si="21"/>
        <v>0</v>
      </c>
      <c r="Q214" s="214">
        <v>0</v>
      </c>
      <c r="R214" s="214">
        <f t="shared" si="22"/>
        <v>0</v>
      </c>
      <c r="S214" s="214">
        <v>0</v>
      </c>
      <c r="T214" s="215">
        <f t="shared" si="23"/>
        <v>0</v>
      </c>
      <c r="AR214" s="25" t="s">
        <v>588</v>
      </c>
      <c r="AT214" s="25" t="s">
        <v>230</v>
      </c>
      <c r="AU214" s="25" t="s">
        <v>24</v>
      </c>
      <c r="AY214" s="25" t="s">
        <v>228</v>
      </c>
      <c r="BE214" s="216">
        <f t="shared" si="24"/>
        <v>0</v>
      </c>
      <c r="BF214" s="216">
        <f t="shared" si="25"/>
        <v>0</v>
      </c>
      <c r="BG214" s="216">
        <f t="shared" si="26"/>
        <v>0</v>
      </c>
      <c r="BH214" s="216">
        <f t="shared" si="27"/>
        <v>0</v>
      </c>
      <c r="BI214" s="216">
        <f t="shared" si="28"/>
        <v>0</v>
      </c>
      <c r="BJ214" s="25" t="s">
        <v>24</v>
      </c>
      <c r="BK214" s="216">
        <f t="shared" si="29"/>
        <v>0</v>
      </c>
      <c r="BL214" s="25" t="s">
        <v>588</v>
      </c>
      <c r="BM214" s="25" t="s">
        <v>4399</v>
      </c>
    </row>
    <row r="215" spans="2:65" s="1" customFormat="1" ht="31.5" customHeight="1">
      <c r="B215" s="42"/>
      <c r="C215" s="205" t="s">
        <v>809</v>
      </c>
      <c r="D215" s="205" t="s">
        <v>230</v>
      </c>
      <c r="E215" s="206" t="s">
        <v>4400</v>
      </c>
      <c r="F215" s="207" t="s">
        <v>4236</v>
      </c>
      <c r="G215" s="208" t="s">
        <v>263</v>
      </c>
      <c r="H215" s="209">
        <v>35</v>
      </c>
      <c r="I215" s="210"/>
      <c r="J215" s="211">
        <f t="shared" si="20"/>
        <v>0</v>
      </c>
      <c r="K215" s="207" t="s">
        <v>3144</v>
      </c>
      <c r="L215" s="62"/>
      <c r="M215" s="212" t="s">
        <v>22</v>
      </c>
      <c r="N215" s="213" t="s">
        <v>50</v>
      </c>
      <c r="O215" s="43"/>
      <c r="P215" s="214">
        <f t="shared" si="21"/>
        <v>0</v>
      </c>
      <c r="Q215" s="214">
        <v>0</v>
      </c>
      <c r="R215" s="214">
        <f t="shared" si="22"/>
        <v>0</v>
      </c>
      <c r="S215" s="214">
        <v>0</v>
      </c>
      <c r="T215" s="215">
        <f t="shared" si="23"/>
        <v>0</v>
      </c>
      <c r="AR215" s="25" t="s">
        <v>588</v>
      </c>
      <c r="AT215" s="25" t="s">
        <v>230</v>
      </c>
      <c r="AU215" s="25" t="s">
        <v>24</v>
      </c>
      <c r="AY215" s="25" t="s">
        <v>228</v>
      </c>
      <c r="BE215" s="216">
        <f t="shared" si="24"/>
        <v>0</v>
      </c>
      <c r="BF215" s="216">
        <f t="shared" si="25"/>
        <v>0</v>
      </c>
      <c r="BG215" s="216">
        <f t="shared" si="26"/>
        <v>0</v>
      </c>
      <c r="BH215" s="216">
        <f t="shared" si="27"/>
        <v>0</v>
      </c>
      <c r="BI215" s="216">
        <f t="shared" si="28"/>
        <v>0</v>
      </c>
      <c r="BJ215" s="25" t="s">
        <v>24</v>
      </c>
      <c r="BK215" s="216">
        <f t="shared" si="29"/>
        <v>0</v>
      </c>
      <c r="BL215" s="25" t="s">
        <v>588</v>
      </c>
      <c r="BM215" s="25" t="s">
        <v>4401</v>
      </c>
    </row>
    <row r="216" spans="2:65" s="1" customFormat="1" ht="22.5" customHeight="1">
      <c r="B216" s="42"/>
      <c r="C216" s="205" t="s">
        <v>814</v>
      </c>
      <c r="D216" s="205" t="s">
        <v>230</v>
      </c>
      <c r="E216" s="206" t="s">
        <v>4402</v>
      </c>
      <c r="F216" s="207" t="s">
        <v>4242</v>
      </c>
      <c r="G216" s="208" t="s">
        <v>675</v>
      </c>
      <c r="H216" s="209">
        <v>7</v>
      </c>
      <c r="I216" s="210"/>
      <c r="J216" s="211">
        <f t="shared" si="20"/>
        <v>0</v>
      </c>
      <c r="K216" s="207" t="s">
        <v>3144</v>
      </c>
      <c r="L216" s="62"/>
      <c r="M216" s="212" t="s">
        <v>22</v>
      </c>
      <c r="N216" s="213" t="s">
        <v>50</v>
      </c>
      <c r="O216" s="43"/>
      <c r="P216" s="214">
        <f t="shared" si="21"/>
        <v>0</v>
      </c>
      <c r="Q216" s="214">
        <v>0</v>
      </c>
      <c r="R216" s="214">
        <f t="shared" si="22"/>
        <v>0</v>
      </c>
      <c r="S216" s="214">
        <v>0</v>
      </c>
      <c r="T216" s="215">
        <f t="shared" si="23"/>
        <v>0</v>
      </c>
      <c r="AR216" s="25" t="s">
        <v>588</v>
      </c>
      <c r="AT216" s="25" t="s">
        <v>230</v>
      </c>
      <c r="AU216" s="25" t="s">
        <v>24</v>
      </c>
      <c r="AY216" s="25" t="s">
        <v>228</v>
      </c>
      <c r="BE216" s="216">
        <f t="shared" si="24"/>
        <v>0</v>
      </c>
      <c r="BF216" s="216">
        <f t="shared" si="25"/>
        <v>0</v>
      </c>
      <c r="BG216" s="216">
        <f t="shared" si="26"/>
        <v>0</v>
      </c>
      <c r="BH216" s="216">
        <f t="shared" si="27"/>
        <v>0</v>
      </c>
      <c r="BI216" s="216">
        <f t="shared" si="28"/>
        <v>0</v>
      </c>
      <c r="BJ216" s="25" t="s">
        <v>24</v>
      </c>
      <c r="BK216" s="216">
        <f t="shared" si="29"/>
        <v>0</v>
      </c>
      <c r="BL216" s="25" t="s">
        <v>588</v>
      </c>
      <c r="BM216" s="25" t="s">
        <v>4403</v>
      </c>
    </row>
    <row r="217" spans="2:65" s="11" customFormat="1" ht="37.35" customHeight="1">
      <c r="B217" s="188"/>
      <c r="C217" s="189"/>
      <c r="D217" s="202" t="s">
        <v>78</v>
      </c>
      <c r="E217" s="296" t="s">
        <v>235</v>
      </c>
      <c r="F217" s="296" t="s">
        <v>4404</v>
      </c>
      <c r="G217" s="189"/>
      <c r="H217" s="189"/>
      <c r="I217" s="192"/>
      <c r="J217" s="297">
        <f>BK217</f>
        <v>0</v>
      </c>
      <c r="K217" s="189"/>
      <c r="L217" s="194"/>
      <c r="M217" s="195"/>
      <c r="N217" s="196"/>
      <c r="O217" s="196"/>
      <c r="P217" s="197">
        <f>SUM(P218:P247)</f>
        <v>0</v>
      </c>
      <c r="Q217" s="196"/>
      <c r="R217" s="197">
        <f>SUM(R218:R247)</f>
        <v>0</v>
      </c>
      <c r="S217" s="196"/>
      <c r="T217" s="198">
        <f>SUM(T218:T247)</f>
        <v>0</v>
      </c>
      <c r="AR217" s="199" t="s">
        <v>101</v>
      </c>
      <c r="AT217" s="200" t="s">
        <v>78</v>
      </c>
      <c r="AU217" s="200" t="s">
        <v>79</v>
      </c>
      <c r="AY217" s="199" t="s">
        <v>228</v>
      </c>
      <c r="BK217" s="201">
        <f>SUM(BK218:BK247)</f>
        <v>0</v>
      </c>
    </row>
    <row r="218" spans="2:65" s="1" customFormat="1" ht="57" customHeight="1">
      <c r="B218" s="42"/>
      <c r="C218" s="205" t="s">
        <v>865</v>
      </c>
      <c r="D218" s="205" t="s">
        <v>230</v>
      </c>
      <c r="E218" s="206" t="s">
        <v>4405</v>
      </c>
      <c r="F218" s="207" t="s">
        <v>4406</v>
      </c>
      <c r="G218" s="208" t="s">
        <v>852</v>
      </c>
      <c r="H218" s="209">
        <v>1</v>
      </c>
      <c r="I218" s="210"/>
      <c r="J218" s="211">
        <f>ROUND(I218*H218,2)</f>
        <v>0</v>
      </c>
      <c r="K218" s="207" t="s">
        <v>3144</v>
      </c>
      <c r="L218" s="62"/>
      <c r="M218" s="212" t="s">
        <v>22</v>
      </c>
      <c r="N218" s="213" t="s">
        <v>50</v>
      </c>
      <c r="O218" s="43"/>
      <c r="P218" s="214">
        <f>O218*H218</f>
        <v>0</v>
      </c>
      <c r="Q218" s="214">
        <v>0</v>
      </c>
      <c r="R218" s="214">
        <f>Q218*H218</f>
        <v>0</v>
      </c>
      <c r="S218" s="214">
        <v>0</v>
      </c>
      <c r="T218" s="215">
        <f>S218*H218</f>
        <v>0</v>
      </c>
      <c r="AR218" s="25" t="s">
        <v>588</v>
      </c>
      <c r="AT218" s="25" t="s">
        <v>230</v>
      </c>
      <c r="AU218" s="25" t="s">
        <v>24</v>
      </c>
      <c r="AY218" s="25" t="s">
        <v>228</v>
      </c>
      <c r="BE218" s="216">
        <f>IF(N218="základní",J218,0)</f>
        <v>0</v>
      </c>
      <c r="BF218" s="216">
        <f>IF(N218="snížená",J218,0)</f>
        <v>0</v>
      </c>
      <c r="BG218" s="216">
        <f>IF(N218="zákl. přenesená",J218,0)</f>
        <v>0</v>
      </c>
      <c r="BH218" s="216">
        <f>IF(N218="sníž. přenesená",J218,0)</f>
        <v>0</v>
      </c>
      <c r="BI218" s="216">
        <f>IF(N218="nulová",J218,0)</f>
        <v>0</v>
      </c>
      <c r="BJ218" s="25" t="s">
        <v>24</v>
      </c>
      <c r="BK218" s="216">
        <f>ROUND(I218*H218,2)</f>
        <v>0</v>
      </c>
      <c r="BL218" s="25" t="s">
        <v>588</v>
      </c>
      <c r="BM218" s="25" t="s">
        <v>4407</v>
      </c>
    </row>
    <row r="219" spans="2:65" s="1" customFormat="1" ht="270">
      <c r="B219" s="42"/>
      <c r="C219" s="64"/>
      <c r="D219" s="219" t="s">
        <v>640</v>
      </c>
      <c r="E219" s="64"/>
      <c r="F219" s="280" t="s">
        <v>4408</v>
      </c>
      <c r="G219" s="64"/>
      <c r="H219" s="64"/>
      <c r="I219" s="173"/>
      <c r="J219" s="64"/>
      <c r="K219" s="64"/>
      <c r="L219" s="62"/>
      <c r="M219" s="255"/>
      <c r="N219" s="43"/>
      <c r="O219" s="43"/>
      <c r="P219" s="43"/>
      <c r="Q219" s="43"/>
      <c r="R219" s="43"/>
      <c r="S219" s="43"/>
      <c r="T219" s="79"/>
      <c r="AT219" s="25" t="s">
        <v>640</v>
      </c>
      <c r="AU219" s="25" t="s">
        <v>24</v>
      </c>
    </row>
    <row r="220" spans="2:65" s="1" customFormat="1" ht="44.25" customHeight="1">
      <c r="B220" s="42"/>
      <c r="C220" s="205" t="s">
        <v>871</v>
      </c>
      <c r="D220" s="205" t="s">
        <v>230</v>
      </c>
      <c r="E220" s="206" t="s">
        <v>4409</v>
      </c>
      <c r="F220" s="207" t="s">
        <v>4410</v>
      </c>
      <c r="G220" s="208" t="s">
        <v>852</v>
      </c>
      <c r="H220" s="209">
        <v>2</v>
      </c>
      <c r="I220" s="210"/>
      <c r="J220" s="211">
        <f>ROUND(I220*H220,2)</f>
        <v>0</v>
      </c>
      <c r="K220" s="207" t="s">
        <v>3144</v>
      </c>
      <c r="L220" s="62"/>
      <c r="M220" s="212" t="s">
        <v>22</v>
      </c>
      <c r="N220" s="213" t="s">
        <v>50</v>
      </c>
      <c r="O220" s="43"/>
      <c r="P220" s="214">
        <f>O220*H220</f>
        <v>0</v>
      </c>
      <c r="Q220" s="214">
        <v>0</v>
      </c>
      <c r="R220" s="214">
        <f>Q220*H220</f>
        <v>0</v>
      </c>
      <c r="S220" s="214">
        <v>0</v>
      </c>
      <c r="T220" s="215">
        <f>S220*H220</f>
        <v>0</v>
      </c>
      <c r="AR220" s="25" t="s">
        <v>588</v>
      </c>
      <c r="AT220" s="25" t="s">
        <v>230</v>
      </c>
      <c r="AU220" s="25" t="s">
        <v>24</v>
      </c>
      <c r="AY220" s="25" t="s">
        <v>228</v>
      </c>
      <c r="BE220" s="216">
        <f>IF(N220="základní",J220,0)</f>
        <v>0</v>
      </c>
      <c r="BF220" s="216">
        <f>IF(N220="snížená",J220,0)</f>
        <v>0</v>
      </c>
      <c r="BG220" s="216">
        <f>IF(N220="zákl. přenesená",J220,0)</f>
        <v>0</v>
      </c>
      <c r="BH220" s="216">
        <f>IF(N220="sníž. přenesená",J220,0)</f>
        <v>0</v>
      </c>
      <c r="BI220" s="216">
        <f>IF(N220="nulová",J220,0)</f>
        <v>0</v>
      </c>
      <c r="BJ220" s="25" t="s">
        <v>24</v>
      </c>
      <c r="BK220" s="216">
        <f>ROUND(I220*H220,2)</f>
        <v>0</v>
      </c>
      <c r="BL220" s="25" t="s">
        <v>588</v>
      </c>
      <c r="BM220" s="25" t="s">
        <v>4411</v>
      </c>
    </row>
    <row r="221" spans="2:65" s="1" customFormat="1" ht="44.25" customHeight="1">
      <c r="B221" s="42"/>
      <c r="C221" s="205" t="s">
        <v>30</v>
      </c>
      <c r="D221" s="205" t="s">
        <v>230</v>
      </c>
      <c r="E221" s="206" t="s">
        <v>4412</v>
      </c>
      <c r="F221" s="207" t="s">
        <v>4413</v>
      </c>
      <c r="G221" s="208" t="s">
        <v>852</v>
      </c>
      <c r="H221" s="209">
        <v>4</v>
      </c>
      <c r="I221" s="210"/>
      <c r="J221" s="211">
        <f>ROUND(I221*H221,2)</f>
        <v>0</v>
      </c>
      <c r="K221" s="207" t="s">
        <v>3144</v>
      </c>
      <c r="L221" s="62"/>
      <c r="M221" s="212" t="s">
        <v>22</v>
      </c>
      <c r="N221" s="213" t="s">
        <v>50</v>
      </c>
      <c r="O221" s="43"/>
      <c r="P221" s="214">
        <f>O221*H221</f>
        <v>0</v>
      </c>
      <c r="Q221" s="214">
        <v>0</v>
      </c>
      <c r="R221" s="214">
        <f>Q221*H221</f>
        <v>0</v>
      </c>
      <c r="S221" s="214">
        <v>0</v>
      </c>
      <c r="T221" s="215">
        <f>S221*H221</f>
        <v>0</v>
      </c>
      <c r="AR221" s="25" t="s">
        <v>588</v>
      </c>
      <c r="AT221" s="25" t="s">
        <v>230</v>
      </c>
      <c r="AU221" s="25" t="s">
        <v>24</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588</v>
      </c>
      <c r="BM221" s="25" t="s">
        <v>4414</v>
      </c>
    </row>
    <row r="222" spans="2:65" s="1" customFormat="1" ht="54">
      <c r="B222" s="42"/>
      <c r="C222" s="64"/>
      <c r="D222" s="219" t="s">
        <v>640</v>
      </c>
      <c r="E222" s="64"/>
      <c r="F222" s="280" t="s">
        <v>4415</v>
      </c>
      <c r="G222" s="64"/>
      <c r="H222" s="64"/>
      <c r="I222" s="173"/>
      <c r="J222" s="64"/>
      <c r="K222" s="64"/>
      <c r="L222" s="62"/>
      <c r="M222" s="255"/>
      <c r="N222" s="43"/>
      <c r="O222" s="43"/>
      <c r="P222" s="43"/>
      <c r="Q222" s="43"/>
      <c r="R222" s="43"/>
      <c r="S222" s="43"/>
      <c r="T222" s="79"/>
      <c r="AT222" s="25" t="s">
        <v>640</v>
      </c>
      <c r="AU222" s="25" t="s">
        <v>24</v>
      </c>
    </row>
    <row r="223" spans="2:65" s="1" customFormat="1" ht="22.5" customHeight="1">
      <c r="B223" s="42"/>
      <c r="C223" s="205" t="s">
        <v>880</v>
      </c>
      <c r="D223" s="205" t="s">
        <v>230</v>
      </c>
      <c r="E223" s="206" t="s">
        <v>4416</v>
      </c>
      <c r="F223" s="207" t="s">
        <v>4417</v>
      </c>
      <c r="G223" s="208" t="s">
        <v>852</v>
      </c>
      <c r="H223" s="209">
        <v>1</v>
      </c>
      <c r="I223" s="210"/>
      <c r="J223" s="211">
        <f t="shared" ref="J223:J247" si="30">ROUND(I223*H223,2)</f>
        <v>0</v>
      </c>
      <c r="K223" s="207" t="s">
        <v>3144</v>
      </c>
      <c r="L223" s="62"/>
      <c r="M223" s="212" t="s">
        <v>22</v>
      </c>
      <c r="N223" s="213" t="s">
        <v>50</v>
      </c>
      <c r="O223" s="43"/>
      <c r="P223" s="214">
        <f t="shared" ref="P223:P247" si="31">O223*H223</f>
        <v>0</v>
      </c>
      <c r="Q223" s="214">
        <v>0</v>
      </c>
      <c r="R223" s="214">
        <f t="shared" ref="R223:R247" si="32">Q223*H223</f>
        <v>0</v>
      </c>
      <c r="S223" s="214">
        <v>0</v>
      </c>
      <c r="T223" s="215">
        <f t="shared" ref="T223:T247" si="33">S223*H223</f>
        <v>0</v>
      </c>
      <c r="AR223" s="25" t="s">
        <v>588</v>
      </c>
      <c r="AT223" s="25" t="s">
        <v>230</v>
      </c>
      <c r="AU223" s="25" t="s">
        <v>24</v>
      </c>
      <c r="AY223" s="25" t="s">
        <v>228</v>
      </c>
      <c r="BE223" s="216">
        <f t="shared" ref="BE223:BE247" si="34">IF(N223="základní",J223,0)</f>
        <v>0</v>
      </c>
      <c r="BF223" s="216">
        <f t="shared" ref="BF223:BF247" si="35">IF(N223="snížená",J223,0)</f>
        <v>0</v>
      </c>
      <c r="BG223" s="216">
        <f t="shared" ref="BG223:BG247" si="36">IF(N223="zákl. přenesená",J223,0)</f>
        <v>0</v>
      </c>
      <c r="BH223" s="216">
        <f t="shared" ref="BH223:BH247" si="37">IF(N223="sníž. přenesená",J223,0)</f>
        <v>0</v>
      </c>
      <c r="BI223" s="216">
        <f t="shared" ref="BI223:BI247" si="38">IF(N223="nulová",J223,0)</f>
        <v>0</v>
      </c>
      <c r="BJ223" s="25" t="s">
        <v>24</v>
      </c>
      <c r="BK223" s="216">
        <f t="shared" ref="BK223:BK247" si="39">ROUND(I223*H223,2)</f>
        <v>0</v>
      </c>
      <c r="BL223" s="25" t="s">
        <v>588</v>
      </c>
      <c r="BM223" s="25" t="s">
        <v>4418</v>
      </c>
    </row>
    <row r="224" spans="2:65" s="1" customFormat="1" ht="22.5" customHeight="1">
      <c r="B224" s="42"/>
      <c r="C224" s="205" t="s">
        <v>884</v>
      </c>
      <c r="D224" s="205" t="s">
        <v>230</v>
      </c>
      <c r="E224" s="206" t="s">
        <v>4419</v>
      </c>
      <c r="F224" s="207" t="s">
        <v>4420</v>
      </c>
      <c r="G224" s="208" t="s">
        <v>852</v>
      </c>
      <c r="H224" s="209">
        <v>1</v>
      </c>
      <c r="I224" s="210"/>
      <c r="J224" s="211">
        <f t="shared" si="30"/>
        <v>0</v>
      </c>
      <c r="K224" s="207" t="s">
        <v>3144</v>
      </c>
      <c r="L224" s="62"/>
      <c r="M224" s="212" t="s">
        <v>22</v>
      </c>
      <c r="N224" s="213" t="s">
        <v>50</v>
      </c>
      <c r="O224" s="43"/>
      <c r="P224" s="214">
        <f t="shared" si="31"/>
        <v>0</v>
      </c>
      <c r="Q224" s="214">
        <v>0</v>
      </c>
      <c r="R224" s="214">
        <f t="shared" si="32"/>
        <v>0</v>
      </c>
      <c r="S224" s="214">
        <v>0</v>
      </c>
      <c r="T224" s="215">
        <f t="shared" si="33"/>
        <v>0</v>
      </c>
      <c r="AR224" s="25" t="s">
        <v>588</v>
      </c>
      <c r="AT224" s="25" t="s">
        <v>230</v>
      </c>
      <c r="AU224" s="25" t="s">
        <v>24</v>
      </c>
      <c r="AY224" s="25" t="s">
        <v>228</v>
      </c>
      <c r="BE224" s="216">
        <f t="shared" si="34"/>
        <v>0</v>
      </c>
      <c r="BF224" s="216">
        <f t="shared" si="35"/>
        <v>0</v>
      </c>
      <c r="BG224" s="216">
        <f t="shared" si="36"/>
        <v>0</v>
      </c>
      <c r="BH224" s="216">
        <f t="shared" si="37"/>
        <v>0</v>
      </c>
      <c r="BI224" s="216">
        <f t="shared" si="38"/>
        <v>0</v>
      </c>
      <c r="BJ224" s="25" t="s">
        <v>24</v>
      </c>
      <c r="BK224" s="216">
        <f t="shared" si="39"/>
        <v>0</v>
      </c>
      <c r="BL224" s="25" t="s">
        <v>588</v>
      </c>
      <c r="BM224" s="25" t="s">
        <v>4421</v>
      </c>
    </row>
    <row r="225" spans="2:65" s="1" customFormat="1" ht="31.5" customHeight="1">
      <c r="B225" s="42"/>
      <c r="C225" s="205" t="s">
        <v>888</v>
      </c>
      <c r="D225" s="205" t="s">
        <v>230</v>
      </c>
      <c r="E225" s="206" t="s">
        <v>4422</v>
      </c>
      <c r="F225" s="207" t="s">
        <v>4423</v>
      </c>
      <c r="G225" s="208" t="s">
        <v>852</v>
      </c>
      <c r="H225" s="209">
        <v>2</v>
      </c>
      <c r="I225" s="210"/>
      <c r="J225" s="211">
        <f t="shared" si="30"/>
        <v>0</v>
      </c>
      <c r="K225" s="207" t="s">
        <v>3144</v>
      </c>
      <c r="L225" s="62"/>
      <c r="M225" s="212" t="s">
        <v>22</v>
      </c>
      <c r="N225" s="213" t="s">
        <v>50</v>
      </c>
      <c r="O225" s="43"/>
      <c r="P225" s="214">
        <f t="shared" si="31"/>
        <v>0</v>
      </c>
      <c r="Q225" s="214">
        <v>0</v>
      </c>
      <c r="R225" s="214">
        <f t="shared" si="32"/>
        <v>0</v>
      </c>
      <c r="S225" s="214">
        <v>0</v>
      </c>
      <c r="T225" s="215">
        <f t="shared" si="33"/>
        <v>0</v>
      </c>
      <c r="AR225" s="25" t="s">
        <v>588</v>
      </c>
      <c r="AT225" s="25" t="s">
        <v>230</v>
      </c>
      <c r="AU225" s="25" t="s">
        <v>24</v>
      </c>
      <c r="AY225" s="25" t="s">
        <v>228</v>
      </c>
      <c r="BE225" s="216">
        <f t="shared" si="34"/>
        <v>0</v>
      </c>
      <c r="BF225" s="216">
        <f t="shared" si="35"/>
        <v>0</v>
      </c>
      <c r="BG225" s="216">
        <f t="shared" si="36"/>
        <v>0</v>
      </c>
      <c r="BH225" s="216">
        <f t="shared" si="37"/>
        <v>0</v>
      </c>
      <c r="BI225" s="216">
        <f t="shared" si="38"/>
        <v>0</v>
      </c>
      <c r="BJ225" s="25" t="s">
        <v>24</v>
      </c>
      <c r="BK225" s="216">
        <f t="shared" si="39"/>
        <v>0</v>
      </c>
      <c r="BL225" s="25" t="s">
        <v>588</v>
      </c>
      <c r="BM225" s="25" t="s">
        <v>4424</v>
      </c>
    </row>
    <row r="226" spans="2:65" s="1" customFormat="1" ht="31.5" customHeight="1">
      <c r="B226" s="42"/>
      <c r="C226" s="205" t="s">
        <v>892</v>
      </c>
      <c r="D226" s="205" t="s">
        <v>230</v>
      </c>
      <c r="E226" s="206" t="s">
        <v>4425</v>
      </c>
      <c r="F226" s="207" t="s">
        <v>4426</v>
      </c>
      <c r="G226" s="208" t="s">
        <v>852</v>
      </c>
      <c r="H226" s="209">
        <v>1</v>
      </c>
      <c r="I226" s="210"/>
      <c r="J226" s="211">
        <f t="shared" si="30"/>
        <v>0</v>
      </c>
      <c r="K226" s="207" t="s">
        <v>3144</v>
      </c>
      <c r="L226" s="62"/>
      <c r="M226" s="212" t="s">
        <v>22</v>
      </c>
      <c r="N226" s="213" t="s">
        <v>50</v>
      </c>
      <c r="O226" s="43"/>
      <c r="P226" s="214">
        <f t="shared" si="31"/>
        <v>0</v>
      </c>
      <c r="Q226" s="214">
        <v>0</v>
      </c>
      <c r="R226" s="214">
        <f t="shared" si="32"/>
        <v>0</v>
      </c>
      <c r="S226" s="214">
        <v>0</v>
      </c>
      <c r="T226" s="215">
        <f t="shared" si="33"/>
        <v>0</v>
      </c>
      <c r="AR226" s="25" t="s">
        <v>588</v>
      </c>
      <c r="AT226" s="25" t="s">
        <v>230</v>
      </c>
      <c r="AU226" s="25" t="s">
        <v>24</v>
      </c>
      <c r="AY226" s="25" t="s">
        <v>228</v>
      </c>
      <c r="BE226" s="216">
        <f t="shared" si="34"/>
        <v>0</v>
      </c>
      <c r="BF226" s="216">
        <f t="shared" si="35"/>
        <v>0</v>
      </c>
      <c r="BG226" s="216">
        <f t="shared" si="36"/>
        <v>0</v>
      </c>
      <c r="BH226" s="216">
        <f t="shared" si="37"/>
        <v>0</v>
      </c>
      <c r="BI226" s="216">
        <f t="shared" si="38"/>
        <v>0</v>
      </c>
      <c r="BJ226" s="25" t="s">
        <v>24</v>
      </c>
      <c r="BK226" s="216">
        <f t="shared" si="39"/>
        <v>0</v>
      </c>
      <c r="BL226" s="25" t="s">
        <v>588</v>
      </c>
      <c r="BM226" s="25" t="s">
        <v>4427</v>
      </c>
    </row>
    <row r="227" spans="2:65" s="1" customFormat="1" ht="31.5" customHeight="1">
      <c r="B227" s="42"/>
      <c r="C227" s="205" t="s">
        <v>896</v>
      </c>
      <c r="D227" s="205" t="s">
        <v>230</v>
      </c>
      <c r="E227" s="206" t="s">
        <v>4428</v>
      </c>
      <c r="F227" s="207" t="s">
        <v>4200</v>
      </c>
      <c r="G227" s="208" t="s">
        <v>852</v>
      </c>
      <c r="H227" s="209">
        <v>1</v>
      </c>
      <c r="I227" s="210"/>
      <c r="J227" s="211">
        <f t="shared" si="30"/>
        <v>0</v>
      </c>
      <c r="K227" s="207" t="s">
        <v>3144</v>
      </c>
      <c r="L227" s="62"/>
      <c r="M227" s="212" t="s">
        <v>22</v>
      </c>
      <c r="N227" s="213" t="s">
        <v>50</v>
      </c>
      <c r="O227" s="43"/>
      <c r="P227" s="214">
        <f t="shared" si="31"/>
        <v>0</v>
      </c>
      <c r="Q227" s="214">
        <v>0</v>
      </c>
      <c r="R227" s="214">
        <f t="shared" si="32"/>
        <v>0</v>
      </c>
      <c r="S227" s="214">
        <v>0</v>
      </c>
      <c r="T227" s="215">
        <f t="shared" si="33"/>
        <v>0</v>
      </c>
      <c r="AR227" s="25" t="s">
        <v>588</v>
      </c>
      <c r="AT227" s="25" t="s">
        <v>230</v>
      </c>
      <c r="AU227" s="25" t="s">
        <v>24</v>
      </c>
      <c r="AY227" s="25" t="s">
        <v>228</v>
      </c>
      <c r="BE227" s="216">
        <f t="shared" si="34"/>
        <v>0</v>
      </c>
      <c r="BF227" s="216">
        <f t="shared" si="35"/>
        <v>0</v>
      </c>
      <c r="BG227" s="216">
        <f t="shared" si="36"/>
        <v>0</v>
      </c>
      <c r="BH227" s="216">
        <f t="shared" si="37"/>
        <v>0</v>
      </c>
      <c r="BI227" s="216">
        <f t="shared" si="38"/>
        <v>0</v>
      </c>
      <c r="BJ227" s="25" t="s">
        <v>24</v>
      </c>
      <c r="BK227" s="216">
        <f t="shared" si="39"/>
        <v>0</v>
      </c>
      <c r="BL227" s="25" t="s">
        <v>588</v>
      </c>
      <c r="BM227" s="25" t="s">
        <v>4429</v>
      </c>
    </row>
    <row r="228" spans="2:65" s="1" customFormat="1" ht="31.5" customHeight="1">
      <c r="B228" s="42"/>
      <c r="C228" s="205" t="s">
        <v>901</v>
      </c>
      <c r="D228" s="205" t="s">
        <v>230</v>
      </c>
      <c r="E228" s="206" t="s">
        <v>4430</v>
      </c>
      <c r="F228" s="207" t="s">
        <v>4203</v>
      </c>
      <c r="G228" s="208" t="s">
        <v>852</v>
      </c>
      <c r="H228" s="209">
        <v>1</v>
      </c>
      <c r="I228" s="210"/>
      <c r="J228" s="211">
        <f t="shared" si="30"/>
        <v>0</v>
      </c>
      <c r="K228" s="207" t="s">
        <v>3144</v>
      </c>
      <c r="L228" s="62"/>
      <c r="M228" s="212" t="s">
        <v>22</v>
      </c>
      <c r="N228" s="213" t="s">
        <v>50</v>
      </c>
      <c r="O228" s="43"/>
      <c r="P228" s="214">
        <f t="shared" si="31"/>
        <v>0</v>
      </c>
      <c r="Q228" s="214">
        <v>0</v>
      </c>
      <c r="R228" s="214">
        <f t="shared" si="32"/>
        <v>0</v>
      </c>
      <c r="S228" s="214">
        <v>0</v>
      </c>
      <c r="T228" s="215">
        <f t="shared" si="33"/>
        <v>0</v>
      </c>
      <c r="AR228" s="25" t="s">
        <v>588</v>
      </c>
      <c r="AT228" s="25" t="s">
        <v>230</v>
      </c>
      <c r="AU228" s="25" t="s">
        <v>24</v>
      </c>
      <c r="AY228" s="25" t="s">
        <v>228</v>
      </c>
      <c r="BE228" s="216">
        <f t="shared" si="34"/>
        <v>0</v>
      </c>
      <c r="BF228" s="216">
        <f t="shared" si="35"/>
        <v>0</v>
      </c>
      <c r="BG228" s="216">
        <f t="shared" si="36"/>
        <v>0</v>
      </c>
      <c r="BH228" s="216">
        <f t="shared" si="37"/>
        <v>0</v>
      </c>
      <c r="BI228" s="216">
        <f t="shared" si="38"/>
        <v>0</v>
      </c>
      <c r="BJ228" s="25" t="s">
        <v>24</v>
      </c>
      <c r="BK228" s="216">
        <f t="shared" si="39"/>
        <v>0</v>
      </c>
      <c r="BL228" s="25" t="s">
        <v>588</v>
      </c>
      <c r="BM228" s="25" t="s">
        <v>4431</v>
      </c>
    </row>
    <row r="229" spans="2:65" s="1" customFormat="1" ht="22.5" customHeight="1">
      <c r="B229" s="42"/>
      <c r="C229" s="205" t="s">
        <v>906</v>
      </c>
      <c r="D229" s="205" t="s">
        <v>230</v>
      </c>
      <c r="E229" s="206" t="s">
        <v>4432</v>
      </c>
      <c r="F229" s="207" t="s">
        <v>4433</v>
      </c>
      <c r="G229" s="208" t="s">
        <v>852</v>
      </c>
      <c r="H229" s="209">
        <v>4</v>
      </c>
      <c r="I229" s="210"/>
      <c r="J229" s="211">
        <f t="shared" si="30"/>
        <v>0</v>
      </c>
      <c r="K229" s="207" t="s">
        <v>3144</v>
      </c>
      <c r="L229" s="62"/>
      <c r="M229" s="212" t="s">
        <v>22</v>
      </c>
      <c r="N229" s="213" t="s">
        <v>50</v>
      </c>
      <c r="O229" s="43"/>
      <c r="P229" s="214">
        <f t="shared" si="31"/>
        <v>0</v>
      </c>
      <c r="Q229" s="214">
        <v>0</v>
      </c>
      <c r="R229" s="214">
        <f t="shared" si="32"/>
        <v>0</v>
      </c>
      <c r="S229" s="214">
        <v>0</v>
      </c>
      <c r="T229" s="215">
        <f t="shared" si="33"/>
        <v>0</v>
      </c>
      <c r="AR229" s="25" t="s">
        <v>588</v>
      </c>
      <c r="AT229" s="25" t="s">
        <v>230</v>
      </c>
      <c r="AU229" s="25" t="s">
        <v>24</v>
      </c>
      <c r="AY229" s="25" t="s">
        <v>228</v>
      </c>
      <c r="BE229" s="216">
        <f t="shared" si="34"/>
        <v>0</v>
      </c>
      <c r="BF229" s="216">
        <f t="shared" si="35"/>
        <v>0</v>
      </c>
      <c r="BG229" s="216">
        <f t="shared" si="36"/>
        <v>0</v>
      </c>
      <c r="BH229" s="216">
        <f t="shared" si="37"/>
        <v>0</v>
      </c>
      <c r="BI229" s="216">
        <f t="shared" si="38"/>
        <v>0</v>
      </c>
      <c r="BJ229" s="25" t="s">
        <v>24</v>
      </c>
      <c r="BK229" s="216">
        <f t="shared" si="39"/>
        <v>0</v>
      </c>
      <c r="BL229" s="25" t="s">
        <v>588</v>
      </c>
      <c r="BM229" s="25" t="s">
        <v>4434</v>
      </c>
    </row>
    <row r="230" spans="2:65" s="1" customFormat="1" ht="22.5" customHeight="1">
      <c r="B230" s="42"/>
      <c r="C230" s="205" t="s">
        <v>910</v>
      </c>
      <c r="D230" s="205" t="s">
        <v>230</v>
      </c>
      <c r="E230" s="206" t="s">
        <v>4435</v>
      </c>
      <c r="F230" s="207" t="s">
        <v>4436</v>
      </c>
      <c r="G230" s="208" t="s">
        <v>852</v>
      </c>
      <c r="H230" s="209">
        <v>1</v>
      </c>
      <c r="I230" s="210"/>
      <c r="J230" s="211">
        <f t="shared" si="30"/>
        <v>0</v>
      </c>
      <c r="K230" s="207" t="s">
        <v>3144</v>
      </c>
      <c r="L230" s="62"/>
      <c r="M230" s="212" t="s">
        <v>22</v>
      </c>
      <c r="N230" s="213" t="s">
        <v>50</v>
      </c>
      <c r="O230" s="43"/>
      <c r="P230" s="214">
        <f t="shared" si="31"/>
        <v>0</v>
      </c>
      <c r="Q230" s="214">
        <v>0</v>
      </c>
      <c r="R230" s="214">
        <f t="shared" si="32"/>
        <v>0</v>
      </c>
      <c r="S230" s="214">
        <v>0</v>
      </c>
      <c r="T230" s="215">
        <f t="shared" si="33"/>
        <v>0</v>
      </c>
      <c r="AR230" s="25" t="s">
        <v>588</v>
      </c>
      <c r="AT230" s="25" t="s">
        <v>230</v>
      </c>
      <c r="AU230" s="25" t="s">
        <v>24</v>
      </c>
      <c r="AY230" s="25" t="s">
        <v>228</v>
      </c>
      <c r="BE230" s="216">
        <f t="shared" si="34"/>
        <v>0</v>
      </c>
      <c r="BF230" s="216">
        <f t="shared" si="35"/>
        <v>0</v>
      </c>
      <c r="BG230" s="216">
        <f t="shared" si="36"/>
        <v>0</v>
      </c>
      <c r="BH230" s="216">
        <f t="shared" si="37"/>
        <v>0</v>
      </c>
      <c r="BI230" s="216">
        <f t="shared" si="38"/>
        <v>0</v>
      </c>
      <c r="BJ230" s="25" t="s">
        <v>24</v>
      </c>
      <c r="BK230" s="216">
        <f t="shared" si="39"/>
        <v>0</v>
      </c>
      <c r="BL230" s="25" t="s">
        <v>588</v>
      </c>
      <c r="BM230" s="25" t="s">
        <v>4437</v>
      </c>
    </row>
    <row r="231" spans="2:65" s="1" customFormat="1" ht="22.5" customHeight="1">
      <c r="B231" s="42"/>
      <c r="C231" s="205" t="s">
        <v>914</v>
      </c>
      <c r="D231" s="205" t="s">
        <v>230</v>
      </c>
      <c r="E231" s="206" t="s">
        <v>4438</v>
      </c>
      <c r="F231" s="207" t="s">
        <v>4439</v>
      </c>
      <c r="G231" s="208" t="s">
        <v>852</v>
      </c>
      <c r="H231" s="209">
        <v>3</v>
      </c>
      <c r="I231" s="210"/>
      <c r="J231" s="211">
        <f t="shared" si="30"/>
        <v>0</v>
      </c>
      <c r="K231" s="207" t="s">
        <v>3144</v>
      </c>
      <c r="L231" s="62"/>
      <c r="M231" s="212" t="s">
        <v>22</v>
      </c>
      <c r="N231" s="213" t="s">
        <v>50</v>
      </c>
      <c r="O231" s="43"/>
      <c r="P231" s="214">
        <f t="shared" si="31"/>
        <v>0</v>
      </c>
      <c r="Q231" s="214">
        <v>0</v>
      </c>
      <c r="R231" s="214">
        <f t="shared" si="32"/>
        <v>0</v>
      </c>
      <c r="S231" s="214">
        <v>0</v>
      </c>
      <c r="T231" s="215">
        <f t="shared" si="33"/>
        <v>0</v>
      </c>
      <c r="AR231" s="25" t="s">
        <v>588</v>
      </c>
      <c r="AT231" s="25" t="s">
        <v>230</v>
      </c>
      <c r="AU231" s="25" t="s">
        <v>24</v>
      </c>
      <c r="AY231" s="25" t="s">
        <v>228</v>
      </c>
      <c r="BE231" s="216">
        <f t="shared" si="34"/>
        <v>0</v>
      </c>
      <c r="BF231" s="216">
        <f t="shared" si="35"/>
        <v>0</v>
      </c>
      <c r="BG231" s="216">
        <f t="shared" si="36"/>
        <v>0</v>
      </c>
      <c r="BH231" s="216">
        <f t="shared" si="37"/>
        <v>0</v>
      </c>
      <c r="BI231" s="216">
        <f t="shared" si="38"/>
        <v>0</v>
      </c>
      <c r="BJ231" s="25" t="s">
        <v>24</v>
      </c>
      <c r="BK231" s="216">
        <f t="shared" si="39"/>
        <v>0</v>
      </c>
      <c r="BL231" s="25" t="s">
        <v>588</v>
      </c>
      <c r="BM231" s="25" t="s">
        <v>4440</v>
      </c>
    </row>
    <row r="232" spans="2:65" s="1" customFormat="1" ht="31.5" customHeight="1">
      <c r="B232" s="42"/>
      <c r="C232" s="205" t="s">
        <v>918</v>
      </c>
      <c r="D232" s="205" t="s">
        <v>230</v>
      </c>
      <c r="E232" s="206" t="s">
        <v>4441</v>
      </c>
      <c r="F232" s="207" t="s">
        <v>4442</v>
      </c>
      <c r="G232" s="208" t="s">
        <v>852</v>
      </c>
      <c r="H232" s="209">
        <v>4</v>
      </c>
      <c r="I232" s="210"/>
      <c r="J232" s="211">
        <f t="shared" si="30"/>
        <v>0</v>
      </c>
      <c r="K232" s="207" t="s">
        <v>3144</v>
      </c>
      <c r="L232" s="62"/>
      <c r="M232" s="212" t="s">
        <v>22</v>
      </c>
      <c r="N232" s="213" t="s">
        <v>50</v>
      </c>
      <c r="O232" s="43"/>
      <c r="P232" s="214">
        <f t="shared" si="31"/>
        <v>0</v>
      </c>
      <c r="Q232" s="214">
        <v>0</v>
      </c>
      <c r="R232" s="214">
        <f t="shared" si="32"/>
        <v>0</v>
      </c>
      <c r="S232" s="214">
        <v>0</v>
      </c>
      <c r="T232" s="215">
        <f t="shared" si="33"/>
        <v>0</v>
      </c>
      <c r="AR232" s="25" t="s">
        <v>588</v>
      </c>
      <c r="AT232" s="25" t="s">
        <v>230</v>
      </c>
      <c r="AU232" s="25" t="s">
        <v>24</v>
      </c>
      <c r="AY232" s="25" t="s">
        <v>228</v>
      </c>
      <c r="BE232" s="216">
        <f t="shared" si="34"/>
        <v>0</v>
      </c>
      <c r="BF232" s="216">
        <f t="shared" si="35"/>
        <v>0</v>
      </c>
      <c r="BG232" s="216">
        <f t="shared" si="36"/>
        <v>0</v>
      </c>
      <c r="BH232" s="216">
        <f t="shared" si="37"/>
        <v>0</v>
      </c>
      <c r="BI232" s="216">
        <f t="shared" si="38"/>
        <v>0</v>
      </c>
      <c r="BJ232" s="25" t="s">
        <v>24</v>
      </c>
      <c r="BK232" s="216">
        <f t="shared" si="39"/>
        <v>0</v>
      </c>
      <c r="BL232" s="25" t="s">
        <v>588</v>
      </c>
      <c r="BM232" s="25" t="s">
        <v>4443</v>
      </c>
    </row>
    <row r="233" spans="2:65" s="1" customFormat="1" ht="31.5" customHeight="1">
      <c r="B233" s="42"/>
      <c r="C233" s="205" t="s">
        <v>922</v>
      </c>
      <c r="D233" s="205" t="s">
        <v>230</v>
      </c>
      <c r="E233" s="206" t="s">
        <v>4444</v>
      </c>
      <c r="F233" s="207" t="s">
        <v>4445</v>
      </c>
      <c r="G233" s="208" t="s">
        <v>852</v>
      </c>
      <c r="H233" s="209">
        <v>8</v>
      </c>
      <c r="I233" s="210"/>
      <c r="J233" s="211">
        <f t="shared" si="30"/>
        <v>0</v>
      </c>
      <c r="K233" s="207" t="s">
        <v>3144</v>
      </c>
      <c r="L233" s="62"/>
      <c r="M233" s="212" t="s">
        <v>22</v>
      </c>
      <c r="N233" s="213" t="s">
        <v>50</v>
      </c>
      <c r="O233" s="43"/>
      <c r="P233" s="214">
        <f t="shared" si="31"/>
        <v>0</v>
      </c>
      <c r="Q233" s="214">
        <v>0</v>
      </c>
      <c r="R233" s="214">
        <f t="shared" si="32"/>
        <v>0</v>
      </c>
      <c r="S233" s="214">
        <v>0</v>
      </c>
      <c r="T233" s="215">
        <f t="shared" si="33"/>
        <v>0</v>
      </c>
      <c r="AR233" s="25" t="s">
        <v>588</v>
      </c>
      <c r="AT233" s="25" t="s">
        <v>230</v>
      </c>
      <c r="AU233" s="25" t="s">
        <v>24</v>
      </c>
      <c r="AY233" s="25" t="s">
        <v>228</v>
      </c>
      <c r="BE233" s="216">
        <f t="shared" si="34"/>
        <v>0</v>
      </c>
      <c r="BF233" s="216">
        <f t="shared" si="35"/>
        <v>0</v>
      </c>
      <c r="BG233" s="216">
        <f t="shared" si="36"/>
        <v>0</v>
      </c>
      <c r="BH233" s="216">
        <f t="shared" si="37"/>
        <v>0</v>
      </c>
      <c r="BI233" s="216">
        <f t="shared" si="38"/>
        <v>0</v>
      </c>
      <c r="BJ233" s="25" t="s">
        <v>24</v>
      </c>
      <c r="BK233" s="216">
        <f t="shared" si="39"/>
        <v>0</v>
      </c>
      <c r="BL233" s="25" t="s">
        <v>588</v>
      </c>
      <c r="BM233" s="25" t="s">
        <v>4446</v>
      </c>
    </row>
    <row r="234" spans="2:65" s="1" customFormat="1" ht="31.5" customHeight="1">
      <c r="B234" s="42"/>
      <c r="C234" s="205" t="s">
        <v>929</v>
      </c>
      <c r="D234" s="205" t="s">
        <v>230</v>
      </c>
      <c r="E234" s="206" t="s">
        <v>4447</v>
      </c>
      <c r="F234" s="207" t="s">
        <v>4448</v>
      </c>
      <c r="G234" s="208" t="s">
        <v>852</v>
      </c>
      <c r="H234" s="209">
        <v>2</v>
      </c>
      <c r="I234" s="210"/>
      <c r="J234" s="211">
        <f t="shared" si="30"/>
        <v>0</v>
      </c>
      <c r="K234" s="207" t="s">
        <v>3144</v>
      </c>
      <c r="L234" s="62"/>
      <c r="M234" s="212" t="s">
        <v>22</v>
      </c>
      <c r="N234" s="213" t="s">
        <v>50</v>
      </c>
      <c r="O234" s="43"/>
      <c r="P234" s="214">
        <f t="shared" si="31"/>
        <v>0</v>
      </c>
      <c r="Q234" s="214">
        <v>0</v>
      </c>
      <c r="R234" s="214">
        <f t="shared" si="32"/>
        <v>0</v>
      </c>
      <c r="S234" s="214">
        <v>0</v>
      </c>
      <c r="T234" s="215">
        <f t="shared" si="33"/>
        <v>0</v>
      </c>
      <c r="AR234" s="25" t="s">
        <v>588</v>
      </c>
      <c r="AT234" s="25" t="s">
        <v>230</v>
      </c>
      <c r="AU234" s="25" t="s">
        <v>24</v>
      </c>
      <c r="AY234" s="25" t="s">
        <v>228</v>
      </c>
      <c r="BE234" s="216">
        <f t="shared" si="34"/>
        <v>0</v>
      </c>
      <c r="BF234" s="216">
        <f t="shared" si="35"/>
        <v>0</v>
      </c>
      <c r="BG234" s="216">
        <f t="shared" si="36"/>
        <v>0</v>
      </c>
      <c r="BH234" s="216">
        <f t="shared" si="37"/>
        <v>0</v>
      </c>
      <c r="BI234" s="216">
        <f t="shared" si="38"/>
        <v>0</v>
      </c>
      <c r="BJ234" s="25" t="s">
        <v>24</v>
      </c>
      <c r="BK234" s="216">
        <f t="shared" si="39"/>
        <v>0</v>
      </c>
      <c r="BL234" s="25" t="s">
        <v>588</v>
      </c>
      <c r="BM234" s="25" t="s">
        <v>4449</v>
      </c>
    </row>
    <row r="235" spans="2:65" s="1" customFormat="1" ht="22.5" customHeight="1">
      <c r="B235" s="42"/>
      <c r="C235" s="205" t="s">
        <v>933</v>
      </c>
      <c r="D235" s="205" t="s">
        <v>230</v>
      </c>
      <c r="E235" s="206" t="s">
        <v>4450</v>
      </c>
      <c r="F235" s="207" t="s">
        <v>4451</v>
      </c>
      <c r="G235" s="208" t="s">
        <v>675</v>
      </c>
      <c r="H235" s="209">
        <v>1</v>
      </c>
      <c r="I235" s="210"/>
      <c r="J235" s="211">
        <f t="shared" si="30"/>
        <v>0</v>
      </c>
      <c r="K235" s="207" t="s">
        <v>3144</v>
      </c>
      <c r="L235" s="62"/>
      <c r="M235" s="212" t="s">
        <v>22</v>
      </c>
      <c r="N235" s="213" t="s">
        <v>50</v>
      </c>
      <c r="O235" s="43"/>
      <c r="P235" s="214">
        <f t="shared" si="31"/>
        <v>0</v>
      </c>
      <c r="Q235" s="214">
        <v>0</v>
      </c>
      <c r="R235" s="214">
        <f t="shared" si="32"/>
        <v>0</v>
      </c>
      <c r="S235" s="214">
        <v>0</v>
      </c>
      <c r="T235" s="215">
        <f t="shared" si="33"/>
        <v>0</v>
      </c>
      <c r="AR235" s="25" t="s">
        <v>588</v>
      </c>
      <c r="AT235" s="25" t="s">
        <v>230</v>
      </c>
      <c r="AU235" s="25" t="s">
        <v>24</v>
      </c>
      <c r="AY235" s="25" t="s">
        <v>228</v>
      </c>
      <c r="BE235" s="216">
        <f t="shared" si="34"/>
        <v>0</v>
      </c>
      <c r="BF235" s="216">
        <f t="shared" si="35"/>
        <v>0</v>
      </c>
      <c r="BG235" s="216">
        <f t="shared" si="36"/>
        <v>0</v>
      </c>
      <c r="BH235" s="216">
        <f t="shared" si="37"/>
        <v>0</v>
      </c>
      <c r="BI235" s="216">
        <f t="shared" si="38"/>
        <v>0</v>
      </c>
      <c r="BJ235" s="25" t="s">
        <v>24</v>
      </c>
      <c r="BK235" s="216">
        <f t="shared" si="39"/>
        <v>0</v>
      </c>
      <c r="BL235" s="25" t="s">
        <v>588</v>
      </c>
      <c r="BM235" s="25" t="s">
        <v>4452</v>
      </c>
    </row>
    <row r="236" spans="2:65" s="1" customFormat="1" ht="22.5" customHeight="1">
      <c r="B236" s="42"/>
      <c r="C236" s="205" t="s">
        <v>937</v>
      </c>
      <c r="D236" s="205" t="s">
        <v>230</v>
      </c>
      <c r="E236" s="206" t="s">
        <v>4453</v>
      </c>
      <c r="F236" s="207" t="s">
        <v>4454</v>
      </c>
      <c r="G236" s="208" t="s">
        <v>675</v>
      </c>
      <c r="H236" s="209">
        <v>1</v>
      </c>
      <c r="I236" s="210"/>
      <c r="J236" s="211">
        <f t="shared" si="30"/>
        <v>0</v>
      </c>
      <c r="K236" s="207" t="s">
        <v>3144</v>
      </c>
      <c r="L236" s="62"/>
      <c r="M236" s="212" t="s">
        <v>22</v>
      </c>
      <c r="N236" s="213" t="s">
        <v>50</v>
      </c>
      <c r="O236" s="43"/>
      <c r="P236" s="214">
        <f t="shared" si="31"/>
        <v>0</v>
      </c>
      <c r="Q236" s="214">
        <v>0</v>
      </c>
      <c r="R236" s="214">
        <f t="shared" si="32"/>
        <v>0</v>
      </c>
      <c r="S236" s="214">
        <v>0</v>
      </c>
      <c r="T236" s="215">
        <f t="shared" si="33"/>
        <v>0</v>
      </c>
      <c r="AR236" s="25" t="s">
        <v>588</v>
      </c>
      <c r="AT236" s="25" t="s">
        <v>230</v>
      </c>
      <c r="AU236" s="25" t="s">
        <v>24</v>
      </c>
      <c r="AY236" s="25" t="s">
        <v>228</v>
      </c>
      <c r="BE236" s="216">
        <f t="shared" si="34"/>
        <v>0</v>
      </c>
      <c r="BF236" s="216">
        <f t="shared" si="35"/>
        <v>0</v>
      </c>
      <c r="BG236" s="216">
        <f t="shared" si="36"/>
        <v>0</v>
      </c>
      <c r="BH236" s="216">
        <f t="shared" si="37"/>
        <v>0</v>
      </c>
      <c r="BI236" s="216">
        <f t="shared" si="38"/>
        <v>0</v>
      </c>
      <c r="BJ236" s="25" t="s">
        <v>24</v>
      </c>
      <c r="BK236" s="216">
        <f t="shared" si="39"/>
        <v>0</v>
      </c>
      <c r="BL236" s="25" t="s">
        <v>588</v>
      </c>
      <c r="BM236" s="25" t="s">
        <v>4455</v>
      </c>
    </row>
    <row r="237" spans="2:65" s="1" customFormat="1" ht="22.5" customHeight="1">
      <c r="B237" s="42"/>
      <c r="C237" s="205" t="s">
        <v>942</v>
      </c>
      <c r="D237" s="205" t="s">
        <v>230</v>
      </c>
      <c r="E237" s="206" t="s">
        <v>4456</v>
      </c>
      <c r="F237" s="207" t="s">
        <v>4212</v>
      </c>
      <c r="G237" s="208" t="s">
        <v>675</v>
      </c>
      <c r="H237" s="209">
        <v>2</v>
      </c>
      <c r="I237" s="210"/>
      <c r="J237" s="211">
        <f t="shared" si="30"/>
        <v>0</v>
      </c>
      <c r="K237" s="207" t="s">
        <v>3144</v>
      </c>
      <c r="L237" s="62"/>
      <c r="M237" s="212" t="s">
        <v>22</v>
      </c>
      <c r="N237" s="213" t="s">
        <v>50</v>
      </c>
      <c r="O237" s="43"/>
      <c r="P237" s="214">
        <f t="shared" si="31"/>
        <v>0</v>
      </c>
      <c r="Q237" s="214">
        <v>0</v>
      </c>
      <c r="R237" s="214">
        <f t="shared" si="32"/>
        <v>0</v>
      </c>
      <c r="S237" s="214">
        <v>0</v>
      </c>
      <c r="T237" s="215">
        <f t="shared" si="33"/>
        <v>0</v>
      </c>
      <c r="AR237" s="25" t="s">
        <v>588</v>
      </c>
      <c r="AT237" s="25" t="s">
        <v>230</v>
      </c>
      <c r="AU237" s="25" t="s">
        <v>24</v>
      </c>
      <c r="AY237" s="25" t="s">
        <v>228</v>
      </c>
      <c r="BE237" s="216">
        <f t="shared" si="34"/>
        <v>0</v>
      </c>
      <c r="BF237" s="216">
        <f t="shared" si="35"/>
        <v>0</v>
      </c>
      <c r="BG237" s="216">
        <f t="shared" si="36"/>
        <v>0</v>
      </c>
      <c r="BH237" s="216">
        <f t="shared" si="37"/>
        <v>0</v>
      </c>
      <c r="BI237" s="216">
        <f t="shared" si="38"/>
        <v>0</v>
      </c>
      <c r="BJ237" s="25" t="s">
        <v>24</v>
      </c>
      <c r="BK237" s="216">
        <f t="shared" si="39"/>
        <v>0</v>
      </c>
      <c r="BL237" s="25" t="s">
        <v>588</v>
      </c>
      <c r="BM237" s="25" t="s">
        <v>4457</v>
      </c>
    </row>
    <row r="238" spans="2:65" s="1" customFormat="1" ht="44.25" customHeight="1">
      <c r="B238" s="42"/>
      <c r="C238" s="205" t="s">
        <v>948</v>
      </c>
      <c r="D238" s="205" t="s">
        <v>230</v>
      </c>
      <c r="E238" s="206" t="s">
        <v>4458</v>
      </c>
      <c r="F238" s="207" t="s">
        <v>4459</v>
      </c>
      <c r="G238" s="208" t="s">
        <v>675</v>
      </c>
      <c r="H238" s="209">
        <v>5</v>
      </c>
      <c r="I238" s="210"/>
      <c r="J238" s="211">
        <f t="shared" si="30"/>
        <v>0</v>
      </c>
      <c r="K238" s="207" t="s">
        <v>3144</v>
      </c>
      <c r="L238" s="62"/>
      <c r="M238" s="212" t="s">
        <v>22</v>
      </c>
      <c r="N238" s="213" t="s">
        <v>50</v>
      </c>
      <c r="O238" s="43"/>
      <c r="P238" s="214">
        <f t="shared" si="31"/>
        <v>0</v>
      </c>
      <c r="Q238" s="214">
        <v>0</v>
      </c>
      <c r="R238" s="214">
        <f t="shared" si="32"/>
        <v>0</v>
      </c>
      <c r="S238" s="214">
        <v>0</v>
      </c>
      <c r="T238" s="215">
        <f t="shared" si="33"/>
        <v>0</v>
      </c>
      <c r="AR238" s="25" t="s">
        <v>588</v>
      </c>
      <c r="AT238" s="25" t="s">
        <v>230</v>
      </c>
      <c r="AU238" s="25" t="s">
        <v>24</v>
      </c>
      <c r="AY238" s="25" t="s">
        <v>228</v>
      </c>
      <c r="BE238" s="216">
        <f t="shared" si="34"/>
        <v>0</v>
      </c>
      <c r="BF238" s="216">
        <f t="shared" si="35"/>
        <v>0</v>
      </c>
      <c r="BG238" s="216">
        <f t="shared" si="36"/>
        <v>0</v>
      </c>
      <c r="BH238" s="216">
        <f t="shared" si="37"/>
        <v>0</v>
      </c>
      <c r="BI238" s="216">
        <f t="shared" si="38"/>
        <v>0</v>
      </c>
      <c r="BJ238" s="25" t="s">
        <v>24</v>
      </c>
      <c r="BK238" s="216">
        <f t="shared" si="39"/>
        <v>0</v>
      </c>
      <c r="BL238" s="25" t="s">
        <v>588</v>
      </c>
      <c r="BM238" s="25" t="s">
        <v>4460</v>
      </c>
    </row>
    <row r="239" spans="2:65" s="1" customFormat="1" ht="44.25" customHeight="1">
      <c r="B239" s="42"/>
      <c r="C239" s="205" t="s">
        <v>956</v>
      </c>
      <c r="D239" s="205" t="s">
        <v>230</v>
      </c>
      <c r="E239" s="206" t="s">
        <v>4461</v>
      </c>
      <c r="F239" s="207" t="s">
        <v>4215</v>
      </c>
      <c r="G239" s="208" t="s">
        <v>675</v>
      </c>
      <c r="H239" s="209">
        <v>3</v>
      </c>
      <c r="I239" s="210"/>
      <c r="J239" s="211">
        <f t="shared" si="30"/>
        <v>0</v>
      </c>
      <c r="K239" s="207" t="s">
        <v>3144</v>
      </c>
      <c r="L239" s="62"/>
      <c r="M239" s="212" t="s">
        <v>22</v>
      </c>
      <c r="N239" s="213" t="s">
        <v>50</v>
      </c>
      <c r="O239" s="43"/>
      <c r="P239" s="214">
        <f t="shared" si="31"/>
        <v>0</v>
      </c>
      <c r="Q239" s="214">
        <v>0</v>
      </c>
      <c r="R239" s="214">
        <f t="shared" si="32"/>
        <v>0</v>
      </c>
      <c r="S239" s="214">
        <v>0</v>
      </c>
      <c r="T239" s="215">
        <f t="shared" si="33"/>
        <v>0</v>
      </c>
      <c r="AR239" s="25" t="s">
        <v>588</v>
      </c>
      <c r="AT239" s="25" t="s">
        <v>230</v>
      </c>
      <c r="AU239" s="25" t="s">
        <v>24</v>
      </c>
      <c r="AY239" s="25" t="s">
        <v>228</v>
      </c>
      <c r="BE239" s="216">
        <f t="shared" si="34"/>
        <v>0</v>
      </c>
      <c r="BF239" s="216">
        <f t="shared" si="35"/>
        <v>0</v>
      </c>
      <c r="BG239" s="216">
        <f t="shared" si="36"/>
        <v>0</v>
      </c>
      <c r="BH239" s="216">
        <f t="shared" si="37"/>
        <v>0</v>
      </c>
      <c r="BI239" s="216">
        <f t="shared" si="38"/>
        <v>0</v>
      </c>
      <c r="BJ239" s="25" t="s">
        <v>24</v>
      </c>
      <c r="BK239" s="216">
        <f t="shared" si="39"/>
        <v>0</v>
      </c>
      <c r="BL239" s="25" t="s">
        <v>588</v>
      </c>
      <c r="BM239" s="25" t="s">
        <v>4462</v>
      </c>
    </row>
    <row r="240" spans="2:65" s="1" customFormat="1" ht="44.25" customHeight="1">
      <c r="B240" s="42"/>
      <c r="C240" s="205" t="s">
        <v>962</v>
      </c>
      <c r="D240" s="205" t="s">
        <v>230</v>
      </c>
      <c r="E240" s="206" t="s">
        <v>4463</v>
      </c>
      <c r="F240" s="207" t="s">
        <v>4218</v>
      </c>
      <c r="G240" s="208" t="s">
        <v>675</v>
      </c>
      <c r="H240" s="209">
        <v>3</v>
      </c>
      <c r="I240" s="210"/>
      <c r="J240" s="211">
        <f t="shared" si="30"/>
        <v>0</v>
      </c>
      <c r="K240" s="207" t="s">
        <v>3144</v>
      </c>
      <c r="L240" s="62"/>
      <c r="M240" s="212" t="s">
        <v>22</v>
      </c>
      <c r="N240" s="213" t="s">
        <v>50</v>
      </c>
      <c r="O240" s="43"/>
      <c r="P240" s="214">
        <f t="shared" si="31"/>
        <v>0</v>
      </c>
      <c r="Q240" s="214">
        <v>0</v>
      </c>
      <c r="R240" s="214">
        <f t="shared" si="32"/>
        <v>0</v>
      </c>
      <c r="S240" s="214">
        <v>0</v>
      </c>
      <c r="T240" s="215">
        <f t="shared" si="33"/>
        <v>0</v>
      </c>
      <c r="AR240" s="25" t="s">
        <v>588</v>
      </c>
      <c r="AT240" s="25" t="s">
        <v>230</v>
      </c>
      <c r="AU240" s="25" t="s">
        <v>24</v>
      </c>
      <c r="AY240" s="25" t="s">
        <v>228</v>
      </c>
      <c r="BE240" s="216">
        <f t="shared" si="34"/>
        <v>0</v>
      </c>
      <c r="BF240" s="216">
        <f t="shared" si="35"/>
        <v>0</v>
      </c>
      <c r="BG240" s="216">
        <f t="shared" si="36"/>
        <v>0</v>
      </c>
      <c r="BH240" s="216">
        <f t="shared" si="37"/>
        <v>0</v>
      </c>
      <c r="BI240" s="216">
        <f t="shared" si="38"/>
        <v>0</v>
      </c>
      <c r="BJ240" s="25" t="s">
        <v>24</v>
      </c>
      <c r="BK240" s="216">
        <f t="shared" si="39"/>
        <v>0</v>
      </c>
      <c r="BL240" s="25" t="s">
        <v>588</v>
      </c>
      <c r="BM240" s="25" t="s">
        <v>4464</v>
      </c>
    </row>
    <row r="241" spans="2:65" s="1" customFormat="1" ht="44.25" customHeight="1">
      <c r="B241" s="42"/>
      <c r="C241" s="205" t="s">
        <v>967</v>
      </c>
      <c r="D241" s="205" t="s">
        <v>230</v>
      </c>
      <c r="E241" s="206" t="s">
        <v>4465</v>
      </c>
      <c r="F241" s="207" t="s">
        <v>4306</v>
      </c>
      <c r="G241" s="208" t="s">
        <v>675</v>
      </c>
      <c r="H241" s="209">
        <v>5</v>
      </c>
      <c r="I241" s="210"/>
      <c r="J241" s="211">
        <f t="shared" si="30"/>
        <v>0</v>
      </c>
      <c r="K241" s="207" t="s">
        <v>3144</v>
      </c>
      <c r="L241" s="62"/>
      <c r="M241" s="212" t="s">
        <v>22</v>
      </c>
      <c r="N241" s="213" t="s">
        <v>50</v>
      </c>
      <c r="O241" s="43"/>
      <c r="P241" s="214">
        <f t="shared" si="31"/>
        <v>0</v>
      </c>
      <c r="Q241" s="214">
        <v>0</v>
      </c>
      <c r="R241" s="214">
        <f t="shared" si="32"/>
        <v>0</v>
      </c>
      <c r="S241" s="214">
        <v>0</v>
      </c>
      <c r="T241" s="215">
        <f t="shared" si="33"/>
        <v>0</v>
      </c>
      <c r="AR241" s="25" t="s">
        <v>588</v>
      </c>
      <c r="AT241" s="25" t="s">
        <v>230</v>
      </c>
      <c r="AU241" s="25" t="s">
        <v>24</v>
      </c>
      <c r="AY241" s="25" t="s">
        <v>228</v>
      </c>
      <c r="BE241" s="216">
        <f t="shared" si="34"/>
        <v>0</v>
      </c>
      <c r="BF241" s="216">
        <f t="shared" si="35"/>
        <v>0</v>
      </c>
      <c r="BG241" s="216">
        <f t="shared" si="36"/>
        <v>0</v>
      </c>
      <c r="BH241" s="216">
        <f t="shared" si="37"/>
        <v>0</v>
      </c>
      <c r="BI241" s="216">
        <f t="shared" si="38"/>
        <v>0</v>
      </c>
      <c r="BJ241" s="25" t="s">
        <v>24</v>
      </c>
      <c r="BK241" s="216">
        <f t="shared" si="39"/>
        <v>0</v>
      </c>
      <c r="BL241" s="25" t="s">
        <v>588</v>
      </c>
      <c r="BM241" s="25" t="s">
        <v>4466</v>
      </c>
    </row>
    <row r="242" spans="2:65" s="1" customFormat="1" ht="44.25" customHeight="1">
      <c r="B242" s="42"/>
      <c r="C242" s="205" t="s">
        <v>971</v>
      </c>
      <c r="D242" s="205" t="s">
        <v>230</v>
      </c>
      <c r="E242" s="206" t="s">
        <v>4467</v>
      </c>
      <c r="F242" s="207" t="s">
        <v>4221</v>
      </c>
      <c r="G242" s="208" t="s">
        <v>675</v>
      </c>
      <c r="H242" s="209">
        <v>6</v>
      </c>
      <c r="I242" s="210"/>
      <c r="J242" s="211">
        <f t="shared" si="30"/>
        <v>0</v>
      </c>
      <c r="K242" s="207" t="s">
        <v>3144</v>
      </c>
      <c r="L242" s="62"/>
      <c r="M242" s="212" t="s">
        <v>22</v>
      </c>
      <c r="N242" s="213" t="s">
        <v>50</v>
      </c>
      <c r="O242" s="43"/>
      <c r="P242" s="214">
        <f t="shared" si="31"/>
        <v>0</v>
      </c>
      <c r="Q242" s="214">
        <v>0</v>
      </c>
      <c r="R242" s="214">
        <f t="shared" si="32"/>
        <v>0</v>
      </c>
      <c r="S242" s="214">
        <v>0</v>
      </c>
      <c r="T242" s="215">
        <f t="shared" si="33"/>
        <v>0</v>
      </c>
      <c r="AR242" s="25" t="s">
        <v>588</v>
      </c>
      <c r="AT242" s="25" t="s">
        <v>230</v>
      </c>
      <c r="AU242" s="25" t="s">
        <v>24</v>
      </c>
      <c r="AY242" s="25" t="s">
        <v>228</v>
      </c>
      <c r="BE242" s="216">
        <f t="shared" si="34"/>
        <v>0</v>
      </c>
      <c r="BF242" s="216">
        <f t="shared" si="35"/>
        <v>0</v>
      </c>
      <c r="BG242" s="216">
        <f t="shared" si="36"/>
        <v>0</v>
      </c>
      <c r="BH242" s="216">
        <f t="shared" si="37"/>
        <v>0</v>
      </c>
      <c r="BI242" s="216">
        <f t="shared" si="38"/>
        <v>0</v>
      </c>
      <c r="BJ242" s="25" t="s">
        <v>24</v>
      </c>
      <c r="BK242" s="216">
        <f t="shared" si="39"/>
        <v>0</v>
      </c>
      <c r="BL242" s="25" t="s">
        <v>588</v>
      </c>
      <c r="BM242" s="25" t="s">
        <v>4468</v>
      </c>
    </row>
    <row r="243" spans="2:65" s="1" customFormat="1" ht="31.5" customHeight="1">
      <c r="B243" s="42"/>
      <c r="C243" s="205" t="s">
        <v>976</v>
      </c>
      <c r="D243" s="205" t="s">
        <v>230</v>
      </c>
      <c r="E243" s="206" t="s">
        <v>4469</v>
      </c>
      <c r="F243" s="207" t="s">
        <v>4227</v>
      </c>
      <c r="G243" s="208" t="s">
        <v>263</v>
      </c>
      <c r="H243" s="209">
        <v>70</v>
      </c>
      <c r="I243" s="210"/>
      <c r="J243" s="211">
        <f t="shared" si="30"/>
        <v>0</v>
      </c>
      <c r="K243" s="207" t="s">
        <v>3144</v>
      </c>
      <c r="L243" s="62"/>
      <c r="M243" s="212" t="s">
        <v>22</v>
      </c>
      <c r="N243" s="213" t="s">
        <v>50</v>
      </c>
      <c r="O243" s="43"/>
      <c r="P243" s="214">
        <f t="shared" si="31"/>
        <v>0</v>
      </c>
      <c r="Q243" s="214">
        <v>0</v>
      </c>
      <c r="R243" s="214">
        <f t="shared" si="32"/>
        <v>0</v>
      </c>
      <c r="S243" s="214">
        <v>0</v>
      </c>
      <c r="T243" s="215">
        <f t="shared" si="33"/>
        <v>0</v>
      </c>
      <c r="AR243" s="25" t="s">
        <v>588</v>
      </c>
      <c r="AT243" s="25" t="s">
        <v>230</v>
      </c>
      <c r="AU243" s="25" t="s">
        <v>24</v>
      </c>
      <c r="AY243" s="25" t="s">
        <v>228</v>
      </c>
      <c r="BE243" s="216">
        <f t="shared" si="34"/>
        <v>0</v>
      </c>
      <c r="BF243" s="216">
        <f t="shared" si="35"/>
        <v>0</v>
      </c>
      <c r="BG243" s="216">
        <f t="shared" si="36"/>
        <v>0</v>
      </c>
      <c r="BH243" s="216">
        <f t="shared" si="37"/>
        <v>0</v>
      </c>
      <c r="BI243" s="216">
        <f t="shared" si="38"/>
        <v>0</v>
      </c>
      <c r="BJ243" s="25" t="s">
        <v>24</v>
      </c>
      <c r="BK243" s="216">
        <f t="shared" si="39"/>
        <v>0</v>
      </c>
      <c r="BL243" s="25" t="s">
        <v>588</v>
      </c>
      <c r="BM243" s="25" t="s">
        <v>4470</v>
      </c>
    </row>
    <row r="244" spans="2:65" s="1" customFormat="1" ht="22.5" customHeight="1">
      <c r="B244" s="42"/>
      <c r="C244" s="205" t="s">
        <v>992</v>
      </c>
      <c r="D244" s="205" t="s">
        <v>230</v>
      </c>
      <c r="E244" s="206" t="s">
        <v>4471</v>
      </c>
      <c r="F244" s="207" t="s">
        <v>4230</v>
      </c>
      <c r="G244" s="208" t="s">
        <v>263</v>
      </c>
      <c r="H244" s="209">
        <v>8</v>
      </c>
      <c r="I244" s="210"/>
      <c r="J244" s="211">
        <f t="shared" si="30"/>
        <v>0</v>
      </c>
      <c r="K244" s="207" t="s">
        <v>3144</v>
      </c>
      <c r="L244" s="62"/>
      <c r="M244" s="212" t="s">
        <v>22</v>
      </c>
      <c r="N244" s="213" t="s">
        <v>50</v>
      </c>
      <c r="O244" s="43"/>
      <c r="P244" s="214">
        <f t="shared" si="31"/>
        <v>0</v>
      </c>
      <c r="Q244" s="214">
        <v>0</v>
      </c>
      <c r="R244" s="214">
        <f t="shared" si="32"/>
        <v>0</v>
      </c>
      <c r="S244" s="214">
        <v>0</v>
      </c>
      <c r="T244" s="215">
        <f t="shared" si="33"/>
        <v>0</v>
      </c>
      <c r="AR244" s="25" t="s">
        <v>588</v>
      </c>
      <c r="AT244" s="25" t="s">
        <v>230</v>
      </c>
      <c r="AU244" s="25" t="s">
        <v>24</v>
      </c>
      <c r="AY244" s="25" t="s">
        <v>228</v>
      </c>
      <c r="BE244" s="216">
        <f t="shared" si="34"/>
        <v>0</v>
      </c>
      <c r="BF244" s="216">
        <f t="shared" si="35"/>
        <v>0</v>
      </c>
      <c r="BG244" s="216">
        <f t="shared" si="36"/>
        <v>0</v>
      </c>
      <c r="BH244" s="216">
        <f t="shared" si="37"/>
        <v>0</v>
      </c>
      <c r="BI244" s="216">
        <f t="shared" si="38"/>
        <v>0</v>
      </c>
      <c r="BJ244" s="25" t="s">
        <v>24</v>
      </c>
      <c r="BK244" s="216">
        <f t="shared" si="39"/>
        <v>0</v>
      </c>
      <c r="BL244" s="25" t="s">
        <v>588</v>
      </c>
      <c r="BM244" s="25" t="s">
        <v>4472</v>
      </c>
    </row>
    <row r="245" spans="2:65" s="1" customFormat="1" ht="22.5" customHeight="1">
      <c r="B245" s="42"/>
      <c r="C245" s="205" t="s">
        <v>1021</v>
      </c>
      <c r="D245" s="205" t="s">
        <v>230</v>
      </c>
      <c r="E245" s="206" t="s">
        <v>4473</v>
      </c>
      <c r="F245" s="207" t="s">
        <v>4233</v>
      </c>
      <c r="G245" s="208" t="s">
        <v>263</v>
      </c>
      <c r="H245" s="209">
        <v>48</v>
      </c>
      <c r="I245" s="210"/>
      <c r="J245" s="211">
        <f t="shared" si="30"/>
        <v>0</v>
      </c>
      <c r="K245" s="207" t="s">
        <v>3144</v>
      </c>
      <c r="L245" s="62"/>
      <c r="M245" s="212" t="s">
        <v>22</v>
      </c>
      <c r="N245" s="213" t="s">
        <v>50</v>
      </c>
      <c r="O245" s="43"/>
      <c r="P245" s="214">
        <f t="shared" si="31"/>
        <v>0</v>
      </c>
      <c r="Q245" s="214">
        <v>0</v>
      </c>
      <c r="R245" s="214">
        <f t="shared" si="32"/>
        <v>0</v>
      </c>
      <c r="S245" s="214">
        <v>0</v>
      </c>
      <c r="T245" s="215">
        <f t="shared" si="33"/>
        <v>0</v>
      </c>
      <c r="AR245" s="25" t="s">
        <v>588</v>
      </c>
      <c r="AT245" s="25" t="s">
        <v>230</v>
      </c>
      <c r="AU245" s="25" t="s">
        <v>24</v>
      </c>
      <c r="AY245" s="25" t="s">
        <v>228</v>
      </c>
      <c r="BE245" s="216">
        <f t="shared" si="34"/>
        <v>0</v>
      </c>
      <c r="BF245" s="216">
        <f t="shared" si="35"/>
        <v>0</v>
      </c>
      <c r="BG245" s="216">
        <f t="shared" si="36"/>
        <v>0</v>
      </c>
      <c r="BH245" s="216">
        <f t="shared" si="37"/>
        <v>0</v>
      </c>
      <c r="BI245" s="216">
        <f t="shared" si="38"/>
        <v>0</v>
      </c>
      <c r="BJ245" s="25" t="s">
        <v>24</v>
      </c>
      <c r="BK245" s="216">
        <f t="shared" si="39"/>
        <v>0</v>
      </c>
      <c r="BL245" s="25" t="s">
        <v>588</v>
      </c>
      <c r="BM245" s="25" t="s">
        <v>4474</v>
      </c>
    </row>
    <row r="246" spans="2:65" s="1" customFormat="1" ht="31.5" customHeight="1">
      <c r="B246" s="42"/>
      <c r="C246" s="205" t="s">
        <v>1028</v>
      </c>
      <c r="D246" s="205" t="s">
        <v>230</v>
      </c>
      <c r="E246" s="206" t="s">
        <v>4475</v>
      </c>
      <c r="F246" s="207" t="s">
        <v>4236</v>
      </c>
      <c r="G246" s="208" t="s">
        <v>263</v>
      </c>
      <c r="H246" s="209">
        <v>12</v>
      </c>
      <c r="I246" s="210"/>
      <c r="J246" s="211">
        <f t="shared" si="30"/>
        <v>0</v>
      </c>
      <c r="K246" s="207" t="s">
        <v>3144</v>
      </c>
      <c r="L246" s="62"/>
      <c r="M246" s="212" t="s">
        <v>22</v>
      </c>
      <c r="N246" s="213" t="s">
        <v>50</v>
      </c>
      <c r="O246" s="43"/>
      <c r="P246" s="214">
        <f t="shared" si="31"/>
        <v>0</v>
      </c>
      <c r="Q246" s="214">
        <v>0</v>
      </c>
      <c r="R246" s="214">
        <f t="shared" si="32"/>
        <v>0</v>
      </c>
      <c r="S246" s="214">
        <v>0</v>
      </c>
      <c r="T246" s="215">
        <f t="shared" si="33"/>
        <v>0</v>
      </c>
      <c r="AR246" s="25" t="s">
        <v>588</v>
      </c>
      <c r="AT246" s="25" t="s">
        <v>230</v>
      </c>
      <c r="AU246" s="25" t="s">
        <v>24</v>
      </c>
      <c r="AY246" s="25" t="s">
        <v>228</v>
      </c>
      <c r="BE246" s="216">
        <f t="shared" si="34"/>
        <v>0</v>
      </c>
      <c r="BF246" s="216">
        <f t="shared" si="35"/>
        <v>0</v>
      </c>
      <c r="BG246" s="216">
        <f t="shared" si="36"/>
        <v>0</v>
      </c>
      <c r="BH246" s="216">
        <f t="shared" si="37"/>
        <v>0</v>
      </c>
      <c r="BI246" s="216">
        <f t="shared" si="38"/>
        <v>0</v>
      </c>
      <c r="BJ246" s="25" t="s">
        <v>24</v>
      </c>
      <c r="BK246" s="216">
        <f t="shared" si="39"/>
        <v>0</v>
      </c>
      <c r="BL246" s="25" t="s">
        <v>588</v>
      </c>
      <c r="BM246" s="25" t="s">
        <v>4476</v>
      </c>
    </row>
    <row r="247" spans="2:65" s="1" customFormat="1" ht="22.5" customHeight="1">
      <c r="B247" s="42"/>
      <c r="C247" s="205" t="s">
        <v>1032</v>
      </c>
      <c r="D247" s="205" t="s">
        <v>230</v>
      </c>
      <c r="E247" s="206" t="s">
        <v>4477</v>
      </c>
      <c r="F247" s="207" t="s">
        <v>4242</v>
      </c>
      <c r="G247" s="208" t="s">
        <v>675</v>
      </c>
      <c r="H247" s="209">
        <v>4</v>
      </c>
      <c r="I247" s="210"/>
      <c r="J247" s="211">
        <f t="shared" si="30"/>
        <v>0</v>
      </c>
      <c r="K247" s="207" t="s">
        <v>3144</v>
      </c>
      <c r="L247" s="62"/>
      <c r="M247" s="212" t="s">
        <v>22</v>
      </c>
      <c r="N247" s="213" t="s">
        <v>50</v>
      </c>
      <c r="O247" s="43"/>
      <c r="P247" s="214">
        <f t="shared" si="31"/>
        <v>0</v>
      </c>
      <c r="Q247" s="214">
        <v>0</v>
      </c>
      <c r="R247" s="214">
        <f t="shared" si="32"/>
        <v>0</v>
      </c>
      <c r="S247" s="214">
        <v>0</v>
      </c>
      <c r="T247" s="215">
        <f t="shared" si="33"/>
        <v>0</v>
      </c>
      <c r="AR247" s="25" t="s">
        <v>588</v>
      </c>
      <c r="AT247" s="25" t="s">
        <v>230</v>
      </c>
      <c r="AU247" s="25" t="s">
        <v>24</v>
      </c>
      <c r="AY247" s="25" t="s">
        <v>228</v>
      </c>
      <c r="BE247" s="216">
        <f t="shared" si="34"/>
        <v>0</v>
      </c>
      <c r="BF247" s="216">
        <f t="shared" si="35"/>
        <v>0</v>
      </c>
      <c r="BG247" s="216">
        <f t="shared" si="36"/>
        <v>0</v>
      </c>
      <c r="BH247" s="216">
        <f t="shared" si="37"/>
        <v>0</v>
      </c>
      <c r="BI247" s="216">
        <f t="shared" si="38"/>
        <v>0</v>
      </c>
      <c r="BJ247" s="25" t="s">
        <v>24</v>
      </c>
      <c r="BK247" s="216">
        <f t="shared" si="39"/>
        <v>0</v>
      </c>
      <c r="BL247" s="25" t="s">
        <v>588</v>
      </c>
      <c r="BM247" s="25" t="s">
        <v>4478</v>
      </c>
    </row>
    <row r="248" spans="2:65" s="11" customFormat="1" ht="37.35" customHeight="1">
      <c r="B248" s="188"/>
      <c r="C248" s="189"/>
      <c r="D248" s="202" t="s">
        <v>78</v>
      </c>
      <c r="E248" s="296" t="s">
        <v>251</v>
      </c>
      <c r="F248" s="296" t="s">
        <v>4479</v>
      </c>
      <c r="G248" s="189"/>
      <c r="H248" s="189"/>
      <c r="I248" s="192"/>
      <c r="J248" s="297">
        <f>BK248</f>
        <v>0</v>
      </c>
      <c r="K248" s="189"/>
      <c r="L248" s="194"/>
      <c r="M248" s="195"/>
      <c r="N248" s="196"/>
      <c r="O248" s="196"/>
      <c r="P248" s="197">
        <f>SUM(P249:P285)</f>
        <v>0</v>
      </c>
      <c r="Q248" s="196"/>
      <c r="R248" s="197">
        <f>SUM(R249:R285)</f>
        <v>0</v>
      </c>
      <c r="S248" s="196"/>
      <c r="T248" s="198">
        <f>SUM(T249:T285)</f>
        <v>0</v>
      </c>
      <c r="AR248" s="199" t="s">
        <v>101</v>
      </c>
      <c r="AT248" s="200" t="s">
        <v>78</v>
      </c>
      <c r="AU248" s="200" t="s">
        <v>79</v>
      </c>
      <c r="AY248" s="199" t="s">
        <v>228</v>
      </c>
      <c r="BK248" s="201">
        <f>SUM(BK249:BK285)</f>
        <v>0</v>
      </c>
    </row>
    <row r="249" spans="2:65" s="1" customFormat="1" ht="44.25" customHeight="1">
      <c r="B249" s="42"/>
      <c r="C249" s="205" t="s">
        <v>1052</v>
      </c>
      <c r="D249" s="205" t="s">
        <v>230</v>
      </c>
      <c r="E249" s="206" t="s">
        <v>4480</v>
      </c>
      <c r="F249" s="207" t="s">
        <v>4481</v>
      </c>
      <c r="G249" s="208" t="s">
        <v>852</v>
      </c>
      <c r="H249" s="209">
        <v>1</v>
      </c>
      <c r="I249" s="210"/>
      <c r="J249" s="211">
        <f>ROUND(I249*H249,2)</f>
        <v>0</v>
      </c>
      <c r="K249" s="207" t="s">
        <v>3144</v>
      </c>
      <c r="L249" s="62"/>
      <c r="M249" s="212" t="s">
        <v>22</v>
      </c>
      <c r="N249" s="213" t="s">
        <v>50</v>
      </c>
      <c r="O249" s="43"/>
      <c r="P249" s="214">
        <f>O249*H249</f>
        <v>0</v>
      </c>
      <c r="Q249" s="214">
        <v>0</v>
      </c>
      <c r="R249" s="214">
        <f>Q249*H249</f>
        <v>0</v>
      </c>
      <c r="S249" s="214">
        <v>0</v>
      </c>
      <c r="T249" s="215">
        <f>S249*H249</f>
        <v>0</v>
      </c>
      <c r="AR249" s="25" t="s">
        <v>588</v>
      </c>
      <c r="AT249" s="25" t="s">
        <v>230</v>
      </c>
      <c r="AU249" s="25" t="s">
        <v>24</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588</v>
      </c>
      <c r="BM249" s="25" t="s">
        <v>4482</v>
      </c>
    </row>
    <row r="250" spans="2:65" s="1" customFormat="1" ht="270">
      <c r="B250" s="42"/>
      <c r="C250" s="64"/>
      <c r="D250" s="219" t="s">
        <v>640</v>
      </c>
      <c r="E250" s="64"/>
      <c r="F250" s="280" t="s">
        <v>4483</v>
      </c>
      <c r="G250" s="64"/>
      <c r="H250" s="64"/>
      <c r="I250" s="173"/>
      <c r="J250" s="64"/>
      <c r="K250" s="64"/>
      <c r="L250" s="62"/>
      <c r="M250" s="255"/>
      <c r="N250" s="43"/>
      <c r="O250" s="43"/>
      <c r="P250" s="43"/>
      <c r="Q250" s="43"/>
      <c r="R250" s="43"/>
      <c r="S250" s="43"/>
      <c r="T250" s="79"/>
      <c r="AT250" s="25" t="s">
        <v>640</v>
      </c>
      <c r="AU250" s="25" t="s">
        <v>24</v>
      </c>
    </row>
    <row r="251" spans="2:65" s="1" customFormat="1" ht="22.5" customHeight="1">
      <c r="B251" s="42"/>
      <c r="C251" s="205" t="s">
        <v>1056</v>
      </c>
      <c r="D251" s="205" t="s">
        <v>230</v>
      </c>
      <c r="E251" s="206" t="s">
        <v>4484</v>
      </c>
      <c r="F251" s="207" t="s">
        <v>4485</v>
      </c>
      <c r="G251" s="208" t="s">
        <v>852</v>
      </c>
      <c r="H251" s="209">
        <v>1</v>
      </c>
      <c r="I251" s="210"/>
      <c r="J251" s="211">
        <f t="shared" ref="J251:J256" si="40">ROUND(I251*H251,2)</f>
        <v>0</v>
      </c>
      <c r="K251" s="207" t="s">
        <v>3144</v>
      </c>
      <c r="L251" s="62"/>
      <c r="M251" s="212" t="s">
        <v>22</v>
      </c>
      <c r="N251" s="213" t="s">
        <v>50</v>
      </c>
      <c r="O251" s="43"/>
      <c r="P251" s="214">
        <f t="shared" ref="P251:P256" si="41">O251*H251</f>
        <v>0</v>
      </c>
      <c r="Q251" s="214">
        <v>0</v>
      </c>
      <c r="R251" s="214">
        <f t="shared" ref="R251:R256" si="42">Q251*H251</f>
        <v>0</v>
      </c>
      <c r="S251" s="214">
        <v>0</v>
      </c>
      <c r="T251" s="215">
        <f t="shared" ref="T251:T256" si="43">S251*H251</f>
        <v>0</v>
      </c>
      <c r="AR251" s="25" t="s">
        <v>588</v>
      </c>
      <c r="AT251" s="25" t="s">
        <v>230</v>
      </c>
      <c r="AU251" s="25" t="s">
        <v>24</v>
      </c>
      <c r="AY251" s="25" t="s">
        <v>228</v>
      </c>
      <c r="BE251" s="216">
        <f t="shared" ref="BE251:BE256" si="44">IF(N251="základní",J251,0)</f>
        <v>0</v>
      </c>
      <c r="BF251" s="216">
        <f t="shared" ref="BF251:BF256" si="45">IF(N251="snížená",J251,0)</f>
        <v>0</v>
      </c>
      <c r="BG251" s="216">
        <f t="shared" ref="BG251:BG256" si="46">IF(N251="zákl. přenesená",J251,0)</f>
        <v>0</v>
      </c>
      <c r="BH251" s="216">
        <f t="shared" ref="BH251:BH256" si="47">IF(N251="sníž. přenesená",J251,0)</f>
        <v>0</v>
      </c>
      <c r="BI251" s="216">
        <f t="shared" ref="BI251:BI256" si="48">IF(N251="nulová",J251,0)</f>
        <v>0</v>
      </c>
      <c r="BJ251" s="25" t="s">
        <v>24</v>
      </c>
      <c r="BK251" s="216">
        <f t="shared" ref="BK251:BK256" si="49">ROUND(I251*H251,2)</f>
        <v>0</v>
      </c>
      <c r="BL251" s="25" t="s">
        <v>588</v>
      </c>
      <c r="BM251" s="25" t="s">
        <v>4486</v>
      </c>
    </row>
    <row r="252" spans="2:65" s="1" customFormat="1" ht="44.25" customHeight="1">
      <c r="B252" s="42"/>
      <c r="C252" s="205" t="s">
        <v>1059</v>
      </c>
      <c r="D252" s="205" t="s">
        <v>230</v>
      </c>
      <c r="E252" s="206" t="s">
        <v>4487</v>
      </c>
      <c r="F252" s="207" t="s">
        <v>4488</v>
      </c>
      <c r="G252" s="208" t="s">
        <v>852</v>
      </c>
      <c r="H252" s="209">
        <v>2</v>
      </c>
      <c r="I252" s="210"/>
      <c r="J252" s="211">
        <f t="shared" si="40"/>
        <v>0</v>
      </c>
      <c r="K252" s="207" t="s">
        <v>3144</v>
      </c>
      <c r="L252" s="62"/>
      <c r="M252" s="212" t="s">
        <v>22</v>
      </c>
      <c r="N252" s="213" t="s">
        <v>50</v>
      </c>
      <c r="O252" s="43"/>
      <c r="P252" s="214">
        <f t="shared" si="41"/>
        <v>0</v>
      </c>
      <c r="Q252" s="214">
        <v>0</v>
      </c>
      <c r="R252" s="214">
        <f t="shared" si="42"/>
        <v>0</v>
      </c>
      <c r="S252" s="214">
        <v>0</v>
      </c>
      <c r="T252" s="215">
        <f t="shared" si="43"/>
        <v>0</v>
      </c>
      <c r="AR252" s="25" t="s">
        <v>588</v>
      </c>
      <c r="AT252" s="25" t="s">
        <v>230</v>
      </c>
      <c r="AU252" s="25" t="s">
        <v>24</v>
      </c>
      <c r="AY252" s="25" t="s">
        <v>228</v>
      </c>
      <c r="BE252" s="216">
        <f t="shared" si="44"/>
        <v>0</v>
      </c>
      <c r="BF252" s="216">
        <f t="shared" si="45"/>
        <v>0</v>
      </c>
      <c r="BG252" s="216">
        <f t="shared" si="46"/>
        <v>0</v>
      </c>
      <c r="BH252" s="216">
        <f t="shared" si="47"/>
        <v>0</v>
      </c>
      <c r="BI252" s="216">
        <f t="shared" si="48"/>
        <v>0</v>
      </c>
      <c r="BJ252" s="25" t="s">
        <v>24</v>
      </c>
      <c r="BK252" s="216">
        <f t="shared" si="49"/>
        <v>0</v>
      </c>
      <c r="BL252" s="25" t="s">
        <v>588</v>
      </c>
      <c r="BM252" s="25" t="s">
        <v>4489</v>
      </c>
    </row>
    <row r="253" spans="2:65" s="1" customFormat="1" ht="44.25" customHeight="1">
      <c r="B253" s="42"/>
      <c r="C253" s="205" t="s">
        <v>1063</v>
      </c>
      <c r="D253" s="205" t="s">
        <v>230</v>
      </c>
      <c r="E253" s="206" t="s">
        <v>4490</v>
      </c>
      <c r="F253" s="207" t="s">
        <v>4491</v>
      </c>
      <c r="G253" s="208" t="s">
        <v>852</v>
      </c>
      <c r="H253" s="209">
        <v>1</v>
      </c>
      <c r="I253" s="210"/>
      <c r="J253" s="211">
        <f t="shared" si="40"/>
        <v>0</v>
      </c>
      <c r="K253" s="207" t="s">
        <v>3144</v>
      </c>
      <c r="L253" s="62"/>
      <c r="M253" s="212" t="s">
        <v>22</v>
      </c>
      <c r="N253" s="213" t="s">
        <v>50</v>
      </c>
      <c r="O253" s="43"/>
      <c r="P253" s="214">
        <f t="shared" si="41"/>
        <v>0</v>
      </c>
      <c r="Q253" s="214">
        <v>0</v>
      </c>
      <c r="R253" s="214">
        <f t="shared" si="42"/>
        <v>0</v>
      </c>
      <c r="S253" s="214">
        <v>0</v>
      </c>
      <c r="T253" s="215">
        <f t="shared" si="43"/>
        <v>0</v>
      </c>
      <c r="AR253" s="25" t="s">
        <v>588</v>
      </c>
      <c r="AT253" s="25" t="s">
        <v>230</v>
      </c>
      <c r="AU253" s="25" t="s">
        <v>24</v>
      </c>
      <c r="AY253" s="25" t="s">
        <v>228</v>
      </c>
      <c r="BE253" s="216">
        <f t="shared" si="44"/>
        <v>0</v>
      </c>
      <c r="BF253" s="216">
        <f t="shared" si="45"/>
        <v>0</v>
      </c>
      <c r="BG253" s="216">
        <f t="shared" si="46"/>
        <v>0</v>
      </c>
      <c r="BH253" s="216">
        <f t="shared" si="47"/>
        <v>0</v>
      </c>
      <c r="BI253" s="216">
        <f t="shared" si="48"/>
        <v>0</v>
      </c>
      <c r="BJ253" s="25" t="s">
        <v>24</v>
      </c>
      <c r="BK253" s="216">
        <f t="shared" si="49"/>
        <v>0</v>
      </c>
      <c r="BL253" s="25" t="s">
        <v>588</v>
      </c>
      <c r="BM253" s="25" t="s">
        <v>4492</v>
      </c>
    </row>
    <row r="254" spans="2:65" s="1" customFormat="1" ht="44.25" customHeight="1">
      <c r="B254" s="42"/>
      <c r="C254" s="205" t="s">
        <v>1066</v>
      </c>
      <c r="D254" s="205" t="s">
        <v>230</v>
      </c>
      <c r="E254" s="206" t="s">
        <v>4493</v>
      </c>
      <c r="F254" s="207" t="s">
        <v>4330</v>
      </c>
      <c r="G254" s="208" t="s">
        <v>852</v>
      </c>
      <c r="H254" s="209">
        <v>1</v>
      </c>
      <c r="I254" s="210"/>
      <c r="J254" s="211">
        <f t="shared" si="40"/>
        <v>0</v>
      </c>
      <c r="K254" s="207" t="s">
        <v>3144</v>
      </c>
      <c r="L254" s="62"/>
      <c r="M254" s="212" t="s">
        <v>22</v>
      </c>
      <c r="N254" s="213" t="s">
        <v>50</v>
      </c>
      <c r="O254" s="43"/>
      <c r="P254" s="214">
        <f t="shared" si="41"/>
        <v>0</v>
      </c>
      <c r="Q254" s="214">
        <v>0</v>
      </c>
      <c r="R254" s="214">
        <f t="shared" si="42"/>
        <v>0</v>
      </c>
      <c r="S254" s="214">
        <v>0</v>
      </c>
      <c r="T254" s="215">
        <f t="shared" si="43"/>
        <v>0</v>
      </c>
      <c r="AR254" s="25" t="s">
        <v>588</v>
      </c>
      <c r="AT254" s="25" t="s">
        <v>230</v>
      </c>
      <c r="AU254" s="25" t="s">
        <v>24</v>
      </c>
      <c r="AY254" s="25" t="s">
        <v>228</v>
      </c>
      <c r="BE254" s="216">
        <f t="shared" si="44"/>
        <v>0</v>
      </c>
      <c r="BF254" s="216">
        <f t="shared" si="45"/>
        <v>0</v>
      </c>
      <c r="BG254" s="216">
        <f t="shared" si="46"/>
        <v>0</v>
      </c>
      <c r="BH254" s="216">
        <f t="shared" si="47"/>
        <v>0</v>
      </c>
      <c r="BI254" s="216">
        <f t="shared" si="48"/>
        <v>0</v>
      </c>
      <c r="BJ254" s="25" t="s">
        <v>24</v>
      </c>
      <c r="BK254" s="216">
        <f t="shared" si="49"/>
        <v>0</v>
      </c>
      <c r="BL254" s="25" t="s">
        <v>588</v>
      </c>
      <c r="BM254" s="25" t="s">
        <v>4494</v>
      </c>
    </row>
    <row r="255" spans="2:65" s="1" customFormat="1" ht="31.5" customHeight="1">
      <c r="B255" s="42"/>
      <c r="C255" s="205" t="s">
        <v>1070</v>
      </c>
      <c r="D255" s="205" t="s">
        <v>230</v>
      </c>
      <c r="E255" s="206" t="s">
        <v>4495</v>
      </c>
      <c r="F255" s="207" t="s">
        <v>4496</v>
      </c>
      <c r="G255" s="208" t="s">
        <v>852</v>
      </c>
      <c r="H255" s="209">
        <v>1</v>
      </c>
      <c r="I255" s="210"/>
      <c r="J255" s="211">
        <f t="shared" si="40"/>
        <v>0</v>
      </c>
      <c r="K255" s="207" t="s">
        <v>3144</v>
      </c>
      <c r="L255" s="62"/>
      <c r="M255" s="212" t="s">
        <v>22</v>
      </c>
      <c r="N255" s="213" t="s">
        <v>50</v>
      </c>
      <c r="O255" s="43"/>
      <c r="P255" s="214">
        <f t="shared" si="41"/>
        <v>0</v>
      </c>
      <c r="Q255" s="214">
        <v>0</v>
      </c>
      <c r="R255" s="214">
        <f t="shared" si="42"/>
        <v>0</v>
      </c>
      <c r="S255" s="214">
        <v>0</v>
      </c>
      <c r="T255" s="215">
        <f t="shared" si="43"/>
        <v>0</v>
      </c>
      <c r="AR255" s="25" t="s">
        <v>588</v>
      </c>
      <c r="AT255" s="25" t="s">
        <v>230</v>
      </c>
      <c r="AU255" s="25" t="s">
        <v>24</v>
      </c>
      <c r="AY255" s="25" t="s">
        <v>228</v>
      </c>
      <c r="BE255" s="216">
        <f t="shared" si="44"/>
        <v>0</v>
      </c>
      <c r="BF255" s="216">
        <f t="shared" si="45"/>
        <v>0</v>
      </c>
      <c r="BG255" s="216">
        <f t="shared" si="46"/>
        <v>0</v>
      </c>
      <c r="BH255" s="216">
        <f t="shared" si="47"/>
        <v>0</v>
      </c>
      <c r="BI255" s="216">
        <f t="shared" si="48"/>
        <v>0</v>
      </c>
      <c r="BJ255" s="25" t="s">
        <v>24</v>
      </c>
      <c r="BK255" s="216">
        <f t="shared" si="49"/>
        <v>0</v>
      </c>
      <c r="BL255" s="25" t="s">
        <v>588</v>
      </c>
      <c r="BM255" s="25" t="s">
        <v>4497</v>
      </c>
    </row>
    <row r="256" spans="2:65" s="1" customFormat="1" ht="44.25" customHeight="1">
      <c r="B256" s="42"/>
      <c r="C256" s="205" t="s">
        <v>1075</v>
      </c>
      <c r="D256" s="205" t="s">
        <v>230</v>
      </c>
      <c r="E256" s="206" t="s">
        <v>4498</v>
      </c>
      <c r="F256" s="207" t="s">
        <v>4333</v>
      </c>
      <c r="G256" s="208" t="s">
        <v>852</v>
      </c>
      <c r="H256" s="209">
        <v>10</v>
      </c>
      <c r="I256" s="210"/>
      <c r="J256" s="211">
        <f t="shared" si="40"/>
        <v>0</v>
      </c>
      <c r="K256" s="207" t="s">
        <v>3144</v>
      </c>
      <c r="L256" s="62"/>
      <c r="M256" s="212" t="s">
        <v>22</v>
      </c>
      <c r="N256" s="213" t="s">
        <v>50</v>
      </c>
      <c r="O256" s="43"/>
      <c r="P256" s="214">
        <f t="shared" si="41"/>
        <v>0</v>
      </c>
      <c r="Q256" s="214">
        <v>0</v>
      </c>
      <c r="R256" s="214">
        <f t="shared" si="42"/>
        <v>0</v>
      </c>
      <c r="S256" s="214">
        <v>0</v>
      </c>
      <c r="T256" s="215">
        <f t="shared" si="43"/>
        <v>0</v>
      </c>
      <c r="AR256" s="25" t="s">
        <v>588</v>
      </c>
      <c r="AT256" s="25" t="s">
        <v>230</v>
      </c>
      <c r="AU256" s="25" t="s">
        <v>24</v>
      </c>
      <c r="AY256" s="25" t="s">
        <v>228</v>
      </c>
      <c r="BE256" s="216">
        <f t="shared" si="44"/>
        <v>0</v>
      </c>
      <c r="BF256" s="216">
        <f t="shared" si="45"/>
        <v>0</v>
      </c>
      <c r="BG256" s="216">
        <f t="shared" si="46"/>
        <v>0</v>
      </c>
      <c r="BH256" s="216">
        <f t="shared" si="47"/>
        <v>0</v>
      </c>
      <c r="BI256" s="216">
        <f t="shared" si="48"/>
        <v>0</v>
      </c>
      <c r="BJ256" s="25" t="s">
        <v>24</v>
      </c>
      <c r="BK256" s="216">
        <f t="shared" si="49"/>
        <v>0</v>
      </c>
      <c r="BL256" s="25" t="s">
        <v>588</v>
      </c>
      <c r="BM256" s="25" t="s">
        <v>4499</v>
      </c>
    </row>
    <row r="257" spans="2:65" s="1" customFormat="1" ht="54">
      <c r="B257" s="42"/>
      <c r="C257" s="64"/>
      <c r="D257" s="219" t="s">
        <v>640</v>
      </c>
      <c r="E257" s="64"/>
      <c r="F257" s="280" t="s">
        <v>4335</v>
      </c>
      <c r="G257" s="64"/>
      <c r="H257" s="64"/>
      <c r="I257" s="173"/>
      <c r="J257" s="64"/>
      <c r="K257" s="64"/>
      <c r="L257" s="62"/>
      <c r="M257" s="255"/>
      <c r="N257" s="43"/>
      <c r="O257" s="43"/>
      <c r="P257" s="43"/>
      <c r="Q257" s="43"/>
      <c r="R257" s="43"/>
      <c r="S257" s="43"/>
      <c r="T257" s="79"/>
      <c r="AT257" s="25" t="s">
        <v>640</v>
      </c>
      <c r="AU257" s="25" t="s">
        <v>24</v>
      </c>
    </row>
    <row r="258" spans="2:65" s="1" customFormat="1" ht="31.5" customHeight="1">
      <c r="B258" s="42"/>
      <c r="C258" s="205" t="s">
        <v>1084</v>
      </c>
      <c r="D258" s="205" t="s">
        <v>230</v>
      </c>
      <c r="E258" s="206" t="s">
        <v>4500</v>
      </c>
      <c r="F258" s="207" t="s">
        <v>4161</v>
      </c>
      <c r="G258" s="208" t="s">
        <v>852</v>
      </c>
      <c r="H258" s="209">
        <v>38</v>
      </c>
      <c r="I258" s="210"/>
      <c r="J258" s="211">
        <f t="shared" ref="J258:J285" si="50">ROUND(I258*H258,2)</f>
        <v>0</v>
      </c>
      <c r="K258" s="207" t="s">
        <v>3144</v>
      </c>
      <c r="L258" s="62"/>
      <c r="M258" s="212" t="s">
        <v>22</v>
      </c>
      <c r="N258" s="213" t="s">
        <v>50</v>
      </c>
      <c r="O258" s="43"/>
      <c r="P258" s="214">
        <f t="shared" ref="P258:P285" si="51">O258*H258</f>
        <v>0</v>
      </c>
      <c r="Q258" s="214">
        <v>0</v>
      </c>
      <c r="R258" s="214">
        <f t="shared" ref="R258:R285" si="52">Q258*H258</f>
        <v>0</v>
      </c>
      <c r="S258" s="214">
        <v>0</v>
      </c>
      <c r="T258" s="215">
        <f t="shared" ref="T258:T285" si="53">S258*H258</f>
        <v>0</v>
      </c>
      <c r="AR258" s="25" t="s">
        <v>588</v>
      </c>
      <c r="AT258" s="25" t="s">
        <v>230</v>
      </c>
      <c r="AU258" s="25" t="s">
        <v>24</v>
      </c>
      <c r="AY258" s="25" t="s">
        <v>228</v>
      </c>
      <c r="BE258" s="216">
        <f t="shared" ref="BE258:BE285" si="54">IF(N258="základní",J258,0)</f>
        <v>0</v>
      </c>
      <c r="BF258" s="216">
        <f t="shared" ref="BF258:BF285" si="55">IF(N258="snížená",J258,0)</f>
        <v>0</v>
      </c>
      <c r="BG258" s="216">
        <f t="shared" ref="BG258:BG285" si="56">IF(N258="zákl. přenesená",J258,0)</f>
        <v>0</v>
      </c>
      <c r="BH258" s="216">
        <f t="shared" ref="BH258:BH285" si="57">IF(N258="sníž. přenesená",J258,0)</f>
        <v>0</v>
      </c>
      <c r="BI258" s="216">
        <f t="shared" ref="BI258:BI285" si="58">IF(N258="nulová",J258,0)</f>
        <v>0</v>
      </c>
      <c r="BJ258" s="25" t="s">
        <v>24</v>
      </c>
      <c r="BK258" s="216">
        <f t="shared" ref="BK258:BK285" si="59">ROUND(I258*H258,2)</f>
        <v>0</v>
      </c>
      <c r="BL258" s="25" t="s">
        <v>588</v>
      </c>
      <c r="BM258" s="25" t="s">
        <v>4501</v>
      </c>
    </row>
    <row r="259" spans="2:65" s="1" customFormat="1" ht="31.5" customHeight="1">
      <c r="B259" s="42"/>
      <c r="C259" s="205" t="s">
        <v>1089</v>
      </c>
      <c r="D259" s="205" t="s">
        <v>230</v>
      </c>
      <c r="E259" s="206" t="s">
        <v>4502</v>
      </c>
      <c r="F259" s="207" t="s">
        <v>4352</v>
      </c>
      <c r="G259" s="208" t="s">
        <v>852</v>
      </c>
      <c r="H259" s="209">
        <v>2</v>
      </c>
      <c r="I259" s="210"/>
      <c r="J259" s="211">
        <f t="shared" si="50"/>
        <v>0</v>
      </c>
      <c r="K259" s="207" t="s">
        <v>3144</v>
      </c>
      <c r="L259" s="62"/>
      <c r="M259" s="212" t="s">
        <v>22</v>
      </c>
      <c r="N259" s="213" t="s">
        <v>50</v>
      </c>
      <c r="O259" s="43"/>
      <c r="P259" s="214">
        <f t="shared" si="51"/>
        <v>0</v>
      </c>
      <c r="Q259" s="214">
        <v>0</v>
      </c>
      <c r="R259" s="214">
        <f t="shared" si="52"/>
        <v>0</v>
      </c>
      <c r="S259" s="214">
        <v>0</v>
      </c>
      <c r="T259" s="215">
        <f t="shared" si="53"/>
        <v>0</v>
      </c>
      <c r="AR259" s="25" t="s">
        <v>588</v>
      </c>
      <c r="AT259" s="25" t="s">
        <v>230</v>
      </c>
      <c r="AU259" s="25" t="s">
        <v>24</v>
      </c>
      <c r="AY259" s="25" t="s">
        <v>228</v>
      </c>
      <c r="BE259" s="216">
        <f t="shared" si="54"/>
        <v>0</v>
      </c>
      <c r="BF259" s="216">
        <f t="shared" si="55"/>
        <v>0</v>
      </c>
      <c r="BG259" s="216">
        <f t="shared" si="56"/>
        <v>0</v>
      </c>
      <c r="BH259" s="216">
        <f t="shared" si="57"/>
        <v>0</v>
      </c>
      <c r="BI259" s="216">
        <f t="shared" si="58"/>
        <v>0</v>
      </c>
      <c r="BJ259" s="25" t="s">
        <v>24</v>
      </c>
      <c r="BK259" s="216">
        <f t="shared" si="59"/>
        <v>0</v>
      </c>
      <c r="BL259" s="25" t="s">
        <v>588</v>
      </c>
      <c r="BM259" s="25" t="s">
        <v>4503</v>
      </c>
    </row>
    <row r="260" spans="2:65" s="1" customFormat="1" ht="22.5" customHeight="1">
      <c r="B260" s="42"/>
      <c r="C260" s="205" t="s">
        <v>1093</v>
      </c>
      <c r="D260" s="205" t="s">
        <v>230</v>
      </c>
      <c r="E260" s="206" t="s">
        <v>4504</v>
      </c>
      <c r="F260" s="207" t="s">
        <v>4271</v>
      </c>
      <c r="G260" s="208" t="s">
        <v>852</v>
      </c>
      <c r="H260" s="209">
        <v>1</v>
      </c>
      <c r="I260" s="210"/>
      <c r="J260" s="211">
        <f t="shared" si="50"/>
        <v>0</v>
      </c>
      <c r="K260" s="207" t="s">
        <v>3144</v>
      </c>
      <c r="L260" s="62"/>
      <c r="M260" s="212" t="s">
        <v>22</v>
      </c>
      <c r="N260" s="213" t="s">
        <v>50</v>
      </c>
      <c r="O260" s="43"/>
      <c r="P260" s="214">
        <f t="shared" si="51"/>
        <v>0</v>
      </c>
      <c r="Q260" s="214">
        <v>0</v>
      </c>
      <c r="R260" s="214">
        <f t="shared" si="52"/>
        <v>0</v>
      </c>
      <c r="S260" s="214">
        <v>0</v>
      </c>
      <c r="T260" s="215">
        <f t="shared" si="53"/>
        <v>0</v>
      </c>
      <c r="AR260" s="25" t="s">
        <v>588</v>
      </c>
      <c r="AT260" s="25" t="s">
        <v>230</v>
      </c>
      <c r="AU260" s="25" t="s">
        <v>24</v>
      </c>
      <c r="AY260" s="25" t="s">
        <v>228</v>
      </c>
      <c r="BE260" s="216">
        <f t="shared" si="54"/>
        <v>0</v>
      </c>
      <c r="BF260" s="216">
        <f t="shared" si="55"/>
        <v>0</v>
      </c>
      <c r="BG260" s="216">
        <f t="shared" si="56"/>
        <v>0</v>
      </c>
      <c r="BH260" s="216">
        <f t="shared" si="57"/>
        <v>0</v>
      </c>
      <c r="BI260" s="216">
        <f t="shared" si="58"/>
        <v>0</v>
      </c>
      <c r="BJ260" s="25" t="s">
        <v>24</v>
      </c>
      <c r="BK260" s="216">
        <f t="shared" si="59"/>
        <v>0</v>
      </c>
      <c r="BL260" s="25" t="s">
        <v>588</v>
      </c>
      <c r="BM260" s="25" t="s">
        <v>4505</v>
      </c>
    </row>
    <row r="261" spans="2:65" s="1" customFormat="1" ht="22.5" customHeight="1">
      <c r="B261" s="42"/>
      <c r="C261" s="205" t="s">
        <v>1098</v>
      </c>
      <c r="D261" s="205" t="s">
        <v>230</v>
      </c>
      <c r="E261" s="206" t="s">
        <v>4506</v>
      </c>
      <c r="F261" s="207" t="s">
        <v>4358</v>
      </c>
      <c r="G261" s="208" t="s">
        <v>852</v>
      </c>
      <c r="H261" s="209">
        <v>1</v>
      </c>
      <c r="I261" s="210"/>
      <c r="J261" s="211">
        <f t="shared" si="50"/>
        <v>0</v>
      </c>
      <c r="K261" s="207" t="s">
        <v>3144</v>
      </c>
      <c r="L261" s="62"/>
      <c r="M261" s="212" t="s">
        <v>22</v>
      </c>
      <c r="N261" s="213" t="s">
        <v>50</v>
      </c>
      <c r="O261" s="43"/>
      <c r="P261" s="214">
        <f t="shared" si="51"/>
        <v>0</v>
      </c>
      <c r="Q261" s="214">
        <v>0</v>
      </c>
      <c r="R261" s="214">
        <f t="shared" si="52"/>
        <v>0</v>
      </c>
      <c r="S261" s="214">
        <v>0</v>
      </c>
      <c r="T261" s="215">
        <f t="shared" si="53"/>
        <v>0</v>
      </c>
      <c r="AR261" s="25" t="s">
        <v>588</v>
      </c>
      <c r="AT261" s="25" t="s">
        <v>230</v>
      </c>
      <c r="AU261" s="25" t="s">
        <v>24</v>
      </c>
      <c r="AY261" s="25" t="s">
        <v>228</v>
      </c>
      <c r="BE261" s="216">
        <f t="shared" si="54"/>
        <v>0</v>
      </c>
      <c r="BF261" s="216">
        <f t="shared" si="55"/>
        <v>0</v>
      </c>
      <c r="BG261" s="216">
        <f t="shared" si="56"/>
        <v>0</v>
      </c>
      <c r="BH261" s="216">
        <f t="shared" si="57"/>
        <v>0</v>
      </c>
      <c r="BI261" s="216">
        <f t="shared" si="58"/>
        <v>0</v>
      </c>
      <c r="BJ261" s="25" t="s">
        <v>24</v>
      </c>
      <c r="BK261" s="216">
        <f t="shared" si="59"/>
        <v>0</v>
      </c>
      <c r="BL261" s="25" t="s">
        <v>588</v>
      </c>
      <c r="BM261" s="25" t="s">
        <v>4507</v>
      </c>
    </row>
    <row r="262" spans="2:65" s="1" customFormat="1" ht="44.25" customHeight="1">
      <c r="B262" s="42"/>
      <c r="C262" s="205" t="s">
        <v>1102</v>
      </c>
      <c r="D262" s="205" t="s">
        <v>230</v>
      </c>
      <c r="E262" s="206" t="s">
        <v>4508</v>
      </c>
      <c r="F262" s="207" t="s">
        <v>4176</v>
      </c>
      <c r="G262" s="208" t="s">
        <v>852</v>
      </c>
      <c r="H262" s="209">
        <v>38</v>
      </c>
      <c r="I262" s="210"/>
      <c r="J262" s="211">
        <f t="shared" si="50"/>
        <v>0</v>
      </c>
      <c r="K262" s="207" t="s">
        <v>3144</v>
      </c>
      <c r="L262" s="62"/>
      <c r="M262" s="212" t="s">
        <v>22</v>
      </c>
      <c r="N262" s="213" t="s">
        <v>50</v>
      </c>
      <c r="O262" s="43"/>
      <c r="P262" s="214">
        <f t="shared" si="51"/>
        <v>0</v>
      </c>
      <c r="Q262" s="214">
        <v>0</v>
      </c>
      <c r="R262" s="214">
        <f t="shared" si="52"/>
        <v>0</v>
      </c>
      <c r="S262" s="214">
        <v>0</v>
      </c>
      <c r="T262" s="215">
        <f t="shared" si="53"/>
        <v>0</v>
      </c>
      <c r="AR262" s="25" t="s">
        <v>588</v>
      </c>
      <c r="AT262" s="25" t="s">
        <v>230</v>
      </c>
      <c r="AU262" s="25" t="s">
        <v>24</v>
      </c>
      <c r="AY262" s="25" t="s">
        <v>228</v>
      </c>
      <c r="BE262" s="216">
        <f t="shared" si="54"/>
        <v>0</v>
      </c>
      <c r="BF262" s="216">
        <f t="shared" si="55"/>
        <v>0</v>
      </c>
      <c r="BG262" s="216">
        <f t="shared" si="56"/>
        <v>0</v>
      </c>
      <c r="BH262" s="216">
        <f t="shared" si="57"/>
        <v>0</v>
      </c>
      <c r="BI262" s="216">
        <f t="shared" si="58"/>
        <v>0</v>
      </c>
      <c r="BJ262" s="25" t="s">
        <v>24</v>
      </c>
      <c r="BK262" s="216">
        <f t="shared" si="59"/>
        <v>0</v>
      </c>
      <c r="BL262" s="25" t="s">
        <v>588</v>
      </c>
      <c r="BM262" s="25" t="s">
        <v>4509</v>
      </c>
    </row>
    <row r="263" spans="2:65" s="1" customFormat="1" ht="44.25" customHeight="1">
      <c r="B263" s="42"/>
      <c r="C263" s="205" t="s">
        <v>1107</v>
      </c>
      <c r="D263" s="205" t="s">
        <v>230</v>
      </c>
      <c r="E263" s="206" t="s">
        <v>4510</v>
      </c>
      <c r="F263" s="207" t="s">
        <v>4279</v>
      </c>
      <c r="G263" s="208" t="s">
        <v>852</v>
      </c>
      <c r="H263" s="209">
        <v>4</v>
      </c>
      <c r="I263" s="210"/>
      <c r="J263" s="211">
        <f t="shared" si="50"/>
        <v>0</v>
      </c>
      <c r="K263" s="207" t="s">
        <v>3144</v>
      </c>
      <c r="L263" s="62"/>
      <c r="M263" s="212" t="s">
        <v>22</v>
      </c>
      <c r="N263" s="213" t="s">
        <v>50</v>
      </c>
      <c r="O263" s="43"/>
      <c r="P263" s="214">
        <f t="shared" si="51"/>
        <v>0</v>
      </c>
      <c r="Q263" s="214">
        <v>0</v>
      </c>
      <c r="R263" s="214">
        <f t="shared" si="52"/>
        <v>0</v>
      </c>
      <c r="S263" s="214">
        <v>0</v>
      </c>
      <c r="T263" s="215">
        <f t="shared" si="53"/>
        <v>0</v>
      </c>
      <c r="AR263" s="25" t="s">
        <v>588</v>
      </c>
      <c r="AT263" s="25" t="s">
        <v>230</v>
      </c>
      <c r="AU263" s="25" t="s">
        <v>24</v>
      </c>
      <c r="AY263" s="25" t="s">
        <v>228</v>
      </c>
      <c r="BE263" s="216">
        <f t="shared" si="54"/>
        <v>0</v>
      </c>
      <c r="BF263" s="216">
        <f t="shared" si="55"/>
        <v>0</v>
      </c>
      <c r="BG263" s="216">
        <f t="shared" si="56"/>
        <v>0</v>
      </c>
      <c r="BH263" s="216">
        <f t="shared" si="57"/>
        <v>0</v>
      </c>
      <c r="BI263" s="216">
        <f t="shared" si="58"/>
        <v>0</v>
      </c>
      <c r="BJ263" s="25" t="s">
        <v>24</v>
      </c>
      <c r="BK263" s="216">
        <f t="shared" si="59"/>
        <v>0</v>
      </c>
      <c r="BL263" s="25" t="s">
        <v>588</v>
      </c>
      <c r="BM263" s="25" t="s">
        <v>4511</v>
      </c>
    </row>
    <row r="264" spans="2:65" s="1" customFormat="1" ht="44.25" customHeight="1">
      <c r="B264" s="42"/>
      <c r="C264" s="205" t="s">
        <v>1111</v>
      </c>
      <c r="D264" s="205" t="s">
        <v>230</v>
      </c>
      <c r="E264" s="206" t="s">
        <v>4512</v>
      </c>
      <c r="F264" s="207" t="s">
        <v>4179</v>
      </c>
      <c r="G264" s="208" t="s">
        <v>852</v>
      </c>
      <c r="H264" s="209">
        <v>3</v>
      </c>
      <c r="I264" s="210"/>
      <c r="J264" s="211">
        <f t="shared" si="50"/>
        <v>0</v>
      </c>
      <c r="K264" s="207" t="s">
        <v>3144</v>
      </c>
      <c r="L264" s="62"/>
      <c r="M264" s="212" t="s">
        <v>22</v>
      </c>
      <c r="N264" s="213" t="s">
        <v>50</v>
      </c>
      <c r="O264" s="43"/>
      <c r="P264" s="214">
        <f t="shared" si="51"/>
        <v>0</v>
      </c>
      <c r="Q264" s="214">
        <v>0</v>
      </c>
      <c r="R264" s="214">
        <f t="shared" si="52"/>
        <v>0</v>
      </c>
      <c r="S264" s="214">
        <v>0</v>
      </c>
      <c r="T264" s="215">
        <f t="shared" si="53"/>
        <v>0</v>
      </c>
      <c r="AR264" s="25" t="s">
        <v>588</v>
      </c>
      <c r="AT264" s="25" t="s">
        <v>230</v>
      </c>
      <c r="AU264" s="25" t="s">
        <v>24</v>
      </c>
      <c r="AY264" s="25" t="s">
        <v>228</v>
      </c>
      <c r="BE264" s="216">
        <f t="shared" si="54"/>
        <v>0</v>
      </c>
      <c r="BF264" s="216">
        <f t="shared" si="55"/>
        <v>0</v>
      </c>
      <c r="BG264" s="216">
        <f t="shared" si="56"/>
        <v>0</v>
      </c>
      <c r="BH264" s="216">
        <f t="shared" si="57"/>
        <v>0</v>
      </c>
      <c r="BI264" s="216">
        <f t="shared" si="58"/>
        <v>0</v>
      </c>
      <c r="BJ264" s="25" t="s">
        <v>24</v>
      </c>
      <c r="BK264" s="216">
        <f t="shared" si="59"/>
        <v>0</v>
      </c>
      <c r="BL264" s="25" t="s">
        <v>588</v>
      </c>
      <c r="BM264" s="25" t="s">
        <v>4513</v>
      </c>
    </row>
    <row r="265" spans="2:65" s="1" customFormat="1" ht="22.5" customHeight="1">
      <c r="B265" s="42"/>
      <c r="C265" s="205" t="s">
        <v>1114</v>
      </c>
      <c r="D265" s="205" t="s">
        <v>230</v>
      </c>
      <c r="E265" s="206" t="s">
        <v>4514</v>
      </c>
      <c r="F265" s="207" t="s">
        <v>4185</v>
      </c>
      <c r="G265" s="208" t="s">
        <v>852</v>
      </c>
      <c r="H265" s="209">
        <v>18</v>
      </c>
      <c r="I265" s="210"/>
      <c r="J265" s="211">
        <f t="shared" si="50"/>
        <v>0</v>
      </c>
      <c r="K265" s="207" t="s">
        <v>3144</v>
      </c>
      <c r="L265" s="62"/>
      <c r="M265" s="212" t="s">
        <v>22</v>
      </c>
      <c r="N265" s="213" t="s">
        <v>50</v>
      </c>
      <c r="O265" s="43"/>
      <c r="P265" s="214">
        <f t="shared" si="51"/>
        <v>0</v>
      </c>
      <c r="Q265" s="214">
        <v>0</v>
      </c>
      <c r="R265" s="214">
        <f t="shared" si="52"/>
        <v>0</v>
      </c>
      <c r="S265" s="214">
        <v>0</v>
      </c>
      <c r="T265" s="215">
        <f t="shared" si="53"/>
        <v>0</v>
      </c>
      <c r="AR265" s="25" t="s">
        <v>588</v>
      </c>
      <c r="AT265" s="25" t="s">
        <v>230</v>
      </c>
      <c r="AU265" s="25" t="s">
        <v>24</v>
      </c>
      <c r="AY265" s="25" t="s">
        <v>228</v>
      </c>
      <c r="BE265" s="216">
        <f t="shared" si="54"/>
        <v>0</v>
      </c>
      <c r="BF265" s="216">
        <f t="shared" si="55"/>
        <v>0</v>
      </c>
      <c r="BG265" s="216">
        <f t="shared" si="56"/>
        <v>0</v>
      </c>
      <c r="BH265" s="216">
        <f t="shared" si="57"/>
        <v>0</v>
      </c>
      <c r="BI265" s="216">
        <f t="shared" si="58"/>
        <v>0</v>
      </c>
      <c r="BJ265" s="25" t="s">
        <v>24</v>
      </c>
      <c r="BK265" s="216">
        <f t="shared" si="59"/>
        <v>0</v>
      </c>
      <c r="BL265" s="25" t="s">
        <v>588</v>
      </c>
      <c r="BM265" s="25" t="s">
        <v>4515</v>
      </c>
    </row>
    <row r="266" spans="2:65" s="1" customFormat="1" ht="22.5" customHeight="1">
      <c r="B266" s="42"/>
      <c r="C266" s="205" t="s">
        <v>1125</v>
      </c>
      <c r="D266" s="205" t="s">
        <v>230</v>
      </c>
      <c r="E266" s="206" t="s">
        <v>4516</v>
      </c>
      <c r="F266" s="207" t="s">
        <v>4188</v>
      </c>
      <c r="G266" s="208" t="s">
        <v>852</v>
      </c>
      <c r="H266" s="209">
        <v>8</v>
      </c>
      <c r="I266" s="210"/>
      <c r="J266" s="211">
        <f t="shared" si="50"/>
        <v>0</v>
      </c>
      <c r="K266" s="207" t="s">
        <v>3144</v>
      </c>
      <c r="L266" s="62"/>
      <c r="M266" s="212" t="s">
        <v>22</v>
      </c>
      <c r="N266" s="213" t="s">
        <v>50</v>
      </c>
      <c r="O266" s="43"/>
      <c r="P266" s="214">
        <f t="shared" si="51"/>
        <v>0</v>
      </c>
      <c r="Q266" s="214">
        <v>0</v>
      </c>
      <c r="R266" s="214">
        <f t="shared" si="52"/>
        <v>0</v>
      </c>
      <c r="S266" s="214">
        <v>0</v>
      </c>
      <c r="T266" s="215">
        <f t="shared" si="53"/>
        <v>0</v>
      </c>
      <c r="AR266" s="25" t="s">
        <v>588</v>
      </c>
      <c r="AT266" s="25" t="s">
        <v>230</v>
      </c>
      <c r="AU266" s="25" t="s">
        <v>24</v>
      </c>
      <c r="AY266" s="25" t="s">
        <v>228</v>
      </c>
      <c r="BE266" s="216">
        <f t="shared" si="54"/>
        <v>0</v>
      </c>
      <c r="BF266" s="216">
        <f t="shared" si="55"/>
        <v>0</v>
      </c>
      <c r="BG266" s="216">
        <f t="shared" si="56"/>
        <v>0</v>
      </c>
      <c r="BH266" s="216">
        <f t="shared" si="57"/>
        <v>0</v>
      </c>
      <c r="BI266" s="216">
        <f t="shared" si="58"/>
        <v>0</v>
      </c>
      <c r="BJ266" s="25" t="s">
        <v>24</v>
      </c>
      <c r="BK266" s="216">
        <f t="shared" si="59"/>
        <v>0</v>
      </c>
      <c r="BL266" s="25" t="s">
        <v>588</v>
      </c>
      <c r="BM266" s="25" t="s">
        <v>4517</v>
      </c>
    </row>
    <row r="267" spans="2:65" s="1" customFormat="1" ht="22.5" customHeight="1">
      <c r="B267" s="42"/>
      <c r="C267" s="205" t="s">
        <v>1130</v>
      </c>
      <c r="D267" s="205" t="s">
        <v>230</v>
      </c>
      <c r="E267" s="206" t="s">
        <v>4518</v>
      </c>
      <c r="F267" s="207" t="s">
        <v>4519</v>
      </c>
      <c r="G267" s="208" t="s">
        <v>852</v>
      </c>
      <c r="H267" s="209">
        <v>1</v>
      </c>
      <c r="I267" s="210"/>
      <c r="J267" s="211">
        <f t="shared" si="50"/>
        <v>0</v>
      </c>
      <c r="K267" s="207" t="s">
        <v>3144</v>
      </c>
      <c r="L267" s="62"/>
      <c r="M267" s="212" t="s">
        <v>22</v>
      </c>
      <c r="N267" s="213" t="s">
        <v>50</v>
      </c>
      <c r="O267" s="43"/>
      <c r="P267" s="214">
        <f t="shared" si="51"/>
        <v>0</v>
      </c>
      <c r="Q267" s="214">
        <v>0</v>
      </c>
      <c r="R267" s="214">
        <f t="shared" si="52"/>
        <v>0</v>
      </c>
      <c r="S267" s="214">
        <v>0</v>
      </c>
      <c r="T267" s="215">
        <f t="shared" si="53"/>
        <v>0</v>
      </c>
      <c r="AR267" s="25" t="s">
        <v>588</v>
      </c>
      <c r="AT267" s="25" t="s">
        <v>230</v>
      </c>
      <c r="AU267" s="25" t="s">
        <v>24</v>
      </c>
      <c r="AY267" s="25" t="s">
        <v>228</v>
      </c>
      <c r="BE267" s="216">
        <f t="shared" si="54"/>
        <v>0</v>
      </c>
      <c r="BF267" s="216">
        <f t="shared" si="55"/>
        <v>0</v>
      </c>
      <c r="BG267" s="216">
        <f t="shared" si="56"/>
        <v>0</v>
      </c>
      <c r="BH267" s="216">
        <f t="shared" si="57"/>
        <v>0</v>
      </c>
      <c r="BI267" s="216">
        <f t="shared" si="58"/>
        <v>0</v>
      </c>
      <c r="BJ267" s="25" t="s">
        <v>24</v>
      </c>
      <c r="BK267" s="216">
        <f t="shared" si="59"/>
        <v>0</v>
      </c>
      <c r="BL267" s="25" t="s">
        <v>588</v>
      </c>
      <c r="BM267" s="25" t="s">
        <v>4520</v>
      </c>
    </row>
    <row r="268" spans="2:65" s="1" customFormat="1" ht="22.5" customHeight="1">
      <c r="B268" s="42"/>
      <c r="C268" s="205" t="s">
        <v>1136</v>
      </c>
      <c r="D268" s="205" t="s">
        <v>230</v>
      </c>
      <c r="E268" s="206" t="s">
        <v>4521</v>
      </c>
      <c r="F268" s="207" t="s">
        <v>4522</v>
      </c>
      <c r="G268" s="208" t="s">
        <v>852</v>
      </c>
      <c r="H268" s="209">
        <v>1</v>
      </c>
      <c r="I268" s="210"/>
      <c r="J268" s="211">
        <f t="shared" si="50"/>
        <v>0</v>
      </c>
      <c r="K268" s="207" t="s">
        <v>3144</v>
      </c>
      <c r="L268" s="62"/>
      <c r="M268" s="212" t="s">
        <v>22</v>
      </c>
      <c r="N268" s="213" t="s">
        <v>50</v>
      </c>
      <c r="O268" s="43"/>
      <c r="P268" s="214">
        <f t="shared" si="51"/>
        <v>0</v>
      </c>
      <c r="Q268" s="214">
        <v>0</v>
      </c>
      <c r="R268" s="214">
        <f t="shared" si="52"/>
        <v>0</v>
      </c>
      <c r="S268" s="214">
        <v>0</v>
      </c>
      <c r="T268" s="215">
        <f t="shared" si="53"/>
        <v>0</v>
      </c>
      <c r="AR268" s="25" t="s">
        <v>588</v>
      </c>
      <c r="AT268" s="25" t="s">
        <v>230</v>
      </c>
      <c r="AU268" s="25" t="s">
        <v>24</v>
      </c>
      <c r="AY268" s="25" t="s">
        <v>228</v>
      </c>
      <c r="BE268" s="216">
        <f t="shared" si="54"/>
        <v>0</v>
      </c>
      <c r="BF268" s="216">
        <f t="shared" si="55"/>
        <v>0</v>
      </c>
      <c r="BG268" s="216">
        <f t="shared" si="56"/>
        <v>0</v>
      </c>
      <c r="BH268" s="216">
        <f t="shared" si="57"/>
        <v>0</v>
      </c>
      <c r="BI268" s="216">
        <f t="shared" si="58"/>
        <v>0</v>
      </c>
      <c r="BJ268" s="25" t="s">
        <v>24</v>
      </c>
      <c r="BK268" s="216">
        <f t="shared" si="59"/>
        <v>0</v>
      </c>
      <c r="BL268" s="25" t="s">
        <v>588</v>
      </c>
      <c r="BM268" s="25" t="s">
        <v>4523</v>
      </c>
    </row>
    <row r="269" spans="2:65" s="1" customFormat="1" ht="31.5" customHeight="1">
      <c r="B269" s="42"/>
      <c r="C269" s="205" t="s">
        <v>1142</v>
      </c>
      <c r="D269" s="205" t="s">
        <v>230</v>
      </c>
      <c r="E269" s="206" t="s">
        <v>4524</v>
      </c>
      <c r="F269" s="207" t="s">
        <v>4525</v>
      </c>
      <c r="G269" s="208" t="s">
        <v>852</v>
      </c>
      <c r="H269" s="209">
        <v>1</v>
      </c>
      <c r="I269" s="210"/>
      <c r="J269" s="211">
        <f t="shared" si="50"/>
        <v>0</v>
      </c>
      <c r="K269" s="207" t="s">
        <v>3144</v>
      </c>
      <c r="L269" s="62"/>
      <c r="M269" s="212" t="s">
        <v>22</v>
      </c>
      <c r="N269" s="213" t="s">
        <v>50</v>
      </c>
      <c r="O269" s="43"/>
      <c r="P269" s="214">
        <f t="shared" si="51"/>
        <v>0</v>
      </c>
      <c r="Q269" s="214">
        <v>0</v>
      </c>
      <c r="R269" s="214">
        <f t="shared" si="52"/>
        <v>0</v>
      </c>
      <c r="S269" s="214">
        <v>0</v>
      </c>
      <c r="T269" s="215">
        <f t="shared" si="53"/>
        <v>0</v>
      </c>
      <c r="AR269" s="25" t="s">
        <v>588</v>
      </c>
      <c r="AT269" s="25" t="s">
        <v>230</v>
      </c>
      <c r="AU269" s="25" t="s">
        <v>24</v>
      </c>
      <c r="AY269" s="25" t="s">
        <v>228</v>
      </c>
      <c r="BE269" s="216">
        <f t="shared" si="54"/>
        <v>0</v>
      </c>
      <c r="BF269" s="216">
        <f t="shared" si="55"/>
        <v>0</v>
      </c>
      <c r="BG269" s="216">
        <f t="shared" si="56"/>
        <v>0</v>
      </c>
      <c r="BH269" s="216">
        <f t="shared" si="57"/>
        <v>0</v>
      </c>
      <c r="BI269" s="216">
        <f t="shared" si="58"/>
        <v>0</v>
      </c>
      <c r="BJ269" s="25" t="s">
        <v>24</v>
      </c>
      <c r="BK269" s="216">
        <f t="shared" si="59"/>
        <v>0</v>
      </c>
      <c r="BL269" s="25" t="s">
        <v>588</v>
      </c>
      <c r="BM269" s="25" t="s">
        <v>4526</v>
      </c>
    </row>
    <row r="270" spans="2:65" s="1" customFormat="1" ht="31.5" customHeight="1">
      <c r="B270" s="42"/>
      <c r="C270" s="205" t="s">
        <v>1165</v>
      </c>
      <c r="D270" s="205" t="s">
        <v>230</v>
      </c>
      <c r="E270" s="206" t="s">
        <v>4527</v>
      </c>
      <c r="F270" s="207" t="s">
        <v>4200</v>
      </c>
      <c r="G270" s="208" t="s">
        <v>852</v>
      </c>
      <c r="H270" s="209">
        <v>4</v>
      </c>
      <c r="I270" s="210"/>
      <c r="J270" s="211">
        <f t="shared" si="50"/>
        <v>0</v>
      </c>
      <c r="K270" s="207" t="s">
        <v>3144</v>
      </c>
      <c r="L270" s="62"/>
      <c r="M270" s="212" t="s">
        <v>22</v>
      </c>
      <c r="N270" s="213" t="s">
        <v>50</v>
      </c>
      <c r="O270" s="43"/>
      <c r="P270" s="214">
        <f t="shared" si="51"/>
        <v>0</v>
      </c>
      <c r="Q270" s="214">
        <v>0</v>
      </c>
      <c r="R270" s="214">
        <f t="shared" si="52"/>
        <v>0</v>
      </c>
      <c r="S270" s="214">
        <v>0</v>
      </c>
      <c r="T270" s="215">
        <f t="shared" si="53"/>
        <v>0</v>
      </c>
      <c r="AR270" s="25" t="s">
        <v>588</v>
      </c>
      <c r="AT270" s="25" t="s">
        <v>230</v>
      </c>
      <c r="AU270" s="25" t="s">
        <v>24</v>
      </c>
      <c r="AY270" s="25" t="s">
        <v>228</v>
      </c>
      <c r="BE270" s="216">
        <f t="shared" si="54"/>
        <v>0</v>
      </c>
      <c r="BF270" s="216">
        <f t="shared" si="55"/>
        <v>0</v>
      </c>
      <c r="BG270" s="216">
        <f t="shared" si="56"/>
        <v>0</v>
      </c>
      <c r="BH270" s="216">
        <f t="shared" si="57"/>
        <v>0</v>
      </c>
      <c r="BI270" s="216">
        <f t="shared" si="58"/>
        <v>0</v>
      </c>
      <c r="BJ270" s="25" t="s">
        <v>24</v>
      </c>
      <c r="BK270" s="216">
        <f t="shared" si="59"/>
        <v>0</v>
      </c>
      <c r="BL270" s="25" t="s">
        <v>588</v>
      </c>
      <c r="BM270" s="25" t="s">
        <v>4528</v>
      </c>
    </row>
    <row r="271" spans="2:65" s="1" customFormat="1" ht="31.5" customHeight="1">
      <c r="B271" s="42"/>
      <c r="C271" s="205" t="s">
        <v>1178</v>
      </c>
      <c r="D271" s="205" t="s">
        <v>230</v>
      </c>
      <c r="E271" s="206" t="s">
        <v>4529</v>
      </c>
      <c r="F271" s="207" t="s">
        <v>4295</v>
      </c>
      <c r="G271" s="208" t="s">
        <v>852</v>
      </c>
      <c r="H271" s="209">
        <v>2</v>
      </c>
      <c r="I271" s="210"/>
      <c r="J271" s="211">
        <f t="shared" si="50"/>
        <v>0</v>
      </c>
      <c r="K271" s="207" t="s">
        <v>3144</v>
      </c>
      <c r="L271" s="62"/>
      <c r="M271" s="212" t="s">
        <v>22</v>
      </c>
      <c r="N271" s="213" t="s">
        <v>50</v>
      </c>
      <c r="O271" s="43"/>
      <c r="P271" s="214">
        <f t="shared" si="51"/>
        <v>0</v>
      </c>
      <c r="Q271" s="214">
        <v>0</v>
      </c>
      <c r="R271" s="214">
        <f t="shared" si="52"/>
        <v>0</v>
      </c>
      <c r="S271" s="214">
        <v>0</v>
      </c>
      <c r="T271" s="215">
        <f t="shared" si="53"/>
        <v>0</v>
      </c>
      <c r="AR271" s="25" t="s">
        <v>588</v>
      </c>
      <c r="AT271" s="25" t="s">
        <v>230</v>
      </c>
      <c r="AU271" s="25" t="s">
        <v>24</v>
      </c>
      <c r="AY271" s="25" t="s">
        <v>228</v>
      </c>
      <c r="BE271" s="216">
        <f t="shared" si="54"/>
        <v>0</v>
      </c>
      <c r="BF271" s="216">
        <f t="shared" si="55"/>
        <v>0</v>
      </c>
      <c r="BG271" s="216">
        <f t="shared" si="56"/>
        <v>0</v>
      </c>
      <c r="BH271" s="216">
        <f t="shared" si="57"/>
        <v>0</v>
      </c>
      <c r="BI271" s="216">
        <f t="shared" si="58"/>
        <v>0</v>
      </c>
      <c r="BJ271" s="25" t="s">
        <v>24</v>
      </c>
      <c r="BK271" s="216">
        <f t="shared" si="59"/>
        <v>0</v>
      </c>
      <c r="BL271" s="25" t="s">
        <v>588</v>
      </c>
      <c r="BM271" s="25" t="s">
        <v>4530</v>
      </c>
    </row>
    <row r="272" spans="2:65" s="1" customFormat="1" ht="31.5" customHeight="1">
      <c r="B272" s="42"/>
      <c r="C272" s="205" t="s">
        <v>1184</v>
      </c>
      <c r="D272" s="205" t="s">
        <v>230</v>
      </c>
      <c r="E272" s="206" t="s">
        <v>4531</v>
      </c>
      <c r="F272" s="207" t="s">
        <v>4203</v>
      </c>
      <c r="G272" s="208" t="s">
        <v>852</v>
      </c>
      <c r="H272" s="209">
        <v>2</v>
      </c>
      <c r="I272" s="210"/>
      <c r="J272" s="211">
        <f t="shared" si="50"/>
        <v>0</v>
      </c>
      <c r="K272" s="207" t="s">
        <v>3144</v>
      </c>
      <c r="L272" s="62"/>
      <c r="M272" s="212" t="s">
        <v>22</v>
      </c>
      <c r="N272" s="213" t="s">
        <v>50</v>
      </c>
      <c r="O272" s="43"/>
      <c r="P272" s="214">
        <f t="shared" si="51"/>
        <v>0</v>
      </c>
      <c r="Q272" s="214">
        <v>0</v>
      </c>
      <c r="R272" s="214">
        <f t="shared" si="52"/>
        <v>0</v>
      </c>
      <c r="S272" s="214">
        <v>0</v>
      </c>
      <c r="T272" s="215">
        <f t="shared" si="53"/>
        <v>0</v>
      </c>
      <c r="AR272" s="25" t="s">
        <v>588</v>
      </c>
      <c r="AT272" s="25" t="s">
        <v>230</v>
      </c>
      <c r="AU272" s="25" t="s">
        <v>24</v>
      </c>
      <c r="AY272" s="25" t="s">
        <v>228</v>
      </c>
      <c r="BE272" s="216">
        <f t="shared" si="54"/>
        <v>0</v>
      </c>
      <c r="BF272" s="216">
        <f t="shared" si="55"/>
        <v>0</v>
      </c>
      <c r="BG272" s="216">
        <f t="shared" si="56"/>
        <v>0</v>
      </c>
      <c r="BH272" s="216">
        <f t="shared" si="57"/>
        <v>0</v>
      </c>
      <c r="BI272" s="216">
        <f t="shared" si="58"/>
        <v>0</v>
      </c>
      <c r="BJ272" s="25" t="s">
        <v>24</v>
      </c>
      <c r="BK272" s="216">
        <f t="shared" si="59"/>
        <v>0</v>
      </c>
      <c r="BL272" s="25" t="s">
        <v>588</v>
      </c>
      <c r="BM272" s="25" t="s">
        <v>4532</v>
      </c>
    </row>
    <row r="273" spans="2:65" s="1" customFormat="1" ht="22.5" customHeight="1">
      <c r="B273" s="42"/>
      <c r="C273" s="205" t="s">
        <v>1189</v>
      </c>
      <c r="D273" s="205" t="s">
        <v>230</v>
      </c>
      <c r="E273" s="206" t="s">
        <v>4533</v>
      </c>
      <c r="F273" s="207" t="s">
        <v>4436</v>
      </c>
      <c r="G273" s="208" t="s">
        <v>852</v>
      </c>
      <c r="H273" s="209">
        <v>10</v>
      </c>
      <c r="I273" s="210"/>
      <c r="J273" s="211">
        <f t="shared" si="50"/>
        <v>0</v>
      </c>
      <c r="K273" s="207" t="s">
        <v>3144</v>
      </c>
      <c r="L273" s="62"/>
      <c r="M273" s="212" t="s">
        <v>22</v>
      </c>
      <c r="N273" s="213" t="s">
        <v>50</v>
      </c>
      <c r="O273" s="43"/>
      <c r="P273" s="214">
        <f t="shared" si="51"/>
        <v>0</v>
      </c>
      <c r="Q273" s="214">
        <v>0</v>
      </c>
      <c r="R273" s="214">
        <f t="shared" si="52"/>
        <v>0</v>
      </c>
      <c r="S273" s="214">
        <v>0</v>
      </c>
      <c r="T273" s="215">
        <f t="shared" si="53"/>
        <v>0</v>
      </c>
      <c r="AR273" s="25" t="s">
        <v>588</v>
      </c>
      <c r="AT273" s="25" t="s">
        <v>230</v>
      </c>
      <c r="AU273" s="25" t="s">
        <v>24</v>
      </c>
      <c r="AY273" s="25" t="s">
        <v>228</v>
      </c>
      <c r="BE273" s="216">
        <f t="shared" si="54"/>
        <v>0</v>
      </c>
      <c r="BF273" s="216">
        <f t="shared" si="55"/>
        <v>0</v>
      </c>
      <c r="BG273" s="216">
        <f t="shared" si="56"/>
        <v>0</v>
      </c>
      <c r="BH273" s="216">
        <f t="shared" si="57"/>
        <v>0</v>
      </c>
      <c r="BI273" s="216">
        <f t="shared" si="58"/>
        <v>0</v>
      </c>
      <c r="BJ273" s="25" t="s">
        <v>24</v>
      </c>
      <c r="BK273" s="216">
        <f t="shared" si="59"/>
        <v>0</v>
      </c>
      <c r="BL273" s="25" t="s">
        <v>588</v>
      </c>
      <c r="BM273" s="25" t="s">
        <v>4534</v>
      </c>
    </row>
    <row r="274" spans="2:65" s="1" customFormat="1" ht="22.5" customHeight="1">
      <c r="B274" s="42"/>
      <c r="C274" s="205" t="s">
        <v>1194</v>
      </c>
      <c r="D274" s="205" t="s">
        <v>230</v>
      </c>
      <c r="E274" s="206" t="s">
        <v>4535</v>
      </c>
      <c r="F274" s="207" t="s">
        <v>4206</v>
      </c>
      <c r="G274" s="208" t="s">
        <v>675</v>
      </c>
      <c r="H274" s="209">
        <v>28</v>
      </c>
      <c r="I274" s="210"/>
      <c r="J274" s="211">
        <f t="shared" si="50"/>
        <v>0</v>
      </c>
      <c r="K274" s="207" t="s">
        <v>3144</v>
      </c>
      <c r="L274" s="62"/>
      <c r="M274" s="212" t="s">
        <v>22</v>
      </c>
      <c r="N274" s="213" t="s">
        <v>50</v>
      </c>
      <c r="O274" s="43"/>
      <c r="P274" s="214">
        <f t="shared" si="51"/>
        <v>0</v>
      </c>
      <c r="Q274" s="214">
        <v>0</v>
      </c>
      <c r="R274" s="214">
        <f t="shared" si="52"/>
        <v>0</v>
      </c>
      <c r="S274" s="214">
        <v>0</v>
      </c>
      <c r="T274" s="215">
        <f t="shared" si="53"/>
        <v>0</v>
      </c>
      <c r="AR274" s="25" t="s">
        <v>588</v>
      </c>
      <c r="AT274" s="25" t="s">
        <v>230</v>
      </c>
      <c r="AU274" s="25" t="s">
        <v>24</v>
      </c>
      <c r="AY274" s="25" t="s">
        <v>228</v>
      </c>
      <c r="BE274" s="216">
        <f t="shared" si="54"/>
        <v>0</v>
      </c>
      <c r="BF274" s="216">
        <f t="shared" si="55"/>
        <v>0</v>
      </c>
      <c r="BG274" s="216">
        <f t="shared" si="56"/>
        <v>0</v>
      </c>
      <c r="BH274" s="216">
        <f t="shared" si="57"/>
        <v>0</v>
      </c>
      <c r="BI274" s="216">
        <f t="shared" si="58"/>
        <v>0</v>
      </c>
      <c r="BJ274" s="25" t="s">
        <v>24</v>
      </c>
      <c r="BK274" s="216">
        <f t="shared" si="59"/>
        <v>0</v>
      </c>
      <c r="BL274" s="25" t="s">
        <v>588</v>
      </c>
      <c r="BM274" s="25" t="s">
        <v>4536</v>
      </c>
    </row>
    <row r="275" spans="2:65" s="1" customFormat="1" ht="22.5" customHeight="1">
      <c r="B275" s="42"/>
      <c r="C275" s="205" t="s">
        <v>1198</v>
      </c>
      <c r="D275" s="205" t="s">
        <v>230</v>
      </c>
      <c r="E275" s="206" t="s">
        <v>4537</v>
      </c>
      <c r="F275" s="207" t="s">
        <v>4209</v>
      </c>
      <c r="G275" s="208" t="s">
        <v>675</v>
      </c>
      <c r="H275" s="209">
        <v>2</v>
      </c>
      <c r="I275" s="210"/>
      <c r="J275" s="211">
        <f t="shared" si="50"/>
        <v>0</v>
      </c>
      <c r="K275" s="207" t="s">
        <v>3144</v>
      </c>
      <c r="L275" s="62"/>
      <c r="M275" s="212" t="s">
        <v>22</v>
      </c>
      <c r="N275" s="213" t="s">
        <v>50</v>
      </c>
      <c r="O275" s="43"/>
      <c r="P275" s="214">
        <f t="shared" si="51"/>
        <v>0</v>
      </c>
      <c r="Q275" s="214">
        <v>0</v>
      </c>
      <c r="R275" s="214">
        <f t="shared" si="52"/>
        <v>0</v>
      </c>
      <c r="S275" s="214">
        <v>0</v>
      </c>
      <c r="T275" s="215">
        <f t="shared" si="53"/>
        <v>0</v>
      </c>
      <c r="AR275" s="25" t="s">
        <v>588</v>
      </c>
      <c r="AT275" s="25" t="s">
        <v>230</v>
      </c>
      <c r="AU275" s="25" t="s">
        <v>24</v>
      </c>
      <c r="AY275" s="25" t="s">
        <v>228</v>
      </c>
      <c r="BE275" s="216">
        <f t="shared" si="54"/>
        <v>0</v>
      </c>
      <c r="BF275" s="216">
        <f t="shared" si="55"/>
        <v>0</v>
      </c>
      <c r="BG275" s="216">
        <f t="shared" si="56"/>
        <v>0</v>
      </c>
      <c r="BH275" s="216">
        <f t="shared" si="57"/>
        <v>0</v>
      </c>
      <c r="BI275" s="216">
        <f t="shared" si="58"/>
        <v>0</v>
      </c>
      <c r="BJ275" s="25" t="s">
        <v>24</v>
      </c>
      <c r="BK275" s="216">
        <f t="shared" si="59"/>
        <v>0</v>
      </c>
      <c r="BL275" s="25" t="s">
        <v>588</v>
      </c>
      <c r="BM275" s="25" t="s">
        <v>4538</v>
      </c>
    </row>
    <row r="276" spans="2:65" s="1" customFormat="1" ht="44.25" customHeight="1">
      <c r="B276" s="42"/>
      <c r="C276" s="205" t="s">
        <v>1201</v>
      </c>
      <c r="D276" s="205" t="s">
        <v>230</v>
      </c>
      <c r="E276" s="206" t="s">
        <v>4539</v>
      </c>
      <c r="F276" s="207" t="s">
        <v>4459</v>
      </c>
      <c r="G276" s="208" t="s">
        <v>675</v>
      </c>
      <c r="H276" s="209">
        <v>5</v>
      </c>
      <c r="I276" s="210"/>
      <c r="J276" s="211">
        <f t="shared" si="50"/>
        <v>0</v>
      </c>
      <c r="K276" s="207" t="s">
        <v>3144</v>
      </c>
      <c r="L276" s="62"/>
      <c r="M276" s="212" t="s">
        <v>22</v>
      </c>
      <c r="N276" s="213" t="s">
        <v>50</v>
      </c>
      <c r="O276" s="43"/>
      <c r="P276" s="214">
        <f t="shared" si="51"/>
        <v>0</v>
      </c>
      <c r="Q276" s="214">
        <v>0</v>
      </c>
      <c r="R276" s="214">
        <f t="shared" si="52"/>
        <v>0</v>
      </c>
      <c r="S276" s="214">
        <v>0</v>
      </c>
      <c r="T276" s="215">
        <f t="shared" si="53"/>
        <v>0</v>
      </c>
      <c r="AR276" s="25" t="s">
        <v>588</v>
      </c>
      <c r="AT276" s="25" t="s">
        <v>230</v>
      </c>
      <c r="AU276" s="25" t="s">
        <v>24</v>
      </c>
      <c r="AY276" s="25" t="s">
        <v>228</v>
      </c>
      <c r="BE276" s="216">
        <f t="shared" si="54"/>
        <v>0</v>
      </c>
      <c r="BF276" s="216">
        <f t="shared" si="55"/>
        <v>0</v>
      </c>
      <c r="BG276" s="216">
        <f t="shared" si="56"/>
        <v>0</v>
      </c>
      <c r="BH276" s="216">
        <f t="shared" si="57"/>
        <v>0</v>
      </c>
      <c r="BI276" s="216">
        <f t="shared" si="58"/>
        <v>0</v>
      </c>
      <c r="BJ276" s="25" t="s">
        <v>24</v>
      </c>
      <c r="BK276" s="216">
        <f t="shared" si="59"/>
        <v>0</v>
      </c>
      <c r="BL276" s="25" t="s">
        <v>588</v>
      </c>
      <c r="BM276" s="25" t="s">
        <v>4540</v>
      </c>
    </row>
    <row r="277" spans="2:65" s="1" customFormat="1" ht="44.25" customHeight="1">
      <c r="B277" s="42"/>
      <c r="C277" s="205" t="s">
        <v>1206</v>
      </c>
      <c r="D277" s="205" t="s">
        <v>230</v>
      </c>
      <c r="E277" s="206" t="s">
        <v>4541</v>
      </c>
      <c r="F277" s="207" t="s">
        <v>4215</v>
      </c>
      <c r="G277" s="208" t="s">
        <v>675</v>
      </c>
      <c r="H277" s="209">
        <v>67</v>
      </c>
      <c r="I277" s="210"/>
      <c r="J277" s="211">
        <f t="shared" si="50"/>
        <v>0</v>
      </c>
      <c r="K277" s="207" t="s">
        <v>3144</v>
      </c>
      <c r="L277" s="62"/>
      <c r="M277" s="212" t="s">
        <v>22</v>
      </c>
      <c r="N277" s="213" t="s">
        <v>50</v>
      </c>
      <c r="O277" s="43"/>
      <c r="P277" s="214">
        <f t="shared" si="51"/>
        <v>0</v>
      </c>
      <c r="Q277" s="214">
        <v>0</v>
      </c>
      <c r="R277" s="214">
        <f t="shared" si="52"/>
        <v>0</v>
      </c>
      <c r="S277" s="214">
        <v>0</v>
      </c>
      <c r="T277" s="215">
        <f t="shared" si="53"/>
        <v>0</v>
      </c>
      <c r="AR277" s="25" t="s">
        <v>588</v>
      </c>
      <c r="AT277" s="25" t="s">
        <v>230</v>
      </c>
      <c r="AU277" s="25" t="s">
        <v>24</v>
      </c>
      <c r="AY277" s="25" t="s">
        <v>228</v>
      </c>
      <c r="BE277" s="216">
        <f t="shared" si="54"/>
        <v>0</v>
      </c>
      <c r="BF277" s="216">
        <f t="shared" si="55"/>
        <v>0</v>
      </c>
      <c r="BG277" s="216">
        <f t="shared" si="56"/>
        <v>0</v>
      </c>
      <c r="BH277" s="216">
        <f t="shared" si="57"/>
        <v>0</v>
      </c>
      <c r="BI277" s="216">
        <f t="shared" si="58"/>
        <v>0</v>
      </c>
      <c r="BJ277" s="25" t="s">
        <v>24</v>
      </c>
      <c r="BK277" s="216">
        <f t="shared" si="59"/>
        <v>0</v>
      </c>
      <c r="BL277" s="25" t="s">
        <v>588</v>
      </c>
      <c r="BM277" s="25" t="s">
        <v>4542</v>
      </c>
    </row>
    <row r="278" spans="2:65" s="1" customFormat="1" ht="44.25" customHeight="1">
      <c r="B278" s="42"/>
      <c r="C278" s="205" t="s">
        <v>1211</v>
      </c>
      <c r="D278" s="205" t="s">
        <v>230</v>
      </c>
      <c r="E278" s="206" t="s">
        <v>4543</v>
      </c>
      <c r="F278" s="207" t="s">
        <v>4218</v>
      </c>
      <c r="G278" s="208" t="s">
        <v>675</v>
      </c>
      <c r="H278" s="209">
        <v>17</v>
      </c>
      <c r="I278" s="210"/>
      <c r="J278" s="211">
        <f t="shared" si="50"/>
        <v>0</v>
      </c>
      <c r="K278" s="207" t="s">
        <v>3144</v>
      </c>
      <c r="L278" s="62"/>
      <c r="M278" s="212" t="s">
        <v>22</v>
      </c>
      <c r="N278" s="213" t="s">
        <v>50</v>
      </c>
      <c r="O278" s="43"/>
      <c r="P278" s="214">
        <f t="shared" si="51"/>
        <v>0</v>
      </c>
      <c r="Q278" s="214">
        <v>0</v>
      </c>
      <c r="R278" s="214">
        <f t="shared" si="52"/>
        <v>0</v>
      </c>
      <c r="S278" s="214">
        <v>0</v>
      </c>
      <c r="T278" s="215">
        <f t="shared" si="53"/>
        <v>0</v>
      </c>
      <c r="AR278" s="25" t="s">
        <v>588</v>
      </c>
      <c r="AT278" s="25" t="s">
        <v>230</v>
      </c>
      <c r="AU278" s="25" t="s">
        <v>24</v>
      </c>
      <c r="AY278" s="25" t="s">
        <v>228</v>
      </c>
      <c r="BE278" s="216">
        <f t="shared" si="54"/>
        <v>0</v>
      </c>
      <c r="BF278" s="216">
        <f t="shared" si="55"/>
        <v>0</v>
      </c>
      <c r="BG278" s="216">
        <f t="shared" si="56"/>
        <v>0</v>
      </c>
      <c r="BH278" s="216">
        <f t="shared" si="57"/>
        <v>0</v>
      </c>
      <c r="BI278" s="216">
        <f t="shared" si="58"/>
        <v>0</v>
      </c>
      <c r="BJ278" s="25" t="s">
        <v>24</v>
      </c>
      <c r="BK278" s="216">
        <f t="shared" si="59"/>
        <v>0</v>
      </c>
      <c r="BL278" s="25" t="s">
        <v>588</v>
      </c>
      <c r="BM278" s="25" t="s">
        <v>4544</v>
      </c>
    </row>
    <row r="279" spans="2:65" s="1" customFormat="1" ht="44.25" customHeight="1">
      <c r="B279" s="42"/>
      <c r="C279" s="205" t="s">
        <v>1215</v>
      </c>
      <c r="D279" s="205" t="s">
        <v>230</v>
      </c>
      <c r="E279" s="206" t="s">
        <v>4545</v>
      </c>
      <c r="F279" s="207" t="s">
        <v>4306</v>
      </c>
      <c r="G279" s="208" t="s">
        <v>675</v>
      </c>
      <c r="H279" s="209">
        <v>11</v>
      </c>
      <c r="I279" s="210"/>
      <c r="J279" s="211">
        <f t="shared" si="50"/>
        <v>0</v>
      </c>
      <c r="K279" s="207" t="s">
        <v>3144</v>
      </c>
      <c r="L279" s="62"/>
      <c r="M279" s="212" t="s">
        <v>22</v>
      </c>
      <c r="N279" s="213" t="s">
        <v>50</v>
      </c>
      <c r="O279" s="43"/>
      <c r="P279" s="214">
        <f t="shared" si="51"/>
        <v>0</v>
      </c>
      <c r="Q279" s="214">
        <v>0</v>
      </c>
      <c r="R279" s="214">
        <f t="shared" si="52"/>
        <v>0</v>
      </c>
      <c r="S279" s="214">
        <v>0</v>
      </c>
      <c r="T279" s="215">
        <f t="shared" si="53"/>
        <v>0</v>
      </c>
      <c r="AR279" s="25" t="s">
        <v>588</v>
      </c>
      <c r="AT279" s="25" t="s">
        <v>230</v>
      </c>
      <c r="AU279" s="25" t="s">
        <v>24</v>
      </c>
      <c r="AY279" s="25" t="s">
        <v>228</v>
      </c>
      <c r="BE279" s="216">
        <f t="shared" si="54"/>
        <v>0</v>
      </c>
      <c r="BF279" s="216">
        <f t="shared" si="55"/>
        <v>0</v>
      </c>
      <c r="BG279" s="216">
        <f t="shared" si="56"/>
        <v>0</v>
      </c>
      <c r="BH279" s="216">
        <f t="shared" si="57"/>
        <v>0</v>
      </c>
      <c r="BI279" s="216">
        <f t="shared" si="58"/>
        <v>0</v>
      </c>
      <c r="BJ279" s="25" t="s">
        <v>24</v>
      </c>
      <c r="BK279" s="216">
        <f t="shared" si="59"/>
        <v>0</v>
      </c>
      <c r="BL279" s="25" t="s">
        <v>588</v>
      </c>
      <c r="BM279" s="25" t="s">
        <v>4546</v>
      </c>
    </row>
    <row r="280" spans="2:65" s="1" customFormat="1" ht="44.25" customHeight="1">
      <c r="B280" s="42"/>
      <c r="C280" s="205" t="s">
        <v>1221</v>
      </c>
      <c r="D280" s="205" t="s">
        <v>230</v>
      </c>
      <c r="E280" s="206" t="s">
        <v>4547</v>
      </c>
      <c r="F280" s="207" t="s">
        <v>4221</v>
      </c>
      <c r="G280" s="208" t="s">
        <v>675</v>
      </c>
      <c r="H280" s="209">
        <v>10</v>
      </c>
      <c r="I280" s="210"/>
      <c r="J280" s="211">
        <f t="shared" si="50"/>
        <v>0</v>
      </c>
      <c r="K280" s="207" t="s">
        <v>3144</v>
      </c>
      <c r="L280" s="62"/>
      <c r="M280" s="212" t="s">
        <v>22</v>
      </c>
      <c r="N280" s="213" t="s">
        <v>50</v>
      </c>
      <c r="O280" s="43"/>
      <c r="P280" s="214">
        <f t="shared" si="51"/>
        <v>0</v>
      </c>
      <c r="Q280" s="214">
        <v>0</v>
      </c>
      <c r="R280" s="214">
        <f t="shared" si="52"/>
        <v>0</v>
      </c>
      <c r="S280" s="214">
        <v>0</v>
      </c>
      <c r="T280" s="215">
        <f t="shared" si="53"/>
        <v>0</v>
      </c>
      <c r="AR280" s="25" t="s">
        <v>588</v>
      </c>
      <c r="AT280" s="25" t="s">
        <v>230</v>
      </c>
      <c r="AU280" s="25" t="s">
        <v>24</v>
      </c>
      <c r="AY280" s="25" t="s">
        <v>228</v>
      </c>
      <c r="BE280" s="216">
        <f t="shared" si="54"/>
        <v>0</v>
      </c>
      <c r="BF280" s="216">
        <f t="shared" si="55"/>
        <v>0</v>
      </c>
      <c r="BG280" s="216">
        <f t="shared" si="56"/>
        <v>0</v>
      </c>
      <c r="BH280" s="216">
        <f t="shared" si="57"/>
        <v>0</v>
      </c>
      <c r="BI280" s="216">
        <f t="shared" si="58"/>
        <v>0</v>
      </c>
      <c r="BJ280" s="25" t="s">
        <v>24</v>
      </c>
      <c r="BK280" s="216">
        <f t="shared" si="59"/>
        <v>0</v>
      </c>
      <c r="BL280" s="25" t="s">
        <v>588</v>
      </c>
      <c r="BM280" s="25" t="s">
        <v>4548</v>
      </c>
    </row>
    <row r="281" spans="2:65" s="1" customFormat="1" ht="44.25" customHeight="1">
      <c r="B281" s="42"/>
      <c r="C281" s="205" t="s">
        <v>1228</v>
      </c>
      <c r="D281" s="205" t="s">
        <v>230</v>
      </c>
      <c r="E281" s="206" t="s">
        <v>4549</v>
      </c>
      <c r="F281" s="207" t="s">
        <v>4309</v>
      </c>
      <c r="G281" s="208" t="s">
        <v>675</v>
      </c>
      <c r="H281" s="209">
        <v>13</v>
      </c>
      <c r="I281" s="210"/>
      <c r="J281" s="211">
        <f t="shared" si="50"/>
        <v>0</v>
      </c>
      <c r="K281" s="207" t="s">
        <v>3144</v>
      </c>
      <c r="L281" s="62"/>
      <c r="M281" s="212" t="s">
        <v>22</v>
      </c>
      <c r="N281" s="213" t="s">
        <v>50</v>
      </c>
      <c r="O281" s="43"/>
      <c r="P281" s="214">
        <f t="shared" si="51"/>
        <v>0</v>
      </c>
      <c r="Q281" s="214">
        <v>0</v>
      </c>
      <c r="R281" s="214">
        <f t="shared" si="52"/>
        <v>0</v>
      </c>
      <c r="S281" s="214">
        <v>0</v>
      </c>
      <c r="T281" s="215">
        <f t="shared" si="53"/>
        <v>0</v>
      </c>
      <c r="AR281" s="25" t="s">
        <v>588</v>
      </c>
      <c r="AT281" s="25" t="s">
        <v>230</v>
      </c>
      <c r="AU281" s="25" t="s">
        <v>24</v>
      </c>
      <c r="AY281" s="25" t="s">
        <v>228</v>
      </c>
      <c r="BE281" s="216">
        <f t="shared" si="54"/>
        <v>0</v>
      </c>
      <c r="BF281" s="216">
        <f t="shared" si="55"/>
        <v>0</v>
      </c>
      <c r="BG281" s="216">
        <f t="shared" si="56"/>
        <v>0</v>
      </c>
      <c r="BH281" s="216">
        <f t="shared" si="57"/>
        <v>0</v>
      </c>
      <c r="BI281" s="216">
        <f t="shared" si="58"/>
        <v>0</v>
      </c>
      <c r="BJ281" s="25" t="s">
        <v>24</v>
      </c>
      <c r="BK281" s="216">
        <f t="shared" si="59"/>
        <v>0</v>
      </c>
      <c r="BL281" s="25" t="s">
        <v>588</v>
      </c>
      <c r="BM281" s="25" t="s">
        <v>4550</v>
      </c>
    </row>
    <row r="282" spans="2:65" s="1" customFormat="1" ht="31.5" customHeight="1">
      <c r="B282" s="42"/>
      <c r="C282" s="205" t="s">
        <v>1234</v>
      </c>
      <c r="D282" s="205" t="s">
        <v>230</v>
      </c>
      <c r="E282" s="206" t="s">
        <v>4551</v>
      </c>
      <c r="F282" s="207" t="s">
        <v>4227</v>
      </c>
      <c r="G282" s="208" t="s">
        <v>263</v>
      </c>
      <c r="H282" s="209">
        <v>212</v>
      </c>
      <c r="I282" s="210"/>
      <c r="J282" s="211">
        <f t="shared" si="50"/>
        <v>0</v>
      </c>
      <c r="K282" s="207" t="s">
        <v>3144</v>
      </c>
      <c r="L282" s="62"/>
      <c r="M282" s="212" t="s">
        <v>22</v>
      </c>
      <c r="N282" s="213" t="s">
        <v>50</v>
      </c>
      <c r="O282" s="43"/>
      <c r="P282" s="214">
        <f t="shared" si="51"/>
        <v>0</v>
      </c>
      <c r="Q282" s="214">
        <v>0</v>
      </c>
      <c r="R282" s="214">
        <f t="shared" si="52"/>
        <v>0</v>
      </c>
      <c r="S282" s="214">
        <v>0</v>
      </c>
      <c r="T282" s="215">
        <f t="shared" si="53"/>
        <v>0</v>
      </c>
      <c r="AR282" s="25" t="s">
        <v>588</v>
      </c>
      <c r="AT282" s="25" t="s">
        <v>230</v>
      </c>
      <c r="AU282" s="25" t="s">
        <v>24</v>
      </c>
      <c r="AY282" s="25" t="s">
        <v>228</v>
      </c>
      <c r="BE282" s="216">
        <f t="shared" si="54"/>
        <v>0</v>
      </c>
      <c r="BF282" s="216">
        <f t="shared" si="55"/>
        <v>0</v>
      </c>
      <c r="BG282" s="216">
        <f t="shared" si="56"/>
        <v>0</v>
      </c>
      <c r="BH282" s="216">
        <f t="shared" si="57"/>
        <v>0</v>
      </c>
      <c r="BI282" s="216">
        <f t="shared" si="58"/>
        <v>0</v>
      </c>
      <c r="BJ282" s="25" t="s">
        <v>24</v>
      </c>
      <c r="BK282" s="216">
        <f t="shared" si="59"/>
        <v>0</v>
      </c>
      <c r="BL282" s="25" t="s">
        <v>588</v>
      </c>
      <c r="BM282" s="25" t="s">
        <v>4552</v>
      </c>
    </row>
    <row r="283" spans="2:65" s="1" customFormat="1" ht="22.5" customHeight="1">
      <c r="B283" s="42"/>
      <c r="C283" s="205" t="s">
        <v>1238</v>
      </c>
      <c r="D283" s="205" t="s">
        <v>230</v>
      </c>
      <c r="E283" s="206" t="s">
        <v>4553</v>
      </c>
      <c r="F283" s="207" t="s">
        <v>4233</v>
      </c>
      <c r="G283" s="208" t="s">
        <v>263</v>
      </c>
      <c r="H283" s="209">
        <v>82</v>
      </c>
      <c r="I283" s="210"/>
      <c r="J283" s="211">
        <f t="shared" si="50"/>
        <v>0</v>
      </c>
      <c r="K283" s="207" t="s">
        <v>3144</v>
      </c>
      <c r="L283" s="62"/>
      <c r="M283" s="212" t="s">
        <v>22</v>
      </c>
      <c r="N283" s="213" t="s">
        <v>50</v>
      </c>
      <c r="O283" s="43"/>
      <c r="P283" s="214">
        <f t="shared" si="51"/>
        <v>0</v>
      </c>
      <c r="Q283" s="214">
        <v>0</v>
      </c>
      <c r="R283" s="214">
        <f t="shared" si="52"/>
        <v>0</v>
      </c>
      <c r="S283" s="214">
        <v>0</v>
      </c>
      <c r="T283" s="215">
        <f t="shared" si="53"/>
        <v>0</v>
      </c>
      <c r="AR283" s="25" t="s">
        <v>588</v>
      </c>
      <c r="AT283" s="25" t="s">
        <v>230</v>
      </c>
      <c r="AU283" s="25" t="s">
        <v>24</v>
      </c>
      <c r="AY283" s="25" t="s">
        <v>228</v>
      </c>
      <c r="BE283" s="216">
        <f t="shared" si="54"/>
        <v>0</v>
      </c>
      <c r="BF283" s="216">
        <f t="shared" si="55"/>
        <v>0</v>
      </c>
      <c r="BG283" s="216">
        <f t="shared" si="56"/>
        <v>0</v>
      </c>
      <c r="BH283" s="216">
        <f t="shared" si="57"/>
        <v>0</v>
      </c>
      <c r="BI283" s="216">
        <f t="shared" si="58"/>
        <v>0</v>
      </c>
      <c r="BJ283" s="25" t="s">
        <v>24</v>
      </c>
      <c r="BK283" s="216">
        <f t="shared" si="59"/>
        <v>0</v>
      </c>
      <c r="BL283" s="25" t="s">
        <v>588</v>
      </c>
      <c r="BM283" s="25" t="s">
        <v>4554</v>
      </c>
    </row>
    <row r="284" spans="2:65" s="1" customFormat="1" ht="31.5" customHeight="1">
      <c r="B284" s="42"/>
      <c r="C284" s="205" t="s">
        <v>1244</v>
      </c>
      <c r="D284" s="205" t="s">
        <v>230</v>
      </c>
      <c r="E284" s="206" t="s">
        <v>4555</v>
      </c>
      <c r="F284" s="207" t="s">
        <v>4236</v>
      </c>
      <c r="G284" s="208" t="s">
        <v>263</v>
      </c>
      <c r="H284" s="209">
        <v>40</v>
      </c>
      <c r="I284" s="210"/>
      <c r="J284" s="211">
        <f t="shared" si="50"/>
        <v>0</v>
      </c>
      <c r="K284" s="207" t="s">
        <v>3144</v>
      </c>
      <c r="L284" s="62"/>
      <c r="M284" s="212" t="s">
        <v>22</v>
      </c>
      <c r="N284" s="213" t="s">
        <v>50</v>
      </c>
      <c r="O284" s="43"/>
      <c r="P284" s="214">
        <f t="shared" si="51"/>
        <v>0</v>
      </c>
      <c r="Q284" s="214">
        <v>0</v>
      </c>
      <c r="R284" s="214">
        <f t="shared" si="52"/>
        <v>0</v>
      </c>
      <c r="S284" s="214">
        <v>0</v>
      </c>
      <c r="T284" s="215">
        <f t="shared" si="53"/>
        <v>0</v>
      </c>
      <c r="AR284" s="25" t="s">
        <v>588</v>
      </c>
      <c r="AT284" s="25" t="s">
        <v>230</v>
      </c>
      <c r="AU284" s="25" t="s">
        <v>24</v>
      </c>
      <c r="AY284" s="25" t="s">
        <v>228</v>
      </c>
      <c r="BE284" s="216">
        <f t="shared" si="54"/>
        <v>0</v>
      </c>
      <c r="BF284" s="216">
        <f t="shared" si="55"/>
        <v>0</v>
      </c>
      <c r="BG284" s="216">
        <f t="shared" si="56"/>
        <v>0</v>
      </c>
      <c r="BH284" s="216">
        <f t="shared" si="57"/>
        <v>0</v>
      </c>
      <c r="BI284" s="216">
        <f t="shared" si="58"/>
        <v>0</v>
      </c>
      <c r="BJ284" s="25" t="s">
        <v>24</v>
      </c>
      <c r="BK284" s="216">
        <f t="shared" si="59"/>
        <v>0</v>
      </c>
      <c r="BL284" s="25" t="s">
        <v>588</v>
      </c>
      <c r="BM284" s="25" t="s">
        <v>4556</v>
      </c>
    </row>
    <row r="285" spans="2:65" s="1" customFormat="1" ht="22.5" customHeight="1">
      <c r="B285" s="42"/>
      <c r="C285" s="205" t="s">
        <v>1252</v>
      </c>
      <c r="D285" s="205" t="s">
        <v>230</v>
      </c>
      <c r="E285" s="206" t="s">
        <v>4557</v>
      </c>
      <c r="F285" s="207" t="s">
        <v>4242</v>
      </c>
      <c r="G285" s="208" t="s">
        <v>675</v>
      </c>
      <c r="H285" s="209">
        <v>14</v>
      </c>
      <c r="I285" s="210"/>
      <c r="J285" s="211">
        <f t="shared" si="50"/>
        <v>0</v>
      </c>
      <c r="K285" s="207" t="s">
        <v>3144</v>
      </c>
      <c r="L285" s="62"/>
      <c r="M285" s="212" t="s">
        <v>22</v>
      </c>
      <c r="N285" s="213" t="s">
        <v>50</v>
      </c>
      <c r="O285" s="43"/>
      <c r="P285" s="214">
        <f t="shared" si="51"/>
        <v>0</v>
      </c>
      <c r="Q285" s="214">
        <v>0</v>
      </c>
      <c r="R285" s="214">
        <f t="shared" si="52"/>
        <v>0</v>
      </c>
      <c r="S285" s="214">
        <v>0</v>
      </c>
      <c r="T285" s="215">
        <f t="shared" si="53"/>
        <v>0</v>
      </c>
      <c r="AR285" s="25" t="s">
        <v>588</v>
      </c>
      <c r="AT285" s="25" t="s">
        <v>230</v>
      </c>
      <c r="AU285" s="25" t="s">
        <v>24</v>
      </c>
      <c r="AY285" s="25" t="s">
        <v>228</v>
      </c>
      <c r="BE285" s="216">
        <f t="shared" si="54"/>
        <v>0</v>
      </c>
      <c r="BF285" s="216">
        <f t="shared" si="55"/>
        <v>0</v>
      </c>
      <c r="BG285" s="216">
        <f t="shared" si="56"/>
        <v>0</v>
      </c>
      <c r="BH285" s="216">
        <f t="shared" si="57"/>
        <v>0</v>
      </c>
      <c r="BI285" s="216">
        <f t="shared" si="58"/>
        <v>0</v>
      </c>
      <c r="BJ285" s="25" t="s">
        <v>24</v>
      </c>
      <c r="BK285" s="216">
        <f t="shared" si="59"/>
        <v>0</v>
      </c>
      <c r="BL285" s="25" t="s">
        <v>588</v>
      </c>
      <c r="BM285" s="25" t="s">
        <v>4558</v>
      </c>
    </row>
    <row r="286" spans="2:65" s="11" customFormat="1" ht="37.35" customHeight="1">
      <c r="B286" s="188"/>
      <c r="C286" s="189"/>
      <c r="D286" s="202" t="s">
        <v>78</v>
      </c>
      <c r="E286" s="296" t="s">
        <v>255</v>
      </c>
      <c r="F286" s="296" t="s">
        <v>4559</v>
      </c>
      <c r="G286" s="189"/>
      <c r="H286" s="189"/>
      <c r="I286" s="192"/>
      <c r="J286" s="297">
        <f>BK286</f>
        <v>0</v>
      </c>
      <c r="K286" s="189"/>
      <c r="L286" s="194"/>
      <c r="M286" s="195"/>
      <c r="N286" s="196"/>
      <c r="O286" s="196"/>
      <c r="P286" s="197">
        <f>SUM(P287:P306)</f>
        <v>0</v>
      </c>
      <c r="Q286" s="196"/>
      <c r="R286" s="197">
        <f>SUM(R287:R306)</f>
        <v>0</v>
      </c>
      <c r="S286" s="196"/>
      <c r="T286" s="198">
        <f>SUM(T287:T306)</f>
        <v>0</v>
      </c>
      <c r="AR286" s="199" t="s">
        <v>101</v>
      </c>
      <c r="AT286" s="200" t="s">
        <v>78</v>
      </c>
      <c r="AU286" s="200" t="s">
        <v>79</v>
      </c>
      <c r="AY286" s="199" t="s">
        <v>228</v>
      </c>
      <c r="BK286" s="201">
        <f>SUM(BK287:BK306)</f>
        <v>0</v>
      </c>
    </row>
    <row r="287" spans="2:65" s="1" customFormat="1" ht="44.25" customHeight="1">
      <c r="B287" s="42"/>
      <c r="C287" s="205" t="s">
        <v>1258</v>
      </c>
      <c r="D287" s="205" t="s">
        <v>230</v>
      </c>
      <c r="E287" s="206" t="s">
        <v>4560</v>
      </c>
      <c r="F287" s="207" t="s">
        <v>4561</v>
      </c>
      <c r="G287" s="208" t="s">
        <v>852</v>
      </c>
      <c r="H287" s="209">
        <v>1</v>
      </c>
      <c r="I287" s="210"/>
      <c r="J287" s="211">
        <f>ROUND(I287*H287,2)</f>
        <v>0</v>
      </c>
      <c r="K287" s="207" t="s">
        <v>3144</v>
      </c>
      <c r="L287" s="62"/>
      <c r="M287" s="212" t="s">
        <v>22</v>
      </c>
      <c r="N287" s="213" t="s">
        <v>50</v>
      </c>
      <c r="O287" s="43"/>
      <c r="P287" s="214">
        <f>O287*H287</f>
        <v>0</v>
      </c>
      <c r="Q287" s="214">
        <v>0</v>
      </c>
      <c r="R287" s="214">
        <f>Q287*H287</f>
        <v>0</v>
      </c>
      <c r="S287" s="214">
        <v>0</v>
      </c>
      <c r="T287" s="215">
        <f>S287*H287</f>
        <v>0</v>
      </c>
      <c r="AR287" s="25" t="s">
        <v>588</v>
      </c>
      <c r="AT287" s="25" t="s">
        <v>230</v>
      </c>
      <c r="AU287" s="25" t="s">
        <v>24</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588</v>
      </c>
      <c r="BM287" s="25" t="s">
        <v>4562</v>
      </c>
    </row>
    <row r="288" spans="2:65" s="1" customFormat="1" ht="256.5">
      <c r="B288" s="42"/>
      <c r="C288" s="64"/>
      <c r="D288" s="219" t="s">
        <v>640</v>
      </c>
      <c r="E288" s="64"/>
      <c r="F288" s="280" t="s">
        <v>4563</v>
      </c>
      <c r="G288" s="64"/>
      <c r="H288" s="64"/>
      <c r="I288" s="173"/>
      <c r="J288" s="64"/>
      <c r="K288" s="64"/>
      <c r="L288" s="62"/>
      <c r="M288" s="255"/>
      <c r="N288" s="43"/>
      <c r="O288" s="43"/>
      <c r="P288" s="43"/>
      <c r="Q288" s="43"/>
      <c r="R288" s="43"/>
      <c r="S288" s="43"/>
      <c r="T288" s="79"/>
      <c r="AT288" s="25" t="s">
        <v>640</v>
      </c>
      <c r="AU288" s="25" t="s">
        <v>24</v>
      </c>
    </row>
    <row r="289" spans="2:65" s="1" customFormat="1" ht="22.5" customHeight="1">
      <c r="B289" s="42"/>
      <c r="C289" s="205" t="s">
        <v>1264</v>
      </c>
      <c r="D289" s="205" t="s">
        <v>230</v>
      </c>
      <c r="E289" s="206" t="s">
        <v>4564</v>
      </c>
      <c r="F289" s="207" t="s">
        <v>4250</v>
      </c>
      <c r="G289" s="208" t="s">
        <v>852</v>
      </c>
      <c r="H289" s="209">
        <v>1</v>
      </c>
      <c r="I289" s="210"/>
      <c r="J289" s="211">
        <f>ROUND(I289*H289,2)</f>
        <v>0</v>
      </c>
      <c r="K289" s="207" t="s">
        <v>3144</v>
      </c>
      <c r="L289" s="62"/>
      <c r="M289" s="212" t="s">
        <v>22</v>
      </c>
      <c r="N289" s="213" t="s">
        <v>50</v>
      </c>
      <c r="O289" s="43"/>
      <c r="P289" s="214">
        <f>O289*H289</f>
        <v>0</v>
      </c>
      <c r="Q289" s="214">
        <v>0</v>
      </c>
      <c r="R289" s="214">
        <f>Q289*H289</f>
        <v>0</v>
      </c>
      <c r="S289" s="214">
        <v>0</v>
      </c>
      <c r="T289" s="215">
        <f>S289*H289</f>
        <v>0</v>
      </c>
      <c r="AR289" s="25" t="s">
        <v>588</v>
      </c>
      <c r="AT289" s="25" t="s">
        <v>230</v>
      </c>
      <c r="AU289" s="25" t="s">
        <v>24</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588</v>
      </c>
      <c r="BM289" s="25" t="s">
        <v>4565</v>
      </c>
    </row>
    <row r="290" spans="2:65" s="1" customFormat="1" ht="44.25" customHeight="1">
      <c r="B290" s="42"/>
      <c r="C290" s="205" t="s">
        <v>1269</v>
      </c>
      <c r="D290" s="205" t="s">
        <v>230</v>
      </c>
      <c r="E290" s="206" t="s">
        <v>4566</v>
      </c>
      <c r="F290" s="207" t="s">
        <v>4567</v>
      </c>
      <c r="G290" s="208" t="s">
        <v>852</v>
      </c>
      <c r="H290" s="209">
        <v>2</v>
      </c>
      <c r="I290" s="210"/>
      <c r="J290" s="211">
        <f>ROUND(I290*H290,2)</f>
        <v>0</v>
      </c>
      <c r="K290" s="207" t="s">
        <v>3144</v>
      </c>
      <c r="L290" s="62"/>
      <c r="M290" s="212" t="s">
        <v>22</v>
      </c>
      <c r="N290" s="213" t="s">
        <v>50</v>
      </c>
      <c r="O290" s="43"/>
      <c r="P290" s="214">
        <f>O290*H290</f>
        <v>0</v>
      </c>
      <c r="Q290" s="214">
        <v>0</v>
      </c>
      <c r="R290" s="214">
        <f>Q290*H290</f>
        <v>0</v>
      </c>
      <c r="S290" s="214">
        <v>0</v>
      </c>
      <c r="T290" s="215">
        <f>S290*H290</f>
        <v>0</v>
      </c>
      <c r="AR290" s="25" t="s">
        <v>588</v>
      </c>
      <c r="AT290" s="25" t="s">
        <v>230</v>
      </c>
      <c r="AU290" s="25" t="s">
        <v>24</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588</v>
      </c>
      <c r="BM290" s="25" t="s">
        <v>4568</v>
      </c>
    </row>
    <row r="291" spans="2:65" s="1" customFormat="1" ht="44.25" customHeight="1">
      <c r="B291" s="42"/>
      <c r="C291" s="205" t="s">
        <v>1282</v>
      </c>
      <c r="D291" s="205" t="s">
        <v>230</v>
      </c>
      <c r="E291" s="206" t="s">
        <v>4569</v>
      </c>
      <c r="F291" s="207" t="s">
        <v>4570</v>
      </c>
      <c r="G291" s="208" t="s">
        <v>852</v>
      </c>
      <c r="H291" s="209">
        <v>6</v>
      </c>
      <c r="I291" s="210"/>
      <c r="J291" s="211">
        <f>ROUND(I291*H291,2)</f>
        <v>0</v>
      </c>
      <c r="K291" s="207" t="s">
        <v>3144</v>
      </c>
      <c r="L291" s="62"/>
      <c r="M291" s="212" t="s">
        <v>22</v>
      </c>
      <c r="N291" s="213" t="s">
        <v>50</v>
      </c>
      <c r="O291" s="43"/>
      <c r="P291" s="214">
        <f>O291*H291</f>
        <v>0</v>
      </c>
      <c r="Q291" s="214">
        <v>0</v>
      </c>
      <c r="R291" s="214">
        <f>Q291*H291</f>
        <v>0</v>
      </c>
      <c r="S291" s="214">
        <v>0</v>
      </c>
      <c r="T291" s="215">
        <f>S291*H291</f>
        <v>0</v>
      </c>
      <c r="AR291" s="25" t="s">
        <v>588</v>
      </c>
      <c r="AT291" s="25" t="s">
        <v>230</v>
      </c>
      <c r="AU291" s="25" t="s">
        <v>24</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588</v>
      </c>
      <c r="BM291" s="25" t="s">
        <v>4571</v>
      </c>
    </row>
    <row r="292" spans="2:65" s="1" customFormat="1" ht="54">
      <c r="B292" s="42"/>
      <c r="C292" s="64"/>
      <c r="D292" s="219" t="s">
        <v>640</v>
      </c>
      <c r="E292" s="64"/>
      <c r="F292" s="280" t="s">
        <v>4572</v>
      </c>
      <c r="G292" s="64"/>
      <c r="H292" s="64"/>
      <c r="I292" s="173"/>
      <c r="J292" s="64"/>
      <c r="K292" s="64"/>
      <c r="L292" s="62"/>
      <c r="M292" s="255"/>
      <c r="N292" s="43"/>
      <c r="O292" s="43"/>
      <c r="P292" s="43"/>
      <c r="Q292" s="43"/>
      <c r="R292" s="43"/>
      <c r="S292" s="43"/>
      <c r="T292" s="79"/>
      <c r="AT292" s="25" t="s">
        <v>640</v>
      </c>
      <c r="AU292" s="25" t="s">
        <v>24</v>
      </c>
    </row>
    <row r="293" spans="2:65" s="1" customFormat="1" ht="44.25" customHeight="1">
      <c r="B293" s="42"/>
      <c r="C293" s="205" t="s">
        <v>1288</v>
      </c>
      <c r="D293" s="205" t="s">
        <v>230</v>
      </c>
      <c r="E293" s="206" t="s">
        <v>4573</v>
      </c>
      <c r="F293" s="207" t="s">
        <v>4574</v>
      </c>
      <c r="G293" s="208" t="s">
        <v>852</v>
      </c>
      <c r="H293" s="209">
        <v>2</v>
      </c>
      <c r="I293" s="210"/>
      <c r="J293" s="211">
        <f>ROUND(I293*H293,2)</f>
        <v>0</v>
      </c>
      <c r="K293" s="207" t="s">
        <v>3144</v>
      </c>
      <c r="L293" s="62"/>
      <c r="M293" s="212" t="s">
        <v>22</v>
      </c>
      <c r="N293" s="213" t="s">
        <v>50</v>
      </c>
      <c r="O293" s="43"/>
      <c r="P293" s="214">
        <f>O293*H293</f>
        <v>0</v>
      </c>
      <c r="Q293" s="214">
        <v>0</v>
      </c>
      <c r="R293" s="214">
        <f>Q293*H293</f>
        <v>0</v>
      </c>
      <c r="S293" s="214">
        <v>0</v>
      </c>
      <c r="T293" s="215">
        <f>S293*H293</f>
        <v>0</v>
      </c>
      <c r="AR293" s="25" t="s">
        <v>588</v>
      </c>
      <c r="AT293" s="25" t="s">
        <v>230</v>
      </c>
      <c r="AU293" s="25" t="s">
        <v>24</v>
      </c>
      <c r="AY293" s="25" t="s">
        <v>228</v>
      </c>
      <c r="BE293" s="216">
        <f>IF(N293="základní",J293,0)</f>
        <v>0</v>
      </c>
      <c r="BF293" s="216">
        <f>IF(N293="snížená",J293,0)</f>
        <v>0</v>
      </c>
      <c r="BG293" s="216">
        <f>IF(N293="zákl. přenesená",J293,0)</f>
        <v>0</v>
      </c>
      <c r="BH293" s="216">
        <f>IF(N293="sníž. přenesená",J293,0)</f>
        <v>0</v>
      </c>
      <c r="BI293" s="216">
        <f>IF(N293="nulová",J293,0)</f>
        <v>0</v>
      </c>
      <c r="BJ293" s="25" t="s">
        <v>24</v>
      </c>
      <c r="BK293" s="216">
        <f>ROUND(I293*H293,2)</f>
        <v>0</v>
      </c>
      <c r="BL293" s="25" t="s">
        <v>588</v>
      </c>
      <c r="BM293" s="25" t="s">
        <v>4575</v>
      </c>
    </row>
    <row r="294" spans="2:65" s="1" customFormat="1" ht="54">
      <c r="B294" s="42"/>
      <c r="C294" s="64"/>
      <c r="D294" s="219" t="s">
        <v>640</v>
      </c>
      <c r="E294" s="64"/>
      <c r="F294" s="280" t="s">
        <v>4576</v>
      </c>
      <c r="G294" s="64"/>
      <c r="H294" s="64"/>
      <c r="I294" s="173"/>
      <c r="J294" s="64"/>
      <c r="K294" s="64"/>
      <c r="L294" s="62"/>
      <c r="M294" s="255"/>
      <c r="N294" s="43"/>
      <c r="O294" s="43"/>
      <c r="P294" s="43"/>
      <c r="Q294" s="43"/>
      <c r="R294" s="43"/>
      <c r="S294" s="43"/>
      <c r="T294" s="79"/>
      <c r="AT294" s="25" t="s">
        <v>640</v>
      </c>
      <c r="AU294" s="25" t="s">
        <v>24</v>
      </c>
    </row>
    <row r="295" spans="2:65" s="1" customFormat="1" ht="31.5" customHeight="1">
      <c r="B295" s="42"/>
      <c r="C295" s="205" t="s">
        <v>1298</v>
      </c>
      <c r="D295" s="205" t="s">
        <v>230</v>
      </c>
      <c r="E295" s="206" t="s">
        <v>4577</v>
      </c>
      <c r="F295" s="207" t="s">
        <v>4578</v>
      </c>
      <c r="G295" s="208" t="s">
        <v>852</v>
      </c>
      <c r="H295" s="209">
        <v>2</v>
      </c>
      <c r="I295" s="210"/>
      <c r="J295" s="211">
        <f t="shared" ref="J295:J306" si="60">ROUND(I295*H295,2)</f>
        <v>0</v>
      </c>
      <c r="K295" s="207" t="s">
        <v>3144</v>
      </c>
      <c r="L295" s="62"/>
      <c r="M295" s="212" t="s">
        <v>22</v>
      </c>
      <c r="N295" s="213" t="s">
        <v>50</v>
      </c>
      <c r="O295" s="43"/>
      <c r="P295" s="214">
        <f t="shared" ref="P295:P306" si="61">O295*H295</f>
        <v>0</v>
      </c>
      <c r="Q295" s="214">
        <v>0</v>
      </c>
      <c r="R295" s="214">
        <f t="shared" ref="R295:R306" si="62">Q295*H295</f>
        <v>0</v>
      </c>
      <c r="S295" s="214">
        <v>0</v>
      </c>
      <c r="T295" s="215">
        <f t="shared" ref="T295:T306" si="63">S295*H295</f>
        <v>0</v>
      </c>
      <c r="AR295" s="25" t="s">
        <v>588</v>
      </c>
      <c r="AT295" s="25" t="s">
        <v>230</v>
      </c>
      <c r="AU295" s="25" t="s">
        <v>24</v>
      </c>
      <c r="AY295" s="25" t="s">
        <v>228</v>
      </c>
      <c r="BE295" s="216">
        <f t="shared" ref="BE295:BE306" si="64">IF(N295="základní",J295,0)</f>
        <v>0</v>
      </c>
      <c r="BF295" s="216">
        <f t="shared" ref="BF295:BF306" si="65">IF(N295="snížená",J295,0)</f>
        <v>0</v>
      </c>
      <c r="BG295" s="216">
        <f t="shared" ref="BG295:BG306" si="66">IF(N295="zákl. přenesená",J295,0)</f>
        <v>0</v>
      </c>
      <c r="BH295" s="216">
        <f t="shared" ref="BH295:BH306" si="67">IF(N295="sníž. přenesená",J295,0)</f>
        <v>0</v>
      </c>
      <c r="BI295" s="216">
        <f t="shared" ref="BI295:BI306" si="68">IF(N295="nulová",J295,0)</f>
        <v>0</v>
      </c>
      <c r="BJ295" s="25" t="s">
        <v>24</v>
      </c>
      <c r="BK295" s="216">
        <f t="shared" ref="BK295:BK306" si="69">ROUND(I295*H295,2)</f>
        <v>0</v>
      </c>
      <c r="BL295" s="25" t="s">
        <v>588</v>
      </c>
      <c r="BM295" s="25" t="s">
        <v>4579</v>
      </c>
    </row>
    <row r="296" spans="2:65" s="1" customFormat="1" ht="22.5" customHeight="1">
      <c r="B296" s="42"/>
      <c r="C296" s="205" t="s">
        <v>1307</v>
      </c>
      <c r="D296" s="205" t="s">
        <v>230</v>
      </c>
      <c r="E296" s="206" t="s">
        <v>4580</v>
      </c>
      <c r="F296" s="207" t="s">
        <v>4581</v>
      </c>
      <c r="G296" s="208" t="s">
        <v>852</v>
      </c>
      <c r="H296" s="209">
        <v>1</v>
      </c>
      <c r="I296" s="210"/>
      <c r="J296" s="211">
        <f t="shared" si="60"/>
        <v>0</v>
      </c>
      <c r="K296" s="207" t="s">
        <v>3144</v>
      </c>
      <c r="L296" s="62"/>
      <c r="M296" s="212" t="s">
        <v>22</v>
      </c>
      <c r="N296" s="213" t="s">
        <v>50</v>
      </c>
      <c r="O296" s="43"/>
      <c r="P296" s="214">
        <f t="shared" si="61"/>
        <v>0</v>
      </c>
      <c r="Q296" s="214">
        <v>0</v>
      </c>
      <c r="R296" s="214">
        <f t="shared" si="62"/>
        <v>0</v>
      </c>
      <c r="S296" s="214">
        <v>0</v>
      </c>
      <c r="T296" s="215">
        <f t="shared" si="63"/>
        <v>0</v>
      </c>
      <c r="AR296" s="25" t="s">
        <v>588</v>
      </c>
      <c r="AT296" s="25" t="s">
        <v>230</v>
      </c>
      <c r="AU296" s="25" t="s">
        <v>24</v>
      </c>
      <c r="AY296" s="25" t="s">
        <v>228</v>
      </c>
      <c r="BE296" s="216">
        <f t="shared" si="64"/>
        <v>0</v>
      </c>
      <c r="BF296" s="216">
        <f t="shared" si="65"/>
        <v>0</v>
      </c>
      <c r="BG296" s="216">
        <f t="shared" si="66"/>
        <v>0</v>
      </c>
      <c r="BH296" s="216">
        <f t="shared" si="67"/>
        <v>0</v>
      </c>
      <c r="BI296" s="216">
        <f t="shared" si="68"/>
        <v>0</v>
      </c>
      <c r="BJ296" s="25" t="s">
        <v>24</v>
      </c>
      <c r="BK296" s="216">
        <f t="shared" si="69"/>
        <v>0</v>
      </c>
      <c r="BL296" s="25" t="s">
        <v>588</v>
      </c>
      <c r="BM296" s="25" t="s">
        <v>4582</v>
      </c>
    </row>
    <row r="297" spans="2:65" s="1" customFormat="1" ht="22.5" customHeight="1">
      <c r="B297" s="42"/>
      <c r="C297" s="205" t="s">
        <v>1323</v>
      </c>
      <c r="D297" s="205" t="s">
        <v>230</v>
      </c>
      <c r="E297" s="206" t="s">
        <v>4583</v>
      </c>
      <c r="F297" s="207" t="s">
        <v>4274</v>
      </c>
      <c r="G297" s="208" t="s">
        <v>852</v>
      </c>
      <c r="H297" s="209">
        <v>1</v>
      </c>
      <c r="I297" s="210"/>
      <c r="J297" s="211">
        <f t="shared" si="60"/>
        <v>0</v>
      </c>
      <c r="K297" s="207" t="s">
        <v>3144</v>
      </c>
      <c r="L297" s="62"/>
      <c r="M297" s="212" t="s">
        <v>22</v>
      </c>
      <c r="N297" s="213" t="s">
        <v>50</v>
      </c>
      <c r="O297" s="43"/>
      <c r="P297" s="214">
        <f t="shared" si="61"/>
        <v>0</v>
      </c>
      <c r="Q297" s="214">
        <v>0</v>
      </c>
      <c r="R297" s="214">
        <f t="shared" si="62"/>
        <v>0</v>
      </c>
      <c r="S297" s="214">
        <v>0</v>
      </c>
      <c r="T297" s="215">
        <f t="shared" si="63"/>
        <v>0</v>
      </c>
      <c r="AR297" s="25" t="s">
        <v>588</v>
      </c>
      <c r="AT297" s="25" t="s">
        <v>230</v>
      </c>
      <c r="AU297" s="25" t="s">
        <v>24</v>
      </c>
      <c r="AY297" s="25" t="s">
        <v>228</v>
      </c>
      <c r="BE297" s="216">
        <f t="shared" si="64"/>
        <v>0</v>
      </c>
      <c r="BF297" s="216">
        <f t="shared" si="65"/>
        <v>0</v>
      </c>
      <c r="BG297" s="216">
        <f t="shared" si="66"/>
        <v>0</v>
      </c>
      <c r="BH297" s="216">
        <f t="shared" si="67"/>
        <v>0</v>
      </c>
      <c r="BI297" s="216">
        <f t="shared" si="68"/>
        <v>0</v>
      </c>
      <c r="BJ297" s="25" t="s">
        <v>24</v>
      </c>
      <c r="BK297" s="216">
        <f t="shared" si="69"/>
        <v>0</v>
      </c>
      <c r="BL297" s="25" t="s">
        <v>588</v>
      </c>
      <c r="BM297" s="25" t="s">
        <v>4584</v>
      </c>
    </row>
    <row r="298" spans="2:65" s="1" customFormat="1" ht="31.5" customHeight="1">
      <c r="B298" s="42"/>
      <c r="C298" s="205" t="s">
        <v>1330</v>
      </c>
      <c r="D298" s="205" t="s">
        <v>230</v>
      </c>
      <c r="E298" s="206" t="s">
        <v>4585</v>
      </c>
      <c r="F298" s="207" t="s">
        <v>4586</v>
      </c>
      <c r="G298" s="208" t="s">
        <v>852</v>
      </c>
      <c r="H298" s="209">
        <v>6</v>
      </c>
      <c r="I298" s="210"/>
      <c r="J298" s="211">
        <f t="shared" si="60"/>
        <v>0</v>
      </c>
      <c r="K298" s="207" t="s">
        <v>3144</v>
      </c>
      <c r="L298" s="62"/>
      <c r="M298" s="212" t="s">
        <v>22</v>
      </c>
      <c r="N298" s="213" t="s">
        <v>50</v>
      </c>
      <c r="O298" s="43"/>
      <c r="P298" s="214">
        <f t="shared" si="61"/>
        <v>0</v>
      </c>
      <c r="Q298" s="214">
        <v>0</v>
      </c>
      <c r="R298" s="214">
        <f t="shared" si="62"/>
        <v>0</v>
      </c>
      <c r="S298" s="214">
        <v>0</v>
      </c>
      <c r="T298" s="215">
        <f t="shared" si="63"/>
        <v>0</v>
      </c>
      <c r="AR298" s="25" t="s">
        <v>588</v>
      </c>
      <c r="AT298" s="25" t="s">
        <v>230</v>
      </c>
      <c r="AU298" s="25" t="s">
        <v>24</v>
      </c>
      <c r="AY298" s="25" t="s">
        <v>228</v>
      </c>
      <c r="BE298" s="216">
        <f t="shared" si="64"/>
        <v>0</v>
      </c>
      <c r="BF298" s="216">
        <f t="shared" si="65"/>
        <v>0</v>
      </c>
      <c r="BG298" s="216">
        <f t="shared" si="66"/>
        <v>0</v>
      </c>
      <c r="BH298" s="216">
        <f t="shared" si="67"/>
        <v>0</v>
      </c>
      <c r="BI298" s="216">
        <f t="shared" si="68"/>
        <v>0</v>
      </c>
      <c r="BJ298" s="25" t="s">
        <v>24</v>
      </c>
      <c r="BK298" s="216">
        <f t="shared" si="69"/>
        <v>0</v>
      </c>
      <c r="BL298" s="25" t="s">
        <v>588</v>
      </c>
      <c r="BM298" s="25" t="s">
        <v>4587</v>
      </c>
    </row>
    <row r="299" spans="2:65" s="1" customFormat="1" ht="31.5" customHeight="1">
      <c r="B299" s="42"/>
      <c r="C299" s="205" t="s">
        <v>1337</v>
      </c>
      <c r="D299" s="205" t="s">
        <v>230</v>
      </c>
      <c r="E299" s="206" t="s">
        <v>4588</v>
      </c>
      <c r="F299" s="207" t="s">
        <v>4589</v>
      </c>
      <c r="G299" s="208" t="s">
        <v>852</v>
      </c>
      <c r="H299" s="209">
        <v>4</v>
      </c>
      <c r="I299" s="210"/>
      <c r="J299" s="211">
        <f t="shared" si="60"/>
        <v>0</v>
      </c>
      <c r="K299" s="207" t="s">
        <v>3144</v>
      </c>
      <c r="L299" s="62"/>
      <c r="M299" s="212" t="s">
        <v>22</v>
      </c>
      <c r="N299" s="213" t="s">
        <v>50</v>
      </c>
      <c r="O299" s="43"/>
      <c r="P299" s="214">
        <f t="shared" si="61"/>
        <v>0</v>
      </c>
      <c r="Q299" s="214">
        <v>0</v>
      </c>
      <c r="R299" s="214">
        <f t="shared" si="62"/>
        <v>0</v>
      </c>
      <c r="S299" s="214">
        <v>0</v>
      </c>
      <c r="T299" s="215">
        <f t="shared" si="63"/>
        <v>0</v>
      </c>
      <c r="AR299" s="25" t="s">
        <v>588</v>
      </c>
      <c r="AT299" s="25" t="s">
        <v>230</v>
      </c>
      <c r="AU299" s="25" t="s">
        <v>24</v>
      </c>
      <c r="AY299" s="25" t="s">
        <v>228</v>
      </c>
      <c r="BE299" s="216">
        <f t="shared" si="64"/>
        <v>0</v>
      </c>
      <c r="BF299" s="216">
        <f t="shared" si="65"/>
        <v>0</v>
      </c>
      <c r="BG299" s="216">
        <f t="shared" si="66"/>
        <v>0</v>
      </c>
      <c r="BH299" s="216">
        <f t="shared" si="67"/>
        <v>0</v>
      </c>
      <c r="BI299" s="216">
        <f t="shared" si="68"/>
        <v>0</v>
      </c>
      <c r="BJ299" s="25" t="s">
        <v>24</v>
      </c>
      <c r="BK299" s="216">
        <f t="shared" si="69"/>
        <v>0</v>
      </c>
      <c r="BL299" s="25" t="s">
        <v>588</v>
      </c>
      <c r="BM299" s="25" t="s">
        <v>4590</v>
      </c>
    </row>
    <row r="300" spans="2:65" s="1" customFormat="1" ht="31.5" customHeight="1">
      <c r="B300" s="42"/>
      <c r="C300" s="205" t="s">
        <v>1341</v>
      </c>
      <c r="D300" s="205" t="s">
        <v>230</v>
      </c>
      <c r="E300" s="206" t="s">
        <v>4591</v>
      </c>
      <c r="F300" s="207" t="s">
        <v>4592</v>
      </c>
      <c r="G300" s="208" t="s">
        <v>852</v>
      </c>
      <c r="H300" s="209">
        <v>1</v>
      </c>
      <c r="I300" s="210"/>
      <c r="J300" s="211">
        <f t="shared" si="60"/>
        <v>0</v>
      </c>
      <c r="K300" s="207" t="s">
        <v>3144</v>
      </c>
      <c r="L300" s="62"/>
      <c r="M300" s="212" t="s">
        <v>22</v>
      </c>
      <c r="N300" s="213" t="s">
        <v>50</v>
      </c>
      <c r="O300" s="43"/>
      <c r="P300" s="214">
        <f t="shared" si="61"/>
        <v>0</v>
      </c>
      <c r="Q300" s="214">
        <v>0</v>
      </c>
      <c r="R300" s="214">
        <f t="shared" si="62"/>
        <v>0</v>
      </c>
      <c r="S300" s="214">
        <v>0</v>
      </c>
      <c r="T300" s="215">
        <f t="shared" si="63"/>
        <v>0</v>
      </c>
      <c r="AR300" s="25" t="s">
        <v>588</v>
      </c>
      <c r="AT300" s="25" t="s">
        <v>230</v>
      </c>
      <c r="AU300" s="25" t="s">
        <v>24</v>
      </c>
      <c r="AY300" s="25" t="s">
        <v>228</v>
      </c>
      <c r="BE300" s="216">
        <f t="shared" si="64"/>
        <v>0</v>
      </c>
      <c r="BF300" s="216">
        <f t="shared" si="65"/>
        <v>0</v>
      </c>
      <c r="BG300" s="216">
        <f t="shared" si="66"/>
        <v>0</v>
      </c>
      <c r="BH300" s="216">
        <f t="shared" si="67"/>
        <v>0</v>
      </c>
      <c r="BI300" s="216">
        <f t="shared" si="68"/>
        <v>0</v>
      </c>
      <c r="BJ300" s="25" t="s">
        <v>24</v>
      </c>
      <c r="BK300" s="216">
        <f t="shared" si="69"/>
        <v>0</v>
      </c>
      <c r="BL300" s="25" t="s">
        <v>588</v>
      </c>
      <c r="BM300" s="25" t="s">
        <v>4593</v>
      </c>
    </row>
    <row r="301" spans="2:65" s="1" customFormat="1" ht="31.5" customHeight="1">
      <c r="B301" s="42"/>
      <c r="C301" s="205" t="s">
        <v>1354</v>
      </c>
      <c r="D301" s="205" t="s">
        <v>230</v>
      </c>
      <c r="E301" s="206" t="s">
        <v>4594</v>
      </c>
      <c r="F301" s="207" t="s">
        <v>4295</v>
      </c>
      <c r="G301" s="208" t="s">
        <v>852</v>
      </c>
      <c r="H301" s="209">
        <v>4</v>
      </c>
      <c r="I301" s="210"/>
      <c r="J301" s="211">
        <f t="shared" si="60"/>
        <v>0</v>
      </c>
      <c r="K301" s="207" t="s">
        <v>3144</v>
      </c>
      <c r="L301" s="62"/>
      <c r="M301" s="212" t="s">
        <v>22</v>
      </c>
      <c r="N301" s="213" t="s">
        <v>50</v>
      </c>
      <c r="O301" s="43"/>
      <c r="P301" s="214">
        <f t="shared" si="61"/>
        <v>0</v>
      </c>
      <c r="Q301" s="214">
        <v>0</v>
      </c>
      <c r="R301" s="214">
        <f t="shared" si="62"/>
        <v>0</v>
      </c>
      <c r="S301" s="214">
        <v>0</v>
      </c>
      <c r="T301" s="215">
        <f t="shared" si="63"/>
        <v>0</v>
      </c>
      <c r="AR301" s="25" t="s">
        <v>588</v>
      </c>
      <c r="AT301" s="25" t="s">
        <v>230</v>
      </c>
      <c r="AU301" s="25" t="s">
        <v>24</v>
      </c>
      <c r="AY301" s="25" t="s">
        <v>228</v>
      </c>
      <c r="BE301" s="216">
        <f t="shared" si="64"/>
        <v>0</v>
      </c>
      <c r="BF301" s="216">
        <f t="shared" si="65"/>
        <v>0</v>
      </c>
      <c r="BG301" s="216">
        <f t="shared" si="66"/>
        <v>0</v>
      </c>
      <c r="BH301" s="216">
        <f t="shared" si="67"/>
        <v>0</v>
      </c>
      <c r="BI301" s="216">
        <f t="shared" si="68"/>
        <v>0</v>
      </c>
      <c r="BJ301" s="25" t="s">
        <v>24</v>
      </c>
      <c r="BK301" s="216">
        <f t="shared" si="69"/>
        <v>0</v>
      </c>
      <c r="BL301" s="25" t="s">
        <v>588</v>
      </c>
      <c r="BM301" s="25" t="s">
        <v>4595</v>
      </c>
    </row>
    <row r="302" spans="2:65" s="1" customFormat="1" ht="44.25" customHeight="1">
      <c r="B302" s="42"/>
      <c r="C302" s="205" t="s">
        <v>1359</v>
      </c>
      <c r="D302" s="205" t="s">
        <v>230</v>
      </c>
      <c r="E302" s="206" t="s">
        <v>4596</v>
      </c>
      <c r="F302" s="207" t="s">
        <v>4218</v>
      </c>
      <c r="G302" s="208" t="s">
        <v>675</v>
      </c>
      <c r="H302" s="209">
        <v>12</v>
      </c>
      <c r="I302" s="210"/>
      <c r="J302" s="211">
        <f t="shared" si="60"/>
        <v>0</v>
      </c>
      <c r="K302" s="207" t="s">
        <v>3144</v>
      </c>
      <c r="L302" s="62"/>
      <c r="M302" s="212" t="s">
        <v>22</v>
      </c>
      <c r="N302" s="213" t="s">
        <v>50</v>
      </c>
      <c r="O302" s="43"/>
      <c r="P302" s="214">
        <f t="shared" si="61"/>
        <v>0</v>
      </c>
      <c r="Q302" s="214">
        <v>0</v>
      </c>
      <c r="R302" s="214">
        <f t="shared" si="62"/>
        <v>0</v>
      </c>
      <c r="S302" s="214">
        <v>0</v>
      </c>
      <c r="T302" s="215">
        <f t="shared" si="63"/>
        <v>0</v>
      </c>
      <c r="AR302" s="25" t="s">
        <v>588</v>
      </c>
      <c r="AT302" s="25" t="s">
        <v>230</v>
      </c>
      <c r="AU302" s="25" t="s">
        <v>24</v>
      </c>
      <c r="AY302" s="25" t="s">
        <v>228</v>
      </c>
      <c r="BE302" s="216">
        <f t="shared" si="64"/>
        <v>0</v>
      </c>
      <c r="BF302" s="216">
        <f t="shared" si="65"/>
        <v>0</v>
      </c>
      <c r="BG302" s="216">
        <f t="shared" si="66"/>
        <v>0</v>
      </c>
      <c r="BH302" s="216">
        <f t="shared" si="67"/>
        <v>0</v>
      </c>
      <c r="BI302" s="216">
        <f t="shared" si="68"/>
        <v>0</v>
      </c>
      <c r="BJ302" s="25" t="s">
        <v>24</v>
      </c>
      <c r="BK302" s="216">
        <f t="shared" si="69"/>
        <v>0</v>
      </c>
      <c r="BL302" s="25" t="s">
        <v>588</v>
      </c>
      <c r="BM302" s="25" t="s">
        <v>4597</v>
      </c>
    </row>
    <row r="303" spans="2:65" s="1" customFormat="1" ht="31.5" customHeight="1">
      <c r="B303" s="42"/>
      <c r="C303" s="205" t="s">
        <v>1363</v>
      </c>
      <c r="D303" s="205" t="s">
        <v>230</v>
      </c>
      <c r="E303" s="206" t="s">
        <v>4598</v>
      </c>
      <c r="F303" s="207" t="s">
        <v>4227</v>
      </c>
      <c r="G303" s="208" t="s">
        <v>263</v>
      </c>
      <c r="H303" s="209">
        <v>172</v>
      </c>
      <c r="I303" s="210"/>
      <c r="J303" s="211">
        <f t="shared" si="60"/>
        <v>0</v>
      </c>
      <c r="K303" s="207" t="s">
        <v>3144</v>
      </c>
      <c r="L303" s="62"/>
      <c r="M303" s="212" t="s">
        <v>22</v>
      </c>
      <c r="N303" s="213" t="s">
        <v>50</v>
      </c>
      <c r="O303" s="43"/>
      <c r="P303" s="214">
        <f t="shared" si="61"/>
        <v>0</v>
      </c>
      <c r="Q303" s="214">
        <v>0</v>
      </c>
      <c r="R303" s="214">
        <f t="shared" si="62"/>
        <v>0</v>
      </c>
      <c r="S303" s="214">
        <v>0</v>
      </c>
      <c r="T303" s="215">
        <f t="shared" si="63"/>
        <v>0</v>
      </c>
      <c r="AR303" s="25" t="s">
        <v>588</v>
      </c>
      <c r="AT303" s="25" t="s">
        <v>230</v>
      </c>
      <c r="AU303" s="25" t="s">
        <v>24</v>
      </c>
      <c r="AY303" s="25" t="s">
        <v>228</v>
      </c>
      <c r="BE303" s="216">
        <f t="shared" si="64"/>
        <v>0</v>
      </c>
      <c r="BF303" s="216">
        <f t="shared" si="65"/>
        <v>0</v>
      </c>
      <c r="BG303" s="216">
        <f t="shared" si="66"/>
        <v>0</v>
      </c>
      <c r="BH303" s="216">
        <f t="shared" si="67"/>
        <v>0</v>
      </c>
      <c r="BI303" s="216">
        <f t="shared" si="68"/>
        <v>0</v>
      </c>
      <c r="BJ303" s="25" t="s">
        <v>24</v>
      </c>
      <c r="BK303" s="216">
        <f t="shared" si="69"/>
        <v>0</v>
      </c>
      <c r="BL303" s="25" t="s">
        <v>588</v>
      </c>
      <c r="BM303" s="25" t="s">
        <v>4599</v>
      </c>
    </row>
    <row r="304" spans="2:65" s="1" customFormat="1" ht="22.5" customHeight="1">
      <c r="B304" s="42"/>
      <c r="C304" s="205" t="s">
        <v>1371</v>
      </c>
      <c r="D304" s="205" t="s">
        <v>230</v>
      </c>
      <c r="E304" s="206" t="s">
        <v>4600</v>
      </c>
      <c r="F304" s="207" t="s">
        <v>4233</v>
      </c>
      <c r="G304" s="208" t="s">
        <v>263</v>
      </c>
      <c r="H304" s="209">
        <v>105</v>
      </c>
      <c r="I304" s="210"/>
      <c r="J304" s="211">
        <f t="shared" si="60"/>
        <v>0</v>
      </c>
      <c r="K304" s="207" t="s">
        <v>3144</v>
      </c>
      <c r="L304" s="62"/>
      <c r="M304" s="212" t="s">
        <v>22</v>
      </c>
      <c r="N304" s="213" t="s">
        <v>50</v>
      </c>
      <c r="O304" s="43"/>
      <c r="P304" s="214">
        <f t="shared" si="61"/>
        <v>0</v>
      </c>
      <c r="Q304" s="214">
        <v>0</v>
      </c>
      <c r="R304" s="214">
        <f t="shared" si="62"/>
        <v>0</v>
      </c>
      <c r="S304" s="214">
        <v>0</v>
      </c>
      <c r="T304" s="215">
        <f t="shared" si="63"/>
        <v>0</v>
      </c>
      <c r="AR304" s="25" t="s">
        <v>588</v>
      </c>
      <c r="AT304" s="25" t="s">
        <v>230</v>
      </c>
      <c r="AU304" s="25" t="s">
        <v>24</v>
      </c>
      <c r="AY304" s="25" t="s">
        <v>228</v>
      </c>
      <c r="BE304" s="216">
        <f t="shared" si="64"/>
        <v>0</v>
      </c>
      <c r="BF304" s="216">
        <f t="shared" si="65"/>
        <v>0</v>
      </c>
      <c r="BG304" s="216">
        <f t="shared" si="66"/>
        <v>0</v>
      </c>
      <c r="BH304" s="216">
        <f t="shared" si="67"/>
        <v>0</v>
      </c>
      <c r="BI304" s="216">
        <f t="shared" si="68"/>
        <v>0</v>
      </c>
      <c r="BJ304" s="25" t="s">
        <v>24</v>
      </c>
      <c r="BK304" s="216">
        <f t="shared" si="69"/>
        <v>0</v>
      </c>
      <c r="BL304" s="25" t="s">
        <v>588</v>
      </c>
      <c r="BM304" s="25" t="s">
        <v>4601</v>
      </c>
    </row>
    <row r="305" spans="2:65" s="1" customFormat="1" ht="31.5" customHeight="1">
      <c r="B305" s="42"/>
      <c r="C305" s="205" t="s">
        <v>1377</v>
      </c>
      <c r="D305" s="205" t="s">
        <v>230</v>
      </c>
      <c r="E305" s="206" t="s">
        <v>4602</v>
      </c>
      <c r="F305" s="207" t="s">
        <v>4236</v>
      </c>
      <c r="G305" s="208" t="s">
        <v>263</v>
      </c>
      <c r="H305" s="209">
        <v>24</v>
      </c>
      <c r="I305" s="210"/>
      <c r="J305" s="211">
        <f t="shared" si="60"/>
        <v>0</v>
      </c>
      <c r="K305" s="207" t="s">
        <v>3144</v>
      </c>
      <c r="L305" s="62"/>
      <c r="M305" s="212" t="s">
        <v>22</v>
      </c>
      <c r="N305" s="213" t="s">
        <v>50</v>
      </c>
      <c r="O305" s="43"/>
      <c r="P305" s="214">
        <f t="shared" si="61"/>
        <v>0</v>
      </c>
      <c r="Q305" s="214">
        <v>0</v>
      </c>
      <c r="R305" s="214">
        <f t="shared" si="62"/>
        <v>0</v>
      </c>
      <c r="S305" s="214">
        <v>0</v>
      </c>
      <c r="T305" s="215">
        <f t="shared" si="63"/>
        <v>0</v>
      </c>
      <c r="AR305" s="25" t="s">
        <v>588</v>
      </c>
      <c r="AT305" s="25" t="s">
        <v>230</v>
      </c>
      <c r="AU305" s="25" t="s">
        <v>24</v>
      </c>
      <c r="AY305" s="25" t="s">
        <v>228</v>
      </c>
      <c r="BE305" s="216">
        <f t="shared" si="64"/>
        <v>0</v>
      </c>
      <c r="BF305" s="216">
        <f t="shared" si="65"/>
        <v>0</v>
      </c>
      <c r="BG305" s="216">
        <f t="shared" si="66"/>
        <v>0</v>
      </c>
      <c r="BH305" s="216">
        <f t="shared" si="67"/>
        <v>0</v>
      </c>
      <c r="BI305" s="216">
        <f t="shared" si="68"/>
        <v>0</v>
      </c>
      <c r="BJ305" s="25" t="s">
        <v>24</v>
      </c>
      <c r="BK305" s="216">
        <f t="shared" si="69"/>
        <v>0</v>
      </c>
      <c r="BL305" s="25" t="s">
        <v>588</v>
      </c>
      <c r="BM305" s="25" t="s">
        <v>4603</v>
      </c>
    </row>
    <row r="306" spans="2:65" s="1" customFormat="1" ht="22.5" customHeight="1">
      <c r="B306" s="42"/>
      <c r="C306" s="205" t="s">
        <v>1382</v>
      </c>
      <c r="D306" s="205" t="s">
        <v>230</v>
      </c>
      <c r="E306" s="206" t="s">
        <v>4604</v>
      </c>
      <c r="F306" s="207" t="s">
        <v>4242</v>
      </c>
      <c r="G306" s="208" t="s">
        <v>675</v>
      </c>
      <c r="H306" s="209">
        <v>8</v>
      </c>
      <c r="I306" s="210"/>
      <c r="J306" s="211">
        <f t="shared" si="60"/>
        <v>0</v>
      </c>
      <c r="K306" s="207" t="s">
        <v>3144</v>
      </c>
      <c r="L306" s="62"/>
      <c r="M306" s="212" t="s">
        <v>22</v>
      </c>
      <c r="N306" s="213" t="s">
        <v>50</v>
      </c>
      <c r="O306" s="43"/>
      <c r="P306" s="214">
        <f t="shared" si="61"/>
        <v>0</v>
      </c>
      <c r="Q306" s="214">
        <v>0</v>
      </c>
      <c r="R306" s="214">
        <f t="shared" si="62"/>
        <v>0</v>
      </c>
      <c r="S306" s="214">
        <v>0</v>
      </c>
      <c r="T306" s="215">
        <f t="shared" si="63"/>
        <v>0</v>
      </c>
      <c r="AR306" s="25" t="s">
        <v>588</v>
      </c>
      <c r="AT306" s="25" t="s">
        <v>230</v>
      </c>
      <c r="AU306" s="25" t="s">
        <v>24</v>
      </c>
      <c r="AY306" s="25" t="s">
        <v>228</v>
      </c>
      <c r="BE306" s="216">
        <f t="shared" si="64"/>
        <v>0</v>
      </c>
      <c r="BF306" s="216">
        <f t="shared" si="65"/>
        <v>0</v>
      </c>
      <c r="BG306" s="216">
        <f t="shared" si="66"/>
        <v>0</v>
      </c>
      <c r="BH306" s="216">
        <f t="shared" si="67"/>
        <v>0</v>
      </c>
      <c r="BI306" s="216">
        <f t="shared" si="68"/>
        <v>0</v>
      </c>
      <c r="BJ306" s="25" t="s">
        <v>24</v>
      </c>
      <c r="BK306" s="216">
        <f t="shared" si="69"/>
        <v>0</v>
      </c>
      <c r="BL306" s="25" t="s">
        <v>588</v>
      </c>
      <c r="BM306" s="25" t="s">
        <v>4605</v>
      </c>
    </row>
    <row r="307" spans="2:65" s="11" customFormat="1" ht="37.35" customHeight="1">
      <c r="B307" s="188"/>
      <c r="C307" s="189"/>
      <c r="D307" s="202" t="s">
        <v>78</v>
      </c>
      <c r="E307" s="296" t="s">
        <v>260</v>
      </c>
      <c r="F307" s="296" t="s">
        <v>4606</v>
      </c>
      <c r="G307" s="189"/>
      <c r="H307" s="189"/>
      <c r="I307" s="192"/>
      <c r="J307" s="297">
        <f>BK307</f>
        <v>0</v>
      </c>
      <c r="K307" s="189"/>
      <c r="L307" s="194"/>
      <c r="M307" s="195"/>
      <c r="N307" s="196"/>
      <c r="O307" s="196"/>
      <c r="P307" s="197">
        <f>SUM(P308:P322)</f>
        <v>0</v>
      </c>
      <c r="Q307" s="196"/>
      <c r="R307" s="197">
        <f>SUM(R308:R322)</f>
        <v>0</v>
      </c>
      <c r="S307" s="196"/>
      <c r="T307" s="198">
        <f>SUM(T308:T322)</f>
        <v>0</v>
      </c>
      <c r="AR307" s="199" t="s">
        <v>101</v>
      </c>
      <c r="AT307" s="200" t="s">
        <v>78</v>
      </c>
      <c r="AU307" s="200" t="s">
        <v>79</v>
      </c>
      <c r="AY307" s="199" t="s">
        <v>228</v>
      </c>
      <c r="BK307" s="201">
        <f>SUM(BK308:BK322)</f>
        <v>0</v>
      </c>
    </row>
    <row r="308" spans="2:65" s="1" customFormat="1" ht="44.25" customHeight="1">
      <c r="B308" s="42"/>
      <c r="C308" s="205" t="s">
        <v>1387</v>
      </c>
      <c r="D308" s="205" t="s">
        <v>230</v>
      </c>
      <c r="E308" s="206" t="s">
        <v>4607</v>
      </c>
      <c r="F308" s="207" t="s">
        <v>4608</v>
      </c>
      <c r="G308" s="208" t="s">
        <v>852</v>
      </c>
      <c r="H308" s="209">
        <v>1</v>
      </c>
      <c r="I308" s="210"/>
      <c r="J308" s="211">
        <f>ROUND(I308*H308,2)</f>
        <v>0</v>
      </c>
      <c r="K308" s="207" t="s">
        <v>3144</v>
      </c>
      <c r="L308" s="62"/>
      <c r="M308" s="212" t="s">
        <v>22</v>
      </c>
      <c r="N308" s="213" t="s">
        <v>50</v>
      </c>
      <c r="O308" s="43"/>
      <c r="P308" s="214">
        <f>O308*H308</f>
        <v>0</v>
      </c>
      <c r="Q308" s="214">
        <v>0</v>
      </c>
      <c r="R308" s="214">
        <f>Q308*H308</f>
        <v>0</v>
      </c>
      <c r="S308" s="214">
        <v>0</v>
      </c>
      <c r="T308" s="215">
        <f>S308*H308</f>
        <v>0</v>
      </c>
      <c r="AR308" s="25" t="s">
        <v>588</v>
      </c>
      <c r="AT308" s="25" t="s">
        <v>230</v>
      </c>
      <c r="AU308" s="25" t="s">
        <v>24</v>
      </c>
      <c r="AY308" s="25" t="s">
        <v>228</v>
      </c>
      <c r="BE308" s="216">
        <f>IF(N308="základní",J308,0)</f>
        <v>0</v>
      </c>
      <c r="BF308" s="216">
        <f>IF(N308="snížená",J308,0)</f>
        <v>0</v>
      </c>
      <c r="BG308" s="216">
        <f>IF(N308="zákl. přenesená",J308,0)</f>
        <v>0</v>
      </c>
      <c r="BH308" s="216">
        <f>IF(N308="sníž. přenesená",J308,0)</f>
        <v>0</v>
      </c>
      <c r="BI308" s="216">
        <f>IF(N308="nulová",J308,0)</f>
        <v>0</v>
      </c>
      <c r="BJ308" s="25" t="s">
        <v>24</v>
      </c>
      <c r="BK308" s="216">
        <f>ROUND(I308*H308,2)</f>
        <v>0</v>
      </c>
      <c r="BL308" s="25" t="s">
        <v>588</v>
      </c>
      <c r="BM308" s="25" t="s">
        <v>4609</v>
      </c>
    </row>
    <row r="309" spans="2:65" s="1" customFormat="1" ht="256.5">
      <c r="B309" s="42"/>
      <c r="C309" s="64"/>
      <c r="D309" s="219" t="s">
        <v>640</v>
      </c>
      <c r="E309" s="64"/>
      <c r="F309" s="280" t="s">
        <v>4610</v>
      </c>
      <c r="G309" s="64"/>
      <c r="H309" s="64"/>
      <c r="I309" s="173"/>
      <c r="J309" s="64"/>
      <c r="K309" s="64"/>
      <c r="L309" s="62"/>
      <c r="M309" s="255"/>
      <c r="N309" s="43"/>
      <c r="O309" s="43"/>
      <c r="P309" s="43"/>
      <c r="Q309" s="43"/>
      <c r="R309" s="43"/>
      <c r="S309" s="43"/>
      <c r="T309" s="79"/>
      <c r="AT309" s="25" t="s">
        <v>640</v>
      </c>
      <c r="AU309" s="25" t="s">
        <v>24</v>
      </c>
    </row>
    <row r="310" spans="2:65" s="1" customFormat="1" ht="22.5" customHeight="1">
      <c r="B310" s="42"/>
      <c r="C310" s="205" t="s">
        <v>1392</v>
      </c>
      <c r="D310" s="205" t="s">
        <v>230</v>
      </c>
      <c r="E310" s="206" t="s">
        <v>4611</v>
      </c>
      <c r="F310" s="207" t="s">
        <v>4250</v>
      </c>
      <c r="G310" s="208" t="s">
        <v>852</v>
      </c>
      <c r="H310" s="209">
        <v>1</v>
      </c>
      <c r="I310" s="210"/>
      <c r="J310" s="211">
        <f>ROUND(I310*H310,2)</f>
        <v>0</v>
      </c>
      <c r="K310" s="207" t="s">
        <v>3144</v>
      </c>
      <c r="L310" s="62"/>
      <c r="M310" s="212" t="s">
        <v>22</v>
      </c>
      <c r="N310" s="213" t="s">
        <v>50</v>
      </c>
      <c r="O310" s="43"/>
      <c r="P310" s="214">
        <f>O310*H310</f>
        <v>0</v>
      </c>
      <c r="Q310" s="214">
        <v>0</v>
      </c>
      <c r="R310" s="214">
        <f>Q310*H310</f>
        <v>0</v>
      </c>
      <c r="S310" s="214">
        <v>0</v>
      </c>
      <c r="T310" s="215">
        <f>S310*H310</f>
        <v>0</v>
      </c>
      <c r="AR310" s="25" t="s">
        <v>588</v>
      </c>
      <c r="AT310" s="25" t="s">
        <v>230</v>
      </c>
      <c r="AU310" s="25" t="s">
        <v>24</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588</v>
      </c>
      <c r="BM310" s="25" t="s">
        <v>4612</v>
      </c>
    </row>
    <row r="311" spans="2:65" s="1" customFormat="1" ht="44.25" customHeight="1">
      <c r="B311" s="42"/>
      <c r="C311" s="205" t="s">
        <v>1397</v>
      </c>
      <c r="D311" s="205" t="s">
        <v>230</v>
      </c>
      <c r="E311" s="206" t="s">
        <v>4613</v>
      </c>
      <c r="F311" s="207" t="s">
        <v>4614</v>
      </c>
      <c r="G311" s="208" t="s">
        <v>852</v>
      </c>
      <c r="H311" s="209">
        <v>2</v>
      </c>
      <c r="I311" s="210"/>
      <c r="J311" s="211">
        <f>ROUND(I311*H311,2)</f>
        <v>0</v>
      </c>
      <c r="K311" s="207" t="s">
        <v>3144</v>
      </c>
      <c r="L311" s="62"/>
      <c r="M311" s="212" t="s">
        <v>22</v>
      </c>
      <c r="N311" s="213" t="s">
        <v>50</v>
      </c>
      <c r="O311" s="43"/>
      <c r="P311" s="214">
        <f>O311*H311</f>
        <v>0</v>
      </c>
      <c r="Q311" s="214">
        <v>0</v>
      </c>
      <c r="R311" s="214">
        <f>Q311*H311</f>
        <v>0</v>
      </c>
      <c r="S311" s="214">
        <v>0</v>
      </c>
      <c r="T311" s="215">
        <f>S311*H311</f>
        <v>0</v>
      </c>
      <c r="AR311" s="25" t="s">
        <v>588</v>
      </c>
      <c r="AT311" s="25" t="s">
        <v>230</v>
      </c>
      <c r="AU311" s="25" t="s">
        <v>24</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588</v>
      </c>
      <c r="BM311" s="25" t="s">
        <v>4615</v>
      </c>
    </row>
    <row r="312" spans="2:65" s="1" customFormat="1" ht="44.25" customHeight="1">
      <c r="B312" s="42"/>
      <c r="C312" s="205" t="s">
        <v>1402</v>
      </c>
      <c r="D312" s="205" t="s">
        <v>230</v>
      </c>
      <c r="E312" s="206" t="s">
        <v>4616</v>
      </c>
      <c r="F312" s="207" t="s">
        <v>4617</v>
      </c>
      <c r="G312" s="208" t="s">
        <v>852</v>
      </c>
      <c r="H312" s="209">
        <v>8</v>
      </c>
      <c r="I312" s="210"/>
      <c r="J312" s="211">
        <f>ROUND(I312*H312,2)</f>
        <v>0</v>
      </c>
      <c r="K312" s="207" t="s">
        <v>3144</v>
      </c>
      <c r="L312" s="62"/>
      <c r="M312" s="212" t="s">
        <v>22</v>
      </c>
      <c r="N312" s="213" t="s">
        <v>50</v>
      </c>
      <c r="O312" s="43"/>
      <c r="P312" s="214">
        <f>O312*H312</f>
        <v>0</v>
      </c>
      <c r="Q312" s="214">
        <v>0</v>
      </c>
      <c r="R312" s="214">
        <f>Q312*H312</f>
        <v>0</v>
      </c>
      <c r="S312" s="214">
        <v>0</v>
      </c>
      <c r="T312" s="215">
        <f>S312*H312</f>
        <v>0</v>
      </c>
      <c r="AR312" s="25" t="s">
        <v>588</v>
      </c>
      <c r="AT312" s="25" t="s">
        <v>230</v>
      </c>
      <c r="AU312" s="25" t="s">
        <v>24</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588</v>
      </c>
      <c r="BM312" s="25" t="s">
        <v>4618</v>
      </c>
    </row>
    <row r="313" spans="2:65" s="1" customFormat="1" ht="54">
      <c r="B313" s="42"/>
      <c r="C313" s="64"/>
      <c r="D313" s="219" t="s">
        <v>640</v>
      </c>
      <c r="E313" s="64"/>
      <c r="F313" s="280" t="s">
        <v>4619</v>
      </c>
      <c r="G313" s="64"/>
      <c r="H313" s="64"/>
      <c r="I313" s="173"/>
      <c r="J313" s="64"/>
      <c r="K313" s="64"/>
      <c r="L313" s="62"/>
      <c r="M313" s="255"/>
      <c r="N313" s="43"/>
      <c r="O313" s="43"/>
      <c r="P313" s="43"/>
      <c r="Q313" s="43"/>
      <c r="R313" s="43"/>
      <c r="S313" s="43"/>
      <c r="T313" s="79"/>
      <c r="AT313" s="25" t="s">
        <v>640</v>
      </c>
      <c r="AU313" s="25" t="s">
        <v>24</v>
      </c>
    </row>
    <row r="314" spans="2:65" s="1" customFormat="1" ht="31.5" customHeight="1">
      <c r="B314" s="42"/>
      <c r="C314" s="205" t="s">
        <v>1407</v>
      </c>
      <c r="D314" s="205" t="s">
        <v>230</v>
      </c>
      <c r="E314" s="206" t="s">
        <v>4620</v>
      </c>
      <c r="F314" s="207" t="s">
        <v>4621</v>
      </c>
      <c r="G314" s="208" t="s">
        <v>852</v>
      </c>
      <c r="H314" s="209">
        <v>1</v>
      </c>
      <c r="I314" s="210"/>
      <c r="J314" s="211">
        <f t="shared" ref="J314:J322" si="70">ROUND(I314*H314,2)</f>
        <v>0</v>
      </c>
      <c r="K314" s="207" t="s">
        <v>3144</v>
      </c>
      <c r="L314" s="62"/>
      <c r="M314" s="212" t="s">
        <v>22</v>
      </c>
      <c r="N314" s="213" t="s">
        <v>50</v>
      </c>
      <c r="O314" s="43"/>
      <c r="P314" s="214">
        <f t="shared" ref="P314:P322" si="71">O314*H314</f>
        <v>0</v>
      </c>
      <c r="Q314" s="214">
        <v>0</v>
      </c>
      <c r="R314" s="214">
        <f t="shared" ref="R314:R322" si="72">Q314*H314</f>
        <v>0</v>
      </c>
      <c r="S314" s="214">
        <v>0</v>
      </c>
      <c r="T314" s="215">
        <f t="shared" ref="T314:T322" si="73">S314*H314</f>
        <v>0</v>
      </c>
      <c r="AR314" s="25" t="s">
        <v>588</v>
      </c>
      <c r="AT314" s="25" t="s">
        <v>230</v>
      </c>
      <c r="AU314" s="25" t="s">
        <v>24</v>
      </c>
      <c r="AY314" s="25" t="s">
        <v>228</v>
      </c>
      <c r="BE314" s="216">
        <f t="shared" ref="BE314:BE322" si="74">IF(N314="základní",J314,0)</f>
        <v>0</v>
      </c>
      <c r="BF314" s="216">
        <f t="shared" ref="BF314:BF322" si="75">IF(N314="snížená",J314,0)</f>
        <v>0</v>
      </c>
      <c r="BG314" s="216">
        <f t="shared" ref="BG314:BG322" si="76">IF(N314="zákl. přenesená",J314,0)</f>
        <v>0</v>
      </c>
      <c r="BH314" s="216">
        <f t="shared" ref="BH314:BH322" si="77">IF(N314="sníž. přenesená",J314,0)</f>
        <v>0</v>
      </c>
      <c r="BI314" s="216">
        <f t="shared" ref="BI314:BI322" si="78">IF(N314="nulová",J314,0)</f>
        <v>0</v>
      </c>
      <c r="BJ314" s="25" t="s">
        <v>24</v>
      </c>
      <c r="BK314" s="216">
        <f t="shared" ref="BK314:BK322" si="79">ROUND(I314*H314,2)</f>
        <v>0</v>
      </c>
      <c r="BL314" s="25" t="s">
        <v>588</v>
      </c>
      <c r="BM314" s="25" t="s">
        <v>4622</v>
      </c>
    </row>
    <row r="315" spans="2:65" s="1" customFormat="1" ht="31.5" customHeight="1">
      <c r="B315" s="42"/>
      <c r="C315" s="205" t="s">
        <v>1412</v>
      </c>
      <c r="D315" s="205" t="s">
        <v>230</v>
      </c>
      <c r="E315" s="206" t="s">
        <v>4623</v>
      </c>
      <c r="F315" s="207" t="s">
        <v>4624</v>
      </c>
      <c r="G315" s="208" t="s">
        <v>852</v>
      </c>
      <c r="H315" s="209">
        <v>1</v>
      </c>
      <c r="I315" s="210"/>
      <c r="J315" s="211">
        <f t="shared" si="70"/>
        <v>0</v>
      </c>
      <c r="K315" s="207" t="s">
        <v>3144</v>
      </c>
      <c r="L315" s="62"/>
      <c r="M315" s="212" t="s">
        <v>22</v>
      </c>
      <c r="N315" s="213" t="s">
        <v>50</v>
      </c>
      <c r="O315" s="43"/>
      <c r="P315" s="214">
        <f t="shared" si="71"/>
        <v>0</v>
      </c>
      <c r="Q315" s="214">
        <v>0</v>
      </c>
      <c r="R315" s="214">
        <f t="shared" si="72"/>
        <v>0</v>
      </c>
      <c r="S315" s="214">
        <v>0</v>
      </c>
      <c r="T315" s="215">
        <f t="shared" si="73"/>
        <v>0</v>
      </c>
      <c r="AR315" s="25" t="s">
        <v>588</v>
      </c>
      <c r="AT315" s="25" t="s">
        <v>230</v>
      </c>
      <c r="AU315" s="25" t="s">
        <v>24</v>
      </c>
      <c r="AY315" s="25" t="s">
        <v>228</v>
      </c>
      <c r="BE315" s="216">
        <f t="shared" si="74"/>
        <v>0</v>
      </c>
      <c r="BF315" s="216">
        <f t="shared" si="75"/>
        <v>0</v>
      </c>
      <c r="BG315" s="216">
        <f t="shared" si="76"/>
        <v>0</v>
      </c>
      <c r="BH315" s="216">
        <f t="shared" si="77"/>
        <v>0</v>
      </c>
      <c r="BI315" s="216">
        <f t="shared" si="78"/>
        <v>0</v>
      </c>
      <c r="BJ315" s="25" t="s">
        <v>24</v>
      </c>
      <c r="BK315" s="216">
        <f t="shared" si="79"/>
        <v>0</v>
      </c>
      <c r="BL315" s="25" t="s">
        <v>588</v>
      </c>
      <c r="BM315" s="25" t="s">
        <v>4625</v>
      </c>
    </row>
    <row r="316" spans="2:65" s="1" customFormat="1" ht="22.5" customHeight="1">
      <c r="B316" s="42"/>
      <c r="C316" s="205" t="s">
        <v>1417</v>
      </c>
      <c r="D316" s="205" t="s">
        <v>230</v>
      </c>
      <c r="E316" s="206" t="s">
        <v>4626</v>
      </c>
      <c r="F316" s="207" t="s">
        <v>4627</v>
      </c>
      <c r="G316" s="208" t="s">
        <v>852</v>
      </c>
      <c r="H316" s="209">
        <v>2</v>
      </c>
      <c r="I316" s="210"/>
      <c r="J316" s="211">
        <f t="shared" si="70"/>
        <v>0</v>
      </c>
      <c r="K316" s="207" t="s">
        <v>3144</v>
      </c>
      <c r="L316" s="62"/>
      <c r="M316" s="212" t="s">
        <v>22</v>
      </c>
      <c r="N316" s="213" t="s">
        <v>50</v>
      </c>
      <c r="O316" s="43"/>
      <c r="P316" s="214">
        <f t="shared" si="71"/>
        <v>0</v>
      </c>
      <c r="Q316" s="214">
        <v>0</v>
      </c>
      <c r="R316" s="214">
        <f t="shared" si="72"/>
        <v>0</v>
      </c>
      <c r="S316" s="214">
        <v>0</v>
      </c>
      <c r="T316" s="215">
        <f t="shared" si="73"/>
        <v>0</v>
      </c>
      <c r="AR316" s="25" t="s">
        <v>588</v>
      </c>
      <c r="AT316" s="25" t="s">
        <v>230</v>
      </c>
      <c r="AU316" s="25" t="s">
        <v>24</v>
      </c>
      <c r="AY316" s="25" t="s">
        <v>228</v>
      </c>
      <c r="BE316" s="216">
        <f t="shared" si="74"/>
        <v>0</v>
      </c>
      <c r="BF316" s="216">
        <f t="shared" si="75"/>
        <v>0</v>
      </c>
      <c r="BG316" s="216">
        <f t="shared" si="76"/>
        <v>0</v>
      </c>
      <c r="BH316" s="216">
        <f t="shared" si="77"/>
        <v>0</v>
      </c>
      <c r="BI316" s="216">
        <f t="shared" si="78"/>
        <v>0</v>
      </c>
      <c r="BJ316" s="25" t="s">
        <v>24</v>
      </c>
      <c r="BK316" s="216">
        <f t="shared" si="79"/>
        <v>0</v>
      </c>
      <c r="BL316" s="25" t="s">
        <v>588</v>
      </c>
      <c r="BM316" s="25" t="s">
        <v>4628</v>
      </c>
    </row>
    <row r="317" spans="2:65" s="1" customFormat="1" ht="31.5" customHeight="1">
      <c r="B317" s="42"/>
      <c r="C317" s="205" t="s">
        <v>1420</v>
      </c>
      <c r="D317" s="205" t="s">
        <v>230</v>
      </c>
      <c r="E317" s="206" t="s">
        <v>4629</v>
      </c>
      <c r="F317" s="207" t="s">
        <v>4630</v>
      </c>
      <c r="G317" s="208" t="s">
        <v>852</v>
      </c>
      <c r="H317" s="209">
        <v>4</v>
      </c>
      <c r="I317" s="210"/>
      <c r="J317" s="211">
        <f t="shared" si="70"/>
        <v>0</v>
      </c>
      <c r="K317" s="207" t="s">
        <v>3144</v>
      </c>
      <c r="L317" s="62"/>
      <c r="M317" s="212" t="s">
        <v>22</v>
      </c>
      <c r="N317" s="213" t="s">
        <v>50</v>
      </c>
      <c r="O317" s="43"/>
      <c r="P317" s="214">
        <f t="shared" si="71"/>
        <v>0</v>
      </c>
      <c r="Q317" s="214">
        <v>0</v>
      </c>
      <c r="R317" s="214">
        <f t="shared" si="72"/>
        <v>0</v>
      </c>
      <c r="S317" s="214">
        <v>0</v>
      </c>
      <c r="T317" s="215">
        <f t="shared" si="73"/>
        <v>0</v>
      </c>
      <c r="AR317" s="25" t="s">
        <v>588</v>
      </c>
      <c r="AT317" s="25" t="s">
        <v>230</v>
      </c>
      <c r="AU317" s="25" t="s">
        <v>24</v>
      </c>
      <c r="AY317" s="25" t="s">
        <v>228</v>
      </c>
      <c r="BE317" s="216">
        <f t="shared" si="74"/>
        <v>0</v>
      </c>
      <c r="BF317" s="216">
        <f t="shared" si="75"/>
        <v>0</v>
      </c>
      <c r="BG317" s="216">
        <f t="shared" si="76"/>
        <v>0</v>
      </c>
      <c r="BH317" s="216">
        <f t="shared" si="77"/>
        <v>0</v>
      </c>
      <c r="BI317" s="216">
        <f t="shared" si="78"/>
        <v>0</v>
      </c>
      <c r="BJ317" s="25" t="s">
        <v>24</v>
      </c>
      <c r="BK317" s="216">
        <f t="shared" si="79"/>
        <v>0</v>
      </c>
      <c r="BL317" s="25" t="s">
        <v>588</v>
      </c>
      <c r="BM317" s="25" t="s">
        <v>4631</v>
      </c>
    </row>
    <row r="318" spans="2:65" s="1" customFormat="1" ht="31.5" customHeight="1">
      <c r="B318" s="42"/>
      <c r="C318" s="205" t="s">
        <v>1425</v>
      </c>
      <c r="D318" s="205" t="s">
        <v>230</v>
      </c>
      <c r="E318" s="206" t="s">
        <v>4632</v>
      </c>
      <c r="F318" s="207" t="s">
        <v>4633</v>
      </c>
      <c r="G318" s="208" t="s">
        <v>852</v>
      </c>
      <c r="H318" s="209">
        <v>2</v>
      </c>
      <c r="I318" s="210"/>
      <c r="J318" s="211">
        <f t="shared" si="70"/>
        <v>0</v>
      </c>
      <c r="K318" s="207" t="s">
        <v>3144</v>
      </c>
      <c r="L318" s="62"/>
      <c r="M318" s="212" t="s">
        <v>22</v>
      </c>
      <c r="N318" s="213" t="s">
        <v>50</v>
      </c>
      <c r="O318" s="43"/>
      <c r="P318" s="214">
        <f t="shared" si="71"/>
        <v>0</v>
      </c>
      <c r="Q318" s="214">
        <v>0</v>
      </c>
      <c r="R318" s="214">
        <f t="shared" si="72"/>
        <v>0</v>
      </c>
      <c r="S318" s="214">
        <v>0</v>
      </c>
      <c r="T318" s="215">
        <f t="shared" si="73"/>
        <v>0</v>
      </c>
      <c r="AR318" s="25" t="s">
        <v>588</v>
      </c>
      <c r="AT318" s="25" t="s">
        <v>230</v>
      </c>
      <c r="AU318" s="25" t="s">
        <v>24</v>
      </c>
      <c r="AY318" s="25" t="s">
        <v>228</v>
      </c>
      <c r="BE318" s="216">
        <f t="shared" si="74"/>
        <v>0</v>
      </c>
      <c r="BF318" s="216">
        <f t="shared" si="75"/>
        <v>0</v>
      </c>
      <c r="BG318" s="216">
        <f t="shared" si="76"/>
        <v>0</v>
      </c>
      <c r="BH318" s="216">
        <f t="shared" si="77"/>
        <v>0</v>
      </c>
      <c r="BI318" s="216">
        <f t="shared" si="78"/>
        <v>0</v>
      </c>
      <c r="BJ318" s="25" t="s">
        <v>24</v>
      </c>
      <c r="BK318" s="216">
        <f t="shared" si="79"/>
        <v>0</v>
      </c>
      <c r="BL318" s="25" t="s">
        <v>588</v>
      </c>
      <c r="BM318" s="25" t="s">
        <v>4634</v>
      </c>
    </row>
    <row r="319" spans="2:65" s="1" customFormat="1" ht="31.5" customHeight="1">
      <c r="B319" s="42"/>
      <c r="C319" s="205" t="s">
        <v>1430</v>
      </c>
      <c r="D319" s="205" t="s">
        <v>230</v>
      </c>
      <c r="E319" s="206" t="s">
        <v>4635</v>
      </c>
      <c r="F319" s="207" t="s">
        <v>4227</v>
      </c>
      <c r="G319" s="208" t="s">
        <v>263</v>
      </c>
      <c r="H319" s="209">
        <v>198</v>
      </c>
      <c r="I319" s="210"/>
      <c r="J319" s="211">
        <f t="shared" si="70"/>
        <v>0</v>
      </c>
      <c r="K319" s="207" t="s">
        <v>3144</v>
      </c>
      <c r="L319" s="62"/>
      <c r="M319" s="212" t="s">
        <v>22</v>
      </c>
      <c r="N319" s="213" t="s">
        <v>50</v>
      </c>
      <c r="O319" s="43"/>
      <c r="P319" s="214">
        <f t="shared" si="71"/>
        <v>0</v>
      </c>
      <c r="Q319" s="214">
        <v>0</v>
      </c>
      <c r="R319" s="214">
        <f t="shared" si="72"/>
        <v>0</v>
      </c>
      <c r="S319" s="214">
        <v>0</v>
      </c>
      <c r="T319" s="215">
        <f t="shared" si="73"/>
        <v>0</v>
      </c>
      <c r="AR319" s="25" t="s">
        <v>588</v>
      </c>
      <c r="AT319" s="25" t="s">
        <v>230</v>
      </c>
      <c r="AU319" s="25" t="s">
        <v>24</v>
      </c>
      <c r="AY319" s="25" t="s">
        <v>228</v>
      </c>
      <c r="BE319" s="216">
        <f t="shared" si="74"/>
        <v>0</v>
      </c>
      <c r="BF319" s="216">
        <f t="shared" si="75"/>
        <v>0</v>
      </c>
      <c r="BG319" s="216">
        <f t="shared" si="76"/>
        <v>0</v>
      </c>
      <c r="BH319" s="216">
        <f t="shared" si="77"/>
        <v>0</v>
      </c>
      <c r="BI319" s="216">
        <f t="shared" si="78"/>
        <v>0</v>
      </c>
      <c r="BJ319" s="25" t="s">
        <v>24</v>
      </c>
      <c r="BK319" s="216">
        <f t="shared" si="79"/>
        <v>0</v>
      </c>
      <c r="BL319" s="25" t="s">
        <v>588</v>
      </c>
      <c r="BM319" s="25" t="s">
        <v>4636</v>
      </c>
    </row>
    <row r="320" spans="2:65" s="1" customFormat="1" ht="22.5" customHeight="1">
      <c r="B320" s="42"/>
      <c r="C320" s="205" t="s">
        <v>1435</v>
      </c>
      <c r="D320" s="205" t="s">
        <v>230</v>
      </c>
      <c r="E320" s="206" t="s">
        <v>4637</v>
      </c>
      <c r="F320" s="207" t="s">
        <v>4233</v>
      </c>
      <c r="G320" s="208" t="s">
        <v>263</v>
      </c>
      <c r="H320" s="209">
        <v>78</v>
      </c>
      <c r="I320" s="210"/>
      <c r="J320" s="211">
        <f t="shared" si="70"/>
        <v>0</v>
      </c>
      <c r="K320" s="207" t="s">
        <v>3144</v>
      </c>
      <c r="L320" s="62"/>
      <c r="M320" s="212" t="s">
        <v>22</v>
      </c>
      <c r="N320" s="213" t="s">
        <v>50</v>
      </c>
      <c r="O320" s="43"/>
      <c r="P320" s="214">
        <f t="shared" si="71"/>
        <v>0</v>
      </c>
      <c r="Q320" s="214">
        <v>0</v>
      </c>
      <c r="R320" s="214">
        <f t="shared" si="72"/>
        <v>0</v>
      </c>
      <c r="S320" s="214">
        <v>0</v>
      </c>
      <c r="T320" s="215">
        <f t="shared" si="73"/>
        <v>0</v>
      </c>
      <c r="AR320" s="25" t="s">
        <v>588</v>
      </c>
      <c r="AT320" s="25" t="s">
        <v>230</v>
      </c>
      <c r="AU320" s="25" t="s">
        <v>24</v>
      </c>
      <c r="AY320" s="25" t="s">
        <v>228</v>
      </c>
      <c r="BE320" s="216">
        <f t="shared" si="74"/>
        <v>0</v>
      </c>
      <c r="BF320" s="216">
        <f t="shared" si="75"/>
        <v>0</v>
      </c>
      <c r="BG320" s="216">
        <f t="shared" si="76"/>
        <v>0</v>
      </c>
      <c r="BH320" s="216">
        <f t="shared" si="77"/>
        <v>0</v>
      </c>
      <c r="BI320" s="216">
        <f t="shared" si="78"/>
        <v>0</v>
      </c>
      <c r="BJ320" s="25" t="s">
        <v>24</v>
      </c>
      <c r="BK320" s="216">
        <f t="shared" si="79"/>
        <v>0</v>
      </c>
      <c r="BL320" s="25" t="s">
        <v>588</v>
      </c>
      <c r="BM320" s="25" t="s">
        <v>4638</v>
      </c>
    </row>
    <row r="321" spans="2:65" s="1" customFormat="1" ht="31.5" customHeight="1">
      <c r="B321" s="42"/>
      <c r="C321" s="205" t="s">
        <v>1440</v>
      </c>
      <c r="D321" s="205" t="s">
        <v>230</v>
      </c>
      <c r="E321" s="206" t="s">
        <v>4639</v>
      </c>
      <c r="F321" s="207" t="s">
        <v>4236</v>
      </c>
      <c r="G321" s="208" t="s">
        <v>263</v>
      </c>
      <c r="H321" s="209">
        <v>102</v>
      </c>
      <c r="I321" s="210"/>
      <c r="J321" s="211">
        <f t="shared" si="70"/>
        <v>0</v>
      </c>
      <c r="K321" s="207" t="s">
        <v>3144</v>
      </c>
      <c r="L321" s="62"/>
      <c r="M321" s="212" t="s">
        <v>22</v>
      </c>
      <c r="N321" s="213" t="s">
        <v>50</v>
      </c>
      <c r="O321" s="43"/>
      <c r="P321" s="214">
        <f t="shared" si="71"/>
        <v>0</v>
      </c>
      <c r="Q321" s="214">
        <v>0</v>
      </c>
      <c r="R321" s="214">
        <f t="shared" si="72"/>
        <v>0</v>
      </c>
      <c r="S321" s="214">
        <v>0</v>
      </c>
      <c r="T321" s="215">
        <f t="shared" si="73"/>
        <v>0</v>
      </c>
      <c r="AR321" s="25" t="s">
        <v>588</v>
      </c>
      <c r="AT321" s="25" t="s">
        <v>230</v>
      </c>
      <c r="AU321" s="25" t="s">
        <v>24</v>
      </c>
      <c r="AY321" s="25" t="s">
        <v>228</v>
      </c>
      <c r="BE321" s="216">
        <f t="shared" si="74"/>
        <v>0</v>
      </c>
      <c r="BF321" s="216">
        <f t="shared" si="75"/>
        <v>0</v>
      </c>
      <c r="BG321" s="216">
        <f t="shared" si="76"/>
        <v>0</v>
      </c>
      <c r="BH321" s="216">
        <f t="shared" si="77"/>
        <v>0</v>
      </c>
      <c r="BI321" s="216">
        <f t="shared" si="78"/>
        <v>0</v>
      </c>
      <c r="BJ321" s="25" t="s">
        <v>24</v>
      </c>
      <c r="BK321" s="216">
        <f t="shared" si="79"/>
        <v>0</v>
      </c>
      <c r="BL321" s="25" t="s">
        <v>588</v>
      </c>
      <c r="BM321" s="25" t="s">
        <v>4640</v>
      </c>
    </row>
    <row r="322" spans="2:65" s="1" customFormat="1" ht="22.5" customHeight="1">
      <c r="B322" s="42"/>
      <c r="C322" s="205" t="s">
        <v>1446</v>
      </c>
      <c r="D322" s="205" t="s">
        <v>230</v>
      </c>
      <c r="E322" s="206" t="s">
        <v>4641</v>
      </c>
      <c r="F322" s="207" t="s">
        <v>4242</v>
      </c>
      <c r="G322" s="208" t="s">
        <v>675</v>
      </c>
      <c r="H322" s="209">
        <v>8</v>
      </c>
      <c r="I322" s="210"/>
      <c r="J322" s="211">
        <f t="shared" si="70"/>
        <v>0</v>
      </c>
      <c r="K322" s="207" t="s">
        <v>3144</v>
      </c>
      <c r="L322" s="62"/>
      <c r="M322" s="212" t="s">
        <v>22</v>
      </c>
      <c r="N322" s="213" t="s">
        <v>50</v>
      </c>
      <c r="O322" s="43"/>
      <c r="P322" s="214">
        <f t="shared" si="71"/>
        <v>0</v>
      </c>
      <c r="Q322" s="214">
        <v>0</v>
      </c>
      <c r="R322" s="214">
        <f t="shared" si="72"/>
        <v>0</v>
      </c>
      <c r="S322" s="214">
        <v>0</v>
      </c>
      <c r="T322" s="215">
        <f t="shared" si="73"/>
        <v>0</v>
      </c>
      <c r="AR322" s="25" t="s">
        <v>588</v>
      </c>
      <c r="AT322" s="25" t="s">
        <v>230</v>
      </c>
      <c r="AU322" s="25" t="s">
        <v>24</v>
      </c>
      <c r="AY322" s="25" t="s">
        <v>228</v>
      </c>
      <c r="BE322" s="216">
        <f t="shared" si="74"/>
        <v>0</v>
      </c>
      <c r="BF322" s="216">
        <f t="shared" si="75"/>
        <v>0</v>
      </c>
      <c r="BG322" s="216">
        <f t="shared" si="76"/>
        <v>0</v>
      </c>
      <c r="BH322" s="216">
        <f t="shared" si="77"/>
        <v>0</v>
      </c>
      <c r="BI322" s="216">
        <f t="shared" si="78"/>
        <v>0</v>
      </c>
      <c r="BJ322" s="25" t="s">
        <v>24</v>
      </c>
      <c r="BK322" s="216">
        <f t="shared" si="79"/>
        <v>0</v>
      </c>
      <c r="BL322" s="25" t="s">
        <v>588</v>
      </c>
      <c r="BM322" s="25" t="s">
        <v>4642</v>
      </c>
    </row>
    <row r="323" spans="2:65" s="11" customFormat="1" ht="37.35" customHeight="1">
      <c r="B323" s="188"/>
      <c r="C323" s="189"/>
      <c r="D323" s="202" t="s">
        <v>78</v>
      </c>
      <c r="E323" s="296" t="s">
        <v>267</v>
      </c>
      <c r="F323" s="296" t="s">
        <v>4643</v>
      </c>
      <c r="G323" s="189"/>
      <c r="H323" s="189"/>
      <c r="I323" s="192"/>
      <c r="J323" s="297">
        <f>BK323</f>
        <v>0</v>
      </c>
      <c r="K323" s="189"/>
      <c r="L323" s="194"/>
      <c r="M323" s="195"/>
      <c r="N323" s="196"/>
      <c r="O323" s="196"/>
      <c r="P323" s="197">
        <f>SUM(P324:P355)</f>
        <v>0</v>
      </c>
      <c r="Q323" s="196"/>
      <c r="R323" s="197">
        <f>SUM(R324:R355)</f>
        <v>0</v>
      </c>
      <c r="S323" s="196"/>
      <c r="T323" s="198">
        <f>SUM(T324:T355)</f>
        <v>0</v>
      </c>
      <c r="AR323" s="199" t="s">
        <v>101</v>
      </c>
      <c r="AT323" s="200" t="s">
        <v>78</v>
      </c>
      <c r="AU323" s="200" t="s">
        <v>79</v>
      </c>
      <c r="AY323" s="199" t="s">
        <v>228</v>
      </c>
      <c r="BK323" s="201">
        <f>SUM(BK324:BK355)</f>
        <v>0</v>
      </c>
    </row>
    <row r="324" spans="2:65" s="1" customFormat="1" ht="44.25" customHeight="1">
      <c r="B324" s="42"/>
      <c r="C324" s="205" t="s">
        <v>4644</v>
      </c>
      <c r="D324" s="205" t="s">
        <v>230</v>
      </c>
      <c r="E324" s="206" t="s">
        <v>4645</v>
      </c>
      <c r="F324" s="207" t="s">
        <v>4646</v>
      </c>
      <c r="G324" s="208" t="s">
        <v>852</v>
      </c>
      <c r="H324" s="209">
        <v>1</v>
      </c>
      <c r="I324" s="210"/>
      <c r="J324" s="211">
        <f>ROUND(I324*H324,2)</f>
        <v>0</v>
      </c>
      <c r="K324" s="207" t="s">
        <v>3144</v>
      </c>
      <c r="L324" s="62"/>
      <c r="M324" s="212" t="s">
        <v>22</v>
      </c>
      <c r="N324" s="213" t="s">
        <v>50</v>
      </c>
      <c r="O324" s="43"/>
      <c r="P324" s="214">
        <f>O324*H324</f>
        <v>0</v>
      </c>
      <c r="Q324" s="214">
        <v>0</v>
      </c>
      <c r="R324" s="214">
        <f>Q324*H324</f>
        <v>0</v>
      </c>
      <c r="S324" s="214">
        <v>0</v>
      </c>
      <c r="T324" s="215">
        <f>S324*H324</f>
        <v>0</v>
      </c>
      <c r="AR324" s="25" t="s">
        <v>588</v>
      </c>
      <c r="AT324" s="25" t="s">
        <v>230</v>
      </c>
      <c r="AU324" s="25" t="s">
        <v>24</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588</v>
      </c>
      <c r="BM324" s="25" t="s">
        <v>4647</v>
      </c>
    </row>
    <row r="325" spans="2:65" s="1" customFormat="1" ht="270">
      <c r="B325" s="42"/>
      <c r="C325" s="64"/>
      <c r="D325" s="219" t="s">
        <v>640</v>
      </c>
      <c r="E325" s="64"/>
      <c r="F325" s="280" t="s">
        <v>4648</v>
      </c>
      <c r="G325" s="64"/>
      <c r="H325" s="64"/>
      <c r="I325" s="173"/>
      <c r="J325" s="64"/>
      <c r="K325" s="64"/>
      <c r="L325" s="62"/>
      <c r="M325" s="255"/>
      <c r="N325" s="43"/>
      <c r="O325" s="43"/>
      <c r="P325" s="43"/>
      <c r="Q325" s="43"/>
      <c r="R325" s="43"/>
      <c r="S325" s="43"/>
      <c r="T325" s="79"/>
      <c r="AT325" s="25" t="s">
        <v>640</v>
      </c>
      <c r="AU325" s="25" t="s">
        <v>24</v>
      </c>
    </row>
    <row r="326" spans="2:65" s="1" customFormat="1" ht="22.5" customHeight="1">
      <c r="B326" s="42"/>
      <c r="C326" s="205" t="s">
        <v>1455</v>
      </c>
      <c r="D326" s="205" t="s">
        <v>230</v>
      </c>
      <c r="E326" s="206" t="s">
        <v>4649</v>
      </c>
      <c r="F326" s="207" t="s">
        <v>4485</v>
      </c>
      <c r="G326" s="208" t="s">
        <v>852</v>
      </c>
      <c r="H326" s="209">
        <v>1</v>
      </c>
      <c r="I326" s="210"/>
      <c r="J326" s="211">
        <f t="shared" ref="J326:J355" si="80">ROUND(I326*H326,2)</f>
        <v>0</v>
      </c>
      <c r="K326" s="207" t="s">
        <v>3144</v>
      </c>
      <c r="L326" s="62"/>
      <c r="M326" s="212" t="s">
        <v>22</v>
      </c>
      <c r="N326" s="213" t="s">
        <v>50</v>
      </c>
      <c r="O326" s="43"/>
      <c r="P326" s="214">
        <f t="shared" ref="P326:P355" si="81">O326*H326</f>
        <v>0</v>
      </c>
      <c r="Q326" s="214">
        <v>0</v>
      </c>
      <c r="R326" s="214">
        <f t="shared" ref="R326:R355" si="82">Q326*H326</f>
        <v>0</v>
      </c>
      <c r="S326" s="214">
        <v>0</v>
      </c>
      <c r="T326" s="215">
        <f t="shared" ref="T326:T355" si="83">S326*H326</f>
        <v>0</v>
      </c>
      <c r="AR326" s="25" t="s">
        <v>588</v>
      </c>
      <c r="AT326" s="25" t="s">
        <v>230</v>
      </c>
      <c r="AU326" s="25" t="s">
        <v>24</v>
      </c>
      <c r="AY326" s="25" t="s">
        <v>228</v>
      </c>
      <c r="BE326" s="216">
        <f t="shared" ref="BE326:BE355" si="84">IF(N326="základní",J326,0)</f>
        <v>0</v>
      </c>
      <c r="BF326" s="216">
        <f t="shared" ref="BF326:BF355" si="85">IF(N326="snížená",J326,0)</f>
        <v>0</v>
      </c>
      <c r="BG326" s="216">
        <f t="shared" ref="BG326:BG355" si="86">IF(N326="zákl. přenesená",J326,0)</f>
        <v>0</v>
      </c>
      <c r="BH326" s="216">
        <f t="shared" ref="BH326:BH355" si="87">IF(N326="sníž. přenesená",J326,0)</f>
        <v>0</v>
      </c>
      <c r="BI326" s="216">
        <f t="shared" ref="BI326:BI355" si="88">IF(N326="nulová",J326,0)</f>
        <v>0</v>
      </c>
      <c r="BJ326" s="25" t="s">
        <v>24</v>
      </c>
      <c r="BK326" s="216">
        <f t="shared" ref="BK326:BK355" si="89">ROUND(I326*H326,2)</f>
        <v>0</v>
      </c>
      <c r="BL326" s="25" t="s">
        <v>588</v>
      </c>
      <c r="BM326" s="25" t="s">
        <v>4650</v>
      </c>
    </row>
    <row r="327" spans="2:65" s="1" customFormat="1" ht="44.25" customHeight="1">
      <c r="B327" s="42"/>
      <c r="C327" s="205" t="s">
        <v>4651</v>
      </c>
      <c r="D327" s="205" t="s">
        <v>230</v>
      </c>
      <c r="E327" s="206" t="s">
        <v>4652</v>
      </c>
      <c r="F327" s="207" t="s">
        <v>4653</v>
      </c>
      <c r="G327" s="208" t="s">
        <v>852</v>
      </c>
      <c r="H327" s="209">
        <v>2</v>
      </c>
      <c r="I327" s="210"/>
      <c r="J327" s="211">
        <f t="shared" si="80"/>
        <v>0</v>
      </c>
      <c r="K327" s="207" t="s">
        <v>3144</v>
      </c>
      <c r="L327" s="62"/>
      <c r="M327" s="212" t="s">
        <v>22</v>
      </c>
      <c r="N327" s="213" t="s">
        <v>50</v>
      </c>
      <c r="O327" s="43"/>
      <c r="P327" s="214">
        <f t="shared" si="81"/>
        <v>0</v>
      </c>
      <c r="Q327" s="214">
        <v>0</v>
      </c>
      <c r="R327" s="214">
        <f t="shared" si="82"/>
        <v>0</v>
      </c>
      <c r="S327" s="214">
        <v>0</v>
      </c>
      <c r="T327" s="215">
        <f t="shared" si="83"/>
        <v>0</v>
      </c>
      <c r="AR327" s="25" t="s">
        <v>588</v>
      </c>
      <c r="AT327" s="25" t="s">
        <v>230</v>
      </c>
      <c r="AU327" s="25" t="s">
        <v>24</v>
      </c>
      <c r="AY327" s="25" t="s">
        <v>228</v>
      </c>
      <c r="BE327" s="216">
        <f t="shared" si="84"/>
        <v>0</v>
      </c>
      <c r="BF327" s="216">
        <f t="shared" si="85"/>
        <v>0</v>
      </c>
      <c r="BG327" s="216">
        <f t="shared" si="86"/>
        <v>0</v>
      </c>
      <c r="BH327" s="216">
        <f t="shared" si="87"/>
        <v>0</v>
      </c>
      <c r="BI327" s="216">
        <f t="shared" si="88"/>
        <v>0</v>
      </c>
      <c r="BJ327" s="25" t="s">
        <v>24</v>
      </c>
      <c r="BK327" s="216">
        <f t="shared" si="89"/>
        <v>0</v>
      </c>
      <c r="BL327" s="25" t="s">
        <v>588</v>
      </c>
      <c r="BM327" s="25" t="s">
        <v>4654</v>
      </c>
    </row>
    <row r="328" spans="2:65" s="1" customFormat="1" ht="31.5" customHeight="1">
      <c r="B328" s="42"/>
      <c r="C328" s="205" t="s">
        <v>1460</v>
      </c>
      <c r="D328" s="205" t="s">
        <v>230</v>
      </c>
      <c r="E328" s="206" t="s">
        <v>4655</v>
      </c>
      <c r="F328" s="207" t="s">
        <v>4496</v>
      </c>
      <c r="G328" s="208" t="s">
        <v>852</v>
      </c>
      <c r="H328" s="209">
        <v>1</v>
      </c>
      <c r="I328" s="210"/>
      <c r="J328" s="211">
        <f t="shared" si="80"/>
        <v>0</v>
      </c>
      <c r="K328" s="207" t="s">
        <v>3144</v>
      </c>
      <c r="L328" s="62"/>
      <c r="M328" s="212" t="s">
        <v>22</v>
      </c>
      <c r="N328" s="213" t="s">
        <v>50</v>
      </c>
      <c r="O328" s="43"/>
      <c r="P328" s="214">
        <f t="shared" si="81"/>
        <v>0</v>
      </c>
      <c r="Q328" s="214">
        <v>0</v>
      </c>
      <c r="R328" s="214">
        <f t="shared" si="82"/>
        <v>0</v>
      </c>
      <c r="S328" s="214">
        <v>0</v>
      </c>
      <c r="T328" s="215">
        <f t="shared" si="83"/>
        <v>0</v>
      </c>
      <c r="AR328" s="25" t="s">
        <v>588</v>
      </c>
      <c r="AT328" s="25" t="s">
        <v>230</v>
      </c>
      <c r="AU328" s="25" t="s">
        <v>24</v>
      </c>
      <c r="AY328" s="25" t="s">
        <v>228</v>
      </c>
      <c r="BE328" s="216">
        <f t="shared" si="84"/>
        <v>0</v>
      </c>
      <c r="BF328" s="216">
        <f t="shared" si="85"/>
        <v>0</v>
      </c>
      <c r="BG328" s="216">
        <f t="shared" si="86"/>
        <v>0</v>
      </c>
      <c r="BH328" s="216">
        <f t="shared" si="87"/>
        <v>0</v>
      </c>
      <c r="BI328" s="216">
        <f t="shared" si="88"/>
        <v>0</v>
      </c>
      <c r="BJ328" s="25" t="s">
        <v>24</v>
      </c>
      <c r="BK328" s="216">
        <f t="shared" si="89"/>
        <v>0</v>
      </c>
      <c r="BL328" s="25" t="s">
        <v>588</v>
      </c>
      <c r="BM328" s="25" t="s">
        <v>4656</v>
      </c>
    </row>
    <row r="329" spans="2:65" s="1" customFormat="1" ht="57" customHeight="1">
      <c r="B329" s="42"/>
      <c r="C329" s="205" t="s">
        <v>4657</v>
      </c>
      <c r="D329" s="205" t="s">
        <v>230</v>
      </c>
      <c r="E329" s="206" t="s">
        <v>4658</v>
      </c>
      <c r="F329" s="207" t="s">
        <v>4659</v>
      </c>
      <c r="G329" s="208" t="s">
        <v>852</v>
      </c>
      <c r="H329" s="209">
        <v>10</v>
      </c>
      <c r="I329" s="210"/>
      <c r="J329" s="211">
        <f t="shared" si="80"/>
        <v>0</v>
      </c>
      <c r="K329" s="207" t="s">
        <v>3144</v>
      </c>
      <c r="L329" s="62"/>
      <c r="M329" s="212" t="s">
        <v>22</v>
      </c>
      <c r="N329" s="213" t="s">
        <v>50</v>
      </c>
      <c r="O329" s="43"/>
      <c r="P329" s="214">
        <f t="shared" si="81"/>
        <v>0</v>
      </c>
      <c r="Q329" s="214">
        <v>0</v>
      </c>
      <c r="R329" s="214">
        <f t="shared" si="82"/>
        <v>0</v>
      </c>
      <c r="S329" s="214">
        <v>0</v>
      </c>
      <c r="T329" s="215">
        <f t="shared" si="83"/>
        <v>0</v>
      </c>
      <c r="AR329" s="25" t="s">
        <v>588</v>
      </c>
      <c r="AT329" s="25" t="s">
        <v>230</v>
      </c>
      <c r="AU329" s="25" t="s">
        <v>24</v>
      </c>
      <c r="AY329" s="25" t="s">
        <v>228</v>
      </c>
      <c r="BE329" s="216">
        <f t="shared" si="84"/>
        <v>0</v>
      </c>
      <c r="BF329" s="216">
        <f t="shared" si="85"/>
        <v>0</v>
      </c>
      <c r="BG329" s="216">
        <f t="shared" si="86"/>
        <v>0</v>
      </c>
      <c r="BH329" s="216">
        <f t="shared" si="87"/>
        <v>0</v>
      </c>
      <c r="BI329" s="216">
        <f t="shared" si="88"/>
        <v>0</v>
      </c>
      <c r="BJ329" s="25" t="s">
        <v>24</v>
      </c>
      <c r="BK329" s="216">
        <f t="shared" si="89"/>
        <v>0</v>
      </c>
      <c r="BL329" s="25" t="s">
        <v>588</v>
      </c>
      <c r="BM329" s="25" t="s">
        <v>4660</v>
      </c>
    </row>
    <row r="330" spans="2:65" s="1" customFormat="1" ht="31.5" customHeight="1">
      <c r="B330" s="42"/>
      <c r="C330" s="205" t="s">
        <v>1466</v>
      </c>
      <c r="D330" s="205" t="s">
        <v>230</v>
      </c>
      <c r="E330" s="206" t="s">
        <v>4661</v>
      </c>
      <c r="F330" s="207" t="s">
        <v>4161</v>
      </c>
      <c r="G330" s="208" t="s">
        <v>852</v>
      </c>
      <c r="H330" s="209">
        <v>28</v>
      </c>
      <c r="I330" s="210"/>
      <c r="J330" s="211">
        <f t="shared" si="80"/>
        <v>0</v>
      </c>
      <c r="K330" s="207" t="s">
        <v>3144</v>
      </c>
      <c r="L330" s="62"/>
      <c r="M330" s="212" t="s">
        <v>22</v>
      </c>
      <c r="N330" s="213" t="s">
        <v>50</v>
      </c>
      <c r="O330" s="43"/>
      <c r="P330" s="214">
        <f t="shared" si="81"/>
        <v>0</v>
      </c>
      <c r="Q330" s="214">
        <v>0</v>
      </c>
      <c r="R330" s="214">
        <f t="shared" si="82"/>
        <v>0</v>
      </c>
      <c r="S330" s="214">
        <v>0</v>
      </c>
      <c r="T330" s="215">
        <f t="shared" si="83"/>
        <v>0</v>
      </c>
      <c r="AR330" s="25" t="s">
        <v>588</v>
      </c>
      <c r="AT330" s="25" t="s">
        <v>230</v>
      </c>
      <c r="AU330" s="25" t="s">
        <v>24</v>
      </c>
      <c r="AY330" s="25" t="s">
        <v>228</v>
      </c>
      <c r="BE330" s="216">
        <f t="shared" si="84"/>
        <v>0</v>
      </c>
      <c r="BF330" s="216">
        <f t="shared" si="85"/>
        <v>0</v>
      </c>
      <c r="BG330" s="216">
        <f t="shared" si="86"/>
        <v>0</v>
      </c>
      <c r="BH330" s="216">
        <f t="shared" si="87"/>
        <v>0</v>
      </c>
      <c r="BI330" s="216">
        <f t="shared" si="88"/>
        <v>0</v>
      </c>
      <c r="BJ330" s="25" t="s">
        <v>24</v>
      </c>
      <c r="BK330" s="216">
        <f t="shared" si="89"/>
        <v>0</v>
      </c>
      <c r="BL330" s="25" t="s">
        <v>588</v>
      </c>
      <c r="BM330" s="25" t="s">
        <v>4662</v>
      </c>
    </row>
    <row r="331" spans="2:65" s="1" customFormat="1" ht="31.5" customHeight="1">
      <c r="B331" s="42"/>
      <c r="C331" s="205" t="s">
        <v>1471</v>
      </c>
      <c r="D331" s="205" t="s">
        <v>230</v>
      </c>
      <c r="E331" s="206" t="s">
        <v>4663</v>
      </c>
      <c r="F331" s="207" t="s">
        <v>4268</v>
      </c>
      <c r="G331" s="208" t="s">
        <v>852</v>
      </c>
      <c r="H331" s="209">
        <v>1</v>
      </c>
      <c r="I331" s="210"/>
      <c r="J331" s="211">
        <f t="shared" si="80"/>
        <v>0</v>
      </c>
      <c r="K331" s="207" t="s">
        <v>3144</v>
      </c>
      <c r="L331" s="62"/>
      <c r="M331" s="212" t="s">
        <v>22</v>
      </c>
      <c r="N331" s="213" t="s">
        <v>50</v>
      </c>
      <c r="O331" s="43"/>
      <c r="P331" s="214">
        <f t="shared" si="81"/>
        <v>0</v>
      </c>
      <c r="Q331" s="214">
        <v>0</v>
      </c>
      <c r="R331" s="214">
        <f t="shared" si="82"/>
        <v>0</v>
      </c>
      <c r="S331" s="214">
        <v>0</v>
      </c>
      <c r="T331" s="215">
        <f t="shared" si="83"/>
        <v>0</v>
      </c>
      <c r="AR331" s="25" t="s">
        <v>588</v>
      </c>
      <c r="AT331" s="25" t="s">
        <v>230</v>
      </c>
      <c r="AU331" s="25" t="s">
        <v>24</v>
      </c>
      <c r="AY331" s="25" t="s">
        <v>228</v>
      </c>
      <c r="BE331" s="216">
        <f t="shared" si="84"/>
        <v>0</v>
      </c>
      <c r="BF331" s="216">
        <f t="shared" si="85"/>
        <v>0</v>
      </c>
      <c r="BG331" s="216">
        <f t="shared" si="86"/>
        <v>0</v>
      </c>
      <c r="BH331" s="216">
        <f t="shared" si="87"/>
        <v>0</v>
      </c>
      <c r="BI331" s="216">
        <f t="shared" si="88"/>
        <v>0</v>
      </c>
      <c r="BJ331" s="25" t="s">
        <v>24</v>
      </c>
      <c r="BK331" s="216">
        <f t="shared" si="89"/>
        <v>0</v>
      </c>
      <c r="BL331" s="25" t="s">
        <v>588</v>
      </c>
      <c r="BM331" s="25" t="s">
        <v>4664</v>
      </c>
    </row>
    <row r="332" spans="2:65" s="1" customFormat="1" ht="31.5" customHeight="1">
      <c r="B332" s="42"/>
      <c r="C332" s="205" t="s">
        <v>1476</v>
      </c>
      <c r="D332" s="205" t="s">
        <v>230</v>
      </c>
      <c r="E332" s="206" t="s">
        <v>4665</v>
      </c>
      <c r="F332" s="207" t="s">
        <v>4666</v>
      </c>
      <c r="G332" s="208" t="s">
        <v>852</v>
      </c>
      <c r="H332" s="209">
        <v>1</v>
      </c>
      <c r="I332" s="210"/>
      <c r="J332" s="211">
        <f t="shared" si="80"/>
        <v>0</v>
      </c>
      <c r="K332" s="207" t="s">
        <v>3144</v>
      </c>
      <c r="L332" s="62"/>
      <c r="M332" s="212" t="s">
        <v>22</v>
      </c>
      <c r="N332" s="213" t="s">
        <v>50</v>
      </c>
      <c r="O332" s="43"/>
      <c r="P332" s="214">
        <f t="shared" si="81"/>
        <v>0</v>
      </c>
      <c r="Q332" s="214">
        <v>0</v>
      </c>
      <c r="R332" s="214">
        <f t="shared" si="82"/>
        <v>0</v>
      </c>
      <c r="S332" s="214">
        <v>0</v>
      </c>
      <c r="T332" s="215">
        <f t="shared" si="83"/>
        <v>0</v>
      </c>
      <c r="AR332" s="25" t="s">
        <v>588</v>
      </c>
      <c r="AT332" s="25" t="s">
        <v>230</v>
      </c>
      <c r="AU332" s="25" t="s">
        <v>24</v>
      </c>
      <c r="AY332" s="25" t="s">
        <v>228</v>
      </c>
      <c r="BE332" s="216">
        <f t="shared" si="84"/>
        <v>0</v>
      </c>
      <c r="BF332" s="216">
        <f t="shared" si="85"/>
        <v>0</v>
      </c>
      <c r="BG332" s="216">
        <f t="shared" si="86"/>
        <v>0</v>
      </c>
      <c r="BH332" s="216">
        <f t="shared" si="87"/>
        <v>0</v>
      </c>
      <c r="BI332" s="216">
        <f t="shared" si="88"/>
        <v>0</v>
      </c>
      <c r="BJ332" s="25" t="s">
        <v>24</v>
      </c>
      <c r="BK332" s="216">
        <f t="shared" si="89"/>
        <v>0</v>
      </c>
      <c r="BL332" s="25" t="s">
        <v>588</v>
      </c>
      <c r="BM332" s="25" t="s">
        <v>4667</v>
      </c>
    </row>
    <row r="333" spans="2:65" s="1" customFormat="1" ht="22.5" customHeight="1">
      <c r="B333" s="42"/>
      <c r="C333" s="205" t="s">
        <v>1480</v>
      </c>
      <c r="D333" s="205" t="s">
        <v>230</v>
      </c>
      <c r="E333" s="206" t="s">
        <v>4668</v>
      </c>
      <c r="F333" s="207" t="s">
        <v>4627</v>
      </c>
      <c r="G333" s="208" t="s">
        <v>852</v>
      </c>
      <c r="H333" s="209">
        <v>1</v>
      </c>
      <c r="I333" s="210"/>
      <c r="J333" s="211">
        <f t="shared" si="80"/>
        <v>0</v>
      </c>
      <c r="K333" s="207" t="s">
        <v>3144</v>
      </c>
      <c r="L333" s="62"/>
      <c r="M333" s="212" t="s">
        <v>22</v>
      </c>
      <c r="N333" s="213" t="s">
        <v>50</v>
      </c>
      <c r="O333" s="43"/>
      <c r="P333" s="214">
        <f t="shared" si="81"/>
        <v>0</v>
      </c>
      <c r="Q333" s="214">
        <v>0</v>
      </c>
      <c r="R333" s="214">
        <f t="shared" si="82"/>
        <v>0</v>
      </c>
      <c r="S333" s="214">
        <v>0</v>
      </c>
      <c r="T333" s="215">
        <f t="shared" si="83"/>
        <v>0</v>
      </c>
      <c r="AR333" s="25" t="s">
        <v>588</v>
      </c>
      <c r="AT333" s="25" t="s">
        <v>230</v>
      </c>
      <c r="AU333" s="25" t="s">
        <v>24</v>
      </c>
      <c r="AY333" s="25" t="s">
        <v>228</v>
      </c>
      <c r="BE333" s="216">
        <f t="shared" si="84"/>
        <v>0</v>
      </c>
      <c r="BF333" s="216">
        <f t="shared" si="85"/>
        <v>0</v>
      </c>
      <c r="BG333" s="216">
        <f t="shared" si="86"/>
        <v>0</v>
      </c>
      <c r="BH333" s="216">
        <f t="shared" si="87"/>
        <v>0</v>
      </c>
      <c r="BI333" s="216">
        <f t="shared" si="88"/>
        <v>0</v>
      </c>
      <c r="BJ333" s="25" t="s">
        <v>24</v>
      </c>
      <c r="BK333" s="216">
        <f t="shared" si="89"/>
        <v>0</v>
      </c>
      <c r="BL333" s="25" t="s">
        <v>588</v>
      </c>
      <c r="BM333" s="25" t="s">
        <v>4669</v>
      </c>
    </row>
    <row r="334" spans="2:65" s="1" customFormat="1" ht="22.5" customHeight="1">
      <c r="B334" s="42"/>
      <c r="C334" s="205" t="s">
        <v>1485</v>
      </c>
      <c r="D334" s="205" t="s">
        <v>230</v>
      </c>
      <c r="E334" s="206" t="s">
        <v>4670</v>
      </c>
      <c r="F334" s="207" t="s">
        <v>4274</v>
      </c>
      <c r="G334" s="208" t="s">
        <v>852</v>
      </c>
      <c r="H334" s="209">
        <v>1</v>
      </c>
      <c r="I334" s="210"/>
      <c r="J334" s="211">
        <f t="shared" si="80"/>
        <v>0</v>
      </c>
      <c r="K334" s="207" t="s">
        <v>3144</v>
      </c>
      <c r="L334" s="62"/>
      <c r="M334" s="212" t="s">
        <v>22</v>
      </c>
      <c r="N334" s="213" t="s">
        <v>50</v>
      </c>
      <c r="O334" s="43"/>
      <c r="P334" s="214">
        <f t="shared" si="81"/>
        <v>0</v>
      </c>
      <c r="Q334" s="214">
        <v>0</v>
      </c>
      <c r="R334" s="214">
        <f t="shared" si="82"/>
        <v>0</v>
      </c>
      <c r="S334" s="214">
        <v>0</v>
      </c>
      <c r="T334" s="215">
        <f t="shared" si="83"/>
        <v>0</v>
      </c>
      <c r="AR334" s="25" t="s">
        <v>588</v>
      </c>
      <c r="AT334" s="25" t="s">
        <v>230</v>
      </c>
      <c r="AU334" s="25" t="s">
        <v>24</v>
      </c>
      <c r="AY334" s="25" t="s">
        <v>228</v>
      </c>
      <c r="BE334" s="216">
        <f t="shared" si="84"/>
        <v>0</v>
      </c>
      <c r="BF334" s="216">
        <f t="shared" si="85"/>
        <v>0</v>
      </c>
      <c r="BG334" s="216">
        <f t="shared" si="86"/>
        <v>0</v>
      </c>
      <c r="BH334" s="216">
        <f t="shared" si="87"/>
        <v>0</v>
      </c>
      <c r="BI334" s="216">
        <f t="shared" si="88"/>
        <v>0</v>
      </c>
      <c r="BJ334" s="25" t="s">
        <v>24</v>
      </c>
      <c r="BK334" s="216">
        <f t="shared" si="89"/>
        <v>0</v>
      </c>
      <c r="BL334" s="25" t="s">
        <v>588</v>
      </c>
      <c r="BM334" s="25" t="s">
        <v>4671</v>
      </c>
    </row>
    <row r="335" spans="2:65" s="1" customFormat="1" ht="44.25" customHeight="1">
      <c r="B335" s="42"/>
      <c r="C335" s="205" t="s">
        <v>1490</v>
      </c>
      <c r="D335" s="205" t="s">
        <v>230</v>
      </c>
      <c r="E335" s="206" t="s">
        <v>4672</v>
      </c>
      <c r="F335" s="207" t="s">
        <v>4673</v>
      </c>
      <c r="G335" s="208" t="s">
        <v>852</v>
      </c>
      <c r="H335" s="209">
        <v>1</v>
      </c>
      <c r="I335" s="210"/>
      <c r="J335" s="211">
        <f t="shared" si="80"/>
        <v>0</v>
      </c>
      <c r="K335" s="207" t="s">
        <v>3144</v>
      </c>
      <c r="L335" s="62"/>
      <c r="M335" s="212" t="s">
        <v>22</v>
      </c>
      <c r="N335" s="213" t="s">
        <v>50</v>
      </c>
      <c r="O335" s="43"/>
      <c r="P335" s="214">
        <f t="shared" si="81"/>
        <v>0</v>
      </c>
      <c r="Q335" s="214">
        <v>0</v>
      </c>
      <c r="R335" s="214">
        <f t="shared" si="82"/>
        <v>0</v>
      </c>
      <c r="S335" s="214">
        <v>0</v>
      </c>
      <c r="T335" s="215">
        <f t="shared" si="83"/>
        <v>0</v>
      </c>
      <c r="AR335" s="25" t="s">
        <v>588</v>
      </c>
      <c r="AT335" s="25" t="s">
        <v>230</v>
      </c>
      <c r="AU335" s="25" t="s">
        <v>24</v>
      </c>
      <c r="AY335" s="25" t="s">
        <v>228</v>
      </c>
      <c r="BE335" s="216">
        <f t="shared" si="84"/>
        <v>0</v>
      </c>
      <c r="BF335" s="216">
        <f t="shared" si="85"/>
        <v>0</v>
      </c>
      <c r="BG335" s="216">
        <f t="shared" si="86"/>
        <v>0</v>
      </c>
      <c r="BH335" s="216">
        <f t="shared" si="87"/>
        <v>0</v>
      </c>
      <c r="BI335" s="216">
        <f t="shared" si="88"/>
        <v>0</v>
      </c>
      <c r="BJ335" s="25" t="s">
        <v>24</v>
      </c>
      <c r="BK335" s="216">
        <f t="shared" si="89"/>
        <v>0</v>
      </c>
      <c r="BL335" s="25" t="s">
        <v>588</v>
      </c>
      <c r="BM335" s="25" t="s">
        <v>4674</v>
      </c>
    </row>
    <row r="336" spans="2:65" s="1" customFormat="1" ht="44.25" customHeight="1">
      <c r="B336" s="42"/>
      <c r="C336" s="205" t="s">
        <v>1499</v>
      </c>
      <c r="D336" s="205" t="s">
        <v>230</v>
      </c>
      <c r="E336" s="206" t="s">
        <v>4675</v>
      </c>
      <c r="F336" s="207" t="s">
        <v>4176</v>
      </c>
      <c r="G336" s="208" t="s">
        <v>852</v>
      </c>
      <c r="H336" s="209">
        <v>33</v>
      </c>
      <c r="I336" s="210"/>
      <c r="J336" s="211">
        <f t="shared" si="80"/>
        <v>0</v>
      </c>
      <c r="K336" s="207" t="s">
        <v>3144</v>
      </c>
      <c r="L336" s="62"/>
      <c r="M336" s="212" t="s">
        <v>22</v>
      </c>
      <c r="N336" s="213" t="s">
        <v>50</v>
      </c>
      <c r="O336" s="43"/>
      <c r="P336" s="214">
        <f t="shared" si="81"/>
        <v>0</v>
      </c>
      <c r="Q336" s="214">
        <v>0</v>
      </c>
      <c r="R336" s="214">
        <f t="shared" si="82"/>
        <v>0</v>
      </c>
      <c r="S336" s="214">
        <v>0</v>
      </c>
      <c r="T336" s="215">
        <f t="shared" si="83"/>
        <v>0</v>
      </c>
      <c r="AR336" s="25" t="s">
        <v>588</v>
      </c>
      <c r="AT336" s="25" t="s">
        <v>230</v>
      </c>
      <c r="AU336" s="25" t="s">
        <v>24</v>
      </c>
      <c r="AY336" s="25" t="s">
        <v>228</v>
      </c>
      <c r="BE336" s="216">
        <f t="shared" si="84"/>
        <v>0</v>
      </c>
      <c r="BF336" s="216">
        <f t="shared" si="85"/>
        <v>0</v>
      </c>
      <c r="BG336" s="216">
        <f t="shared" si="86"/>
        <v>0</v>
      </c>
      <c r="BH336" s="216">
        <f t="shared" si="87"/>
        <v>0</v>
      </c>
      <c r="BI336" s="216">
        <f t="shared" si="88"/>
        <v>0</v>
      </c>
      <c r="BJ336" s="25" t="s">
        <v>24</v>
      </c>
      <c r="BK336" s="216">
        <f t="shared" si="89"/>
        <v>0</v>
      </c>
      <c r="BL336" s="25" t="s">
        <v>588</v>
      </c>
      <c r="BM336" s="25" t="s">
        <v>4676</v>
      </c>
    </row>
    <row r="337" spans="2:65" s="1" customFormat="1" ht="44.25" customHeight="1">
      <c r="B337" s="42"/>
      <c r="C337" s="205" t="s">
        <v>1504</v>
      </c>
      <c r="D337" s="205" t="s">
        <v>230</v>
      </c>
      <c r="E337" s="206" t="s">
        <v>4677</v>
      </c>
      <c r="F337" s="207" t="s">
        <v>4678</v>
      </c>
      <c r="G337" s="208" t="s">
        <v>852</v>
      </c>
      <c r="H337" s="209">
        <v>1</v>
      </c>
      <c r="I337" s="210"/>
      <c r="J337" s="211">
        <f t="shared" si="80"/>
        <v>0</v>
      </c>
      <c r="K337" s="207" t="s">
        <v>3144</v>
      </c>
      <c r="L337" s="62"/>
      <c r="M337" s="212" t="s">
        <v>22</v>
      </c>
      <c r="N337" s="213" t="s">
        <v>50</v>
      </c>
      <c r="O337" s="43"/>
      <c r="P337" s="214">
        <f t="shared" si="81"/>
        <v>0</v>
      </c>
      <c r="Q337" s="214">
        <v>0</v>
      </c>
      <c r="R337" s="214">
        <f t="shared" si="82"/>
        <v>0</v>
      </c>
      <c r="S337" s="214">
        <v>0</v>
      </c>
      <c r="T337" s="215">
        <f t="shared" si="83"/>
        <v>0</v>
      </c>
      <c r="AR337" s="25" t="s">
        <v>588</v>
      </c>
      <c r="AT337" s="25" t="s">
        <v>230</v>
      </c>
      <c r="AU337" s="25" t="s">
        <v>24</v>
      </c>
      <c r="AY337" s="25" t="s">
        <v>228</v>
      </c>
      <c r="BE337" s="216">
        <f t="shared" si="84"/>
        <v>0</v>
      </c>
      <c r="BF337" s="216">
        <f t="shared" si="85"/>
        <v>0</v>
      </c>
      <c r="BG337" s="216">
        <f t="shared" si="86"/>
        <v>0</v>
      </c>
      <c r="BH337" s="216">
        <f t="shared" si="87"/>
        <v>0</v>
      </c>
      <c r="BI337" s="216">
        <f t="shared" si="88"/>
        <v>0</v>
      </c>
      <c r="BJ337" s="25" t="s">
        <v>24</v>
      </c>
      <c r="BK337" s="216">
        <f t="shared" si="89"/>
        <v>0</v>
      </c>
      <c r="BL337" s="25" t="s">
        <v>588</v>
      </c>
      <c r="BM337" s="25" t="s">
        <v>4679</v>
      </c>
    </row>
    <row r="338" spans="2:65" s="1" customFormat="1" ht="22.5" customHeight="1">
      <c r="B338" s="42"/>
      <c r="C338" s="205" t="s">
        <v>1510</v>
      </c>
      <c r="D338" s="205" t="s">
        <v>230</v>
      </c>
      <c r="E338" s="206" t="s">
        <v>4680</v>
      </c>
      <c r="F338" s="207" t="s">
        <v>4185</v>
      </c>
      <c r="G338" s="208" t="s">
        <v>852</v>
      </c>
      <c r="H338" s="209">
        <v>14</v>
      </c>
      <c r="I338" s="210"/>
      <c r="J338" s="211">
        <f t="shared" si="80"/>
        <v>0</v>
      </c>
      <c r="K338" s="207" t="s">
        <v>3144</v>
      </c>
      <c r="L338" s="62"/>
      <c r="M338" s="212" t="s">
        <v>22</v>
      </c>
      <c r="N338" s="213" t="s">
        <v>50</v>
      </c>
      <c r="O338" s="43"/>
      <c r="P338" s="214">
        <f t="shared" si="81"/>
        <v>0</v>
      </c>
      <c r="Q338" s="214">
        <v>0</v>
      </c>
      <c r="R338" s="214">
        <f t="shared" si="82"/>
        <v>0</v>
      </c>
      <c r="S338" s="214">
        <v>0</v>
      </c>
      <c r="T338" s="215">
        <f t="shared" si="83"/>
        <v>0</v>
      </c>
      <c r="AR338" s="25" t="s">
        <v>588</v>
      </c>
      <c r="AT338" s="25" t="s">
        <v>230</v>
      </c>
      <c r="AU338" s="25" t="s">
        <v>24</v>
      </c>
      <c r="AY338" s="25" t="s">
        <v>228</v>
      </c>
      <c r="BE338" s="216">
        <f t="shared" si="84"/>
        <v>0</v>
      </c>
      <c r="BF338" s="216">
        <f t="shared" si="85"/>
        <v>0</v>
      </c>
      <c r="BG338" s="216">
        <f t="shared" si="86"/>
        <v>0</v>
      </c>
      <c r="BH338" s="216">
        <f t="shared" si="87"/>
        <v>0</v>
      </c>
      <c r="BI338" s="216">
        <f t="shared" si="88"/>
        <v>0</v>
      </c>
      <c r="BJ338" s="25" t="s">
        <v>24</v>
      </c>
      <c r="BK338" s="216">
        <f t="shared" si="89"/>
        <v>0</v>
      </c>
      <c r="BL338" s="25" t="s">
        <v>588</v>
      </c>
      <c r="BM338" s="25" t="s">
        <v>4681</v>
      </c>
    </row>
    <row r="339" spans="2:65" s="1" customFormat="1" ht="22.5" customHeight="1">
      <c r="B339" s="42"/>
      <c r="C339" s="205" t="s">
        <v>1515</v>
      </c>
      <c r="D339" s="205" t="s">
        <v>230</v>
      </c>
      <c r="E339" s="206" t="s">
        <v>4682</v>
      </c>
      <c r="F339" s="207" t="s">
        <v>4188</v>
      </c>
      <c r="G339" s="208" t="s">
        <v>852</v>
      </c>
      <c r="H339" s="209">
        <v>1</v>
      </c>
      <c r="I339" s="210"/>
      <c r="J339" s="211">
        <f t="shared" si="80"/>
        <v>0</v>
      </c>
      <c r="K339" s="207" t="s">
        <v>3144</v>
      </c>
      <c r="L339" s="62"/>
      <c r="M339" s="212" t="s">
        <v>22</v>
      </c>
      <c r="N339" s="213" t="s">
        <v>50</v>
      </c>
      <c r="O339" s="43"/>
      <c r="P339" s="214">
        <f t="shared" si="81"/>
        <v>0</v>
      </c>
      <c r="Q339" s="214">
        <v>0</v>
      </c>
      <c r="R339" s="214">
        <f t="shared" si="82"/>
        <v>0</v>
      </c>
      <c r="S339" s="214">
        <v>0</v>
      </c>
      <c r="T339" s="215">
        <f t="shared" si="83"/>
        <v>0</v>
      </c>
      <c r="AR339" s="25" t="s">
        <v>588</v>
      </c>
      <c r="AT339" s="25" t="s">
        <v>230</v>
      </c>
      <c r="AU339" s="25" t="s">
        <v>24</v>
      </c>
      <c r="AY339" s="25" t="s">
        <v>228</v>
      </c>
      <c r="BE339" s="216">
        <f t="shared" si="84"/>
        <v>0</v>
      </c>
      <c r="BF339" s="216">
        <f t="shared" si="85"/>
        <v>0</v>
      </c>
      <c r="BG339" s="216">
        <f t="shared" si="86"/>
        <v>0</v>
      </c>
      <c r="BH339" s="216">
        <f t="shared" si="87"/>
        <v>0</v>
      </c>
      <c r="BI339" s="216">
        <f t="shared" si="88"/>
        <v>0</v>
      </c>
      <c r="BJ339" s="25" t="s">
        <v>24</v>
      </c>
      <c r="BK339" s="216">
        <f t="shared" si="89"/>
        <v>0</v>
      </c>
      <c r="BL339" s="25" t="s">
        <v>588</v>
      </c>
      <c r="BM339" s="25" t="s">
        <v>4683</v>
      </c>
    </row>
    <row r="340" spans="2:65" s="1" customFormat="1" ht="22.5" customHeight="1">
      <c r="B340" s="42"/>
      <c r="C340" s="205" t="s">
        <v>1520</v>
      </c>
      <c r="D340" s="205" t="s">
        <v>230</v>
      </c>
      <c r="E340" s="206" t="s">
        <v>4684</v>
      </c>
      <c r="F340" s="207" t="s">
        <v>4194</v>
      </c>
      <c r="G340" s="208" t="s">
        <v>852</v>
      </c>
      <c r="H340" s="209">
        <v>1</v>
      </c>
      <c r="I340" s="210"/>
      <c r="J340" s="211">
        <f t="shared" si="80"/>
        <v>0</v>
      </c>
      <c r="K340" s="207" t="s">
        <v>3144</v>
      </c>
      <c r="L340" s="62"/>
      <c r="M340" s="212" t="s">
        <v>22</v>
      </c>
      <c r="N340" s="213" t="s">
        <v>50</v>
      </c>
      <c r="O340" s="43"/>
      <c r="P340" s="214">
        <f t="shared" si="81"/>
        <v>0</v>
      </c>
      <c r="Q340" s="214">
        <v>0</v>
      </c>
      <c r="R340" s="214">
        <f t="shared" si="82"/>
        <v>0</v>
      </c>
      <c r="S340" s="214">
        <v>0</v>
      </c>
      <c r="T340" s="215">
        <f t="shared" si="83"/>
        <v>0</v>
      </c>
      <c r="AR340" s="25" t="s">
        <v>588</v>
      </c>
      <c r="AT340" s="25" t="s">
        <v>230</v>
      </c>
      <c r="AU340" s="25" t="s">
        <v>24</v>
      </c>
      <c r="AY340" s="25" t="s">
        <v>228</v>
      </c>
      <c r="BE340" s="216">
        <f t="shared" si="84"/>
        <v>0</v>
      </c>
      <c r="BF340" s="216">
        <f t="shared" si="85"/>
        <v>0</v>
      </c>
      <c r="BG340" s="216">
        <f t="shared" si="86"/>
        <v>0</v>
      </c>
      <c r="BH340" s="216">
        <f t="shared" si="87"/>
        <v>0</v>
      </c>
      <c r="BI340" s="216">
        <f t="shared" si="88"/>
        <v>0</v>
      </c>
      <c r="BJ340" s="25" t="s">
        <v>24</v>
      </c>
      <c r="BK340" s="216">
        <f t="shared" si="89"/>
        <v>0</v>
      </c>
      <c r="BL340" s="25" t="s">
        <v>588</v>
      </c>
      <c r="BM340" s="25" t="s">
        <v>4685</v>
      </c>
    </row>
    <row r="341" spans="2:65" s="1" customFormat="1" ht="31.5" customHeight="1">
      <c r="B341" s="42"/>
      <c r="C341" s="205" t="s">
        <v>1524</v>
      </c>
      <c r="D341" s="205" t="s">
        <v>230</v>
      </c>
      <c r="E341" s="206" t="s">
        <v>4686</v>
      </c>
      <c r="F341" s="207" t="s">
        <v>4525</v>
      </c>
      <c r="G341" s="208" t="s">
        <v>852</v>
      </c>
      <c r="H341" s="209">
        <v>1</v>
      </c>
      <c r="I341" s="210"/>
      <c r="J341" s="211">
        <f t="shared" si="80"/>
        <v>0</v>
      </c>
      <c r="K341" s="207" t="s">
        <v>3144</v>
      </c>
      <c r="L341" s="62"/>
      <c r="M341" s="212" t="s">
        <v>22</v>
      </c>
      <c r="N341" s="213" t="s">
        <v>50</v>
      </c>
      <c r="O341" s="43"/>
      <c r="P341" s="214">
        <f t="shared" si="81"/>
        <v>0</v>
      </c>
      <c r="Q341" s="214">
        <v>0</v>
      </c>
      <c r="R341" s="214">
        <f t="shared" si="82"/>
        <v>0</v>
      </c>
      <c r="S341" s="214">
        <v>0</v>
      </c>
      <c r="T341" s="215">
        <f t="shared" si="83"/>
        <v>0</v>
      </c>
      <c r="AR341" s="25" t="s">
        <v>588</v>
      </c>
      <c r="AT341" s="25" t="s">
        <v>230</v>
      </c>
      <c r="AU341" s="25" t="s">
        <v>24</v>
      </c>
      <c r="AY341" s="25" t="s">
        <v>228</v>
      </c>
      <c r="BE341" s="216">
        <f t="shared" si="84"/>
        <v>0</v>
      </c>
      <c r="BF341" s="216">
        <f t="shared" si="85"/>
        <v>0</v>
      </c>
      <c r="BG341" s="216">
        <f t="shared" si="86"/>
        <v>0</v>
      </c>
      <c r="BH341" s="216">
        <f t="shared" si="87"/>
        <v>0</v>
      </c>
      <c r="BI341" s="216">
        <f t="shared" si="88"/>
        <v>0</v>
      </c>
      <c r="BJ341" s="25" t="s">
        <v>24</v>
      </c>
      <c r="BK341" s="216">
        <f t="shared" si="89"/>
        <v>0</v>
      </c>
      <c r="BL341" s="25" t="s">
        <v>588</v>
      </c>
      <c r="BM341" s="25" t="s">
        <v>4687</v>
      </c>
    </row>
    <row r="342" spans="2:65" s="1" customFormat="1" ht="31.5" customHeight="1">
      <c r="B342" s="42"/>
      <c r="C342" s="205" t="s">
        <v>1715</v>
      </c>
      <c r="D342" s="205" t="s">
        <v>230</v>
      </c>
      <c r="E342" s="206" t="s">
        <v>4688</v>
      </c>
      <c r="F342" s="207" t="s">
        <v>4200</v>
      </c>
      <c r="G342" s="208" t="s">
        <v>852</v>
      </c>
      <c r="H342" s="209">
        <v>2</v>
      </c>
      <c r="I342" s="210"/>
      <c r="J342" s="211">
        <f t="shared" si="80"/>
        <v>0</v>
      </c>
      <c r="K342" s="207" t="s">
        <v>3144</v>
      </c>
      <c r="L342" s="62"/>
      <c r="M342" s="212" t="s">
        <v>22</v>
      </c>
      <c r="N342" s="213" t="s">
        <v>50</v>
      </c>
      <c r="O342" s="43"/>
      <c r="P342" s="214">
        <f t="shared" si="81"/>
        <v>0</v>
      </c>
      <c r="Q342" s="214">
        <v>0</v>
      </c>
      <c r="R342" s="214">
        <f t="shared" si="82"/>
        <v>0</v>
      </c>
      <c r="S342" s="214">
        <v>0</v>
      </c>
      <c r="T342" s="215">
        <f t="shared" si="83"/>
        <v>0</v>
      </c>
      <c r="AR342" s="25" t="s">
        <v>588</v>
      </c>
      <c r="AT342" s="25" t="s">
        <v>230</v>
      </c>
      <c r="AU342" s="25" t="s">
        <v>24</v>
      </c>
      <c r="AY342" s="25" t="s">
        <v>228</v>
      </c>
      <c r="BE342" s="216">
        <f t="shared" si="84"/>
        <v>0</v>
      </c>
      <c r="BF342" s="216">
        <f t="shared" si="85"/>
        <v>0</v>
      </c>
      <c r="BG342" s="216">
        <f t="shared" si="86"/>
        <v>0</v>
      </c>
      <c r="BH342" s="216">
        <f t="shared" si="87"/>
        <v>0</v>
      </c>
      <c r="BI342" s="216">
        <f t="shared" si="88"/>
        <v>0</v>
      </c>
      <c r="BJ342" s="25" t="s">
        <v>24</v>
      </c>
      <c r="BK342" s="216">
        <f t="shared" si="89"/>
        <v>0</v>
      </c>
      <c r="BL342" s="25" t="s">
        <v>588</v>
      </c>
      <c r="BM342" s="25" t="s">
        <v>4689</v>
      </c>
    </row>
    <row r="343" spans="2:65" s="1" customFormat="1" ht="31.5" customHeight="1">
      <c r="B343" s="42"/>
      <c r="C343" s="205" t="s">
        <v>1721</v>
      </c>
      <c r="D343" s="205" t="s">
        <v>230</v>
      </c>
      <c r="E343" s="206" t="s">
        <v>4690</v>
      </c>
      <c r="F343" s="207" t="s">
        <v>4295</v>
      </c>
      <c r="G343" s="208" t="s">
        <v>852</v>
      </c>
      <c r="H343" s="209">
        <v>3</v>
      </c>
      <c r="I343" s="210"/>
      <c r="J343" s="211">
        <f t="shared" si="80"/>
        <v>0</v>
      </c>
      <c r="K343" s="207" t="s">
        <v>3144</v>
      </c>
      <c r="L343" s="62"/>
      <c r="M343" s="212" t="s">
        <v>22</v>
      </c>
      <c r="N343" s="213" t="s">
        <v>50</v>
      </c>
      <c r="O343" s="43"/>
      <c r="P343" s="214">
        <f t="shared" si="81"/>
        <v>0</v>
      </c>
      <c r="Q343" s="214">
        <v>0</v>
      </c>
      <c r="R343" s="214">
        <f t="shared" si="82"/>
        <v>0</v>
      </c>
      <c r="S343" s="214">
        <v>0</v>
      </c>
      <c r="T343" s="215">
        <f t="shared" si="83"/>
        <v>0</v>
      </c>
      <c r="AR343" s="25" t="s">
        <v>588</v>
      </c>
      <c r="AT343" s="25" t="s">
        <v>230</v>
      </c>
      <c r="AU343" s="25" t="s">
        <v>24</v>
      </c>
      <c r="AY343" s="25" t="s">
        <v>228</v>
      </c>
      <c r="BE343" s="216">
        <f t="shared" si="84"/>
        <v>0</v>
      </c>
      <c r="BF343" s="216">
        <f t="shared" si="85"/>
        <v>0</v>
      </c>
      <c r="BG343" s="216">
        <f t="shared" si="86"/>
        <v>0</v>
      </c>
      <c r="BH343" s="216">
        <f t="shared" si="87"/>
        <v>0</v>
      </c>
      <c r="BI343" s="216">
        <f t="shared" si="88"/>
        <v>0</v>
      </c>
      <c r="BJ343" s="25" t="s">
        <v>24</v>
      </c>
      <c r="BK343" s="216">
        <f t="shared" si="89"/>
        <v>0</v>
      </c>
      <c r="BL343" s="25" t="s">
        <v>588</v>
      </c>
      <c r="BM343" s="25" t="s">
        <v>4691</v>
      </c>
    </row>
    <row r="344" spans="2:65" s="1" customFormat="1" ht="22.5" customHeight="1">
      <c r="B344" s="42"/>
      <c r="C344" s="205" t="s">
        <v>1728</v>
      </c>
      <c r="D344" s="205" t="s">
        <v>230</v>
      </c>
      <c r="E344" s="206" t="s">
        <v>4692</v>
      </c>
      <c r="F344" s="207" t="s">
        <v>4436</v>
      </c>
      <c r="G344" s="208" t="s">
        <v>852</v>
      </c>
      <c r="H344" s="209">
        <v>13</v>
      </c>
      <c r="I344" s="210"/>
      <c r="J344" s="211">
        <f t="shared" si="80"/>
        <v>0</v>
      </c>
      <c r="K344" s="207" t="s">
        <v>3144</v>
      </c>
      <c r="L344" s="62"/>
      <c r="M344" s="212" t="s">
        <v>22</v>
      </c>
      <c r="N344" s="213" t="s">
        <v>50</v>
      </c>
      <c r="O344" s="43"/>
      <c r="P344" s="214">
        <f t="shared" si="81"/>
        <v>0</v>
      </c>
      <c r="Q344" s="214">
        <v>0</v>
      </c>
      <c r="R344" s="214">
        <f t="shared" si="82"/>
        <v>0</v>
      </c>
      <c r="S344" s="214">
        <v>0</v>
      </c>
      <c r="T344" s="215">
        <f t="shared" si="83"/>
        <v>0</v>
      </c>
      <c r="AR344" s="25" t="s">
        <v>588</v>
      </c>
      <c r="AT344" s="25" t="s">
        <v>230</v>
      </c>
      <c r="AU344" s="25" t="s">
        <v>24</v>
      </c>
      <c r="AY344" s="25" t="s">
        <v>228</v>
      </c>
      <c r="BE344" s="216">
        <f t="shared" si="84"/>
        <v>0</v>
      </c>
      <c r="BF344" s="216">
        <f t="shared" si="85"/>
        <v>0</v>
      </c>
      <c r="BG344" s="216">
        <f t="shared" si="86"/>
        <v>0</v>
      </c>
      <c r="BH344" s="216">
        <f t="shared" si="87"/>
        <v>0</v>
      </c>
      <c r="BI344" s="216">
        <f t="shared" si="88"/>
        <v>0</v>
      </c>
      <c r="BJ344" s="25" t="s">
        <v>24</v>
      </c>
      <c r="BK344" s="216">
        <f t="shared" si="89"/>
        <v>0</v>
      </c>
      <c r="BL344" s="25" t="s">
        <v>588</v>
      </c>
      <c r="BM344" s="25" t="s">
        <v>4693</v>
      </c>
    </row>
    <row r="345" spans="2:65" s="1" customFormat="1" ht="22.5" customHeight="1">
      <c r="B345" s="42"/>
      <c r="C345" s="205" t="s">
        <v>1733</v>
      </c>
      <c r="D345" s="205" t="s">
        <v>230</v>
      </c>
      <c r="E345" s="206" t="s">
        <v>4694</v>
      </c>
      <c r="F345" s="207" t="s">
        <v>4451</v>
      </c>
      <c r="G345" s="208" t="s">
        <v>675</v>
      </c>
      <c r="H345" s="209">
        <v>1</v>
      </c>
      <c r="I345" s="210"/>
      <c r="J345" s="211">
        <f t="shared" si="80"/>
        <v>0</v>
      </c>
      <c r="K345" s="207" t="s">
        <v>3144</v>
      </c>
      <c r="L345" s="62"/>
      <c r="M345" s="212" t="s">
        <v>22</v>
      </c>
      <c r="N345" s="213" t="s">
        <v>50</v>
      </c>
      <c r="O345" s="43"/>
      <c r="P345" s="214">
        <f t="shared" si="81"/>
        <v>0</v>
      </c>
      <c r="Q345" s="214">
        <v>0</v>
      </c>
      <c r="R345" s="214">
        <f t="shared" si="82"/>
        <v>0</v>
      </c>
      <c r="S345" s="214">
        <v>0</v>
      </c>
      <c r="T345" s="215">
        <f t="shared" si="83"/>
        <v>0</v>
      </c>
      <c r="AR345" s="25" t="s">
        <v>588</v>
      </c>
      <c r="AT345" s="25" t="s">
        <v>230</v>
      </c>
      <c r="AU345" s="25" t="s">
        <v>24</v>
      </c>
      <c r="AY345" s="25" t="s">
        <v>228</v>
      </c>
      <c r="BE345" s="216">
        <f t="shared" si="84"/>
        <v>0</v>
      </c>
      <c r="BF345" s="216">
        <f t="shared" si="85"/>
        <v>0</v>
      </c>
      <c r="BG345" s="216">
        <f t="shared" si="86"/>
        <v>0</v>
      </c>
      <c r="BH345" s="216">
        <f t="shared" si="87"/>
        <v>0</v>
      </c>
      <c r="BI345" s="216">
        <f t="shared" si="88"/>
        <v>0</v>
      </c>
      <c r="BJ345" s="25" t="s">
        <v>24</v>
      </c>
      <c r="BK345" s="216">
        <f t="shared" si="89"/>
        <v>0</v>
      </c>
      <c r="BL345" s="25" t="s">
        <v>588</v>
      </c>
      <c r="BM345" s="25" t="s">
        <v>4695</v>
      </c>
    </row>
    <row r="346" spans="2:65" s="1" customFormat="1" ht="22.5" customHeight="1">
      <c r="B346" s="42"/>
      <c r="C346" s="205" t="s">
        <v>1738</v>
      </c>
      <c r="D346" s="205" t="s">
        <v>230</v>
      </c>
      <c r="E346" s="206" t="s">
        <v>4696</v>
      </c>
      <c r="F346" s="207" t="s">
        <v>4206</v>
      </c>
      <c r="G346" s="208" t="s">
        <v>675</v>
      </c>
      <c r="H346" s="209">
        <v>28</v>
      </c>
      <c r="I346" s="210"/>
      <c r="J346" s="211">
        <f t="shared" si="80"/>
        <v>0</v>
      </c>
      <c r="K346" s="207" t="s">
        <v>3144</v>
      </c>
      <c r="L346" s="62"/>
      <c r="M346" s="212" t="s">
        <v>22</v>
      </c>
      <c r="N346" s="213" t="s">
        <v>50</v>
      </c>
      <c r="O346" s="43"/>
      <c r="P346" s="214">
        <f t="shared" si="81"/>
        <v>0</v>
      </c>
      <c r="Q346" s="214">
        <v>0</v>
      </c>
      <c r="R346" s="214">
        <f t="shared" si="82"/>
        <v>0</v>
      </c>
      <c r="S346" s="214">
        <v>0</v>
      </c>
      <c r="T346" s="215">
        <f t="shared" si="83"/>
        <v>0</v>
      </c>
      <c r="AR346" s="25" t="s">
        <v>588</v>
      </c>
      <c r="AT346" s="25" t="s">
        <v>230</v>
      </c>
      <c r="AU346" s="25" t="s">
        <v>24</v>
      </c>
      <c r="AY346" s="25" t="s">
        <v>228</v>
      </c>
      <c r="BE346" s="216">
        <f t="shared" si="84"/>
        <v>0</v>
      </c>
      <c r="BF346" s="216">
        <f t="shared" si="85"/>
        <v>0</v>
      </c>
      <c r="BG346" s="216">
        <f t="shared" si="86"/>
        <v>0</v>
      </c>
      <c r="BH346" s="216">
        <f t="shared" si="87"/>
        <v>0</v>
      </c>
      <c r="BI346" s="216">
        <f t="shared" si="88"/>
        <v>0</v>
      </c>
      <c r="BJ346" s="25" t="s">
        <v>24</v>
      </c>
      <c r="BK346" s="216">
        <f t="shared" si="89"/>
        <v>0</v>
      </c>
      <c r="BL346" s="25" t="s">
        <v>588</v>
      </c>
      <c r="BM346" s="25" t="s">
        <v>4697</v>
      </c>
    </row>
    <row r="347" spans="2:65" s="1" customFormat="1" ht="22.5" customHeight="1">
      <c r="B347" s="42"/>
      <c r="C347" s="205" t="s">
        <v>1744</v>
      </c>
      <c r="D347" s="205" t="s">
        <v>230</v>
      </c>
      <c r="E347" s="206" t="s">
        <v>4698</v>
      </c>
      <c r="F347" s="207" t="s">
        <v>4454</v>
      </c>
      <c r="G347" s="208" t="s">
        <v>675</v>
      </c>
      <c r="H347" s="209">
        <v>1</v>
      </c>
      <c r="I347" s="210"/>
      <c r="J347" s="211">
        <f t="shared" si="80"/>
        <v>0</v>
      </c>
      <c r="K347" s="207" t="s">
        <v>3144</v>
      </c>
      <c r="L347" s="62"/>
      <c r="M347" s="212" t="s">
        <v>22</v>
      </c>
      <c r="N347" s="213" t="s">
        <v>50</v>
      </c>
      <c r="O347" s="43"/>
      <c r="P347" s="214">
        <f t="shared" si="81"/>
        <v>0</v>
      </c>
      <c r="Q347" s="214">
        <v>0</v>
      </c>
      <c r="R347" s="214">
        <f t="shared" si="82"/>
        <v>0</v>
      </c>
      <c r="S347" s="214">
        <v>0</v>
      </c>
      <c r="T347" s="215">
        <f t="shared" si="83"/>
        <v>0</v>
      </c>
      <c r="AR347" s="25" t="s">
        <v>588</v>
      </c>
      <c r="AT347" s="25" t="s">
        <v>230</v>
      </c>
      <c r="AU347" s="25" t="s">
        <v>24</v>
      </c>
      <c r="AY347" s="25" t="s">
        <v>228</v>
      </c>
      <c r="BE347" s="216">
        <f t="shared" si="84"/>
        <v>0</v>
      </c>
      <c r="BF347" s="216">
        <f t="shared" si="85"/>
        <v>0</v>
      </c>
      <c r="BG347" s="216">
        <f t="shared" si="86"/>
        <v>0</v>
      </c>
      <c r="BH347" s="216">
        <f t="shared" si="87"/>
        <v>0</v>
      </c>
      <c r="BI347" s="216">
        <f t="shared" si="88"/>
        <v>0</v>
      </c>
      <c r="BJ347" s="25" t="s">
        <v>24</v>
      </c>
      <c r="BK347" s="216">
        <f t="shared" si="89"/>
        <v>0</v>
      </c>
      <c r="BL347" s="25" t="s">
        <v>588</v>
      </c>
      <c r="BM347" s="25" t="s">
        <v>4699</v>
      </c>
    </row>
    <row r="348" spans="2:65" s="1" customFormat="1" ht="44.25" customHeight="1">
      <c r="B348" s="42"/>
      <c r="C348" s="205" t="s">
        <v>1750</v>
      </c>
      <c r="D348" s="205" t="s">
        <v>230</v>
      </c>
      <c r="E348" s="206" t="s">
        <v>4700</v>
      </c>
      <c r="F348" s="207" t="s">
        <v>4459</v>
      </c>
      <c r="G348" s="208" t="s">
        <v>675</v>
      </c>
      <c r="H348" s="209">
        <v>2</v>
      </c>
      <c r="I348" s="210"/>
      <c r="J348" s="211">
        <f t="shared" si="80"/>
        <v>0</v>
      </c>
      <c r="K348" s="207" t="s">
        <v>3144</v>
      </c>
      <c r="L348" s="62"/>
      <c r="M348" s="212" t="s">
        <v>22</v>
      </c>
      <c r="N348" s="213" t="s">
        <v>50</v>
      </c>
      <c r="O348" s="43"/>
      <c r="P348" s="214">
        <f t="shared" si="81"/>
        <v>0</v>
      </c>
      <c r="Q348" s="214">
        <v>0</v>
      </c>
      <c r="R348" s="214">
        <f t="shared" si="82"/>
        <v>0</v>
      </c>
      <c r="S348" s="214">
        <v>0</v>
      </c>
      <c r="T348" s="215">
        <f t="shared" si="83"/>
        <v>0</v>
      </c>
      <c r="AR348" s="25" t="s">
        <v>588</v>
      </c>
      <c r="AT348" s="25" t="s">
        <v>230</v>
      </c>
      <c r="AU348" s="25" t="s">
        <v>24</v>
      </c>
      <c r="AY348" s="25" t="s">
        <v>228</v>
      </c>
      <c r="BE348" s="216">
        <f t="shared" si="84"/>
        <v>0</v>
      </c>
      <c r="BF348" s="216">
        <f t="shared" si="85"/>
        <v>0</v>
      </c>
      <c r="BG348" s="216">
        <f t="shared" si="86"/>
        <v>0</v>
      </c>
      <c r="BH348" s="216">
        <f t="shared" si="87"/>
        <v>0</v>
      </c>
      <c r="BI348" s="216">
        <f t="shared" si="88"/>
        <v>0</v>
      </c>
      <c r="BJ348" s="25" t="s">
        <v>24</v>
      </c>
      <c r="BK348" s="216">
        <f t="shared" si="89"/>
        <v>0</v>
      </c>
      <c r="BL348" s="25" t="s">
        <v>588</v>
      </c>
      <c r="BM348" s="25" t="s">
        <v>4701</v>
      </c>
    </row>
    <row r="349" spans="2:65" s="1" customFormat="1" ht="44.25" customHeight="1">
      <c r="B349" s="42"/>
      <c r="C349" s="205" t="s">
        <v>1755</v>
      </c>
      <c r="D349" s="205" t="s">
        <v>230</v>
      </c>
      <c r="E349" s="206" t="s">
        <v>4702</v>
      </c>
      <c r="F349" s="207" t="s">
        <v>4215</v>
      </c>
      <c r="G349" s="208" t="s">
        <v>675</v>
      </c>
      <c r="H349" s="209">
        <v>72</v>
      </c>
      <c r="I349" s="210"/>
      <c r="J349" s="211">
        <f t="shared" si="80"/>
        <v>0</v>
      </c>
      <c r="K349" s="207" t="s">
        <v>3144</v>
      </c>
      <c r="L349" s="62"/>
      <c r="M349" s="212" t="s">
        <v>22</v>
      </c>
      <c r="N349" s="213" t="s">
        <v>50</v>
      </c>
      <c r="O349" s="43"/>
      <c r="P349" s="214">
        <f t="shared" si="81"/>
        <v>0</v>
      </c>
      <c r="Q349" s="214">
        <v>0</v>
      </c>
      <c r="R349" s="214">
        <f t="shared" si="82"/>
        <v>0</v>
      </c>
      <c r="S349" s="214">
        <v>0</v>
      </c>
      <c r="T349" s="215">
        <f t="shared" si="83"/>
        <v>0</v>
      </c>
      <c r="AR349" s="25" t="s">
        <v>588</v>
      </c>
      <c r="AT349" s="25" t="s">
        <v>230</v>
      </c>
      <c r="AU349" s="25" t="s">
        <v>24</v>
      </c>
      <c r="AY349" s="25" t="s">
        <v>228</v>
      </c>
      <c r="BE349" s="216">
        <f t="shared" si="84"/>
        <v>0</v>
      </c>
      <c r="BF349" s="216">
        <f t="shared" si="85"/>
        <v>0</v>
      </c>
      <c r="BG349" s="216">
        <f t="shared" si="86"/>
        <v>0</v>
      </c>
      <c r="BH349" s="216">
        <f t="shared" si="87"/>
        <v>0</v>
      </c>
      <c r="BI349" s="216">
        <f t="shared" si="88"/>
        <v>0</v>
      </c>
      <c r="BJ349" s="25" t="s">
        <v>24</v>
      </c>
      <c r="BK349" s="216">
        <f t="shared" si="89"/>
        <v>0</v>
      </c>
      <c r="BL349" s="25" t="s">
        <v>588</v>
      </c>
      <c r="BM349" s="25" t="s">
        <v>4703</v>
      </c>
    </row>
    <row r="350" spans="2:65" s="1" customFormat="1" ht="44.25" customHeight="1">
      <c r="B350" s="42"/>
      <c r="C350" s="205" t="s">
        <v>1761</v>
      </c>
      <c r="D350" s="205" t="s">
        <v>230</v>
      </c>
      <c r="E350" s="206" t="s">
        <v>4704</v>
      </c>
      <c r="F350" s="207" t="s">
        <v>4218</v>
      </c>
      <c r="G350" s="208" t="s">
        <v>675</v>
      </c>
      <c r="H350" s="209">
        <v>3</v>
      </c>
      <c r="I350" s="210"/>
      <c r="J350" s="211">
        <f t="shared" si="80"/>
        <v>0</v>
      </c>
      <c r="K350" s="207" t="s">
        <v>3144</v>
      </c>
      <c r="L350" s="62"/>
      <c r="M350" s="212" t="s">
        <v>22</v>
      </c>
      <c r="N350" s="213" t="s">
        <v>50</v>
      </c>
      <c r="O350" s="43"/>
      <c r="P350" s="214">
        <f t="shared" si="81"/>
        <v>0</v>
      </c>
      <c r="Q350" s="214">
        <v>0</v>
      </c>
      <c r="R350" s="214">
        <f t="shared" si="82"/>
        <v>0</v>
      </c>
      <c r="S350" s="214">
        <v>0</v>
      </c>
      <c r="T350" s="215">
        <f t="shared" si="83"/>
        <v>0</v>
      </c>
      <c r="AR350" s="25" t="s">
        <v>588</v>
      </c>
      <c r="AT350" s="25" t="s">
        <v>230</v>
      </c>
      <c r="AU350" s="25" t="s">
        <v>24</v>
      </c>
      <c r="AY350" s="25" t="s">
        <v>228</v>
      </c>
      <c r="BE350" s="216">
        <f t="shared" si="84"/>
        <v>0</v>
      </c>
      <c r="BF350" s="216">
        <f t="shared" si="85"/>
        <v>0</v>
      </c>
      <c r="BG350" s="216">
        <f t="shared" si="86"/>
        <v>0</v>
      </c>
      <c r="BH350" s="216">
        <f t="shared" si="87"/>
        <v>0</v>
      </c>
      <c r="BI350" s="216">
        <f t="shared" si="88"/>
        <v>0</v>
      </c>
      <c r="BJ350" s="25" t="s">
        <v>24</v>
      </c>
      <c r="BK350" s="216">
        <f t="shared" si="89"/>
        <v>0</v>
      </c>
      <c r="BL350" s="25" t="s">
        <v>588</v>
      </c>
      <c r="BM350" s="25" t="s">
        <v>4705</v>
      </c>
    </row>
    <row r="351" spans="2:65" s="1" customFormat="1" ht="44.25" customHeight="1">
      <c r="B351" s="42"/>
      <c r="C351" s="205" t="s">
        <v>1767</v>
      </c>
      <c r="D351" s="205" t="s">
        <v>230</v>
      </c>
      <c r="E351" s="206" t="s">
        <v>4706</v>
      </c>
      <c r="F351" s="207" t="s">
        <v>4306</v>
      </c>
      <c r="G351" s="208" t="s">
        <v>675</v>
      </c>
      <c r="H351" s="209">
        <v>3</v>
      </c>
      <c r="I351" s="210"/>
      <c r="J351" s="211">
        <f t="shared" si="80"/>
        <v>0</v>
      </c>
      <c r="K351" s="207" t="s">
        <v>3144</v>
      </c>
      <c r="L351" s="62"/>
      <c r="M351" s="212" t="s">
        <v>22</v>
      </c>
      <c r="N351" s="213" t="s">
        <v>50</v>
      </c>
      <c r="O351" s="43"/>
      <c r="P351" s="214">
        <f t="shared" si="81"/>
        <v>0</v>
      </c>
      <c r="Q351" s="214">
        <v>0</v>
      </c>
      <c r="R351" s="214">
        <f t="shared" si="82"/>
        <v>0</v>
      </c>
      <c r="S351" s="214">
        <v>0</v>
      </c>
      <c r="T351" s="215">
        <f t="shared" si="83"/>
        <v>0</v>
      </c>
      <c r="AR351" s="25" t="s">
        <v>588</v>
      </c>
      <c r="AT351" s="25" t="s">
        <v>230</v>
      </c>
      <c r="AU351" s="25" t="s">
        <v>24</v>
      </c>
      <c r="AY351" s="25" t="s">
        <v>228</v>
      </c>
      <c r="BE351" s="216">
        <f t="shared" si="84"/>
        <v>0</v>
      </c>
      <c r="BF351" s="216">
        <f t="shared" si="85"/>
        <v>0</v>
      </c>
      <c r="BG351" s="216">
        <f t="shared" si="86"/>
        <v>0</v>
      </c>
      <c r="BH351" s="216">
        <f t="shared" si="87"/>
        <v>0</v>
      </c>
      <c r="BI351" s="216">
        <f t="shared" si="88"/>
        <v>0</v>
      </c>
      <c r="BJ351" s="25" t="s">
        <v>24</v>
      </c>
      <c r="BK351" s="216">
        <f t="shared" si="89"/>
        <v>0</v>
      </c>
      <c r="BL351" s="25" t="s">
        <v>588</v>
      </c>
      <c r="BM351" s="25" t="s">
        <v>4707</v>
      </c>
    </row>
    <row r="352" spans="2:65" s="1" customFormat="1" ht="44.25" customHeight="1">
      <c r="B352" s="42"/>
      <c r="C352" s="205" t="s">
        <v>1772</v>
      </c>
      <c r="D352" s="205" t="s">
        <v>230</v>
      </c>
      <c r="E352" s="206" t="s">
        <v>4708</v>
      </c>
      <c r="F352" s="207" t="s">
        <v>4221</v>
      </c>
      <c r="G352" s="208" t="s">
        <v>675</v>
      </c>
      <c r="H352" s="209">
        <v>3</v>
      </c>
      <c r="I352" s="210"/>
      <c r="J352" s="211">
        <f t="shared" si="80"/>
        <v>0</v>
      </c>
      <c r="K352" s="207" t="s">
        <v>3144</v>
      </c>
      <c r="L352" s="62"/>
      <c r="M352" s="212" t="s">
        <v>22</v>
      </c>
      <c r="N352" s="213" t="s">
        <v>50</v>
      </c>
      <c r="O352" s="43"/>
      <c r="P352" s="214">
        <f t="shared" si="81"/>
        <v>0</v>
      </c>
      <c r="Q352" s="214">
        <v>0</v>
      </c>
      <c r="R352" s="214">
        <f t="shared" si="82"/>
        <v>0</v>
      </c>
      <c r="S352" s="214">
        <v>0</v>
      </c>
      <c r="T352" s="215">
        <f t="shared" si="83"/>
        <v>0</v>
      </c>
      <c r="AR352" s="25" t="s">
        <v>588</v>
      </c>
      <c r="AT352" s="25" t="s">
        <v>230</v>
      </c>
      <c r="AU352" s="25" t="s">
        <v>24</v>
      </c>
      <c r="AY352" s="25" t="s">
        <v>228</v>
      </c>
      <c r="BE352" s="216">
        <f t="shared" si="84"/>
        <v>0</v>
      </c>
      <c r="BF352" s="216">
        <f t="shared" si="85"/>
        <v>0</v>
      </c>
      <c r="BG352" s="216">
        <f t="shared" si="86"/>
        <v>0</v>
      </c>
      <c r="BH352" s="216">
        <f t="shared" si="87"/>
        <v>0</v>
      </c>
      <c r="BI352" s="216">
        <f t="shared" si="88"/>
        <v>0</v>
      </c>
      <c r="BJ352" s="25" t="s">
        <v>24</v>
      </c>
      <c r="BK352" s="216">
        <f t="shared" si="89"/>
        <v>0</v>
      </c>
      <c r="BL352" s="25" t="s">
        <v>588</v>
      </c>
      <c r="BM352" s="25" t="s">
        <v>4709</v>
      </c>
    </row>
    <row r="353" spans="2:65" s="1" customFormat="1" ht="31.5" customHeight="1">
      <c r="B353" s="42"/>
      <c r="C353" s="205" t="s">
        <v>1778</v>
      </c>
      <c r="D353" s="205" t="s">
        <v>230</v>
      </c>
      <c r="E353" s="206" t="s">
        <v>4710</v>
      </c>
      <c r="F353" s="207" t="s">
        <v>4227</v>
      </c>
      <c r="G353" s="208" t="s">
        <v>263</v>
      </c>
      <c r="H353" s="209">
        <v>160</v>
      </c>
      <c r="I353" s="210"/>
      <c r="J353" s="211">
        <f t="shared" si="80"/>
        <v>0</v>
      </c>
      <c r="K353" s="207" t="s">
        <v>3144</v>
      </c>
      <c r="L353" s="62"/>
      <c r="M353" s="212" t="s">
        <v>22</v>
      </c>
      <c r="N353" s="213" t="s">
        <v>50</v>
      </c>
      <c r="O353" s="43"/>
      <c r="P353" s="214">
        <f t="shared" si="81"/>
        <v>0</v>
      </c>
      <c r="Q353" s="214">
        <v>0</v>
      </c>
      <c r="R353" s="214">
        <f t="shared" si="82"/>
        <v>0</v>
      </c>
      <c r="S353" s="214">
        <v>0</v>
      </c>
      <c r="T353" s="215">
        <f t="shared" si="83"/>
        <v>0</v>
      </c>
      <c r="AR353" s="25" t="s">
        <v>588</v>
      </c>
      <c r="AT353" s="25" t="s">
        <v>230</v>
      </c>
      <c r="AU353" s="25" t="s">
        <v>24</v>
      </c>
      <c r="AY353" s="25" t="s">
        <v>228</v>
      </c>
      <c r="BE353" s="216">
        <f t="shared" si="84"/>
        <v>0</v>
      </c>
      <c r="BF353" s="216">
        <f t="shared" si="85"/>
        <v>0</v>
      </c>
      <c r="BG353" s="216">
        <f t="shared" si="86"/>
        <v>0</v>
      </c>
      <c r="BH353" s="216">
        <f t="shared" si="87"/>
        <v>0</v>
      </c>
      <c r="BI353" s="216">
        <f t="shared" si="88"/>
        <v>0</v>
      </c>
      <c r="BJ353" s="25" t="s">
        <v>24</v>
      </c>
      <c r="BK353" s="216">
        <f t="shared" si="89"/>
        <v>0</v>
      </c>
      <c r="BL353" s="25" t="s">
        <v>588</v>
      </c>
      <c r="BM353" s="25" t="s">
        <v>4711</v>
      </c>
    </row>
    <row r="354" spans="2:65" s="1" customFormat="1" ht="22.5" customHeight="1">
      <c r="B354" s="42"/>
      <c r="C354" s="205" t="s">
        <v>1784</v>
      </c>
      <c r="D354" s="205" t="s">
        <v>230</v>
      </c>
      <c r="E354" s="206" t="s">
        <v>4712</v>
      </c>
      <c r="F354" s="207" t="s">
        <v>4233</v>
      </c>
      <c r="G354" s="208" t="s">
        <v>263</v>
      </c>
      <c r="H354" s="209">
        <v>110</v>
      </c>
      <c r="I354" s="210"/>
      <c r="J354" s="211">
        <f t="shared" si="80"/>
        <v>0</v>
      </c>
      <c r="K354" s="207" t="s">
        <v>3144</v>
      </c>
      <c r="L354" s="62"/>
      <c r="M354" s="212" t="s">
        <v>22</v>
      </c>
      <c r="N354" s="213" t="s">
        <v>50</v>
      </c>
      <c r="O354" s="43"/>
      <c r="P354" s="214">
        <f t="shared" si="81"/>
        <v>0</v>
      </c>
      <c r="Q354" s="214">
        <v>0</v>
      </c>
      <c r="R354" s="214">
        <f t="shared" si="82"/>
        <v>0</v>
      </c>
      <c r="S354" s="214">
        <v>0</v>
      </c>
      <c r="T354" s="215">
        <f t="shared" si="83"/>
        <v>0</v>
      </c>
      <c r="AR354" s="25" t="s">
        <v>588</v>
      </c>
      <c r="AT354" s="25" t="s">
        <v>230</v>
      </c>
      <c r="AU354" s="25" t="s">
        <v>24</v>
      </c>
      <c r="AY354" s="25" t="s">
        <v>228</v>
      </c>
      <c r="BE354" s="216">
        <f t="shared" si="84"/>
        <v>0</v>
      </c>
      <c r="BF354" s="216">
        <f t="shared" si="85"/>
        <v>0</v>
      </c>
      <c r="BG354" s="216">
        <f t="shared" si="86"/>
        <v>0</v>
      </c>
      <c r="BH354" s="216">
        <f t="shared" si="87"/>
        <v>0</v>
      </c>
      <c r="BI354" s="216">
        <f t="shared" si="88"/>
        <v>0</v>
      </c>
      <c r="BJ354" s="25" t="s">
        <v>24</v>
      </c>
      <c r="BK354" s="216">
        <f t="shared" si="89"/>
        <v>0</v>
      </c>
      <c r="BL354" s="25" t="s">
        <v>588</v>
      </c>
      <c r="BM354" s="25" t="s">
        <v>4713</v>
      </c>
    </row>
    <row r="355" spans="2:65" s="1" customFormat="1" ht="22.5" customHeight="1">
      <c r="B355" s="42"/>
      <c r="C355" s="205" t="s">
        <v>1789</v>
      </c>
      <c r="D355" s="205" t="s">
        <v>230</v>
      </c>
      <c r="E355" s="206" t="s">
        <v>4714</v>
      </c>
      <c r="F355" s="207" t="s">
        <v>4242</v>
      </c>
      <c r="G355" s="208" t="s">
        <v>675</v>
      </c>
      <c r="H355" s="209">
        <v>5</v>
      </c>
      <c r="I355" s="210"/>
      <c r="J355" s="211">
        <f t="shared" si="80"/>
        <v>0</v>
      </c>
      <c r="K355" s="207" t="s">
        <v>3144</v>
      </c>
      <c r="L355" s="62"/>
      <c r="M355" s="212" t="s">
        <v>22</v>
      </c>
      <c r="N355" s="213" t="s">
        <v>50</v>
      </c>
      <c r="O355" s="43"/>
      <c r="P355" s="214">
        <f t="shared" si="81"/>
        <v>0</v>
      </c>
      <c r="Q355" s="214">
        <v>0</v>
      </c>
      <c r="R355" s="214">
        <f t="shared" si="82"/>
        <v>0</v>
      </c>
      <c r="S355" s="214">
        <v>0</v>
      </c>
      <c r="T355" s="215">
        <f t="shared" si="83"/>
        <v>0</v>
      </c>
      <c r="AR355" s="25" t="s">
        <v>588</v>
      </c>
      <c r="AT355" s="25" t="s">
        <v>230</v>
      </c>
      <c r="AU355" s="25" t="s">
        <v>24</v>
      </c>
      <c r="AY355" s="25" t="s">
        <v>228</v>
      </c>
      <c r="BE355" s="216">
        <f t="shared" si="84"/>
        <v>0</v>
      </c>
      <c r="BF355" s="216">
        <f t="shared" si="85"/>
        <v>0</v>
      </c>
      <c r="BG355" s="216">
        <f t="shared" si="86"/>
        <v>0</v>
      </c>
      <c r="BH355" s="216">
        <f t="shared" si="87"/>
        <v>0</v>
      </c>
      <c r="BI355" s="216">
        <f t="shared" si="88"/>
        <v>0</v>
      </c>
      <c r="BJ355" s="25" t="s">
        <v>24</v>
      </c>
      <c r="BK355" s="216">
        <f t="shared" si="89"/>
        <v>0</v>
      </c>
      <c r="BL355" s="25" t="s">
        <v>588</v>
      </c>
      <c r="BM355" s="25" t="s">
        <v>4715</v>
      </c>
    </row>
    <row r="356" spans="2:65" s="11" customFormat="1" ht="37.35" customHeight="1">
      <c r="B356" s="188"/>
      <c r="C356" s="189"/>
      <c r="D356" s="202" t="s">
        <v>78</v>
      </c>
      <c r="E356" s="296" t="s">
        <v>272</v>
      </c>
      <c r="F356" s="296" t="s">
        <v>4716</v>
      </c>
      <c r="G356" s="189"/>
      <c r="H356" s="189"/>
      <c r="I356" s="192"/>
      <c r="J356" s="297">
        <f>BK356</f>
        <v>0</v>
      </c>
      <c r="K356" s="189"/>
      <c r="L356" s="194"/>
      <c r="M356" s="195"/>
      <c r="N356" s="196"/>
      <c r="O356" s="196"/>
      <c r="P356" s="197">
        <f>SUM(P357:P398)</f>
        <v>0</v>
      </c>
      <c r="Q356" s="196"/>
      <c r="R356" s="197">
        <f>SUM(R357:R398)</f>
        <v>0</v>
      </c>
      <c r="S356" s="196"/>
      <c r="T356" s="198">
        <f>SUM(T357:T398)</f>
        <v>0</v>
      </c>
      <c r="AR356" s="199" t="s">
        <v>101</v>
      </c>
      <c r="AT356" s="200" t="s">
        <v>78</v>
      </c>
      <c r="AU356" s="200" t="s">
        <v>79</v>
      </c>
      <c r="AY356" s="199" t="s">
        <v>228</v>
      </c>
      <c r="BK356" s="201">
        <f>SUM(BK357:BK398)</f>
        <v>0</v>
      </c>
    </row>
    <row r="357" spans="2:65" s="1" customFormat="1" ht="44.25" customHeight="1">
      <c r="B357" s="42"/>
      <c r="C357" s="205" t="s">
        <v>1794</v>
      </c>
      <c r="D357" s="205" t="s">
        <v>230</v>
      </c>
      <c r="E357" s="206" t="s">
        <v>4717</v>
      </c>
      <c r="F357" s="207" t="s">
        <v>4718</v>
      </c>
      <c r="G357" s="208" t="s">
        <v>852</v>
      </c>
      <c r="H357" s="209">
        <v>1</v>
      </c>
      <c r="I357" s="210"/>
      <c r="J357" s="211">
        <f>ROUND(I357*H357,2)</f>
        <v>0</v>
      </c>
      <c r="K357" s="207" t="s">
        <v>3144</v>
      </c>
      <c r="L357" s="62"/>
      <c r="M357" s="212" t="s">
        <v>22</v>
      </c>
      <c r="N357" s="213" t="s">
        <v>50</v>
      </c>
      <c r="O357" s="43"/>
      <c r="P357" s="214">
        <f>O357*H357</f>
        <v>0</v>
      </c>
      <c r="Q357" s="214">
        <v>0</v>
      </c>
      <c r="R357" s="214">
        <f>Q357*H357</f>
        <v>0</v>
      </c>
      <c r="S357" s="214">
        <v>0</v>
      </c>
      <c r="T357" s="215">
        <f>S357*H357</f>
        <v>0</v>
      </c>
      <c r="AR357" s="25" t="s">
        <v>588</v>
      </c>
      <c r="AT357" s="25" t="s">
        <v>230</v>
      </c>
      <c r="AU357" s="25" t="s">
        <v>24</v>
      </c>
      <c r="AY357" s="25" t="s">
        <v>228</v>
      </c>
      <c r="BE357" s="216">
        <f>IF(N357="základní",J357,0)</f>
        <v>0</v>
      </c>
      <c r="BF357" s="216">
        <f>IF(N357="snížená",J357,0)</f>
        <v>0</v>
      </c>
      <c r="BG357" s="216">
        <f>IF(N357="zákl. přenesená",J357,0)</f>
        <v>0</v>
      </c>
      <c r="BH357" s="216">
        <f>IF(N357="sníž. přenesená",J357,0)</f>
        <v>0</v>
      </c>
      <c r="BI357" s="216">
        <f>IF(N357="nulová",J357,0)</f>
        <v>0</v>
      </c>
      <c r="BJ357" s="25" t="s">
        <v>24</v>
      </c>
      <c r="BK357" s="216">
        <f>ROUND(I357*H357,2)</f>
        <v>0</v>
      </c>
      <c r="BL357" s="25" t="s">
        <v>588</v>
      </c>
      <c r="BM357" s="25" t="s">
        <v>4719</v>
      </c>
    </row>
    <row r="358" spans="2:65" s="1" customFormat="1" ht="256.5">
      <c r="B358" s="42"/>
      <c r="C358" s="64"/>
      <c r="D358" s="219" t="s">
        <v>640</v>
      </c>
      <c r="E358" s="64"/>
      <c r="F358" s="280" t="s">
        <v>4720</v>
      </c>
      <c r="G358" s="64"/>
      <c r="H358" s="64"/>
      <c r="I358" s="173"/>
      <c r="J358" s="64"/>
      <c r="K358" s="64"/>
      <c r="L358" s="62"/>
      <c r="M358" s="255"/>
      <c r="N358" s="43"/>
      <c r="O358" s="43"/>
      <c r="P358" s="43"/>
      <c r="Q358" s="43"/>
      <c r="R358" s="43"/>
      <c r="S358" s="43"/>
      <c r="T358" s="79"/>
      <c r="AT358" s="25" t="s">
        <v>640</v>
      </c>
      <c r="AU358" s="25" t="s">
        <v>24</v>
      </c>
    </row>
    <row r="359" spans="2:65" s="1" customFormat="1" ht="22.5" customHeight="1">
      <c r="B359" s="42"/>
      <c r="C359" s="205" t="s">
        <v>1799</v>
      </c>
      <c r="D359" s="205" t="s">
        <v>230</v>
      </c>
      <c r="E359" s="206" t="s">
        <v>4721</v>
      </c>
      <c r="F359" s="207" t="s">
        <v>4722</v>
      </c>
      <c r="G359" s="208" t="s">
        <v>852</v>
      </c>
      <c r="H359" s="209">
        <v>1</v>
      </c>
      <c r="I359" s="210"/>
      <c r="J359" s="211">
        <f>ROUND(I359*H359,2)</f>
        <v>0</v>
      </c>
      <c r="K359" s="207" t="s">
        <v>3144</v>
      </c>
      <c r="L359" s="62"/>
      <c r="M359" s="212" t="s">
        <v>22</v>
      </c>
      <c r="N359" s="213" t="s">
        <v>50</v>
      </c>
      <c r="O359" s="43"/>
      <c r="P359" s="214">
        <f>O359*H359</f>
        <v>0</v>
      </c>
      <c r="Q359" s="214">
        <v>0</v>
      </c>
      <c r="R359" s="214">
        <f>Q359*H359</f>
        <v>0</v>
      </c>
      <c r="S359" s="214">
        <v>0</v>
      </c>
      <c r="T359" s="215">
        <f>S359*H359</f>
        <v>0</v>
      </c>
      <c r="AR359" s="25" t="s">
        <v>588</v>
      </c>
      <c r="AT359" s="25" t="s">
        <v>230</v>
      </c>
      <c r="AU359" s="25" t="s">
        <v>24</v>
      </c>
      <c r="AY359" s="25" t="s">
        <v>228</v>
      </c>
      <c r="BE359" s="216">
        <f>IF(N359="základní",J359,0)</f>
        <v>0</v>
      </c>
      <c r="BF359" s="216">
        <f>IF(N359="snížená",J359,0)</f>
        <v>0</v>
      </c>
      <c r="BG359" s="216">
        <f>IF(N359="zákl. přenesená",J359,0)</f>
        <v>0</v>
      </c>
      <c r="BH359" s="216">
        <f>IF(N359="sníž. přenesená",J359,0)</f>
        <v>0</v>
      </c>
      <c r="BI359" s="216">
        <f>IF(N359="nulová",J359,0)</f>
        <v>0</v>
      </c>
      <c r="BJ359" s="25" t="s">
        <v>24</v>
      </c>
      <c r="BK359" s="216">
        <f>ROUND(I359*H359,2)</f>
        <v>0</v>
      </c>
      <c r="BL359" s="25" t="s">
        <v>588</v>
      </c>
      <c r="BM359" s="25" t="s">
        <v>4723</v>
      </c>
    </row>
    <row r="360" spans="2:65" s="1" customFormat="1" ht="44.25" customHeight="1">
      <c r="B360" s="42"/>
      <c r="C360" s="205" t="s">
        <v>1804</v>
      </c>
      <c r="D360" s="205" t="s">
        <v>230</v>
      </c>
      <c r="E360" s="206" t="s">
        <v>4724</v>
      </c>
      <c r="F360" s="207" t="s">
        <v>4725</v>
      </c>
      <c r="G360" s="208" t="s">
        <v>852</v>
      </c>
      <c r="H360" s="209">
        <v>2</v>
      </c>
      <c r="I360" s="210"/>
      <c r="J360" s="211">
        <f>ROUND(I360*H360,2)</f>
        <v>0</v>
      </c>
      <c r="K360" s="207" t="s">
        <v>3144</v>
      </c>
      <c r="L360" s="62"/>
      <c r="M360" s="212" t="s">
        <v>22</v>
      </c>
      <c r="N360" s="213" t="s">
        <v>50</v>
      </c>
      <c r="O360" s="43"/>
      <c r="P360" s="214">
        <f>O360*H360</f>
        <v>0</v>
      </c>
      <c r="Q360" s="214">
        <v>0</v>
      </c>
      <c r="R360" s="214">
        <f>Q360*H360</f>
        <v>0</v>
      </c>
      <c r="S360" s="214">
        <v>0</v>
      </c>
      <c r="T360" s="215">
        <f>S360*H360</f>
        <v>0</v>
      </c>
      <c r="AR360" s="25" t="s">
        <v>588</v>
      </c>
      <c r="AT360" s="25" t="s">
        <v>230</v>
      </c>
      <c r="AU360" s="25" t="s">
        <v>24</v>
      </c>
      <c r="AY360" s="25" t="s">
        <v>228</v>
      </c>
      <c r="BE360" s="216">
        <f>IF(N360="základní",J360,0)</f>
        <v>0</v>
      </c>
      <c r="BF360" s="216">
        <f>IF(N360="snížená",J360,0)</f>
        <v>0</v>
      </c>
      <c r="BG360" s="216">
        <f>IF(N360="zákl. přenesená",J360,0)</f>
        <v>0</v>
      </c>
      <c r="BH360" s="216">
        <f>IF(N360="sníž. přenesená",J360,0)</f>
        <v>0</v>
      </c>
      <c r="BI360" s="216">
        <f>IF(N360="nulová",J360,0)</f>
        <v>0</v>
      </c>
      <c r="BJ360" s="25" t="s">
        <v>24</v>
      </c>
      <c r="BK360" s="216">
        <f>ROUND(I360*H360,2)</f>
        <v>0</v>
      </c>
      <c r="BL360" s="25" t="s">
        <v>588</v>
      </c>
      <c r="BM360" s="25" t="s">
        <v>4726</v>
      </c>
    </row>
    <row r="361" spans="2:65" s="1" customFormat="1" ht="44.25" customHeight="1">
      <c r="B361" s="42"/>
      <c r="C361" s="205" t="s">
        <v>1810</v>
      </c>
      <c r="D361" s="205" t="s">
        <v>230</v>
      </c>
      <c r="E361" s="206" t="s">
        <v>4727</v>
      </c>
      <c r="F361" s="207" t="s">
        <v>4149</v>
      </c>
      <c r="G361" s="208" t="s">
        <v>852</v>
      </c>
      <c r="H361" s="209">
        <v>10</v>
      </c>
      <c r="I361" s="210"/>
      <c r="J361" s="211">
        <f>ROUND(I361*H361,2)</f>
        <v>0</v>
      </c>
      <c r="K361" s="207" t="s">
        <v>3144</v>
      </c>
      <c r="L361" s="62"/>
      <c r="M361" s="212" t="s">
        <v>22</v>
      </c>
      <c r="N361" s="213" t="s">
        <v>50</v>
      </c>
      <c r="O361" s="43"/>
      <c r="P361" s="214">
        <f>O361*H361</f>
        <v>0</v>
      </c>
      <c r="Q361" s="214">
        <v>0</v>
      </c>
      <c r="R361" s="214">
        <f>Q361*H361</f>
        <v>0</v>
      </c>
      <c r="S361" s="214">
        <v>0</v>
      </c>
      <c r="T361" s="215">
        <f>S361*H361</f>
        <v>0</v>
      </c>
      <c r="AR361" s="25" t="s">
        <v>588</v>
      </c>
      <c r="AT361" s="25" t="s">
        <v>230</v>
      </c>
      <c r="AU361" s="25" t="s">
        <v>24</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588</v>
      </c>
      <c r="BM361" s="25" t="s">
        <v>4728</v>
      </c>
    </row>
    <row r="362" spans="2:65" s="1" customFormat="1" ht="54">
      <c r="B362" s="42"/>
      <c r="C362" s="64"/>
      <c r="D362" s="219" t="s">
        <v>640</v>
      </c>
      <c r="E362" s="64"/>
      <c r="F362" s="280" t="s">
        <v>4151</v>
      </c>
      <c r="G362" s="64"/>
      <c r="H362" s="64"/>
      <c r="I362" s="173"/>
      <c r="J362" s="64"/>
      <c r="K362" s="64"/>
      <c r="L362" s="62"/>
      <c r="M362" s="255"/>
      <c r="N362" s="43"/>
      <c r="O362" s="43"/>
      <c r="P362" s="43"/>
      <c r="Q362" s="43"/>
      <c r="R362" s="43"/>
      <c r="S362" s="43"/>
      <c r="T362" s="79"/>
      <c r="AT362" s="25" t="s">
        <v>640</v>
      </c>
      <c r="AU362" s="25" t="s">
        <v>24</v>
      </c>
    </row>
    <row r="363" spans="2:65" s="1" customFormat="1" ht="31.5" customHeight="1">
      <c r="B363" s="42"/>
      <c r="C363" s="205" t="s">
        <v>1816</v>
      </c>
      <c r="D363" s="205" t="s">
        <v>230</v>
      </c>
      <c r="E363" s="206" t="s">
        <v>4729</v>
      </c>
      <c r="F363" s="207" t="s">
        <v>4161</v>
      </c>
      <c r="G363" s="208" t="s">
        <v>852</v>
      </c>
      <c r="H363" s="209">
        <v>9</v>
      </c>
      <c r="I363" s="210"/>
      <c r="J363" s="211">
        <f t="shared" ref="J363:J398" si="90">ROUND(I363*H363,2)</f>
        <v>0</v>
      </c>
      <c r="K363" s="207" t="s">
        <v>3144</v>
      </c>
      <c r="L363" s="62"/>
      <c r="M363" s="212" t="s">
        <v>22</v>
      </c>
      <c r="N363" s="213" t="s">
        <v>50</v>
      </c>
      <c r="O363" s="43"/>
      <c r="P363" s="214">
        <f t="shared" ref="P363:P398" si="91">O363*H363</f>
        <v>0</v>
      </c>
      <c r="Q363" s="214">
        <v>0</v>
      </c>
      <c r="R363" s="214">
        <f t="shared" ref="R363:R398" si="92">Q363*H363</f>
        <v>0</v>
      </c>
      <c r="S363" s="214">
        <v>0</v>
      </c>
      <c r="T363" s="215">
        <f t="shared" ref="T363:T398" si="93">S363*H363</f>
        <v>0</v>
      </c>
      <c r="AR363" s="25" t="s">
        <v>588</v>
      </c>
      <c r="AT363" s="25" t="s">
        <v>230</v>
      </c>
      <c r="AU363" s="25" t="s">
        <v>24</v>
      </c>
      <c r="AY363" s="25" t="s">
        <v>228</v>
      </c>
      <c r="BE363" s="216">
        <f t="shared" ref="BE363:BE398" si="94">IF(N363="základní",J363,0)</f>
        <v>0</v>
      </c>
      <c r="BF363" s="216">
        <f t="shared" ref="BF363:BF398" si="95">IF(N363="snížená",J363,0)</f>
        <v>0</v>
      </c>
      <c r="BG363" s="216">
        <f t="shared" ref="BG363:BG398" si="96">IF(N363="zákl. přenesená",J363,0)</f>
        <v>0</v>
      </c>
      <c r="BH363" s="216">
        <f t="shared" ref="BH363:BH398" si="97">IF(N363="sníž. přenesená",J363,0)</f>
        <v>0</v>
      </c>
      <c r="BI363" s="216">
        <f t="shared" ref="BI363:BI398" si="98">IF(N363="nulová",J363,0)</f>
        <v>0</v>
      </c>
      <c r="BJ363" s="25" t="s">
        <v>24</v>
      </c>
      <c r="BK363" s="216">
        <f t="shared" ref="BK363:BK398" si="99">ROUND(I363*H363,2)</f>
        <v>0</v>
      </c>
      <c r="BL363" s="25" t="s">
        <v>588</v>
      </c>
      <c r="BM363" s="25" t="s">
        <v>4730</v>
      </c>
    </row>
    <row r="364" spans="2:65" s="1" customFormat="1" ht="31.5" customHeight="1">
      <c r="B364" s="42"/>
      <c r="C364" s="205" t="s">
        <v>1821</v>
      </c>
      <c r="D364" s="205" t="s">
        <v>230</v>
      </c>
      <c r="E364" s="206" t="s">
        <v>4731</v>
      </c>
      <c r="F364" s="207" t="s">
        <v>4164</v>
      </c>
      <c r="G364" s="208" t="s">
        <v>852</v>
      </c>
      <c r="H364" s="209">
        <v>2</v>
      </c>
      <c r="I364" s="210"/>
      <c r="J364" s="211">
        <f t="shared" si="90"/>
        <v>0</v>
      </c>
      <c r="K364" s="207" t="s">
        <v>3144</v>
      </c>
      <c r="L364" s="62"/>
      <c r="M364" s="212" t="s">
        <v>22</v>
      </c>
      <c r="N364" s="213" t="s">
        <v>50</v>
      </c>
      <c r="O364" s="43"/>
      <c r="P364" s="214">
        <f t="shared" si="91"/>
        <v>0</v>
      </c>
      <c r="Q364" s="214">
        <v>0</v>
      </c>
      <c r="R364" s="214">
        <f t="shared" si="92"/>
        <v>0</v>
      </c>
      <c r="S364" s="214">
        <v>0</v>
      </c>
      <c r="T364" s="215">
        <f t="shared" si="93"/>
        <v>0</v>
      </c>
      <c r="AR364" s="25" t="s">
        <v>588</v>
      </c>
      <c r="AT364" s="25" t="s">
        <v>230</v>
      </c>
      <c r="AU364" s="25" t="s">
        <v>24</v>
      </c>
      <c r="AY364" s="25" t="s">
        <v>228</v>
      </c>
      <c r="BE364" s="216">
        <f t="shared" si="94"/>
        <v>0</v>
      </c>
      <c r="BF364" s="216">
        <f t="shared" si="95"/>
        <v>0</v>
      </c>
      <c r="BG364" s="216">
        <f t="shared" si="96"/>
        <v>0</v>
      </c>
      <c r="BH364" s="216">
        <f t="shared" si="97"/>
        <v>0</v>
      </c>
      <c r="BI364" s="216">
        <f t="shared" si="98"/>
        <v>0</v>
      </c>
      <c r="BJ364" s="25" t="s">
        <v>24</v>
      </c>
      <c r="BK364" s="216">
        <f t="shared" si="99"/>
        <v>0</v>
      </c>
      <c r="BL364" s="25" t="s">
        <v>588</v>
      </c>
      <c r="BM364" s="25" t="s">
        <v>4732</v>
      </c>
    </row>
    <row r="365" spans="2:65" s="1" customFormat="1" ht="31.5" customHeight="1">
      <c r="B365" s="42"/>
      <c r="C365" s="205" t="s">
        <v>1827</v>
      </c>
      <c r="D365" s="205" t="s">
        <v>230</v>
      </c>
      <c r="E365" s="206" t="s">
        <v>4733</v>
      </c>
      <c r="F365" s="207" t="s">
        <v>4734</v>
      </c>
      <c r="G365" s="208" t="s">
        <v>675</v>
      </c>
      <c r="H365" s="209">
        <v>2</v>
      </c>
      <c r="I365" s="210"/>
      <c r="J365" s="211">
        <f t="shared" si="90"/>
        <v>0</v>
      </c>
      <c r="K365" s="207" t="s">
        <v>3144</v>
      </c>
      <c r="L365" s="62"/>
      <c r="M365" s="212" t="s">
        <v>22</v>
      </c>
      <c r="N365" s="213" t="s">
        <v>50</v>
      </c>
      <c r="O365" s="43"/>
      <c r="P365" s="214">
        <f t="shared" si="91"/>
        <v>0</v>
      </c>
      <c r="Q365" s="214">
        <v>0</v>
      </c>
      <c r="R365" s="214">
        <f t="shared" si="92"/>
        <v>0</v>
      </c>
      <c r="S365" s="214">
        <v>0</v>
      </c>
      <c r="T365" s="215">
        <f t="shared" si="93"/>
        <v>0</v>
      </c>
      <c r="AR365" s="25" t="s">
        <v>588</v>
      </c>
      <c r="AT365" s="25" t="s">
        <v>230</v>
      </c>
      <c r="AU365" s="25" t="s">
        <v>24</v>
      </c>
      <c r="AY365" s="25" t="s">
        <v>228</v>
      </c>
      <c r="BE365" s="216">
        <f t="shared" si="94"/>
        <v>0</v>
      </c>
      <c r="BF365" s="216">
        <f t="shared" si="95"/>
        <v>0</v>
      </c>
      <c r="BG365" s="216">
        <f t="shared" si="96"/>
        <v>0</v>
      </c>
      <c r="BH365" s="216">
        <f t="shared" si="97"/>
        <v>0</v>
      </c>
      <c r="BI365" s="216">
        <f t="shared" si="98"/>
        <v>0</v>
      </c>
      <c r="BJ365" s="25" t="s">
        <v>24</v>
      </c>
      <c r="BK365" s="216">
        <f t="shared" si="99"/>
        <v>0</v>
      </c>
      <c r="BL365" s="25" t="s">
        <v>588</v>
      </c>
      <c r="BM365" s="25" t="s">
        <v>4735</v>
      </c>
    </row>
    <row r="366" spans="2:65" s="1" customFormat="1" ht="31.5" customHeight="1">
      <c r="B366" s="42"/>
      <c r="C366" s="205" t="s">
        <v>1832</v>
      </c>
      <c r="D366" s="205" t="s">
        <v>230</v>
      </c>
      <c r="E366" s="206" t="s">
        <v>4736</v>
      </c>
      <c r="F366" s="207" t="s">
        <v>4737</v>
      </c>
      <c r="G366" s="208" t="s">
        <v>675</v>
      </c>
      <c r="H366" s="209">
        <v>12</v>
      </c>
      <c r="I366" s="210"/>
      <c r="J366" s="211">
        <f t="shared" si="90"/>
        <v>0</v>
      </c>
      <c r="K366" s="207" t="s">
        <v>3144</v>
      </c>
      <c r="L366" s="62"/>
      <c r="M366" s="212" t="s">
        <v>22</v>
      </c>
      <c r="N366" s="213" t="s">
        <v>50</v>
      </c>
      <c r="O366" s="43"/>
      <c r="P366" s="214">
        <f t="shared" si="91"/>
        <v>0</v>
      </c>
      <c r="Q366" s="214">
        <v>0</v>
      </c>
      <c r="R366" s="214">
        <f t="shared" si="92"/>
        <v>0</v>
      </c>
      <c r="S366" s="214">
        <v>0</v>
      </c>
      <c r="T366" s="215">
        <f t="shared" si="93"/>
        <v>0</v>
      </c>
      <c r="AR366" s="25" t="s">
        <v>588</v>
      </c>
      <c r="AT366" s="25" t="s">
        <v>230</v>
      </c>
      <c r="AU366" s="25" t="s">
        <v>24</v>
      </c>
      <c r="AY366" s="25" t="s">
        <v>228</v>
      </c>
      <c r="BE366" s="216">
        <f t="shared" si="94"/>
        <v>0</v>
      </c>
      <c r="BF366" s="216">
        <f t="shared" si="95"/>
        <v>0</v>
      </c>
      <c r="BG366" s="216">
        <f t="shared" si="96"/>
        <v>0</v>
      </c>
      <c r="BH366" s="216">
        <f t="shared" si="97"/>
        <v>0</v>
      </c>
      <c r="BI366" s="216">
        <f t="shared" si="98"/>
        <v>0</v>
      </c>
      <c r="BJ366" s="25" t="s">
        <v>24</v>
      </c>
      <c r="BK366" s="216">
        <f t="shared" si="99"/>
        <v>0</v>
      </c>
      <c r="BL366" s="25" t="s">
        <v>588</v>
      </c>
      <c r="BM366" s="25" t="s">
        <v>4738</v>
      </c>
    </row>
    <row r="367" spans="2:65" s="1" customFormat="1" ht="31.5" customHeight="1">
      <c r="B367" s="42"/>
      <c r="C367" s="205" t="s">
        <v>1837</v>
      </c>
      <c r="D367" s="205" t="s">
        <v>230</v>
      </c>
      <c r="E367" s="206" t="s">
        <v>4739</v>
      </c>
      <c r="F367" s="207" t="s">
        <v>4740</v>
      </c>
      <c r="G367" s="208" t="s">
        <v>675</v>
      </c>
      <c r="H367" s="209">
        <v>6</v>
      </c>
      <c r="I367" s="210"/>
      <c r="J367" s="211">
        <f t="shared" si="90"/>
        <v>0</v>
      </c>
      <c r="K367" s="207" t="s">
        <v>3144</v>
      </c>
      <c r="L367" s="62"/>
      <c r="M367" s="212" t="s">
        <v>22</v>
      </c>
      <c r="N367" s="213" t="s">
        <v>50</v>
      </c>
      <c r="O367" s="43"/>
      <c r="P367" s="214">
        <f t="shared" si="91"/>
        <v>0</v>
      </c>
      <c r="Q367" s="214">
        <v>0</v>
      </c>
      <c r="R367" s="214">
        <f t="shared" si="92"/>
        <v>0</v>
      </c>
      <c r="S367" s="214">
        <v>0</v>
      </c>
      <c r="T367" s="215">
        <f t="shared" si="93"/>
        <v>0</v>
      </c>
      <c r="AR367" s="25" t="s">
        <v>588</v>
      </c>
      <c r="AT367" s="25" t="s">
        <v>230</v>
      </c>
      <c r="AU367" s="25" t="s">
        <v>24</v>
      </c>
      <c r="AY367" s="25" t="s">
        <v>228</v>
      </c>
      <c r="BE367" s="216">
        <f t="shared" si="94"/>
        <v>0</v>
      </c>
      <c r="BF367" s="216">
        <f t="shared" si="95"/>
        <v>0</v>
      </c>
      <c r="BG367" s="216">
        <f t="shared" si="96"/>
        <v>0</v>
      </c>
      <c r="BH367" s="216">
        <f t="shared" si="97"/>
        <v>0</v>
      </c>
      <c r="BI367" s="216">
        <f t="shared" si="98"/>
        <v>0</v>
      </c>
      <c r="BJ367" s="25" t="s">
        <v>24</v>
      </c>
      <c r="BK367" s="216">
        <f t="shared" si="99"/>
        <v>0</v>
      </c>
      <c r="BL367" s="25" t="s">
        <v>588</v>
      </c>
      <c r="BM367" s="25" t="s">
        <v>4741</v>
      </c>
    </row>
    <row r="368" spans="2:65" s="1" customFormat="1" ht="31.5" customHeight="1">
      <c r="B368" s="42"/>
      <c r="C368" s="205" t="s">
        <v>1842</v>
      </c>
      <c r="D368" s="205" t="s">
        <v>230</v>
      </c>
      <c r="E368" s="206" t="s">
        <v>4742</v>
      </c>
      <c r="F368" s="207" t="s">
        <v>4743</v>
      </c>
      <c r="G368" s="208" t="s">
        <v>675</v>
      </c>
      <c r="H368" s="209">
        <v>5</v>
      </c>
      <c r="I368" s="210"/>
      <c r="J368" s="211">
        <f t="shared" si="90"/>
        <v>0</v>
      </c>
      <c r="K368" s="207" t="s">
        <v>3144</v>
      </c>
      <c r="L368" s="62"/>
      <c r="M368" s="212" t="s">
        <v>22</v>
      </c>
      <c r="N368" s="213" t="s">
        <v>50</v>
      </c>
      <c r="O368" s="43"/>
      <c r="P368" s="214">
        <f t="shared" si="91"/>
        <v>0</v>
      </c>
      <c r="Q368" s="214">
        <v>0</v>
      </c>
      <c r="R368" s="214">
        <f t="shared" si="92"/>
        <v>0</v>
      </c>
      <c r="S368" s="214">
        <v>0</v>
      </c>
      <c r="T368" s="215">
        <f t="shared" si="93"/>
        <v>0</v>
      </c>
      <c r="AR368" s="25" t="s">
        <v>588</v>
      </c>
      <c r="AT368" s="25" t="s">
        <v>230</v>
      </c>
      <c r="AU368" s="25" t="s">
        <v>24</v>
      </c>
      <c r="AY368" s="25" t="s">
        <v>228</v>
      </c>
      <c r="BE368" s="216">
        <f t="shared" si="94"/>
        <v>0</v>
      </c>
      <c r="BF368" s="216">
        <f t="shared" si="95"/>
        <v>0</v>
      </c>
      <c r="BG368" s="216">
        <f t="shared" si="96"/>
        <v>0</v>
      </c>
      <c r="BH368" s="216">
        <f t="shared" si="97"/>
        <v>0</v>
      </c>
      <c r="BI368" s="216">
        <f t="shared" si="98"/>
        <v>0</v>
      </c>
      <c r="BJ368" s="25" t="s">
        <v>24</v>
      </c>
      <c r="BK368" s="216">
        <f t="shared" si="99"/>
        <v>0</v>
      </c>
      <c r="BL368" s="25" t="s">
        <v>588</v>
      </c>
      <c r="BM368" s="25" t="s">
        <v>4744</v>
      </c>
    </row>
    <row r="369" spans="2:65" s="1" customFormat="1" ht="31.5" customHeight="1">
      <c r="B369" s="42"/>
      <c r="C369" s="205" t="s">
        <v>1847</v>
      </c>
      <c r="D369" s="205" t="s">
        <v>230</v>
      </c>
      <c r="E369" s="206" t="s">
        <v>4745</v>
      </c>
      <c r="F369" s="207" t="s">
        <v>4746</v>
      </c>
      <c r="G369" s="208" t="s">
        <v>675</v>
      </c>
      <c r="H369" s="209">
        <v>3</v>
      </c>
      <c r="I369" s="210"/>
      <c r="J369" s="211">
        <f t="shared" si="90"/>
        <v>0</v>
      </c>
      <c r="K369" s="207" t="s">
        <v>3144</v>
      </c>
      <c r="L369" s="62"/>
      <c r="M369" s="212" t="s">
        <v>22</v>
      </c>
      <c r="N369" s="213" t="s">
        <v>50</v>
      </c>
      <c r="O369" s="43"/>
      <c r="P369" s="214">
        <f t="shared" si="91"/>
        <v>0</v>
      </c>
      <c r="Q369" s="214">
        <v>0</v>
      </c>
      <c r="R369" s="214">
        <f t="shared" si="92"/>
        <v>0</v>
      </c>
      <c r="S369" s="214">
        <v>0</v>
      </c>
      <c r="T369" s="215">
        <f t="shared" si="93"/>
        <v>0</v>
      </c>
      <c r="AR369" s="25" t="s">
        <v>588</v>
      </c>
      <c r="AT369" s="25" t="s">
        <v>230</v>
      </c>
      <c r="AU369" s="25" t="s">
        <v>24</v>
      </c>
      <c r="AY369" s="25" t="s">
        <v>228</v>
      </c>
      <c r="BE369" s="216">
        <f t="shared" si="94"/>
        <v>0</v>
      </c>
      <c r="BF369" s="216">
        <f t="shared" si="95"/>
        <v>0</v>
      </c>
      <c r="BG369" s="216">
        <f t="shared" si="96"/>
        <v>0</v>
      </c>
      <c r="BH369" s="216">
        <f t="shared" si="97"/>
        <v>0</v>
      </c>
      <c r="BI369" s="216">
        <f t="shared" si="98"/>
        <v>0</v>
      </c>
      <c r="BJ369" s="25" t="s">
        <v>24</v>
      </c>
      <c r="BK369" s="216">
        <f t="shared" si="99"/>
        <v>0</v>
      </c>
      <c r="BL369" s="25" t="s">
        <v>588</v>
      </c>
      <c r="BM369" s="25" t="s">
        <v>4747</v>
      </c>
    </row>
    <row r="370" spans="2:65" s="1" customFormat="1" ht="22.5" customHeight="1">
      <c r="B370" s="42"/>
      <c r="C370" s="205" t="s">
        <v>1852</v>
      </c>
      <c r="D370" s="205" t="s">
        <v>230</v>
      </c>
      <c r="E370" s="206" t="s">
        <v>4748</v>
      </c>
      <c r="F370" s="207" t="s">
        <v>4749</v>
      </c>
      <c r="G370" s="208" t="s">
        <v>852</v>
      </c>
      <c r="H370" s="209">
        <v>2</v>
      </c>
      <c r="I370" s="210"/>
      <c r="J370" s="211">
        <f t="shared" si="90"/>
        <v>0</v>
      </c>
      <c r="K370" s="207" t="s">
        <v>3144</v>
      </c>
      <c r="L370" s="62"/>
      <c r="M370" s="212" t="s">
        <v>22</v>
      </c>
      <c r="N370" s="213" t="s">
        <v>50</v>
      </c>
      <c r="O370" s="43"/>
      <c r="P370" s="214">
        <f t="shared" si="91"/>
        <v>0</v>
      </c>
      <c r="Q370" s="214">
        <v>0</v>
      </c>
      <c r="R370" s="214">
        <f t="shared" si="92"/>
        <v>0</v>
      </c>
      <c r="S370" s="214">
        <v>0</v>
      </c>
      <c r="T370" s="215">
        <f t="shared" si="93"/>
        <v>0</v>
      </c>
      <c r="AR370" s="25" t="s">
        <v>588</v>
      </c>
      <c r="AT370" s="25" t="s">
        <v>230</v>
      </c>
      <c r="AU370" s="25" t="s">
        <v>24</v>
      </c>
      <c r="AY370" s="25" t="s">
        <v>228</v>
      </c>
      <c r="BE370" s="216">
        <f t="shared" si="94"/>
        <v>0</v>
      </c>
      <c r="BF370" s="216">
        <f t="shared" si="95"/>
        <v>0</v>
      </c>
      <c r="BG370" s="216">
        <f t="shared" si="96"/>
        <v>0</v>
      </c>
      <c r="BH370" s="216">
        <f t="shared" si="97"/>
        <v>0</v>
      </c>
      <c r="BI370" s="216">
        <f t="shared" si="98"/>
        <v>0</v>
      </c>
      <c r="BJ370" s="25" t="s">
        <v>24</v>
      </c>
      <c r="BK370" s="216">
        <f t="shared" si="99"/>
        <v>0</v>
      </c>
      <c r="BL370" s="25" t="s">
        <v>588</v>
      </c>
      <c r="BM370" s="25" t="s">
        <v>4750</v>
      </c>
    </row>
    <row r="371" spans="2:65" s="1" customFormat="1" ht="44.25" customHeight="1">
      <c r="B371" s="42"/>
      <c r="C371" s="205" t="s">
        <v>1857</v>
      </c>
      <c r="D371" s="205" t="s">
        <v>230</v>
      </c>
      <c r="E371" s="206" t="s">
        <v>4751</v>
      </c>
      <c r="F371" s="207" t="s">
        <v>4673</v>
      </c>
      <c r="G371" s="208" t="s">
        <v>852</v>
      </c>
      <c r="H371" s="209">
        <v>2</v>
      </c>
      <c r="I371" s="210"/>
      <c r="J371" s="211">
        <f t="shared" si="90"/>
        <v>0</v>
      </c>
      <c r="K371" s="207" t="s">
        <v>3144</v>
      </c>
      <c r="L371" s="62"/>
      <c r="M371" s="212" t="s">
        <v>22</v>
      </c>
      <c r="N371" s="213" t="s">
        <v>50</v>
      </c>
      <c r="O371" s="43"/>
      <c r="P371" s="214">
        <f t="shared" si="91"/>
        <v>0</v>
      </c>
      <c r="Q371" s="214">
        <v>0</v>
      </c>
      <c r="R371" s="214">
        <f t="shared" si="92"/>
        <v>0</v>
      </c>
      <c r="S371" s="214">
        <v>0</v>
      </c>
      <c r="T371" s="215">
        <f t="shared" si="93"/>
        <v>0</v>
      </c>
      <c r="AR371" s="25" t="s">
        <v>588</v>
      </c>
      <c r="AT371" s="25" t="s">
        <v>230</v>
      </c>
      <c r="AU371" s="25" t="s">
        <v>24</v>
      </c>
      <c r="AY371" s="25" t="s">
        <v>228</v>
      </c>
      <c r="BE371" s="216">
        <f t="shared" si="94"/>
        <v>0</v>
      </c>
      <c r="BF371" s="216">
        <f t="shared" si="95"/>
        <v>0</v>
      </c>
      <c r="BG371" s="216">
        <f t="shared" si="96"/>
        <v>0</v>
      </c>
      <c r="BH371" s="216">
        <f t="shared" si="97"/>
        <v>0</v>
      </c>
      <c r="BI371" s="216">
        <f t="shared" si="98"/>
        <v>0</v>
      </c>
      <c r="BJ371" s="25" t="s">
        <v>24</v>
      </c>
      <c r="BK371" s="216">
        <f t="shared" si="99"/>
        <v>0</v>
      </c>
      <c r="BL371" s="25" t="s">
        <v>588</v>
      </c>
      <c r="BM371" s="25" t="s">
        <v>4752</v>
      </c>
    </row>
    <row r="372" spans="2:65" s="1" customFormat="1" ht="44.25" customHeight="1">
      <c r="B372" s="42"/>
      <c r="C372" s="205" t="s">
        <v>1862</v>
      </c>
      <c r="D372" s="205" t="s">
        <v>230</v>
      </c>
      <c r="E372" s="206" t="s">
        <v>4753</v>
      </c>
      <c r="F372" s="207" t="s">
        <v>4176</v>
      </c>
      <c r="G372" s="208" t="s">
        <v>852</v>
      </c>
      <c r="H372" s="209">
        <v>17</v>
      </c>
      <c r="I372" s="210"/>
      <c r="J372" s="211">
        <f t="shared" si="90"/>
        <v>0</v>
      </c>
      <c r="K372" s="207" t="s">
        <v>3144</v>
      </c>
      <c r="L372" s="62"/>
      <c r="M372" s="212" t="s">
        <v>22</v>
      </c>
      <c r="N372" s="213" t="s">
        <v>50</v>
      </c>
      <c r="O372" s="43"/>
      <c r="P372" s="214">
        <f t="shared" si="91"/>
        <v>0</v>
      </c>
      <c r="Q372" s="214">
        <v>0</v>
      </c>
      <c r="R372" s="214">
        <f t="shared" si="92"/>
        <v>0</v>
      </c>
      <c r="S372" s="214">
        <v>0</v>
      </c>
      <c r="T372" s="215">
        <f t="shared" si="93"/>
        <v>0</v>
      </c>
      <c r="AR372" s="25" t="s">
        <v>588</v>
      </c>
      <c r="AT372" s="25" t="s">
        <v>230</v>
      </c>
      <c r="AU372" s="25" t="s">
        <v>24</v>
      </c>
      <c r="AY372" s="25" t="s">
        <v>228</v>
      </c>
      <c r="BE372" s="216">
        <f t="shared" si="94"/>
        <v>0</v>
      </c>
      <c r="BF372" s="216">
        <f t="shared" si="95"/>
        <v>0</v>
      </c>
      <c r="BG372" s="216">
        <f t="shared" si="96"/>
        <v>0</v>
      </c>
      <c r="BH372" s="216">
        <f t="shared" si="97"/>
        <v>0</v>
      </c>
      <c r="BI372" s="216">
        <f t="shared" si="98"/>
        <v>0</v>
      </c>
      <c r="BJ372" s="25" t="s">
        <v>24</v>
      </c>
      <c r="BK372" s="216">
        <f t="shared" si="99"/>
        <v>0</v>
      </c>
      <c r="BL372" s="25" t="s">
        <v>588</v>
      </c>
      <c r="BM372" s="25" t="s">
        <v>4754</v>
      </c>
    </row>
    <row r="373" spans="2:65" s="1" customFormat="1" ht="44.25" customHeight="1">
      <c r="B373" s="42"/>
      <c r="C373" s="205" t="s">
        <v>1867</v>
      </c>
      <c r="D373" s="205" t="s">
        <v>230</v>
      </c>
      <c r="E373" s="206" t="s">
        <v>4755</v>
      </c>
      <c r="F373" s="207" t="s">
        <v>4279</v>
      </c>
      <c r="G373" s="208" t="s">
        <v>852</v>
      </c>
      <c r="H373" s="209">
        <v>5</v>
      </c>
      <c r="I373" s="210"/>
      <c r="J373" s="211">
        <f t="shared" si="90"/>
        <v>0</v>
      </c>
      <c r="K373" s="207" t="s">
        <v>3144</v>
      </c>
      <c r="L373" s="62"/>
      <c r="M373" s="212" t="s">
        <v>22</v>
      </c>
      <c r="N373" s="213" t="s">
        <v>50</v>
      </c>
      <c r="O373" s="43"/>
      <c r="P373" s="214">
        <f t="shared" si="91"/>
        <v>0</v>
      </c>
      <c r="Q373" s="214">
        <v>0</v>
      </c>
      <c r="R373" s="214">
        <f t="shared" si="92"/>
        <v>0</v>
      </c>
      <c r="S373" s="214">
        <v>0</v>
      </c>
      <c r="T373" s="215">
        <f t="shared" si="93"/>
        <v>0</v>
      </c>
      <c r="AR373" s="25" t="s">
        <v>588</v>
      </c>
      <c r="AT373" s="25" t="s">
        <v>230</v>
      </c>
      <c r="AU373" s="25" t="s">
        <v>24</v>
      </c>
      <c r="AY373" s="25" t="s">
        <v>228</v>
      </c>
      <c r="BE373" s="216">
        <f t="shared" si="94"/>
        <v>0</v>
      </c>
      <c r="BF373" s="216">
        <f t="shared" si="95"/>
        <v>0</v>
      </c>
      <c r="BG373" s="216">
        <f t="shared" si="96"/>
        <v>0</v>
      </c>
      <c r="BH373" s="216">
        <f t="shared" si="97"/>
        <v>0</v>
      </c>
      <c r="BI373" s="216">
        <f t="shared" si="98"/>
        <v>0</v>
      </c>
      <c r="BJ373" s="25" t="s">
        <v>24</v>
      </c>
      <c r="BK373" s="216">
        <f t="shared" si="99"/>
        <v>0</v>
      </c>
      <c r="BL373" s="25" t="s">
        <v>588</v>
      </c>
      <c r="BM373" s="25" t="s">
        <v>4756</v>
      </c>
    </row>
    <row r="374" spans="2:65" s="1" customFormat="1" ht="44.25" customHeight="1">
      <c r="B374" s="42"/>
      <c r="C374" s="205" t="s">
        <v>1873</v>
      </c>
      <c r="D374" s="205" t="s">
        <v>230</v>
      </c>
      <c r="E374" s="206" t="s">
        <v>4757</v>
      </c>
      <c r="F374" s="207" t="s">
        <v>4179</v>
      </c>
      <c r="G374" s="208" t="s">
        <v>852</v>
      </c>
      <c r="H374" s="209">
        <v>10</v>
      </c>
      <c r="I374" s="210"/>
      <c r="J374" s="211">
        <f t="shared" si="90"/>
        <v>0</v>
      </c>
      <c r="K374" s="207" t="s">
        <v>3144</v>
      </c>
      <c r="L374" s="62"/>
      <c r="M374" s="212" t="s">
        <v>22</v>
      </c>
      <c r="N374" s="213" t="s">
        <v>50</v>
      </c>
      <c r="O374" s="43"/>
      <c r="P374" s="214">
        <f t="shared" si="91"/>
        <v>0</v>
      </c>
      <c r="Q374" s="214">
        <v>0</v>
      </c>
      <c r="R374" s="214">
        <f t="shared" si="92"/>
        <v>0</v>
      </c>
      <c r="S374" s="214">
        <v>0</v>
      </c>
      <c r="T374" s="215">
        <f t="shared" si="93"/>
        <v>0</v>
      </c>
      <c r="AR374" s="25" t="s">
        <v>588</v>
      </c>
      <c r="AT374" s="25" t="s">
        <v>230</v>
      </c>
      <c r="AU374" s="25" t="s">
        <v>24</v>
      </c>
      <c r="AY374" s="25" t="s">
        <v>228</v>
      </c>
      <c r="BE374" s="216">
        <f t="shared" si="94"/>
        <v>0</v>
      </c>
      <c r="BF374" s="216">
        <f t="shared" si="95"/>
        <v>0</v>
      </c>
      <c r="BG374" s="216">
        <f t="shared" si="96"/>
        <v>0</v>
      </c>
      <c r="BH374" s="216">
        <f t="shared" si="97"/>
        <v>0</v>
      </c>
      <c r="BI374" s="216">
        <f t="shared" si="98"/>
        <v>0</v>
      </c>
      <c r="BJ374" s="25" t="s">
        <v>24</v>
      </c>
      <c r="BK374" s="216">
        <f t="shared" si="99"/>
        <v>0</v>
      </c>
      <c r="BL374" s="25" t="s">
        <v>588</v>
      </c>
      <c r="BM374" s="25" t="s">
        <v>4758</v>
      </c>
    </row>
    <row r="375" spans="2:65" s="1" customFormat="1" ht="44.25" customHeight="1">
      <c r="B375" s="42"/>
      <c r="C375" s="205" t="s">
        <v>1878</v>
      </c>
      <c r="D375" s="205" t="s">
        <v>230</v>
      </c>
      <c r="E375" s="206" t="s">
        <v>4759</v>
      </c>
      <c r="F375" s="207" t="s">
        <v>4678</v>
      </c>
      <c r="G375" s="208" t="s">
        <v>852</v>
      </c>
      <c r="H375" s="209">
        <v>1</v>
      </c>
      <c r="I375" s="210"/>
      <c r="J375" s="211">
        <f t="shared" si="90"/>
        <v>0</v>
      </c>
      <c r="K375" s="207" t="s">
        <v>3144</v>
      </c>
      <c r="L375" s="62"/>
      <c r="M375" s="212" t="s">
        <v>22</v>
      </c>
      <c r="N375" s="213" t="s">
        <v>50</v>
      </c>
      <c r="O375" s="43"/>
      <c r="P375" s="214">
        <f t="shared" si="91"/>
        <v>0</v>
      </c>
      <c r="Q375" s="214">
        <v>0</v>
      </c>
      <c r="R375" s="214">
        <f t="shared" si="92"/>
        <v>0</v>
      </c>
      <c r="S375" s="214">
        <v>0</v>
      </c>
      <c r="T375" s="215">
        <f t="shared" si="93"/>
        <v>0</v>
      </c>
      <c r="AR375" s="25" t="s">
        <v>588</v>
      </c>
      <c r="AT375" s="25" t="s">
        <v>230</v>
      </c>
      <c r="AU375" s="25" t="s">
        <v>24</v>
      </c>
      <c r="AY375" s="25" t="s">
        <v>228</v>
      </c>
      <c r="BE375" s="216">
        <f t="shared" si="94"/>
        <v>0</v>
      </c>
      <c r="BF375" s="216">
        <f t="shared" si="95"/>
        <v>0</v>
      </c>
      <c r="BG375" s="216">
        <f t="shared" si="96"/>
        <v>0</v>
      </c>
      <c r="BH375" s="216">
        <f t="shared" si="97"/>
        <v>0</v>
      </c>
      <c r="BI375" s="216">
        <f t="shared" si="98"/>
        <v>0</v>
      </c>
      <c r="BJ375" s="25" t="s">
        <v>24</v>
      </c>
      <c r="BK375" s="216">
        <f t="shared" si="99"/>
        <v>0</v>
      </c>
      <c r="BL375" s="25" t="s">
        <v>588</v>
      </c>
      <c r="BM375" s="25" t="s">
        <v>4760</v>
      </c>
    </row>
    <row r="376" spans="2:65" s="1" customFormat="1" ht="44.25" customHeight="1">
      <c r="B376" s="42"/>
      <c r="C376" s="205" t="s">
        <v>1883</v>
      </c>
      <c r="D376" s="205" t="s">
        <v>230</v>
      </c>
      <c r="E376" s="206" t="s">
        <v>4761</v>
      </c>
      <c r="F376" s="207" t="s">
        <v>4762</v>
      </c>
      <c r="G376" s="208" t="s">
        <v>852</v>
      </c>
      <c r="H376" s="209">
        <v>1</v>
      </c>
      <c r="I376" s="210"/>
      <c r="J376" s="211">
        <f t="shared" si="90"/>
        <v>0</v>
      </c>
      <c r="K376" s="207" t="s">
        <v>3144</v>
      </c>
      <c r="L376" s="62"/>
      <c r="M376" s="212" t="s">
        <v>22</v>
      </c>
      <c r="N376" s="213" t="s">
        <v>50</v>
      </c>
      <c r="O376" s="43"/>
      <c r="P376" s="214">
        <f t="shared" si="91"/>
        <v>0</v>
      </c>
      <c r="Q376" s="214">
        <v>0</v>
      </c>
      <c r="R376" s="214">
        <f t="shared" si="92"/>
        <v>0</v>
      </c>
      <c r="S376" s="214">
        <v>0</v>
      </c>
      <c r="T376" s="215">
        <f t="shared" si="93"/>
        <v>0</v>
      </c>
      <c r="AR376" s="25" t="s">
        <v>588</v>
      </c>
      <c r="AT376" s="25" t="s">
        <v>230</v>
      </c>
      <c r="AU376" s="25" t="s">
        <v>24</v>
      </c>
      <c r="AY376" s="25" t="s">
        <v>228</v>
      </c>
      <c r="BE376" s="216">
        <f t="shared" si="94"/>
        <v>0</v>
      </c>
      <c r="BF376" s="216">
        <f t="shared" si="95"/>
        <v>0</v>
      </c>
      <c r="BG376" s="216">
        <f t="shared" si="96"/>
        <v>0</v>
      </c>
      <c r="BH376" s="216">
        <f t="shared" si="97"/>
        <v>0</v>
      </c>
      <c r="BI376" s="216">
        <f t="shared" si="98"/>
        <v>0</v>
      </c>
      <c r="BJ376" s="25" t="s">
        <v>24</v>
      </c>
      <c r="BK376" s="216">
        <f t="shared" si="99"/>
        <v>0</v>
      </c>
      <c r="BL376" s="25" t="s">
        <v>588</v>
      </c>
      <c r="BM376" s="25" t="s">
        <v>4763</v>
      </c>
    </row>
    <row r="377" spans="2:65" s="1" customFormat="1" ht="44.25" customHeight="1">
      <c r="B377" s="42"/>
      <c r="C377" s="205" t="s">
        <v>1888</v>
      </c>
      <c r="D377" s="205" t="s">
        <v>230</v>
      </c>
      <c r="E377" s="206" t="s">
        <v>4764</v>
      </c>
      <c r="F377" s="207" t="s">
        <v>4182</v>
      </c>
      <c r="G377" s="208" t="s">
        <v>852</v>
      </c>
      <c r="H377" s="209">
        <v>1</v>
      </c>
      <c r="I377" s="210"/>
      <c r="J377" s="211">
        <f t="shared" si="90"/>
        <v>0</v>
      </c>
      <c r="K377" s="207" t="s">
        <v>3144</v>
      </c>
      <c r="L377" s="62"/>
      <c r="M377" s="212" t="s">
        <v>22</v>
      </c>
      <c r="N377" s="213" t="s">
        <v>50</v>
      </c>
      <c r="O377" s="43"/>
      <c r="P377" s="214">
        <f t="shared" si="91"/>
        <v>0</v>
      </c>
      <c r="Q377" s="214">
        <v>0</v>
      </c>
      <c r="R377" s="214">
        <f t="shared" si="92"/>
        <v>0</v>
      </c>
      <c r="S377" s="214">
        <v>0</v>
      </c>
      <c r="T377" s="215">
        <f t="shared" si="93"/>
        <v>0</v>
      </c>
      <c r="AR377" s="25" t="s">
        <v>588</v>
      </c>
      <c r="AT377" s="25" t="s">
        <v>230</v>
      </c>
      <c r="AU377" s="25" t="s">
        <v>24</v>
      </c>
      <c r="AY377" s="25" t="s">
        <v>228</v>
      </c>
      <c r="BE377" s="216">
        <f t="shared" si="94"/>
        <v>0</v>
      </c>
      <c r="BF377" s="216">
        <f t="shared" si="95"/>
        <v>0</v>
      </c>
      <c r="BG377" s="216">
        <f t="shared" si="96"/>
        <v>0</v>
      </c>
      <c r="BH377" s="216">
        <f t="shared" si="97"/>
        <v>0</v>
      </c>
      <c r="BI377" s="216">
        <f t="shared" si="98"/>
        <v>0</v>
      </c>
      <c r="BJ377" s="25" t="s">
        <v>24</v>
      </c>
      <c r="BK377" s="216">
        <f t="shared" si="99"/>
        <v>0</v>
      </c>
      <c r="BL377" s="25" t="s">
        <v>588</v>
      </c>
      <c r="BM377" s="25" t="s">
        <v>4765</v>
      </c>
    </row>
    <row r="378" spans="2:65" s="1" customFormat="1" ht="22.5" customHeight="1">
      <c r="B378" s="42"/>
      <c r="C378" s="205" t="s">
        <v>1894</v>
      </c>
      <c r="D378" s="205" t="s">
        <v>230</v>
      </c>
      <c r="E378" s="206" t="s">
        <v>4766</v>
      </c>
      <c r="F378" s="207" t="s">
        <v>4185</v>
      </c>
      <c r="G378" s="208" t="s">
        <v>852</v>
      </c>
      <c r="H378" s="209">
        <v>10</v>
      </c>
      <c r="I378" s="210"/>
      <c r="J378" s="211">
        <f t="shared" si="90"/>
        <v>0</v>
      </c>
      <c r="K378" s="207" t="s">
        <v>3144</v>
      </c>
      <c r="L378" s="62"/>
      <c r="M378" s="212" t="s">
        <v>22</v>
      </c>
      <c r="N378" s="213" t="s">
        <v>50</v>
      </c>
      <c r="O378" s="43"/>
      <c r="P378" s="214">
        <f t="shared" si="91"/>
        <v>0</v>
      </c>
      <c r="Q378" s="214">
        <v>0</v>
      </c>
      <c r="R378" s="214">
        <f t="shared" si="92"/>
        <v>0</v>
      </c>
      <c r="S378" s="214">
        <v>0</v>
      </c>
      <c r="T378" s="215">
        <f t="shared" si="93"/>
        <v>0</v>
      </c>
      <c r="AR378" s="25" t="s">
        <v>588</v>
      </c>
      <c r="AT378" s="25" t="s">
        <v>230</v>
      </c>
      <c r="AU378" s="25" t="s">
        <v>24</v>
      </c>
      <c r="AY378" s="25" t="s">
        <v>228</v>
      </c>
      <c r="BE378" s="216">
        <f t="shared" si="94"/>
        <v>0</v>
      </c>
      <c r="BF378" s="216">
        <f t="shared" si="95"/>
        <v>0</v>
      </c>
      <c r="BG378" s="216">
        <f t="shared" si="96"/>
        <v>0</v>
      </c>
      <c r="BH378" s="216">
        <f t="shared" si="97"/>
        <v>0</v>
      </c>
      <c r="BI378" s="216">
        <f t="shared" si="98"/>
        <v>0</v>
      </c>
      <c r="BJ378" s="25" t="s">
        <v>24</v>
      </c>
      <c r="BK378" s="216">
        <f t="shared" si="99"/>
        <v>0</v>
      </c>
      <c r="BL378" s="25" t="s">
        <v>588</v>
      </c>
      <c r="BM378" s="25" t="s">
        <v>4767</v>
      </c>
    </row>
    <row r="379" spans="2:65" s="1" customFormat="1" ht="22.5" customHeight="1">
      <c r="B379" s="42"/>
      <c r="C379" s="205" t="s">
        <v>1899</v>
      </c>
      <c r="D379" s="205" t="s">
        <v>230</v>
      </c>
      <c r="E379" s="206" t="s">
        <v>4768</v>
      </c>
      <c r="F379" s="207" t="s">
        <v>4188</v>
      </c>
      <c r="G379" s="208" t="s">
        <v>852</v>
      </c>
      <c r="H379" s="209">
        <v>12</v>
      </c>
      <c r="I379" s="210"/>
      <c r="J379" s="211">
        <f t="shared" si="90"/>
        <v>0</v>
      </c>
      <c r="K379" s="207" t="s">
        <v>3144</v>
      </c>
      <c r="L379" s="62"/>
      <c r="M379" s="212" t="s">
        <v>22</v>
      </c>
      <c r="N379" s="213" t="s">
        <v>50</v>
      </c>
      <c r="O379" s="43"/>
      <c r="P379" s="214">
        <f t="shared" si="91"/>
        <v>0</v>
      </c>
      <c r="Q379" s="214">
        <v>0</v>
      </c>
      <c r="R379" s="214">
        <f t="shared" si="92"/>
        <v>0</v>
      </c>
      <c r="S379" s="214">
        <v>0</v>
      </c>
      <c r="T379" s="215">
        <f t="shared" si="93"/>
        <v>0</v>
      </c>
      <c r="AR379" s="25" t="s">
        <v>588</v>
      </c>
      <c r="AT379" s="25" t="s">
        <v>230</v>
      </c>
      <c r="AU379" s="25" t="s">
        <v>24</v>
      </c>
      <c r="AY379" s="25" t="s">
        <v>228</v>
      </c>
      <c r="BE379" s="216">
        <f t="shared" si="94"/>
        <v>0</v>
      </c>
      <c r="BF379" s="216">
        <f t="shared" si="95"/>
        <v>0</v>
      </c>
      <c r="BG379" s="216">
        <f t="shared" si="96"/>
        <v>0</v>
      </c>
      <c r="BH379" s="216">
        <f t="shared" si="97"/>
        <v>0</v>
      </c>
      <c r="BI379" s="216">
        <f t="shared" si="98"/>
        <v>0</v>
      </c>
      <c r="BJ379" s="25" t="s">
        <v>24</v>
      </c>
      <c r="BK379" s="216">
        <f t="shared" si="99"/>
        <v>0</v>
      </c>
      <c r="BL379" s="25" t="s">
        <v>588</v>
      </c>
      <c r="BM379" s="25" t="s">
        <v>4769</v>
      </c>
    </row>
    <row r="380" spans="2:65" s="1" customFormat="1" ht="22.5" customHeight="1">
      <c r="B380" s="42"/>
      <c r="C380" s="205" t="s">
        <v>1905</v>
      </c>
      <c r="D380" s="205" t="s">
        <v>230</v>
      </c>
      <c r="E380" s="206" t="s">
        <v>4770</v>
      </c>
      <c r="F380" s="207" t="s">
        <v>4191</v>
      </c>
      <c r="G380" s="208" t="s">
        <v>852</v>
      </c>
      <c r="H380" s="209">
        <v>1</v>
      </c>
      <c r="I380" s="210"/>
      <c r="J380" s="211">
        <f t="shared" si="90"/>
        <v>0</v>
      </c>
      <c r="K380" s="207" t="s">
        <v>3144</v>
      </c>
      <c r="L380" s="62"/>
      <c r="M380" s="212" t="s">
        <v>22</v>
      </c>
      <c r="N380" s="213" t="s">
        <v>50</v>
      </c>
      <c r="O380" s="43"/>
      <c r="P380" s="214">
        <f t="shared" si="91"/>
        <v>0</v>
      </c>
      <c r="Q380" s="214">
        <v>0</v>
      </c>
      <c r="R380" s="214">
        <f t="shared" si="92"/>
        <v>0</v>
      </c>
      <c r="S380" s="214">
        <v>0</v>
      </c>
      <c r="T380" s="215">
        <f t="shared" si="93"/>
        <v>0</v>
      </c>
      <c r="AR380" s="25" t="s">
        <v>588</v>
      </c>
      <c r="AT380" s="25" t="s">
        <v>230</v>
      </c>
      <c r="AU380" s="25" t="s">
        <v>24</v>
      </c>
      <c r="AY380" s="25" t="s">
        <v>228</v>
      </c>
      <c r="BE380" s="216">
        <f t="shared" si="94"/>
        <v>0</v>
      </c>
      <c r="BF380" s="216">
        <f t="shared" si="95"/>
        <v>0</v>
      </c>
      <c r="BG380" s="216">
        <f t="shared" si="96"/>
        <v>0</v>
      </c>
      <c r="BH380" s="216">
        <f t="shared" si="97"/>
        <v>0</v>
      </c>
      <c r="BI380" s="216">
        <f t="shared" si="98"/>
        <v>0</v>
      </c>
      <c r="BJ380" s="25" t="s">
        <v>24</v>
      </c>
      <c r="BK380" s="216">
        <f t="shared" si="99"/>
        <v>0</v>
      </c>
      <c r="BL380" s="25" t="s">
        <v>588</v>
      </c>
      <c r="BM380" s="25" t="s">
        <v>4771</v>
      </c>
    </row>
    <row r="381" spans="2:65" s="1" customFormat="1" ht="22.5" customHeight="1">
      <c r="B381" s="42"/>
      <c r="C381" s="205" t="s">
        <v>1911</v>
      </c>
      <c r="D381" s="205" t="s">
        <v>230</v>
      </c>
      <c r="E381" s="206" t="s">
        <v>4772</v>
      </c>
      <c r="F381" s="207" t="s">
        <v>4194</v>
      </c>
      <c r="G381" s="208" t="s">
        <v>852</v>
      </c>
      <c r="H381" s="209">
        <v>1</v>
      </c>
      <c r="I381" s="210"/>
      <c r="J381" s="211">
        <f t="shared" si="90"/>
        <v>0</v>
      </c>
      <c r="K381" s="207" t="s">
        <v>3144</v>
      </c>
      <c r="L381" s="62"/>
      <c r="M381" s="212" t="s">
        <v>22</v>
      </c>
      <c r="N381" s="213" t="s">
        <v>50</v>
      </c>
      <c r="O381" s="43"/>
      <c r="P381" s="214">
        <f t="shared" si="91"/>
        <v>0</v>
      </c>
      <c r="Q381" s="214">
        <v>0</v>
      </c>
      <c r="R381" s="214">
        <f t="shared" si="92"/>
        <v>0</v>
      </c>
      <c r="S381" s="214">
        <v>0</v>
      </c>
      <c r="T381" s="215">
        <f t="shared" si="93"/>
        <v>0</v>
      </c>
      <c r="AR381" s="25" t="s">
        <v>588</v>
      </c>
      <c r="AT381" s="25" t="s">
        <v>230</v>
      </c>
      <c r="AU381" s="25" t="s">
        <v>24</v>
      </c>
      <c r="AY381" s="25" t="s">
        <v>228</v>
      </c>
      <c r="BE381" s="216">
        <f t="shared" si="94"/>
        <v>0</v>
      </c>
      <c r="BF381" s="216">
        <f t="shared" si="95"/>
        <v>0</v>
      </c>
      <c r="BG381" s="216">
        <f t="shared" si="96"/>
        <v>0</v>
      </c>
      <c r="BH381" s="216">
        <f t="shared" si="97"/>
        <v>0</v>
      </c>
      <c r="BI381" s="216">
        <f t="shared" si="98"/>
        <v>0</v>
      </c>
      <c r="BJ381" s="25" t="s">
        <v>24</v>
      </c>
      <c r="BK381" s="216">
        <f t="shared" si="99"/>
        <v>0</v>
      </c>
      <c r="BL381" s="25" t="s">
        <v>588</v>
      </c>
      <c r="BM381" s="25" t="s">
        <v>4773</v>
      </c>
    </row>
    <row r="382" spans="2:65" s="1" customFormat="1" ht="22.5" customHeight="1">
      <c r="B382" s="42"/>
      <c r="C382" s="205" t="s">
        <v>1917</v>
      </c>
      <c r="D382" s="205" t="s">
        <v>230</v>
      </c>
      <c r="E382" s="206" t="s">
        <v>4774</v>
      </c>
      <c r="F382" s="207" t="s">
        <v>4775</v>
      </c>
      <c r="G382" s="208" t="s">
        <v>852</v>
      </c>
      <c r="H382" s="209">
        <v>4</v>
      </c>
      <c r="I382" s="210"/>
      <c r="J382" s="211">
        <f t="shared" si="90"/>
        <v>0</v>
      </c>
      <c r="K382" s="207" t="s">
        <v>3144</v>
      </c>
      <c r="L382" s="62"/>
      <c r="M382" s="212" t="s">
        <v>22</v>
      </c>
      <c r="N382" s="213" t="s">
        <v>50</v>
      </c>
      <c r="O382" s="43"/>
      <c r="P382" s="214">
        <f t="shared" si="91"/>
        <v>0</v>
      </c>
      <c r="Q382" s="214">
        <v>0</v>
      </c>
      <c r="R382" s="214">
        <f t="shared" si="92"/>
        <v>0</v>
      </c>
      <c r="S382" s="214">
        <v>0</v>
      </c>
      <c r="T382" s="215">
        <f t="shared" si="93"/>
        <v>0</v>
      </c>
      <c r="AR382" s="25" t="s">
        <v>588</v>
      </c>
      <c r="AT382" s="25" t="s">
        <v>230</v>
      </c>
      <c r="AU382" s="25" t="s">
        <v>24</v>
      </c>
      <c r="AY382" s="25" t="s">
        <v>228</v>
      </c>
      <c r="BE382" s="216">
        <f t="shared" si="94"/>
        <v>0</v>
      </c>
      <c r="BF382" s="216">
        <f t="shared" si="95"/>
        <v>0</v>
      </c>
      <c r="BG382" s="216">
        <f t="shared" si="96"/>
        <v>0</v>
      </c>
      <c r="BH382" s="216">
        <f t="shared" si="97"/>
        <v>0</v>
      </c>
      <c r="BI382" s="216">
        <f t="shared" si="98"/>
        <v>0</v>
      </c>
      <c r="BJ382" s="25" t="s">
        <v>24</v>
      </c>
      <c r="BK382" s="216">
        <f t="shared" si="99"/>
        <v>0</v>
      </c>
      <c r="BL382" s="25" t="s">
        <v>588</v>
      </c>
      <c r="BM382" s="25" t="s">
        <v>4776</v>
      </c>
    </row>
    <row r="383" spans="2:65" s="1" customFormat="1" ht="22.5" customHeight="1">
      <c r="B383" s="42"/>
      <c r="C383" s="205" t="s">
        <v>1923</v>
      </c>
      <c r="D383" s="205" t="s">
        <v>230</v>
      </c>
      <c r="E383" s="206" t="s">
        <v>4777</v>
      </c>
      <c r="F383" s="207" t="s">
        <v>4778</v>
      </c>
      <c r="G383" s="208" t="s">
        <v>852</v>
      </c>
      <c r="H383" s="209">
        <v>8</v>
      </c>
      <c r="I383" s="210"/>
      <c r="J383" s="211">
        <f t="shared" si="90"/>
        <v>0</v>
      </c>
      <c r="K383" s="207" t="s">
        <v>3144</v>
      </c>
      <c r="L383" s="62"/>
      <c r="M383" s="212" t="s">
        <v>22</v>
      </c>
      <c r="N383" s="213" t="s">
        <v>50</v>
      </c>
      <c r="O383" s="43"/>
      <c r="P383" s="214">
        <f t="shared" si="91"/>
        <v>0</v>
      </c>
      <c r="Q383" s="214">
        <v>0</v>
      </c>
      <c r="R383" s="214">
        <f t="shared" si="92"/>
        <v>0</v>
      </c>
      <c r="S383" s="214">
        <v>0</v>
      </c>
      <c r="T383" s="215">
        <f t="shared" si="93"/>
        <v>0</v>
      </c>
      <c r="AR383" s="25" t="s">
        <v>588</v>
      </c>
      <c r="AT383" s="25" t="s">
        <v>230</v>
      </c>
      <c r="AU383" s="25" t="s">
        <v>24</v>
      </c>
      <c r="AY383" s="25" t="s">
        <v>228</v>
      </c>
      <c r="BE383" s="216">
        <f t="shared" si="94"/>
        <v>0</v>
      </c>
      <c r="BF383" s="216">
        <f t="shared" si="95"/>
        <v>0</v>
      </c>
      <c r="BG383" s="216">
        <f t="shared" si="96"/>
        <v>0</v>
      </c>
      <c r="BH383" s="216">
        <f t="shared" si="97"/>
        <v>0</v>
      </c>
      <c r="BI383" s="216">
        <f t="shared" si="98"/>
        <v>0</v>
      </c>
      <c r="BJ383" s="25" t="s">
        <v>24</v>
      </c>
      <c r="BK383" s="216">
        <f t="shared" si="99"/>
        <v>0</v>
      </c>
      <c r="BL383" s="25" t="s">
        <v>588</v>
      </c>
      <c r="BM383" s="25" t="s">
        <v>4779</v>
      </c>
    </row>
    <row r="384" spans="2:65" s="1" customFormat="1" ht="31.5" customHeight="1">
      <c r="B384" s="42"/>
      <c r="C384" s="205" t="s">
        <v>1929</v>
      </c>
      <c r="D384" s="205" t="s">
        <v>230</v>
      </c>
      <c r="E384" s="206" t="s">
        <v>4780</v>
      </c>
      <c r="F384" s="207" t="s">
        <v>4525</v>
      </c>
      <c r="G384" s="208" t="s">
        <v>852</v>
      </c>
      <c r="H384" s="209">
        <v>1</v>
      </c>
      <c r="I384" s="210"/>
      <c r="J384" s="211">
        <f t="shared" si="90"/>
        <v>0</v>
      </c>
      <c r="K384" s="207" t="s">
        <v>3144</v>
      </c>
      <c r="L384" s="62"/>
      <c r="M384" s="212" t="s">
        <v>22</v>
      </c>
      <c r="N384" s="213" t="s">
        <v>50</v>
      </c>
      <c r="O384" s="43"/>
      <c r="P384" s="214">
        <f t="shared" si="91"/>
        <v>0</v>
      </c>
      <c r="Q384" s="214">
        <v>0</v>
      </c>
      <c r="R384" s="214">
        <f t="shared" si="92"/>
        <v>0</v>
      </c>
      <c r="S384" s="214">
        <v>0</v>
      </c>
      <c r="T384" s="215">
        <f t="shared" si="93"/>
        <v>0</v>
      </c>
      <c r="AR384" s="25" t="s">
        <v>588</v>
      </c>
      <c r="AT384" s="25" t="s">
        <v>230</v>
      </c>
      <c r="AU384" s="25" t="s">
        <v>24</v>
      </c>
      <c r="AY384" s="25" t="s">
        <v>228</v>
      </c>
      <c r="BE384" s="216">
        <f t="shared" si="94"/>
        <v>0</v>
      </c>
      <c r="BF384" s="216">
        <f t="shared" si="95"/>
        <v>0</v>
      </c>
      <c r="BG384" s="216">
        <f t="shared" si="96"/>
        <v>0</v>
      </c>
      <c r="BH384" s="216">
        <f t="shared" si="97"/>
        <v>0</v>
      </c>
      <c r="BI384" s="216">
        <f t="shared" si="98"/>
        <v>0</v>
      </c>
      <c r="BJ384" s="25" t="s">
        <v>24</v>
      </c>
      <c r="BK384" s="216">
        <f t="shared" si="99"/>
        <v>0</v>
      </c>
      <c r="BL384" s="25" t="s">
        <v>588</v>
      </c>
      <c r="BM384" s="25" t="s">
        <v>4781</v>
      </c>
    </row>
    <row r="385" spans="2:65" s="1" customFormat="1" ht="31.5" customHeight="1">
      <c r="B385" s="42"/>
      <c r="C385" s="205" t="s">
        <v>1935</v>
      </c>
      <c r="D385" s="205" t="s">
        <v>230</v>
      </c>
      <c r="E385" s="206" t="s">
        <v>4782</v>
      </c>
      <c r="F385" s="207" t="s">
        <v>4295</v>
      </c>
      <c r="G385" s="208" t="s">
        <v>852</v>
      </c>
      <c r="H385" s="209">
        <v>3</v>
      </c>
      <c r="I385" s="210"/>
      <c r="J385" s="211">
        <f t="shared" si="90"/>
        <v>0</v>
      </c>
      <c r="K385" s="207" t="s">
        <v>3144</v>
      </c>
      <c r="L385" s="62"/>
      <c r="M385" s="212" t="s">
        <v>22</v>
      </c>
      <c r="N385" s="213" t="s">
        <v>50</v>
      </c>
      <c r="O385" s="43"/>
      <c r="P385" s="214">
        <f t="shared" si="91"/>
        <v>0</v>
      </c>
      <c r="Q385" s="214">
        <v>0</v>
      </c>
      <c r="R385" s="214">
        <f t="shared" si="92"/>
        <v>0</v>
      </c>
      <c r="S385" s="214">
        <v>0</v>
      </c>
      <c r="T385" s="215">
        <f t="shared" si="93"/>
        <v>0</v>
      </c>
      <c r="AR385" s="25" t="s">
        <v>588</v>
      </c>
      <c r="AT385" s="25" t="s">
        <v>230</v>
      </c>
      <c r="AU385" s="25" t="s">
        <v>24</v>
      </c>
      <c r="AY385" s="25" t="s">
        <v>228</v>
      </c>
      <c r="BE385" s="216">
        <f t="shared" si="94"/>
        <v>0</v>
      </c>
      <c r="BF385" s="216">
        <f t="shared" si="95"/>
        <v>0</v>
      </c>
      <c r="BG385" s="216">
        <f t="shared" si="96"/>
        <v>0</v>
      </c>
      <c r="BH385" s="216">
        <f t="shared" si="97"/>
        <v>0</v>
      </c>
      <c r="BI385" s="216">
        <f t="shared" si="98"/>
        <v>0</v>
      </c>
      <c r="BJ385" s="25" t="s">
        <v>24</v>
      </c>
      <c r="BK385" s="216">
        <f t="shared" si="99"/>
        <v>0</v>
      </c>
      <c r="BL385" s="25" t="s">
        <v>588</v>
      </c>
      <c r="BM385" s="25" t="s">
        <v>4783</v>
      </c>
    </row>
    <row r="386" spans="2:65" s="1" customFormat="1" ht="22.5" customHeight="1">
      <c r="B386" s="42"/>
      <c r="C386" s="205" t="s">
        <v>1941</v>
      </c>
      <c r="D386" s="205" t="s">
        <v>230</v>
      </c>
      <c r="E386" s="206" t="s">
        <v>4784</v>
      </c>
      <c r="F386" s="207" t="s">
        <v>4451</v>
      </c>
      <c r="G386" s="208" t="s">
        <v>675</v>
      </c>
      <c r="H386" s="209">
        <v>2</v>
      </c>
      <c r="I386" s="210"/>
      <c r="J386" s="211">
        <f t="shared" si="90"/>
        <v>0</v>
      </c>
      <c r="K386" s="207" t="s">
        <v>3144</v>
      </c>
      <c r="L386" s="62"/>
      <c r="M386" s="212" t="s">
        <v>22</v>
      </c>
      <c r="N386" s="213" t="s">
        <v>50</v>
      </c>
      <c r="O386" s="43"/>
      <c r="P386" s="214">
        <f t="shared" si="91"/>
        <v>0</v>
      </c>
      <c r="Q386" s="214">
        <v>0</v>
      </c>
      <c r="R386" s="214">
        <f t="shared" si="92"/>
        <v>0</v>
      </c>
      <c r="S386" s="214">
        <v>0</v>
      </c>
      <c r="T386" s="215">
        <f t="shared" si="93"/>
        <v>0</v>
      </c>
      <c r="AR386" s="25" t="s">
        <v>588</v>
      </c>
      <c r="AT386" s="25" t="s">
        <v>230</v>
      </c>
      <c r="AU386" s="25" t="s">
        <v>24</v>
      </c>
      <c r="AY386" s="25" t="s">
        <v>228</v>
      </c>
      <c r="BE386" s="216">
        <f t="shared" si="94"/>
        <v>0</v>
      </c>
      <c r="BF386" s="216">
        <f t="shared" si="95"/>
        <v>0</v>
      </c>
      <c r="BG386" s="216">
        <f t="shared" si="96"/>
        <v>0</v>
      </c>
      <c r="BH386" s="216">
        <f t="shared" si="97"/>
        <v>0</v>
      </c>
      <c r="BI386" s="216">
        <f t="shared" si="98"/>
        <v>0</v>
      </c>
      <c r="BJ386" s="25" t="s">
        <v>24</v>
      </c>
      <c r="BK386" s="216">
        <f t="shared" si="99"/>
        <v>0</v>
      </c>
      <c r="BL386" s="25" t="s">
        <v>588</v>
      </c>
      <c r="BM386" s="25" t="s">
        <v>4785</v>
      </c>
    </row>
    <row r="387" spans="2:65" s="1" customFormat="1" ht="22.5" customHeight="1">
      <c r="B387" s="42"/>
      <c r="C387" s="205" t="s">
        <v>1947</v>
      </c>
      <c r="D387" s="205" t="s">
        <v>230</v>
      </c>
      <c r="E387" s="206" t="s">
        <v>4786</v>
      </c>
      <c r="F387" s="207" t="s">
        <v>4206</v>
      </c>
      <c r="G387" s="208" t="s">
        <v>675</v>
      </c>
      <c r="H387" s="209">
        <v>17</v>
      </c>
      <c r="I387" s="210"/>
      <c r="J387" s="211">
        <f t="shared" si="90"/>
        <v>0</v>
      </c>
      <c r="K387" s="207" t="s">
        <v>3144</v>
      </c>
      <c r="L387" s="62"/>
      <c r="M387" s="212" t="s">
        <v>22</v>
      </c>
      <c r="N387" s="213" t="s">
        <v>50</v>
      </c>
      <c r="O387" s="43"/>
      <c r="P387" s="214">
        <f t="shared" si="91"/>
        <v>0</v>
      </c>
      <c r="Q387" s="214">
        <v>0</v>
      </c>
      <c r="R387" s="214">
        <f t="shared" si="92"/>
        <v>0</v>
      </c>
      <c r="S387" s="214">
        <v>0</v>
      </c>
      <c r="T387" s="215">
        <f t="shared" si="93"/>
        <v>0</v>
      </c>
      <c r="AR387" s="25" t="s">
        <v>588</v>
      </c>
      <c r="AT387" s="25" t="s">
        <v>230</v>
      </c>
      <c r="AU387" s="25" t="s">
        <v>24</v>
      </c>
      <c r="AY387" s="25" t="s">
        <v>228</v>
      </c>
      <c r="BE387" s="216">
        <f t="shared" si="94"/>
        <v>0</v>
      </c>
      <c r="BF387" s="216">
        <f t="shared" si="95"/>
        <v>0</v>
      </c>
      <c r="BG387" s="216">
        <f t="shared" si="96"/>
        <v>0</v>
      </c>
      <c r="BH387" s="216">
        <f t="shared" si="97"/>
        <v>0</v>
      </c>
      <c r="BI387" s="216">
        <f t="shared" si="98"/>
        <v>0</v>
      </c>
      <c r="BJ387" s="25" t="s">
        <v>24</v>
      </c>
      <c r="BK387" s="216">
        <f t="shared" si="99"/>
        <v>0</v>
      </c>
      <c r="BL387" s="25" t="s">
        <v>588</v>
      </c>
      <c r="BM387" s="25" t="s">
        <v>4787</v>
      </c>
    </row>
    <row r="388" spans="2:65" s="1" customFormat="1" ht="22.5" customHeight="1">
      <c r="B388" s="42"/>
      <c r="C388" s="205" t="s">
        <v>1952</v>
      </c>
      <c r="D388" s="205" t="s">
        <v>230</v>
      </c>
      <c r="E388" s="206" t="s">
        <v>4788</v>
      </c>
      <c r="F388" s="207" t="s">
        <v>4209</v>
      </c>
      <c r="G388" s="208" t="s">
        <v>675</v>
      </c>
      <c r="H388" s="209">
        <v>11</v>
      </c>
      <c r="I388" s="210"/>
      <c r="J388" s="211">
        <f t="shared" si="90"/>
        <v>0</v>
      </c>
      <c r="K388" s="207" t="s">
        <v>3144</v>
      </c>
      <c r="L388" s="62"/>
      <c r="M388" s="212" t="s">
        <v>22</v>
      </c>
      <c r="N388" s="213" t="s">
        <v>50</v>
      </c>
      <c r="O388" s="43"/>
      <c r="P388" s="214">
        <f t="shared" si="91"/>
        <v>0</v>
      </c>
      <c r="Q388" s="214">
        <v>0</v>
      </c>
      <c r="R388" s="214">
        <f t="shared" si="92"/>
        <v>0</v>
      </c>
      <c r="S388" s="214">
        <v>0</v>
      </c>
      <c r="T388" s="215">
        <f t="shared" si="93"/>
        <v>0</v>
      </c>
      <c r="AR388" s="25" t="s">
        <v>588</v>
      </c>
      <c r="AT388" s="25" t="s">
        <v>230</v>
      </c>
      <c r="AU388" s="25" t="s">
        <v>24</v>
      </c>
      <c r="AY388" s="25" t="s">
        <v>228</v>
      </c>
      <c r="BE388" s="216">
        <f t="shared" si="94"/>
        <v>0</v>
      </c>
      <c r="BF388" s="216">
        <f t="shared" si="95"/>
        <v>0</v>
      </c>
      <c r="BG388" s="216">
        <f t="shared" si="96"/>
        <v>0</v>
      </c>
      <c r="BH388" s="216">
        <f t="shared" si="97"/>
        <v>0</v>
      </c>
      <c r="BI388" s="216">
        <f t="shared" si="98"/>
        <v>0</v>
      </c>
      <c r="BJ388" s="25" t="s">
        <v>24</v>
      </c>
      <c r="BK388" s="216">
        <f t="shared" si="99"/>
        <v>0</v>
      </c>
      <c r="BL388" s="25" t="s">
        <v>588</v>
      </c>
      <c r="BM388" s="25" t="s">
        <v>4789</v>
      </c>
    </row>
    <row r="389" spans="2:65" s="1" customFormat="1" ht="22.5" customHeight="1">
      <c r="B389" s="42"/>
      <c r="C389" s="205" t="s">
        <v>1958</v>
      </c>
      <c r="D389" s="205" t="s">
        <v>230</v>
      </c>
      <c r="E389" s="206" t="s">
        <v>4790</v>
      </c>
      <c r="F389" s="207" t="s">
        <v>4454</v>
      </c>
      <c r="G389" s="208" t="s">
        <v>675</v>
      </c>
      <c r="H389" s="209">
        <v>2</v>
      </c>
      <c r="I389" s="210"/>
      <c r="J389" s="211">
        <f t="shared" si="90"/>
        <v>0</v>
      </c>
      <c r="K389" s="207" t="s">
        <v>3144</v>
      </c>
      <c r="L389" s="62"/>
      <c r="M389" s="212" t="s">
        <v>22</v>
      </c>
      <c r="N389" s="213" t="s">
        <v>50</v>
      </c>
      <c r="O389" s="43"/>
      <c r="P389" s="214">
        <f t="shared" si="91"/>
        <v>0</v>
      </c>
      <c r="Q389" s="214">
        <v>0</v>
      </c>
      <c r="R389" s="214">
        <f t="shared" si="92"/>
        <v>0</v>
      </c>
      <c r="S389" s="214">
        <v>0</v>
      </c>
      <c r="T389" s="215">
        <f t="shared" si="93"/>
        <v>0</v>
      </c>
      <c r="AR389" s="25" t="s">
        <v>588</v>
      </c>
      <c r="AT389" s="25" t="s">
        <v>230</v>
      </c>
      <c r="AU389" s="25" t="s">
        <v>24</v>
      </c>
      <c r="AY389" s="25" t="s">
        <v>228</v>
      </c>
      <c r="BE389" s="216">
        <f t="shared" si="94"/>
        <v>0</v>
      </c>
      <c r="BF389" s="216">
        <f t="shared" si="95"/>
        <v>0</v>
      </c>
      <c r="BG389" s="216">
        <f t="shared" si="96"/>
        <v>0</v>
      </c>
      <c r="BH389" s="216">
        <f t="shared" si="97"/>
        <v>0</v>
      </c>
      <c r="BI389" s="216">
        <f t="shared" si="98"/>
        <v>0</v>
      </c>
      <c r="BJ389" s="25" t="s">
        <v>24</v>
      </c>
      <c r="BK389" s="216">
        <f t="shared" si="99"/>
        <v>0</v>
      </c>
      <c r="BL389" s="25" t="s">
        <v>588</v>
      </c>
      <c r="BM389" s="25" t="s">
        <v>4791</v>
      </c>
    </row>
    <row r="390" spans="2:65" s="1" customFormat="1" ht="44.25" customHeight="1">
      <c r="B390" s="42"/>
      <c r="C390" s="205" t="s">
        <v>1963</v>
      </c>
      <c r="D390" s="205" t="s">
        <v>230</v>
      </c>
      <c r="E390" s="206" t="s">
        <v>4792</v>
      </c>
      <c r="F390" s="207" t="s">
        <v>4459</v>
      </c>
      <c r="G390" s="208" t="s">
        <v>675</v>
      </c>
      <c r="H390" s="209">
        <v>3</v>
      </c>
      <c r="I390" s="210"/>
      <c r="J390" s="211">
        <f t="shared" si="90"/>
        <v>0</v>
      </c>
      <c r="K390" s="207" t="s">
        <v>3144</v>
      </c>
      <c r="L390" s="62"/>
      <c r="M390" s="212" t="s">
        <v>22</v>
      </c>
      <c r="N390" s="213" t="s">
        <v>50</v>
      </c>
      <c r="O390" s="43"/>
      <c r="P390" s="214">
        <f t="shared" si="91"/>
        <v>0</v>
      </c>
      <c r="Q390" s="214">
        <v>0</v>
      </c>
      <c r="R390" s="214">
        <f t="shared" si="92"/>
        <v>0</v>
      </c>
      <c r="S390" s="214">
        <v>0</v>
      </c>
      <c r="T390" s="215">
        <f t="shared" si="93"/>
        <v>0</v>
      </c>
      <c r="AR390" s="25" t="s">
        <v>588</v>
      </c>
      <c r="AT390" s="25" t="s">
        <v>230</v>
      </c>
      <c r="AU390" s="25" t="s">
        <v>24</v>
      </c>
      <c r="AY390" s="25" t="s">
        <v>228</v>
      </c>
      <c r="BE390" s="216">
        <f t="shared" si="94"/>
        <v>0</v>
      </c>
      <c r="BF390" s="216">
        <f t="shared" si="95"/>
        <v>0</v>
      </c>
      <c r="BG390" s="216">
        <f t="shared" si="96"/>
        <v>0</v>
      </c>
      <c r="BH390" s="216">
        <f t="shared" si="97"/>
        <v>0</v>
      </c>
      <c r="BI390" s="216">
        <f t="shared" si="98"/>
        <v>0</v>
      </c>
      <c r="BJ390" s="25" t="s">
        <v>24</v>
      </c>
      <c r="BK390" s="216">
        <f t="shared" si="99"/>
        <v>0</v>
      </c>
      <c r="BL390" s="25" t="s">
        <v>588</v>
      </c>
      <c r="BM390" s="25" t="s">
        <v>4793</v>
      </c>
    </row>
    <row r="391" spans="2:65" s="1" customFormat="1" ht="44.25" customHeight="1">
      <c r="B391" s="42"/>
      <c r="C391" s="205" t="s">
        <v>1968</v>
      </c>
      <c r="D391" s="205" t="s">
        <v>230</v>
      </c>
      <c r="E391" s="206" t="s">
        <v>4794</v>
      </c>
      <c r="F391" s="207" t="s">
        <v>4215</v>
      </c>
      <c r="G391" s="208" t="s">
        <v>675</v>
      </c>
      <c r="H391" s="209">
        <v>18</v>
      </c>
      <c r="I391" s="210"/>
      <c r="J391" s="211">
        <f t="shared" si="90"/>
        <v>0</v>
      </c>
      <c r="K391" s="207" t="s">
        <v>3144</v>
      </c>
      <c r="L391" s="62"/>
      <c r="M391" s="212" t="s">
        <v>22</v>
      </c>
      <c r="N391" s="213" t="s">
        <v>50</v>
      </c>
      <c r="O391" s="43"/>
      <c r="P391" s="214">
        <f t="shared" si="91"/>
        <v>0</v>
      </c>
      <c r="Q391" s="214">
        <v>0</v>
      </c>
      <c r="R391" s="214">
        <f t="shared" si="92"/>
        <v>0</v>
      </c>
      <c r="S391" s="214">
        <v>0</v>
      </c>
      <c r="T391" s="215">
        <f t="shared" si="93"/>
        <v>0</v>
      </c>
      <c r="AR391" s="25" t="s">
        <v>588</v>
      </c>
      <c r="AT391" s="25" t="s">
        <v>230</v>
      </c>
      <c r="AU391" s="25" t="s">
        <v>24</v>
      </c>
      <c r="AY391" s="25" t="s">
        <v>228</v>
      </c>
      <c r="BE391" s="216">
        <f t="shared" si="94"/>
        <v>0</v>
      </c>
      <c r="BF391" s="216">
        <f t="shared" si="95"/>
        <v>0</v>
      </c>
      <c r="BG391" s="216">
        <f t="shared" si="96"/>
        <v>0</v>
      </c>
      <c r="BH391" s="216">
        <f t="shared" si="97"/>
        <v>0</v>
      </c>
      <c r="BI391" s="216">
        <f t="shared" si="98"/>
        <v>0</v>
      </c>
      <c r="BJ391" s="25" t="s">
        <v>24</v>
      </c>
      <c r="BK391" s="216">
        <f t="shared" si="99"/>
        <v>0</v>
      </c>
      <c r="BL391" s="25" t="s">
        <v>588</v>
      </c>
      <c r="BM391" s="25" t="s">
        <v>4795</v>
      </c>
    </row>
    <row r="392" spans="2:65" s="1" customFormat="1" ht="44.25" customHeight="1">
      <c r="B392" s="42"/>
      <c r="C392" s="205" t="s">
        <v>1973</v>
      </c>
      <c r="D392" s="205" t="s">
        <v>230</v>
      </c>
      <c r="E392" s="206" t="s">
        <v>4796</v>
      </c>
      <c r="F392" s="207" t="s">
        <v>4218</v>
      </c>
      <c r="G392" s="208" t="s">
        <v>675</v>
      </c>
      <c r="H392" s="209">
        <v>15</v>
      </c>
      <c r="I392" s="210"/>
      <c r="J392" s="211">
        <f t="shared" si="90"/>
        <v>0</v>
      </c>
      <c r="K392" s="207" t="s">
        <v>3144</v>
      </c>
      <c r="L392" s="62"/>
      <c r="M392" s="212" t="s">
        <v>22</v>
      </c>
      <c r="N392" s="213" t="s">
        <v>50</v>
      </c>
      <c r="O392" s="43"/>
      <c r="P392" s="214">
        <f t="shared" si="91"/>
        <v>0</v>
      </c>
      <c r="Q392" s="214">
        <v>0</v>
      </c>
      <c r="R392" s="214">
        <f t="shared" si="92"/>
        <v>0</v>
      </c>
      <c r="S392" s="214">
        <v>0</v>
      </c>
      <c r="T392" s="215">
        <f t="shared" si="93"/>
        <v>0</v>
      </c>
      <c r="AR392" s="25" t="s">
        <v>588</v>
      </c>
      <c r="AT392" s="25" t="s">
        <v>230</v>
      </c>
      <c r="AU392" s="25" t="s">
        <v>24</v>
      </c>
      <c r="AY392" s="25" t="s">
        <v>228</v>
      </c>
      <c r="BE392" s="216">
        <f t="shared" si="94"/>
        <v>0</v>
      </c>
      <c r="BF392" s="216">
        <f t="shared" si="95"/>
        <v>0</v>
      </c>
      <c r="BG392" s="216">
        <f t="shared" si="96"/>
        <v>0</v>
      </c>
      <c r="BH392" s="216">
        <f t="shared" si="97"/>
        <v>0</v>
      </c>
      <c r="BI392" s="216">
        <f t="shared" si="98"/>
        <v>0</v>
      </c>
      <c r="BJ392" s="25" t="s">
        <v>24</v>
      </c>
      <c r="BK392" s="216">
        <f t="shared" si="99"/>
        <v>0</v>
      </c>
      <c r="BL392" s="25" t="s">
        <v>588</v>
      </c>
      <c r="BM392" s="25" t="s">
        <v>4797</v>
      </c>
    </row>
    <row r="393" spans="2:65" s="1" customFormat="1" ht="44.25" customHeight="1">
      <c r="B393" s="42"/>
      <c r="C393" s="205" t="s">
        <v>1978</v>
      </c>
      <c r="D393" s="205" t="s">
        <v>230</v>
      </c>
      <c r="E393" s="206" t="s">
        <v>4798</v>
      </c>
      <c r="F393" s="207" t="s">
        <v>4221</v>
      </c>
      <c r="G393" s="208" t="s">
        <v>675</v>
      </c>
      <c r="H393" s="209">
        <v>1</v>
      </c>
      <c r="I393" s="210"/>
      <c r="J393" s="211">
        <f t="shared" si="90"/>
        <v>0</v>
      </c>
      <c r="K393" s="207" t="s">
        <v>3144</v>
      </c>
      <c r="L393" s="62"/>
      <c r="M393" s="212" t="s">
        <v>22</v>
      </c>
      <c r="N393" s="213" t="s">
        <v>50</v>
      </c>
      <c r="O393" s="43"/>
      <c r="P393" s="214">
        <f t="shared" si="91"/>
        <v>0</v>
      </c>
      <c r="Q393" s="214">
        <v>0</v>
      </c>
      <c r="R393" s="214">
        <f t="shared" si="92"/>
        <v>0</v>
      </c>
      <c r="S393" s="214">
        <v>0</v>
      </c>
      <c r="T393" s="215">
        <f t="shared" si="93"/>
        <v>0</v>
      </c>
      <c r="AR393" s="25" t="s">
        <v>588</v>
      </c>
      <c r="AT393" s="25" t="s">
        <v>230</v>
      </c>
      <c r="AU393" s="25" t="s">
        <v>24</v>
      </c>
      <c r="AY393" s="25" t="s">
        <v>228</v>
      </c>
      <c r="BE393" s="216">
        <f t="shared" si="94"/>
        <v>0</v>
      </c>
      <c r="BF393" s="216">
        <f t="shared" si="95"/>
        <v>0</v>
      </c>
      <c r="BG393" s="216">
        <f t="shared" si="96"/>
        <v>0</v>
      </c>
      <c r="BH393" s="216">
        <f t="shared" si="97"/>
        <v>0</v>
      </c>
      <c r="BI393" s="216">
        <f t="shared" si="98"/>
        <v>0</v>
      </c>
      <c r="BJ393" s="25" t="s">
        <v>24</v>
      </c>
      <c r="BK393" s="216">
        <f t="shared" si="99"/>
        <v>0</v>
      </c>
      <c r="BL393" s="25" t="s">
        <v>588</v>
      </c>
      <c r="BM393" s="25" t="s">
        <v>4799</v>
      </c>
    </row>
    <row r="394" spans="2:65" s="1" customFormat="1" ht="44.25" customHeight="1">
      <c r="B394" s="42"/>
      <c r="C394" s="205" t="s">
        <v>1984</v>
      </c>
      <c r="D394" s="205" t="s">
        <v>230</v>
      </c>
      <c r="E394" s="206" t="s">
        <v>4800</v>
      </c>
      <c r="F394" s="207" t="s">
        <v>4224</v>
      </c>
      <c r="G394" s="208" t="s">
        <v>675</v>
      </c>
      <c r="H394" s="209">
        <v>1</v>
      </c>
      <c r="I394" s="210"/>
      <c r="J394" s="211">
        <f t="shared" si="90"/>
        <v>0</v>
      </c>
      <c r="K394" s="207" t="s">
        <v>3144</v>
      </c>
      <c r="L394" s="62"/>
      <c r="M394" s="212" t="s">
        <v>22</v>
      </c>
      <c r="N394" s="213" t="s">
        <v>50</v>
      </c>
      <c r="O394" s="43"/>
      <c r="P394" s="214">
        <f t="shared" si="91"/>
        <v>0</v>
      </c>
      <c r="Q394" s="214">
        <v>0</v>
      </c>
      <c r="R394" s="214">
        <f t="shared" si="92"/>
        <v>0</v>
      </c>
      <c r="S394" s="214">
        <v>0</v>
      </c>
      <c r="T394" s="215">
        <f t="shared" si="93"/>
        <v>0</v>
      </c>
      <c r="AR394" s="25" t="s">
        <v>588</v>
      </c>
      <c r="AT394" s="25" t="s">
        <v>230</v>
      </c>
      <c r="AU394" s="25" t="s">
        <v>24</v>
      </c>
      <c r="AY394" s="25" t="s">
        <v>228</v>
      </c>
      <c r="BE394" s="216">
        <f t="shared" si="94"/>
        <v>0</v>
      </c>
      <c r="BF394" s="216">
        <f t="shared" si="95"/>
        <v>0</v>
      </c>
      <c r="BG394" s="216">
        <f t="shared" si="96"/>
        <v>0</v>
      </c>
      <c r="BH394" s="216">
        <f t="shared" si="97"/>
        <v>0</v>
      </c>
      <c r="BI394" s="216">
        <f t="shared" si="98"/>
        <v>0</v>
      </c>
      <c r="BJ394" s="25" t="s">
        <v>24</v>
      </c>
      <c r="BK394" s="216">
        <f t="shared" si="99"/>
        <v>0</v>
      </c>
      <c r="BL394" s="25" t="s">
        <v>588</v>
      </c>
      <c r="BM394" s="25" t="s">
        <v>4801</v>
      </c>
    </row>
    <row r="395" spans="2:65" s="1" customFormat="1" ht="31.5" customHeight="1">
      <c r="B395" s="42"/>
      <c r="C395" s="205" t="s">
        <v>1989</v>
      </c>
      <c r="D395" s="205" t="s">
        <v>230</v>
      </c>
      <c r="E395" s="206" t="s">
        <v>4802</v>
      </c>
      <c r="F395" s="207" t="s">
        <v>4227</v>
      </c>
      <c r="G395" s="208" t="s">
        <v>263</v>
      </c>
      <c r="H395" s="209">
        <v>196</v>
      </c>
      <c r="I395" s="210"/>
      <c r="J395" s="211">
        <f t="shared" si="90"/>
        <v>0</v>
      </c>
      <c r="K395" s="207" t="s">
        <v>3144</v>
      </c>
      <c r="L395" s="62"/>
      <c r="M395" s="212" t="s">
        <v>22</v>
      </c>
      <c r="N395" s="213" t="s">
        <v>50</v>
      </c>
      <c r="O395" s="43"/>
      <c r="P395" s="214">
        <f t="shared" si="91"/>
        <v>0</v>
      </c>
      <c r="Q395" s="214">
        <v>0</v>
      </c>
      <c r="R395" s="214">
        <f t="shared" si="92"/>
        <v>0</v>
      </c>
      <c r="S395" s="214">
        <v>0</v>
      </c>
      <c r="T395" s="215">
        <f t="shared" si="93"/>
        <v>0</v>
      </c>
      <c r="AR395" s="25" t="s">
        <v>588</v>
      </c>
      <c r="AT395" s="25" t="s">
        <v>230</v>
      </c>
      <c r="AU395" s="25" t="s">
        <v>24</v>
      </c>
      <c r="AY395" s="25" t="s">
        <v>228</v>
      </c>
      <c r="BE395" s="216">
        <f t="shared" si="94"/>
        <v>0</v>
      </c>
      <c r="BF395" s="216">
        <f t="shared" si="95"/>
        <v>0</v>
      </c>
      <c r="BG395" s="216">
        <f t="shared" si="96"/>
        <v>0</v>
      </c>
      <c r="BH395" s="216">
        <f t="shared" si="97"/>
        <v>0</v>
      </c>
      <c r="BI395" s="216">
        <f t="shared" si="98"/>
        <v>0</v>
      </c>
      <c r="BJ395" s="25" t="s">
        <v>24</v>
      </c>
      <c r="BK395" s="216">
        <f t="shared" si="99"/>
        <v>0</v>
      </c>
      <c r="BL395" s="25" t="s">
        <v>588</v>
      </c>
      <c r="BM395" s="25" t="s">
        <v>4803</v>
      </c>
    </row>
    <row r="396" spans="2:65" s="1" customFormat="1" ht="22.5" customHeight="1">
      <c r="B396" s="42"/>
      <c r="C396" s="205" t="s">
        <v>1994</v>
      </c>
      <c r="D396" s="205" t="s">
        <v>230</v>
      </c>
      <c r="E396" s="206" t="s">
        <v>4804</v>
      </c>
      <c r="F396" s="207" t="s">
        <v>4233</v>
      </c>
      <c r="G396" s="208" t="s">
        <v>263</v>
      </c>
      <c r="H396" s="209">
        <v>114</v>
      </c>
      <c r="I396" s="210"/>
      <c r="J396" s="211">
        <f t="shared" si="90"/>
        <v>0</v>
      </c>
      <c r="K396" s="207" t="s">
        <v>3144</v>
      </c>
      <c r="L396" s="62"/>
      <c r="M396" s="212" t="s">
        <v>22</v>
      </c>
      <c r="N396" s="213" t="s">
        <v>50</v>
      </c>
      <c r="O396" s="43"/>
      <c r="P396" s="214">
        <f t="shared" si="91"/>
        <v>0</v>
      </c>
      <c r="Q396" s="214">
        <v>0</v>
      </c>
      <c r="R396" s="214">
        <f t="shared" si="92"/>
        <v>0</v>
      </c>
      <c r="S396" s="214">
        <v>0</v>
      </c>
      <c r="T396" s="215">
        <f t="shared" si="93"/>
        <v>0</v>
      </c>
      <c r="AR396" s="25" t="s">
        <v>588</v>
      </c>
      <c r="AT396" s="25" t="s">
        <v>230</v>
      </c>
      <c r="AU396" s="25" t="s">
        <v>24</v>
      </c>
      <c r="AY396" s="25" t="s">
        <v>228</v>
      </c>
      <c r="BE396" s="216">
        <f t="shared" si="94"/>
        <v>0</v>
      </c>
      <c r="BF396" s="216">
        <f t="shared" si="95"/>
        <v>0</v>
      </c>
      <c r="BG396" s="216">
        <f t="shared" si="96"/>
        <v>0</v>
      </c>
      <c r="BH396" s="216">
        <f t="shared" si="97"/>
        <v>0</v>
      </c>
      <c r="BI396" s="216">
        <f t="shared" si="98"/>
        <v>0</v>
      </c>
      <c r="BJ396" s="25" t="s">
        <v>24</v>
      </c>
      <c r="BK396" s="216">
        <f t="shared" si="99"/>
        <v>0</v>
      </c>
      <c r="BL396" s="25" t="s">
        <v>588</v>
      </c>
      <c r="BM396" s="25" t="s">
        <v>4805</v>
      </c>
    </row>
    <row r="397" spans="2:65" s="1" customFormat="1" ht="31.5" customHeight="1">
      <c r="B397" s="42"/>
      <c r="C397" s="205" t="s">
        <v>2000</v>
      </c>
      <c r="D397" s="205" t="s">
        <v>230</v>
      </c>
      <c r="E397" s="206" t="s">
        <v>4806</v>
      </c>
      <c r="F397" s="207" t="s">
        <v>4236</v>
      </c>
      <c r="G397" s="208" t="s">
        <v>263</v>
      </c>
      <c r="H397" s="209">
        <v>5</v>
      </c>
      <c r="I397" s="210"/>
      <c r="J397" s="211">
        <f t="shared" si="90"/>
        <v>0</v>
      </c>
      <c r="K397" s="207" t="s">
        <v>3144</v>
      </c>
      <c r="L397" s="62"/>
      <c r="M397" s="212" t="s">
        <v>22</v>
      </c>
      <c r="N397" s="213" t="s">
        <v>50</v>
      </c>
      <c r="O397" s="43"/>
      <c r="P397" s="214">
        <f t="shared" si="91"/>
        <v>0</v>
      </c>
      <c r="Q397" s="214">
        <v>0</v>
      </c>
      <c r="R397" s="214">
        <f t="shared" si="92"/>
        <v>0</v>
      </c>
      <c r="S397" s="214">
        <v>0</v>
      </c>
      <c r="T397" s="215">
        <f t="shared" si="93"/>
        <v>0</v>
      </c>
      <c r="AR397" s="25" t="s">
        <v>588</v>
      </c>
      <c r="AT397" s="25" t="s">
        <v>230</v>
      </c>
      <c r="AU397" s="25" t="s">
        <v>24</v>
      </c>
      <c r="AY397" s="25" t="s">
        <v>228</v>
      </c>
      <c r="BE397" s="216">
        <f t="shared" si="94"/>
        <v>0</v>
      </c>
      <c r="BF397" s="216">
        <f t="shared" si="95"/>
        <v>0</v>
      </c>
      <c r="BG397" s="216">
        <f t="shared" si="96"/>
        <v>0</v>
      </c>
      <c r="BH397" s="216">
        <f t="shared" si="97"/>
        <v>0</v>
      </c>
      <c r="BI397" s="216">
        <f t="shared" si="98"/>
        <v>0</v>
      </c>
      <c r="BJ397" s="25" t="s">
        <v>24</v>
      </c>
      <c r="BK397" s="216">
        <f t="shared" si="99"/>
        <v>0</v>
      </c>
      <c r="BL397" s="25" t="s">
        <v>588</v>
      </c>
      <c r="BM397" s="25" t="s">
        <v>4807</v>
      </c>
    </row>
    <row r="398" spans="2:65" s="1" customFormat="1" ht="22.5" customHeight="1">
      <c r="B398" s="42"/>
      <c r="C398" s="205" t="s">
        <v>2006</v>
      </c>
      <c r="D398" s="205" t="s">
        <v>230</v>
      </c>
      <c r="E398" s="206" t="s">
        <v>4808</v>
      </c>
      <c r="F398" s="207" t="s">
        <v>4242</v>
      </c>
      <c r="G398" s="208" t="s">
        <v>675</v>
      </c>
      <c r="H398" s="209">
        <v>8</v>
      </c>
      <c r="I398" s="210"/>
      <c r="J398" s="211">
        <f t="shared" si="90"/>
        <v>0</v>
      </c>
      <c r="K398" s="207" t="s">
        <v>3144</v>
      </c>
      <c r="L398" s="62"/>
      <c r="M398" s="212" t="s">
        <v>22</v>
      </c>
      <c r="N398" s="213" t="s">
        <v>50</v>
      </c>
      <c r="O398" s="43"/>
      <c r="P398" s="214">
        <f t="shared" si="91"/>
        <v>0</v>
      </c>
      <c r="Q398" s="214">
        <v>0</v>
      </c>
      <c r="R398" s="214">
        <f t="shared" si="92"/>
        <v>0</v>
      </c>
      <c r="S398" s="214">
        <v>0</v>
      </c>
      <c r="T398" s="215">
        <f t="shared" si="93"/>
        <v>0</v>
      </c>
      <c r="AR398" s="25" t="s">
        <v>588</v>
      </c>
      <c r="AT398" s="25" t="s">
        <v>230</v>
      </c>
      <c r="AU398" s="25" t="s">
        <v>24</v>
      </c>
      <c r="AY398" s="25" t="s">
        <v>228</v>
      </c>
      <c r="BE398" s="216">
        <f t="shared" si="94"/>
        <v>0</v>
      </c>
      <c r="BF398" s="216">
        <f t="shared" si="95"/>
        <v>0</v>
      </c>
      <c r="BG398" s="216">
        <f t="shared" si="96"/>
        <v>0</v>
      </c>
      <c r="BH398" s="216">
        <f t="shared" si="97"/>
        <v>0</v>
      </c>
      <c r="BI398" s="216">
        <f t="shared" si="98"/>
        <v>0</v>
      </c>
      <c r="BJ398" s="25" t="s">
        <v>24</v>
      </c>
      <c r="BK398" s="216">
        <f t="shared" si="99"/>
        <v>0</v>
      </c>
      <c r="BL398" s="25" t="s">
        <v>588</v>
      </c>
      <c r="BM398" s="25" t="s">
        <v>4809</v>
      </c>
    </row>
    <row r="399" spans="2:65" s="11" customFormat="1" ht="37.35" customHeight="1">
      <c r="B399" s="188"/>
      <c r="C399" s="189"/>
      <c r="D399" s="202" t="s">
        <v>78</v>
      </c>
      <c r="E399" s="296" t="s">
        <v>29</v>
      </c>
      <c r="F399" s="296" t="s">
        <v>4810</v>
      </c>
      <c r="G399" s="189"/>
      <c r="H399" s="189"/>
      <c r="I399" s="192"/>
      <c r="J399" s="297">
        <f>BK399</f>
        <v>0</v>
      </c>
      <c r="K399" s="189"/>
      <c r="L399" s="194"/>
      <c r="M399" s="195"/>
      <c r="N399" s="196"/>
      <c r="O399" s="196"/>
      <c r="P399" s="197">
        <f>SUM(P400:P417)</f>
        <v>0</v>
      </c>
      <c r="Q399" s="196"/>
      <c r="R399" s="197">
        <f>SUM(R400:R417)</f>
        <v>0</v>
      </c>
      <c r="S399" s="196"/>
      <c r="T399" s="198">
        <f>SUM(T400:T417)</f>
        <v>0</v>
      </c>
      <c r="AR399" s="199" t="s">
        <v>101</v>
      </c>
      <c r="AT399" s="200" t="s">
        <v>78</v>
      </c>
      <c r="AU399" s="200" t="s">
        <v>79</v>
      </c>
      <c r="AY399" s="199" t="s">
        <v>228</v>
      </c>
      <c r="BK399" s="201">
        <f>SUM(BK400:BK417)</f>
        <v>0</v>
      </c>
    </row>
    <row r="400" spans="2:65" s="1" customFormat="1" ht="44.25" customHeight="1">
      <c r="B400" s="42"/>
      <c r="C400" s="205" t="s">
        <v>2011</v>
      </c>
      <c r="D400" s="205" t="s">
        <v>230</v>
      </c>
      <c r="E400" s="206" t="s">
        <v>4811</v>
      </c>
      <c r="F400" s="207" t="s">
        <v>4812</v>
      </c>
      <c r="G400" s="208" t="s">
        <v>852</v>
      </c>
      <c r="H400" s="209">
        <v>1</v>
      </c>
      <c r="I400" s="210"/>
      <c r="J400" s="211">
        <f>ROUND(I400*H400,2)</f>
        <v>0</v>
      </c>
      <c r="K400" s="207" t="s">
        <v>3144</v>
      </c>
      <c r="L400" s="62"/>
      <c r="M400" s="212" t="s">
        <v>22</v>
      </c>
      <c r="N400" s="213" t="s">
        <v>50</v>
      </c>
      <c r="O400" s="43"/>
      <c r="P400" s="214">
        <f>O400*H400</f>
        <v>0</v>
      </c>
      <c r="Q400" s="214">
        <v>0</v>
      </c>
      <c r="R400" s="214">
        <f>Q400*H400</f>
        <v>0</v>
      </c>
      <c r="S400" s="214">
        <v>0</v>
      </c>
      <c r="T400" s="215">
        <f>S400*H400</f>
        <v>0</v>
      </c>
      <c r="AR400" s="25" t="s">
        <v>588</v>
      </c>
      <c r="AT400" s="25" t="s">
        <v>230</v>
      </c>
      <c r="AU400" s="25" t="s">
        <v>24</v>
      </c>
      <c r="AY400" s="25" t="s">
        <v>228</v>
      </c>
      <c r="BE400" s="216">
        <f>IF(N400="základní",J400,0)</f>
        <v>0</v>
      </c>
      <c r="BF400" s="216">
        <f>IF(N400="snížená",J400,0)</f>
        <v>0</v>
      </c>
      <c r="BG400" s="216">
        <f>IF(N400="zákl. přenesená",J400,0)</f>
        <v>0</v>
      </c>
      <c r="BH400" s="216">
        <f>IF(N400="sníž. přenesená",J400,0)</f>
        <v>0</v>
      </c>
      <c r="BI400" s="216">
        <f>IF(N400="nulová",J400,0)</f>
        <v>0</v>
      </c>
      <c r="BJ400" s="25" t="s">
        <v>24</v>
      </c>
      <c r="BK400" s="216">
        <f>ROUND(I400*H400,2)</f>
        <v>0</v>
      </c>
      <c r="BL400" s="25" t="s">
        <v>588</v>
      </c>
      <c r="BM400" s="25" t="s">
        <v>4813</v>
      </c>
    </row>
    <row r="401" spans="2:65" s="1" customFormat="1" ht="256.5">
      <c r="B401" s="42"/>
      <c r="C401" s="64"/>
      <c r="D401" s="219" t="s">
        <v>640</v>
      </c>
      <c r="E401" s="64"/>
      <c r="F401" s="280" t="s">
        <v>4814</v>
      </c>
      <c r="G401" s="64"/>
      <c r="H401" s="64"/>
      <c r="I401" s="173"/>
      <c r="J401" s="64"/>
      <c r="K401" s="64"/>
      <c r="L401" s="62"/>
      <c r="M401" s="255"/>
      <c r="N401" s="43"/>
      <c r="O401" s="43"/>
      <c r="P401" s="43"/>
      <c r="Q401" s="43"/>
      <c r="R401" s="43"/>
      <c r="S401" s="43"/>
      <c r="T401" s="79"/>
      <c r="AT401" s="25" t="s">
        <v>640</v>
      </c>
      <c r="AU401" s="25" t="s">
        <v>24</v>
      </c>
    </row>
    <row r="402" spans="2:65" s="1" customFormat="1" ht="22.5" customHeight="1">
      <c r="B402" s="42"/>
      <c r="C402" s="205" t="s">
        <v>2016</v>
      </c>
      <c r="D402" s="205" t="s">
        <v>230</v>
      </c>
      <c r="E402" s="206" t="s">
        <v>4815</v>
      </c>
      <c r="F402" s="207" t="s">
        <v>4250</v>
      </c>
      <c r="G402" s="208" t="s">
        <v>852</v>
      </c>
      <c r="H402" s="209">
        <v>1</v>
      </c>
      <c r="I402" s="210"/>
      <c r="J402" s="211">
        <f>ROUND(I402*H402,2)</f>
        <v>0</v>
      </c>
      <c r="K402" s="207" t="s">
        <v>3144</v>
      </c>
      <c r="L402" s="62"/>
      <c r="M402" s="212" t="s">
        <v>22</v>
      </c>
      <c r="N402" s="213" t="s">
        <v>50</v>
      </c>
      <c r="O402" s="43"/>
      <c r="P402" s="214">
        <f>O402*H402</f>
        <v>0</v>
      </c>
      <c r="Q402" s="214">
        <v>0</v>
      </c>
      <c r="R402" s="214">
        <f>Q402*H402</f>
        <v>0</v>
      </c>
      <c r="S402" s="214">
        <v>0</v>
      </c>
      <c r="T402" s="215">
        <f>S402*H402</f>
        <v>0</v>
      </c>
      <c r="AR402" s="25" t="s">
        <v>588</v>
      </c>
      <c r="AT402" s="25" t="s">
        <v>230</v>
      </c>
      <c r="AU402" s="25" t="s">
        <v>24</v>
      </c>
      <c r="AY402" s="25" t="s">
        <v>228</v>
      </c>
      <c r="BE402" s="216">
        <f>IF(N402="základní",J402,0)</f>
        <v>0</v>
      </c>
      <c r="BF402" s="216">
        <f>IF(N402="snížená",J402,0)</f>
        <v>0</v>
      </c>
      <c r="BG402" s="216">
        <f>IF(N402="zákl. přenesená",J402,0)</f>
        <v>0</v>
      </c>
      <c r="BH402" s="216">
        <f>IF(N402="sníž. přenesená",J402,0)</f>
        <v>0</v>
      </c>
      <c r="BI402" s="216">
        <f>IF(N402="nulová",J402,0)</f>
        <v>0</v>
      </c>
      <c r="BJ402" s="25" t="s">
        <v>24</v>
      </c>
      <c r="BK402" s="216">
        <f>ROUND(I402*H402,2)</f>
        <v>0</v>
      </c>
      <c r="BL402" s="25" t="s">
        <v>588</v>
      </c>
      <c r="BM402" s="25" t="s">
        <v>4816</v>
      </c>
    </row>
    <row r="403" spans="2:65" s="1" customFormat="1" ht="44.25" customHeight="1">
      <c r="B403" s="42"/>
      <c r="C403" s="205" t="s">
        <v>2022</v>
      </c>
      <c r="D403" s="205" t="s">
        <v>230</v>
      </c>
      <c r="E403" s="206" t="s">
        <v>4817</v>
      </c>
      <c r="F403" s="207" t="s">
        <v>4818</v>
      </c>
      <c r="G403" s="208" t="s">
        <v>852</v>
      </c>
      <c r="H403" s="209">
        <v>2</v>
      </c>
      <c r="I403" s="210"/>
      <c r="J403" s="211">
        <f>ROUND(I403*H403,2)</f>
        <v>0</v>
      </c>
      <c r="K403" s="207" t="s">
        <v>3144</v>
      </c>
      <c r="L403" s="62"/>
      <c r="M403" s="212" t="s">
        <v>22</v>
      </c>
      <c r="N403" s="213" t="s">
        <v>50</v>
      </c>
      <c r="O403" s="43"/>
      <c r="P403" s="214">
        <f>O403*H403</f>
        <v>0</v>
      </c>
      <c r="Q403" s="214">
        <v>0</v>
      </c>
      <c r="R403" s="214">
        <f>Q403*H403</f>
        <v>0</v>
      </c>
      <c r="S403" s="214">
        <v>0</v>
      </c>
      <c r="T403" s="215">
        <f>S403*H403</f>
        <v>0</v>
      </c>
      <c r="AR403" s="25" t="s">
        <v>588</v>
      </c>
      <c r="AT403" s="25" t="s">
        <v>230</v>
      </c>
      <c r="AU403" s="25" t="s">
        <v>24</v>
      </c>
      <c r="AY403" s="25" t="s">
        <v>228</v>
      </c>
      <c r="BE403" s="216">
        <f>IF(N403="základní",J403,0)</f>
        <v>0</v>
      </c>
      <c r="BF403" s="216">
        <f>IF(N403="snížená",J403,0)</f>
        <v>0</v>
      </c>
      <c r="BG403" s="216">
        <f>IF(N403="zákl. přenesená",J403,0)</f>
        <v>0</v>
      </c>
      <c r="BH403" s="216">
        <f>IF(N403="sníž. přenesená",J403,0)</f>
        <v>0</v>
      </c>
      <c r="BI403" s="216">
        <f>IF(N403="nulová",J403,0)</f>
        <v>0</v>
      </c>
      <c r="BJ403" s="25" t="s">
        <v>24</v>
      </c>
      <c r="BK403" s="216">
        <f>ROUND(I403*H403,2)</f>
        <v>0</v>
      </c>
      <c r="BL403" s="25" t="s">
        <v>588</v>
      </c>
      <c r="BM403" s="25" t="s">
        <v>4819</v>
      </c>
    </row>
    <row r="404" spans="2:65" s="1" customFormat="1" ht="44.25" customHeight="1">
      <c r="B404" s="42"/>
      <c r="C404" s="205" t="s">
        <v>2027</v>
      </c>
      <c r="D404" s="205" t="s">
        <v>230</v>
      </c>
      <c r="E404" s="206" t="s">
        <v>4820</v>
      </c>
      <c r="F404" s="207" t="s">
        <v>4256</v>
      </c>
      <c r="G404" s="208" t="s">
        <v>852</v>
      </c>
      <c r="H404" s="209">
        <v>6</v>
      </c>
      <c r="I404" s="210"/>
      <c r="J404" s="211">
        <f>ROUND(I404*H404,2)</f>
        <v>0</v>
      </c>
      <c r="K404" s="207" t="s">
        <v>3144</v>
      </c>
      <c r="L404" s="62"/>
      <c r="M404" s="212" t="s">
        <v>22</v>
      </c>
      <c r="N404" s="213" t="s">
        <v>50</v>
      </c>
      <c r="O404" s="43"/>
      <c r="P404" s="214">
        <f>O404*H404</f>
        <v>0</v>
      </c>
      <c r="Q404" s="214">
        <v>0</v>
      </c>
      <c r="R404" s="214">
        <f>Q404*H404</f>
        <v>0</v>
      </c>
      <c r="S404" s="214">
        <v>0</v>
      </c>
      <c r="T404" s="215">
        <f>S404*H404</f>
        <v>0</v>
      </c>
      <c r="AR404" s="25" t="s">
        <v>588</v>
      </c>
      <c r="AT404" s="25" t="s">
        <v>230</v>
      </c>
      <c r="AU404" s="25" t="s">
        <v>24</v>
      </c>
      <c r="AY404" s="25" t="s">
        <v>228</v>
      </c>
      <c r="BE404" s="216">
        <f>IF(N404="základní",J404,0)</f>
        <v>0</v>
      </c>
      <c r="BF404" s="216">
        <f>IF(N404="snížená",J404,0)</f>
        <v>0</v>
      </c>
      <c r="BG404" s="216">
        <f>IF(N404="zákl. přenesená",J404,0)</f>
        <v>0</v>
      </c>
      <c r="BH404" s="216">
        <f>IF(N404="sníž. přenesená",J404,0)</f>
        <v>0</v>
      </c>
      <c r="BI404" s="216">
        <f>IF(N404="nulová",J404,0)</f>
        <v>0</v>
      </c>
      <c r="BJ404" s="25" t="s">
        <v>24</v>
      </c>
      <c r="BK404" s="216">
        <f>ROUND(I404*H404,2)</f>
        <v>0</v>
      </c>
      <c r="BL404" s="25" t="s">
        <v>588</v>
      </c>
      <c r="BM404" s="25" t="s">
        <v>4821</v>
      </c>
    </row>
    <row r="405" spans="2:65" s="1" customFormat="1" ht="54">
      <c r="B405" s="42"/>
      <c r="C405" s="64"/>
      <c r="D405" s="219" t="s">
        <v>640</v>
      </c>
      <c r="E405" s="64"/>
      <c r="F405" s="280" t="s">
        <v>4572</v>
      </c>
      <c r="G405" s="64"/>
      <c r="H405" s="64"/>
      <c r="I405" s="173"/>
      <c r="J405" s="64"/>
      <c r="K405" s="64"/>
      <c r="L405" s="62"/>
      <c r="M405" s="255"/>
      <c r="N405" s="43"/>
      <c r="O405" s="43"/>
      <c r="P405" s="43"/>
      <c r="Q405" s="43"/>
      <c r="R405" s="43"/>
      <c r="S405" s="43"/>
      <c r="T405" s="79"/>
      <c r="AT405" s="25" t="s">
        <v>640</v>
      </c>
      <c r="AU405" s="25" t="s">
        <v>24</v>
      </c>
    </row>
    <row r="406" spans="2:65" s="1" customFormat="1" ht="22.5" customHeight="1">
      <c r="B406" s="42"/>
      <c r="C406" s="205" t="s">
        <v>2032</v>
      </c>
      <c r="D406" s="205" t="s">
        <v>230</v>
      </c>
      <c r="E406" s="206" t="s">
        <v>4822</v>
      </c>
      <c r="F406" s="207" t="s">
        <v>4823</v>
      </c>
      <c r="G406" s="208" t="s">
        <v>852</v>
      </c>
      <c r="H406" s="209">
        <v>1</v>
      </c>
      <c r="I406" s="210"/>
      <c r="J406" s="211">
        <f t="shared" ref="J406:J417" si="100">ROUND(I406*H406,2)</f>
        <v>0</v>
      </c>
      <c r="K406" s="207" t="s">
        <v>3144</v>
      </c>
      <c r="L406" s="62"/>
      <c r="M406" s="212" t="s">
        <v>22</v>
      </c>
      <c r="N406" s="213" t="s">
        <v>50</v>
      </c>
      <c r="O406" s="43"/>
      <c r="P406" s="214">
        <f t="shared" ref="P406:P417" si="101">O406*H406</f>
        <v>0</v>
      </c>
      <c r="Q406" s="214">
        <v>0</v>
      </c>
      <c r="R406" s="214">
        <f t="shared" ref="R406:R417" si="102">Q406*H406</f>
        <v>0</v>
      </c>
      <c r="S406" s="214">
        <v>0</v>
      </c>
      <c r="T406" s="215">
        <f t="shared" ref="T406:T417" si="103">S406*H406</f>
        <v>0</v>
      </c>
      <c r="AR406" s="25" t="s">
        <v>588</v>
      </c>
      <c r="AT406" s="25" t="s">
        <v>230</v>
      </c>
      <c r="AU406" s="25" t="s">
        <v>24</v>
      </c>
      <c r="AY406" s="25" t="s">
        <v>228</v>
      </c>
      <c r="BE406" s="216">
        <f t="shared" ref="BE406:BE417" si="104">IF(N406="základní",J406,0)</f>
        <v>0</v>
      </c>
      <c r="BF406" s="216">
        <f t="shared" ref="BF406:BF417" si="105">IF(N406="snížená",J406,0)</f>
        <v>0</v>
      </c>
      <c r="BG406" s="216">
        <f t="shared" ref="BG406:BG417" si="106">IF(N406="zákl. přenesená",J406,0)</f>
        <v>0</v>
      </c>
      <c r="BH406" s="216">
        <f t="shared" ref="BH406:BH417" si="107">IF(N406="sníž. přenesená",J406,0)</f>
        <v>0</v>
      </c>
      <c r="BI406" s="216">
        <f t="shared" ref="BI406:BI417" si="108">IF(N406="nulová",J406,0)</f>
        <v>0</v>
      </c>
      <c r="BJ406" s="25" t="s">
        <v>24</v>
      </c>
      <c r="BK406" s="216">
        <f t="shared" ref="BK406:BK417" si="109">ROUND(I406*H406,2)</f>
        <v>0</v>
      </c>
      <c r="BL406" s="25" t="s">
        <v>588</v>
      </c>
      <c r="BM406" s="25" t="s">
        <v>4824</v>
      </c>
    </row>
    <row r="407" spans="2:65" s="1" customFormat="1" ht="22.5" customHeight="1">
      <c r="B407" s="42"/>
      <c r="C407" s="205" t="s">
        <v>2036</v>
      </c>
      <c r="D407" s="205" t="s">
        <v>230</v>
      </c>
      <c r="E407" s="206" t="s">
        <v>4825</v>
      </c>
      <c r="F407" s="207" t="s">
        <v>4274</v>
      </c>
      <c r="G407" s="208" t="s">
        <v>852</v>
      </c>
      <c r="H407" s="209">
        <v>1</v>
      </c>
      <c r="I407" s="210"/>
      <c r="J407" s="211">
        <f t="shared" si="100"/>
        <v>0</v>
      </c>
      <c r="K407" s="207" t="s">
        <v>3144</v>
      </c>
      <c r="L407" s="62"/>
      <c r="M407" s="212" t="s">
        <v>22</v>
      </c>
      <c r="N407" s="213" t="s">
        <v>50</v>
      </c>
      <c r="O407" s="43"/>
      <c r="P407" s="214">
        <f t="shared" si="101"/>
        <v>0</v>
      </c>
      <c r="Q407" s="214">
        <v>0</v>
      </c>
      <c r="R407" s="214">
        <f t="shared" si="102"/>
        <v>0</v>
      </c>
      <c r="S407" s="214">
        <v>0</v>
      </c>
      <c r="T407" s="215">
        <f t="shared" si="103"/>
        <v>0</v>
      </c>
      <c r="AR407" s="25" t="s">
        <v>588</v>
      </c>
      <c r="AT407" s="25" t="s">
        <v>230</v>
      </c>
      <c r="AU407" s="25" t="s">
        <v>24</v>
      </c>
      <c r="AY407" s="25" t="s">
        <v>228</v>
      </c>
      <c r="BE407" s="216">
        <f t="shared" si="104"/>
        <v>0</v>
      </c>
      <c r="BF407" s="216">
        <f t="shared" si="105"/>
        <v>0</v>
      </c>
      <c r="BG407" s="216">
        <f t="shared" si="106"/>
        <v>0</v>
      </c>
      <c r="BH407" s="216">
        <f t="shared" si="107"/>
        <v>0</v>
      </c>
      <c r="BI407" s="216">
        <f t="shared" si="108"/>
        <v>0</v>
      </c>
      <c r="BJ407" s="25" t="s">
        <v>24</v>
      </c>
      <c r="BK407" s="216">
        <f t="shared" si="109"/>
        <v>0</v>
      </c>
      <c r="BL407" s="25" t="s">
        <v>588</v>
      </c>
      <c r="BM407" s="25" t="s">
        <v>4826</v>
      </c>
    </row>
    <row r="408" spans="2:65" s="1" customFormat="1" ht="31.5" customHeight="1">
      <c r="B408" s="42"/>
      <c r="C408" s="205" t="s">
        <v>2043</v>
      </c>
      <c r="D408" s="205" t="s">
        <v>230</v>
      </c>
      <c r="E408" s="206" t="s">
        <v>4827</v>
      </c>
      <c r="F408" s="207" t="s">
        <v>4828</v>
      </c>
      <c r="G408" s="208" t="s">
        <v>852</v>
      </c>
      <c r="H408" s="209">
        <v>1</v>
      </c>
      <c r="I408" s="210"/>
      <c r="J408" s="211">
        <f t="shared" si="100"/>
        <v>0</v>
      </c>
      <c r="K408" s="207" t="s">
        <v>3144</v>
      </c>
      <c r="L408" s="62"/>
      <c r="M408" s="212" t="s">
        <v>22</v>
      </c>
      <c r="N408" s="213" t="s">
        <v>50</v>
      </c>
      <c r="O408" s="43"/>
      <c r="P408" s="214">
        <f t="shared" si="101"/>
        <v>0</v>
      </c>
      <c r="Q408" s="214">
        <v>0</v>
      </c>
      <c r="R408" s="214">
        <f t="shared" si="102"/>
        <v>0</v>
      </c>
      <c r="S408" s="214">
        <v>0</v>
      </c>
      <c r="T408" s="215">
        <f t="shared" si="103"/>
        <v>0</v>
      </c>
      <c r="AR408" s="25" t="s">
        <v>588</v>
      </c>
      <c r="AT408" s="25" t="s">
        <v>230</v>
      </c>
      <c r="AU408" s="25" t="s">
        <v>24</v>
      </c>
      <c r="AY408" s="25" t="s">
        <v>228</v>
      </c>
      <c r="BE408" s="216">
        <f t="shared" si="104"/>
        <v>0</v>
      </c>
      <c r="BF408" s="216">
        <f t="shared" si="105"/>
        <v>0</v>
      </c>
      <c r="BG408" s="216">
        <f t="shared" si="106"/>
        <v>0</v>
      </c>
      <c r="BH408" s="216">
        <f t="shared" si="107"/>
        <v>0</v>
      </c>
      <c r="BI408" s="216">
        <f t="shared" si="108"/>
        <v>0</v>
      </c>
      <c r="BJ408" s="25" t="s">
        <v>24</v>
      </c>
      <c r="BK408" s="216">
        <f t="shared" si="109"/>
        <v>0</v>
      </c>
      <c r="BL408" s="25" t="s">
        <v>588</v>
      </c>
      <c r="BM408" s="25" t="s">
        <v>4829</v>
      </c>
    </row>
    <row r="409" spans="2:65" s="1" customFormat="1" ht="31.5" customHeight="1">
      <c r="B409" s="42"/>
      <c r="C409" s="205" t="s">
        <v>2052</v>
      </c>
      <c r="D409" s="205" t="s">
        <v>230</v>
      </c>
      <c r="E409" s="206" t="s">
        <v>4830</v>
      </c>
      <c r="F409" s="207" t="s">
        <v>4831</v>
      </c>
      <c r="G409" s="208" t="s">
        <v>852</v>
      </c>
      <c r="H409" s="209">
        <v>1</v>
      </c>
      <c r="I409" s="210"/>
      <c r="J409" s="211">
        <f t="shared" si="100"/>
        <v>0</v>
      </c>
      <c r="K409" s="207" t="s">
        <v>3144</v>
      </c>
      <c r="L409" s="62"/>
      <c r="M409" s="212" t="s">
        <v>22</v>
      </c>
      <c r="N409" s="213" t="s">
        <v>50</v>
      </c>
      <c r="O409" s="43"/>
      <c r="P409" s="214">
        <f t="shared" si="101"/>
        <v>0</v>
      </c>
      <c r="Q409" s="214">
        <v>0</v>
      </c>
      <c r="R409" s="214">
        <f t="shared" si="102"/>
        <v>0</v>
      </c>
      <c r="S409" s="214">
        <v>0</v>
      </c>
      <c r="T409" s="215">
        <f t="shared" si="103"/>
        <v>0</v>
      </c>
      <c r="AR409" s="25" t="s">
        <v>588</v>
      </c>
      <c r="AT409" s="25" t="s">
        <v>230</v>
      </c>
      <c r="AU409" s="25" t="s">
        <v>24</v>
      </c>
      <c r="AY409" s="25" t="s">
        <v>228</v>
      </c>
      <c r="BE409" s="216">
        <f t="shared" si="104"/>
        <v>0</v>
      </c>
      <c r="BF409" s="216">
        <f t="shared" si="105"/>
        <v>0</v>
      </c>
      <c r="BG409" s="216">
        <f t="shared" si="106"/>
        <v>0</v>
      </c>
      <c r="BH409" s="216">
        <f t="shared" si="107"/>
        <v>0</v>
      </c>
      <c r="BI409" s="216">
        <f t="shared" si="108"/>
        <v>0</v>
      </c>
      <c r="BJ409" s="25" t="s">
        <v>24</v>
      </c>
      <c r="BK409" s="216">
        <f t="shared" si="109"/>
        <v>0</v>
      </c>
      <c r="BL409" s="25" t="s">
        <v>588</v>
      </c>
      <c r="BM409" s="25" t="s">
        <v>4832</v>
      </c>
    </row>
    <row r="410" spans="2:65" s="1" customFormat="1" ht="31.5" customHeight="1">
      <c r="B410" s="42"/>
      <c r="C410" s="205" t="s">
        <v>2060</v>
      </c>
      <c r="D410" s="205" t="s">
        <v>230</v>
      </c>
      <c r="E410" s="206" t="s">
        <v>4833</v>
      </c>
      <c r="F410" s="207" t="s">
        <v>4630</v>
      </c>
      <c r="G410" s="208" t="s">
        <v>852</v>
      </c>
      <c r="H410" s="209">
        <v>2</v>
      </c>
      <c r="I410" s="210"/>
      <c r="J410" s="211">
        <f t="shared" si="100"/>
        <v>0</v>
      </c>
      <c r="K410" s="207" t="s">
        <v>3144</v>
      </c>
      <c r="L410" s="62"/>
      <c r="M410" s="212" t="s">
        <v>22</v>
      </c>
      <c r="N410" s="213" t="s">
        <v>50</v>
      </c>
      <c r="O410" s="43"/>
      <c r="P410" s="214">
        <f t="shared" si="101"/>
        <v>0</v>
      </c>
      <c r="Q410" s="214">
        <v>0</v>
      </c>
      <c r="R410" s="214">
        <f t="shared" si="102"/>
        <v>0</v>
      </c>
      <c r="S410" s="214">
        <v>0</v>
      </c>
      <c r="T410" s="215">
        <f t="shared" si="103"/>
        <v>0</v>
      </c>
      <c r="AR410" s="25" t="s">
        <v>588</v>
      </c>
      <c r="AT410" s="25" t="s">
        <v>230</v>
      </c>
      <c r="AU410" s="25" t="s">
        <v>24</v>
      </c>
      <c r="AY410" s="25" t="s">
        <v>228</v>
      </c>
      <c r="BE410" s="216">
        <f t="shared" si="104"/>
        <v>0</v>
      </c>
      <c r="BF410" s="216">
        <f t="shared" si="105"/>
        <v>0</v>
      </c>
      <c r="BG410" s="216">
        <f t="shared" si="106"/>
        <v>0</v>
      </c>
      <c r="BH410" s="216">
        <f t="shared" si="107"/>
        <v>0</v>
      </c>
      <c r="BI410" s="216">
        <f t="shared" si="108"/>
        <v>0</v>
      </c>
      <c r="BJ410" s="25" t="s">
        <v>24</v>
      </c>
      <c r="BK410" s="216">
        <f t="shared" si="109"/>
        <v>0</v>
      </c>
      <c r="BL410" s="25" t="s">
        <v>588</v>
      </c>
      <c r="BM410" s="25" t="s">
        <v>4834</v>
      </c>
    </row>
    <row r="411" spans="2:65" s="1" customFormat="1" ht="31.5" customHeight="1">
      <c r="B411" s="42"/>
      <c r="C411" s="205" t="s">
        <v>2065</v>
      </c>
      <c r="D411" s="205" t="s">
        <v>230</v>
      </c>
      <c r="E411" s="206" t="s">
        <v>4835</v>
      </c>
      <c r="F411" s="207" t="s">
        <v>4633</v>
      </c>
      <c r="G411" s="208" t="s">
        <v>852</v>
      </c>
      <c r="H411" s="209">
        <v>2</v>
      </c>
      <c r="I411" s="210"/>
      <c r="J411" s="211">
        <f t="shared" si="100"/>
        <v>0</v>
      </c>
      <c r="K411" s="207" t="s">
        <v>3144</v>
      </c>
      <c r="L411" s="62"/>
      <c r="M411" s="212" t="s">
        <v>22</v>
      </c>
      <c r="N411" s="213" t="s">
        <v>50</v>
      </c>
      <c r="O411" s="43"/>
      <c r="P411" s="214">
        <f t="shared" si="101"/>
        <v>0</v>
      </c>
      <c r="Q411" s="214">
        <v>0</v>
      </c>
      <c r="R411" s="214">
        <f t="shared" si="102"/>
        <v>0</v>
      </c>
      <c r="S411" s="214">
        <v>0</v>
      </c>
      <c r="T411" s="215">
        <f t="shared" si="103"/>
        <v>0</v>
      </c>
      <c r="AR411" s="25" t="s">
        <v>588</v>
      </c>
      <c r="AT411" s="25" t="s">
        <v>230</v>
      </c>
      <c r="AU411" s="25" t="s">
        <v>24</v>
      </c>
      <c r="AY411" s="25" t="s">
        <v>228</v>
      </c>
      <c r="BE411" s="216">
        <f t="shared" si="104"/>
        <v>0</v>
      </c>
      <c r="BF411" s="216">
        <f t="shared" si="105"/>
        <v>0</v>
      </c>
      <c r="BG411" s="216">
        <f t="shared" si="106"/>
        <v>0</v>
      </c>
      <c r="BH411" s="216">
        <f t="shared" si="107"/>
        <v>0</v>
      </c>
      <c r="BI411" s="216">
        <f t="shared" si="108"/>
        <v>0</v>
      </c>
      <c r="BJ411" s="25" t="s">
        <v>24</v>
      </c>
      <c r="BK411" s="216">
        <f t="shared" si="109"/>
        <v>0</v>
      </c>
      <c r="BL411" s="25" t="s">
        <v>588</v>
      </c>
      <c r="BM411" s="25" t="s">
        <v>4836</v>
      </c>
    </row>
    <row r="412" spans="2:65" s="1" customFormat="1" ht="31.5" customHeight="1">
      <c r="B412" s="42"/>
      <c r="C412" s="205" t="s">
        <v>2072</v>
      </c>
      <c r="D412" s="205" t="s">
        <v>230</v>
      </c>
      <c r="E412" s="206" t="s">
        <v>4837</v>
      </c>
      <c r="F412" s="207" t="s">
        <v>4838</v>
      </c>
      <c r="G412" s="208" t="s">
        <v>852</v>
      </c>
      <c r="H412" s="209">
        <v>2</v>
      </c>
      <c r="I412" s="210"/>
      <c r="J412" s="211">
        <f t="shared" si="100"/>
        <v>0</v>
      </c>
      <c r="K412" s="207" t="s">
        <v>3144</v>
      </c>
      <c r="L412" s="62"/>
      <c r="M412" s="212" t="s">
        <v>22</v>
      </c>
      <c r="N412" s="213" t="s">
        <v>50</v>
      </c>
      <c r="O412" s="43"/>
      <c r="P412" s="214">
        <f t="shared" si="101"/>
        <v>0</v>
      </c>
      <c r="Q412" s="214">
        <v>0</v>
      </c>
      <c r="R412" s="214">
        <f t="shared" si="102"/>
        <v>0</v>
      </c>
      <c r="S412" s="214">
        <v>0</v>
      </c>
      <c r="T412" s="215">
        <f t="shared" si="103"/>
        <v>0</v>
      </c>
      <c r="AR412" s="25" t="s">
        <v>588</v>
      </c>
      <c r="AT412" s="25" t="s">
        <v>230</v>
      </c>
      <c r="AU412" s="25" t="s">
        <v>24</v>
      </c>
      <c r="AY412" s="25" t="s">
        <v>228</v>
      </c>
      <c r="BE412" s="216">
        <f t="shared" si="104"/>
        <v>0</v>
      </c>
      <c r="BF412" s="216">
        <f t="shared" si="105"/>
        <v>0</v>
      </c>
      <c r="BG412" s="216">
        <f t="shared" si="106"/>
        <v>0</v>
      </c>
      <c r="BH412" s="216">
        <f t="shared" si="107"/>
        <v>0</v>
      </c>
      <c r="BI412" s="216">
        <f t="shared" si="108"/>
        <v>0</v>
      </c>
      <c r="BJ412" s="25" t="s">
        <v>24</v>
      </c>
      <c r="BK412" s="216">
        <f t="shared" si="109"/>
        <v>0</v>
      </c>
      <c r="BL412" s="25" t="s">
        <v>588</v>
      </c>
      <c r="BM412" s="25" t="s">
        <v>4839</v>
      </c>
    </row>
    <row r="413" spans="2:65" s="1" customFormat="1" ht="31.5" customHeight="1">
      <c r="B413" s="42"/>
      <c r="C413" s="205" t="s">
        <v>2077</v>
      </c>
      <c r="D413" s="205" t="s">
        <v>230</v>
      </c>
      <c r="E413" s="206" t="s">
        <v>4840</v>
      </c>
      <c r="F413" s="207" t="s">
        <v>4841</v>
      </c>
      <c r="G413" s="208" t="s">
        <v>852</v>
      </c>
      <c r="H413" s="209">
        <v>2</v>
      </c>
      <c r="I413" s="210"/>
      <c r="J413" s="211">
        <f t="shared" si="100"/>
        <v>0</v>
      </c>
      <c r="K413" s="207" t="s">
        <v>3144</v>
      </c>
      <c r="L413" s="62"/>
      <c r="M413" s="212" t="s">
        <v>22</v>
      </c>
      <c r="N413" s="213" t="s">
        <v>50</v>
      </c>
      <c r="O413" s="43"/>
      <c r="P413" s="214">
        <f t="shared" si="101"/>
        <v>0</v>
      </c>
      <c r="Q413" s="214">
        <v>0</v>
      </c>
      <c r="R413" s="214">
        <f t="shared" si="102"/>
        <v>0</v>
      </c>
      <c r="S413" s="214">
        <v>0</v>
      </c>
      <c r="T413" s="215">
        <f t="shared" si="103"/>
        <v>0</v>
      </c>
      <c r="AR413" s="25" t="s">
        <v>588</v>
      </c>
      <c r="AT413" s="25" t="s">
        <v>230</v>
      </c>
      <c r="AU413" s="25" t="s">
        <v>24</v>
      </c>
      <c r="AY413" s="25" t="s">
        <v>228</v>
      </c>
      <c r="BE413" s="216">
        <f t="shared" si="104"/>
        <v>0</v>
      </c>
      <c r="BF413" s="216">
        <f t="shared" si="105"/>
        <v>0</v>
      </c>
      <c r="BG413" s="216">
        <f t="shared" si="106"/>
        <v>0</v>
      </c>
      <c r="BH413" s="216">
        <f t="shared" si="107"/>
        <v>0</v>
      </c>
      <c r="BI413" s="216">
        <f t="shared" si="108"/>
        <v>0</v>
      </c>
      <c r="BJ413" s="25" t="s">
        <v>24</v>
      </c>
      <c r="BK413" s="216">
        <f t="shared" si="109"/>
        <v>0</v>
      </c>
      <c r="BL413" s="25" t="s">
        <v>588</v>
      </c>
      <c r="BM413" s="25" t="s">
        <v>4842</v>
      </c>
    </row>
    <row r="414" spans="2:65" s="1" customFormat="1" ht="31.5" customHeight="1">
      <c r="B414" s="42"/>
      <c r="C414" s="205" t="s">
        <v>2083</v>
      </c>
      <c r="D414" s="205" t="s">
        <v>230</v>
      </c>
      <c r="E414" s="206" t="s">
        <v>4843</v>
      </c>
      <c r="F414" s="207" t="s">
        <v>4227</v>
      </c>
      <c r="G414" s="208" t="s">
        <v>263</v>
      </c>
      <c r="H414" s="209">
        <v>196</v>
      </c>
      <c r="I414" s="210"/>
      <c r="J414" s="211">
        <f t="shared" si="100"/>
        <v>0</v>
      </c>
      <c r="K414" s="207" t="s">
        <v>3144</v>
      </c>
      <c r="L414" s="62"/>
      <c r="M414" s="212" t="s">
        <v>22</v>
      </c>
      <c r="N414" s="213" t="s">
        <v>50</v>
      </c>
      <c r="O414" s="43"/>
      <c r="P414" s="214">
        <f t="shared" si="101"/>
        <v>0</v>
      </c>
      <c r="Q414" s="214">
        <v>0</v>
      </c>
      <c r="R414" s="214">
        <f t="shared" si="102"/>
        <v>0</v>
      </c>
      <c r="S414" s="214">
        <v>0</v>
      </c>
      <c r="T414" s="215">
        <f t="shared" si="103"/>
        <v>0</v>
      </c>
      <c r="AR414" s="25" t="s">
        <v>588</v>
      </c>
      <c r="AT414" s="25" t="s">
        <v>230</v>
      </c>
      <c r="AU414" s="25" t="s">
        <v>24</v>
      </c>
      <c r="AY414" s="25" t="s">
        <v>228</v>
      </c>
      <c r="BE414" s="216">
        <f t="shared" si="104"/>
        <v>0</v>
      </c>
      <c r="BF414" s="216">
        <f t="shared" si="105"/>
        <v>0</v>
      </c>
      <c r="BG414" s="216">
        <f t="shared" si="106"/>
        <v>0</v>
      </c>
      <c r="BH414" s="216">
        <f t="shared" si="107"/>
        <v>0</v>
      </c>
      <c r="BI414" s="216">
        <f t="shared" si="108"/>
        <v>0</v>
      </c>
      <c r="BJ414" s="25" t="s">
        <v>24</v>
      </c>
      <c r="BK414" s="216">
        <f t="shared" si="109"/>
        <v>0</v>
      </c>
      <c r="BL414" s="25" t="s">
        <v>588</v>
      </c>
      <c r="BM414" s="25" t="s">
        <v>4844</v>
      </c>
    </row>
    <row r="415" spans="2:65" s="1" customFormat="1" ht="22.5" customHeight="1">
      <c r="B415" s="42"/>
      <c r="C415" s="205" t="s">
        <v>2088</v>
      </c>
      <c r="D415" s="205" t="s">
        <v>230</v>
      </c>
      <c r="E415" s="206" t="s">
        <v>4845</v>
      </c>
      <c r="F415" s="207" t="s">
        <v>4233</v>
      </c>
      <c r="G415" s="208" t="s">
        <v>263</v>
      </c>
      <c r="H415" s="209">
        <v>62</v>
      </c>
      <c r="I415" s="210"/>
      <c r="J415" s="211">
        <f t="shared" si="100"/>
        <v>0</v>
      </c>
      <c r="K415" s="207" t="s">
        <v>3144</v>
      </c>
      <c r="L415" s="62"/>
      <c r="M415" s="212" t="s">
        <v>22</v>
      </c>
      <c r="N415" s="213" t="s">
        <v>50</v>
      </c>
      <c r="O415" s="43"/>
      <c r="P415" s="214">
        <f t="shared" si="101"/>
        <v>0</v>
      </c>
      <c r="Q415" s="214">
        <v>0</v>
      </c>
      <c r="R415" s="214">
        <f t="shared" si="102"/>
        <v>0</v>
      </c>
      <c r="S415" s="214">
        <v>0</v>
      </c>
      <c r="T415" s="215">
        <f t="shared" si="103"/>
        <v>0</v>
      </c>
      <c r="AR415" s="25" t="s">
        <v>588</v>
      </c>
      <c r="AT415" s="25" t="s">
        <v>230</v>
      </c>
      <c r="AU415" s="25" t="s">
        <v>24</v>
      </c>
      <c r="AY415" s="25" t="s">
        <v>228</v>
      </c>
      <c r="BE415" s="216">
        <f t="shared" si="104"/>
        <v>0</v>
      </c>
      <c r="BF415" s="216">
        <f t="shared" si="105"/>
        <v>0</v>
      </c>
      <c r="BG415" s="216">
        <f t="shared" si="106"/>
        <v>0</v>
      </c>
      <c r="BH415" s="216">
        <f t="shared" si="107"/>
        <v>0</v>
      </c>
      <c r="BI415" s="216">
        <f t="shared" si="108"/>
        <v>0</v>
      </c>
      <c r="BJ415" s="25" t="s">
        <v>24</v>
      </c>
      <c r="BK415" s="216">
        <f t="shared" si="109"/>
        <v>0</v>
      </c>
      <c r="BL415" s="25" t="s">
        <v>588</v>
      </c>
      <c r="BM415" s="25" t="s">
        <v>4846</v>
      </c>
    </row>
    <row r="416" spans="2:65" s="1" customFormat="1" ht="31.5" customHeight="1">
      <c r="B416" s="42"/>
      <c r="C416" s="205" t="s">
        <v>2093</v>
      </c>
      <c r="D416" s="205" t="s">
        <v>230</v>
      </c>
      <c r="E416" s="206" t="s">
        <v>4847</v>
      </c>
      <c r="F416" s="207" t="s">
        <v>4236</v>
      </c>
      <c r="G416" s="208" t="s">
        <v>263</v>
      </c>
      <c r="H416" s="209">
        <v>120</v>
      </c>
      <c r="I416" s="210"/>
      <c r="J416" s="211">
        <f t="shared" si="100"/>
        <v>0</v>
      </c>
      <c r="K416" s="207" t="s">
        <v>3144</v>
      </c>
      <c r="L416" s="62"/>
      <c r="M416" s="212" t="s">
        <v>22</v>
      </c>
      <c r="N416" s="213" t="s">
        <v>50</v>
      </c>
      <c r="O416" s="43"/>
      <c r="P416" s="214">
        <f t="shared" si="101"/>
        <v>0</v>
      </c>
      <c r="Q416" s="214">
        <v>0</v>
      </c>
      <c r="R416" s="214">
        <f t="shared" si="102"/>
        <v>0</v>
      </c>
      <c r="S416" s="214">
        <v>0</v>
      </c>
      <c r="T416" s="215">
        <f t="shared" si="103"/>
        <v>0</v>
      </c>
      <c r="AR416" s="25" t="s">
        <v>588</v>
      </c>
      <c r="AT416" s="25" t="s">
        <v>230</v>
      </c>
      <c r="AU416" s="25" t="s">
        <v>24</v>
      </c>
      <c r="AY416" s="25" t="s">
        <v>228</v>
      </c>
      <c r="BE416" s="216">
        <f t="shared" si="104"/>
        <v>0</v>
      </c>
      <c r="BF416" s="216">
        <f t="shared" si="105"/>
        <v>0</v>
      </c>
      <c r="BG416" s="216">
        <f t="shared" si="106"/>
        <v>0</v>
      </c>
      <c r="BH416" s="216">
        <f t="shared" si="107"/>
        <v>0</v>
      </c>
      <c r="BI416" s="216">
        <f t="shared" si="108"/>
        <v>0</v>
      </c>
      <c r="BJ416" s="25" t="s">
        <v>24</v>
      </c>
      <c r="BK416" s="216">
        <f t="shared" si="109"/>
        <v>0</v>
      </c>
      <c r="BL416" s="25" t="s">
        <v>588</v>
      </c>
      <c r="BM416" s="25" t="s">
        <v>4848</v>
      </c>
    </row>
    <row r="417" spans="2:65" s="1" customFormat="1" ht="22.5" customHeight="1">
      <c r="B417" s="42"/>
      <c r="C417" s="205" t="s">
        <v>2098</v>
      </c>
      <c r="D417" s="205" t="s">
        <v>230</v>
      </c>
      <c r="E417" s="206" t="s">
        <v>4849</v>
      </c>
      <c r="F417" s="207" t="s">
        <v>4242</v>
      </c>
      <c r="G417" s="208" t="s">
        <v>675</v>
      </c>
      <c r="H417" s="209">
        <v>8</v>
      </c>
      <c r="I417" s="210"/>
      <c r="J417" s="211">
        <f t="shared" si="100"/>
        <v>0</v>
      </c>
      <c r="K417" s="207" t="s">
        <v>3144</v>
      </c>
      <c r="L417" s="62"/>
      <c r="M417" s="212" t="s">
        <v>22</v>
      </c>
      <c r="N417" s="213" t="s">
        <v>50</v>
      </c>
      <c r="O417" s="43"/>
      <c r="P417" s="214">
        <f t="shared" si="101"/>
        <v>0</v>
      </c>
      <c r="Q417" s="214">
        <v>0</v>
      </c>
      <c r="R417" s="214">
        <f t="shared" si="102"/>
        <v>0</v>
      </c>
      <c r="S417" s="214">
        <v>0</v>
      </c>
      <c r="T417" s="215">
        <f t="shared" si="103"/>
        <v>0</v>
      </c>
      <c r="AR417" s="25" t="s">
        <v>588</v>
      </c>
      <c r="AT417" s="25" t="s">
        <v>230</v>
      </c>
      <c r="AU417" s="25" t="s">
        <v>24</v>
      </c>
      <c r="AY417" s="25" t="s">
        <v>228</v>
      </c>
      <c r="BE417" s="216">
        <f t="shared" si="104"/>
        <v>0</v>
      </c>
      <c r="BF417" s="216">
        <f t="shared" si="105"/>
        <v>0</v>
      </c>
      <c r="BG417" s="216">
        <f t="shared" si="106"/>
        <v>0</v>
      </c>
      <c r="BH417" s="216">
        <f t="shared" si="107"/>
        <v>0</v>
      </c>
      <c r="BI417" s="216">
        <f t="shared" si="108"/>
        <v>0</v>
      </c>
      <c r="BJ417" s="25" t="s">
        <v>24</v>
      </c>
      <c r="BK417" s="216">
        <f t="shared" si="109"/>
        <v>0</v>
      </c>
      <c r="BL417" s="25" t="s">
        <v>588</v>
      </c>
      <c r="BM417" s="25" t="s">
        <v>4850</v>
      </c>
    </row>
    <row r="418" spans="2:65" s="11" customFormat="1" ht="37.35" customHeight="1">
      <c r="B418" s="188"/>
      <c r="C418" s="189"/>
      <c r="D418" s="202" t="s">
        <v>78</v>
      </c>
      <c r="E418" s="296" t="s">
        <v>280</v>
      </c>
      <c r="F418" s="296" t="s">
        <v>4851</v>
      </c>
      <c r="G418" s="189"/>
      <c r="H418" s="189"/>
      <c r="I418" s="192"/>
      <c r="J418" s="297">
        <f>BK418</f>
        <v>0</v>
      </c>
      <c r="K418" s="189"/>
      <c r="L418" s="194"/>
      <c r="M418" s="195"/>
      <c r="N418" s="196"/>
      <c r="O418" s="196"/>
      <c r="P418" s="197">
        <f>SUM(P419:P422)</f>
        <v>0</v>
      </c>
      <c r="Q418" s="196"/>
      <c r="R418" s="197">
        <f>SUM(R419:R422)</f>
        <v>0</v>
      </c>
      <c r="S418" s="196"/>
      <c r="T418" s="198">
        <f>SUM(T419:T422)</f>
        <v>0</v>
      </c>
      <c r="AR418" s="199" t="s">
        <v>101</v>
      </c>
      <c r="AT418" s="200" t="s">
        <v>78</v>
      </c>
      <c r="AU418" s="200" t="s">
        <v>79</v>
      </c>
      <c r="AY418" s="199" t="s">
        <v>228</v>
      </c>
      <c r="BK418" s="201">
        <f>SUM(BK419:BK422)</f>
        <v>0</v>
      </c>
    </row>
    <row r="419" spans="2:65" s="1" customFormat="1" ht="57" customHeight="1">
      <c r="B419" s="42"/>
      <c r="C419" s="205" t="s">
        <v>2103</v>
      </c>
      <c r="D419" s="205" t="s">
        <v>230</v>
      </c>
      <c r="E419" s="206" t="s">
        <v>4852</v>
      </c>
      <c r="F419" s="207" t="s">
        <v>4853</v>
      </c>
      <c r="G419" s="208" t="s">
        <v>852</v>
      </c>
      <c r="H419" s="209">
        <v>1</v>
      </c>
      <c r="I419" s="210"/>
      <c r="J419" s="211">
        <f>ROUND(I419*H419,2)</f>
        <v>0</v>
      </c>
      <c r="K419" s="207" t="s">
        <v>3144</v>
      </c>
      <c r="L419" s="62"/>
      <c r="M419" s="212" t="s">
        <v>22</v>
      </c>
      <c r="N419" s="213" t="s">
        <v>50</v>
      </c>
      <c r="O419" s="43"/>
      <c r="P419" s="214">
        <f>O419*H419</f>
        <v>0</v>
      </c>
      <c r="Q419" s="214">
        <v>0</v>
      </c>
      <c r="R419" s="214">
        <f>Q419*H419</f>
        <v>0</v>
      </c>
      <c r="S419" s="214">
        <v>0</v>
      </c>
      <c r="T419" s="215">
        <f>S419*H419</f>
        <v>0</v>
      </c>
      <c r="AR419" s="25" t="s">
        <v>588</v>
      </c>
      <c r="AT419" s="25" t="s">
        <v>230</v>
      </c>
      <c r="AU419" s="25" t="s">
        <v>24</v>
      </c>
      <c r="AY419" s="25" t="s">
        <v>228</v>
      </c>
      <c r="BE419" s="216">
        <f>IF(N419="základní",J419,0)</f>
        <v>0</v>
      </c>
      <c r="BF419" s="216">
        <f>IF(N419="snížená",J419,0)</f>
        <v>0</v>
      </c>
      <c r="BG419" s="216">
        <f>IF(N419="zákl. přenesená",J419,0)</f>
        <v>0</v>
      </c>
      <c r="BH419" s="216">
        <f>IF(N419="sníž. přenesená",J419,0)</f>
        <v>0</v>
      </c>
      <c r="BI419" s="216">
        <f>IF(N419="nulová",J419,0)</f>
        <v>0</v>
      </c>
      <c r="BJ419" s="25" t="s">
        <v>24</v>
      </c>
      <c r="BK419" s="216">
        <f>ROUND(I419*H419,2)</f>
        <v>0</v>
      </c>
      <c r="BL419" s="25" t="s">
        <v>588</v>
      </c>
      <c r="BM419" s="25" t="s">
        <v>4854</v>
      </c>
    </row>
    <row r="420" spans="2:65" s="1" customFormat="1" ht="108">
      <c r="B420" s="42"/>
      <c r="C420" s="64"/>
      <c r="D420" s="219" t="s">
        <v>640</v>
      </c>
      <c r="E420" s="64"/>
      <c r="F420" s="280" t="s">
        <v>4855</v>
      </c>
      <c r="G420" s="64"/>
      <c r="H420" s="64"/>
      <c r="I420" s="173"/>
      <c r="J420" s="64"/>
      <c r="K420" s="64"/>
      <c r="L420" s="62"/>
      <c r="M420" s="255"/>
      <c r="N420" s="43"/>
      <c r="O420" s="43"/>
      <c r="P420" s="43"/>
      <c r="Q420" s="43"/>
      <c r="R420" s="43"/>
      <c r="S420" s="43"/>
      <c r="T420" s="79"/>
      <c r="AT420" s="25" t="s">
        <v>640</v>
      </c>
      <c r="AU420" s="25" t="s">
        <v>24</v>
      </c>
    </row>
    <row r="421" spans="2:65" s="1" customFormat="1" ht="57" customHeight="1">
      <c r="B421" s="42"/>
      <c r="C421" s="205" t="s">
        <v>2108</v>
      </c>
      <c r="D421" s="205" t="s">
        <v>230</v>
      </c>
      <c r="E421" s="206" t="s">
        <v>4856</v>
      </c>
      <c r="F421" s="207" t="s">
        <v>4853</v>
      </c>
      <c r="G421" s="208" t="s">
        <v>852</v>
      </c>
      <c r="H421" s="209">
        <v>1</v>
      </c>
      <c r="I421" s="210"/>
      <c r="J421" s="211">
        <f>ROUND(I421*H421,2)</f>
        <v>0</v>
      </c>
      <c r="K421" s="207" t="s">
        <v>3144</v>
      </c>
      <c r="L421" s="62"/>
      <c r="M421" s="212" t="s">
        <v>22</v>
      </c>
      <c r="N421" s="213" t="s">
        <v>50</v>
      </c>
      <c r="O421" s="43"/>
      <c r="P421" s="214">
        <f>O421*H421</f>
        <v>0</v>
      </c>
      <c r="Q421" s="214">
        <v>0</v>
      </c>
      <c r="R421" s="214">
        <f>Q421*H421</f>
        <v>0</v>
      </c>
      <c r="S421" s="214">
        <v>0</v>
      </c>
      <c r="T421" s="215">
        <f>S421*H421</f>
        <v>0</v>
      </c>
      <c r="AR421" s="25" t="s">
        <v>588</v>
      </c>
      <c r="AT421" s="25" t="s">
        <v>230</v>
      </c>
      <c r="AU421" s="25" t="s">
        <v>24</v>
      </c>
      <c r="AY421" s="25" t="s">
        <v>228</v>
      </c>
      <c r="BE421" s="216">
        <f>IF(N421="základní",J421,0)</f>
        <v>0</v>
      </c>
      <c r="BF421" s="216">
        <f>IF(N421="snížená",J421,0)</f>
        <v>0</v>
      </c>
      <c r="BG421" s="216">
        <f>IF(N421="zákl. přenesená",J421,0)</f>
        <v>0</v>
      </c>
      <c r="BH421" s="216">
        <f>IF(N421="sníž. přenesená",J421,0)</f>
        <v>0</v>
      </c>
      <c r="BI421" s="216">
        <f>IF(N421="nulová",J421,0)</f>
        <v>0</v>
      </c>
      <c r="BJ421" s="25" t="s">
        <v>24</v>
      </c>
      <c r="BK421" s="216">
        <f>ROUND(I421*H421,2)</f>
        <v>0</v>
      </c>
      <c r="BL421" s="25" t="s">
        <v>588</v>
      </c>
      <c r="BM421" s="25" t="s">
        <v>4857</v>
      </c>
    </row>
    <row r="422" spans="2:65" s="1" customFormat="1" ht="108">
      <c r="B422" s="42"/>
      <c r="C422" s="64"/>
      <c r="D422" s="229" t="s">
        <v>640</v>
      </c>
      <c r="E422" s="64"/>
      <c r="F422" s="254" t="s">
        <v>4858</v>
      </c>
      <c r="G422" s="64"/>
      <c r="H422" s="64"/>
      <c r="I422" s="173"/>
      <c r="J422" s="64"/>
      <c r="K422" s="64"/>
      <c r="L422" s="62"/>
      <c r="M422" s="255"/>
      <c r="N422" s="43"/>
      <c r="O422" s="43"/>
      <c r="P422" s="43"/>
      <c r="Q422" s="43"/>
      <c r="R422" s="43"/>
      <c r="S422" s="43"/>
      <c r="T422" s="79"/>
      <c r="AT422" s="25" t="s">
        <v>640</v>
      </c>
      <c r="AU422" s="25" t="s">
        <v>24</v>
      </c>
    </row>
    <row r="423" spans="2:65" s="11" customFormat="1" ht="37.35" customHeight="1">
      <c r="B423" s="188"/>
      <c r="C423" s="189"/>
      <c r="D423" s="202" t="s">
        <v>78</v>
      </c>
      <c r="E423" s="296" t="s">
        <v>285</v>
      </c>
      <c r="F423" s="296" t="s">
        <v>4859</v>
      </c>
      <c r="G423" s="189"/>
      <c r="H423" s="189"/>
      <c r="I423" s="192"/>
      <c r="J423" s="297">
        <f>BK423</f>
        <v>0</v>
      </c>
      <c r="K423" s="189"/>
      <c r="L423" s="194"/>
      <c r="M423" s="195"/>
      <c r="N423" s="196"/>
      <c r="O423" s="196"/>
      <c r="P423" s="197">
        <f>SUM(P424:P469)</f>
        <v>0</v>
      </c>
      <c r="Q423" s="196"/>
      <c r="R423" s="197">
        <f>SUM(R424:R469)</f>
        <v>0</v>
      </c>
      <c r="S423" s="196"/>
      <c r="T423" s="198">
        <f>SUM(T424:T469)</f>
        <v>0</v>
      </c>
      <c r="AR423" s="199" t="s">
        <v>101</v>
      </c>
      <c r="AT423" s="200" t="s">
        <v>78</v>
      </c>
      <c r="AU423" s="200" t="s">
        <v>79</v>
      </c>
      <c r="AY423" s="199" t="s">
        <v>228</v>
      </c>
      <c r="BK423" s="201">
        <f>SUM(BK424:BK469)</f>
        <v>0</v>
      </c>
    </row>
    <row r="424" spans="2:65" s="1" customFormat="1" ht="57" customHeight="1">
      <c r="B424" s="42"/>
      <c r="C424" s="205" t="s">
        <v>2113</v>
      </c>
      <c r="D424" s="205" t="s">
        <v>230</v>
      </c>
      <c r="E424" s="206" t="s">
        <v>4860</v>
      </c>
      <c r="F424" s="207" t="s">
        <v>4861</v>
      </c>
      <c r="G424" s="208" t="s">
        <v>852</v>
      </c>
      <c r="H424" s="209">
        <v>1</v>
      </c>
      <c r="I424" s="210"/>
      <c r="J424" s="211">
        <f>ROUND(I424*H424,2)</f>
        <v>0</v>
      </c>
      <c r="K424" s="207" t="s">
        <v>3144</v>
      </c>
      <c r="L424" s="62"/>
      <c r="M424" s="212" t="s">
        <v>22</v>
      </c>
      <c r="N424" s="213" t="s">
        <v>50</v>
      </c>
      <c r="O424" s="43"/>
      <c r="P424" s="214">
        <f>O424*H424</f>
        <v>0</v>
      </c>
      <c r="Q424" s="214">
        <v>0</v>
      </c>
      <c r="R424" s="214">
        <f>Q424*H424</f>
        <v>0</v>
      </c>
      <c r="S424" s="214">
        <v>0</v>
      </c>
      <c r="T424" s="215">
        <f>S424*H424</f>
        <v>0</v>
      </c>
      <c r="AR424" s="25" t="s">
        <v>588</v>
      </c>
      <c r="AT424" s="25" t="s">
        <v>230</v>
      </c>
      <c r="AU424" s="25" t="s">
        <v>24</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588</v>
      </c>
      <c r="BM424" s="25" t="s">
        <v>4862</v>
      </c>
    </row>
    <row r="425" spans="2:65" s="1" customFormat="1" ht="94.5">
      <c r="B425" s="42"/>
      <c r="C425" s="64"/>
      <c r="D425" s="219" t="s">
        <v>640</v>
      </c>
      <c r="E425" s="64"/>
      <c r="F425" s="280" t="s">
        <v>4863</v>
      </c>
      <c r="G425" s="64"/>
      <c r="H425" s="64"/>
      <c r="I425" s="173"/>
      <c r="J425" s="64"/>
      <c r="K425" s="64"/>
      <c r="L425" s="62"/>
      <c r="M425" s="255"/>
      <c r="N425" s="43"/>
      <c r="O425" s="43"/>
      <c r="P425" s="43"/>
      <c r="Q425" s="43"/>
      <c r="R425" s="43"/>
      <c r="S425" s="43"/>
      <c r="T425" s="79"/>
      <c r="AT425" s="25" t="s">
        <v>640</v>
      </c>
      <c r="AU425" s="25" t="s">
        <v>24</v>
      </c>
    </row>
    <row r="426" spans="2:65" s="1" customFormat="1" ht="57" customHeight="1">
      <c r="B426" s="42"/>
      <c r="C426" s="205" t="s">
        <v>2118</v>
      </c>
      <c r="D426" s="205" t="s">
        <v>230</v>
      </c>
      <c r="E426" s="206" t="s">
        <v>4864</v>
      </c>
      <c r="F426" s="207" t="s">
        <v>4865</v>
      </c>
      <c r="G426" s="208" t="s">
        <v>852</v>
      </c>
      <c r="H426" s="209">
        <v>1</v>
      </c>
      <c r="I426" s="210"/>
      <c r="J426" s="211">
        <f>ROUND(I426*H426,2)</f>
        <v>0</v>
      </c>
      <c r="K426" s="207" t="s">
        <v>3144</v>
      </c>
      <c r="L426" s="62"/>
      <c r="M426" s="212" t="s">
        <v>22</v>
      </c>
      <c r="N426" s="213" t="s">
        <v>50</v>
      </c>
      <c r="O426" s="43"/>
      <c r="P426" s="214">
        <f>O426*H426</f>
        <v>0</v>
      </c>
      <c r="Q426" s="214">
        <v>0</v>
      </c>
      <c r="R426" s="214">
        <f>Q426*H426</f>
        <v>0</v>
      </c>
      <c r="S426" s="214">
        <v>0</v>
      </c>
      <c r="T426" s="215">
        <f>S426*H426</f>
        <v>0</v>
      </c>
      <c r="AR426" s="25" t="s">
        <v>588</v>
      </c>
      <c r="AT426" s="25" t="s">
        <v>230</v>
      </c>
      <c r="AU426" s="25" t="s">
        <v>24</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588</v>
      </c>
      <c r="BM426" s="25" t="s">
        <v>4866</v>
      </c>
    </row>
    <row r="427" spans="2:65" s="1" customFormat="1" ht="94.5">
      <c r="B427" s="42"/>
      <c r="C427" s="64"/>
      <c r="D427" s="219" t="s">
        <v>640</v>
      </c>
      <c r="E427" s="64"/>
      <c r="F427" s="280" t="s">
        <v>4867</v>
      </c>
      <c r="G427" s="64"/>
      <c r="H427" s="64"/>
      <c r="I427" s="173"/>
      <c r="J427" s="64"/>
      <c r="K427" s="64"/>
      <c r="L427" s="62"/>
      <c r="M427" s="255"/>
      <c r="N427" s="43"/>
      <c r="O427" s="43"/>
      <c r="P427" s="43"/>
      <c r="Q427" s="43"/>
      <c r="R427" s="43"/>
      <c r="S427" s="43"/>
      <c r="T427" s="79"/>
      <c r="AT427" s="25" t="s">
        <v>640</v>
      </c>
      <c r="AU427" s="25" t="s">
        <v>24</v>
      </c>
    </row>
    <row r="428" spans="2:65" s="1" customFormat="1" ht="57" customHeight="1">
      <c r="B428" s="42"/>
      <c r="C428" s="205" t="s">
        <v>2123</v>
      </c>
      <c r="D428" s="205" t="s">
        <v>230</v>
      </c>
      <c r="E428" s="206" t="s">
        <v>4868</v>
      </c>
      <c r="F428" s="207" t="s">
        <v>4869</v>
      </c>
      <c r="G428" s="208" t="s">
        <v>852</v>
      </c>
      <c r="H428" s="209">
        <v>1</v>
      </c>
      <c r="I428" s="210"/>
      <c r="J428" s="211">
        <f>ROUND(I428*H428,2)</f>
        <v>0</v>
      </c>
      <c r="K428" s="207" t="s">
        <v>3144</v>
      </c>
      <c r="L428" s="62"/>
      <c r="M428" s="212" t="s">
        <v>22</v>
      </c>
      <c r="N428" s="213" t="s">
        <v>50</v>
      </c>
      <c r="O428" s="43"/>
      <c r="P428" s="214">
        <f>O428*H428</f>
        <v>0</v>
      </c>
      <c r="Q428" s="214">
        <v>0</v>
      </c>
      <c r="R428" s="214">
        <f>Q428*H428</f>
        <v>0</v>
      </c>
      <c r="S428" s="214">
        <v>0</v>
      </c>
      <c r="T428" s="215">
        <f>S428*H428</f>
        <v>0</v>
      </c>
      <c r="AR428" s="25" t="s">
        <v>588</v>
      </c>
      <c r="AT428" s="25" t="s">
        <v>230</v>
      </c>
      <c r="AU428" s="25" t="s">
        <v>24</v>
      </c>
      <c r="AY428" s="25" t="s">
        <v>228</v>
      </c>
      <c r="BE428" s="216">
        <f>IF(N428="základní",J428,0)</f>
        <v>0</v>
      </c>
      <c r="BF428" s="216">
        <f>IF(N428="snížená",J428,0)</f>
        <v>0</v>
      </c>
      <c r="BG428" s="216">
        <f>IF(N428="zákl. přenesená",J428,0)</f>
        <v>0</v>
      </c>
      <c r="BH428" s="216">
        <f>IF(N428="sníž. přenesená",J428,0)</f>
        <v>0</v>
      </c>
      <c r="BI428" s="216">
        <f>IF(N428="nulová",J428,0)</f>
        <v>0</v>
      </c>
      <c r="BJ428" s="25" t="s">
        <v>24</v>
      </c>
      <c r="BK428" s="216">
        <f>ROUND(I428*H428,2)</f>
        <v>0</v>
      </c>
      <c r="BL428" s="25" t="s">
        <v>588</v>
      </c>
      <c r="BM428" s="25" t="s">
        <v>4870</v>
      </c>
    </row>
    <row r="429" spans="2:65" s="1" customFormat="1" ht="121.5">
      <c r="B429" s="42"/>
      <c r="C429" s="64"/>
      <c r="D429" s="219" t="s">
        <v>640</v>
      </c>
      <c r="E429" s="64"/>
      <c r="F429" s="280" t="s">
        <v>4871</v>
      </c>
      <c r="G429" s="64"/>
      <c r="H429" s="64"/>
      <c r="I429" s="173"/>
      <c r="J429" s="64"/>
      <c r="K429" s="64"/>
      <c r="L429" s="62"/>
      <c r="M429" s="255"/>
      <c r="N429" s="43"/>
      <c r="O429" s="43"/>
      <c r="P429" s="43"/>
      <c r="Q429" s="43"/>
      <c r="R429" s="43"/>
      <c r="S429" s="43"/>
      <c r="T429" s="79"/>
      <c r="AT429" s="25" t="s">
        <v>640</v>
      </c>
      <c r="AU429" s="25" t="s">
        <v>24</v>
      </c>
    </row>
    <row r="430" spans="2:65" s="1" customFormat="1" ht="57" customHeight="1">
      <c r="B430" s="42"/>
      <c r="C430" s="205" t="s">
        <v>2131</v>
      </c>
      <c r="D430" s="205" t="s">
        <v>230</v>
      </c>
      <c r="E430" s="206" t="s">
        <v>4872</v>
      </c>
      <c r="F430" s="207" t="s">
        <v>4873</v>
      </c>
      <c r="G430" s="208" t="s">
        <v>852</v>
      </c>
      <c r="H430" s="209">
        <v>1</v>
      </c>
      <c r="I430" s="210"/>
      <c r="J430" s="211">
        <f>ROUND(I430*H430,2)</f>
        <v>0</v>
      </c>
      <c r="K430" s="207" t="s">
        <v>3144</v>
      </c>
      <c r="L430" s="62"/>
      <c r="M430" s="212" t="s">
        <v>22</v>
      </c>
      <c r="N430" s="213" t="s">
        <v>50</v>
      </c>
      <c r="O430" s="43"/>
      <c r="P430" s="214">
        <f>O430*H430</f>
        <v>0</v>
      </c>
      <c r="Q430" s="214">
        <v>0</v>
      </c>
      <c r="R430" s="214">
        <f>Q430*H430</f>
        <v>0</v>
      </c>
      <c r="S430" s="214">
        <v>0</v>
      </c>
      <c r="T430" s="215">
        <f>S430*H430</f>
        <v>0</v>
      </c>
      <c r="AR430" s="25" t="s">
        <v>588</v>
      </c>
      <c r="AT430" s="25" t="s">
        <v>230</v>
      </c>
      <c r="AU430" s="25" t="s">
        <v>24</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588</v>
      </c>
      <c r="BM430" s="25" t="s">
        <v>4874</v>
      </c>
    </row>
    <row r="431" spans="2:65" s="1" customFormat="1" ht="94.5">
      <c r="B431" s="42"/>
      <c r="C431" s="64"/>
      <c r="D431" s="219" t="s">
        <v>640</v>
      </c>
      <c r="E431" s="64"/>
      <c r="F431" s="280" t="s">
        <v>4875</v>
      </c>
      <c r="G431" s="64"/>
      <c r="H431" s="64"/>
      <c r="I431" s="173"/>
      <c r="J431" s="64"/>
      <c r="K431" s="64"/>
      <c r="L431" s="62"/>
      <c r="M431" s="255"/>
      <c r="N431" s="43"/>
      <c r="O431" s="43"/>
      <c r="P431" s="43"/>
      <c r="Q431" s="43"/>
      <c r="R431" s="43"/>
      <c r="S431" s="43"/>
      <c r="T431" s="79"/>
      <c r="AT431" s="25" t="s">
        <v>640</v>
      </c>
      <c r="AU431" s="25" t="s">
        <v>24</v>
      </c>
    </row>
    <row r="432" spans="2:65" s="1" customFormat="1" ht="57" customHeight="1">
      <c r="B432" s="42"/>
      <c r="C432" s="205" t="s">
        <v>2136</v>
      </c>
      <c r="D432" s="205" t="s">
        <v>230</v>
      </c>
      <c r="E432" s="206" t="s">
        <v>4876</v>
      </c>
      <c r="F432" s="207" t="s">
        <v>4877</v>
      </c>
      <c r="G432" s="208" t="s">
        <v>852</v>
      </c>
      <c r="H432" s="209">
        <v>1</v>
      </c>
      <c r="I432" s="210"/>
      <c r="J432" s="211">
        <f>ROUND(I432*H432,2)</f>
        <v>0</v>
      </c>
      <c r="K432" s="207" t="s">
        <v>3144</v>
      </c>
      <c r="L432" s="62"/>
      <c r="M432" s="212" t="s">
        <v>22</v>
      </c>
      <c r="N432" s="213" t="s">
        <v>50</v>
      </c>
      <c r="O432" s="43"/>
      <c r="P432" s="214">
        <f>O432*H432</f>
        <v>0</v>
      </c>
      <c r="Q432" s="214">
        <v>0</v>
      </c>
      <c r="R432" s="214">
        <f>Q432*H432</f>
        <v>0</v>
      </c>
      <c r="S432" s="214">
        <v>0</v>
      </c>
      <c r="T432" s="215">
        <f>S432*H432</f>
        <v>0</v>
      </c>
      <c r="AR432" s="25" t="s">
        <v>588</v>
      </c>
      <c r="AT432" s="25" t="s">
        <v>230</v>
      </c>
      <c r="AU432" s="25" t="s">
        <v>24</v>
      </c>
      <c r="AY432" s="25" t="s">
        <v>228</v>
      </c>
      <c r="BE432" s="216">
        <f>IF(N432="základní",J432,0)</f>
        <v>0</v>
      </c>
      <c r="BF432" s="216">
        <f>IF(N432="snížená",J432,0)</f>
        <v>0</v>
      </c>
      <c r="BG432" s="216">
        <f>IF(N432="zákl. přenesená",J432,0)</f>
        <v>0</v>
      </c>
      <c r="BH432" s="216">
        <f>IF(N432="sníž. přenesená",J432,0)</f>
        <v>0</v>
      </c>
      <c r="BI432" s="216">
        <f>IF(N432="nulová",J432,0)</f>
        <v>0</v>
      </c>
      <c r="BJ432" s="25" t="s">
        <v>24</v>
      </c>
      <c r="BK432" s="216">
        <f>ROUND(I432*H432,2)</f>
        <v>0</v>
      </c>
      <c r="BL432" s="25" t="s">
        <v>588</v>
      </c>
      <c r="BM432" s="25" t="s">
        <v>4878</v>
      </c>
    </row>
    <row r="433" spans="2:65" s="1" customFormat="1" ht="94.5">
      <c r="B433" s="42"/>
      <c r="C433" s="64"/>
      <c r="D433" s="219" t="s">
        <v>640</v>
      </c>
      <c r="E433" s="64"/>
      <c r="F433" s="280" t="s">
        <v>4879</v>
      </c>
      <c r="G433" s="64"/>
      <c r="H433" s="64"/>
      <c r="I433" s="173"/>
      <c r="J433" s="64"/>
      <c r="K433" s="64"/>
      <c r="L433" s="62"/>
      <c r="M433" s="255"/>
      <c r="N433" s="43"/>
      <c r="O433" s="43"/>
      <c r="P433" s="43"/>
      <c r="Q433" s="43"/>
      <c r="R433" s="43"/>
      <c r="S433" s="43"/>
      <c r="T433" s="79"/>
      <c r="AT433" s="25" t="s">
        <v>640</v>
      </c>
      <c r="AU433" s="25" t="s">
        <v>24</v>
      </c>
    </row>
    <row r="434" spans="2:65" s="1" customFormat="1" ht="57" customHeight="1">
      <c r="B434" s="42"/>
      <c r="C434" s="205" t="s">
        <v>2141</v>
      </c>
      <c r="D434" s="205" t="s">
        <v>230</v>
      </c>
      <c r="E434" s="206" t="s">
        <v>4880</v>
      </c>
      <c r="F434" s="207" t="s">
        <v>4881</v>
      </c>
      <c r="G434" s="208" t="s">
        <v>852</v>
      </c>
      <c r="H434" s="209">
        <v>1</v>
      </c>
      <c r="I434" s="210"/>
      <c r="J434" s="211">
        <f>ROUND(I434*H434,2)</f>
        <v>0</v>
      </c>
      <c r="K434" s="207" t="s">
        <v>3144</v>
      </c>
      <c r="L434" s="62"/>
      <c r="M434" s="212" t="s">
        <v>22</v>
      </c>
      <c r="N434" s="213" t="s">
        <v>50</v>
      </c>
      <c r="O434" s="43"/>
      <c r="P434" s="214">
        <f>O434*H434</f>
        <v>0</v>
      </c>
      <c r="Q434" s="214">
        <v>0</v>
      </c>
      <c r="R434" s="214">
        <f>Q434*H434</f>
        <v>0</v>
      </c>
      <c r="S434" s="214">
        <v>0</v>
      </c>
      <c r="T434" s="215">
        <f>S434*H434</f>
        <v>0</v>
      </c>
      <c r="AR434" s="25" t="s">
        <v>588</v>
      </c>
      <c r="AT434" s="25" t="s">
        <v>230</v>
      </c>
      <c r="AU434" s="25" t="s">
        <v>24</v>
      </c>
      <c r="AY434" s="25" t="s">
        <v>228</v>
      </c>
      <c r="BE434" s="216">
        <f>IF(N434="základní",J434,0)</f>
        <v>0</v>
      </c>
      <c r="BF434" s="216">
        <f>IF(N434="snížená",J434,0)</f>
        <v>0</v>
      </c>
      <c r="BG434" s="216">
        <f>IF(N434="zákl. přenesená",J434,0)</f>
        <v>0</v>
      </c>
      <c r="BH434" s="216">
        <f>IF(N434="sníž. přenesená",J434,0)</f>
        <v>0</v>
      </c>
      <c r="BI434" s="216">
        <f>IF(N434="nulová",J434,0)</f>
        <v>0</v>
      </c>
      <c r="BJ434" s="25" t="s">
        <v>24</v>
      </c>
      <c r="BK434" s="216">
        <f>ROUND(I434*H434,2)</f>
        <v>0</v>
      </c>
      <c r="BL434" s="25" t="s">
        <v>588</v>
      </c>
      <c r="BM434" s="25" t="s">
        <v>4882</v>
      </c>
    </row>
    <row r="435" spans="2:65" s="1" customFormat="1" ht="94.5">
      <c r="B435" s="42"/>
      <c r="C435" s="64"/>
      <c r="D435" s="219" t="s">
        <v>640</v>
      </c>
      <c r="E435" s="64"/>
      <c r="F435" s="280" t="s">
        <v>4883</v>
      </c>
      <c r="G435" s="64"/>
      <c r="H435" s="64"/>
      <c r="I435" s="173"/>
      <c r="J435" s="64"/>
      <c r="K435" s="64"/>
      <c r="L435" s="62"/>
      <c r="M435" s="255"/>
      <c r="N435" s="43"/>
      <c r="O435" s="43"/>
      <c r="P435" s="43"/>
      <c r="Q435" s="43"/>
      <c r="R435" s="43"/>
      <c r="S435" s="43"/>
      <c r="T435" s="79"/>
      <c r="AT435" s="25" t="s">
        <v>640</v>
      </c>
      <c r="AU435" s="25" t="s">
        <v>24</v>
      </c>
    </row>
    <row r="436" spans="2:65" s="1" customFormat="1" ht="57" customHeight="1">
      <c r="B436" s="42"/>
      <c r="C436" s="205" t="s">
        <v>2147</v>
      </c>
      <c r="D436" s="205" t="s">
        <v>230</v>
      </c>
      <c r="E436" s="206" t="s">
        <v>4884</v>
      </c>
      <c r="F436" s="207" t="s">
        <v>4885</v>
      </c>
      <c r="G436" s="208" t="s">
        <v>852</v>
      </c>
      <c r="H436" s="209">
        <v>1</v>
      </c>
      <c r="I436" s="210"/>
      <c r="J436" s="211">
        <f>ROUND(I436*H436,2)</f>
        <v>0</v>
      </c>
      <c r="K436" s="207" t="s">
        <v>3144</v>
      </c>
      <c r="L436" s="62"/>
      <c r="M436" s="212" t="s">
        <v>22</v>
      </c>
      <c r="N436" s="213" t="s">
        <v>50</v>
      </c>
      <c r="O436" s="43"/>
      <c r="P436" s="214">
        <f>O436*H436</f>
        <v>0</v>
      </c>
      <c r="Q436" s="214">
        <v>0</v>
      </c>
      <c r="R436" s="214">
        <f>Q436*H436</f>
        <v>0</v>
      </c>
      <c r="S436" s="214">
        <v>0</v>
      </c>
      <c r="T436" s="215">
        <f>S436*H436</f>
        <v>0</v>
      </c>
      <c r="AR436" s="25" t="s">
        <v>588</v>
      </c>
      <c r="AT436" s="25" t="s">
        <v>230</v>
      </c>
      <c r="AU436" s="25" t="s">
        <v>24</v>
      </c>
      <c r="AY436" s="25" t="s">
        <v>228</v>
      </c>
      <c r="BE436" s="216">
        <f>IF(N436="základní",J436,0)</f>
        <v>0</v>
      </c>
      <c r="BF436" s="216">
        <f>IF(N436="snížená",J436,0)</f>
        <v>0</v>
      </c>
      <c r="BG436" s="216">
        <f>IF(N436="zákl. přenesená",J436,0)</f>
        <v>0</v>
      </c>
      <c r="BH436" s="216">
        <f>IF(N436="sníž. přenesená",J436,0)</f>
        <v>0</v>
      </c>
      <c r="BI436" s="216">
        <f>IF(N436="nulová",J436,0)</f>
        <v>0</v>
      </c>
      <c r="BJ436" s="25" t="s">
        <v>24</v>
      </c>
      <c r="BK436" s="216">
        <f>ROUND(I436*H436,2)</f>
        <v>0</v>
      </c>
      <c r="BL436" s="25" t="s">
        <v>588</v>
      </c>
      <c r="BM436" s="25" t="s">
        <v>4886</v>
      </c>
    </row>
    <row r="437" spans="2:65" s="1" customFormat="1" ht="94.5">
      <c r="B437" s="42"/>
      <c r="C437" s="64"/>
      <c r="D437" s="219" t="s">
        <v>640</v>
      </c>
      <c r="E437" s="64"/>
      <c r="F437" s="280" t="s">
        <v>4887</v>
      </c>
      <c r="G437" s="64"/>
      <c r="H437" s="64"/>
      <c r="I437" s="173"/>
      <c r="J437" s="64"/>
      <c r="K437" s="64"/>
      <c r="L437" s="62"/>
      <c r="M437" s="255"/>
      <c r="N437" s="43"/>
      <c r="O437" s="43"/>
      <c r="P437" s="43"/>
      <c r="Q437" s="43"/>
      <c r="R437" s="43"/>
      <c r="S437" s="43"/>
      <c r="T437" s="79"/>
      <c r="AT437" s="25" t="s">
        <v>640</v>
      </c>
      <c r="AU437" s="25" t="s">
        <v>24</v>
      </c>
    </row>
    <row r="438" spans="2:65" s="1" customFormat="1" ht="31.5" customHeight="1">
      <c r="B438" s="42"/>
      <c r="C438" s="205" t="s">
        <v>2153</v>
      </c>
      <c r="D438" s="205" t="s">
        <v>230</v>
      </c>
      <c r="E438" s="206" t="s">
        <v>4888</v>
      </c>
      <c r="F438" s="207" t="s">
        <v>4889</v>
      </c>
      <c r="G438" s="208" t="s">
        <v>852</v>
      </c>
      <c r="H438" s="209">
        <v>3</v>
      </c>
      <c r="I438" s="210"/>
      <c r="J438" s="211">
        <f t="shared" ref="J438:J469" si="110">ROUND(I438*H438,2)</f>
        <v>0</v>
      </c>
      <c r="K438" s="207" t="s">
        <v>3144</v>
      </c>
      <c r="L438" s="62"/>
      <c r="M438" s="212" t="s">
        <v>22</v>
      </c>
      <c r="N438" s="213" t="s">
        <v>50</v>
      </c>
      <c r="O438" s="43"/>
      <c r="P438" s="214">
        <f t="shared" ref="P438:P469" si="111">O438*H438</f>
        <v>0</v>
      </c>
      <c r="Q438" s="214">
        <v>0</v>
      </c>
      <c r="R438" s="214">
        <f t="shared" ref="R438:R469" si="112">Q438*H438</f>
        <v>0</v>
      </c>
      <c r="S438" s="214">
        <v>0</v>
      </c>
      <c r="T438" s="215">
        <f t="shared" ref="T438:T469" si="113">S438*H438</f>
        <v>0</v>
      </c>
      <c r="AR438" s="25" t="s">
        <v>588</v>
      </c>
      <c r="AT438" s="25" t="s">
        <v>230</v>
      </c>
      <c r="AU438" s="25" t="s">
        <v>24</v>
      </c>
      <c r="AY438" s="25" t="s">
        <v>228</v>
      </c>
      <c r="BE438" s="216">
        <f t="shared" ref="BE438:BE469" si="114">IF(N438="základní",J438,0)</f>
        <v>0</v>
      </c>
      <c r="BF438" s="216">
        <f t="shared" ref="BF438:BF469" si="115">IF(N438="snížená",J438,0)</f>
        <v>0</v>
      </c>
      <c r="BG438" s="216">
        <f t="shared" ref="BG438:BG469" si="116">IF(N438="zákl. přenesená",J438,0)</f>
        <v>0</v>
      </c>
      <c r="BH438" s="216">
        <f t="shared" ref="BH438:BH469" si="117">IF(N438="sníž. přenesená",J438,0)</f>
        <v>0</v>
      </c>
      <c r="BI438" s="216">
        <f t="shared" ref="BI438:BI469" si="118">IF(N438="nulová",J438,0)</f>
        <v>0</v>
      </c>
      <c r="BJ438" s="25" t="s">
        <v>24</v>
      </c>
      <c r="BK438" s="216">
        <f t="shared" ref="BK438:BK469" si="119">ROUND(I438*H438,2)</f>
        <v>0</v>
      </c>
      <c r="BL438" s="25" t="s">
        <v>588</v>
      </c>
      <c r="BM438" s="25" t="s">
        <v>4890</v>
      </c>
    </row>
    <row r="439" spans="2:65" s="1" customFormat="1" ht="31.5" customHeight="1">
      <c r="B439" s="42"/>
      <c r="C439" s="205" t="s">
        <v>2158</v>
      </c>
      <c r="D439" s="205" t="s">
        <v>230</v>
      </c>
      <c r="E439" s="206" t="s">
        <v>4891</v>
      </c>
      <c r="F439" s="207" t="s">
        <v>4892</v>
      </c>
      <c r="G439" s="208" t="s">
        <v>852</v>
      </c>
      <c r="H439" s="209">
        <v>1</v>
      </c>
      <c r="I439" s="210"/>
      <c r="J439" s="211">
        <f t="shared" si="110"/>
        <v>0</v>
      </c>
      <c r="K439" s="207" t="s">
        <v>3144</v>
      </c>
      <c r="L439" s="62"/>
      <c r="M439" s="212" t="s">
        <v>22</v>
      </c>
      <c r="N439" s="213" t="s">
        <v>50</v>
      </c>
      <c r="O439" s="43"/>
      <c r="P439" s="214">
        <f t="shared" si="111"/>
        <v>0</v>
      </c>
      <c r="Q439" s="214">
        <v>0</v>
      </c>
      <c r="R439" s="214">
        <f t="shared" si="112"/>
        <v>0</v>
      </c>
      <c r="S439" s="214">
        <v>0</v>
      </c>
      <c r="T439" s="215">
        <f t="shared" si="113"/>
        <v>0</v>
      </c>
      <c r="AR439" s="25" t="s">
        <v>588</v>
      </c>
      <c r="AT439" s="25" t="s">
        <v>230</v>
      </c>
      <c r="AU439" s="25" t="s">
        <v>24</v>
      </c>
      <c r="AY439" s="25" t="s">
        <v>228</v>
      </c>
      <c r="BE439" s="216">
        <f t="shared" si="114"/>
        <v>0</v>
      </c>
      <c r="BF439" s="216">
        <f t="shared" si="115"/>
        <v>0</v>
      </c>
      <c r="BG439" s="216">
        <f t="shared" si="116"/>
        <v>0</v>
      </c>
      <c r="BH439" s="216">
        <f t="shared" si="117"/>
        <v>0</v>
      </c>
      <c r="BI439" s="216">
        <f t="shared" si="118"/>
        <v>0</v>
      </c>
      <c r="BJ439" s="25" t="s">
        <v>24</v>
      </c>
      <c r="BK439" s="216">
        <f t="shared" si="119"/>
        <v>0</v>
      </c>
      <c r="BL439" s="25" t="s">
        <v>588</v>
      </c>
      <c r="BM439" s="25" t="s">
        <v>4893</v>
      </c>
    </row>
    <row r="440" spans="2:65" s="1" customFormat="1" ht="31.5" customHeight="1">
      <c r="B440" s="42"/>
      <c r="C440" s="205" t="s">
        <v>2164</v>
      </c>
      <c r="D440" s="205" t="s">
        <v>230</v>
      </c>
      <c r="E440" s="206" t="s">
        <v>4894</v>
      </c>
      <c r="F440" s="207" t="s">
        <v>4164</v>
      </c>
      <c r="G440" s="208" t="s">
        <v>852</v>
      </c>
      <c r="H440" s="209">
        <v>1</v>
      </c>
      <c r="I440" s="210"/>
      <c r="J440" s="211">
        <f t="shared" si="110"/>
        <v>0</v>
      </c>
      <c r="K440" s="207" t="s">
        <v>3144</v>
      </c>
      <c r="L440" s="62"/>
      <c r="M440" s="212" t="s">
        <v>22</v>
      </c>
      <c r="N440" s="213" t="s">
        <v>50</v>
      </c>
      <c r="O440" s="43"/>
      <c r="P440" s="214">
        <f t="shared" si="111"/>
        <v>0</v>
      </c>
      <c r="Q440" s="214">
        <v>0</v>
      </c>
      <c r="R440" s="214">
        <f t="shared" si="112"/>
        <v>0</v>
      </c>
      <c r="S440" s="214">
        <v>0</v>
      </c>
      <c r="T440" s="215">
        <f t="shared" si="113"/>
        <v>0</v>
      </c>
      <c r="AR440" s="25" t="s">
        <v>588</v>
      </c>
      <c r="AT440" s="25" t="s">
        <v>230</v>
      </c>
      <c r="AU440" s="25" t="s">
        <v>24</v>
      </c>
      <c r="AY440" s="25" t="s">
        <v>228</v>
      </c>
      <c r="BE440" s="216">
        <f t="shared" si="114"/>
        <v>0</v>
      </c>
      <c r="BF440" s="216">
        <f t="shared" si="115"/>
        <v>0</v>
      </c>
      <c r="BG440" s="216">
        <f t="shared" si="116"/>
        <v>0</v>
      </c>
      <c r="BH440" s="216">
        <f t="shared" si="117"/>
        <v>0</v>
      </c>
      <c r="BI440" s="216">
        <f t="shared" si="118"/>
        <v>0</v>
      </c>
      <c r="BJ440" s="25" t="s">
        <v>24</v>
      </c>
      <c r="BK440" s="216">
        <f t="shared" si="119"/>
        <v>0</v>
      </c>
      <c r="BL440" s="25" t="s">
        <v>588</v>
      </c>
      <c r="BM440" s="25" t="s">
        <v>4895</v>
      </c>
    </row>
    <row r="441" spans="2:65" s="1" customFormat="1" ht="31.5" customHeight="1">
      <c r="B441" s="42"/>
      <c r="C441" s="205" t="s">
        <v>2169</v>
      </c>
      <c r="D441" s="205" t="s">
        <v>230</v>
      </c>
      <c r="E441" s="206" t="s">
        <v>4896</v>
      </c>
      <c r="F441" s="207" t="s">
        <v>4897</v>
      </c>
      <c r="G441" s="208" t="s">
        <v>852</v>
      </c>
      <c r="H441" s="209">
        <v>11</v>
      </c>
      <c r="I441" s="210"/>
      <c r="J441" s="211">
        <f t="shared" si="110"/>
        <v>0</v>
      </c>
      <c r="K441" s="207" t="s">
        <v>3144</v>
      </c>
      <c r="L441" s="62"/>
      <c r="M441" s="212" t="s">
        <v>22</v>
      </c>
      <c r="N441" s="213" t="s">
        <v>50</v>
      </c>
      <c r="O441" s="43"/>
      <c r="P441" s="214">
        <f t="shared" si="111"/>
        <v>0</v>
      </c>
      <c r="Q441" s="214">
        <v>0</v>
      </c>
      <c r="R441" s="214">
        <f t="shared" si="112"/>
        <v>0</v>
      </c>
      <c r="S441" s="214">
        <v>0</v>
      </c>
      <c r="T441" s="215">
        <f t="shared" si="113"/>
        <v>0</v>
      </c>
      <c r="AR441" s="25" t="s">
        <v>588</v>
      </c>
      <c r="AT441" s="25" t="s">
        <v>230</v>
      </c>
      <c r="AU441" s="25" t="s">
        <v>24</v>
      </c>
      <c r="AY441" s="25" t="s">
        <v>228</v>
      </c>
      <c r="BE441" s="216">
        <f t="shared" si="114"/>
        <v>0</v>
      </c>
      <c r="BF441" s="216">
        <f t="shared" si="115"/>
        <v>0</v>
      </c>
      <c r="BG441" s="216">
        <f t="shared" si="116"/>
        <v>0</v>
      </c>
      <c r="BH441" s="216">
        <f t="shared" si="117"/>
        <v>0</v>
      </c>
      <c r="BI441" s="216">
        <f t="shared" si="118"/>
        <v>0</v>
      </c>
      <c r="BJ441" s="25" t="s">
        <v>24</v>
      </c>
      <c r="BK441" s="216">
        <f t="shared" si="119"/>
        <v>0</v>
      </c>
      <c r="BL441" s="25" t="s">
        <v>588</v>
      </c>
      <c r="BM441" s="25" t="s">
        <v>4898</v>
      </c>
    </row>
    <row r="442" spans="2:65" s="1" customFormat="1" ht="31.5" customHeight="1">
      <c r="B442" s="42"/>
      <c r="C442" s="205" t="s">
        <v>2174</v>
      </c>
      <c r="D442" s="205" t="s">
        <v>230</v>
      </c>
      <c r="E442" s="206" t="s">
        <v>4899</v>
      </c>
      <c r="F442" s="207" t="s">
        <v>4900</v>
      </c>
      <c r="G442" s="208" t="s">
        <v>852</v>
      </c>
      <c r="H442" s="209">
        <v>4</v>
      </c>
      <c r="I442" s="210"/>
      <c r="J442" s="211">
        <f t="shared" si="110"/>
        <v>0</v>
      </c>
      <c r="K442" s="207" t="s">
        <v>3144</v>
      </c>
      <c r="L442" s="62"/>
      <c r="M442" s="212" t="s">
        <v>22</v>
      </c>
      <c r="N442" s="213" t="s">
        <v>50</v>
      </c>
      <c r="O442" s="43"/>
      <c r="P442" s="214">
        <f t="shared" si="111"/>
        <v>0</v>
      </c>
      <c r="Q442" s="214">
        <v>0</v>
      </c>
      <c r="R442" s="214">
        <f t="shared" si="112"/>
        <v>0</v>
      </c>
      <c r="S442" s="214">
        <v>0</v>
      </c>
      <c r="T442" s="215">
        <f t="shared" si="113"/>
        <v>0</v>
      </c>
      <c r="AR442" s="25" t="s">
        <v>588</v>
      </c>
      <c r="AT442" s="25" t="s">
        <v>230</v>
      </c>
      <c r="AU442" s="25" t="s">
        <v>24</v>
      </c>
      <c r="AY442" s="25" t="s">
        <v>228</v>
      </c>
      <c r="BE442" s="216">
        <f t="shared" si="114"/>
        <v>0</v>
      </c>
      <c r="BF442" s="216">
        <f t="shared" si="115"/>
        <v>0</v>
      </c>
      <c r="BG442" s="216">
        <f t="shared" si="116"/>
        <v>0</v>
      </c>
      <c r="BH442" s="216">
        <f t="shared" si="117"/>
        <v>0</v>
      </c>
      <c r="BI442" s="216">
        <f t="shared" si="118"/>
        <v>0</v>
      </c>
      <c r="BJ442" s="25" t="s">
        <v>24</v>
      </c>
      <c r="BK442" s="216">
        <f t="shared" si="119"/>
        <v>0</v>
      </c>
      <c r="BL442" s="25" t="s">
        <v>588</v>
      </c>
      <c r="BM442" s="25" t="s">
        <v>4901</v>
      </c>
    </row>
    <row r="443" spans="2:65" s="1" customFormat="1" ht="31.5" customHeight="1">
      <c r="B443" s="42"/>
      <c r="C443" s="205" t="s">
        <v>2179</v>
      </c>
      <c r="D443" s="205" t="s">
        <v>230</v>
      </c>
      <c r="E443" s="206" t="s">
        <v>4902</v>
      </c>
      <c r="F443" s="207" t="s">
        <v>4903</v>
      </c>
      <c r="G443" s="208" t="s">
        <v>852</v>
      </c>
      <c r="H443" s="209">
        <v>1</v>
      </c>
      <c r="I443" s="210"/>
      <c r="J443" s="211">
        <f t="shared" si="110"/>
        <v>0</v>
      </c>
      <c r="K443" s="207" t="s">
        <v>3144</v>
      </c>
      <c r="L443" s="62"/>
      <c r="M443" s="212" t="s">
        <v>22</v>
      </c>
      <c r="N443" s="213" t="s">
        <v>50</v>
      </c>
      <c r="O443" s="43"/>
      <c r="P443" s="214">
        <f t="shared" si="111"/>
        <v>0</v>
      </c>
      <c r="Q443" s="214">
        <v>0</v>
      </c>
      <c r="R443" s="214">
        <f t="shared" si="112"/>
        <v>0</v>
      </c>
      <c r="S443" s="214">
        <v>0</v>
      </c>
      <c r="T443" s="215">
        <f t="shared" si="113"/>
        <v>0</v>
      </c>
      <c r="AR443" s="25" t="s">
        <v>588</v>
      </c>
      <c r="AT443" s="25" t="s">
        <v>230</v>
      </c>
      <c r="AU443" s="25" t="s">
        <v>24</v>
      </c>
      <c r="AY443" s="25" t="s">
        <v>228</v>
      </c>
      <c r="BE443" s="216">
        <f t="shared" si="114"/>
        <v>0</v>
      </c>
      <c r="BF443" s="216">
        <f t="shared" si="115"/>
        <v>0</v>
      </c>
      <c r="BG443" s="216">
        <f t="shared" si="116"/>
        <v>0</v>
      </c>
      <c r="BH443" s="216">
        <f t="shared" si="117"/>
        <v>0</v>
      </c>
      <c r="BI443" s="216">
        <f t="shared" si="118"/>
        <v>0</v>
      </c>
      <c r="BJ443" s="25" t="s">
        <v>24</v>
      </c>
      <c r="BK443" s="216">
        <f t="shared" si="119"/>
        <v>0</v>
      </c>
      <c r="BL443" s="25" t="s">
        <v>588</v>
      </c>
      <c r="BM443" s="25" t="s">
        <v>4904</v>
      </c>
    </row>
    <row r="444" spans="2:65" s="1" customFormat="1" ht="31.5" customHeight="1">
      <c r="B444" s="42"/>
      <c r="C444" s="205" t="s">
        <v>2184</v>
      </c>
      <c r="D444" s="205" t="s">
        <v>230</v>
      </c>
      <c r="E444" s="206" t="s">
        <v>4905</v>
      </c>
      <c r="F444" s="207" t="s">
        <v>4906</v>
      </c>
      <c r="G444" s="208" t="s">
        <v>852</v>
      </c>
      <c r="H444" s="209">
        <v>1</v>
      </c>
      <c r="I444" s="210"/>
      <c r="J444" s="211">
        <f t="shared" si="110"/>
        <v>0</v>
      </c>
      <c r="K444" s="207" t="s">
        <v>3144</v>
      </c>
      <c r="L444" s="62"/>
      <c r="M444" s="212" t="s">
        <v>22</v>
      </c>
      <c r="N444" s="213" t="s">
        <v>50</v>
      </c>
      <c r="O444" s="43"/>
      <c r="P444" s="214">
        <f t="shared" si="111"/>
        <v>0</v>
      </c>
      <c r="Q444" s="214">
        <v>0</v>
      </c>
      <c r="R444" s="214">
        <f t="shared" si="112"/>
        <v>0</v>
      </c>
      <c r="S444" s="214">
        <v>0</v>
      </c>
      <c r="T444" s="215">
        <f t="shared" si="113"/>
        <v>0</v>
      </c>
      <c r="AR444" s="25" t="s">
        <v>588</v>
      </c>
      <c r="AT444" s="25" t="s">
        <v>230</v>
      </c>
      <c r="AU444" s="25" t="s">
        <v>24</v>
      </c>
      <c r="AY444" s="25" t="s">
        <v>228</v>
      </c>
      <c r="BE444" s="216">
        <f t="shared" si="114"/>
        <v>0</v>
      </c>
      <c r="BF444" s="216">
        <f t="shared" si="115"/>
        <v>0</v>
      </c>
      <c r="BG444" s="216">
        <f t="shared" si="116"/>
        <v>0</v>
      </c>
      <c r="BH444" s="216">
        <f t="shared" si="117"/>
        <v>0</v>
      </c>
      <c r="BI444" s="216">
        <f t="shared" si="118"/>
        <v>0</v>
      </c>
      <c r="BJ444" s="25" t="s">
        <v>24</v>
      </c>
      <c r="BK444" s="216">
        <f t="shared" si="119"/>
        <v>0</v>
      </c>
      <c r="BL444" s="25" t="s">
        <v>588</v>
      </c>
      <c r="BM444" s="25" t="s">
        <v>4907</v>
      </c>
    </row>
    <row r="445" spans="2:65" s="1" customFormat="1" ht="22.5" customHeight="1">
      <c r="B445" s="42"/>
      <c r="C445" s="205" t="s">
        <v>2189</v>
      </c>
      <c r="D445" s="205" t="s">
        <v>230</v>
      </c>
      <c r="E445" s="206" t="s">
        <v>4908</v>
      </c>
      <c r="F445" s="207" t="s">
        <v>4909</v>
      </c>
      <c r="G445" s="208" t="s">
        <v>852</v>
      </c>
      <c r="H445" s="209">
        <v>1</v>
      </c>
      <c r="I445" s="210"/>
      <c r="J445" s="211">
        <f t="shared" si="110"/>
        <v>0</v>
      </c>
      <c r="K445" s="207" t="s">
        <v>3144</v>
      </c>
      <c r="L445" s="62"/>
      <c r="M445" s="212" t="s">
        <v>22</v>
      </c>
      <c r="N445" s="213" t="s">
        <v>50</v>
      </c>
      <c r="O445" s="43"/>
      <c r="P445" s="214">
        <f t="shared" si="111"/>
        <v>0</v>
      </c>
      <c r="Q445" s="214">
        <v>0</v>
      </c>
      <c r="R445" s="214">
        <f t="shared" si="112"/>
        <v>0</v>
      </c>
      <c r="S445" s="214">
        <v>0</v>
      </c>
      <c r="T445" s="215">
        <f t="shared" si="113"/>
        <v>0</v>
      </c>
      <c r="AR445" s="25" t="s">
        <v>588</v>
      </c>
      <c r="AT445" s="25" t="s">
        <v>230</v>
      </c>
      <c r="AU445" s="25" t="s">
        <v>24</v>
      </c>
      <c r="AY445" s="25" t="s">
        <v>228</v>
      </c>
      <c r="BE445" s="216">
        <f t="shared" si="114"/>
        <v>0</v>
      </c>
      <c r="BF445" s="216">
        <f t="shared" si="115"/>
        <v>0</v>
      </c>
      <c r="BG445" s="216">
        <f t="shared" si="116"/>
        <v>0</v>
      </c>
      <c r="BH445" s="216">
        <f t="shared" si="117"/>
        <v>0</v>
      </c>
      <c r="BI445" s="216">
        <f t="shared" si="118"/>
        <v>0</v>
      </c>
      <c r="BJ445" s="25" t="s">
        <v>24</v>
      </c>
      <c r="BK445" s="216">
        <f t="shared" si="119"/>
        <v>0</v>
      </c>
      <c r="BL445" s="25" t="s">
        <v>588</v>
      </c>
      <c r="BM445" s="25" t="s">
        <v>4910</v>
      </c>
    </row>
    <row r="446" spans="2:65" s="1" customFormat="1" ht="22.5" customHeight="1">
      <c r="B446" s="42"/>
      <c r="C446" s="205" t="s">
        <v>2194</v>
      </c>
      <c r="D446" s="205" t="s">
        <v>230</v>
      </c>
      <c r="E446" s="206" t="s">
        <v>4911</v>
      </c>
      <c r="F446" s="207" t="s">
        <v>4912</v>
      </c>
      <c r="G446" s="208" t="s">
        <v>852</v>
      </c>
      <c r="H446" s="209">
        <v>2</v>
      </c>
      <c r="I446" s="210"/>
      <c r="J446" s="211">
        <f t="shared" si="110"/>
        <v>0</v>
      </c>
      <c r="K446" s="207" t="s">
        <v>3144</v>
      </c>
      <c r="L446" s="62"/>
      <c r="M446" s="212" t="s">
        <v>22</v>
      </c>
      <c r="N446" s="213" t="s">
        <v>50</v>
      </c>
      <c r="O446" s="43"/>
      <c r="P446" s="214">
        <f t="shared" si="111"/>
        <v>0</v>
      </c>
      <c r="Q446" s="214">
        <v>0</v>
      </c>
      <c r="R446" s="214">
        <f t="shared" si="112"/>
        <v>0</v>
      </c>
      <c r="S446" s="214">
        <v>0</v>
      </c>
      <c r="T446" s="215">
        <f t="shared" si="113"/>
        <v>0</v>
      </c>
      <c r="AR446" s="25" t="s">
        <v>588</v>
      </c>
      <c r="AT446" s="25" t="s">
        <v>230</v>
      </c>
      <c r="AU446" s="25" t="s">
        <v>24</v>
      </c>
      <c r="AY446" s="25" t="s">
        <v>228</v>
      </c>
      <c r="BE446" s="216">
        <f t="shared" si="114"/>
        <v>0</v>
      </c>
      <c r="BF446" s="216">
        <f t="shared" si="115"/>
        <v>0</v>
      </c>
      <c r="BG446" s="216">
        <f t="shared" si="116"/>
        <v>0</v>
      </c>
      <c r="BH446" s="216">
        <f t="shared" si="117"/>
        <v>0</v>
      </c>
      <c r="BI446" s="216">
        <f t="shared" si="118"/>
        <v>0</v>
      </c>
      <c r="BJ446" s="25" t="s">
        <v>24</v>
      </c>
      <c r="BK446" s="216">
        <f t="shared" si="119"/>
        <v>0</v>
      </c>
      <c r="BL446" s="25" t="s">
        <v>588</v>
      </c>
      <c r="BM446" s="25" t="s">
        <v>4913</v>
      </c>
    </row>
    <row r="447" spans="2:65" s="1" customFormat="1" ht="22.5" customHeight="1">
      <c r="B447" s="42"/>
      <c r="C447" s="205" t="s">
        <v>2201</v>
      </c>
      <c r="D447" s="205" t="s">
        <v>230</v>
      </c>
      <c r="E447" s="206" t="s">
        <v>4914</v>
      </c>
      <c r="F447" s="207" t="s">
        <v>4915</v>
      </c>
      <c r="G447" s="208" t="s">
        <v>852</v>
      </c>
      <c r="H447" s="209">
        <v>1</v>
      </c>
      <c r="I447" s="210"/>
      <c r="J447" s="211">
        <f t="shared" si="110"/>
        <v>0</v>
      </c>
      <c r="K447" s="207" t="s">
        <v>3144</v>
      </c>
      <c r="L447" s="62"/>
      <c r="M447" s="212" t="s">
        <v>22</v>
      </c>
      <c r="N447" s="213" t="s">
        <v>50</v>
      </c>
      <c r="O447" s="43"/>
      <c r="P447" s="214">
        <f t="shared" si="111"/>
        <v>0</v>
      </c>
      <c r="Q447" s="214">
        <v>0</v>
      </c>
      <c r="R447" s="214">
        <f t="shared" si="112"/>
        <v>0</v>
      </c>
      <c r="S447" s="214">
        <v>0</v>
      </c>
      <c r="T447" s="215">
        <f t="shared" si="113"/>
        <v>0</v>
      </c>
      <c r="AR447" s="25" t="s">
        <v>588</v>
      </c>
      <c r="AT447" s="25" t="s">
        <v>230</v>
      </c>
      <c r="AU447" s="25" t="s">
        <v>24</v>
      </c>
      <c r="AY447" s="25" t="s">
        <v>228</v>
      </c>
      <c r="BE447" s="216">
        <f t="shared" si="114"/>
        <v>0</v>
      </c>
      <c r="BF447" s="216">
        <f t="shared" si="115"/>
        <v>0</v>
      </c>
      <c r="BG447" s="216">
        <f t="shared" si="116"/>
        <v>0</v>
      </c>
      <c r="BH447" s="216">
        <f t="shared" si="117"/>
        <v>0</v>
      </c>
      <c r="BI447" s="216">
        <f t="shared" si="118"/>
        <v>0</v>
      </c>
      <c r="BJ447" s="25" t="s">
        <v>24</v>
      </c>
      <c r="BK447" s="216">
        <f t="shared" si="119"/>
        <v>0</v>
      </c>
      <c r="BL447" s="25" t="s">
        <v>588</v>
      </c>
      <c r="BM447" s="25" t="s">
        <v>4916</v>
      </c>
    </row>
    <row r="448" spans="2:65" s="1" customFormat="1" ht="22.5" customHeight="1">
      <c r="B448" s="42"/>
      <c r="C448" s="205" t="s">
        <v>2206</v>
      </c>
      <c r="D448" s="205" t="s">
        <v>230</v>
      </c>
      <c r="E448" s="206" t="s">
        <v>4917</v>
      </c>
      <c r="F448" s="207" t="s">
        <v>4918</v>
      </c>
      <c r="G448" s="208" t="s">
        <v>852</v>
      </c>
      <c r="H448" s="209">
        <v>1</v>
      </c>
      <c r="I448" s="210"/>
      <c r="J448" s="211">
        <f t="shared" si="110"/>
        <v>0</v>
      </c>
      <c r="K448" s="207" t="s">
        <v>3144</v>
      </c>
      <c r="L448" s="62"/>
      <c r="M448" s="212" t="s">
        <v>22</v>
      </c>
      <c r="N448" s="213" t="s">
        <v>50</v>
      </c>
      <c r="O448" s="43"/>
      <c r="P448" s="214">
        <f t="shared" si="111"/>
        <v>0</v>
      </c>
      <c r="Q448" s="214">
        <v>0</v>
      </c>
      <c r="R448" s="214">
        <f t="shared" si="112"/>
        <v>0</v>
      </c>
      <c r="S448" s="214">
        <v>0</v>
      </c>
      <c r="T448" s="215">
        <f t="shared" si="113"/>
        <v>0</v>
      </c>
      <c r="AR448" s="25" t="s">
        <v>588</v>
      </c>
      <c r="AT448" s="25" t="s">
        <v>230</v>
      </c>
      <c r="AU448" s="25" t="s">
        <v>24</v>
      </c>
      <c r="AY448" s="25" t="s">
        <v>228</v>
      </c>
      <c r="BE448" s="216">
        <f t="shared" si="114"/>
        <v>0</v>
      </c>
      <c r="BF448" s="216">
        <f t="shared" si="115"/>
        <v>0</v>
      </c>
      <c r="BG448" s="216">
        <f t="shared" si="116"/>
        <v>0</v>
      </c>
      <c r="BH448" s="216">
        <f t="shared" si="117"/>
        <v>0</v>
      </c>
      <c r="BI448" s="216">
        <f t="shared" si="118"/>
        <v>0</v>
      </c>
      <c r="BJ448" s="25" t="s">
        <v>24</v>
      </c>
      <c r="BK448" s="216">
        <f t="shared" si="119"/>
        <v>0</v>
      </c>
      <c r="BL448" s="25" t="s">
        <v>588</v>
      </c>
      <c r="BM448" s="25" t="s">
        <v>4919</v>
      </c>
    </row>
    <row r="449" spans="2:65" s="1" customFormat="1" ht="22.5" customHeight="1">
      <c r="B449" s="42"/>
      <c r="C449" s="205" t="s">
        <v>2213</v>
      </c>
      <c r="D449" s="205" t="s">
        <v>230</v>
      </c>
      <c r="E449" s="206" t="s">
        <v>4920</v>
      </c>
      <c r="F449" s="207" t="s">
        <v>4921</v>
      </c>
      <c r="G449" s="208" t="s">
        <v>852</v>
      </c>
      <c r="H449" s="209">
        <v>1</v>
      </c>
      <c r="I449" s="210"/>
      <c r="J449" s="211">
        <f t="shared" si="110"/>
        <v>0</v>
      </c>
      <c r="K449" s="207" t="s">
        <v>3144</v>
      </c>
      <c r="L449" s="62"/>
      <c r="M449" s="212" t="s">
        <v>22</v>
      </c>
      <c r="N449" s="213" t="s">
        <v>50</v>
      </c>
      <c r="O449" s="43"/>
      <c r="P449" s="214">
        <f t="shared" si="111"/>
        <v>0</v>
      </c>
      <c r="Q449" s="214">
        <v>0</v>
      </c>
      <c r="R449" s="214">
        <f t="shared" si="112"/>
        <v>0</v>
      </c>
      <c r="S449" s="214">
        <v>0</v>
      </c>
      <c r="T449" s="215">
        <f t="shared" si="113"/>
        <v>0</v>
      </c>
      <c r="AR449" s="25" t="s">
        <v>588</v>
      </c>
      <c r="AT449" s="25" t="s">
        <v>230</v>
      </c>
      <c r="AU449" s="25" t="s">
        <v>24</v>
      </c>
      <c r="AY449" s="25" t="s">
        <v>228</v>
      </c>
      <c r="BE449" s="216">
        <f t="shared" si="114"/>
        <v>0</v>
      </c>
      <c r="BF449" s="216">
        <f t="shared" si="115"/>
        <v>0</v>
      </c>
      <c r="BG449" s="216">
        <f t="shared" si="116"/>
        <v>0</v>
      </c>
      <c r="BH449" s="216">
        <f t="shared" si="117"/>
        <v>0</v>
      </c>
      <c r="BI449" s="216">
        <f t="shared" si="118"/>
        <v>0</v>
      </c>
      <c r="BJ449" s="25" t="s">
        <v>24</v>
      </c>
      <c r="BK449" s="216">
        <f t="shared" si="119"/>
        <v>0</v>
      </c>
      <c r="BL449" s="25" t="s">
        <v>588</v>
      </c>
      <c r="BM449" s="25" t="s">
        <v>4922</v>
      </c>
    </row>
    <row r="450" spans="2:65" s="1" customFormat="1" ht="22.5" customHeight="1">
      <c r="B450" s="42"/>
      <c r="C450" s="205" t="s">
        <v>2218</v>
      </c>
      <c r="D450" s="205" t="s">
        <v>230</v>
      </c>
      <c r="E450" s="206" t="s">
        <v>4923</v>
      </c>
      <c r="F450" s="207" t="s">
        <v>4194</v>
      </c>
      <c r="G450" s="208" t="s">
        <v>852</v>
      </c>
      <c r="H450" s="209">
        <v>1</v>
      </c>
      <c r="I450" s="210"/>
      <c r="J450" s="211">
        <f t="shared" si="110"/>
        <v>0</v>
      </c>
      <c r="K450" s="207" t="s">
        <v>3144</v>
      </c>
      <c r="L450" s="62"/>
      <c r="M450" s="212" t="s">
        <v>22</v>
      </c>
      <c r="N450" s="213" t="s">
        <v>50</v>
      </c>
      <c r="O450" s="43"/>
      <c r="P450" s="214">
        <f t="shared" si="111"/>
        <v>0</v>
      </c>
      <c r="Q450" s="214">
        <v>0</v>
      </c>
      <c r="R450" s="214">
        <f t="shared" si="112"/>
        <v>0</v>
      </c>
      <c r="S450" s="214">
        <v>0</v>
      </c>
      <c r="T450" s="215">
        <f t="shared" si="113"/>
        <v>0</v>
      </c>
      <c r="AR450" s="25" t="s">
        <v>588</v>
      </c>
      <c r="AT450" s="25" t="s">
        <v>230</v>
      </c>
      <c r="AU450" s="25" t="s">
        <v>24</v>
      </c>
      <c r="AY450" s="25" t="s">
        <v>228</v>
      </c>
      <c r="BE450" s="216">
        <f t="shared" si="114"/>
        <v>0</v>
      </c>
      <c r="BF450" s="216">
        <f t="shared" si="115"/>
        <v>0</v>
      </c>
      <c r="BG450" s="216">
        <f t="shared" si="116"/>
        <v>0</v>
      </c>
      <c r="BH450" s="216">
        <f t="shared" si="117"/>
        <v>0</v>
      </c>
      <c r="BI450" s="216">
        <f t="shared" si="118"/>
        <v>0</v>
      </c>
      <c r="BJ450" s="25" t="s">
        <v>24</v>
      </c>
      <c r="BK450" s="216">
        <f t="shared" si="119"/>
        <v>0</v>
      </c>
      <c r="BL450" s="25" t="s">
        <v>588</v>
      </c>
      <c r="BM450" s="25" t="s">
        <v>4924</v>
      </c>
    </row>
    <row r="451" spans="2:65" s="1" customFormat="1" ht="31.5" customHeight="1">
      <c r="B451" s="42"/>
      <c r="C451" s="205" t="s">
        <v>2224</v>
      </c>
      <c r="D451" s="205" t="s">
        <v>230</v>
      </c>
      <c r="E451" s="206" t="s">
        <v>4925</v>
      </c>
      <c r="F451" s="207" t="s">
        <v>4442</v>
      </c>
      <c r="G451" s="208" t="s">
        <v>852</v>
      </c>
      <c r="H451" s="209">
        <v>10</v>
      </c>
      <c r="I451" s="210"/>
      <c r="J451" s="211">
        <f t="shared" si="110"/>
        <v>0</v>
      </c>
      <c r="K451" s="207" t="s">
        <v>3144</v>
      </c>
      <c r="L451" s="62"/>
      <c r="M451" s="212" t="s">
        <v>22</v>
      </c>
      <c r="N451" s="213" t="s">
        <v>50</v>
      </c>
      <c r="O451" s="43"/>
      <c r="P451" s="214">
        <f t="shared" si="111"/>
        <v>0</v>
      </c>
      <c r="Q451" s="214">
        <v>0</v>
      </c>
      <c r="R451" s="214">
        <f t="shared" si="112"/>
        <v>0</v>
      </c>
      <c r="S451" s="214">
        <v>0</v>
      </c>
      <c r="T451" s="215">
        <f t="shared" si="113"/>
        <v>0</v>
      </c>
      <c r="AR451" s="25" t="s">
        <v>588</v>
      </c>
      <c r="AT451" s="25" t="s">
        <v>230</v>
      </c>
      <c r="AU451" s="25" t="s">
        <v>24</v>
      </c>
      <c r="AY451" s="25" t="s">
        <v>228</v>
      </c>
      <c r="BE451" s="216">
        <f t="shared" si="114"/>
        <v>0</v>
      </c>
      <c r="BF451" s="216">
        <f t="shared" si="115"/>
        <v>0</v>
      </c>
      <c r="BG451" s="216">
        <f t="shared" si="116"/>
        <v>0</v>
      </c>
      <c r="BH451" s="216">
        <f t="shared" si="117"/>
        <v>0</v>
      </c>
      <c r="BI451" s="216">
        <f t="shared" si="118"/>
        <v>0</v>
      </c>
      <c r="BJ451" s="25" t="s">
        <v>24</v>
      </c>
      <c r="BK451" s="216">
        <f t="shared" si="119"/>
        <v>0</v>
      </c>
      <c r="BL451" s="25" t="s">
        <v>588</v>
      </c>
      <c r="BM451" s="25" t="s">
        <v>4926</v>
      </c>
    </row>
    <row r="452" spans="2:65" s="1" customFormat="1" ht="22.5" customHeight="1">
      <c r="B452" s="42"/>
      <c r="C452" s="205" t="s">
        <v>2229</v>
      </c>
      <c r="D452" s="205" t="s">
        <v>230</v>
      </c>
      <c r="E452" s="206" t="s">
        <v>4927</v>
      </c>
      <c r="F452" s="207" t="s">
        <v>4433</v>
      </c>
      <c r="G452" s="208" t="s">
        <v>852</v>
      </c>
      <c r="H452" s="209">
        <v>28</v>
      </c>
      <c r="I452" s="210"/>
      <c r="J452" s="211">
        <f t="shared" si="110"/>
        <v>0</v>
      </c>
      <c r="K452" s="207" t="s">
        <v>3144</v>
      </c>
      <c r="L452" s="62"/>
      <c r="M452" s="212" t="s">
        <v>22</v>
      </c>
      <c r="N452" s="213" t="s">
        <v>50</v>
      </c>
      <c r="O452" s="43"/>
      <c r="P452" s="214">
        <f t="shared" si="111"/>
        <v>0</v>
      </c>
      <c r="Q452" s="214">
        <v>0</v>
      </c>
      <c r="R452" s="214">
        <f t="shared" si="112"/>
        <v>0</v>
      </c>
      <c r="S452" s="214">
        <v>0</v>
      </c>
      <c r="T452" s="215">
        <f t="shared" si="113"/>
        <v>0</v>
      </c>
      <c r="AR452" s="25" t="s">
        <v>588</v>
      </c>
      <c r="AT452" s="25" t="s">
        <v>230</v>
      </c>
      <c r="AU452" s="25" t="s">
        <v>24</v>
      </c>
      <c r="AY452" s="25" t="s">
        <v>228</v>
      </c>
      <c r="BE452" s="216">
        <f t="shared" si="114"/>
        <v>0</v>
      </c>
      <c r="BF452" s="216">
        <f t="shared" si="115"/>
        <v>0</v>
      </c>
      <c r="BG452" s="216">
        <f t="shared" si="116"/>
        <v>0</v>
      </c>
      <c r="BH452" s="216">
        <f t="shared" si="117"/>
        <v>0</v>
      </c>
      <c r="BI452" s="216">
        <f t="shared" si="118"/>
        <v>0</v>
      </c>
      <c r="BJ452" s="25" t="s">
        <v>24</v>
      </c>
      <c r="BK452" s="216">
        <f t="shared" si="119"/>
        <v>0</v>
      </c>
      <c r="BL452" s="25" t="s">
        <v>588</v>
      </c>
      <c r="BM452" s="25" t="s">
        <v>4928</v>
      </c>
    </row>
    <row r="453" spans="2:65" s="1" customFormat="1" ht="22.5" customHeight="1">
      <c r="B453" s="42"/>
      <c r="C453" s="205" t="s">
        <v>2234</v>
      </c>
      <c r="D453" s="205" t="s">
        <v>230</v>
      </c>
      <c r="E453" s="206" t="s">
        <v>4929</v>
      </c>
      <c r="F453" s="207" t="s">
        <v>4930</v>
      </c>
      <c r="G453" s="208" t="s">
        <v>852</v>
      </c>
      <c r="H453" s="209">
        <v>7</v>
      </c>
      <c r="I453" s="210"/>
      <c r="J453" s="211">
        <f t="shared" si="110"/>
        <v>0</v>
      </c>
      <c r="K453" s="207" t="s">
        <v>3144</v>
      </c>
      <c r="L453" s="62"/>
      <c r="M453" s="212" t="s">
        <v>22</v>
      </c>
      <c r="N453" s="213" t="s">
        <v>50</v>
      </c>
      <c r="O453" s="43"/>
      <c r="P453" s="214">
        <f t="shared" si="111"/>
        <v>0</v>
      </c>
      <c r="Q453" s="214">
        <v>0</v>
      </c>
      <c r="R453" s="214">
        <f t="shared" si="112"/>
        <v>0</v>
      </c>
      <c r="S453" s="214">
        <v>0</v>
      </c>
      <c r="T453" s="215">
        <f t="shared" si="113"/>
        <v>0</v>
      </c>
      <c r="AR453" s="25" t="s">
        <v>588</v>
      </c>
      <c r="AT453" s="25" t="s">
        <v>230</v>
      </c>
      <c r="AU453" s="25" t="s">
        <v>24</v>
      </c>
      <c r="AY453" s="25" t="s">
        <v>228</v>
      </c>
      <c r="BE453" s="216">
        <f t="shared" si="114"/>
        <v>0</v>
      </c>
      <c r="BF453" s="216">
        <f t="shared" si="115"/>
        <v>0</v>
      </c>
      <c r="BG453" s="216">
        <f t="shared" si="116"/>
        <v>0</v>
      </c>
      <c r="BH453" s="216">
        <f t="shared" si="117"/>
        <v>0</v>
      </c>
      <c r="BI453" s="216">
        <f t="shared" si="118"/>
        <v>0</v>
      </c>
      <c r="BJ453" s="25" t="s">
        <v>24</v>
      </c>
      <c r="BK453" s="216">
        <f t="shared" si="119"/>
        <v>0</v>
      </c>
      <c r="BL453" s="25" t="s">
        <v>588</v>
      </c>
      <c r="BM453" s="25" t="s">
        <v>4931</v>
      </c>
    </row>
    <row r="454" spans="2:65" s="1" customFormat="1" ht="22.5" customHeight="1">
      <c r="B454" s="42"/>
      <c r="C454" s="205" t="s">
        <v>2239</v>
      </c>
      <c r="D454" s="205" t="s">
        <v>230</v>
      </c>
      <c r="E454" s="206" t="s">
        <v>4932</v>
      </c>
      <c r="F454" s="207" t="s">
        <v>4436</v>
      </c>
      <c r="G454" s="208" t="s">
        <v>852</v>
      </c>
      <c r="H454" s="209">
        <v>2</v>
      </c>
      <c r="I454" s="210"/>
      <c r="J454" s="211">
        <f t="shared" si="110"/>
        <v>0</v>
      </c>
      <c r="K454" s="207" t="s">
        <v>3144</v>
      </c>
      <c r="L454" s="62"/>
      <c r="M454" s="212" t="s">
        <v>22</v>
      </c>
      <c r="N454" s="213" t="s">
        <v>50</v>
      </c>
      <c r="O454" s="43"/>
      <c r="P454" s="214">
        <f t="shared" si="111"/>
        <v>0</v>
      </c>
      <c r="Q454" s="214">
        <v>0</v>
      </c>
      <c r="R454" s="214">
        <f t="shared" si="112"/>
        <v>0</v>
      </c>
      <c r="S454" s="214">
        <v>0</v>
      </c>
      <c r="T454" s="215">
        <f t="shared" si="113"/>
        <v>0</v>
      </c>
      <c r="AR454" s="25" t="s">
        <v>588</v>
      </c>
      <c r="AT454" s="25" t="s">
        <v>230</v>
      </c>
      <c r="AU454" s="25" t="s">
        <v>24</v>
      </c>
      <c r="AY454" s="25" t="s">
        <v>228</v>
      </c>
      <c r="BE454" s="216">
        <f t="shared" si="114"/>
        <v>0</v>
      </c>
      <c r="BF454" s="216">
        <f t="shared" si="115"/>
        <v>0</v>
      </c>
      <c r="BG454" s="216">
        <f t="shared" si="116"/>
        <v>0</v>
      </c>
      <c r="BH454" s="216">
        <f t="shared" si="117"/>
        <v>0</v>
      </c>
      <c r="BI454" s="216">
        <f t="shared" si="118"/>
        <v>0</v>
      </c>
      <c r="BJ454" s="25" t="s">
        <v>24</v>
      </c>
      <c r="BK454" s="216">
        <f t="shared" si="119"/>
        <v>0</v>
      </c>
      <c r="BL454" s="25" t="s">
        <v>588</v>
      </c>
      <c r="BM454" s="25" t="s">
        <v>4933</v>
      </c>
    </row>
    <row r="455" spans="2:65" s="1" customFormat="1" ht="22.5" customHeight="1">
      <c r="B455" s="42"/>
      <c r="C455" s="205" t="s">
        <v>2245</v>
      </c>
      <c r="D455" s="205" t="s">
        <v>230</v>
      </c>
      <c r="E455" s="206" t="s">
        <v>4934</v>
      </c>
      <c r="F455" s="207" t="s">
        <v>4935</v>
      </c>
      <c r="G455" s="208" t="s">
        <v>852</v>
      </c>
      <c r="H455" s="209">
        <v>4</v>
      </c>
      <c r="I455" s="210"/>
      <c r="J455" s="211">
        <f t="shared" si="110"/>
        <v>0</v>
      </c>
      <c r="K455" s="207" t="s">
        <v>3144</v>
      </c>
      <c r="L455" s="62"/>
      <c r="M455" s="212" t="s">
        <v>22</v>
      </c>
      <c r="N455" s="213" t="s">
        <v>50</v>
      </c>
      <c r="O455" s="43"/>
      <c r="P455" s="214">
        <f t="shared" si="111"/>
        <v>0</v>
      </c>
      <c r="Q455" s="214">
        <v>0</v>
      </c>
      <c r="R455" s="214">
        <f t="shared" si="112"/>
        <v>0</v>
      </c>
      <c r="S455" s="214">
        <v>0</v>
      </c>
      <c r="T455" s="215">
        <f t="shared" si="113"/>
        <v>0</v>
      </c>
      <c r="AR455" s="25" t="s">
        <v>588</v>
      </c>
      <c r="AT455" s="25" t="s">
        <v>230</v>
      </c>
      <c r="AU455" s="25" t="s">
        <v>24</v>
      </c>
      <c r="AY455" s="25" t="s">
        <v>228</v>
      </c>
      <c r="BE455" s="216">
        <f t="shared" si="114"/>
        <v>0</v>
      </c>
      <c r="BF455" s="216">
        <f t="shared" si="115"/>
        <v>0</v>
      </c>
      <c r="BG455" s="216">
        <f t="shared" si="116"/>
        <v>0</v>
      </c>
      <c r="BH455" s="216">
        <f t="shared" si="117"/>
        <v>0</v>
      </c>
      <c r="BI455" s="216">
        <f t="shared" si="118"/>
        <v>0</v>
      </c>
      <c r="BJ455" s="25" t="s">
        <v>24</v>
      </c>
      <c r="BK455" s="216">
        <f t="shared" si="119"/>
        <v>0</v>
      </c>
      <c r="BL455" s="25" t="s">
        <v>588</v>
      </c>
      <c r="BM455" s="25" t="s">
        <v>4936</v>
      </c>
    </row>
    <row r="456" spans="2:65" s="1" customFormat="1" ht="22.5" customHeight="1">
      <c r="B456" s="42"/>
      <c r="C456" s="205" t="s">
        <v>2251</v>
      </c>
      <c r="D456" s="205" t="s">
        <v>230</v>
      </c>
      <c r="E456" s="206" t="s">
        <v>4937</v>
      </c>
      <c r="F456" s="207" t="s">
        <v>4938</v>
      </c>
      <c r="G456" s="208" t="s">
        <v>852</v>
      </c>
      <c r="H456" s="209">
        <v>2</v>
      </c>
      <c r="I456" s="210"/>
      <c r="J456" s="211">
        <f t="shared" si="110"/>
        <v>0</v>
      </c>
      <c r="K456" s="207" t="s">
        <v>3144</v>
      </c>
      <c r="L456" s="62"/>
      <c r="M456" s="212" t="s">
        <v>22</v>
      </c>
      <c r="N456" s="213" t="s">
        <v>50</v>
      </c>
      <c r="O456" s="43"/>
      <c r="P456" s="214">
        <f t="shared" si="111"/>
        <v>0</v>
      </c>
      <c r="Q456" s="214">
        <v>0</v>
      </c>
      <c r="R456" s="214">
        <f t="shared" si="112"/>
        <v>0</v>
      </c>
      <c r="S456" s="214">
        <v>0</v>
      </c>
      <c r="T456" s="215">
        <f t="shared" si="113"/>
        <v>0</v>
      </c>
      <c r="AR456" s="25" t="s">
        <v>588</v>
      </c>
      <c r="AT456" s="25" t="s">
        <v>230</v>
      </c>
      <c r="AU456" s="25" t="s">
        <v>24</v>
      </c>
      <c r="AY456" s="25" t="s">
        <v>228</v>
      </c>
      <c r="BE456" s="216">
        <f t="shared" si="114"/>
        <v>0</v>
      </c>
      <c r="BF456" s="216">
        <f t="shared" si="115"/>
        <v>0</v>
      </c>
      <c r="BG456" s="216">
        <f t="shared" si="116"/>
        <v>0</v>
      </c>
      <c r="BH456" s="216">
        <f t="shared" si="117"/>
        <v>0</v>
      </c>
      <c r="BI456" s="216">
        <f t="shared" si="118"/>
        <v>0</v>
      </c>
      <c r="BJ456" s="25" t="s">
        <v>24</v>
      </c>
      <c r="BK456" s="216">
        <f t="shared" si="119"/>
        <v>0</v>
      </c>
      <c r="BL456" s="25" t="s">
        <v>588</v>
      </c>
      <c r="BM456" s="25" t="s">
        <v>4939</v>
      </c>
    </row>
    <row r="457" spans="2:65" s="1" customFormat="1" ht="22.5" customHeight="1">
      <c r="B457" s="42"/>
      <c r="C457" s="205" t="s">
        <v>2267</v>
      </c>
      <c r="D457" s="205" t="s">
        <v>230</v>
      </c>
      <c r="E457" s="206" t="s">
        <v>4940</v>
      </c>
      <c r="F457" s="207" t="s">
        <v>4941</v>
      </c>
      <c r="G457" s="208" t="s">
        <v>852</v>
      </c>
      <c r="H457" s="209">
        <v>4</v>
      </c>
      <c r="I457" s="210"/>
      <c r="J457" s="211">
        <f t="shared" si="110"/>
        <v>0</v>
      </c>
      <c r="K457" s="207" t="s">
        <v>3144</v>
      </c>
      <c r="L457" s="62"/>
      <c r="M457" s="212" t="s">
        <v>22</v>
      </c>
      <c r="N457" s="213" t="s">
        <v>50</v>
      </c>
      <c r="O457" s="43"/>
      <c r="P457" s="214">
        <f t="shared" si="111"/>
        <v>0</v>
      </c>
      <c r="Q457" s="214">
        <v>0</v>
      </c>
      <c r="R457" s="214">
        <f t="shared" si="112"/>
        <v>0</v>
      </c>
      <c r="S457" s="214">
        <v>0</v>
      </c>
      <c r="T457" s="215">
        <f t="shared" si="113"/>
        <v>0</v>
      </c>
      <c r="AR457" s="25" t="s">
        <v>588</v>
      </c>
      <c r="AT457" s="25" t="s">
        <v>230</v>
      </c>
      <c r="AU457" s="25" t="s">
        <v>24</v>
      </c>
      <c r="AY457" s="25" t="s">
        <v>228</v>
      </c>
      <c r="BE457" s="216">
        <f t="shared" si="114"/>
        <v>0</v>
      </c>
      <c r="BF457" s="216">
        <f t="shared" si="115"/>
        <v>0</v>
      </c>
      <c r="BG457" s="216">
        <f t="shared" si="116"/>
        <v>0</v>
      </c>
      <c r="BH457" s="216">
        <f t="shared" si="117"/>
        <v>0</v>
      </c>
      <c r="BI457" s="216">
        <f t="shared" si="118"/>
        <v>0</v>
      </c>
      <c r="BJ457" s="25" t="s">
        <v>24</v>
      </c>
      <c r="BK457" s="216">
        <f t="shared" si="119"/>
        <v>0</v>
      </c>
      <c r="BL457" s="25" t="s">
        <v>588</v>
      </c>
      <c r="BM457" s="25" t="s">
        <v>4942</v>
      </c>
    </row>
    <row r="458" spans="2:65" s="1" customFormat="1" ht="22.5" customHeight="1">
      <c r="B458" s="42"/>
      <c r="C458" s="205" t="s">
        <v>2273</v>
      </c>
      <c r="D458" s="205" t="s">
        <v>230</v>
      </c>
      <c r="E458" s="206" t="s">
        <v>4943</v>
      </c>
      <c r="F458" s="207" t="s">
        <v>4944</v>
      </c>
      <c r="G458" s="208" t="s">
        <v>852</v>
      </c>
      <c r="H458" s="209">
        <v>2</v>
      </c>
      <c r="I458" s="210"/>
      <c r="J458" s="211">
        <f t="shared" si="110"/>
        <v>0</v>
      </c>
      <c r="K458" s="207" t="s">
        <v>3144</v>
      </c>
      <c r="L458" s="62"/>
      <c r="M458" s="212" t="s">
        <v>22</v>
      </c>
      <c r="N458" s="213" t="s">
        <v>50</v>
      </c>
      <c r="O458" s="43"/>
      <c r="P458" s="214">
        <f t="shared" si="111"/>
        <v>0</v>
      </c>
      <c r="Q458" s="214">
        <v>0</v>
      </c>
      <c r="R458" s="214">
        <f t="shared" si="112"/>
        <v>0</v>
      </c>
      <c r="S458" s="214">
        <v>0</v>
      </c>
      <c r="T458" s="215">
        <f t="shared" si="113"/>
        <v>0</v>
      </c>
      <c r="AR458" s="25" t="s">
        <v>588</v>
      </c>
      <c r="AT458" s="25" t="s">
        <v>230</v>
      </c>
      <c r="AU458" s="25" t="s">
        <v>24</v>
      </c>
      <c r="AY458" s="25" t="s">
        <v>228</v>
      </c>
      <c r="BE458" s="216">
        <f t="shared" si="114"/>
        <v>0</v>
      </c>
      <c r="BF458" s="216">
        <f t="shared" si="115"/>
        <v>0</v>
      </c>
      <c r="BG458" s="216">
        <f t="shared" si="116"/>
        <v>0</v>
      </c>
      <c r="BH458" s="216">
        <f t="shared" si="117"/>
        <v>0</v>
      </c>
      <c r="BI458" s="216">
        <f t="shared" si="118"/>
        <v>0</v>
      </c>
      <c r="BJ458" s="25" t="s">
        <v>24</v>
      </c>
      <c r="BK458" s="216">
        <f t="shared" si="119"/>
        <v>0</v>
      </c>
      <c r="BL458" s="25" t="s">
        <v>588</v>
      </c>
      <c r="BM458" s="25" t="s">
        <v>4945</v>
      </c>
    </row>
    <row r="459" spans="2:65" s="1" customFormat="1" ht="44.25" customHeight="1">
      <c r="B459" s="42"/>
      <c r="C459" s="205" t="s">
        <v>2280</v>
      </c>
      <c r="D459" s="205" t="s">
        <v>230</v>
      </c>
      <c r="E459" s="206" t="s">
        <v>4946</v>
      </c>
      <c r="F459" s="207" t="s">
        <v>4459</v>
      </c>
      <c r="G459" s="208" t="s">
        <v>675</v>
      </c>
      <c r="H459" s="209">
        <v>36</v>
      </c>
      <c r="I459" s="210"/>
      <c r="J459" s="211">
        <f t="shared" si="110"/>
        <v>0</v>
      </c>
      <c r="K459" s="207" t="s">
        <v>3144</v>
      </c>
      <c r="L459" s="62"/>
      <c r="M459" s="212" t="s">
        <v>22</v>
      </c>
      <c r="N459" s="213" t="s">
        <v>50</v>
      </c>
      <c r="O459" s="43"/>
      <c r="P459" s="214">
        <f t="shared" si="111"/>
        <v>0</v>
      </c>
      <c r="Q459" s="214">
        <v>0</v>
      </c>
      <c r="R459" s="214">
        <f t="shared" si="112"/>
        <v>0</v>
      </c>
      <c r="S459" s="214">
        <v>0</v>
      </c>
      <c r="T459" s="215">
        <f t="shared" si="113"/>
        <v>0</v>
      </c>
      <c r="AR459" s="25" t="s">
        <v>588</v>
      </c>
      <c r="AT459" s="25" t="s">
        <v>230</v>
      </c>
      <c r="AU459" s="25" t="s">
        <v>24</v>
      </c>
      <c r="AY459" s="25" t="s">
        <v>228</v>
      </c>
      <c r="BE459" s="216">
        <f t="shared" si="114"/>
        <v>0</v>
      </c>
      <c r="BF459" s="216">
        <f t="shared" si="115"/>
        <v>0</v>
      </c>
      <c r="BG459" s="216">
        <f t="shared" si="116"/>
        <v>0</v>
      </c>
      <c r="BH459" s="216">
        <f t="shared" si="117"/>
        <v>0</v>
      </c>
      <c r="BI459" s="216">
        <f t="shared" si="118"/>
        <v>0</v>
      </c>
      <c r="BJ459" s="25" t="s">
        <v>24</v>
      </c>
      <c r="BK459" s="216">
        <f t="shared" si="119"/>
        <v>0</v>
      </c>
      <c r="BL459" s="25" t="s">
        <v>588</v>
      </c>
      <c r="BM459" s="25" t="s">
        <v>4947</v>
      </c>
    </row>
    <row r="460" spans="2:65" s="1" customFormat="1" ht="44.25" customHeight="1">
      <c r="B460" s="42"/>
      <c r="C460" s="205" t="s">
        <v>2287</v>
      </c>
      <c r="D460" s="205" t="s">
        <v>230</v>
      </c>
      <c r="E460" s="206" t="s">
        <v>4948</v>
      </c>
      <c r="F460" s="207" t="s">
        <v>4215</v>
      </c>
      <c r="G460" s="208" t="s">
        <v>675</v>
      </c>
      <c r="H460" s="209">
        <v>34</v>
      </c>
      <c r="I460" s="210"/>
      <c r="J460" s="211">
        <f t="shared" si="110"/>
        <v>0</v>
      </c>
      <c r="K460" s="207" t="s">
        <v>3144</v>
      </c>
      <c r="L460" s="62"/>
      <c r="M460" s="212" t="s">
        <v>22</v>
      </c>
      <c r="N460" s="213" t="s">
        <v>50</v>
      </c>
      <c r="O460" s="43"/>
      <c r="P460" s="214">
        <f t="shared" si="111"/>
        <v>0</v>
      </c>
      <c r="Q460" s="214">
        <v>0</v>
      </c>
      <c r="R460" s="214">
        <f t="shared" si="112"/>
        <v>0</v>
      </c>
      <c r="S460" s="214">
        <v>0</v>
      </c>
      <c r="T460" s="215">
        <f t="shared" si="113"/>
        <v>0</v>
      </c>
      <c r="AR460" s="25" t="s">
        <v>588</v>
      </c>
      <c r="AT460" s="25" t="s">
        <v>230</v>
      </c>
      <c r="AU460" s="25" t="s">
        <v>24</v>
      </c>
      <c r="AY460" s="25" t="s">
        <v>228</v>
      </c>
      <c r="BE460" s="216">
        <f t="shared" si="114"/>
        <v>0</v>
      </c>
      <c r="BF460" s="216">
        <f t="shared" si="115"/>
        <v>0</v>
      </c>
      <c r="BG460" s="216">
        <f t="shared" si="116"/>
        <v>0</v>
      </c>
      <c r="BH460" s="216">
        <f t="shared" si="117"/>
        <v>0</v>
      </c>
      <c r="BI460" s="216">
        <f t="shared" si="118"/>
        <v>0</v>
      </c>
      <c r="BJ460" s="25" t="s">
        <v>24</v>
      </c>
      <c r="BK460" s="216">
        <f t="shared" si="119"/>
        <v>0</v>
      </c>
      <c r="BL460" s="25" t="s">
        <v>588</v>
      </c>
      <c r="BM460" s="25" t="s">
        <v>4949</v>
      </c>
    </row>
    <row r="461" spans="2:65" s="1" customFormat="1" ht="44.25" customHeight="1">
      <c r="B461" s="42"/>
      <c r="C461" s="205" t="s">
        <v>2298</v>
      </c>
      <c r="D461" s="205" t="s">
        <v>230</v>
      </c>
      <c r="E461" s="206" t="s">
        <v>4950</v>
      </c>
      <c r="F461" s="207" t="s">
        <v>4951</v>
      </c>
      <c r="G461" s="208" t="s">
        <v>675</v>
      </c>
      <c r="H461" s="209">
        <v>18</v>
      </c>
      <c r="I461" s="210"/>
      <c r="J461" s="211">
        <f t="shared" si="110"/>
        <v>0</v>
      </c>
      <c r="K461" s="207" t="s">
        <v>3144</v>
      </c>
      <c r="L461" s="62"/>
      <c r="M461" s="212" t="s">
        <v>22</v>
      </c>
      <c r="N461" s="213" t="s">
        <v>50</v>
      </c>
      <c r="O461" s="43"/>
      <c r="P461" s="214">
        <f t="shared" si="111"/>
        <v>0</v>
      </c>
      <c r="Q461" s="214">
        <v>0</v>
      </c>
      <c r="R461" s="214">
        <f t="shared" si="112"/>
        <v>0</v>
      </c>
      <c r="S461" s="214">
        <v>0</v>
      </c>
      <c r="T461" s="215">
        <f t="shared" si="113"/>
        <v>0</v>
      </c>
      <c r="AR461" s="25" t="s">
        <v>588</v>
      </c>
      <c r="AT461" s="25" t="s">
        <v>230</v>
      </c>
      <c r="AU461" s="25" t="s">
        <v>24</v>
      </c>
      <c r="AY461" s="25" t="s">
        <v>228</v>
      </c>
      <c r="BE461" s="216">
        <f t="shared" si="114"/>
        <v>0</v>
      </c>
      <c r="BF461" s="216">
        <f t="shared" si="115"/>
        <v>0</v>
      </c>
      <c r="BG461" s="216">
        <f t="shared" si="116"/>
        <v>0</v>
      </c>
      <c r="BH461" s="216">
        <f t="shared" si="117"/>
        <v>0</v>
      </c>
      <c r="BI461" s="216">
        <f t="shared" si="118"/>
        <v>0</v>
      </c>
      <c r="BJ461" s="25" t="s">
        <v>24</v>
      </c>
      <c r="BK461" s="216">
        <f t="shared" si="119"/>
        <v>0</v>
      </c>
      <c r="BL461" s="25" t="s">
        <v>588</v>
      </c>
      <c r="BM461" s="25" t="s">
        <v>4952</v>
      </c>
    </row>
    <row r="462" spans="2:65" s="1" customFormat="1" ht="44.25" customHeight="1">
      <c r="B462" s="42"/>
      <c r="C462" s="205" t="s">
        <v>2303</v>
      </c>
      <c r="D462" s="205" t="s">
        <v>230</v>
      </c>
      <c r="E462" s="206" t="s">
        <v>4953</v>
      </c>
      <c r="F462" s="207" t="s">
        <v>4218</v>
      </c>
      <c r="G462" s="208" t="s">
        <v>675</v>
      </c>
      <c r="H462" s="209">
        <v>62</v>
      </c>
      <c r="I462" s="210"/>
      <c r="J462" s="211">
        <f t="shared" si="110"/>
        <v>0</v>
      </c>
      <c r="K462" s="207" t="s">
        <v>3144</v>
      </c>
      <c r="L462" s="62"/>
      <c r="M462" s="212" t="s">
        <v>22</v>
      </c>
      <c r="N462" s="213" t="s">
        <v>50</v>
      </c>
      <c r="O462" s="43"/>
      <c r="P462" s="214">
        <f t="shared" si="111"/>
        <v>0</v>
      </c>
      <c r="Q462" s="214">
        <v>0</v>
      </c>
      <c r="R462" s="214">
        <f t="shared" si="112"/>
        <v>0</v>
      </c>
      <c r="S462" s="214">
        <v>0</v>
      </c>
      <c r="T462" s="215">
        <f t="shared" si="113"/>
        <v>0</v>
      </c>
      <c r="AR462" s="25" t="s">
        <v>588</v>
      </c>
      <c r="AT462" s="25" t="s">
        <v>230</v>
      </c>
      <c r="AU462" s="25" t="s">
        <v>24</v>
      </c>
      <c r="AY462" s="25" t="s">
        <v>228</v>
      </c>
      <c r="BE462" s="216">
        <f t="shared" si="114"/>
        <v>0</v>
      </c>
      <c r="BF462" s="216">
        <f t="shared" si="115"/>
        <v>0</v>
      </c>
      <c r="BG462" s="216">
        <f t="shared" si="116"/>
        <v>0</v>
      </c>
      <c r="BH462" s="216">
        <f t="shared" si="117"/>
        <v>0</v>
      </c>
      <c r="BI462" s="216">
        <f t="shared" si="118"/>
        <v>0</v>
      </c>
      <c r="BJ462" s="25" t="s">
        <v>24</v>
      </c>
      <c r="BK462" s="216">
        <f t="shared" si="119"/>
        <v>0</v>
      </c>
      <c r="BL462" s="25" t="s">
        <v>588</v>
      </c>
      <c r="BM462" s="25" t="s">
        <v>4954</v>
      </c>
    </row>
    <row r="463" spans="2:65" s="1" customFormat="1" ht="44.25" customHeight="1">
      <c r="B463" s="42"/>
      <c r="C463" s="205" t="s">
        <v>2313</v>
      </c>
      <c r="D463" s="205" t="s">
        <v>230</v>
      </c>
      <c r="E463" s="206" t="s">
        <v>4955</v>
      </c>
      <c r="F463" s="207" t="s">
        <v>4306</v>
      </c>
      <c r="G463" s="208" t="s">
        <v>675</v>
      </c>
      <c r="H463" s="209">
        <v>16</v>
      </c>
      <c r="I463" s="210"/>
      <c r="J463" s="211">
        <f t="shared" si="110"/>
        <v>0</v>
      </c>
      <c r="K463" s="207" t="s">
        <v>3144</v>
      </c>
      <c r="L463" s="62"/>
      <c r="M463" s="212" t="s">
        <v>22</v>
      </c>
      <c r="N463" s="213" t="s">
        <v>50</v>
      </c>
      <c r="O463" s="43"/>
      <c r="P463" s="214">
        <f t="shared" si="111"/>
        <v>0</v>
      </c>
      <c r="Q463" s="214">
        <v>0</v>
      </c>
      <c r="R463" s="214">
        <f t="shared" si="112"/>
        <v>0</v>
      </c>
      <c r="S463" s="214">
        <v>0</v>
      </c>
      <c r="T463" s="215">
        <f t="shared" si="113"/>
        <v>0</v>
      </c>
      <c r="AR463" s="25" t="s">
        <v>588</v>
      </c>
      <c r="AT463" s="25" t="s">
        <v>230</v>
      </c>
      <c r="AU463" s="25" t="s">
        <v>24</v>
      </c>
      <c r="AY463" s="25" t="s">
        <v>228</v>
      </c>
      <c r="BE463" s="216">
        <f t="shared" si="114"/>
        <v>0</v>
      </c>
      <c r="BF463" s="216">
        <f t="shared" si="115"/>
        <v>0</v>
      </c>
      <c r="BG463" s="216">
        <f t="shared" si="116"/>
        <v>0</v>
      </c>
      <c r="BH463" s="216">
        <f t="shared" si="117"/>
        <v>0</v>
      </c>
      <c r="BI463" s="216">
        <f t="shared" si="118"/>
        <v>0</v>
      </c>
      <c r="BJ463" s="25" t="s">
        <v>24</v>
      </c>
      <c r="BK463" s="216">
        <f t="shared" si="119"/>
        <v>0</v>
      </c>
      <c r="BL463" s="25" t="s">
        <v>588</v>
      </c>
      <c r="BM463" s="25" t="s">
        <v>4956</v>
      </c>
    </row>
    <row r="464" spans="2:65" s="1" customFormat="1" ht="31.5" customHeight="1">
      <c r="B464" s="42"/>
      <c r="C464" s="205" t="s">
        <v>2318</v>
      </c>
      <c r="D464" s="205" t="s">
        <v>230</v>
      </c>
      <c r="E464" s="206" t="s">
        <v>4957</v>
      </c>
      <c r="F464" s="207" t="s">
        <v>4227</v>
      </c>
      <c r="G464" s="208" t="s">
        <v>263</v>
      </c>
      <c r="H464" s="209">
        <v>38</v>
      </c>
      <c r="I464" s="210"/>
      <c r="J464" s="211">
        <f t="shared" si="110"/>
        <v>0</v>
      </c>
      <c r="K464" s="207" t="s">
        <v>3144</v>
      </c>
      <c r="L464" s="62"/>
      <c r="M464" s="212" t="s">
        <v>22</v>
      </c>
      <c r="N464" s="213" t="s">
        <v>50</v>
      </c>
      <c r="O464" s="43"/>
      <c r="P464" s="214">
        <f t="shared" si="111"/>
        <v>0</v>
      </c>
      <c r="Q464" s="214">
        <v>0</v>
      </c>
      <c r="R464" s="214">
        <f t="shared" si="112"/>
        <v>0</v>
      </c>
      <c r="S464" s="214">
        <v>0</v>
      </c>
      <c r="T464" s="215">
        <f t="shared" si="113"/>
        <v>0</v>
      </c>
      <c r="AR464" s="25" t="s">
        <v>588</v>
      </c>
      <c r="AT464" s="25" t="s">
        <v>230</v>
      </c>
      <c r="AU464" s="25" t="s">
        <v>24</v>
      </c>
      <c r="AY464" s="25" t="s">
        <v>228</v>
      </c>
      <c r="BE464" s="216">
        <f t="shared" si="114"/>
        <v>0</v>
      </c>
      <c r="BF464" s="216">
        <f t="shared" si="115"/>
        <v>0</v>
      </c>
      <c r="BG464" s="216">
        <f t="shared" si="116"/>
        <v>0</v>
      </c>
      <c r="BH464" s="216">
        <f t="shared" si="117"/>
        <v>0</v>
      </c>
      <c r="BI464" s="216">
        <f t="shared" si="118"/>
        <v>0</v>
      </c>
      <c r="BJ464" s="25" t="s">
        <v>24</v>
      </c>
      <c r="BK464" s="216">
        <f t="shared" si="119"/>
        <v>0</v>
      </c>
      <c r="BL464" s="25" t="s">
        <v>588</v>
      </c>
      <c r="BM464" s="25" t="s">
        <v>4958</v>
      </c>
    </row>
    <row r="465" spans="2:65" s="1" customFormat="1" ht="22.5" customHeight="1">
      <c r="B465" s="42"/>
      <c r="C465" s="205" t="s">
        <v>2328</v>
      </c>
      <c r="D465" s="205" t="s">
        <v>230</v>
      </c>
      <c r="E465" s="206" t="s">
        <v>4959</v>
      </c>
      <c r="F465" s="207" t="s">
        <v>4230</v>
      </c>
      <c r="G465" s="208" t="s">
        <v>263</v>
      </c>
      <c r="H465" s="209">
        <v>7</v>
      </c>
      <c r="I465" s="210"/>
      <c r="J465" s="211">
        <f t="shared" si="110"/>
        <v>0</v>
      </c>
      <c r="K465" s="207" t="s">
        <v>3144</v>
      </c>
      <c r="L465" s="62"/>
      <c r="M465" s="212" t="s">
        <v>22</v>
      </c>
      <c r="N465" s="213" t="s">
        <v>50</v>
      </c>
      <c r="O465" s="43"/>
      <c r="P465" s="214">
        <f t="shared" si="111"/>
        <v>0</v>
      </c>
      <c r="Q465" s="214">
        <v>0</v>
      </c>
      <c r="R465" s="214">
        <f t="shared" si="112"/>
        <v>0</v>
      </c>
      <c r="S465" s="214">
        <v>0</v>
      </c>
      <c r="T465" s="215">
        <f t="shared" si="113"/>
        <v>0</v>
      </c>
      <c r="AR465" s="25" t="s">
        <v>588</v>
      </c>
      <c r="AT465" s="25" t="s">
        <v>230</v>
      </c>
      <c r="AU465" s="25" t="s">
        <v>24</v>
      </c>
      <c r="AY465" s="25" t="s">
        <v>228</v>
      </c>
      <c r="BE465" s="216">
        <f t="shared" si="114"/>
        <v>0</v>
      </c>
      <c r="BF465" s="216">
        <f t="shared" si="115"/>
        <v>0</v>
      </c>
      <c r="BG465" s="216">
        <f t="shared" si="116"/>
        <v>0</v>
      </c>
      <c r="BH465" s="216">
        <f t="shared" si="117"/>
        <v>0</v>
      </c>
      <c r="BI465" s="216">
        <f t="shared" si="118"/>
        <v>0</v>
      </c>
      <c r="BJ465" s="25" t="s">
        <v>24</v>
      </c>
      <c r="BK465" s="216">
        <f t="shared" si="119"/>
        <v>0</v>
      </c>
      <c r="BL465" s="25" t="s">
        <v>588</v>
      </c>
      <c r="BM465" s="25" t="s">
        <v>4960</v>
      </c>
    </row>
    <row r="466" spans="2:65" s="1" customFormat="1" ht="22.5" customHeight="1">
      <c r="B466" s="42"/>
      <c r="C466" s="205" t="s">
        <v>2333</v>
      </c>
      <c r="D466" s="205" t="s">
        <v>230</v>
      </c>
      <c r="E466" s="206" t="s">
        <v>4961</v>
      </c>
      <c r="F466" s="207" t="s">
        <v>4233</v>
      </c>
      <c r="G466" s="208" t="s">
        <v>263</v>
      </c>
      <c r="H466" s="209">
        <v>16</v>
      </c>
      <c r="I466" s="210"/>
      <c r="J466" s="211">
        <f t="shared" si="110"/>
        <v>0</v>
      </c>
      <c r="K466" s="207" t="s">
        <v>3144</v>
      </c>
      <c r="L466" s="62"/>
      <c r="M466" s="212" t="s">
        <v>22</v>
      </c>
      <c r="N466" s="213" t="s">
        <v>50</v>
      </c>
      <c r="O466" s="43"/>
      <c r="P466" s="214">
        <f t="shared" si="111"/>
        <v>0</v>
      </c>
      <c r="Q466" s="214">
        <v>0</v>
      </c>
      <c r="R466" s="214">
        <f t="shared" si="112"/>
        <v>0</v>
      </c>
      <c r="S466" s="214">
        <v>0</v>
      </c>
      <c r="T466" s="215">
        <f t="shared" si="113"/>
        <v>0</v>
      </c>
      <c r="AR466" s="25" t="s">
        <v>588</v>
      </c>
      <c r="AT466" s="25" t="s">
        <v>230</v>
      </c>
      <c r="AU466" s="25" t="s">
        <v>24</v>
      </c>
      <c r="AY466" s="25" t="s">
        <v>228</v>
      </c>
      <c r="BE466" s="216">
        <f t="shared" si="114"/>
        <v>0</v>
      </c>
      <c r="BF466" s="216">
        <f t="shared" si="115"/>
        <v>0</v>
      </c>
      <c r="BG466" s="216">
        <f t="shared" si="116"/>
        <v>0</v>
      </c>
      <c r="BH466" s="216">
        <f t="shared" si="117"/>
        <v>0</v>
      </c>
      <c r="BI466" s="216">
        <f t="shared" si="118"/>
        <v>0</v>
      </c>
      <c r="BJ466" s="25" t="s">
        <v>24</v>
      </c>
      <c r="BK466" s="216">
        <f t="shared" si="119"/>
        <v>0</v>
      </c>
      <c r="BL466" s="25" t="s">
        <v>588</v>
      </c>
      <c r="BM466" s="25" t="s">
        <v>4962</v>
      </c>
    </row>
    <row r="467" spans="2:65" s="1" customFormat="1" ht="31.5" customHeight="1">
      <c r="B467" s="42"/>
      <c r="C467" s="205" t="s">
        <v>2339</v>
      </c>
      <c r="D467" s="205" t="s">
        <v>230</v>
      </c>
      <c r="E467" s="206" t="s">
        <v>4963</v>
      </c>
      <c r="F467" s="207" t="s">
        <v>4236</v>
      </c>
      <c r="G467" s="208" t="s">
        <v>263</v>
      </c>
      <c r="H467" s="209">
        <v>33</v>
      </c>
      <c r="I467" s="210"/>
      <c r="J467" s="211">
        <f t="shared" si="110"/>
        <v>0</v>
      </c>
      <c r="K467" s="207" t="s">
        <v>3144</v>
      </c>
      <c r="L467" s="62"/>
      <c r="M467" s="212" t="s">
        <v>22</v>
      </c>
      <c r="N467" s="213" t="s">
        <v>50</v>
      </c>
      <c r="O467" s="43"/>
      <c r="P467" s="214">
        <f t="shared" si="111"/>
        <v>0</v>
      </c>
      <c r="Q467" s="214">
        <v>0</v>
      </c>
      <c r="R467" s="214">
        <f t="shared" si="112"/>
        <v>0</v>
      </c>
      <c r="S467" s="214">
        <v>0</v>
      </c>
      <c r="T467" s="215">
        <f t="shared" si="113"/>
        <v>0</v>
      </c>
      <c r="AR467" s="25" t="s">
        <v>588</v>
      </c>
      <c r="AT467" s="25" t="s">
        <v>230</v>
      </c>
      <c r="AU467" s="25" t="s">
        <v>24</v>
      </c>
      <c r="AY467" s="25" t="s">
        <v>228</v>
      </c>
      <c r="BE467" s="216">
        <f t="shared" si="114"/>
        <v>0</v>
      </c>
      <c r="BF467" s="216">
        <f t="shared" si="115"/>
        <v>0</v>
      </c>
      <c r="BG467" s="216">
        <f t="shared" si="116"/>
        <v>0</v>
      </c>
      <c r="BH467" s="216">
        <f t="shared" si="117"/>
        <v>0</v>
      </c>
      <c r="BI467" s="216">
        <f t="shared" si="118"/>
        <v>0</v>
      </c>
      <c r="BJ467" s="25" t="s">
        <v>24</v>
      </c>
      <c r="BK467" s="216">
        <f t="shared" si="119"/>
        <v>0</v>
      </c>
      <c r="BL467" s="25" t="s">
        <v>588</v>
      </c>
      <c r="BM467" s="25" t="s">
        <v>4964</v>
      </c>
    </row>
    <row r="468" spans="2:65" s="1" customFormat="1" ht="31.5" customHeight="1">
      <c r="B468" s="42"/>
      <c r="C468" s="205" t="s">
        <v>2344</v>
      </c>
      <c r="D468" s="205" t="s">
        <v>230</v>
      </c>
      <c r="E468" s="206" t="s">
        <v>4965</v>
      </c>
      <c r="F468" s="207" t="s">
        <v>4239</v>
      </c>
      <c r="G468" s="208" t="s">
        <v>263</v>
      </c>
      <c r="H468" s="209">
        <v>8</v>
      </c>
      <c r="I468" s="210"/>
      <c r="J468" s="211">
        <f t="shared" si="110"/>
        <v>0</v>
      </c>
      <c r="K468" s="207" t="s">
        <v>3144</v>
      </c>
      <c r="L468" s="62"/>
      <c r="M468" s="212" t="s">
        <v>22</v>
      </c>
      <c r="N468" s="213" t="s">
        <v>50</v>
      </c>
      <c r="O468" s="43"/>
      <c r="P468" s="214">
        <f t="shared" si="111"/>
        <v>0</v>
      </c>
      <c r="Q468" s="214">
        <v>0</v>
      </c>
      <c r="R468" s="214">
        <f t="shared" si="112"/>
        <v>0</v>
      </c>
      <c r="S468" s="214">
        <v>0</v>
      </c>
      <c r="T468" s="215">
        <f t="shared" si="113"/>
        <v>0</v>
      </c>
      <c r="AR468" s="25" t="s">
        <v>588</v>
      </c>
      <c r="AT468" s="25" t="s">
        <v>230</v>
      </c>
      <c r="AU468" s="25" t="s">
        <v>24</v>
      </c>
      <c r="AY468" s="25" t="s">
        <v>228</v>
      </c>
      <c r="BE468" s="216">
        <f t="shared" si="114"/>
        <v>0</v>
      </c>
      <c r="BF468" s="216">
        <f t="shared" si="115"/>
        <v>0</v>
      </c>
      <c r="BG468" s="216">
        <f t="shared" si="116"/>
        <v>0</v>
      </c>
      <c r="BH468" s="216">
        <f t="shared" si="117"/>
        <v>0</v>
      </c>
      <c r="BI468" s="216">
        <f t="shared" si="118"/>
        <v>0</v>
      </c>
      <c r="BJ468" s="25" t="s">
        <v>24</v>
      </c>
      <c r="BK468" s="216">
        <f t="shared" si="119"/>
        <v>0</v>
      </c>
      <c r="BL468" s="25" t="s">
        <v>588</v>
      </c>
      <c r="BM468" s="25" t="s">
        <v>4966</v>
      </c>
    </row>
    <row r="469" spans="2:65" s="1" customFormat="1" ht="22.5" customHeight="1">
      <c r="B469" s="42"/>
      <c r="C469" s="205" t="s">
        <v>2353</v>
      </c>
      <c r="D469" s="205" t="s">
        <v>230</v>
      </c>
      <c r="E469" s="206" t="s">
        <v>4967</v>
      </c>
      <c r="F469" s="207" t="s">
        <v>4242</v>
      </c>
      <c r="G469" s="208" t="s">
        <v>675</v>
      </c>
      <c r="H469" s="209">
        <v>6</v>
      </c>
      <c r="I469" s="210"/>
      <c r="J469" s="211">
        <f t="shared" si="110"/>
        <v>0</v>
      </c>
      <c r="K469" s="207" t="s">
        <v>3144</v>
      </c>
      <c r="L469" s="62"/>
      <c r="M469" s="212" t="s">
        <v>22</v>
      </c>
      <c r="N469" s="213" t="s">
        <v>50</v>
      </c>
      <c r="O469" s="43"/>
      <c r="P469" s="214">
        <f t="shared" si="111"/>
        <v>0</v>
      </c>
      <c r="Q469" s="214">
        <v>0</v>
      </c>
      <c r="R469" s="214">
        <f t="shared" si="112"/>
        <v>0</v>
      </c>
      <c r="S469" s="214">
        <v>0</v>
      </c>
      <c r="T469" s="215">
        <f t="shared" si="113"/>
        <v>0</v>
      </c>
      <c r="AR469" s="25" t="s">
        <v>588</v>
      </c>
      <c r="AT469" s="25" t="s">
        <v>230</v>
      </c>
      <c r="AU469" s="25" t="s">
        <v>24</v>
      </c>
      <c r="AY469" s="25" t="s">
        <v>228</v>
      </c>
      <c r="BE469" s="216">
        <f t="shared" si="114"/>
        <v>0</v>
      </c>
      <c r="BF469" s="216">
        <f t="shared" si="115"/>
        <v>0</v>
      </c>
      <c r="BG469" s="216">
        <f t="shared" si="116"/>
        <v>0</v>
      </c>
      <c r="BH469" s="216">
        <f t="shared" si="117"/>
        <v>0</v>
      </c>
      <c r="BI469" s="216">
        <f t="shared" si="118"/>
        <v>0</v>
      </c>
      <c r="BJ469" s="25" t="s">
        <v>24</v>
      </c>
      <c r="BK469" s="216">
        <f t="shared" si="119"/>
        <v>0</v>
      </c>
      <c r="BL469" s="25" t="s">
        <v>588</v>
      </c>
      <c r="BM469" s="25" t="s">
        <v>4968</v>
      </c>
    </row>
    <row r="470" spans="2:65" s="11" customFormat="1" ht="37.35" customHeight="1">
      <c r="B470" s="188"/>
      <c r="C470" s="189"/>
      <c r="D470" s="202" t="s">
        <v>78</v>
      </c>
      <c r="E470" s="296" t="s">
        <v>290</v>
      </c>
      <c r="F470" s="296" t="s">
        <v>4969</v>
      </c>
      <c r="G470" s="189"/>
      <c r="H470" s="189"/>
      <c r="I470" s="192"/>
      <c r="J470" s="297">
        <f>BK470</f>
        <v>0</v>
      </c>
      <c r="K470" s="189"/>
      <c r="L470" s="194"/>
      <c r="M470" s="195"/>
      <c r="N470" s="196"/>
      <c r="O470" s="196"/>
      <c r="P470" s="197">
        <f>SUM(P471:P491)</f>
        <v>0</v>
      </c>
      <c r="Q470" s="196"/>
      <c r="R470" s="197">
        <f>SUM(R471:R491)</f>
        <v>0</v>
      </c>
      <c r="S470" s="196"/>
      <c r="T470" s="198">
        <f>SUM(T471:T491)</f>
        <v>0</v>
      </c>
      <c r="AR470" s="199" t="s">
        <v>101</v>
      </c>
      <c r="AT470" s="200" t="s">
        <v>78</v>
      </c>
      <c r="AU470" s="200" t="s">
        <v>79</v>
      </c>
      <c r="AY470" s="199" t="s">
        <v>228</v>
      </c>
      <c r="BK470" s="201">
        <f>SUM(BK471:BK491)</f>
        <v>0</v>
      </c>
    </row>
    <row r="471" spans="2:65" s="1" customFormat="1" ht="44.25" customHeight="1">
      <c r="B471" s="42"/>
      <c r="C471" s="205" t="s">
        <v>2357</v>
      </c>
      <c r="D471" s="205" t="s">
        <v>230</v>
      </c>
      <c r="E471" s="206" t="s">
        <v>4970</v>
      </c>
      <c r="F471" s="207" t="s">
        <v>4971</v>
      </c>
      <c r="G471" s="208" t="s">
        <v>852</v>
      </c>
      <c r="H471" s="209">
        <v>1</v>
      </c>
      <c r="I471" s="210"/>
      <c r="J471" s="211">
        <f>ROUND(I471*H471,2)</f>
        <v>0</v>
      </c>
      <c r="K471" s="207" t="s">
        <v>3144</v>
      </c>
      <c r="L471" s="62"/>
      <c r="M471" s="212" t="s">
        <v>22</v>
      </c>
      <c r="N471" s="213" t="s">
        <v>50</v>
      </c>
      <c r="O471" s="43"/>
      <c r="P471" s="214">
        <f>O471*H471</f>
        <v>0</v>
      </c>
      <c r="Q471" s="214">
        <v>0</v>
      </c>
      <c r="R471" s="214">
        <f>Q471*H471</f>
        <v>0</v>
      </c>
      <c r="S471" s="214">
        <v>0</v>
      </c>
      <c r="T471" s="215">
        <f>S471*H471</f>
        <v>0</v>
      </c>
      <c r="AR471" s="25" t="s">
        <v>588</v>
      </c>
      <c r="AT471" s="25" t="s">
        <v>230</v>
      </c>
      <c r="AU471" s="25" t="s">
        <v>24</v>
      </c>
      <c r="AY471" s="25" t="s">
        <v>228</v>
      </c>
      <c r="BE471" s="216">
        <f>IF(N471="základní",J471,0)</f>
        <v>0</v>
      </c>
      <c r="BF471" s="216">
        <f>IF(N471="snížená",J471,0)</f>
        <v>0</v>
      </c>
      <c r="BG471" s="216">
        <f>IF(N471="zákl. přenesená",J471,0)</f>
        <v>0</v>
      </c>
      <c r="BH471" s="216">
        <f>IF(N471="sníž. přenesená",J471,0)</f>
        <v>0</v>
      </c>
      <c r="BI471" s="216">
        <f>IF(N471="nulová",J471,0)</f>
        <v>0</v>
      </c>
      <c r="BJ471" s="25" t="s">
        <v>24</v>
      </c>
      <c r="BK471" s="216">
        <f>ROUND(I471*H471,2)</f>
        <v>0</v>
      </c>
      <c r="BL471" s="25" t="s">
        <v>588</v>
      </c>
      <c r="BM471" s="25" t="s">
        <v>4972</v>
      </c>
    </row>
    <row r="472" spans="2:65" s="1" customFormat="1" ht="121.5">
      <c r="B472" s="42"/>
      <c r="C472" s="64"/>
      <c r="D472" s="219" t="s">
        <v>640</v>
      </c>
      <c r="E472" s="64"/>
      <c r="F472" s="280" t="s">
        <v>4973</v>
      </c>
      <c r="G472" s="64"/>
      <c r="H472" s="64"/>
      <c r="I472" s="173"/>
      <c r="J472" s="64"/>
      <c r="K472" s="64"/>
      <c r="L472" s="62"/>
      <c r="M472" s="255"/>
      <c r="N472" s="43"/>
      <c r="O472" s="43"/>
      <c r="P472" s="43"/>
      <c r="Q472" s="43"/>
      <c r="R472" s="43"/>
      <c r="S472" s="43"/>
      <c r="T472" s="79"/>
      <c r="AT472" s="25" t="s">
        <v>640</v>
      </c>
      <c r="AU472" s="25" t="s">
        <v>24</v>
      </c>
    </row>
    <row r="473" spans="2:65" s="1" customFormat="1" ht="44.25" customHeight="1">
      <c r="B473" s="42"/>
      <c r="C473" s="205" t="s">
        <v>2362</v>
      </c>
      <c r="D473" s="205" t="s">
        <v>230</v>
      </c>
      <c r="E473" s="206" t="s">
        <v>4974</v>
      </c>
      <c r="F473" s="207" t="s">
        <v>4971</v>
      </c>
      <c r="G473" s="208" t="s">
        <v>852</v>
      </c>
      <c r="H473" s="209">
        <v>1</v>
      </c>
      <c r="I473" s="210"/>
      <c r="J473" s="211">
        <f>ROUND(I473*H473,2)</f>
        <v>0</v>
      </c>
      <c r="K473" s="207" t="s">
        <v>3144</v>
      </c>
      <c r="L473" s="62"/>
      <c r="M473" s="212" t="s">
        <v>22</v>
      </c>
      <c r="N473" s="213" t="s">
        <v>50</v>
      </c>
      <c r="O473" s="43"/>
      <c r="P473" s="214">
        <f>O473*H473</f>
        <v>0</v>
      </c>
      <c r="Q473" s="214">
        <v>0</v>
      </c>
      <c r="R473" s="214">
        <f>Q473*H473</f>
        <v>0</v>
      </c>
      <c r="S473" s="214">
        <v>0</v>
      </c>
      <c r="T473" s="215">
        <f>S473*H473</f>
        <v>0</v>
      </c>
      <c r="AR473" s="25" t="s">
        <v>588</v>
      </c>
      <c r="AT473" s="25" t="s">
        <v>230</v>
      </c>
      <c r="AU473" s="25" t="s">
        <v>24</v>
      </c>
      <c r="AY473" s="25" t="s">
        <v>228</v>
      </c>
      <c r="BE473" s="216">
        <f>IF(N473="základní",J473,0)</f>
        <v>0</v>
      </c>
      <c r="BF473" s="216">
        <f>IF(N473="snížená",J473,0)</f>
        <v>0</v>
      </c>
      <c r="BG473" s="216">
        <f>IF(N473="zákl. přenesená",J473,0)</f>
        <v>0</v>
      </c>
      <c r="BH473" s="216">
        <f>IF(N473="sníž. přenesená",J473,0)</f>
        <v>0</v>
      </c>
      <c r="BI473" s="216">
        <f>IF(N473="nulová",J473,0)</f>
        <v>0</v>
      </c>
      <c r="BJ473" s="25" t="s">
        <v>24</v>
      </c>
      <c r="BK473" s="216">
        <f>ROUND(I473*H473,2)</f>
        <v>0</v>
      </c>
      <c r="BL473" s="25" t="s">
        <v>588</v>
      </c>
      <c r="BM473" s="25" t="s">
        <v>4975</v>
      </c>
    </row>
    <row r="474" spans="2:65" s="1" customFormat="1" ht="121.5">
      <c r="B474" s="42"/>
      <c r="C474" s="64"/>
      <c r="D474" s="219" t="s">
        <v>640</v>
      </c>
      <c r="E474" s="64"/>
      <c r="F474" s="280" t="s">
        <v>4973</v>
      </c>
      <c r="G474" s="64"/>
      <c r="H474" s="64"/>
      <c r="I474" s="173"/>
      <c r="J474" s="64"/>
      <c r="K474" s="64"/>
      <c r="L474" s="62"/>
      <c r="M474" s="255"/>
      <c r="N474" s="43"/>
      <c r="O474" s="43"/>
      <c r="P474" s="43"/>
      <c r="Q474" s="43"/>
      <c r="R474" s="43"/>
      <c r="S474" s="43"/>
      <c r="T474" s="79"/>
      <c r="AT474" s="25" t="s">
        <v>640</v>
      </c>
      <c r="AU474" s="25" t="s">
        <v>24</v>
      </c>
    </row>
    <row r="475" spans="2:65" s="1" customFormat="1" ht="57" customHeight="1">
      <c r="B475" s="42"/>
      <c r="C475" s="205" t="s">
        <v>2367</v>
      </c>
      <c r="D475" s="205" t="s">
        <v>230</v>
      </c>
      <c r="E475" s="206" t="s">
        <v>4976</v>
      </c>
      <c r="F475" s="207" t="s">
        <v>4977</v>
      </c>
      <c r="G475" s="208" t="s">
        <v>852</v>
      </c>
      <c r="H475" s="209">
        <v>1</v>
      </c>
      <c r="I475" s="210"/>
      <c r="J475" s="211">
        <f>ROUND(I475*H475,2)</f>
        <v>0</v>
      </c>
      <c r="K475" s="207" t="s">
        <v>3144</v>
      </c>
      <c r="L475" s="62"/>
      <c r="M475" s="212" t="s">
        <v>22</v>
      </c>
      <c r="N475" s="213" t="s">
        <v>50</v>
      </c>
      <c r="O475" s="43"/>
      <c r="P475" s="214">
        <f>O475*H475</f>
        <v>0</v>
      </c>
      <c r="Q475" s="214">
        <v>0</v>
      </c>
      <c r="R475" s="214">
        <f>Q475*H475</f>
        <v>0</v>
      </c>
      <c r="S475" s="214">
        <v>0</v>
      </c>
      <c r="T475" s="215">
        <f>S475*H475</f>
        <v>0</v>
      </c>
      <c r="AR475" s="25" t="s">
        <v>588</v>
      </c>
      <c r="AT475" s="25" t="s">
        <v>230</v>
      </c>
      <c r="AU475" s="25" t="s">
        <v>24</v>
      </c>
      <c r="AY475" s="25" t="s">
        <v>228</v>
      </c>
      <c r="BE475" s="216">
        <f>IF(N475="základní",J475,0)</f>
        <v>0</v>
      </c>
      <c r="BF475" s="216">
        <f>IF(N475="snížená",J475,0)</f>
        <v>0</v>
      </c>
      <c r="BG475" s="216">
        <f>IF(N475="zákl. přenesená",J475,0)</f>
        <v>0</v>
      </c>
      <c r="BH475" s="216">
        <f>IF(N475="sníž. přenesená",J475,0)</f>
        <v>0</v>
      </c>
      <c r="BI475" s="216">
        <f>IF(N475="nulová",J475,0)</f>
        <v>0</v>
      </c>
      <c r="BJ475" s="25" t="s">
        <v>24</v>
      </c>
      <c r="BK475" s="216">
        <f>ROUND(I475*H475,2)</f>
        <v>0</v>
      </c>
      <c r="BL475" s="25" t="s">
        <v>588</v>
      </c>
      <c r="BM475" s="25" t="s">
        <v>4978</v>
      </c>
    </row>
    <row r="476" spans="2:65" s="1" customFormat="1" ht="81">
      <c r="B476" s="42"/>
      <c r="C476" s="64"/>
      <c r="D476" s="219" t="s">
        <v>640</v>
      </c>
      <c r="E476" s="64"/>
      <c r="F476" s="280" t="s">
        <v>4979</v>
      </c>
      <c r="G476" s="64"/>
      <c r="H476" s="64"/>
      <c r="I476" s="173"/>
      <c r="J476" s="64"/>
      <c r="K476" s="64"/>
      <c r="L476" s="62"/>
      <c r="M476" s="255"/>
      <c r="N476" s="43"/>
      <c r="O476" s="43"/>
      <c r="P476" s="43"/>
      <c r="Q476" s="43"/>
      <c r="R476" s="43"/>
      <c r="S476" s="43"/>
      <c r="T476" s="79"/>
      <c r="AT476" s="25" t="s">
        <v>640</v>
      </c>
      <c r="AU476" s="25" t="s">
        <v>24</v>
      </c>
    </row>
    <row r="477" spans="2:65" s="1" customFormat="1" ht="44.25" customHeight="1">
      <c r="B477" s="42"/>
      <c r="C477" s="205" t="s">
        <v>2372</v>
      </c>
      <c r="D477" s="205" t="s">
        <v>230</v>
      </c>
      <c r="E477" s="206" t="s">
        <v>4980</v>
      </c>
      <c r="F477" s="207" t="s">
        <v>4981</v>
      </c>
      <c r="G477" s="208" t="s">
        <v>852</v>
      </c>
      <c r="H477" s="209">
        <v>1</v>
      </c>
      <c r="I477" s="210"/>
      <c r="J477" s="211">
        <f t="shared" ref="J477:J491" si="120">ROUND(I477*H477,2)</f>
        <v>0</v>
      </c>
      <c r="K477" s="207" t="s">
        <v>3144</v>
      </c>
      <c r="L477" s="62"/>
      <c r="M477" s="212" t="s">
        <v>22</v>
      </c>
      <c r="N477" s="213" t="s">
        <v>50</v>
      </c>
      <c r="O477" s="43"/>
      <c r="P477" s="214">
        <f t="shared" ref="P477:P491" si="121">O477*H477</f>
        <v>0</v>
      </c>
      <c r="Q477" s="214">
        <v>0</v>
      </c>
      <c r="R477" s="214">
        <f t="shared" ref="R477:R491" si="122">Q477*H477</f>
        <v>0</v>
      </c>
      <c r="S477" s="214">
        <v>0</v>
      </c>
      <c r="T477" s="215">
        <f t="shared" ref="T477:T491" si="123">S477*H477</f>
        <v>0</v>
      </c>
      <c r="AR477" s="25" t="s">
        <v>588</v>
      </c>
      <c r="AT477" s="25" t="s">
        <v>230</v>
      </c>
      <c r="AU477" s="25" t="s">
        <v>24</v>
      </c>
      <c r="AY477" s="25" t="s">
        <v>228</v>
      </c>
      <c r="BE477" s="216">
        <f t="shared" ref="BE477:BE491" si="124">IF(N477="základní",J477,0)</f>
        <v>0</v>
      </c>
      <c r="BF477" s="216">
        <f t="shared" ref="BF477:BF491" si="125">IF(N477="snížená",J477,0)</f>
        <v>0</v>
      </c>
      <c r="BG477" s="216">
        <f t="shared" ref="BG477:BG491" si="126">IF(N477="zákl. přenesená",J477,0)</f>
        <v>0</v>
      </c>
      <c r="BH477" s="216">
        <f t="shared" ref="BH477:BH491" si="127">IF(N477="sníž. přenesená",J477,0)</f>
        <v>0</v>
      </c>
      <c r="BI477" s="216">
        <f t="shared" ref="BI477:BI491" si="128">IF(N477="nulová",J477,0)</f>
        <v>0</v>
      </c>
      <c r="BJ477" s="25" t="s">
        <v>24</v>
      </c>
      <c r="BK477" s="216">
        <f t="shared" ref="BK477:BK491" si="129">ROUND(I477*H477,2)</f>
        <v>0</v>
      </c>
      <c r="BL477" s="25" t="s">
        <v>588</v>
      </c>
      <c r="BM477" s="25" t="s">
        <v>4982</v>
      </c>
    </row>
    <row r="478" spans="2:65" s="1" customFormat="1" ht="31.5" customHeight="1">
      <c r="B478" s="42"/>
      <c r="C478" s="205" t="s">
        <v>2388</v>
      </c>
      <c r="D478" s="205" t="s">
        <v>230</v>
      </c>
      <c r="E478" s="206" t="s">
        <v>4983</v>
      </c>
      <c r="F478" s="207" t="s">
        <v>4984</v>
      </c>
      <c r="G478" s="208" t="s">
        <v>852</v>
      </c>
      <c r="H478" s="209">
        <v>4</v>
      </c>
      <c r="I478" s="210"/>
      <c r="J478" s="211">
        <f t="shared" si="120"/>
        <v>0</v>
      </c>
      <c r="K478" s="207" t="s">
        <v>3144</v>
      </c>
      <c r="L478" s="62"/>
      <c r="M478" s="212" t="s">
        <v>22</v>
      </c>
      <c r="N478" s="213" t="s">
        <v>50</v>
      </c>
      <c r="O478" s="43"/>
      <c r="P478" s="214">
        <f t="shared" si="121"/>
        <v>0</v>
      </c>
      <c r="Q478" s="214">
        <v>0</v>
      </c>
      <c r="R478" s="214">
        <f t="shared" si="122"/>
        <v>0</v>
      </c>
      <c r="S478" s="214">
        <v>0</v>
      </c>
      <c r="T478" s="215">
        <f t="shared" si="123"/>
        <v>0</v>
      </c>
      <c r="AR478" s="25" t="s">
        <v>588</v>
      </c>
      <c r="AT478" s="25" t="s">
        <v>230</v>
      </c>
      <c r="AU478" s="25" t="s">
        <v>24</v>
      </c>
      <c r="AY478" s="25" t="s">
        <v>228</v>
      </c>
      <c r="BE478" s="216">
        <f t="shared" si="124"/>
        <v>0</v>
      </c>
      <c r="BF478" s="216">
        <f t="shared" si="125"/>
        <v>0</v>
      </c>
      <c r="BG478" s="216">
        <f t="shared" si="126"/>
        <v>0</v>
      </c>
      <c r="BH478" s="216">
        <f t="shared" si="127"/>
        <v>0</v>
      </c>
      <c r="BI478" s="216">
        <f t="shared" si="128"/>
        <v>0</v>
      </c>
      <c r="BJ478" s="25" t="s">
        <v>24</v>
      </c>
      <c r="BK478" s="216">
        <f t="shared" si="129"/>
        <v>0</v>
      </c>
      <c r="BL478" s="25" t="s">
        <v>588</v>
      </c>
      <c r="BM478" s="25" t="s">
        <v>4985</v>
      </c>
    </row>
    <row r="479" spans="2:65" s="1" customFormat="1" ht="31.5" customHeight="1">
      <c r="B479" s="42"/>
      <c r="C479" s="205" t="s">
        <v>2392</v>
      </c>
      <c r="D479" s="205" t="s">
        <v>230</v>
      </c>
      <c r="E479" s="206" t="s">
        <v>4986</v>
      </c>
      <c r="F479" s="207" t="s">
        <v>4987</v>
      </c>
      <c r="G479" s="208" t="s">
        <v>852</v>
      </c>
      <c r="H479" s="209">
        <v>1</v>
      </c>
      <c r="I479" s="210"/>
      <c r="J479" s="211">
        <f t="shared" si="120"/>
        <v>0</v>
      </c>
      <c r="K479" s="207" t="s">
        <v>3144</v>
      </c>
      <c r="L479" s="62"/>
      <c r="M479" s="212" t="s">
        <v>22</v>
      </c>
      <c r="N479" s="213" t="s">
        <v>50</v>
      </c>
      <c r="O479" s="43"/>
      <c r="P479" s="214">
        <f t="shared" si="121"/>
        <v>0</v>
      </c>
      <c r="Q479" s="214">
        <v>0</v>
      </c>
      <c r="R479" s="214">
        <f t="shared" si="122"/>
        <v>0</v>
      </c>
      <c r="S479" s="214">
        <v>0</v>
      </c>
      <c r="T479" s="215">
        <f t="shared" si="123"/>
        <v>0</v>
      </c>
      <c r="AR479" s="25" t="s">
        <v>588</v>
      </c>
      <c r="AT479" s="25" t="s">
        <v>230</v>
      </c>
      <c r="AU479" s="25" t="s">
        <v>24</v>
      </c>
      <c r="AY479" s="25" t="s">
        <v>228</v>
      </c>
      <c r="BE479" s="216">
        <f t="shared" si="124"/>
        <v>0</v>
      </c>
      <c r="BF479" s="216">
        <f t="shared" si="125"/>
        <v>0</v>
      </c>
      <c r="BG479" s="216">
        <f t="shared" si="126"/>
        <v>0</v>
      </c>
      <c r="BH479" s="216">
        <f t="shared" si="127"/>
        <v>0</v>
      </c>
      <c r="BI479" s="216">
        <f t="shared" si="128"/>
        <v>0</v>
      </c>
      <c r="BJ479" s="25" t="s">
        <v>24</v>
      </c>
      <c r="BK479" s="216">
        <f t="shared" si="129"/>
        <v>0</v>
      </c>
      <c r="BL479" s="25" t="s">
        <v>588</v>
      </c>
      <c r="BM479" s="25" t="s">
        <v>4988</v>
      </c>
    </row>
    <row r="480" spans="2:65" s="1" customFormat="1" ht="22.5" customHeight="1">
      <c r="B480" s="42"/>
      <c r="C480" s="205" t="s">
        <v>2398</v>
      </c>
      <c r="D480" s="205" t="s">
        <v>230</v>
      </c>
      <c r="E480" s="206" t="s">
        <v>4989</v>
      </c>
      <c r="F480" s="207" t="s">
        <v>4990</v>
      </c>
      <c r="G480" s="208" t="s">
        <v>852</v>
      </c>
      <c r="H480" s="209">
        <v>3</v>
      </c>
      <c r="I480" s="210"/>
      <c r="J480" s="211">
        <f t="shared" si="120"/>
        <v>0</v>
      </c>
      <c r="K480" s="207" t="s">
        <v>3144</v>
      </c>
      <c r="L480" s="62"/>
      <c r="M480" s="212" t="s">
        <v>22</v>
      </c>
      <c r="N480" s="213" t="s">
        <v>50</v>
      </c>
      <c r="O480" s="43"/>
      <c r="P480" s="214">
        <f t="shared" si="121"/>
        <v>0</v>
      </c>
      <c r="Q480" s="214">
        <v>0</v>
      </c>
      <c r="R480" s="214">
        <f t="shared" si="122"/>
        <v>0</v>
      </c>
      <c r="S480" s="214">
        <v>0</v>
      </c>
      <c r="T480" s="215">
        <f t="shared" si="123"/>
        <v>0</v>
      </c>
      <c r="AR480" s="25" t="s">
        <v>588</v>
      </c>
      <c r="AT480" s="25" t="s">
        <v>230</v>
      </c>
      <c r="AU480" s="25" t="s">
        <v>24</v>
      </c>
      <c r="AY480" s="25" t="s">
        <v>228</v>
      </c>
      <c r="BE480" s="216">
        <f t="shared" si="124"/>
        <v>0</v>
      </c>
      <c r="BF480" s="216">
        <f t="shared" si="125"/>
        <v>0</v>
      </c>
      <c r="BG480" s="216">
        <f t="shared" si="126"/>
        <v>0</v>
      </c>
      <c r="BH480" s="216">
        <f t="shared" si="127"/>
        <v>0</v>
      </c>
      <c r="BI480" s="216">
        <f t="shared" si="128"/>
        <v>0</v>
      </c>
      <c r="BJ480" s="25" t="s">
        <v>24</v>
      </c>
      <c r="BK480" s="216">
        <f t="shared" si="129"/>
        <v>0</v>
      </c>
      <c r="BL480" s="25" t="s">
        <v>588</v>
      </c>
      <c r="BM480" s="25" t="s">
        <v>4991</v>
      </c>
    </row>
    <row r="481" spans="2:65" s="1" customFormat="1" ht="22.5" customHeight="1">
      <c r="B481" s="42"/>
      <c r="C481" s="205" t="s">
        <v>2403</v>
      </c>
      <c r="D481" s="205" t="s">
        <v>230</v>
      </c>
      <c r="E481" s="206" t="s">
        <v>4992</v>
      </c>
      <c r="F481" s="207" t="s">
        <v>4993</v>
      </c>
      <c r="G481" s="208" t="s">
        <v>852</v>
      </c>
      <c r="H481" s="209">
        <v>1</v>
      </c>
      <c r="I481" s="210"/>
      <c r="J481" s="211">
        <f t="shared" si="120"/>
        <v>0</v>
      </c>
      <c r="K481" s="207" t="s">
        <v>3144</v>
      </c>
      <c r="L481" s="62"/>
      <c r="M481" s="212" t="s">
        <v>22</v>
      </c>
      <c r="N481" s="213" t="s">
        <v>50</v>
      </c>
      <c r="O481" s="43"/>
      <c r="P481" s="214">
        <f t="shared" si="121"/>
        <v>0</v>
      </c>
      <c r="Q481" s="214">
        <v>0</v>
      </c>
      <c r="R481" s="214">
        <f t="shared" si="122"/>
        <v>0</v>
      </c>
      <c r="S481" s="214">
        <v>0</v>
      </c>
      <c r="T481" s="215">
        <f t="shared" si="123"/>
        <v>0</v>
      </c>
      <c r="AR481" s="25" t="s">
        <v>588</v>
      </c>
      <c r="AT481" s="25" t="s">
        <v>230</v>
      </c>
      <c r="AU481" s="25" t="s">
        <v>24</v>
      </c>
      <c r="AY481" s="25" t="s">
        <v>228</v>
      </c>
      <c r="BE481" s="216">
        <f t="shared" si="124"/>
        <v>0</v>
      </c>
      <c r="BF481" s="216">
        <f t="shared" si="125"/>
        <v>0</v>
      </c>
      <c r="BG481" s="216">
        <f t="shared" si="126"/>
        <v>0</v>
      </c>
      <c r="BH481" s="216">
        <f t="shared" si="127"/>
        <v>0</v>
      </c>
      <c r="BI481" s="216">
        <f t="shared" si="128"/>
        <v>0</v>
      </c>
      <c r="BJ481" s="25" t="s">
        <v>24</v>
      </c>
      <c r="BK481" s="216">
        <f t="shared" si="129"/>
        <v>0</v>
      </c>
      <c r="BL481" s="25" t="s">
        <v>588</v>
      </c>
      <c r="BM481" s="25" t="s">
        <v>4994</v>
      </c>
    </row>
    <row r="482" spans="2:65" s="1" customFormat="1" ht="22.5" customHeight="1">
      <c r="B482" s="42"/>
      <c r="C482" s="205" t="s">
        <v>2408</v>
      </c>
      <c r="D482" s="205" t="s">
        <v>230</v>
      </c>
      <c r="E482" s="206" t="s">
        <v>4995</v>
      </c>
      <c r="F482" s="207" t="s">
        <v>4996</v>
      </c>
      <c r="G482" s="208" t="s">
        <v>852</v>
      </c>
      <c r="H482" s="209">
        <v>6</v>
      </c>
      <c r="I482" s="210"/>
      <c r="J482" s="211">
        <f t="shared" si="120"/>
        <v>0</v>
      </c>
      <c r="K482" s="207" t="s">
        <v>3144</v>
      </c>
      <c r="L482" s="62"/>
      <c r="M482" s="212" t="s">
        <v>22</v>
      </c>
      <c r="N482" s="213" t="s">
        <v>50</v>
      </c>
      <c r="O482" s="43"/>
      <c r="P482" s="214">
        <f t="shared" si="121"/>
        <v>0</v>
      </c>
      <c r="Q482" s="214">
        <v>0</v>
      </c>
      <c r="R482" s="214">
        <f t="shared" si="122"/>
        <v>0</v>
      </c>
      <c r="S482" s="214">
        <v>0</v>
      </c>
      <c r="T482" s="215">
        <f t="shared" si="123"/>
        <v>0</v>
      </c>
      <c r="AR482" s="25" t="s">
        <v>588</v>
      </c>
      <c r="AT482" s="25" t="s">
        <v>230</v>
      </c>
      <c r="AU482" s="25" t="s">
        <v>24</v>
      </c>
      <c r="AY482" s="25" t="s">
        <v>228</v>
      </c>
      <c r="BE482" s="216">
        <f t="shared" si="124"/>
        <v>0</v>
      </c>
      <c r="BF482" s="216">
        <f t="shared" si="125"/>
        <v>0</v>
      </c>
      <c r="BG482" s="216">
        <f t="shared" si="126"/>
        <v>0</v>
      </c>
      <c r="BH482" s="216">
        <f t="shared" si="127"/>
        <v>0</v>
      </c>
      <c r="BI482" s="216">
        <f t="shared" si="128"/>
        <v>0</v>
      </c>
      <c r="BJ482" s="25" t="s">
        <v>24</v>
      </c>
      <c r="BK482" s="216">
        <f t="shared" si="129"/>
        <v>0</v>
      </c>
      <c r="BL482" s="25" t="s">
        <v>588</v>
      </c>
      <c r="BM482" s="25" t="s">
        <v>4997</v>
      </c>
    </row>
    <row r="483" spans="2:65" s="1" customFormat="1" ht="31.5" customHeight="1">
      <c r="B483" s="42"/>
      <c r="C483" s="205" t="s">
        <v>2424</v>
      </c>
      <c r="D483" s="205" t="s">
        <v>230</v>
      </c>
      <c r="E483" s="206" t="s">
        <v>4998</v>
      </c>
      <c r="F483" s="207" t="s">
        <v>4592</v>
      </c>
      <c r="G483" s="208" t="s">
        <v>852</v>
      </c>
      <c r="H483" s="209">
        <v>2</v>
      </c>
      <c r="I483" s="210"/>
      <c r="J483" s="211">
        <f t="shared" si="120"/>
        <v>0</v>
      </c>
      <c r="K483" s="207" t="s">
        <v>3144</v>
      </c>
      <c r="L483" s="62"/>
      <c r="M483" s="212" t="s">
        <v>22</v>
      </c>
      <c r="N483" s="213" t="s">
        <v>50</v>
      </c>
      <c r="O483" s="43"/>
      <c r="P483" s="214">
        <f t="shared" si="121"/>
        <v>0</v>
      </c>
      <c r="Q483" s="214">
        <v>0</v>
      </c>
      <c r="R483" s="214">
        <f t="shared" si="122"/>
        <v>0</v>
      </c>
      <c r="S483" s="214">
        <v>0</v>
      </c>
      <c r="T483" s="215">
        <f t="shared" si="123"/>
        <v>0</v>
      </c>
      <c r="AR483" s="25" t="s">
        <v>588</v>
      </c>
      <c r="AT483" s="25" t="s">
        <v>230</v>
      </c>
      <c r="AU483" s="25" t="s">
        <v>24</v>
      </c>
      <c r="AY483" s="25" t="s">
        <v>228</v>
      </c>
      <c r="BE483" s="216">
        <f t="shared" si="124"/>
        <v>0</v>
      </c>
      <c r="BF483" s="216">
        <f t="shared" si="125"/>
        <v>0</v>
      </c>
      <c r="BG483" s="216">
        <f t="shared" si="126"/>
        <v>0</v>
      </c>
      <c r="BH483" s="216">
        <f t="shared" si="127"/>
        <v>0</v>
      </c>
      <c r="BI483" s="216">
        <f t="shared" si="128"/>
        <v>0</v>
      </c>
      <c r="BJ483" s="25" t="s">
        <v>24</v>
      </c>
      <c r="BK483" s="216">
        <f t="shared" si="129"/>
        <v>0</v>
      </c>
      <c r="BL483" s="25" t="s">
        <v>588</v>
      </c>
      <c r="BM483" s="25" t="s">
        <v>4999</v>
      </c>
    </row>
    <row r="484" spans="2:65" s="1" customFormat="1" ht="31.5" customHeight="1">
      <c r="B484" s="42"/>
      <c r="C484" s="205" t="s">
        <v>2434</v>
      </c>
      <c r="D484" s="205" t="s">
        <v>230</v>
      </c>
      <c r="E484" s="206" t="s">
        <v>5000</v>
      </c>
      <c r="F484" s="207" t="s">
        <v>4589</v>
      </c>
      <c r="G484" s="208" t="s">
        <v>852</v>
      </c>
      <c r="H484" s="209">
        <v>2</v>
      </c>
      <c r="I484" s="210"/>
      <c r="J484" s="211">
        <f t="shared" si="120"/>
        <v>0</v>
      </c>
      <c r="K484" s="207" t="s">
        <v>3144</v>
      </c>
      <c r="L484" s="62"/>
      <c r="M484" s="212" t="s">
        <v>22</v>
      </c>
      <c r="N484" s="213" t="s">
        <v>50</v>
      </c>
      <c r="O484" s="43"/>
      <c r="P484" s="214">
        <f t="shared" si="121"/>
        <v>0</v>
      </c>
      <c r="Q484" s="214">
        <v>0</v>
      </c>
      <c r="R484" s="214">
        <f t="shared" si="122"/>
        <v>0</v>
      </c>
      <c r="S484" s="214">
        <v>0</v>
      </c>
      <c r="T484" s="215">
        <f t="shared" si="123"/>
        <v>0</v>
      </c>
      <c r="AR484" s="25" t="s">
        <v>588</v>
      </c>
      <c r="AT484" s="25" t="s">
        <v>230</v>
      </c>
      <c r="AU484" s="25" t="s">
        <v>24</v>
      </c>
      <c r="AY484" s="25" t="s">
        <v>228</v>
      </c>
      <c r="BE484" s="216">
        <f t="shared" si="124"/>
        <v>0</v>
      </c>
      <c r="BF484" s="216">
        <f t="shared" si="125"/>
        <v>0</v>
      </c>
      <c r="BG484" s="216">
        <f t="shared" si="126"/>
        <v>0</v>
      </c>
      <c r="BH484" s="216">
        <f t="shared" si="127"/>
        <v>0</v>
      </c>
      <c r="BI484" s="216">
        <f t="shared" si="128"/>
        <v>0</v>
      </c>
      <c r="BJ484" s="25" t="s">
        <v>24</v>
      </c>
      <c r="BK484" s="216">
        <f t="shared" si="129"/>
        <v>0</v>
      </c>
      <c r="BL484" s="25" t="s">
        <v>588</v>
      </c>
      <c r="BM484" s="25" t="s">
        <v>5001</v>
      </c>
    </row>
    <row r="485" spans="2:65" s="1" customFormat="1" ht="31.5" customHeight="1">
      <c r="B485" s="42"/>
      <c r="C485" s="205" t="s">
        <v>2445</v>
      </c>
      <c r="D485" s="205" t="s">
        <v>230</v>
      </c>
      <c r="E485" s="206" t="s">
        <v>5002</v>
      </c>
      <c r="F485" s="207" t="s">
        <v>5003</v>
      </c>
      <c r="G485" s="208" t="s">
        <v>852</v>
      </c>
      <c r="H485" s="209">
        <v>2</v>
      </c>
      <c r="I485" s="210"/>
      <c r="J485" s="211">
        <f t="shared" si="120"/>
        <v>0</v>
      </c>
      <c r="K485" s="207" t="s">
        <v>3144</v>
      </c>
      <c r="L485" s="62"/>
      <c r="M485" s="212" t="s">
        <v>22</v>
      </c>
      <c r="N485" s="213" t="s">
        <v>50</v>
      </c>
      <c r="O485" s="43"/>
      <c r="P485" s="214">
        <f t="shared" si="121"/>
        <v>0</v>
      </c>
      <c r="Q485" s="214">
        <v>0</v>
      </c>
      <c r="R485" s="214">
        <f t="shared" si="122"/>
        <v>0</v>
      </c>
      <c r="S485" s="214">
        <v>0</v>
      </c>
      <c r="T485" s="215">
        <f t="shared" si="123"/>
        <v>0</v>
      </c>
      <c r="AR485" s="25" t="s">
        <v>588</v>
      </c>
      <c r="AT485" s="25" t="s">
        <v>230</v>
      </c>
      <c r="AU485" s="25" t="s">
        <v>24</v>
      </c>
      <c r="AY485" s="25" t="s">
        <v>228</v>
      </c>
      <c r="BE485" s="216">
        <f t="shared" si="124"/>
        <v>0</v>
      </c>
      <c r="BF485" s="216">
        <f t="shared" si="125"/>
        <v>0</v>
      </c>
      <c r="BG485" s="216">
        <f t="shared" si="126"/>
        <v>0</v>
      </c>
      <c r="BH485" s="216">
        <f t="shared" si="127"/>
        <v>0</v>
      </c>
      <c r="BI485" s="216">
        <f t="shared" si="128"/>
        <v>0</v>
      </c>
      <c r="BJ485" s="25" t="s">
        <v>24</v>
      </c>
      <c r="BK485" s="216">
        <f t="shared" si="129"/>
        <v>0</v>
      </c>
      <c r="BL485" s="25" t="s">
        <v>588</v>
      </c>
      <c r="BM485" s="25" t="s">
        <v>5004</v>
      </c>
    </row>
    <row r="486" spans="2:65" s="1" customFormat="1" ht="22.5" customHeight="1">
      <c r="B486" s="42"/>
      <c r="C486" s="205" t="s">
        <v>2458</v>
      </c>
      <c r="D486" s="205" t="s">
        <v>230</v>
      </c>
      <c r="E486" s="206" t="s">
        <v>5005</v>
      </c>
      <c r="F486" s="207" t="s">
        <v>5006</v>
      </c>
      <c r="G486" s="208" t="s">
        <v>852</v>
      </c>
      <c r="H486" s="209">
        <v>2</v>
      </c>
      <c r="I486" s="210"/>
      <c r="J486" s="211">
        <f t="shared" si="120"/>
        <v>0</v>
      </c>
      <c r="K486" s="207" t="s">
        <v>3144</v>
      </c>
      <c r="L486" s="62"/>
      <c r="M486" s="212" t="s">
        <v>22</v>
      </c>
      <c r="N486" s="213" t="s">
        <v>50</v>
      </c>
      <c r="O486" s="43"/>
      <c r="P486" s="214">
        <f t="shared" si="121"/>
        <v>0</v>
      </c>
      <c r="Q486" s="214">
        <v>0</v>
      </c>
      <c r="R486" s="214">
        <f t="shared" si="122"/>
        <v>0</v>
      </c>
      <c r="S486" s="214">
        <v>0</v>
      </c>
      <c r="T486" s="215">
        <f t="shared" si="123"/>
        <v>0</v>
      </c>
      <c r="AR486" s="25" t="s">
        <v>588</v>
      </c>
      <c r="AT486" s="25" t="s">
        <v>230</v>
      </c>
      <c r="AU486" s="25" t="s">
        <v>24</v>
      </c>
      <c r="AY486" s="25" t="s">
        <v>228</v>
      </c>
      <c r="BE486" s="216">
        <f t="shared" si="124"/>
        <v>0</v>
      </c>
      <c r="BF486" s="216">
        <f t="shared" si="125"/>
        <v>0</v>
      </c>
      <c r="BG486" s="216">
        <f t="shared" si="126"/>
        <v>0</v>
      </c>
      <c r="BH486" s="216">
        <f t="shared" si="127"/>
        <v>0</v>
      </c>
      <c r="BI486" s="216">
        <f t="shared" si="128"/>
        <v>0</v>
      </c>
      <c r="BJ486" s="25" t="s">
        <v>24</v>
      </c>
      <c r="BK486" s="216">
        <f t="shared" si="129"/>
        <v>0</v>
      </c>
      <c r="BL486" s="25" t="s">
        <v>588</v>
      </c>
      <c r="BM486" s="25" t="s">
        <v>5007</v>
      </c>
    </row>
    <row r="487" spans="2:65" s="1" customFormat="1" ht="44.25" customHeight="1">
      <c r="B487" s="42"/>
      <c r="C487" s="205" t="s">
        <v>2468</v>
      </c>
      <c r="D487" s="205" t="s">
        <v>230</v>
      </c>
      <c r="E487" s="206" t="s">
        <v>5008</v>
      </c>
      <c r="F487" s="207" t="s">
        <v>4221</v>
      </c>
      <c r="G487" s="208" t="s">
        <v>675</v>
      </c>
      <c r="H487" s="209">
        <v>22</v>
      </c>
      <c r="I487" s="210"/>
      <c r="J487" s="211">
        <f t="shared" si="120"/>
        <v>0</v>
      </c>
      <c r="K487" s="207" t="s">
        <v>3144</v>
      </c>
      <c r="L487" s="62"/>
      <c r="M487" s="212" t="s">
        <v>22</v>
      </c>
      <c r="N487" s="213" t="s">
        <v>50</v>
      </c>
      <c r="O487" s="43"/>
      <c r="P487" s="214">
        <f t="shared" si="121"/>
        <v>0</v>
      </c>
      <c r="Q487" s="214">
        <v>0</v>
      </c>
      <c r="R487" s="214">
        <f t="shared" si="122"/>
        <v>0</v>
      </c>
      <c r="S487" s="214">
        <v>0</v>
      </c>
      <c r="T487" s="215">
        <f t="shared" si="123"/>
        <v>0</v>
      </c>
      <c r="AR487" s="25" t="s">
        <v>588</v>
      </c>
      <c r="AT487" s="25" t="s">
        <v>230</v>
      </c>
      <c r="AU487" s="25" t="s">
        <v>24</v>
      </c>
      <c r="AY487" s="25" t="s">
        <v>228</v>
      </c>
      <c r="BE487" s="216">
        <f t="shared" si="124"/>
        <v>0</v>
      </c>
      <c r="BF487" s="216">
        <f t="shared" si="125"/>
        <v>0</v>
      </c>
      <c r="BG487" s="216">
        <f t="shared" si="126"/>
        <v>0</v>
      </c>
      <c r="BH487" s="216">
        <f t="shared" si="127"/>
        <v>0</v>
      </c>
      <c r="BI487" s="216">
        <f t="shared" si="128"/>
        <v>0</v>
      </c>
      <c r="BJ487" s="25" t="s">
        <v>24</v>
      </c>
      <c r="BK487" s="216">
        <f t="shared" si="129"/>
        <v>0</v>
      </c>
      <c r="BL487" s="25" t="s">
        <v>588</v>
      </c>
      <c r="BM487" s="25" t="s">
        <v>5009</v>
      </c>
    </row>
    <row r="488" spans="2:65" s="1" customFormat="1" ht="31.5" customHeight="1">
      <c r="B488" s="42"/>
      <c r="C488" s="205" t="s">
        <v>2473</v>
      </c>
      <c r="D488" s="205" t="s">
        <v>230</v>
      </c>
      <c r="E488" s="206" t="s">
        <v>5010</v>
      </c>
      <c r="F488" s="207" t="s">
        <v>4227</v>
      </c>
      <c r="G488" s="208" t="s">
        <v>263</v>
      </c>
      <c r="H488" s="209">
        <v>38</v>
      </c>
      <c r="I488" s="210"/>
      <c r="J488" s="211">
        <f t="shared" si="120"/>
        <v>0</v>
      </c>
      <c r="K488" s="207" t="s">
        <v>3144</v>
      </c>
      <c r="L488" s="62"/>
      <c r="M488" s="212" t="s">
        <v>22</v>
      </c>
      <c r="N488" s="213" t="s">
        <v>50</v>
      </c>
      <c r="O488" s="43"/>
      <c r="P488" s="214">
        <f t="shared" si="121"/>
        <v>0</v>
      </c>
      <c r="Q488" s="214">
        <v>0</v>
      </c>
      <c r="R488" s="214">
        <f t="shared" si="122"/>
        <v>0</v>
      </c>
      <c r="S488" s="214">
        <v>0</v>
      </c>
      <c r="T488" s="215">
        <f t="shared" si="123"/>
        <v>0</v>
      </c>
      <c r="AR488" s="25" t="s">
        <v>588</v>
      </c>
      <c r="AT488" s="25" t="s">
        <v>230</v>
      </c>
      <c r="AU488" s="25" t="s">
        <v>24</v>
      </c>
      <c r="AY488" s="25" t="s">
        <v>228</v>
      </c>
      <c r="BE488" s="216">
        <f t="shared" si="124"/>
        <v>0</v>
      </c>
      <c r="BF488" s="216">
        <f t="shared" si="125"/>
        <v>0</v>
      </c>
      <c r="BG488" s="216">
        <f t="shared" si="126"/>
        <v>0</v>
      </c>
      <c r="BH488" s="216">
        <f t="shared" si="127"/>
        <v>0</v>
      </c>
      <c r="BI488" s="216">
        <f t="shared" si="128"/>
        <v>0</v>
      </c>
      <c r="BJ488" s="25" t="s">
        <v>24</v>
      </c>
      <c r="BK488" s="216">
        <f t="shared" si="129"/>
        <v>0</v>
      </c>
      <c r="BL488" s="25" t="s">
        <v>588</v>
      </c>
      <c r="BM488" s="25" t="s">
        <v>5011</v>
      </c>
    </row>
    <row r="489" spans="2:65" s="1" customFormat="1" ht="22.5" customHeight="1">
      <c r="B489" s="42"/>
      <c r="C489" s="205" t="s">
        <v>2477</v>
      </c>
      <c r="D489" s="205" t="s">
        <v>230</v>
      </c>
      <c r="E489" s="206" t="s">
        <v>5012</v>
      </c>
      <c r="F489" s="207" t="s">
        <v>4233</v>
      </c>
      <c r="G489" s="208" t="s">
        <v>263</v>
      </c>
      <c r="H489" s="209">
        <v>10</v>
      </c>
      <c r="I489" s="210"/>
      <c r="J489" s="211">
        <f t="shared" si="120"/>
        <v>0</v>
      </c>
      <c r="K489" s="207" t="s">
        <v>3144</v>
      </c>
      <c r="L489" s="62"/>
      <c r="M489" s="212" t="s">
        <v>22</v>
      </c>
      <c r="N489" s="213" t="s">
        <v>50</v>
      </c>
      <c r="O489" s="43"/>
      <c r="P489" s="214">
        <f t="shared" si="121"/>
        <v>0</v>
      </c>
      <c r="Q489" s="214">
        <v>0</v>
      </c>
      <c r="R489" s="214">
        <f t="shared" si="122"/>
        <v>0</v>
      </c>
      <c r="S489" s="214">
        <v>0</v>
      </c>
      <c r="T489" s="215">
        <f t="shared" si="123"/>
        <v>0</v>
      </c>
      <c r="AR489" s="25" t="s">
        <v>588</v>
      </c>
      <c r="AT489" s="25" t="s">
        <v>230</v>
      </c>
      <c r="AU489" s="25" t="s">
        <v>24</v>
      </c>
      <c r="AY489" s="25" t="s">
        <v>228</v>
      </c>
      <c r="BE489" s="216">
        <f t="shared" si="124"/>
        <v>0</v>
      </c>
      <c r="BF489" s="216">
        <f t="shared" si="125"/>
        <v>0</v>
      </c>
      <c r="BG489" s="216">
        <f t="shared" si="126"/>
        <v>0</v>
      </c>
      <c r="BH489" s="216">
        <f t="shared" si="127"/>
        <v>0</v>
      </c>
      <c r="BI489" s="216">
        <f t="shared" si="128"/>
        <v>0</v>
      </c>
      <c r="BJ489" s="25" t="s">
        <v>24</v>
      </c>
      <c r="BK489" s="216">
        <f t="shared" si="129"/>
        <v>0</v>
      </c>
      <c r="BL489" s="25" t="s">
        <v>588</v>
      </c>
      <c r="BM489" s="25" t="s">
        <v>5013</v>
      </c>
    </row>
    <row r="490" spans="2:65" s="1" customFormat="1" ht="31.5" customHeight="1">
      <c r="B490" s="42"/>
      <c r="C490" s="205" t="s">
        <v>2481</v>
      </c>
      <c r="D490" s="205" t="s">
        <v>230</v>
      </c>
      <c r="E490" s="206" t="s">
        <v>5014</v>
      </c>
      <c r="F490" s="207" t="s">
        <v>4236</v>
      </c>
      <c r="G490" s="208" t="s">
        <v>263</v>
      </c>
      <c r="H490" s="209">
        <v>26</v>
      </c>
      <c r="I490" s="210"/>
      <c r="J490" s="211">
        <f t="shared" si="120"/>
        <v>0</v>
      </c>
      <c r="K490" s="207" t="s">
        <v>3144</v>
      </c>
      <c r="L490" s="62"/>
      <c r="M490" s="212" t="s">
        <v>22</v>
      </c>
      <c r="N490" s="213" t="s">
        <v>50</v>
      </c>
      <c r="O490" s="43"/>
      <c r="P490" s="214">
        <f t="shared" si="121"/>
        <v>0</v>
      </c>
      <c r="Q490" s="214">
        <v>0</v>
      </c>
      <c r="R490" s="214">
        <f t="shared" si="122"/>
        <v>0</v>
      </c>
      <c r="S490" s="214">
        <v>0</v>
      </c>
      <c r="T490" s="215">
        <f t="shared" si="123"/>
        <v>0</v>
      </c>
      <c r="AR490" s="25" t="s">
        <v>588</v>
      </c>
      <c r="AT490" s="25" t="s">
        <v>230</v>
      </c>
      <c r="AU490" s="25" t="s">
        <v>24</v>
      </c>
      <c r="AY490" s="25" t="s">
        <v>228</v>
      </c>
      <c r="BE490" s="216">
        <f t="shared" si="124"/>
        <v>0</v>
      </c>
      <c r="BF490" s="216">
        <f t="shared" si="125"/>
        <v>0</v>
      </c>
      <c r="BG490" s="216">
        <f t="shared" si="126"/>
        <v>0</v>
      </c>
      <c r="BH490" s="216">
        <f t="shared" si="127"/>
        <v>0</v>
      </c>
      <c r="BI490" s="216">
        <f t="shared" si="128"/>
        <v>0</v>
      </c>
      <c r="BJ490" s="25" t="s">
        <v>24</v>
      </c>
      <c r="BK490" s="216">
        <f t="shared" si="129"/>
        <v>0</v>
      </c>
      <c r="BL490" s="25" t="s">
        <v>588</v>
      </c>
      <c r="BM490" s="25" t="s">
        <v>5015</v>
      </c>
    </row>
    <row r="491" spans="2:65" s="1" customFormat="1" ht="22.5" customHeight="1">
      <c r="B491" s="42"/>
      <c r="C491" s="205" t="s">
        <v>2485</v>
      </c>
      <c r="D491" s="205" t="s">
        <v>230</v>
      </c>
      <c r="E491" s="206" t="s">
        <v>5016</v>
      </c>
      <c r="F491" s="207" t="s">
        <v>4242</v>
      </c>
      <c r="G491" s="208" t="s">
        <v>675</v>
      </c>
      <c r="H491" s="209">
        <v>6</v>
      </c>
      <c r="I491" s="210"/>
      <c r="J491" s="211">
        <f t="shared" si="120"/>
        <v>0</v>
      </c>
      <c r="K491" s="207" t="s">
        <v>3144</v>
      </c>
      <c r="L491" s="62"/>
      <c r="M491" s="212" t="s">
        <v>22</v>
      </c>
      <c r="N491" s="213" t="s">
        <v>50</v>
      </c>
      <c r="O491" s="43"/>
      <c r="P491" s="214">
        <f t="shared" si="121"/>
        <v>0</v>
      </c>
      <c r="Q491" s="214">
        <v>0</v>
      </c>
      <c r="R491" s="214">
        <f t="shared" si="122"/>
        <v>0</v>
      </c>
      <c r="S491" s="214">
        <v>0</v>
      </c>
      <c r="T491" s="215">
        <f t="shared" si="123"/>
        <v>0</v>
      </c>
      <c r="AR491" s="25" t="s">
        <v>588</v>
      </c>
      <c r="AT491" s="25" t="s">
        <v>230</v>
      </c>
      <c r="AU491" s="25" t="s">
        <v>24</v>
      </c>
      <c r="AY491" s="25" t="s">
        <v>228</v>
      </c>
      <c r="BE491" s="216">
        <f t="shared" si="124"/>
        <v>0</v>
      </c>
      <c r="BF491" s="216">
        <f t="shared" si="125"/>
        <v>0</v>
      </c>
      <c r="BG491" s="216">
        <f t="shared" si="126"/>
        <v>0</v>
      </c>
      <c r="BH491" s="216">
        <f t="shared" si="127"/>
        <v>0</v>
      </c>
      <c r="BI491" s="216">
        <f t="shared" si="128"/>
        <v>0</v>
      </c>
      <c r="BJ491" s="25" t="s">
        <v>24</v>
      </c>
      <c r="BK491" s="216">
        <f t="shared" si="129"/>
        <v>0</v>
      </c>
      <c r="BL491" s="25" t="s">
        <v>588</v>
      </c>
      <c r="BM491" s="25" t="s">
        <v>5017</v>
      </c>
    </row>
    <row r="492" spans="2:65" s="11" customFormat="1" ht="37.35" customHeight="1">
      <c r="B492" s="188"/>
      <c r="C492" s="189"/>
      <c r="D492" s="202" t="s">
        <v>78</v>
      </c>
      <c r="E492" s="296" t="s">
        <v>295</v>
      </c>
      <c r="F492" s="296" t="s">
        <v>5018</v>
      </c>
      <c r="G492" s="189"/>
      <c r="H492" s="189"/>
      <c r="I492" s="192"/>
      <c r="J492" s="297">
        <f>BK492</f>
        <v>0</v>
      </c>
      <c r="K492" s="189"/>
      <c r="L492" s="194"/>
      <c r="M492" s="195"/>
      <c r="N492" s="196"/>
      <c r="O492" s="196"/>
      <c r="P492" s="197">
        <f>SUM(P493:P518)</f>
        <v>0</v>
      </c>
      <c r="Q492" s="196"/>
      <c r="R492" s="197">
        <f>SUM(R493:R518)</f>
        <v>0</v>
      </c>
      <c r="S492" s="196"/>
      <c r="T492" s="198">
        <f>SUM(T493:T518)</f>
        <v>0</v>
      </c>
      <c r="AR492" s="199" t="s">
        <v>101</v>
      </c>
      <c r="AT492" s="200" t="s">
        <v>78</v>
      </c>
      <c r="AU492" s="200" t="s">
        <v>79</v>
      </c>
      <c r="AY492" s="199" t="s">
        <v>228</v>
      </c>
      <c r="BK492" s="201">
        <f>SUM(BK493:BK518)</f>
        <v>0</v>
      </c>
    </row>
    <row r="493" spans="2:65" s="1" customFormat="1" ht="57" customHeight="1">
      <c r="B493" s="42"/>
      <c r="C493" s="205" t="s">
        <v>2490</v>
      </c>
      <c r="D493" s="205" t="s">
        <v>230</v>
      </c>
      <c r="E493" s="206" t="s">
        <v>5019</v>
      </c>
      <c r="F493" s="207" t="s">
        <v>5020</v>
      </c>
      <c r="G493" s="208" t="s">
        <v>852</v>
      </c>
      <c r="H493" s="209">
        <v>1</v>
      </c>
      <c r="I493" s="210"/>
      <c r="J493" s="211">
        <f>ROUND(I493*H493,2)</f>
        <v>0</v>
      </c>
      <c r="K493" s="207" t="s">
        <v>3144</v>
      </c>
      <c r="L493" s="62"/>
      <c r="M493" s="212" t="s">
        <v>22</v>
      </c>
      <c r="N493" s="213" t="s">
        <v>50</v>
      </c>
      <c r="O493" s="43"/>
      <c r="P493" s="214">
        <f>O493*H493</f>
        <v>0</v>
      </c>
      <c r="Q493" s="214">
        <v>0</v>
      </c>
      <c r="R493" s="214">
        <f>Q493*H493</f>
        <v>0</v>
      </c>
      <c r="S493" s="214">
        <v>0</v>
      </c>
      <c r="T493" s="215">
        <f>S493*H493</f>
        <v>0</v>
      </c>
      <c r="AR493" s="25" t="s">
        <v>588</v>
      </c>
      <c r="AT493" s="25" t="s">
        <v>230</v>
      </c>
      <c r="AU493" s="25" t="s">
        <v>24</v>
      </c>
      <c r="AY493" s="25" t="s">
        <v>228</v>
      </c>
      <c r="BE493" s="216">
        <f>IF(N493="základní",J493,0)</f>
        <v>0</v>
      </c>
      <c r="BF493" s="216">
        <f>IF(N493="snížená",J493,0)</f>
        <v>0</v>
      </c>
      <c r="BG493" s="216">
        <f>IF(N493="zákl. přenesená",J493,0)</f>
        <v>0</v>
      </c>
      <c r="BH493" s="216">
        <f>IF(N493="sníž. přenesená",J493,0)</f>
        <v>0</v>
      </c>
      <c r="BI493" s="216">
        <f>IF(N493="nulová",J493,0)</f>
        <v>0</v>
      </c>
      <c r="BJ493" s="25" t="s">
        <v>24</v>
      </c>
      <c r="BK493" s="216">
        <f>ROUND(I493*H493,2)</f>
        <v>0</v>
      </c>
      <c r="BL493" s="25" t="s">
        <v>588</v>
      </c>
      <c r="BM493" s="25" t="s">
        <v>5021</v>
      </c>
    </row>
    <row r="494" spans="2:65" s="1" customFormat="1" ht="94.5">
      <c r="B494" s="42"/>
      <c r="C494" s="64"/>
      <c r="D494" s="219" t="s">
        <v>640</v>
      </c>
      <c r="E494" s="64"/>
      <c r="F494" s="280" t="s">
        <v>5022</v>
      </c>
      <c r="G494" s="64"/>
      <c r="H494" s="64"/>
      <c r="I494" s="173"/>
      <c r="J494" s="64"/>
      <c r="K494" s="64"/>
      <c r="L494" s="62"/>
      <c r="M494" s="255"/>
      <c r="N494" s="43"/>
      <c r="O494" s="43"/>
      <c r="P494" s="43"/>
      <c r="Q494" s="43"/>
      <c r="R494" s="43"/>
      <c r="S494" s="43"/>
      <c r="T494" s="79"/>
      <c r="AT494" s="25" t="s">
        <v>640</v>
      </c>
      <c r="AU494" s="25" t="s">
        <v>24</v>
      </c>
    </row>
    <row r="495" spans="2:65" s="1" customFormat="1" ht="57" customHeight="1">
      <c r="B495" s="42"/>
      <c r="C495" s="205" t="s">
        <v>2496</v>
      </c>
      <c r="D495" s="205" t="s">
        <v>230</v>
      </c>
      <c r="E495" s="206" t="s">
        <v>5023</v>
      </c>
      <c r="F495" s="207" t="s">
        <v>5024</v>
      </c>
      <c r="G495" s="208" t="s">
        <v>852</v>
      </c>
      <c r="H495" s="209">
        <v>1</v>
      </c>
      <c r="I495" s="210"/>
      <c r="J495" s="211">
        <f>ROUND(I495*H495,2)</f>
        <v>0</v>
      </c>
      <c r="K495" s="207" t="s">
        <v>3144</v>
      </c>
      <c r="L495" s="62"/>
      <c r="M495" s="212" t="s">
        <v>22</v>
      </c>
      <c r="N495" s="213" t="s">
        <v>50</v>
      </c>
      <c r="O495" s="43"/>
      <c r="P495" s="214">
        <f>O495*H495</f>
        <v>0</v>
      </c>
      <c r="Q495" s="214">
        <v>0</v>
      </c>
      <c r="R495" s="214">
        <f>Q495*H495</f>
        <v>0</v>
      </c>
      <c r="S495" s="214">
        <v>0</v>
      </c>
      <c r="T495" s="215">
        <f>S495*H495</f>
        <v>0</v>
      </c>
      <c r="AR495" s="25" t="s">
        <v>588</v>
      </c>
      <c r="AT495" s="25" t="s">
        <v>230</v>
      </c>
      <c r="AU495" s="25" t="s">
        <v>24</v>
      </c>
      <c r="AY495" s="25" t="s">
        <v>228</v>
      </c>
      <c r="BE495" s="216">
        <f>IF(N495="základní",J495,0)</f>
        <v>0</v>
      </c>
      <c r="BF495" s="216">
        <f>IF(N495="snížená",J495,0)</f>
        <v>0</v>
      </c>
      <c r="BG495" s="216">
        <f>IF(N495="zákl. přenesená",J495,0)</f>
        <v>0</v>
      </c>
      <c r="BH495" s="216">
        <f>IF(N495="sníž. přenesená",J495,0)</f>
        <v>0</v>
      </c>
      <c r="BI495" s="216">
        <f>IF(N495="nulová",J495,0)</f>
        <v>0</v>
      </c>
      <c r="BJ495" s="25" t="s">
        <v>24</v>
      </c>
      <c r="BK495" s="216">
        <f>ROUND(I495*H495,2)</f>
        <v>0</v>
      </c>
      <c r="BL495" s="25" t="s">
        <v>588</v>
      </c>
      <c r="BM495" s="25" t="s">
        <v>5025</v>
      </c>
    </row>
    <row r="496" spans="2:65" s="1" customFormat="1" ht="94.5">
      <c r="B496" s="42"/>
      <c r="C496" s="64"/>
      <c r="D496" s="219" t="s">
        <v>640</v>
      </c>
      <c r="E496" s="64"/>
      <c r="F496" s="280" t="s">
        <v>5026</v>
      </c>
      <c r="G496" s="64"/>
      <c r="H496" s="64"/>
      <c r="I496" s="173"/>
      <c r="J496" s="64"/>
      <c r="K496" s="64"/>
      <c r="L496" s="62"/>
      <c r="M496" s="255"/>
      <c r="N496" s="43"/>
      <c r="O496" s="43"/>
      <c r="P496" s="43"/>
      <c r="Q496" s="43"/>
      <c r="R496" s="43"/>
      <c r="S496" s="43"/>
      <c r="T496" s="79"/>
      <c r="AT496" s="25" t="s">
        <v>640</v>
      </c>
      <c r="AU496" s="25" t="s">
        <v>24</v>
      </c>
    </row>
    <row r="497" spans="2:65" s="1" customFormat="1" ht="57" customHeight="1">
      <c r="B497" s="42"/>
      <c r="C497" s="205" t="s">
        <v>2546</v>
      </c>
      <c r="D497" s="205" t="s">
        <v>230</v>
      </c>
      <c r="E497" s="206" t="s">
        <v>5027</v>
      </c>
      <c r="F497" s="207" t="s">
        <v>5028</v>
      </c>
      <c r="G497" s="208" t="s">
        <v>852</v>
      </c>
      <c r="H497" s="209">
        <v>1</v>
      </c>
      <c r="I497" s="210"/>
      <c r="J497" s="211">
        <f>ROUND(I497*H497,2)</f>
        <v>0</v>
      </c>
      <c r="K497" s="207" t="s">
        <v>3144</v>
      </c>
      <c r="L497" s="62"/>
      <c r="M497" s="212" t="s">
        <v>22</v>
      </c>
      <c r="N497" s="213" t="s">
        <v>50</v>
      </c>
      <c r="O497" s="43"/>
      <c r="P497" s="214">
        <f>O497*H497</f>
        <v>0</v>
      </c>
      <c r="Q497" s="214">
        <v>0</v>
      </c>
      <c r="R497" s="214">
        <f>Q497*H497</f>
        <v>0</v>
      </c>
      <c r="S497" s="214">
        <v>0</v>
      </c>
      <c r="T497" s="215">
        <f>S497*H497</f>
        <v>0</v>
      </c>
      <c r="AR497" s="25" t="s">
        <v>588</v>
      </c>
      <c r="AT497" s="25" t="s">
        <v>230</v>
      </c>
      <c r="AU497" s="25" t="s">
        <v>24</v>
      </c>
      <c r="AY497" s="25" t="s">
        <v>228</v>
      </c>
      <c r="BE497" s="216">
        <f>IF(N497="základní",J497,0)</f>
        <v>0</v>
      </c>
      <c r="BF497" s="216">
        <f>IF(N497="snížená",J497,0)</f>
        <v>0</v>
      </c>
      <c r="BG497" s="216">
        <f>IF(N497="zákl. přenesená",J497,0)</f>
        <v>0</v>
      </c>
      <c r="BH497" s="216">
        <f>IF(N497="sníž. přenesená",J497,0)</f>
        <v>0</v>
      </c>
      <c r="BI497" s="216">
        <f>IF(N497="nulová",J497,0)</f>
        <v>0</v>
      </c>
      <c r="BJ497" s="25" t="s">
        <v>24</v>
      </c>
      <c r="BK497" s="216">
        <f>ROUND(I497*H497,2)</f>
        <v>0</v>
      </c>
      <c r="BL497" s="25" t="s">
        <v>588</v>
      </c>
      <c r="BM497" s="25" t="s">
        <v>5029</v>
      </c>
    </row>
    <row r="498" spans="2:65" s="1" customFormat="1" ht="94.5">
      <c r="B498" s="42"/>
      <c r="C498" s="64"/>
      <c r="D498" s="219" t="s">
        <v>640</v>
      </c>
      <c r="E498" s="64"/>
      <c r="F498" s="280" t="s">
        <v>5030</v>
      </c>
      <c r="G498" s="64"/>
      <c r="H498" s="64"/>
      <c r="I498" s="173"/>
      <c r="J498" s="64"/>
      <c r="K498" s="64"/>
      <c r="L498" s="62"/>
      <c r="M498" s="255"/>
      <c r="N498" s="43"/>
      <c r="O498" s="43"/>
      <c r="P498" s="43"/>
      <c r="Q498" s="43"/>
      <c r="R498" s="43"/>
      <c r="S498" s="43"/>
      <c r="T498" s="79"/>
      <c r="AT498" s="25" t="s">
        <v>640</v>
      </c>
      <c r="AU498" s="25" t="s">
        <v>24</v>
      </c>
    </row>
    <row r="499" spans="2:65" s="1" customFormat="1" ht="31.5" customHeight="1">
      <c r="B499" s="42"/>
      <c r="C499" s="205" t="s">
        <v>2551</v>
      </c>
      <c r="D499" s="205" t="s">
        <v>230</v>
      </c>
      <c r="E499" s="206" t="s">
        <v>5031</v>
      </c>
      <c r="F499" s="207" t="s">
        <v>5032</v>
      </c>
      <c r="G499" s="208" t="s">
        <v>852</v>
      </c>
      <c r="H499" s="209">
        <v>1</v>
      </c>
      <c r="I499" s="210"/>
      <c r="J499" s="211">
        <f t="shared" ref="J499:J518" si="130">ROUND(I499*H499,2)</f>
        <v>0</v>
      </c>
      <c r="K499" s="207" t="s">
        <v>3144</v>
      </c>
      <c r="L499" s="62"/>
      <c r="M499" s="212" t="s">
        <v>22</v>
      </c>
      <c r="N499" s="213" t="s">
        <v>50</v>
      </c>
      <c r="O499" s="43"/>
      <c r="P499" s="214">
        <f t="shared" ref="P499:P518" si="131">O499*H499</f>
        <v>0</v>
      </c>
      <c r="Q499" s="214">
        <v>0</v>
      </c>
      <c r="R499" s="214">
        <f t="shared" ref="R499:R518" si="132">Q499*H499</f>
        <v>0</v>
      </c>
      <c r="S499" s="214">
        <v>0</v>
      </c>
      <c r="T499" s="215">
        <f t="shared" ref="T499:T518" si="133">S499*H499</f>
        <v>0</v>
      </c>
      <c r="AR499" s="25" t="s">
        <v>588</v>
      </c>
      <c r="AT499" s="25" t="s">
        <v>230</v>
      </c>
      <c r="AU499" s="25" t="s">
        <v>24</v>
      </c>
      <c r="AY499" s="25" t="s">
        <v>228</v>
      </c>
      <c r="BE499" s="216">
        <f t="shared" ref="BE499:BE518" si="134">IF(N499="základní",J499,0)</f>
        <v>0</v>
      </c>
      <c r="BF499" s="216">
        <f t="shared" ref="BF499:BF518" si="135">IF(N499="snížená",J499,0)</f>
        <v>0</v>
      </c>
      <c r="BG499" s="216">
        <f t="shared" ref="BG499:BG518" si="136">IF(N499="zákl. přenesená",J499,0)</f>
        <v>0</v>
      </c>
      <c r="BH499" s="216">
        <f t="shared" ref="BH499:BH518" si="137">IF(N499="sníž. přenesená",J499,0)</f>
        <v>0</v>
      </c>
      <c r="BI499" s="216">
        <f t="shared" ref="BI499:BI518" si="138">IF(N499="nulová",J499,0)</f>
        <v>0</v>
      </c>
      <c r="BJ499" s="25" t="s">
        <v>24</v>
      </c>
      <c r="BK499" s="216">
        <f t="shared" ref="BK499:BK518" si="139">ROUND(I499*H499,2)</f>
        <v>0</v>
      </c>
      <c r="BL499" s="25" t="s">
        <v>588</v>
      </c>
      <c r="BM499" s="25" t="s">
        <v>5033</v>
      </c>
    </row>
    <row r="500" spans="2:65" s="1" customFormat="1" ht="22.5" customHeight="1">
      <c r="B500" s="42"/>
      <c r="C500" s="205" t="s">
        <v>2556</v>
      </c>
      <c r="D500" s="205" t="s">
        <v>230</v>
      </c>
      <c r="E500" s="206" t="s">
        <v>5034</v>
      </c>
      <c r="F500" s="207" t="s">
        <v>5035</v>
      </c>
      <c r="G500" s="208" t="s">
        <v>852</v>
      </c>
      <c r="H500" s="209">
        <v>1</v>
      </c>
      <c r="I500" s="210"/>
      <c r="J500" s="211">
        <f t="shared" si="130"/>
        <v>0</v>
      </c>
      <c r="K500" s="207" t="s">
        <v>3144</v>
      </c>
      <c r="L500" s="62"/>
      <c r="M500" s="212" t="s">
        <v>22</v>
      </c>
      <c r="N500" s="213" t="s">
        <v>50</v>
      </c>
      <c r="O500" s="43"/>
      <c r="P500" s="214">
        <f t="shared" si="131"/>
        <v>0</v>
      </c>
      <c r="Q500" s="214">
        <v>0</v>
      </c>
      <c r="R500" s="214">
        <f t="shared" si="132"/>
        <v>0</v>
      </c>
      <c r="S500" s="214">
        <v>0</v>
      </c>
      <c r="T500" s="215">
        <f t="shared" si="133"/>
        <v>0</v>
      </c>
      <c r="AR500" s="25" t="s">
        <v>588</v>
      </c>
      <c r="AT500" s="25" t="s">
        <v>230</v>
      </c>
      <c r="AU500" s="25" t="s">
        <v>24</v>
      </c>
      <c r="AY500" s="25" t="s">
        <v>228</v>
      </c>
      <c r="BE500" s="216">
        <f t="shared" si="134"/>
        <v>0</v>
      </c>
      <c r="BF500" s="216">
        <f t="shared" si="135"/>
        <v>0</v>
      </c>
      <c r="BG500" s="216">
        <f t="shared" si="136"/>
        <v>0</v>
      </c>
      <c r="BH500" s="216">
        <f t="shared" si="137"/>
        <v>0</v>
      </c>
      <c r="BI500" s="216">
        <f t="shared" si="138"/>
        <v>0</v>
      </c>
      <c r="BJ500" s="25" t="s">
        <v>24</v>
      </c>
      <c r="BK500" s="216">
        <f t="shared" si="139"/>
        <v>0</v>
      </c>
      <c r="BL500" s="25" t="s">
        <v>588</v>
      </c>
      <c r="BM500" s="25" t="s">
        <v>5036</v>
      </c>
    </row>
    <row r="501" spans="2:65" s="1" customFormat="1" ht="31.5" customHeight="1">
      <c r="B501" s="42"/>
      <c r="C501" s="205" t="s">
        <v>2560</v>
      </c>
      <c r="D501" s="205" t="s">
        <v>230</v>
      </c>
      <c r="E501" s="206" t="s">
        <v>5037</v>
      </c>
      <c r="F501" s="207" t="s">
        <v>4161</v>
      </c>
      <c r="G501" s="208" t="s">
        <v>852</v>
      </c>
      <c r="H501" s="209">
        <v>2</v>
      </c>
      <c r="I501" s="210"/>
      <c r="J501" s="211">
        <f t="shared" si="130"/>
        <v>0</v>
      </c>
      <c r="K501" s="207" t="s">
        <v>3144</v>
      </c>
      <c r="L501" s="62"/>
      <c r="M501" s="212" t="s">
        <v>22</v>
      </c>
      <c r="N501" s="213" t="s">
        <v>50</v>
      </c>
      <c r="O501" s="43"/>
      <c r="P501" s="214">
        <f t="shared" si="131"/>
        <v>0</v>
      </c>
      <c r="Q501" s="214">
        <v>0</v>
      </c>
      <c r="R501" s="214">
        <f t="shared" si="132"/>
        <v>0</v>
      </c>
      <c r="S501" s="214">
        <v>0</v>
      </c>
      <c r="T501" s="215">
        <f t="shared" si="133"/>
        <v>0</v>
      </c>
      <c r="AR501" s="25" t="s">
        <v>588</v>
      </c>
      <c r="AT501" s="25" t="s">
        <v>230</v>
      </c>
      <c r="AU501" s="25" t="s">
        <v>24</v>
      </c>
      <c r="AY501" s="25" t="s">
        <v>228</v>
      </c>
      <c r="BE501" s="216">
        <f t="shared" si="134"/>
        <v>0</v>
      </c>
      <c r="BF501" s="216">
        <f t="shared" si="135"/>
        <v>0</v>
      </c>
      <c r="BG501" s="216">
        <f t="shared" si="136"/>
        <v>0</v>
      </c>
      <c r="BH501" s="216">
        <f t="shared" si="137"/>
        <v>0</v>
      </c>
      <c r="BI501" s="216">
        <f t="shared" si="138"/>
        <v>0</v>
      </c>
      <c r="BJ501" s="25" t="s">
        <v>24</v>
      </c>
      <c r="BK501" s="216">
        <f t="shared" si="139"/>
        <v>0</v>
      </c>
      <c r="BL501" s="25" t="s">
        <v>588</v>
      </c>
      <c r="BM501" s="25" t="s">
        <v>5038</v>
      </c>
    </row>
    <row r="502" spans="2:65" s="1" customFormat="1" ht="31.5" customHeight="1">
      <c r="B502" s="42"/>
      <c r="C502" s="205" t="s">
        <v>2586</v>
      </c>
      <c r="D502" s="205" t="s">
        <v>230</v>
      </c>
      <c r="E502" s="206" t="s">
        <v>5039</v>
      </c>
      <c r="F502" s="207" t="s">
        <v>4892</v>
      </c>
      <c r="G502" s="208" t="s">
        <v>852</v>
      </c>
      <c r="H502" s="209">
        <v>5</v>
      </c>
      <c r="I502" s="210"/>
      <c r="J502" s="211">
        <f t="shared" si="130"/>
        <v>0</v>
      </c>
      <c r="K502" s="207" t="s">
        <v>3144</v>
      </c>
      <c r="L502" s="62"/>
      <c r="M502" s="212" t="s">
        <v>22</v>
      </c>
      <c r="N502" s="213" t="s">
        <v>50</v>
      </c>
      <c r="O502" s="43"/>
      <c r="P502" s="214">
        <f t="shared" si="131"/>
        <v>0</v>
      </c>
      <c r="Q502" s="214">
        <v>0</v>
      </c>
      <c r="R502" s="214">
        <f t="shared" si="132"/>
        <v>0</v>
      </c>
      <c r="S502" s="214">
        <v>0</v>
      </c>
      <c r="T502" s="215">
        <f t="shared" si="133"/>
        <v>0</v>
      </c>
      <c r="AR502" s="25" t="s">
        <v>588</v>
      </c>
      <c r="AT502" s="25" t="s">
        <v>230</v>
      </c>
      <c r="AU502" s="25" t="s">
        <v>24</v>
      </c>
      <c r="AY502" s="25" t="s">
        <v>228</v>
      </c>
      <c r="BE502" s="216">
        <f t="shared" si="134"/>
        <v>0</v>
      </c>
      <c r="BF502" s="216">
        <f t="shared" si="135"/>
        <v>0</v>
      </c>
      <c r="BG502" s="216">
        <f t="shared" si="136"/>
        <v>0</v>
      </c>
      <c r="BH502" s="216">
        <f t="shared" si="137"/>
        <v>0</v>
      </c>
      <c r="BI502" s="216">
        <f t="shared" si="138"/>
        <v>0</v>
      </c>
      <c r="BJ502" s="25" t="s">
        <v>24</v>
      </c>
      <c r="BK502" s="216">
        <f t="shared" si="139"/>
        <v>0</v>
      </c>
      <c r="BL502" s="25" t="s">
        <v>588</v>
      </c>
      <c r="BM502" s="25" t="s">
        <v>5040</v>
      </c>
    </row>
    <row r="503" spans="2:65" s="1" customFormat="1" ht="31.5" customHeight="1">
      <c r="B503" s="42"/>
      <c r="C503" s="205" t="s">
        <v>2590</v>
      </c>
      <c r="D503" s="205" t="s">
        <v>230</v>
      </c>
      <c r="E503" s="206" t="s">
        <v>5041</v>
      </c>
      <c r="F503" s="207" t="s">
        <v>5042</v>
      </c>
      <c r="G503" s="208" t="s">
        <v>852</v>
      </c>
      <c r="H503" s="209">
        <v>1</v>
      </c>
      <c r="I503" s="210"/>
      <c r="J503" s="211">
        <f t="shared" si="130"/>
        <v>0</v>
      </c>
      <c r="K503" s="207" t="s">
        <v>3144</v>
      </c>
      <c r="L503" s="62"/>
      <c r="M503" s="212" t="s">
        <v>22</v>
      </c>
      <c r="N503" s="213" t="s">
        <v>50</v>
      </c>
      <c r="O503" s="43"/>
      <c r="P503" s="214">
        <f t="shared" si="131"/>
        <v>0</v>
      </c>
      <c r="Q503" s="214">
        <v>0</v>
      </c>
      <c r="R503" s="214">
        <f t="shared" si="132"/>
        <v>0</v>
      </c>
      <c r="S503" s="214">
        <v>0</v>
      </c>
      <c r="T503" s="215">
        <f t="shared" si="133"/>
        <v>0</v>
      </c>
      <c r="AR503" s="25" t="s">
        <v>588</v>
      </c>
      <c r="AT503" s="25" t="s">
        <v>230</v>
      </c>
      <c r="AU503" s="25" t="s">
        <v>24</v>
      </c>
      <c r="AY503" s="25" t="s">
        <v>228</v>
      </c>
      <c r="BE503" s="216">
        <f t="shared" si="134"/>
        <v>0</v>
      </c>
      <c r="BF503" s="216">
        <f t="shared" si="135"/>
        <v>0</v>
      </c>
      <c r="BG503" s="216">
        <f t="shared" si="136"/>
        <v>0</v>
      </c>
      <c r="BH503" s="216">
        <f t="shared" si="137"/>
        <v>0</v>
      </c>
      <c r="BI503" s="216">
        <f t="shared" si="138"/>
        <v>0</v>
      </c>
      <c r="BJ503" s="25" t="s">
        <v>24</v>
      </c>
      <c r="BK503" s="216">
        <f t="shared" si="139"/>
        <v>0</v>
      </c>
      <c r="BL503" s="25" t="s">
        <v>588</v>
      </c>
      <c r="BM503" s="25" t="s">
        <v>5043</v>
      </c>
    </row>
    <row r="504" spans="2:65" s="1" customFormat="1" ht="22.5" customHeight="1">
      <c r="B504" s="42"/>
      <c r="C504" s="205" t="s">
        <v>2636</v>
      </c>
      <c r="D504" s="205" t="s">
        <v>230</v>
      </c>
      <c r="E504" s="206" t="s">
        <v>5044</v>
      </c>
      <c r="F504" s="207" t="s">
        <v>4912</v>
      </c>
      <c r="G504" s="208" t="s">
        <v>852</v>
      </c>
      <c r="H504" s="209">
        <v>2</v>
      </c>
      <c r="I504" s="210"/>
      <c r="J504" s="211">
        <f t="shared" si="130"/>
        <v>0</v>
      </c>
      <c r="K504" s="207" t="s">
        <v>3144</v>
      </c>
      <c r="L504" s="62"/>
      <c r="M504" s="212" t="s">
        <v>22</v>
      </c>
      <c r="N504" s="213" t="s">
        <v>50</v>
      </c>
      <c r="O504" s="43"/>
      <c r="P504" s="214">
        <f t="shared" si="131"/>
        <v>0</v>
      </c>
      <c r="Q504" s="214">
        <v>0</v>
      </c>
      <c r="R504" s="214">
        <f t="shared" si="132"/>
        <v>0</v>
      </c>
      <c r="S504" s="214">
        <v>0</v>
      </c>
      <c r="T504" s="215">
        <f t="shared" si="133"/>
        <v>0</v>
      </c>
      <c r="AR504" s="25" t="s">
        <v>588</v>
      </c>
      <c r="AT504" s="25" t="s">
        <v>230</v>
      </c>
      <c r="AU504" s="25" t="s">
        <v>24</v>
      </c>
      <c r="AY504" s="25" t="s">
        <v>228</v>
      </c>
      <c r="BE504" s="216">
        <f t="shared" si="134"/>
        <v>0</v>
      </c>
      <c r="BF504" s="216">
        <f t="shared" si="135"/>
        <v>0</v>
      </c>
      <c r="BG504" s="216">
        <f t="shared" si="136"/>
        <v>0</v>
      </c>
      <c r="BH504" s="216">
        <f t="shared" si="137"/>
        <v>0</v>
      </c>
      <c r="BI504" s="216">
        <f t="shared" si="138"/>
        <v>0</v>
      </c>
      <c r="BJ504" s="25" t="s">
        <v>24</v>
      </c>
      <c r="BK504" s="216">
        <f t="shared" si="139"/>
        <v>0</v>
      </c>
      <c r="BL504" s="25" t="s">
        <v>588</v>
      </c>
      <c r="BM504" s="25" t="s">
        <v>5045</v>
      </c>
    </row>
    <row r="505" spans="2:65" s="1" customFormat="1" ht="22.5" customHeight="1">
      <c r="B505" s="42"/>
      <c r="C505" s="205" t="s">
        <v>2647</v>
      </c>
      <c r="D505" s="205" t="s">
        <v>230</v>
      </c>
      <c r="E505" s="206" t="s">
        <v>5046</v>
      </c>
      <c r="F505" s="207" t="s">
        <v>5047</v>
      </c>
      <c r="G505" s="208" t="s">
        <v>852</v>
      </c>
      <c r="H505" s="209">
        <v>1</v>
      </c>
      <c r="I505" s="210"/>
      <c r="J505" s="211">
        <f t="shared" si="130"/>
        <v>0</v>
      </c>
      <c r="K505" s="207" t="s">
        <v>3144</v>
      </c>
      <c r="L505" s="62"/>
      <c r="M505" s="212" t="s">
        <v>22</v>
      </c>
      <c r="N505" s="213" t="s">
        <v>50</v>
      </c>
      <c r="O505" s="43"/>
      <c r="P505" s="214">
        <f t="shared" si="131"/>
        <v>0</v>
      </c>
      <c r="Q505" s="214">
        <v>0</v>
      </c>
      <c r="R505" s="214">
        <f t="shared" si="132"/>
        <v>0</v>
      </c>
      <c r="S505" s="214">
        <v>0</v>
      </c>
      <c r="T505" s="215">
        <f t="shared" si="133"/>
        <v>0</v>
      </c>
      <c r="AR505" s="25" t="s">
        <v>588</v>
      </c>
      <c r="AT505" s="25" t="s">
        <v>230</v>
      </c>
      <c r="AU505" s="25" t="s">
        <v>24</v>
      </c>
      <c r="AY505" s="25" t="s">
        <v>228</v>
      </c>
      <c r="BE505" s="216">
        <f t="shared" si="134"/>
        <v>0</v>
      </c>
      <c r="BF505" s="216">
        <f t="shared" si="135"/>
        <v>0</v>
      </c>
      <c r="BG505" s="216">
        <f t="shared" si="136"/>
        <v>0</v>
      </c>
      <c r="BH505" s="216">
        <f t="shared" si="137"/>
        <v>0</v>
      </c>
      <c r="BI505" s="216">
        <f t="shared" si="138"/>
        <v>0</v>
      </c>
      <c r="BJ505" s="25" t="s">
        <v>24</v>
      </c>
      <c r="BK505" s="216">
        <f t="shared" si="139"/>
        <v>0</v>
      </c>
      <c r="BL505" s="25" t="s">
        <v>588</v>
      </c>
      <c r="BM505" s="25" t="s">
        <v>5048</v>
      </c>
    </row>
    <row r="506" spans="2:65" s="1" customFormat="1" ht="31.5" customHeight="1">
      <c r="B506" s="42"/>
      <c r="C506" s="205" t="s">
        <v>2652</v>
      </c>
      <c r="D506" s="205" t="s">
        <v>230</v>
      </c>
      <c r="E506" s="206" t="s">
        <v>5049</v>
      </c>
      <c r="F506" s="207" t="s">
        <v>4442</v>
      </c>
      <c r="G506" s="208" t="s">
        <v>852</v>
      </c>
      <c r="H506" s="209">
        <v>2</v>
      </c>
      <c r="I506" s="210"/>
      <c r="J506" s="211">
        <f t="shared" si="130"/>
        <v>0</v>
      </c>
      <c r="K506" s="207" t="s">
        <v>3144</v>
      </c>
      <c r="L506" s="62"/>
      <c r="M506" s="212" t="s">
        <v>22</v>
      </c>
      <c r="N506" s="213" t="s">
        <v>50</v>
      </c>
      <c r="O506" s="43"/>
      <c r="P506" s="214">
        <f t="shared" si="131"/>
        <v>0</v>
      </c>
      <c r="Q506" s="214">
        <v>0</v>
      </c>
      <c r="R506" s="214">
        <f t="shared" si="132"/>
        <v>0</v>
      </c>
      <c r="S506" s="214">
        <v>0</v>
      </c>
      <c r="T506" s="215">
        <f t="shared" si="133"/>
        <v>0</v>
      </c>
      <c r="AR506" s="25" t="s">
        <v>588</v>
      </c>
      <c r="AT506" s="25" t="s">
        <v>230</v>
      </c>
      <c r="AU506" s="25" t="s">
        <v>24</v>
      </c>
      <c r="AY506" s="25" t="s">
        <v>228</v>
      </c>
      <c r="BE506" s="216">
        <f t="shared" si="134"/>
        <v>0</v>
      </c>
      <c r="BF506" s="216">
        <f t="shared" si="135"/>
        <v>0</v>
      </c>
      <c r="BG506" s="216">
        <f t="shared" si="136"/>
        <v>0</v>
      </c>
      <c r="BH506" s="216">
        <f t="shared" si="137"/>
        <v>0</v>
      </c>
      <c r="BI506" s="216">
        <f t="shared" si="138"/>
        <v>0</v>
      </c>
      <c r="BJ506" s="25" t="s">
        <v>24</v>
      </c>
      <c r="BK506" s="216">
        <f t="shared" si="139"/>
        <v>0</v>
      </c>
      <c r="BL506" s="25" t="s">
        <v>588</v>
      </c>
      <c r="BM506" s="25" t="s">
        <v>5050</v>
      </c>
    </row>
    <row r="507" spans="2:65" s="1" customFormat="1" ht="22.5" customHeight="1">
      <c r="B507" s="42"/>
      <c r="C507" s="205" t="s">
        <v>2659</v>
      </c>
      <c r="D507" s="205" t="s">
        <v>230</v>
      </c>
      <c r="E507" s="206" t="s">
        <v>5051</v>
      </c>
      <c r="F507" s="207" t="s">
        <v>4433</v>
      </c>
      <c r="G507" s="208" t="s">
        <v>852</v>
      </c>
      <c r="H507" s="209">
        <v>2</v>
      </c>
      <c r="I507" s="210"/>
      <c r="J507" s="211">
        <f t="shared" si="130"/>
        <v>0</v>
      </c>
      <c r="K507" s="207" t="s">
        <v>3144</v>
      </c>
      <c r="L507" s="62"/>
      <c r="M507" s="212" t="s">
        <v>22</v>
      </c>
      <c r="N507" s="213" t="s">
        <v>50</v>
      </c>
      <c r="O507" s="43"/>
      <c r="P507" s="214">
        <f t="shared" si="131"/>
        <v>0</v>
      </c>
      <c r="Q507" s="214">
        <v>0</v>
      </c>
      <c r="R507" s="214">
        <f t="shared" si="132"/>
        <v>0</v>
      </c>
      <c r="S507" s="214">
        <v>0</v>
      </c>
      <c r="T507" s="215">
        <f t="shared" si="133"/>
        <v>0</v>
      </c>
      <c r="AR507" s="25" t="s">
        <v>588</v>
      </c>
      <c r="AT507" s="25" t="s">
        <v>230</v>
      </c>
      <c r="AU507" s="25" t="s">
        <v>24</v>
      </c>
      <c r="AY507" s="25" t="s">
        <v>228</v>
      </c>
      <c r="BE507" s="216">
        <f t="shared" si="134"/>
        <v>0</v>
      </c>
      <c r="BF507" s="216">
        <f t="shared" si="135"/>
        <v>0</v>
      </c>
      <c r="BG507" s="216">
        <f t="shared" si="136"/>
        <v>0</v>
      </c>
      <c r="BH507" s="216">
        <f t="shared" si="137"/>
        <v>0</v>
      </c>
      <c r="BI507" s="216">
        <f t="shared" si="138"/>
        <v>0</v>
      </c>
      <c r="BJ507" s="25" t="s">
        <v>24</v>
      </c>
      <c r="BK507" s="216">
        <f t="shared" si="139"/>
        <v>0</v>
      </c>
      <c r="BL507" s="25" t="s">
        <v>588</v>
      </c>
      <c r="BM507" s="25" t="s">
        <v>5052</v>
      </c>
    </row>
    <row r="508" spans="2:65" s="1" customFormat="1" ht="22.5" customHeight="1">
      <c r="B508" s="42"/>
      <c r="C508" s="205" t="s">
        <v>2664</v>
      </c>
      <c r="D508" s="205" t="s">
        <v>230</v>
      </c>
      <c r="E508" s="206" t="s">
        <v>5053</v>
      </c>
      <c r="F508" s="207" t="s">
        <v>4436</v>
      </c>
      <c r="G508" s="208" t="s">
        <v>852</v>
      </c>
      <c r="H508" s="209">
        <v>4</v>
      </c>
      <c r="I508" s="210"/>
      <c r="J508" s="211">
        <f t="shared" si="130"/>
        <v>0</v>
      </c>
      <c r="K508" s="207" t="s">
        <v>3144</v>
      </c>
      <c r="L508" s="62"/>
      <c r="M508" s="212" t="s">
        <v>22</v>
      </c>
      <c r="N508" s="213" t="s">
        <v>50</v>
      </c>
      <c r="O508" s="43"/>
      <c r="P508" s="214">
        <f t="shared" si="131"/>
        <v>0</v>
      </c>
      <c r="Q508" s="214">
        <v>0</v>
      </c>
      <c r="R508" s="214">
        <f t="shared" si="132"/>
        <v>0</v>
      </c>
      <c r="S508" s="214">
        <v>0</v>
      </c>
      <c r="T508" s="215">
        <f t="shared" si="133"/>
        <v>0</v>
      </c>
      <c r="AR508" s="25" t="s">
        <v>588</v>
      </c>
      <c r="AT508" s="25" t="s">
        <v>230</v>
      </c>
      <c r="AU508" s="25" t="s">
        <v>24</v>
      </c>
      <c r="AY508" s="25" t="s">
        <v>228</v>
      </c>
      <c r="BE508" s="216">
        <f t="shared" si="134"/>
        <v>0</v>
      </c>
      <c r="BF508" s="216">
        <f t="shared" si="135"/>
        <v>0</v>
      </c>
      <c r="BG508" s="216">
        <f t="shared" si="136"/>
        <v>0</v>
      </c>
      <c r="BH508" s="216">
        <f t="shared" si="137"/>
        <v>0</v>
      </c>
      <c r="BI508" s="216">
        <f t="shared" si="138"/>
        <v>0</v>
      </c>
      <c r="BJ508" s="25" t="s">
        <v>24</v>
      </c>
      <c r="BK508" s="216">
        <f t="shared" si="139"/>
        <v>0</v>
      </c>
      <c r="BL508" s="25" t="s">
        <v>588</v>
      </c>
      <c r="BM508" s="25" t="s">
        <v>5054</v>
      </c>
    </row>
    <row r="509" spans="2:65" s="1" customFormat="1" ht="22.5" customHeight="1">
      <c r="B509" s="42"/>
      <c r="C509" s="205" t="s">
        <v>2668</v>
      </c>
      <c r="D509" s="205" t="s">
        <v>230</v>
      </c>
      <c r="E509" s="206" t="s">
        <v>5055</v>
      </c>
      <c r="F509" s="207" t="s">
        <v>4935</v>
      </c>
      <c r="G509" s="208" t="s">
        <v>852</v>
      </c>
      <c r="H509" s="209">
        <v>4</v>
      </c>
      <c r="I509" s="210"/>
      <c r="J509" s="211">
        <f t="shared" si="130"/>
        <v>0</v>
      </c>
      <c r="K509" s="207" t="s">
        <v>3144</v>
      </c>
      <c r="L509" s="62"/>
      <c r="M509" s="212" t="s">
        <v>22</v>
      </c>
      <c r="N509" s="213" t="s">
        <v>50</v>
      </c>
      <c r="O509" s="43"/>
      <c r="P509" s="214">
        <f t="shared" si="131"/>
        <v>0</v>
      </c>
      <c r="Q509" s="214">
        <v>0</v>
      </c>
      <c r="R509" s="214">
        <f t="shared" si="132"/>
        <v>0</v>
      </c>
      <c r="S509" s="214">
        <v>0</v>
      </c>
      <c r="T509" s="215">
        <f t="shared" si="133"/>
        <v>0</v>
      </c>
      <c r="AR509" s="25" t="s">
        <v>588</v>
      </c>
      <c r="AT509" s="25" t="s">
        <v>230</v>
      </c>
      <c r="AU509" s="25" t="s">
        <v>24</v>
      </c>
      <c r="AY509" s="25" t="s">
        <v>228</v>
      </c>
      <c r="BE509" s="216">
        <f t="shared" si="134"/>
        <v>0</v>
      </c>
      <c r="BF509" s="216">
        <f t="shared" si="135"/>
        <v>0</v>
      </c>
      <c r="BG509" s="216">
        <f t="shared" si="136"/>
        <v>0</v>
      </c>
      <c r="BH509" s="216">
        <f t="shared" si="137"/>
        <v>0</v>
      </c>
      <c r="BI509" s="216">
        <f t="shared" si="138"/>
        <v>0</v>
      </c>
      <c r="BJ509" s="25" t="s">
        <v>24</v>
      </c>
      <c r="BK509" s="216">
        <f t="shared" si="139"/>
        <v>0</v>
      </c>
      <c r="BL509" s="25" t="s">
        <v>588</v>
      </c>
      <c r="BM509" s="25" t="s">
        <v>5056</v>
      </c>
    </row>
    <row r="510" spans="2:65" s="1" customFormat="1" ht="22.5" customHeight="1">
      <c r="B510" s="42"/>
      <c r="C510" s="205" t="s">
        <v>2683</v>
      </c>
      <c r="D510" s="205" t="s">
        <v>230</v>
      </c>
      <c r="E510" s="206" t="s">
        <v>5057</v>
      </c>
      <c r="F510" s="207" t="s">
        <v>4938</v>
      </c>
      <c r="G510" s="208" t="s">
        <v>852</v>
      </c>
      <c r="H510" s="209">
        <v>2</v>
      </c>
      <c r="I510" s="210"/>
      <c r="J510" s="211">
        <f t="shared" si="130"/>
        <v>0</v>
      </c>
      <c r="K510" s="207" t="s">
        <v>3144</v>
      </c>
      <c r="L510" s="62"/>
      <c r="M510" s="212" t="s">
        <v>22</v>
      </c>
      <c r="N510" s="213" t="s">
        <v>50</v>
      </c>
      <c r="O510" s="43"/>
      <c r="P510" s="214">
        <f t="shared" si="131"/>
        <v>0</v>
      </c>
      <c r="Q510" s="214">
        <v>0</v>
      </c>
      <c r="R510" s="214">
        <f t="shared" si="132"/>
        <v>0</v>
      </c>
      <c r="S510" s="214">
        <v>0</v>
      </c>
      <c r="T510" s="215">
        <f t="shared" si="133"/>
        <v>0</v>
      </c>
      <c r="AR510" s="25" t="s">
        <v>588</v>
      </c>
      <c r="AT510" s="25" t="s">
        <v>230</v>
      </c>
      <c r="AU510" s="25" t="s">
        <v>24</v>
      </c>
      <c r="AY510" s="25" t="s">
        <v>228</v>
      </c>
      <c r="BE510" s="216">
        <f t="shared" si="134"/>
        <v>0</v>
      </c>
      <c r="BF510" s="216">
        <f t="shared" si="135"/>
        <v>0</v>
      </c>
      <c r="BG510" s="216">
        <f t="shared" si="136"/>
        <v>0</v>
      </c>
      <c r="BH510" s="216">
        <f t="shared" si="137"/>
        <v>0</v>
      </c>
      <c r="BI510" s="216">
        <f t="shared" si="138"/>
        <v>0</v>
      </c>
      <c r="BJ510" s="25" t="s">
        <v>24</v>
      </c>
      <c r="BK510" s="216">
        <f t="shared" si="139"/>
        <v>0</v>
      </c>
      <c r="BL510" s="25" t="s">
        <v>588</v>
      </c>
      <c r="BM510" s="25" t="s">
        <v>5058</v>
      </c>
    </row>
    <row r="511" spans="2:65" s="1" customFormat="1" ht="44.25" customHeight="1">
      <c r="B511" s="42"/>
      <c r="C511" s="205" t="s">
        <v>2688</v>
      </c>
      <c r="D511" s="205" t="s">
        <v>230</v>
      </c>
      <c r="E511" s="206" t="s">
        <v>5059</v>
      </c>
      <c r="F511" s="207" t="s">
        <v>4459</v>
      </c>
      <c r="G511" s="208" t="s">
        <v>675</v>
      </c>
      <c r="H511" s="209">
        <v>17</v>
      </c>
      <c r="I511" s="210"/>
      <c r="J511" s="211">
        <f t="shared" si="130"/>
        <v>0</v>
      </c>
      <c r="K511" s="207" t="s">
        <v>3144</v>
      </c>
      <c r="L511" s="62"/>
      <c r="M511" s="212" t="s">
        <v>22</v>
      </c>
      <c r="N511" s="213" t="s">
        <v>50</v>
      </c>
      <c r="O511" s="43"/>
      <c r="P511" s="214">
        <f t="shared" si="131"/>
        <v>0</v>
      </c>
      <c r="Q511" s="214">
        <v>0</v>
      </c>
      <c r="R511" s="214">
        <f t="shared" si="132"/>
        <v>0</v>
      </c>
      <c r="S511" s="214">
        <v>0</v>
      </c>
      <c r="T511" s="215">
        <f t="shared" si="133"/>
        <v>0</v>
      </c>
      <c r="AR511" s="25" t="s">
        <v>588</v>
      </c>
      <c r="AT511" s="25" t="s">
        <v>230</v>
      </c>
      <c r="AU511" s="25" t="s">
        <v>24</v>
      </c>
      <c r="AY511" s="25" t="s">
        <v>228</v>
      </c>
      <c r="BE511" s="216">
        <f t="shared" si="134"/>
        <v>0</v>
      </c>
      <c r="BF511" s="216">
        <f t="shared" si="135"/>
        <v>0</v>
      </c>
      <c r="BG511" s="216">
        <f t="shared" si="136"/>
        <v>0</v>
      </c>
      <c r="BH511" s="216">
        <f t="shared" si="137"/>
        <v>0</v>
      </c>
      <c r="BI511" s="216">
        <f t="shared" si="138"/>
        <v>0</v>
      </c>
      <c r="BJ511" s="25" t="s">
        <v>24</v>
      </c>
      <c r="BK511" s="216">
        <f t="shared" si="139"/>
        <v>0</v>
      </c>
      <c r="BL511" s="25" t="s">
        <v>588</v>
      </c>
      <c r="BM511" s="25" t="s">
        <v>5060</v>
      </c>
    </row>
    <row r="512" spans="2:65" s="1" customFormat="1" ht="44.25" customHeight="1">
      <c r="B512" s="42"/>
      <c r="C512" s="205" t="s">
        <v>2693</v>
      </c>
      <c r="D512" s="205" t="s">
        <v>230</v>
      </c>
      <c r="E512" s="206" t="s">
        <v>5061</v>
      </c>
      <c r="F512" s="207" t="s">
        <v>4215</v>
      </c>
      <c r="G512" s="208" t="s">
        <v>675</v>
      </c>
      <c r="H512" s="209">
        <v>18</v>
      </c>
      <c r="I512" s="210"/>
      <c r="J512" s="211">
        <f t="shared" si="130"/>
        <v>0</v>
      </c>
      <c r="K512" s="207" t="s">
        <v>3144</v>
      </c>
      <c r="L512" s="62"/>
      <c r="M512" s="212" t="s">
        <v>22</v>
      </c>
      <c r="N512" s="213" t="s">
        <v>50</v>
      </c>
      <c r="O512" s="43"/>
      <c r="P512" s="214">
        <f t="shared" si="131"/>
        <v>0</v>
      </c>
      <c r="Q512" s="214">
        <v>0</v>
      </c>
      <c r="R512" s="214">
        <f t="shared" si="132"/>
        <v>0</v>
      </c>
      <c r="S512" s="214">
        <v>0</v>
      </c>
      <c r="T512" s="215">
        <f t="shared" si="133"/>
        <v>0</v>
      </c>
      <c r="AR512" s="25" t="s">
        <v>588</v>
      </c>
      <c r="AT512" s="25" t="s">
        <v>230</v>
      </c>
      <c r="AU512" s="25" t="s">
        <v>24</v>
      </c>
      <c r="AY512" s="25" t="s">
        <v>228</v>
      </c>
      <c r="BE512" s="216">
        <f t="shared" si="134"/>
        <v>0</v>
      </c>
      <c r="BF512" s="216">
        <f t="shared" si="135"/>
        <v>0</v>
      </c>
      <c r="BG512" s="216">
        <f t="shared" si="136"/>
        <v>0</v>
      </c>
      <c r="BH512" s="216">
        <f t="shared" si="137"/>
        <v>0</v>
      </c>
      <c r="BI512" s="216">
        <f t="shared" si="138"/>
        <v>0</v>
      </c>
      <c r="BJ512" s="25" t="s">
        <v>24</v>
      </c>
      <c r="BK512" s="216">
        <f t="shared" si="139"/>
        <v>0</v>
      </c>
      <c r="BL512" s="25" t="s">
        <v>588</v>
      </c>
      <c r="BM512" s="25" t="s">
        <v>5062</v>
      </c>
    </row>
    <row r="513" spans="2:65" s="1" customFormat="1" ht="44.25" customHeight="1">
      <c r="B513" s="42"/>
      <c r="C513" s="205" t="s">
        <v>2255</v>
      </c>
      <c r="D513" s="205" t="s">
        <v>230</v>
      </c>
      <c r="E513" s="206" t="s">
        <v>5063</v>
      </c>
      <c r="F513" s="207" t="s">
        <v>4218</v>
      </c>
      <c r="G513" s="208" t="s">
        <v>675</v>
      </c>
      <c r="H513" s="209">
        <v>5</v>
      </c>
      <c r="I513" s="210"/>
      <c r="J513" s="211">
        <f t="shared" si="130"/>
        <v>0</v>
      </c>
      <c r="K513" s="207" t="s">
        <v>3144</v>
      </c>
      <c r="L513" s="62"/>
      <c r="M513" s="212" t="s">
        <v>22</v>
      </c>
      <c r="N513" s="213" t="s">
        <v>50</v>
      </c>
      <c r="O513" s="43"/>
      <c r="P513" s="214">
        <f t="shared" si="131"/>
        <v>0</v>
      </c>
      <c r="Q513" s="214">
        <v>0</v>
      </c>
      <c r="R513" s="214">
        <f t="shared" si="132"/>
        <v>0</v>
      </c>
      <c r="S513" s="214">
        <v>0</v>
      </c>
      <c r="T513" s="215">
        <f t="shared" si="133"/>
        <v>0</v>
      </c>
      <c r="AR513" s="25" t="s">
        <v>588</v>
      </c>
      <c r="AT513" s="25" t="s">
        <v>230</v>
      </c>
      <c r="AU513" s="25" t="s">
        <v>24</v>
      </c>
      <c r="AY513" s="25" t="s">
        <v>228</v>
      </c>
      <c r="BE513" s="216">
        <f t="shared" si="134"/>
        <v>0</v>
      </c>
      <c r="BF513" s="216">
        <f t="shared" si="135"/>
        <v>0</v>
      </c>
      <c r="BG513" s="216">
        <f t="shared" si="136"/>
        <v>0</v>
      </c>
      <c r="BH513" s="216">
        <f t="shared" si="137"/>
        <v>0</v>
      </c>
      <c r="BI513" s="216">
        <f t="shared" si="138"/>
        <v>0</v>
      </c>
      <c r="BJ513" s="25" t="s">
        <v>24</v>
      </c>
      <c r="BK513" s="216">
        <f t="shared" si="139"/>
        <v>0</v>
      </c>
      <c r="BL513" s="25" t="s">
        <v>588</v>
      </c>
      <c r="BM513" s="25" t="s">
        <v>5064</v>
      </c>
    </row>
    <row r="514" spans="2:65" s="1" customFormat="1" ht="31.5" customHeight="1">
      <c r="B514" s="42"/>
      <c r="C514" s="205" t="s">
        <v>2259</v>
      </c>
      <c r="D514" s="205" t="s">
        <v>230</v>
      </c>
      <c r="E514" s="206" t="s">
        <v>5065</v>
      </c>
      <c r="F514" s="207" t="s">
        <v>4227</v>
      </c>
      <c r="G514" s="208" t="s">
        <v>263</v>
      </c>
      <c r="H514" s="209">
        <v>12</v>
      </c>
      <c r="I514" s="210"/>
      <c r="J514" s="211">
        <f t="shared" si="130"/>
        <v>0</v>
      </c>
      <c r="K514" s="207" t="s">
        <v>3144</v>
      </c>
      <c r="L514" s="62"/>
      <c r="M514" s="212" t="s">
        <v>22</v>
      </c>
      <c r="N514" s="213" t="s">
        <v>50</v>
      </c>
      <c r="O514" s="43"/>
      <c r="P514" s="214">
        <f t="shared" si="131"/>
        <v>0</v>
      </c>
      <c r="Q514" s="214">
        <v>0</v>
      </c>
      <c r="R514" s="214">
        <f t="shared" si="132"/>
        <v>0</v>
      </c>
      <c r="S514" s="214">
        <v>0</v>
      </c>
      <c r="T514" s="215">
        <f t="shared" si="133"/>
        <v>0</v>
      </c>
      <c r="AR514" s="25" t="s">
        <v>588</v>
      </c>
      <c r="AT514" s="25" t="s">
        <v>230</v>
      </c>
      <c r="AU514" s="25" t="s">
        <v>24</v>
      </c>
      <c r="AY514" s="25" t="s">
        <v>228</v>
      </c>
      <c r="BE514" s="216">
        <f t="shared" si="134"/>
        <v>0</v>
      </c>
      <c r="BF514" s="216">
        <f t="shared" si="135"/>
        <v>0</v>
      </c>
      <c r="BG514" s="216">
        <f t="shared" si="136"/>
        <v>0</v>
      </c>
      <c r="BH514" s="216">
        <f t="shared" si="137"/>
        <v>0</v>
      </c>
      <c r="BI514" s="216">
        <f t="shared" si="138"/>
        <v>0</v>
      </c>
      <c r="BJ514" s="25" t="s">
        <v>24</v>
      </c>
      <c r="BK514" s="216">
        <f t="shared" si="139"/>
        <v>0</v>
      </c>
      <c r="BL514" s="25" t="s">
        <v>588</v>
      </c>
      <c r="BM514" s="25" t="s">
        <v>5066</v>
      </c>
    </row>
    <row r="515" spans="2:65" s="1" customFormat="1" ht="22.5" customHeight="1">
      <c r="B515" s="42"/>
      <c r="C515" s="205" t="s">
        <v>1037</v>
      </c>
      <c r="D515" s="205" t="s">
        <v>230</v>
      </c>
      <c r="E515" s="206" t="s">
        <v>5067</v>
      </c>
      <c r="F515" s="207" t="s">
        <v>4230</v>
      </c>
      <c r="G515" s="208" t="s">
        <v>263</v>
      </c>
      <c r="H515" s="209">
        <v>3</v>
      </c>
      <c r="I515" s="210"/>
      <c r="J515" s="211">
        <f t="shared" si="130"/>
        <v>0</v>
      </c>
      <c r="K515" s="207" t="s">
        <v>3144</v>
      </c>
      <c r="L515" s="62"/>
      <c r="M515" s="212" t="s">
        <v>22</v>
      </c>
      <c r="N515" s="213" t="s">
        <v>50</v>
      </c>
      <c r="O515" s="43"/>
      <c r="P515" s="214">
        <f t="shared" si="131"/>
        <v>0</v>
      </c>
      <c r="Q515" s="214">
        <v>0</v>
      </c>
      <c r="R515" s="214">
        <f t="shared" si="132"/>
        <v>0</v>
      </c>
      <c r="S515" s="214">
        <v>0</v>
      </c>
      <c r="T515" s="215">
        <f t="shared" si="133"/>
        <v>0</v>
      </c>
      <c r="AR515" s="25" t="s">
        <v>588</v>
      </c>
      <c r="AT515" s="25" t="s">
        <v>230</v>
      </c>
      <c r="AU515" s="25" t="s">
        <v>24</v>
      </c>
      <c r="AY515" s="25" t="s">
        <v>228</v>
      </c>
      <c r="BE515" s="216">
        <f t="shared" si="134"/>
        <v>0</v>
      </c>
      <c r="BF515" s="216">
        <f t="shared" si="135"/>
        <v>0</v>
      </c>
      <c r="BG515" s="216">
        <f t="shared" si="136"/>
        <v>0</v>
      </c>
      <c r="BH515" s="216">
        <f t="shared" si="137"/>
        <v>0</v>
      </c>
      <c r="BI515" s="216">
        <f t="shared" si="138"/>
        <v>0</v>
      </c>
      <c r="BJ515" s="25" t="s">
        <v>24</v>
      </c>
      <c r="BK515" s="216">
        <f t="shared" si="139"/>
        <v>0</v>
      </c>
      <c r="BL515" s="25" t="s">
        <v>588</v>
      </c>
      <c r="BM515" s="25" t="s">
        <v>5068</v>
      </c>
    </row>
    <row r="516" spans="2:65" s="1" customFormat="1" ht="31.5" customHeight="1">
      <c r="B516" s="42"/>
      <c r="C516" s="205" t="s">
        <v>1042</v>
      </c>
      <c r="D516" s="205" t="s">
        <v>230</v>
      </c>
      <c r="E516" s="206" t="s">
        <v>5069</v>
      </c>
      <c r="F516" s="207" t="s">
        <v>4236</v>
      </c>
      <c r="G516" s="208" t="s">
        <v>263</v>
      </c>
      <c r="H516" s="209">
        <v>6</v>
      </c>
      <c r="I516" s="210"/>
      <c r="J516" s="211">
        <f t="shared" si="130"/>
        <v>0</v>
      </c>
      <c r="K516" s="207" t="s">
        <v>3144</v>
      </c>
      <c r="L516" s="62"/>
      <c r="M516" s="212" t="s">
        <v>22</v>
      </c>
      <c r="N516" s="213" t="s">
        <v>50</v>
      </c>
      <c r="O516" s="43"/>
      <c r="P516" s="214">
        <f t="shared" si="131"/>
        <v>0</v>
      </c>
      <c r="Q516" s="214">
        <v>0</v>
      </c>
      <c r="R516" s="214">
        <f t="shared" si="132"/>
        <v>0</v>
      </c>
      <c r="S516" s="214">
        <v>0</v>
      </c>
      <c r="T516" s="215">
        <f t="shared" si="133"/>
        <v>0</v>
      </c>
      <c r="AR516" s="25" t="s">
        <v>588</v>
      </c>
      <c r="AT516" s="25" t="s">
        <v>230</v>
      </c>
      <c r="AU516" s="25" t="s">
        <v>24</v>
      </c>
      <c r="AY516" s="25" t="s">
        <v>228</v>
      </c>
      <c r="BE516" s="216">
        <f t="shared" si="134"/>
        <v>0</v>
      </c>
      <c r="BF516" s="216">
        <f t="shared" si="135"/>
        <v>0</v>
      </c>
      <c r="BG516" s="216">
        <f t="shared" si="136"/>
        <v>0</v>
      </c>
      <c r="BH516" s="216">
        <f t="shared" si="137"/>
        <v>0</v>
      </c>
      <c r="BI516" s="216">
        <f t="shared" si="138"/>
        <v>0</v>
      </c>
      <c r="BJ516" s="25" t="s">
        <v>24</v>
      </c>
      <c r="BK516" s="216">
        <f t="shared" si="139"/>
        <v>0</v>
      </c>
      <c r="BL516" s="25" t="s">
        <v>588</v>
      </c>
      <c r="BM516" s="25" t="s">
        <v>5070</v>
      </c>
    </row>
    <row r="517" spans="2:65" s="1" customFormat="1" ht="31.5" customHeight="1">
      <c r="B517" s="42"/>
      <c r="C517" s="205" t="s">
        <v>1047</v>
      </c>
      <c r="D517" s="205" t="s">
        <v>230</v>
      </c>
      <c r="E517" s="206" t="s">
        <v>5071</v>
      </c>
      <c r="F517" s="207" t="s">
        <v>4239</v>
      </c>
      <c r="G517" s="208" t="s">
        <v>263</v>
      </c>
      <c r="H517" s="209">
        <v>7</v>
      </c>
      <c r="I517" s="210"/>
      <c r="J517" s="211">
        <f t="shared" si="130"/>
        <v>0</v>
      </c>
      <c r="K517" s="207" t="s">
        <v>3144</v>
      </c>
      <c r="L517" s="62"/>
      <c r="M517" s="212" t="s">
        <v>22</v>
      </c>
      <c r="N517" s="213" t="s">
        <v>50</v>
      </c>
      <c r="O517" s="43"/>
      <c r="P517" s="214">
        <f t="shared" si="131"/>
        <v>0</v>
      </c>
      <c r="Q517" s="214">
        <v>0</v>
      </c>
      <c r="R517" s="214">
        <f t="shared" si="132"/>
        <v>0</v>
      </c>
      <c r="S517" s="214">
        <v>0</v>
      </c>
      <c r="T517" s="215">
        <f t="shared" si="133"/>
        <v>0</v>
      </c>
      <c r="AR517" s="25" t="s">
        <v>588</v>
      </c>
      <c r="AT517" s="25" t="s">
        <v>230</v>
      </c>
      <c r="AU517" s="25" t="s">
        <v>24</v>
      </c>
      <c r="AY517" s="25" t="s">
        <v>228</v>
      </c>
      <c r="BE517" s="216">
        <f t="shared" si="134"/>
        <v>0</v>
      </c>
      <c r="BF517" s="216">
        <f t="shared" si="135"/>
        <v>0</v>
      </c>
      <c r="BG517" s="216">
        <f t="shared" si="136"/>
        <v>0</v>
      </c>
      <c r="BH517" s="216">
        <f t="shared" si="137"/>
        <v>0</v>
      </c>
      <c r="BI517" s="216">
        <f t="shared" si="138"/>
        <v>0</v>
      </c>
      <c r="BJ517" s="25" t="s">
        <v>24</v>
      </c>
      <c r="BK517" s="216">
        <f t="shared" si="139"/>
        <v>0</v>
      </c>
      <c r="BL517" s="25" t="s">
        <v>588</v>
      </c>
      <c r="BM517" s="25" t="s">
        <v>5072</v>
      </c>
    </row>
    <row r="518" spans="2:65" s="1" customFormat="1" ht="22.5" customHeight="1">
      <c r="B518" s="42"/>
      <c r="C518" s="205" t="s">
        <v>819</v>
      </c>
      <c r="D518" s="205" t="s">
        <v>230</v>
      </c>
      <c r="E518" s="206" t="s">
        <v>5073</v>
      </c>
      <c r="F518" s="207" t="s">
        <v>4242</v>
      </c>
      <c r="G518" s="208" t="s">
        <v>675</v>
      </c>
      <c r="H518" s="209">
        <v>4</v>
      </c>
      <c r="I518" s="210"/>
      <c r="J518" s="211">
        <f t="shared" si="130"/>
        <v>0</v>
      </c>
      <c r="K518" s="207" t="s">
        <v>3144</v>
      </c>
      <c r="L518" s="62"/>
      <c r="M518" s="212" t="s">
        <v>22</v>
      </c>
      <c r="N518" s="213" t="s">
        <v>50</v>
      </c>
      <c r="O518" s="43"/>
      <c r="P518" s="214">
        <f t="shared" si="131"/>
        <v>0</v>
      </c>
      <c r="Q518" s="214">
        <v>0</v>
      </c>
      <c r="R518" s="214">
        <f t="shared" si="132"/>
        <v>0</v>
      </c>
      <c r="S518" s="214">
        <v>0</v>
      </c>
      <c r="T518" s="215">
        <f t="shared" si="133"/>
        <v>0</v>
      </c>
      <c r="AR518" s="25" t="s">
        <v>588</v>
      </c>
      <c r="AT518" s="25" t="s">
        <v>230</v>
      </c>
      <c r="AU518" s="25" t="s">
        <v>24</v>
      </c>
      <c r="AY518" s="25" t="s">
        <v>228</v>
      </c>
      <c r="BE518" s="216">
        <f t="shared" si="134"/>
        <v>0</v>
      </c>
      <c r="BF518" s="216">
        <f t="shared" si="135"/>
        <v>0</v>
      </c>
      <c r="BG518" s="216">
        <f t="shared" si="136"/>
        <v>0</v>
      </c>
      <c r="BH518" s="216">
        <f t="shared" si="137"/>
        <v>0</v>
      </c>
      <c r="BI518" s="216">
        <f t="shared" si="138"/>
        <v>0</v>
      </c>
      <c r="BJ518" s="25" t="s">
        <v>24</v>
      </c>
      <c r="BK518" s="216">
        <f t="shared" si="139"/>
        <v>0</v>
      </c>
      <c r="BL518" s="25" t="s">
        <v>588</v>
      </c>
      <c r="BM518" s="25" t="s">
        <v>5074</v>
      </c>
    </row>
    <row r="519" spans="2:65" s="11" customFormat="1" ht="37.35" customHeight="1">
      <c r="B519" s="188"/>
      <c r="C519" s="189"/>
      <c r="D519" s="202" t="s">
        <v>78</v>
      </c>
      <c r="E519" s="296" t="s">
        <v>10</v>
      </c>
      <c r="F519" s="296" t="s">
        <v>5075</v>
      </c>
      <c r="G519" s="189"/>
      <c r="H519" s="189"/>
      <c r="I519" s="192"/>
      <c r="J519" s="297">
        <f>BK519</f>
        <v>0</v>
      </c>
      <c r="K519" s="189"/>
      <c r="L519" s="194"/>
      <c r="M519" s="195"/>
      <c r="N519" s="196"/>
      <c r="O519" s="196"/>
      <c r="P519" s="197">
        <f>SUM(P520:P530)</f>
        <v>0</v>
      </c>
      <c r="Q519" s="196"/>
      <c r="R519" s="197">
        <f>SUM(R520:R530)</f>
        <v>0</v>
      </c>
      <c r="S519" s="196"/>
      <c r="T519" s="198">
        <f>SUM(T520:T530)</f>
        <v>0</v>
      </c>
      <c r="AR519" s="199" t="s">
        <v>101</v>
      </c>
      <c r="AT519" s="200" t="s">
        <v>78</v>
      </c>
      <c r="AU519" s="200" t="s">
        <v>79</v>
      </c>
      <c r="AY519" s="199" t="s">
        <v>228</v>
      </c>
      <c r="BK519" s="201">
        <f>SUM(BK520:BK530)</f>
        <v>0</v>
      </c>
    </row>
    <row r="520" spans="2:65" s="1" customFormat="1" ht="57" customHeight="1">
      <c r="B520" s="42"/>
      <c r="C520" s="205" t="s">
        <v>823</v>
      </c>
      <c r="D520" s="205" t="s">
        <v>230</v>
      </c>
      <c r="E520" s="206" t="s">
        <v>5076</v>
      </c>
      <c r="F520" s="207" t="s">
        <v>5077</v>
      </c>
      <c r="G520" s="208" t="s">
        <v>852</v>
      </c>
      <c r="H520" s="209">
        <v>1</v>
      </c>
      <c r="I520" s="210"/>
      <c r="J520" s="211">
        <f>ROUND(I520*H520,2)</f>
        <v>0</v>
      </c>
      <c r="K520" s="207" t="s">
        <v>3144</v>
      </c>
      <c r="L520" s="62"/>
      <c r="M520" s="212" t="s">
        <v>22</v>
      </c>
      <c r="N520" s="213" t="s">
        <v>50</v>
      </c>
      <c r="O520" s="43"/>
      <c r="P520" s="214">
        <f>O520*H520</f>
        <v>0</v>
      </c>
      <c r="Q520" s="214">
        <v>0</v>
      </c>
      <c r="R520" s="214">
        <f>Q520*H520</f>
        <v>0</v>
      </c>
      <c r="S520" s="214">
        <v>0</v>
      </c>
      <c r="T520" s="215">
        <f>S520*H520</f>
        <v>0</v>
      </c>
      <c r="AR520" s="25" t="s">
        <v>588</v>
      </c>
      <c r="AT520" s="25" t="s">
        <v>230</v>
      </c>
      <c r="AU520" s="25" t="s">
        <v>24</v>
      </c>
      <c r="AY520" s="25" t="s">
        <v>228</v>
      </c>
      <c r="BE520" s="216">
        <f>IF(N520="základní",J520,0)</f>
        <v>0</v>
      </c>
      <c r="BF520" s="216">
        <f>IF(N520="snížená",J520,0)</f>
        <v>0</v>
      </c>
      <c r="BG520" s="216">
        <f>IF(N520="zákl. přenesená",J520,0)</f>
        <v>0</v>
      </c>
      <c r="BH520" s="216">
        <f>IF(N520="sníž. přenesená",J520,0)</f>
        <v>0</v>
      </c>
      <c r="BI520" s="216">
        <f>IF(N520="nulová",J520,0)</f>
        <v>0</v>
      </c>
      <c r="BJ520" s="25" t="s">
        <v>24</v>
      </c>
      <c r="BK520" s="216">
        <f>ROUND(I520*H520,2)</f>
        <v>0</v>
      </c>
      <c r="BL520" s="25" t="s">
        <v>588</v>
      </c>
      <c r="BM520" s="25" t="s">
        <v>5078</v>
      </c>
    </row>
    <row r="521" spans="2:65" s="1" customFormat="1" ht="94.5">
      <c r="B521" s="42"/>
      <c r="C521" s="64"/>
      <c r="D521" s="219" t="s">
        <v>640</v>
      </c>
      <c r="E521" s="64"/>
      <c r="F521" s="280" t="s">
        <v>5079</v>
      </c>
      <c r="G521" s="64"/>
      <c r="H521" s="64"/>
      <c r="I521" s="173"/>
      <c r="J521" s="64"/>
      <c r="K521" s="64"/>
      <c r="L521" s="62"/>
      <c r="M521" s="255"/>
      <c r="N521" s="43"/>
      <c r="O521" s="43"/>
      <c r="P521" s="43"/>
      <c r="Q521" s="43"/>
      <c r="R521" s="43"/>
      <c r="S521" s="43"/>
      <c r="T521" s="79"/>
      <c r="AT521" s="25" t="s">
        <v>640</v>
      </c>
      <c r="AU521" s="25" t="s">
        <v>24</v>
      </c>
    </row>
    <row r="522" spans="2:65" s="1" customFormat="1" ht="31.5" customHeight="1">
      <c r="B522" s="42"/>
      <c r="C522" s="205" t="s">
        <v>828</v>
      </c>
      <c r="D522" s="205" t="s">
        <v>230</v>
      </c>
      <c r="E522" s="206" t="s">
        <v>5080</v>
      </c>
      <c r="F522" s="207" t="s">
        <v>4892</v>
      </c>
      <c r="G522" s="208" t="s">
        <v>852</v>
      </c>
      <c r="H522" s="209">
        <v>2</v>
      </c>
      <c r="I522" s="210"/>
      <c r="J522" s="211">
        <f t="shared" ref="J522:J530" si="140">ROUND(I522*H522,2)</f>
        <v>0</v>
      </c>
      <c r="K522" s="207" t="s">
        <v>3144</v>
      </c>
      <c r="L522" s="62"/>
      <c r="M522" s="212" t="s">
        <v>22</v>
      </c>
      <c r="N522" s="213" t="s">
        <v>50</v>
      </c>
      <c r="O522" s="43"/>
      <c r="P522" s="214">
        <f t="shared" ref="P522:P530" si="141">O522*H522</f>
        <v>0</v>
      </c>
      <c r="Q522" s="214">
        <v>0</v>
      </c>
      <c r="R522" s="214">
        <f t="shared" ref="R522:R530" si="142">Q522*H522</f>
        <v>0</v>
      </c>
      <c r="S522" s="214">
        <v>0</v>
      </c>
      <c r="T522" s="215">
        <f t="shared" ref="T522:T530" si="143">S522*H522</f>
        <v>0</v>
      </c>
      <c r="AR522" s="25" t="s">
        <v>588</v>
      </c>
      <c r="AT522" s="25" t="s">
        <v>230</v>
      </c>
      <c r="AU522" s="25" t="s">
        <v>24</v>
      </c>
      <c r="AY522" s="25" t="s">
        <v>228</v>
      </c>
      <c r="BE522" s="216">
        <f t="shared" ref="BE522:BE530" si="144">IF(N522="základní",J522,0)</f>
        <v>0</v>
      </c>
      <c r="BF522" s="216">
        <f t="shared" ref="BF522:BF530" si="145">IF(N522="snížená",J522,0)</f>
        <v>0</v>
      </c>
      <c r="BG522" s="216">
        <f t="shared" ref="BG522:BG530" si="146">IF(N522="zákl. přenesená",J522,0)</f>
        <v>0</v>
      </c>
      <c r="BH522" s="216">
        <f t="shared" ref="BH522:BH530" si="147">IF(N522="sníž. přenesená",J522,0)</f>
        <v>0</v>
      </c>
      <c r="BI522" s="216">
        <f t="shared" ref="BI522:BI530" si="148">IF(N522="nulová",J522,0)</f>
        <v>0</v>
      </c>
      <c r="BJ522" s="25" t="s">
        <v>24</v>
      </c>
      <c r="BK522" s="216">
        <f t="shared" ref="BK522:BK530" si="149">ROUND(I522*H522,2)</f>
        <v>0</v>
      </c>
      <c r="BL522" s="25" t="s">
        <v>588</v>
      </c>
      <c r="BM522" s="25" t="s">
        <v>5081</v>
      </c>
    </row>
    <row r="523" spans="2:65" s="1" customFormat="1" ht="22.5" customHeight="1">
      <c r="B523" s="42"/>
      <c r="C523" s="205" t="s">
        <v>832</v>
      </c>
      <c r="D523" s="205" t="s">
        <v>230</v>
      </c>
      <c r="E523" s="206" t="s">
        <v>5082</v>
      </c>
      <c r="F523" s="207" t="s">
        <v>4912</v>
      </c>
      <c r="G523" s="208" t="s">
        <v>852</v>
      </c>
      <c r="H523" s="209">
        <v>1</v>
      </c>
      <c r="I523" s="210"/>
      <c r="J523" s="211">
        <f t="shared" si="140"/>
        <v>0</v>
      </c>
      <c r="K523" s="207" t="s">
        <v>3144</v>
      </c>
      <c r="L523" s="62"/>
      <c r="M523" s="212" t="s">
        <v>22</v>
      </c>
      <c r="N523" s="213" t="s">
        <v>50</v>
      </c>
      <c r="O523" s="43"/>
      <c r="P523" s="214">
        <f t="shared" si="141"/>
        <v>0</v>
      </c>
      <c r="Q523" s="214">
        <v>0</v>
      </c>
      <c r="R523" s="214">
        <f t="shared" si="142"/>
        <v>0</v>
      </c>
      <c r="S523" s="214">
        <v>0</v>
      </c>
      <c r="T523" s="215">
        <f t="shared" si="143"/>
        <v>0</v>
      </c>
      <c r="AR523" s="25" t="s">
        <v>588</v>
      </c>
      <c r="AT523" s="25" t="s">
        <v>230</v>
      </c>
      <c r="AU523" s="25" t="s">
        <v>24</v>
      </c>
      <c r="AY523" s="25" t="s">
        <v>228</v>
      </c>
      <c r="BE523" s="216">
        <f t="shared" si="144"/>
        <v>0</v>
      </c>
      <c r="BF523" s="216">
        <f t="shared" si="145"/>
        <v>0</v>
      </c>
      <c r="BG523" s="216">
        <f t="shared" si="146"/>
        <v>0</v>
      </c>
      <c r="BH523" s="216">
        <f t="shared" si="147"/>
        <v>0</v>
      </c>
      <c r="BI523" s="216">
        <f t="shared" si="148"/>
        <v>0</v>
      </c>
      <c r="BJ523" s="25" t="s">
        <v>24</v>
      </c>
      <c r="BK523" s="216">
        <f t="shared" si="149"/>
        <v>0</v>
      </c>
      <c r="BL523" s="25" t="s">
        <v>588</v>
      </c>
      <c r="BM523" s="25" t="s">
        <v>5083</v>
      </c>
    </row>
    <row r="524" spans="2:65" s="1" customFormat="1" ht="22.5" customHeight="1">
      <c r="B524" s="42"/>
      <c r="C524" s="205" t="s">
        <v>836</v>
      </c>
      <c r="D524" s="205" t="s">
        <v>230</v>
      </c>
      <c r="E524" s="206" t="s">
        <v>5084</v>
      </c>
      <c r="F524" s="207" t="s">
        <v>4433</v>
      </c>
      <c r="G524" s="208" t="s">
        <v>852</v>
      </c>
      <c r="H524" s="209">
        <v>2</v>
      </c>
      <c r="I524" s="210"/>
      <c r="J524" s="211">
        <f t="shared" si="140"/>
        <v>0</v>
      </c>
      <c r="K524" s="207" t="s">
        <v>3144</v>
      </c>
      <c r="L524" s="62"/>
      <c r="M524" s="212" t="s">
        <v>22</v>
      </c>
      <c r="N524" s="213" t="s">
        <v>50</v>
      </c>
      <c r="O524" s="43"/>
      <c r="P524" s="214">
        <f t="shared" si="141"/>
        <v>0</v>
      </c>
      <c r="Q524" s="214">
        <v>0</v>
      </c>
      <c r="R524" s="214">
        <f t="shared" si="142"/>
        <v>0</v>
      </c>
      <c r="S524" s="214">
        <v>0</v>
      </c>
      <c r="T524" s="215">
        <f t="shared" si="143"/>
        <v>0</v>
      </c>
      <c r="AR524" s="25" t="s">
        <v>588</v>
      </c>
      <c r="AT524" s="25" t="s">
        <v>230</v>
      </c>
      <c r="AU524" s="25" t="s">
        <v>24</v>
      </c>
      <c r="AY524" s="25" t="s">
        <v>228</v>
      </c>
      <c r="BE524" s="216">
        <f t="shared" si="144"/>
        <v>0</v>
      </c>
      <c r="BF524" s="216">
        <f t="shared" si="145"/>
        <v>0</v>
      </c>
      <c r="BG524" s="216">
        <f t="shared" si="146"/>
        <v>0</v>
      </c>
      <c r="BH524" s="216">
        <f t="shared" si="147"/>
        <v>0</v>
      </c>
      <c r="BI524" s="216">
        <f t="shared" si="148"/>
        <v>0</v>
      </c>
      <c r="BJ524" s="25" t="s">
        <v>24</v>
      </c>
      <c r="BK524" s="216">
        <f t="shared" si="149"/>
        <v>0</v>
      </c>
      <c r="BL524" s="25" t="s">
        <v>588</v>
      </c>
      <c r="BM524" s="25" t="s">
        <v>5085</v>
      </c>
    </row>
    <row r="525" spans="2:65" s="1" customFormat="1" ht="22.5" customHeight="1">
      <c r="B525" s="42"/>
      <c r="C525" s="205" t="s">
        <v>840</v>
      </c>
      <c r="D525" s="205" t="s">
        <v>230</v>
      </c>
      <c r="E525" s="206" t="s">
        <v>5086</v>
      </c>
      <c r="F525" s="207" t="s">
        <v>4935</v>
      </c>
      <c r="G525" s="208" t="s">
        <v>852</v>
      </c>
      <c r="H525" s="209">
        <v>2</v>
      </c>
      <c r="I525" s="210"/>
      <c r="J525" s="211">
        <f t="shared" si="140"/>
        <v>0</v>
      </c>
      <c r="K525" s="207" t="s">
        <v>3144</v>
      </c>
      <c r="L525" s="62"/>
      <c r="M525" s="212" t="s">
        <v>22</v>
      </c>
      <c r="N525" s="213" t="s">
        <v>50</v>
      </c>
      <c r="O525" s="43"/>
      <c r="P525" s="214">
        <f t="shared" si="141"/>
        <v>0</v>
      </c>
      <c r="Q525" s="214">
        <v>0</v>
      </c>
      <c r="R525" s="214">
        <f t="shared" si="142"/>
        <v>0</v>
      </c>
      <c r="S525" s="214">
        <v>0</v>
      </c>
      <c r="T525" s="215">
        <f t="shared" si="143"/>
        <v>0</v>
      </c>
      <c r="AR525" s="25" t="s">
        <v>588</v>
      </c>
      <c r="AT525" s="25" t="s">
        <v>230</v>
      </c>
      <c r="AU525" s="25" t="s">
        <v>24</v>
      </c>
      <c r="AY525" s="25" t="s">
        <v>228</v>
      </c>
      <c r="BE525" s="216">
        <f t="shared" si="144"/>
        <v>0</v>
      </c>
      <c r="BF525" s="216">
        <f t="shared" si="145"/>
        <v>0</v>
      </c>
      <c r="BG525" s="216">
        <f t="shared" si="146"/>
        <v>0</v>
      </c>
      <c r="BH525" s="216">
        <f t="shared" si="147"/>
        <v>0</v>
      </c>
      <c r="BI525" s="216">
        <f t="shared" si="148"/>
        <v>0</v>
      </c>
      <c r="BJ525" s="25" t="s">
        <v>24</v>
      </c>
      <c r="BK525" s="216">
        <f t="shared" si="149"/>
        <v>0</v>
      </c>
      <c r="BL525" s="25" t="s">
        <v>588</v>
      </c>
      <c r="BM525" s="25" t="s">
        <v>5087</v>
      </c>
    </row>
    <row r="526" spans="2:65" s="1" customFormat="1" ht="44.25" customHeight="1">
      <c r="B526" s="42"/>
      <c r="C526" s="205" t="s">
        <v>844</v>
      </c>
      <c r="D526" s="205" t="s">
        <v>230</v>
      </c>
      <c r="E526" s="206" t="s">
        <v>5088</v>
      </c>
      <c r="F526" s="207" t="s">
        <v>4459</v>
      </c>
      <c r="G526" s="208" t="s">
        <v>675</v>
      </c>
      <c r="H526" s="209">
        <v>5</v>
      </c>
      <c r="I526" s="210"/>
      <c r="J526" s="211">
        <f t="shared" si="140"/>
        <v>0</v>
      </c>
      <c r="K526" s="207" t="s">
        <v>3144</v>
      </c>
      <c r="L526" s="62"/>
      <c r="M526" s="212" t="s">
        <v>22</v>
      </c>
      <c r="N526" s="213" t="s">
        <v>50</v>
      </c>
      <c r="O526" s="43"/>
      <c r="P526" s="214">
        <f t="shared" si="141"/>
        <v>0</v>
      </c>
      <c r="Q526" s="214">
        <v>0</v>
      </c>
      <c r="R526" s="214">
        <f t="shared" si="142"/>
        <v>0</v>
      </c>
      <c r="S526" s="214">
        <v>0</v>
      </c>
      <c r="T526" s="215">
        <f t="shared" si="143"/>
        <v>0</v>
      </c>
      <c r="AR526" s="25" t="s">
        <v>588</v>
      </c>
      <c r="AT526" s="25" t="s">
        <v>230</v>
      </c>
      <c r="AU526" s="25" t="s">
        <v>24</v>
      </c>
      <c r="AY526" s="25" t="s">
        <v>228</v>
      </c>
      <c r="BE526" s="216">
        <f t="shared" si="144"/>
        <v>0</v>
      </c>
      <c r="BF526" s="216">
        <f t="shared" si="145"/>
        <v>0</v>
      </c>
      <c r="BG526" s="216">
        <f t="shared" si="146"/>
        <v>0</v>
      </c>
      <c r="BH526" s="216">
        <f t="shared" si="147"/>
        <v>0</v>
      </c>
      <c r="BI526" s="216">
        <f t="shared" si="148"/>
        <v>0</v>
      </c>
      <c r="BJ526" s="25" t="s">
        <v>24</v>
      </c>
      <c r="BK526" s="216">
        <f t="shared" si="149"/>
        <v>0</v>
      </c>
      <c r="BL526" s="25" t="s">
        <v>588</v>
      </c>
      <c r="BM526" s="25" t="s">
        <v>5089</v>
      </c>
    </row>
    <row r="527" spans="2:65" s="1" customFormat="1" ht="44.25" customHeight="1">
      <c r="B527" s="42"/>
      <c r="C527" s="205" t="s">
        <v>849</v>
      </c>
      <c r="D527" s="205" t="s">
        <v>230</v>
      </c>
      <c r="E527" s="206" t="s">
        <v>5090</v>
      </c>
      <c r="F527" s="207" t="s">
        <v>4215</v>
      </c>
      <c r="G527" s="208" t="s">
        <v>675</v>
      </c>
      <c r="H527" s="209">
        <v>8</v>
      </c>
      <c r="I527" s="210"/>
      <c r="J527" s="211">
        <f t="shared" si="140"/>
        <v>0</v>
      </c>
      <c r="K527" s="207" t="s">
        <v>3144</v>
      </c>
      <c r="L527" s="62"/>
      <c r="M527" s="212" t="s">
        <v>22</v>
      </c>
      <c r="N527" s="213" t="s">
        <v>50</v>
      </c>
      <c r="O527" s="43"/>
      <c r="P527" s="214">
        <f t="shared" si="141"/>
        <v>0</v>
      </c>
      <c r="Q527" s="214">
        <v>0</v>
      </c>
      <c r="R527" s="214">
        <f t="shared" si="142"/>
        <v>0</v>
      </c>
      <c r="S527" s="214">
        <v>0</v>
      </c>
      <c r="T527" s="215">
        <f t="shared" si="143"/>
        <v>0</v>
      </c>
      <c r="AR527" s="25" t="s">
        <v>588</v>
      </c>
      <c r="AT527" s="25" t="s">
        <v>230</v>
      </c>
      <c r="AU527" s="25" t="s">
        <v>24</v>
      </c>
      <c r="AY527" s="25" t="s">
        <v>228</v>
      </c>
      <c r="BE527" s="216">
        <f t="shared" si="144"/>
        <v>0</v>
      </c>
      <c r="BF527" s="216">
        <f t="shared" si="145"/>
        <v>0</v>
      </c>
      <c r="BG527" s="216">
        <f t="shared" si="146"/>
        <v>0</v>
      </c>
      <c r="BH527" s="216">
        <f t="shared" si="147"/>
        <v>0</v>
      </c>
      <c r="BI527" s="216">
        <f t="shared" si="148"/>
        <v>0</v>
      </c>
      <c r="BJ527" s="25" t="s">
        <v>24</v>
      </c>
      <c r="BK527" s="216">
        <f t="shared" si="149"/>
        <v>0</v>
      </c>
      <c r="BL527" s="25" t="s">
        <v>588</v>
      </c>
      <c r="BM527" s="25" t="s">
        <v>5091</v>
      </c>
    </row>
    <row r="528" spans="2:65" s="1" customFormat="1" ht="22.5" customHeight="1">
      <c r="B528" s="42"/>
      <c r="C528" s="205" t="s">
        <v>5092</v>
      </c>
      <c r="D528" s="205" t="s">
        <v>230</v>
      </c>
      <c r="E528" s="206" t="s">
        <v>5093</v>
      </c>
      <c r="F528" s="207" t="s">
        <v>4230</v>
      </c>
      <c r="G528" s="208" t="s">
        <v>263</v>
      </c>
      <c r="H528" s="209">
        <v>1</v>
      </c>
      <c r="I528" s="210"/>
      <c r="J528" s="211">
        <f t="shared" si="140"/>
        <v>0</v>
      </c>
      <c r="K528" s="207" t="s">
        <v>3144</v>
      </c>
      <c r="L528" s="62"/>
      <c r="M528" s="212" t="s">
        <v>22</v>
      </c>
      <c r="N528" s="213" t="s">
        <v>50</v>
      </c>
      <c r="O528" s="43"/>
      <c r="P528" s="214">
        <f t="shared" si="141"/>
        <v>0</v>
      </c>
      <c r="Q528" s="214">
        <v>0</v>
      </c>
      <c r="R528" s="214">
        <f t="shared" si="142"/>
        <v>0</v>
      </c>
      <c r="S528" s="214">
        <v>0</v>
      </c>
      <c r="T528" s="215">
        <f t="shared" si="143"/>
        <v>0</v>
      </c>
      <c r="AR528" s="25" t="s">
        <v>588</v>
      </c>
      <c r="AT528" s="25" t="s">
        <v>230</v>
      </c>
      <c r="AU528" s="25" t="s">
        <v>24</v>
      </c>
      <c r="AY528" s="25" t="s">
        <v>228</v>
      </c>
      <c r="BE528" s="216">
        <f t="shared" si="144"/>
        <v>0</v>
      </c>
      <c r="BF528" s="216">
        <f t="shared" si="145"/>
        <v>0</v>
      </c>
      <c r="BG528" s="216">
        <f t="shared" si="146"/>
        <v>0</v>
      </c>
      <c r="BH528" s="216">
        <f t="shared" si="147"/>
        <v>0</v>
      </c>
      <c r="BI528" s="216">
        <f t="shared" si="148"/>
        <v>0</v>
      </c>
      <c r="BJ528" s="25" t="s">
        <v>24</v>
      </c>
      <c r="BK528" s="216">
        <f t="shared" si="149"/>
        <v>0</v>
      </c>
      <c r="BL528" s="25" t="s">
        <v>588</v>
      </c>
      <c r="BM528" s="25" t="s">
        <v>5094</v>
      </c>
    </row>
    <row r="529" spans="2:65" s="1" customFormat="1" ht="31.5" customHeight="1">
      <c r="B529" s="42"/>
      <c r="C529" s="205" t="s">
        <v>855</v>
      </c>
      <c r="D529" s="205" t="s">
        <v>230</v>
      </c>
      <c r="E529" s="206" t="s">
        <v>5095</v>
      </c>
      <c r="F529" s="207" t="s">
        <v>4236</v>
      </c>
      <c r="G529" s="208" t="s">
        <v>263</v>
      </c>
      <c r="H529" s="209">
        <v>4</v>
      </c>
      <c r="I529" s="210"/>
      <c r="J529" s="211">
        <f t="shared" si="140"/>
        <v>0</v>
      </c>
      <c r="K529" s="207" t="s">
        <v>3144</v>
      </c>
      <c r="L529" s="62"/>
      <c r="M529" s="212" t="s">
        <v>22</v>
      </c>
      <c r="N529" s="213" t="s">
        <v>50</v>
      </c>
      <c r="O529" s="43"/>
      <c r="P529" s="214">
        <f t="shared" si="141"/>
        <v>0</v>
      </c>
      <c r="Q529" s="214">
        <v>0</v>
      </c>
      <c r="R529" s="214">
        <f t="shared" si="142"/>
        <v>0</v>
      </c>
      <c r="S529" s="214">
        <v>0</v>
      </c>
      <c r="T529" s="215">
        <f t="shared" si="143"/>
        <v>0</v>
      </c>
      <c r="AR529" s="25" t="s">
        <v>588</v>
      </c>
      <c r="AT529" s="25" t="s">
        <v>230</v>
      </c>
      <c r="AU529" s="25" t="s">
        <v>24</v>
      </c>
      <c r="AY529" s="25" t="s">
        <v>228</v>
      </c>
      <c r="BE529" s="216">
        <f t="shared" si="144"/>
        <v>0</v>
      </c>
      <c r="BF529" s="216">
        <f t="shared" si="145"/>
        <v>0</v>
      </c>
      <c r="BG529" s="216">
        <f t="shared" si="146"/>
        <v>0</v>
      </c>
      <c r="BH529" s="216">
        <f t="shared" si="147"/>
        <v>0</v>
      </c>
      <c r="BI529" s="216">
        <f t="shared" si="148"/>
        <v>0</v>
      </c>
      <c r="BJ529" s="25" t="s">
        <v>24</v>
      </c>
      <c r="BK529" s="216">
        <f t="shared" si="149"/>
        <v>0</v>
      </c>
      <c r="BL529" s="25" t="s">
        <v>588</v>
      </c>
      <c r="BM529" s="25" t="s">
        <v>5096</v>
      </c>
    </row>
    <row r="530" spans="2:65" s="1" customFormat="1" ht="22.5" customHeight="1">
      <c r="B530" s="42"/>
      <c r="C530" s="205" t="s">
        <v>859</v>
      </c>
      <c r="D530" s="205" t="s">
        <v>230</v>
      </c>
      <c r="E530" s="206" t="s">
        <v>5097</v>
      </c>
      <c r="F530" s="207" t="s">
        <v>4242</v>
      </c>
      <c r="G530" s="208" t="s">
        <v>675</v>
      </c>
      <c r="H530" s="209">
        <v>1</v>
      </c>
      <c r="I530" s="210"/>
      <c r="J530" s="211">
        <f t="shared" si="140"/>
        <v>0</v>
      </c>
      <c r="K530" s="207" t="s">
        <v>3144</v>
      </c>
      <c r="L530" s="62"/>
      <c r="M530" s="212" t="s">
        <v>22</v>
      </c>
      <c r="N530" s="213" t="s">
        <v>50</v>
      </c>
      <c r="O530" s="43"/>
      <c r="P530" s="214">
        <f t="shared" si="141"/>
        <v>0</v>
      </c>
      <c r="Q530" s="214">
        <v>0</v>
      </c>
      <c r="R530" s="214">
        <f t="shared" si="142"/>
        <v>0</v>
      </c>
      <c r="S530" s="214">
        <v>0</v>
      </c>
      <c r="T530" s="215">
        <f t="shared" si="143"/>
        <v>0</v>
      </c>
      <c r="AR530" s="25" t="s">
        <v>588</v>
      </c>
      <c r="AT530" s="25" t="s">
        <v>230</v>
      </c>
      <c r="AU530" s="25" t="s">
        <v>24</v>
      </c>
      <c r="AY530" s="25" t="s">
        <v>228</v>
      </c>
      <c r="BE530" s="216">
        <f t="shared" si="144"/>
        <v>0</v>
      </c>
      <c r="BF530" s="216">
        <f t="shared" si="145"/>
        <v>0</v>
      </c>
      <c r="BG530" s="216">
        <f t="shared" si="146"/>
        <v>0</v>
      </c>
      <c r="BH530" s="216">
        <f t="shared" si="147"/>
        <v>0</v>
      </c>
      <c r="BI530" s="216">
        <f t="shared" si="148"/>
        <v>0</v>
      </c>
      <c r="BJ530" s="25" t="s">
        <v>24</v>
      </c>
      <c r="BK530" s="216">
        <f t="shared" si="149"/>
        <v>0</v>
      </c>
      <c r="BL530" s="25" t="s">
        <v>588</v>
      </c>
      <c r="BM530" s="25" t="s">
        <v>5098</v>
      </c>
    </row>
    <row r="531" spans="2:65" s="11" customFormat="1" ht="37.35" customHeight="1">
      <c r="B531" s="188"/>
      <c r="C531" s="189"/>
      <c r="D531" s="202" t="s">
        <v>78</v>
      </c>
      <c r="E531" s="296" t="s">
        <v>304</v>
      </c>
      <c r="F531" s="296" t="s">
        <v>5099</v>
      </c>
      <c r="G531" s="189"/>
      <c r="H531" s="189"/>
      <c r="I531" s="192"/>
      <c r="J531" s="297">
        <f>BK531</f>
        <v>0</v>
      </c>
      <c r="K531" s="189"/>
      <c r="L531" s="194"/>
      <c r="M531" s="195"/>
      <c r="N531" s="196"/>
      <c r="O531" s="196"/>
      <c r="P531" s="197">
        <f>SUM(P532:P542)</f>
        <v>0</v>
      </c>
      <c r="Q531" s="196"/>
      <c r="R531" s="197">
        <f>SUM(R532:R542)</f>
        <v>0</v>
      </c>
      <c r="S531" s="196"/>
      <c r="T531" s="198">
        <f>SUM(T532:T542)</f>
        <v>0</v>
      </c>
      <c r="AR531" s="199" t="s">
        <v>101</v>
      </c>
      <c r="AT531" s="200" t="s">
        <v>78</v>
      </c>
      <c r="AU531" s="200" t="s">
        <v>79</v>
      </c>
      <c r="AY531" s="199" t="s">
        <v>228</v>
      </c>
      <c r="BK531" s="201">
        <f>SUM(BK532:BK542)</f>
        <v>0</v>
      </c>
    </row>
    <row r="532" spans="2:65" s="1" customFormat="1" ht="57" customHeight="1">
      <c r="B532" s="42"/>
      <c r="C532" s="205" t="s">
        <v>2642</v>
      </c>
      <c r="D532" s="205" t="s">
        <v>230</v>
      </c>
      <c r="E532" s="206" t="s">
        <v>5100</v>
      </c>
      <c r="F532" s="207" t="s">
        <v>5077</v>
      </c>
      <c r="G532" s="208" t="s">
        <v>852</v>
      </c>
      <c r="H532" s="209">
        <v>1</v>
      </c>
      <c r="I532" s="210"/>
      <c r="J532" s="211">
        <f>ROUND(I532*H532,2)</f>
        <v>0</v>
      </c>
      <c r="K532" s="207" t="s">
        <v>3144</v>
      </c>
      <c r="L532" s="62"/>
      <c r="M532" s="212" t="s">
        <v>22</v>
      </c>
      <c r="N532" s="213" t="s">
        <v>50</v>
      </c>
      <c r="O532" s="43"/>
      <c r="P532" s="214">
        <f>O532*H532</f>
        <v>0</v>
      </c>
      <c r="Q532" s="214">
        <v>0</v>
      </c>
      <c r="R532" s="214">
        <f>Q532*H532</f>
        <v>0</v>
      </c>
      <c r="S532" s="214">
        <v>0</v>
      </c>
      <c r="T532" s="215">
        <f>S532*H532</f>
        <v>0</v>
      </c>
      <c r="AR532" s="25" t="s">
        <v>588</v>
      </c>
      <c r="AT532" s="25" t="s">
        <v>230</v>
      </c>
      <c r="AU532" s="25" t="s">
        <v>24</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588</v>
      </c>
      <c r="BM532" s="25" t="s">
        <v>5101</v>
      </c>
    </row>
    <row r="533" spans="2:65" s="1" customFormat="1" ht="94.5">
      <c r="B533" s="42"/>
      <c r="C533" s="64"/>
      <c r="D533" s="219" t="s">
        <v>640</v>
      </c>
      <c r="E533" s="64"/>
      <c r="F533" s="280" t="s">
        <v>5079</v>
      </c>
      <c r="G533" s="64"/>
      <c r="H533" s="64"/>
      <c r="I533" s="173"/>
      <c r="J533" s="64"/>
      <c r="K533" s="64"/>
      <c r="L533" s="62"/>
      <c r="M533" s="255"/>
      <c r="N533" s="43"/>
      <c r="O533" s="43"/>
      <c r="P533" s="43"/>
      <c r="Q533" s="43"/>
      <c r="R533" s="43"/>
      <c r="S533" s="43"/>
      <c r="T533" s="79"/>
      <c r="AT533" s="25" t="s">
        <v>640</v>
      </c>
      <c r="AU533" s="25" t="s">
        <v>24</v>
      </c>
    </row>
    <row r="534" spans="2:65" s="1" customFormat="1" ht="31.5" customHeight="1">
      <c r="B534" s="42"/>
      <c r="C534" s="205" t="s">
        <v>1528</v>
      </c>
      <c r="D534" s="205" t="s">
        <v>230</v>
      </c>
      <c r="E534" s="206" t="s">
        <v>5102</v>
      </c>
      <c r="F534" s="207" t="s">
        <v>4892</v>
      </c>
      <c r="G534" s="208" t="s">
        <v>852</v>
      </c>
      <c r="H534" s="209">
        <v>4</v>
      </c>
      <c r="I534" s="210"/>
      <c r="J534" s="211">
        <f t="shared" ref="J534:J542" si="150">ROUND(I534*H534,2)</f>
        <v>0</v>
      </c>
      <c r="K534" s="207" t="s">
        <v>3144</v>
      </c>
      <c r="L534" s="62"/>
      <c r="M534" s="212" t="s">
        <v>22</v>
      </c>
      <c r="N534" s="213" t="s">
        <v>50</v>
      </c>
      <c r="O534" s="43"/>
      <c r="P534" s="214">
        <f t="shared" ref="P534:P542" si="151">O534*H534</f>
        <v>0</v>
      </c>
      <c r="Q534" s="214">
        <v>0</v>
      </c>
      <c r="R534" s="214">
        <f t="shared" ref="R534:R542" si="152">Q534*H534</f>
        <v>0</v>
      </c>
      <c r="S534" s="214">
        <v>0</v>
      </c>
      <c r="T534" s="215">
        <f t="shared" ref="T534:T542" si="153">S534*H534</f>
        <v>0</v>
      </c>
      <c r="AR534" s="25" t="s">
        <v>588</v>
      </c>
      <c r="AT534" s="25" t="s">
        <v>230</v>
      </c>
      <c r="AU534" s="25" t="s">
        <v>24</v>
      </c>
      <c r="AY534" s="25" t="s">
        <v>228</v>
      </c>
      <c r="BE534" s="216">
        <f t="shared" ref="BE534:BE542" si="154">IF(N534="základní",J534,0)</f>
        <v>0</v>
      </c>
      <c r="BF534" s="216">
        <f t="shared" ref="BF534:BF542" si="155">IF(N534="snížená",J534,0)</f>
        <v>0</v>
      </c>
      <c r="BG534" s="216">
        <f t="shared" ref="BG534:BG542" si="156">IF(N534="zákl. přenesená",J534,0)</f>
        <v>0</v>
      </c>
      <c r="BH534" s="216">
        <f t="shared" ref="BH534:BH542" si="157">IF(N534="sníž. přenesená",J534,0)</f>
        <v>0</v>
      </c>
      <c r="BI534" s="216">
        <f t="shared" ref="BI534:BI542" si="158">IF(N534="nulová",J534,0)</f>
        <v>0</v>
      </c>
      <c r="BJ534" s="25" t="s">
        <v>24</v>
      </c>
      <c r="BK534" s="216">
        <f t="shared" ref="BK534:BK542" si="159">ROUND(I534*H534,2)</f>
        <v>0</v>
      </c>
      <c r="BL534" s="25" t="s">
        <v>588</v>
      </c>
      <c r="BM534" s="25" t="s">
        <v>5103</v>
      </c>
    </row>
    <row r="535" spans="2:65" s="1" customFormat="1" ht="31.5" customHeight="1">
      <c r="B535" s="42"/>
      <c r="C535" s="205" t="s">
        <v>1533</v>
      </c>
      <c r="D535" s="205" t="s">
        <v>230</v>
      </c>
      <c r="E535" s="206" t="s">
        <v>5104</v>
      </c>
      <c r="F535" s="207" t="s">
        <v>5042</v>
      </c>
      <c r="G535" s="208" t="s">
        <v>852</v>
      </c>
      <c r="H535" s="209">
        <v>1</v>
      </c>
      <c r="I535" s="210"/>
      <c r="J535" s="211">
        <f t="shared" si="150"/>
        <v>0</v>
      </c>
      <c r="K535" s="207" t="s">
        <v>3144</v>
      </c>
      <c r="L535" s="62"/>
      <c r="M535" s="212" t="s">
        <v>22</v>
      </c>
      <c r="N535" s="213" t="s">
        <v>50</v>
      </c>
      <c r="O535" s="43"/>
      <c r="P535" s="214">
        <f t="shared" si="151"/>
        <v>0</v>
      </c>
      <c r="Q535" s="214">
        <v>0</v>
      </c>
      <c r="R535" s="214">
        <f t="shared" si="152"/>
        <v>0</v>
      </c>
      <c r="S535" s="214">
        <v>0</v>
      </c>
      <c r="T535" s="215">
        <f t="shared" si="153"/>
        <v>0</v>
      </c>
      <c r="AR535" s="25" t="s">
        <v>588</v>
      </c>
      <c r="AT535" s="25" t="s">
        <v>230</v>
      </c>
      <c r="AU535" s="25" t="s">
        <v>24</v>
      </c>
      <c r="AY535" s="25" t="s">
        <v>228</v>
      </c>
      <c r="BE535" s="216">
        <f t="shared" si="154"/>
        <v>0</v>
      </c>
      <c r="BF535" s="216">
        <f t="shared" si="155"/>
        <v>0</v>
      </c>
      <c r="BG535" s="216">
        <f t="shared" si="156"/>
        <v>0</v>
      </c>
      <c r="BH535" s="216">
        <f t="shared" si="157"/>
        <v>0</v>
      </c>
      <c r="BI535" s="216">
        <f t="shared" si="158"/>
        <v>0</v>
      </c>
      <c r="BJ535" s="25" t="s">
        <v>24</v>
      </c>
      <c r="BK535" s="216">
        <f t="shared" si="159"/>
        <v>0</v>
      </c>
      <c r="BL535" s="25" t="s">
        <v>588</v>
      </c>
      <c r="BM535" s="25" t="s">
        <v>5105</v>
      </c>
    </row>
    <row r="536" spans="2:65" s="1" customFormat="1" ht="22.5" customHeight="1">
      <c r="B536" s="42"/>
      <c r="C536" s="205" t="s">
        <v>1538</v>
      </c>
      <c r="D536" s="205" t="s">
        <v>230</v>
      </c>
      <c r="E536" s="206" t="s">
        <v>5106</v>
      </c>
      <c r="F536" s="207" t="s">
        <v>4436</v>
      </c>
      <c r="G536" s="208" t="s">
        <v>852</v>
      </c>
      <c r="H536" s="209">
        <v>1</v>
      </c>
      <c r="I536" s="210"/>
      <c r="J536" s="211">
        <f t="shared" si="150"/>
        <v>0</v>
      </c>
      <c r="K536" s="207" t="s">
        <v>3144</v>
      </c>
      <c r="L536" s="62"/>
      <c r="M536" s="212" t="s">
        <v>22</v>
      </c>
      <c r="N536" s="213" t="s">
        <v>50</v>
      </c>
      <c r="O536" s="43"/>
      <c r="P536" s="214">
        <f t="shared" si="151"/>
        <v>0</v>
      </c>
      <c r="Q536" s="214">
        <v>0</v>
      </c>
      <c r="R536" s="214">
        <f t="shared" si="152"/>
        <v>0</v>
      </c>
      <c r="S536" s="214">
        <v>0</v>
      </c>
      <c r="T536" s="215">
        <f t="shared" si="153"/>
        <v>0</v>
      </c>
      <c r="AR536" s="25" t="s">
        <v>588</v>
      </c>
      <c r="AT536" s="25" t="s">
        <v>230</v>
      </c>
      <c r="AU536" s="25" t="s">
        <v>24</v>
      </c>
      <c r="AY536" s="25" t="s">
        <v>228</v>
      </c>
      <c r="BE536" s="216">
        <f t="shared" si="154"/>
        <v>0</v>
      </c>
      <c r="BF536" s="216">
        <f t="shared" si="155"/>
        <v>0</v>
      </c>
      <c r="BG536" s="216">
        <f t="shared" si="156"/>
        <v>0</v>
      </c>
      <c r="BH536" s="216">
        <f t="shared" si="157"/>
        <v>0</v>
      </c>
      <c r="BI536" s="216">
        <f t="shared" si="158"/>
        <v>0</v>
      </c>
      <c r="BJ536" s="25" t="s">
        <v>24</v>
      </c>
      <c r="BK536" s="216">
        <f t="shared" si="159"/>
        <v>0</v>
      </c>
      <c r="BL536" s="25" t="s">
        <v>588</v>
      </c>
      <c r="BM536" s="25" t="s">
        <v>5107</v>
      </c>
    </row>
    <row r="537" spans="2:65" s="1" customFormat="1" ht="22.5" customHeight="1">
      <c r="B537" s="42"/>
      <c r="C537" s="205" t="s">
        <v>1543</v>
      </c>
      <c r="D537" s="205" t="s">
        <v>230</v>
      </c>
      <c r="E537" s="206" t="s">
        <v>5108</v>
      </c>
      <c r="F537" s="207" t="s">
        <v>4935</v>
      </c>
      <c r="G537" s="208" t="s">
        <v>852</v>
      </c>
      <c r="H537" s="209">
        <v>2</v>
      </c>
      <c r="I537" s="210"/>
      <c r="J537" s="211">
        <f t="shared" si="150"/>
        <v>0</v>
      </c>
      <c r="K537" s="207" t="s">
        <v>3144</v>
      </c>
      <c r="L537" s="62"/>
      <c r="M537" s="212" t="s">
        <v>22</v>
      </c>
      <c r="N537" s="213" t="s">
        <v>50</v>
      </c>
      <c r="O537" s="43"/>
      <c r="P537" s="214">
        <f t="shared" si="151"/>
        <v>0</v>
      </c>
      <c r="Q537" s="214">
        <v>0</v>
      </c>
      <c r="R537" s="214">
        <f t="shared" si="152"/>
        <v>0</v>
      </c>
      <c r="S537" s="214">
        <v>0</v>
      </c>
      <c r="T537" s="215">
        <f t="shared" si="153"/>
        <v>0</v>
      </c>
      <c r="AR537" s="25" t="s">
        <v>588</v>
      </c>
      <c r="AT537" s="25" t="s">
        <v>230</v>
      </c>
      <c r="AU537" s="25" t="s">
        <v>24</v>
      </c>
      <c r="AY537" s="25" t="s">
        <v>228</v>
      </c>
      <c r="BE537" s="216">
        <f t="shared" si="154"/>
        <v>0</v>
      </c>
      <c r="BF537" s="216">
        <f t="shared" si="155"/>
        <v>0</v>
      </c>
      <c r="BG537" s="216">
        <f t="shared" si="156"/>
        <v>0</v>
      </c>
      <c r="BH537" s="216">
        <f t="shared" si="157"/>
        <v>0</v>
      </c>
      <c r="BI537" s="216">
        <f t="shared" si="158"/>
        <v>0</v>
      </c>
      <c r="BJ537" s="25" t="s">
        <v>24</v>
      </c>
      <c r="BK537" s="216">
        <f t="shared" si="159"/>
        <v>0</v>
      </c>
      <c r="BL537" s="25" t="s">
        <v>588</v>
      </c>
      <c r="BM537" s="25" t="s">
        <v>5109</v>
      </c>
    </row>
    <row r="538" spans="2:65" s="1" customFormat="1" ht="44.25" customHeight="1">
      <c r="B538" s="42"/>
      <c r="C538" s="205" t="s">
        <v>1548</v>
      </c>
      <c r="D538" s="205" t="s">
        <v>230</v>
      </c>
      <c r="E538" s="206" t="s">
        <v>5110</v>
      </c>
      <c r="F538" s="207" t="s">
        <v>4215</v>
      </c>
      <c r="G538" s="208" t="s">
        <v>675</v>
      </c>
      <c r="H538" s="209">
        <v>22</v>
      </c>
      <c r="I538" s="210"/>
      <c r="J538" s="211">
        <f t="shared" si="150"/>
        <v>0</v>
      </c>
      <c r="K538" s="207" t="s">
        <v>3144</v>
      </c>
      <c r="L538" s="62"/>
      <c r="M538" s="212" t="s">
        <v>22</v>
      </c>
      <c r="N538" s="213" t="s">
        <v>50</v>
      </c>
      <c r="O538" s="43"/>
      <c r="P538" s="214">
        <f t="shared" si="151"/>
        <v>0</v>
      </c>
      <c r="Q538" s="214">
        <v>0</v>
      </c>
      <c r="R538" s="214">
        <f t="shared" si="152"/>
        <v>0</v>
      </c>
      <c r="S538" s="214">
        <v>0</v>
      </c>
      <c r="T538" s="215">
        <f t="shared" si="153"/>
        <v>0</v>
      </c>
      <c r="AR538" s="25" t="s">
        <v>588</v>
      </c>
      <c r="AT538" s="25" t="s">
        <v>230</v>
      </c>
      <c r="AU538" s="25" t="s">
        <v>24</v>
      </c>
      <c r="AY538" s="25" t="s">
        <v>228</v>
      </c>
      <c r="BE538" s="216">
        <f t="shared" si="154"/>
        <v>0</v>
      </c>
      <c r="BF538" s="216">
        <f t="shared" si="155"/>
        <v>0</v>
      </c>
      <c r="BG538" s="216">
        <f t="shared" si="156"/>
        <v>0</v>
      </c>
      <c r="BH538" s="216">
        <f t="shared" si="157"/>
        <v>0</v>
      </c>
      <c r="BI538" s="216">
        <f t="shared" si="158"/>
        <v>0</v>
      </c>
      <c r="BJ538" s="25" t="s">
        <v>24</v>
      </c>
      <c r="BK538" s="216">
        <f t="shared" si="159"/>
        <v>0</v>
      </c>
      <c r="BL538" s="25" t="s">
        <v>588</v>
      </c>
      <c r="BM538" s="25" t="s">
        <v>5111</v>
      </c>
    </row>
    <row r="539" spans="2:65" s="1" customFormat="1" ht="44.25" customHeight="1">
      <c r="B539" s="42"/>
      <c r="C539" s="205" t="s">
        <v>1553</v>
      </c>
      <c r="D539" s="205" t="s">
        <v>230</v>
      </c>
      <c r="E539" s="206" t="s">
        <v>5112</v>
      </c>
      <c r="F539" s="207" t="s">
        <v>4218</v>
      </c>
      <c r="G539" s="208" t="s">
        <v>675</v>
      </c>
      <c r="H539" s="209">
        <v>1</v>
      </c>
      <c r="I539" s="210"/>
      <c r="J539" s="211">
        <f t="shared" si="150"/>
        <v>0</v>
      </c>
      <c r="K539" s="207" t="s">
        <v>3144</v>
      </c>
      <c r="L539" s="62"/>
      <c r="M539" s="212" t="s">
        <v>22</v>
      </c>
      <c r="N539" s="213" t="s">
        <v>50</v>
      </c>
      <c r="O539" s="43"/>
      <c r="P539" s="214">
        <f t="shared" si="151"/>
        <v>0</v>
      </c>
      <c r="Q539" s="214">
        <v>0</v>
      </c>
      <c r="R539" s="214">
        <f t="shared" si="152"/>
        <v>0</v>
      </c>
      <c r="S539" s="214">
        <v>0</v>
      </c>
      <c r="T539" s="215">
        <f t="shared" si="153"/>
        <v>0</v>
      </c>
      <c r="AR539" s="25" t="s">
        <v>588</v>
      </c>
      <c r="AT539" s="25" t="s">
        <v>230</v>
      </c>
      <c r="AU539" s="25" t="s">
        <v>24</v>
      </c>
      <c r="AY539" s="25" t="s">
        <v>228</v>
      </c>
      <c r="BE539" s="216">
        <f t="shared" si="154"/>
        <v>0</v>
      </c>
      <c r="BF539" s="216">
        <f t="shared" si="155"/>
        <v>0</v>
      </c>
      <c r="BG539" s="216">
        <f t="shared" si="156"/>
        <v>0</v>
      </c>
      <c r="BH539" s="216">
        <f t="shared" si="157"/>
        <v>0</v>
      </c>
      <c r="BI539" s="216">
        <f t="shared" si="158"/>
        <v>0</v>
      </c>
      <c r="BJ539" s="25" t="s">
        <v>24</v>
      </c>
      <c r="BK539" s="216">
        <f t="shared" si="159"/>
        <v>0</v>
      </c>
      <c r="BL539" s="25" t="s">
        <v>588</v>
      </c>
      <c r="BM539" s="25" t="s">
        <v>5113</v>
      </c>
    </row>
    <row r="540" spans="2:65" s="1" customFormat="1" ht="31.5" customHeight="1">
      <c r="B540" s="42"/>
      <c r="C540" s="205" t="s">
        <v>1558</v>
      </c>
      <c r="D540" s="205" t="s">
        <v>230</v>
      </c>
      <c r="E540" s="206" t="s">
        <v>5114</v>
      </c>
      <c r="F540" s="207" t="s">
        <v>4227</v>
      </c>
      <c r="G540" s="208" t="s">
        <v>263</v>
      </c>
      <c r="H540" s="209">
        <v>1</v>
      </c>
      <c r="I540" s="210"/>
      <c r="J540" s="211">
        <f t="shared" si="150"/>
        <v>0</v>
      </c>
      <c r="K540" s="207" t="s">
        <v>3144</v>
      </c>
      <c r="L540" s="62"/>
      <c r="M540" s="212" t="s">
        <v>22</v>
      </c>
      <c r="N540" s="213" t="s">
        <v>50</v>
      </c>
      <c r="O540" s="43"/>
      <c r="P540" s="214">
        <f t="shared" si="151"/>
        <v>0</v>
      </c>
      <c r="Q540" s="214">
        <v>0</v>
      </c>
      <c r="R540" s="214">
        <f t="shared" si="152"/>
        <v>0</v>
      </c>
      <c r="S540" s="214">
        <v>0</v>
      </c>
      <c r="T540" s="215">
        <f t="shared" si="153"/>
        <v>0</v>
      </c>
      <c r="AR540" s="25" t="s">
        <v>588</v>
      </c>
      <c r="AT540" s="25" t="s">
        <v>230</v>
      </c>
      <c r="AU540" s="25" t="s">
        <v>24</v>
      </c>
      <c r="AY540" s="25" t="s">
        <v>228</v>
      </c>
      <c r="BE540" s="216">
        <f t="shared" si="154"/>
        <v>0</v>
      </c>
      <c r="BF540" s="216">
        <f t="shared" si="155"/>
        <v>0</v>
      </c>
      <c r="BG540" s="216">
        <f t="shared" si="156"/>
        <v>0</v>
      </c>
      <c r="BH540" s="216">
        <f t="shared" si="157"/>
        <v>0</v>
      </c>
      <c r="BI540" s="216">
        <f t="shared" si="158"/>
        <v>0</v>
      </c>
      <c r="BJ540" s="25" t="s">
        <v>24</v>
      </c>
      <c r="BK540" s="216">
        <f t="shared" si="159"/>
        <v>0</v>
      </c>
      <c r="BL540" s="25" t="s">
        <v>588</v>
      </c>
      <c r="BM540" s="25" t="s">
        <v>5115</v>
      </c>
    </row>
    <row r="541" spans="2:65" s="1" customFormat="1" ht="22.5" customHeight="1">
      <c r="B541" s="42"/>
      <c r="C541" s="205" t="s">
        <v>1563</v>
      </c>
      <c r="D541" s="205" t="s">
        <v>230</v>
      </c>
      <c r="E541" s="206" t="s">
        <v>5116</v>
      </c>
      <c r="F541" s="207" t="s">
        <v>4233</v>
      </c>
      <c r="G541" s="208" t="s">
        <v>263</v>
      </c>
      <c r="H541" s="209">
        <v>7</v>
      </c>
      <c r="I541" s="210"/>
      <c r="J541" s="211">
        <f t="shared" si="150"/>
        <v>0</v>
      </c>
      <c r="K541" s="207" t="s">
        <v>3144</v>
      </c>
      <c r="L541" s="62"/>
      <c r="M541" s="212" t="s">
        <v>22</v>
      </c>
      <c r="N541" s="213" t="s">
        <v>50</v>
      </c>
      <c r="O541" s="43"/>
      <c r="P541" s="214">
        <f t="shared" si="151"/>
        <v>0</v>
      </c>
      <c r="Q541" s="214">
        <v>0</v>
      </c>
      <c r="R541" s="214">
        <f t="shared" si="152"/>
        <v>0</v>
      </c>
      <c r="S541" s="214">
        <v>0</v>
      </c>
      <c r="T541" s="215">
        <f t="shared" si="153"/>
        <v>0</v>
      </c>
      <c r="AR541" s="25" t="s">
        <v>588</v>
      </c>
      <c r="AT541" s="25" t="s">
        <v>230</v>
      </c>
      <c r="AU541" s="25" t="s">
        <v>24</v>
      </c>
      <c r="AY541" s="25" t="s">
        <v>228</v>
      </c>
      <c r="BE541" s="216">
        <f t="shared" si="154"/>
        <v>0</v>
      </c>
      <c r="BF541" s="216">
        <f t="shared" si="155"/>
        <v>0</v>
      </c>
      <c r="BG541" s="216">
        <f t="shared" si="156"/>
        <v>0</v>
      </c>
      <c r="BH541" s="216">
        <f t="shared" si="157"/>
        <v>0</v>
      </c>
      <c r="BI541" s="216">
        <f t="shared" si="158"/>
        <v>0</v>
      </c>
      <c r="BJ541" s="25" t="s">
        <v>24</v>
      </c>
      <c r="BK541" s="216">
        <f t="shared" si="159"/>
        <v>0</v>
      </c>
      <c r="BL541" s="25" t="s">
        <v>588</v>
      </c>
      <c r="BM541" s="25" t="s">
        <v>5117</v>
      </c>
    </row>
    <row r="542" spans="2:65" s="1" customFormat="1" ht="22.5" customHeight="1">
      <c r="B542" s="42"/>
      <c r="C542" s="205" t="s">
        <v>1568</v>
      </c>
      <c r="D542" s="205" t="s">
        <v>230</v>
      </c>
      <c r="E542" s="206" t="s">
        <v>5118</v>
      </c>
      <c r="F542" s="207" t="s">
        <v>4242</v>
      </c>
      <c r="G542" s="208" t="s">
        <v>675</v>
      </c>
      <c r="H542" s="209">
        <v>1</v>
      </c>
      <c r="I542" s="210"/>
      <c r="J542" s="211">
        <f t="shared" si="150"/>
        <v>0</v>
      </c>
      <c r="K542" s="207" t="s">
        <v>3144</v>
      </c>
      <c r="L542" s="62"/>
      <c r="M542" s="212" t="s">
        <v>22</v>
      </c>
      <c r="N542" s="213" t="s">
        <v>50</v>
      </c>
      <c r="O542" s="43"/>
      <c r="P542" s="214">
        <f t="shared" si="151"/>
        <v>0</v>
      </c>
      <c r="Q542" s="214">
        <v>0</v>
      </c>
      <c r="R542" s="214">
        <f t="shared" si="152"/>
        <v>0</v>
      </c>
      <c r="S542" s="214">
        <v>0</v>
      </c>
      <c r="T542" s="215">
        <f t="shared" si="153"/>
        <v>0</v>
      </c>
      <c r="AR542" s="25" t="s">
        <v>588</v>
      </c>
      <c r="AT542" s="25" t="s">
        <v>230</v>
      </c>
      <c r="AU542" s="25" t="s">
        <v>24</v>
      </c>
      <c r="AY542" s="25" t="s">
        <v>228</v>
      </c>
      <c r="BE542" s="216">
        <f t="shared" si="154"/>
        <v>0</v>
      </c>
      <c r="BF542" s="216">
        <f t="shared" si="155"/>
        <v>0</v>
      </c>
      <c r="BG542" s="216">
        <f t="shared" si="156"/>
        <v>0</v>
      </c>
      <c r="BH542" s="216">
        <f t="shared" si="157"/>
        <v>0</v>
      </c>
      <c r="BI542" s="216">
        <f t="shared" si="158"/>
        <v>0</v>
      </c>
      <c r="BJ542" s="25" t="s">
        <v>24</v>
      </c>
      <c r="BK542" s="216">
        <f t="shared" si="159"/>
        <v>0</v>
      </c>
      <c r="BL542" s="25" t="s">
        <v>588</v>
      </c>
      <c r="BM542" s="25" t="s">
        <v>5119</v>
      </c>
    </row>
    <row r="543" spans="2:65" s="11" customFormat="1" ht="37.35" customHeight="1">
      <c r="B543" s="188"/>
      <c r="C543" s="189"/>
      <c r="D543" s="202" t="s">
        <v>78</v>
      </c>
      <c r="E543" s="296" t="s">
        <v>308</v>
      </c>
      <c r="F543" s="296" t="s">
        <v>5120</v>
      </c>
      <c r="G543" s="189"/>
      <c r="H543" s="189"/>
      <c r="I543" s="192"/>
      <c r="J543" s="297">
        <f>BK543</f>
        <v>0</v>
      </c>
      <c r="K543" s="189"/>
      <c r="L543" s="194"/>
      <c r="M543" s="195"/>
      <c r="N543" s="196"/>
      <c r="O543" s="196"/>
      <c r="P543" s="197">
        <f>SUM(P544:P560)</f>
        <v>0</v>
      </c>
      <c r="Q543" s="196"/>
      <c r="R543" s="197">
        <f>SUM(R544:R560)</f>
        <v>0</v>
      </c>
      <c r="S543" s="196"/>
      <c r="T543" s="198">
        <f>SUM(T544:T560)</f>
        <v>0</v>
      </c>
      <c r="AR543" s="199" t="s">
        <v>101</v>
      </c>
      <c r="AT543" s="200" t="s">
        <v>78</v>
      </c>
      <c r="AU543" s="200" t="s">
        <v>79</v>
      </c>
      <c r="AY543" s="199" t="s">
        <v>228</v>
      </c>
      <c r="BK543" s="201">
        <f>SUM(BK544:BK560)</f>
        <v>0</v>
      </c>
    </row>
    <row r="544" spans="2:65" s="1" customFormat="1" ht="44.25" customHeight="1">
      <c r="B544" s="42"/>
      <c r="C544" s="205" t="s">
        <v>1573</v>
      </c>
      <c r="D544" s="205" t="s">
        <v>230</v>
      </c>
      <c r="E544" s="206" t="s">
        <v>5121</v>
      </c>
      <c r="F544" s="207" t="s">
        <v>5122</v>
      </c>
      <c r="G544" s="208" t="s">
        <v>852</v>
      </c>
      <c r="H544" s="209">
        <v>1</v>
      </c>
      <c r="I544" s="210"/>
      <c r="J544" s="211">
        <f>ROUND(I544*H544,2)</f>
        <v>0</v>
      </c>
      <c r="K544" s="207" t="s">
        <v>3144</v>
      </c>
      <c r="L544" s="62"/>
      <c r="M544" s="212" t="s">
        <v>22</v>
      </c>
      <c r="N544" s="213" t="s">
        <v>50</v>
      </c>
      <c r="O544" s="43"/>
      <c r="P544" s="214">
        <f>O544*H544</f>
        <v>0</v>
      </c>
      <c r="Q544" s="214">
        <v>0</v>
      </c>
      <c r="R544" s="214">
        <f>Q544*H544</f>
        <v>0</v>
      </c>
      <c r="S544" s="214">
        <v>0</v>
      </c>
      <c r="T544" s="215">
        <f>S544*H544</f>
        <v>0</v>
      </c>
      <c r="AR544" s="25" t="s">
        <v>588</v>
      </c>
      <c r="AT544" s="25" t="s">
        <v>230</v>
      </c>
      <c r="AU544" s="25" t="s">
        <v>24</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588</v>
      </c>
      <c r="BM544" s="25" t="s">
        <v>5123</v>
      </c>
    </row>
    <row r="545" spans="2:65" s="1" customFormat="1" ht="67.5">
      <c r="B545" s="42"/>
      <c r="C545" s="64"/>
      <c r="D545" s="219" t="s">
        <v>640</v>
      </c>
      <c r="E545" s="64"/>
      <c r="F545" s="280" t="s">
        <v>5124</v>
      </c>
      <c r="G545" s="64"/>
      <c r="H545" s="64"/>
      <c r="I545" s="173"/>
      <c r="J545" s="64"/>
      <c r="K545" s="64"/>
      <c r="L545" s="62"/>
      <c r="M545" s="255"/>
      <c r="N545" s="43"/>
      <c r="O545" s="43"/>
      <c r="P545" s="43"/>
      <c r="Q545" s="43"/>
      <c r="R545" s="43"/>
      <c r="S545" s="43"/>
      <c r="T545" s="79"/>
      <c r="AT545" s="25" t="s">
        <v>640</v>
      </c>
      <c r="AU545" s="25" t="s">
        <v>24</v>
      </c>
    </row>
    <row r="546" spans="2:65" s="1" customFormat="1" ht="44.25" customHeight="1">
      <c r="B546" s="42"/>
      <c r="C546" s="205" t="s">
        <v>1577</v>
      </c>
      <c r="D546" s="205" t="s">
        <v>230</v>
      </c>
      <c r="E546" s="206" t="s">
        <v>5125</v>
      </c>
      <c r="F546" s="207" t="s">
        <v>5126</v>
      </c>
      <c r="G546" s="208" t="s">
        <v>852</v>
      </c>
      <c r="H546" s="209">
        <v>1</v>
      </c>
      <c r="I546" s="210"/>
      <c r="J546" s="211">
        <f>ROUND(I546*H546,2)</f>
        <v>0</v>
      </c>
      <c r="K546" s="207" t="s">
        <v>3144</v>
      </c>
      <c r="L546" s="62"/>
      <c r="M546" s="212" t="s">
        <v>22</v>
      </c>
      <c r="N546" s="213" t="s">
        <v>50</v>
      </c>
      <c r="O546" s="43"/>
      <c r="P546" s="214">
        <f>O546*H546</f>
        <v>0</v>
      </c>
      <c r="Q546" s="214">
        <v>0</v>
      </c>
      <c r="R546" s="214">
        <f>Q546*H546</f>
        <v>0</v>
      </c>
      <c r="S546" s="214">
        <v>0</v>
      </c>
      <c r="T546" s="215">
        <f>S546*H546</f>
        <v>0</v>
      </c>
      <c r="AR546" s="25" t="s">
        <v>588</v>
      </c>
      <c r="AT546" s="25" t="s">
        <v>230</v>
      </c>
      <c r="AU546" s="25" t="s">
        <v>24</v>
      </c>
      <c r="AY546" s="25" t="s">
        <v>228</v>
      </c>
      <c r="BE546" s="216">
        <f>IF(N546="základní",J546,0)</f>
        <v>0</v>
      </c>
      <c r="BF546" s="216">
        <f>IF(N546="snížená",J546,0)</f>
        <v>0</v>
      </c>
      <c r="BG546" s="216">
        <f>IF(N546="zákl. přenesená",J546,0)</f>
        <v>0</v>
      </c>
      <c r="BH546" s="216">
        <f>IF(N546="sníž. přenesená",J546,0)</f>
        <v>0</v>
      </c>
      <c r="BI546" s="216">
        <f>IF(N546="nulová",J546,0)</f>
        <v>0</v>
      </c>
      <c r="BJ546" s="25" t="s">
        <v>24</v>
      </c>
      <c r="BK546" s="216">
        <f>ROUND(I546*H546,2)</f>
        <v>0</v>
      </c>
      <c r="BL546" s="25" t="s">
        <v>588</v>
      </c>
      <c r="BM546" s="25" t="s">
        <v>5127</v>
      </c>
    </row>
    <row r="547" spans="2:65" s="1" customFormat="1" ht="67.5">
      <c r="B547" s="42"/>
      <c r="C547" s="64"/>
      <c r="D547" s="219" t="s">
        <v>640</v>
      </c>
      <c r="E547" s="64"/>
      <c r="F547" s="280" t="s">
        <v>5128</v>
      </c>
      <c r="G547" s="64"/>
      <c r="H547" s="64"/>
      <c r="I547" s="173"/>
      <c r="J547" s="64"/>
      <c r="K547" s="64"/>
      <c r="L547" s="62"/>
      <c r="M547" s="255"/>
      <c r="N547" s="43"/>
      <c r="O547" s="43"/>
      <c r="P547" s="43"/>
      <c r="Q547" s="43"/>
      <c r="R547" s="43"/>
      <c r="S547" s="43"/>
      <c r="T547" s="79"/>
      <c r="AT547" s="25" t="s">
        <v>640</v>
      </c>
      <c r="AU547" s="25" t="s">
        <v>24</v>
      </c>
    </row>
    <row r="548" spans="2:65" s="1" customFormat="1" ht="31.5" customHeight="1">
      <c r="B548" s="42"/>
      <c r="C548" s="205" t="s">
        <v>1582</v>
      </c>
      <c r="D548" s="205" t="s">
        <v>230</v>
      </c>
      <c r="E548" s="206" t="s">
        <v>5129</v>
      </c>
      <c r="F548" s="207" t="s">
        <v>5130</v>
      </c>
      <c r="G548" s="208" t="s">
        <v>852</v>
      </c>
      <c r="H548" s="209">
        <v>1</v>
      </c>
      <c r="I548" s="210"/>
      <c r="J548" s="211">
        <f t="shared" ref="J548:J560" si="160">ROUND(I548*H548,2)</f>
        <v>0</v>
      </c>
      <c r="K548" s="207" t="s">
        <v>3144</v>
      </c>
      <c r="L548" s="62"/>
      <c r="M548" s="212" t="s">
        <v>22</v>
      </c>
      <c r="N548" s="213" t="s">
        <v>50</v>
      </c>
      <c r="O548" s="43"/>
      <c r="P548" s="214">
        <f t="shared" ref="P548:P560" si="161">O548*H548</f>
        <v>0</v>
      </c>
      <c r="Q548" s="214">
        <v>0</v>
      </c>
      <c r="R548" s="214">
        <f t="shared" ref="R548:R560" si="162">Q548*H548</f>
        <v>0</v>
      </c>
      <c r="S548" s="214">
        <v>0</v>
      </c>
      <c r="T548" s="215">
        <f t="shared" ref="T548:T560" si="163">S548*H548</f>
        <v>0</v>
      </c>
      <c r="AR548" s="25" t="s">
        <v>588</v>
      </c>
      <c r="AT548" s="25" t="s">
        <v>230</v>
      </c>
      <c r="AU548" s="25" t="s">
        <v>24</v>
      </c>
      <c r="AY548" s="25" t="s">
        <v>228</v>
      </c>
      <c r="BE548" s="216">
        <f t="shared" ref="BE548:BE560" si="164">IF(N548="základní",J548,0)</f>
        <v>0</v>
      </c>
      <c r="BF548" s="216">
        <f t="shared" ref="BF548:BF560" si="165">IF(N548="snížená",J548,0)</f>
        <v>0</v>
      </c>
      <c r="BG548" s="216">
        <f t="shared" ref="BG548:BG560" si="166">IF(N548="zákl. přenesená",J548,0)</f>
        <v>0</v>
      </c>
      <c r="BH548" s="216">
        <f t="shared" ref="BH548:BH560" si="167">IF(N548="sníž. přenesená",J548,0)</f>
        <v>0</v>
      </c>
      <c r="BI548" s="216">
        <f t="shared" ref="BI548:BI560" si="168">IF(N548="nulová",J548,0)</f>
        <v>0</v>
      </c>
      <c r="BJ548" s="25" t="s">
        <v>24</v>
      </c>
      <c r="BK548" s="216">
        <f t="shared" ref="BK548:BK560" si="169">ROUND(I548*H548,2)</f>
        <v>0</v>
      </c>
      <c r="BL548" s="25" t="s">
        <v>588</v>
      </c>
      <c r="BM548" s="25" t="s">
        <v>5131</v>
      </c>
    </row>
    <row r="549" spans="2:65" s="1" customFormat="1" ht="31.5" customHeight="1">
      <c r="B549" s="42"/>
      <c r="C549" s="205" t="s">
        <v>1587</v>
      </c>
      <c r="D549" s="205" t="s">
        <v>230</v>
      </c>
      <c r="E549" s="206" t="s">
        <v>5132</v>
      </c>
      <c r="F549" s="207" t="s">
        <v>5133</v>
      </c>
      <c r="G549" s="208" t="s">
        <v>852</v>
      </c>
      <c r="H549" s="209">
        <v>2</v>
      </c>
      <c r="I549" s="210"/>
      <c r="J549" s="211">
        <f t="shared" si="160"/>
        <v>0</v>
      </c>
      <c r="K549" s="207" t="s">
        <v>3144</v>
      </c>
      <c r="L549" s="62"/>
      <c r="M549" s="212" t="s">
        <v>22</v>
      </c>
      <c r="N549" s="213" t="s">
        <v>50</v>
      </c>
      <c r="O549" s="43"/>
      <c r="P549" s="214">
        <f t="shared" si="161"/>
        <v>0</v>
      </c>
      <c r="Q549" s="214">
        <v>0</v>
      </c>
      <c r="R549" s="214">
        <f t="shared" si="162"/>
        <v>0</v>
      </c>
      <c r="S549" s="214">
        <v>0</v>
      </c>
      <c r="T549" s="215">
        <f t="shared" si="163"/>
        <v>0</v>
      </c>
      <c r="AR549" s="25" t="s">
        <v>588</v>
      </c>
      <c r="AT549" s="25" t="s">
        <v>230</v>
      </c>
      <c r="AU549" s="25" t="s">
        <v>24</v>
      </c>
      <c r="AY549" s="25" t="s">
        <v>228</v>
      </c>
      <c r="BE549" s="216">
        <f t="shared" si="164"/>
        <v>0</v>
      </c>
      <c r="BF549" s="216">
        <f t="shared" si="165"/>
        <v>0</v>
      </c>
      <c r="BG549" s="216">
        <f t="shared" si="166"/>
        <v>0</v>
      </c>
      <c r="BH549" s="216">
        <f t="shared" si="167"/>
        <v>0</v>
      </c>
      <c r="BI549" s="216">
        <f t="shared" si="168"/>
        <v>0</v>
      </c>
      <c r="BJ549" s="25" t="s">
        <v>24</v>
      </c>
      <c r="BK549" s="216">
        <f t="shared" si="169"/>
        <v>0</v>
      </c>
      <c r="BL549" s="25" t="s">
        <v>588</v>
      </c>
      <c r="BM549" s="25" t="s">
        <v>5134</v>
      </c>
    </row>
    <row r="550" spans="2:65" s="1" customFormat="1" ht="31.5" customHeight="1">
      <c r="B550" s="42"/>
      <c r="C550" s="205" t="s">
        <v>1592</v>
      </c>
      <c r="D550" s="205" t="s">
        <v>230</v>
      </c>
      <c r="E550" s="206" t="s">
        <v>5135</v>
      </c>
      <c r="F550" s="207" t="s">
        <v>5136</v>
      </c>
      <c r="G550" s="208" t="s">
        <v>852</v>
      </c>
      <c r="H550" s="209">
        <v>1</v>
      </c>
      <c r="I550" s="210"/>
      <c r="J550" s="211">
        <f t="shared" si="160"/>
        <v>0</v>
      </c>
      <c r="K550" s="207" t="s">
        <v>3144</v>
      </c>
      <c r="L550" s="62"/>
      <c r="M550" s="212" t="s">
        <v>22</v>
      </c>
      <c r="N550" s="213" t="s">
        <v>50</v>
      </c>
      <c r="O550" s="43"/>
      <c r="P550" s="214">
        <f t="shared" si="161"/>
        <v>0</v>
      </c>
      <c r="Q550" s="214">
        <v>0</v>
      </c>
      <c r="R550" s="214">
        <f t="shared" si="162"/>
        <v>0</v>
      </c>
      <c r="S550" s="214">
        <v>0</v>
      </c>
      <c r="T550" s="215">
        <f t="shared" si="163"/>
        <v>0</v>
      </c>
      <c r="AR550" s="25" t="s">
        <v>588</v>
      </c>
      <c r="AT550" s="25" t="s">
        <v>230</v>
      </c>
      <c r="AU550" s="25" t="s">
        <v>24</v>
      </c>
      <c r="AY550" s="25" t="s">
        <v>228</v>
      </c>
      <c r="BE550" s="216">
        <f t="shared" si="164"/>
        <v>0</v>
      </c>
      <c r="BF550" s="216">
        <f t="shared" si="165"/>
        <v>0</v>
      </c>
      <c r="BG550" s="216">
        <f t="shared" si="166"/>
        <v>0</v>
      </c>
      <c r="BH550" s="216">
        <f t="shared" si="167"/>
        <v>0</v>
      </c>
      <c r="BI550" s="216">
        <f t="shared" si="168"/>
        <v>0</v>
      </c>
      <c r="BJ550" s="25" t="s">
        <v>24</v>
      </c>
      <c r="BK550" s="216">
        <f t="shared" si="169"/>
        <v>0</v>
      </c>
      <c r="BL550" s="25" t="s">
        <v>588</v>
      </c>
      <c r="BM550" s="25" t="s">
        <v>5137</v>
      </c>
    </row>
    <row r="551" spans="2:65" s="1" customFormat="1" ht="22.5" customHeight="1">
      <c r="B551" s="42"/>
      <c r="C551" s="205" t="s">
        <v>1597</v>
      </c>
      <c r="D551" s="205" t="s">
        <v>230</v>
      </c>
      <c r="E551" s="206" t="s">
        <v>5138</v>
      </c>
      <c r="F551" s="207" t="s">
        <v>5139</v>
      </c>
      <c r="G551" s="208" t="s">
        <v>852</v>
      </c>
      <c r="H551" s="209">
        <v>2</v>
      </c>
      <c r="I551" s="210"/>
      <c r="J551" s="211">
        <f t="shared" si="160"/>
        <v>0</v>
      </c>
      <c r="K551" s="207" t="s">
        <v>3144</v>
      </c>
      <c r="L551" s="62"/>
      <c r="M551" s="212" t="s">
        <v>22</v>
      </c>
      <c r="N551" s="213" t="s">
        <v>50</v>
      </c>
      <c r="O551" s="43"/>
      <c r="P551" s="214">
        <f t="shared" si="161"/>
        <v>0</v>
      </c>
      <c r="Q551" s="214">
        <v>0</v>
      </c>
      <c r="R551" s="214">
        <f t="shared" si="162"/>
        <v>0</v>
      </c>
      <c r="S551" s="214">
        <v>0</v>
      </c>
      <c r="T551" s="215">
        <f t="shared" si="163"/>
        <v>0</v>
      </c>
      <c r="AR551" s="25" t="s">
        <v>588</v>
      </c>
      <c r="AT551" s="25" t="s">
        <v>230</v>
      </c>
      <c r="AU551" s="25" t="s">
        <v>24</v>
      </c>
      <c r="AY551" s="25" t="s">
        <v>228</v>
      </c>
      <c r="BE551" s="216">
        <f t="shared" si="164"/>
        <v>0</v>
      </c>
      <c r="BF551" s="216">
        <f t="shared" si="165"/>
        <v>0</v>
      </c>
      <c r="BG551" s="216">
        <f t="shared" si="166"/>
        <v>0</v>
      </c>
      <c r="BH551" s="216">
        <f t="shared" si="167"/>
        <v>0</v>
      </c>
      <c r="BI551" s="216">
        <f t="shared" si="168"/>
        <v>0</v>
      </c>
      <c r="BJ551" s="25" t="s">
        <v>24</v>
      </c>
      <c r="BK551" s="216">
        <f t="shared" si="169"/>
        <v>0</v>
      </c>
      <c r="BL551" s="25" t="s">
        <v>588</v>
      </c>
      <c r="BM551" s="25" t="s">
        <v>5140</v>
      </c>
    </row>
    <row r="552" spans="2:65" s="1" customFormat="1" ht="22.5" customHeight="1">
      <c r="B552" s="42"/>
      <c r="C552" s="205" t="s">
        <v>1601</v>
      </c>
      <c r="D552" s="205" t="s">
        <v>230</v>
      </c>
      <c r="E552" s="206" t="s">
        <v>5141</v>
      </c>
      <c r="F552" s="207" t="s">
        <v>5142</v>
      </c>
      <c r="G552" s="208" t="s">
        <v>852</v>
      </c>
      <c r="H552" s="209">
        <v>2</v>
      </c>
      <c r="I552" s="210"/>
      <c r="J552" s="211">
        <f t="shared" si="160"/>
        <v>0</v>
      </c>
      <c r="K552" s="207" t="s">
        <v>3144</v>
      </c>
      <c r="L552" s="62"/>
      <c r="M552" s="212" t="s">
        <v>22</v>
      </c>
      <c r="N552" s="213" t="s">
        <v>50</v>
      </c>
      <c r="O552" s="43"/>
      <c r="P552" s="214">
        <f t="shared" si="161"/>
        <v>0</v>
      </c>
      <c r="Q552" s="214">
        <v>0</v>
      </c>
      <c r="R552" s="214">
        <f t="shared" si="162"/>
        <v>0</v>
      </c>
      <c r="S552" s="214">
        <v>0</v>
      </c>
      <c r="T552" s="215">
        <f t="shared" si="163"/>
        <v>0</v>
      </c>
      <c r="AR552" s="25" t="s">
        <v>588</v>
      </c>
      <c r="AT552" s="25" t="s">
        <v>230</v>
      </c>
      <c r="AU552" s="25" t="s">
        <v>24</v>
      </c>
      <c r="AY552" s="25" t="s">
        <v>228</v>
      </c>
      <c r="BE552" s="216">
        <f t="shared" si="164"/>
        <v>0</v>
      </c>
      <c r="BF552" s="216">
        <f t="shared" si="165"/>
        <v>0</v>
      </c>
      <c r="BG552" s="216">
        <f t="shared" si="166"/>
        <v>0</v>
      </c>
      <c r="BH552" s="216">
        <f t="shared" si="167"/>
        <v>0</v>
      </c>
      <c r="BI552" s="216">
        <f t="shared" si="168"/>
        <v>0</v>
      </c>
      <c r="BJ552" s="25" t="s">
        <v>24</v>
      </c>
      <c r="BK552" s="216">
        <f t="shared" si="169"/>
        <v>0</v>
      </c>
      <c r="BL552" s="25" t="s">
        <v>588</v>
      </c>
      <c r="BM552" s="25" t="s">
        <v>5143</v>
      </c>
    </row>
    <row r="553" spans="2:65" s="1" customFormat="1" ht="31.5" customHeight="1">
      <c r="B553" s="42"/>
      <c r="C553" s="205" t="s">
        <v>1606</v>
      </c>
      <c r="D553" s="205" t="s">
        <v>230</v>
      </c>
      <c r="E553" s="206" t="s">
        <v>5144</v>
      </c>
      <c r="F553" s="207" t="s">
        <v>5145</v>
      </c>
      <c r="G553" s="208" t="s">
        <v>852</v>
      </c>
      <c r="H553" s="209">
        <v>2</v>
      </c>
      <c r="I553" s="210"/>
      <c r="J553" s="211">
        <f t="shared" si="160"/>
        <v>0</v>
      </c>
      <c r="K553" s="207" t="s">
        <v>3144</v>
      </c>
      <c r="L553" s="62"/>
      <c r="M553" s="212" t="s">
        <v>22</v>
      </c>
      <c r="N553" s="213" t="s">
        <v>50</v>
      </c>
      <c r="O553" s="43"/>
      <c r="P553" s="214">
        <f t="shared" si="161"/>
        <v>0</v>
      </c>
      <c r="Q553" s="214">
        <v>0</v>
      </c>
      <c r="R553" s="214">
        <f t="shared" si="162"/>
        <v>0</v>
      </c>
      <c r="S553" s="214">
        <v>0</v>
      </c>
      <c r="T553" s="215">
        <f t="shared" si="163"/>
        <v>0</v>
      </c>
      <c r="AR553" s="25" t="s">
        <v>588</v>
      </c>
      <c r="AT553" s="25" t="s">
        <v>230</v>
      </c>
      <c r="AU553" s="25" t="s">
        <v>24</v>
      </c>
      <c r="AY553" s="25" t="s">
        <v>228</v>
      </c>
      <c r="BE553" s="216">
        <f t="shared" si="164"/>
        <v>0</v>
      </c>
      <c r="BF553" s="216">
        <f t="shared" si="165"/>
        <v>0</v>
      </c>
      <c r="BG553" s="216">
        <f t="shared" si="166"/>
        <v>0</v>
      </c>
      <c r="BH553" s="216">
        <f t="shared" si="167"/>
        <v>0</v>
      </c>
      <c r="BI553" s="216">
        <f t="shared" si="168"/>
        <v>0</v>
      </c>
      <c r="BJ553" s="25" t="s">
        <v>24</v>
      </c>
      <c r="BK553" s="216">
        <f t="shared" si="169"/>
        <v>0</v>
      </c>
      <c r="BL553" s="25" t="s">
        <v>588</v>
      </c>
      <c r="BM553" s="25" t="s">
        <v>5146</v>
      </c>
    </row>
    <row r="554" spans="2:65" s="1" customFormat="1" ht="31.5" customHeight="1">
      <c r="B554" s="42"/>
      <c r="C554" s="205" t="s">
        <v>1611</v>
      </c>
      <c r="D554" s="205" t="s">
        <v>230</v>
      </c>
      <c r="E554" s="206" t="s">
        <v>5147</v>
      </c>
      <c r="F554" s="207" t="s">
        <v>5148</v>
      </c>
      <c r="G554" s="208" t="s">
        <v>852</v>
      </c>
      <c r="H554" s="209">
        <v>2</v>
      </c>
      <c r="I554" s="210"/>
      <c r="J554" s="211">
        <f t="shared" si="160"/>
        <v>0</v>
      </c>
      <c r="K554" s="207" t="s">
        <v>3144</v>
      </c>
      <c r="L554" s="62"/>
      <c r="M554" s="212" t="s">
        <v>22</v>
      </c>
      <c r="N554" s="213" t="s">
        <v>50</v>
      </c>
      <c r="O554" s="43"/>
      <c r="P554" s="214">
        <f t="shared" si="161"/>
        <v>0</v>
      </c>
      <c r="Q554" s="214">
        <v>0</v>
      </c>
      <c r="R554" s="214">
        <f t="shared" si="162"/>
        <v>0</v>
      </c>
      <c r="S554" s="214">
        <v>0</v>
      </c>
      <c r="T554" s="215">
        <f t="shared" si="163"/>
        <v>0</v>
      </c>
      <c r="AR554" s="25" t="s">
        <v>588</v>
      </c>
      <c r="AT554" s="25" t="s">
        <v>230</v>
      </c>
      <c r="AU554" s="25" t="s">
        <v>24</v>
      </c>
      <c r="AY554" s="25" t="s">
        <v>228</v>
      </c>
      <c r="BE554" s="216">
        <f t="shared" si="164"/>
        <v>0</v>
      </c>
      <c r="BF554" s="216">
        <f t="shared" si="165"/>
        <v>0</v>
      </c>
      <c r="BG554" s="216">
        <f t="shared" si="166"/>
        <v>0</v>
      </c>
      <c r="BH554" s="216">
        <f t="shared" si="167"/>
        <v>0</v>
      </c>
      <c r="BI554" s="216">
        <f t="shared" si="168"/>
        <v>0</v>
      </c>
      <c r="BJ554" s="25" t="s">
        <v>24</v>
      </c>
      <c r="BK554" s="216">
        <f t="shared" si="169"/>
        <v>0</v>
      </c>
      <c r="BL554" s="25" t="s">
        <v>588</v>
      </c>
      <c r="BM554" s="25" t="s">
        <v>5149</v>
      </c>
    </row>
    <row r="555" spans="2:65" s="1" customFormat="1" ht="22.5" customHeight="1">
      <c r="B555" s="42"/>
      <c r="C555" s="205" t="s">
        <v>1616</v>
      </c>
      <c r="D555" s="205" t="s">
        <v>230</v>
      </c>
      <c r="E555" s="206" t="s">
        <v>5150</v>
      </c>
      <c r="F555" s="207" t="s">
        <v>5151</v>
      </c>
      <c r="G555" s="208" t="s">
        <v>852</v>
      </c>
      <c r="H555" s="209">
        <v>2</v>
      </c>
      <c r="I555" s="210"/>
      <c r="J555" s="211">
        <f t="shared" si="160"/>
        <v>0</v>
      </c>
      <c r="K555" s="207" t="s">
        <v>3144</v>
      </c>
      <c r="L555" s="62"/>
      <c r="M555" s="212" t="s">
        <v>22</v>
      </c>
      <c r="N555" s="213" t="s">
        <v>50</v>
      </c>
      <c r="O555" s="43"/>
      <c r="P555" s="214">
        <f t="shared" si="161"/>
        <v>0</v>
      </c>
      <c r="Q555" s="214">
        <v>0</v>
      </c>
      <c r="R555" s="214">
        <f t="shared" si="162"/>
        <v>0</v>
      </c>
      <c r="S555" s="214">
        <v>0</v>
      </c>
      <c r="T555" s="215">
        <f t="shared" si="163"/>
        <v>0</v>
      </c>
      <c r="AR555" s="25" t="s">
        <v>588</v>
      </c>
      <c r="AT555" s="25" t="s">
        <v>230</v>
      </c>
      <c r="AU555" s="25" t="s">
        <v>24</v>
      </c>
      <c r="AY555" s="25" t="s">
        <v>228</v>
      </c>
      <c r="BE555" s="216">
        <f t="shared" si="164"/>
        <v>0</v>
      </c>
      <c r="BF555" s="216">
        <f t="shared" si="165"/>
        <v>0</v>
      </c>
      <c r="BG555" s="216">
        <f t="shared" si="166"/>
        <v>0</v>
      </c>
      <c r="BH555" s="216">
        <f t="shared" si="167"/>
        <v>0</v>
      </c>
      <c r="BI555" s="216">
        <f t="shared" si="168"/>
        <v>0</v>
      </c>
      <c r="BJ555" s="25" t="s">
        <v>24</v>
      </c>
      <c r="BK555" s="216">
        <f t="shared" si="169"/>
        <v>0</v>
      </c>
      <c r="BL555" s="25" t="s">
        <v>588</v>
      </c>
      <c r="BM555" s="25" t="s">
        <v>5152</v>
      </c>
    </row>
    <row r="556" spans="2:65" s="1" customFormat="1" ht="22.5" customHeight="1">
      <c r="B556" s="42"/>
      <c r="C556" s="205" t="s">
        <v>1621</v>
      </c>
      <c r="D556" s="205" t="s">
        <v>230</v>
      </c>
      <c r="E556" s="206" t="s">
        <v>5153</v>
      </c>
      <c r="F556" s="207" t="s">
        <v>5154</v>
      </c>
      <c r="G556" s="208" t="s">
        <v>852</v>
      </c>
      <c r="H556" s="209">
        <v>2</v>
      </c>
      <c r="I556" s="210"/>
      <c r="J556" s="211">
        <f t="shared" si="160"/>
        <v>0</v>
      </c>
      <c r="K556" s="207" t="s">
        <v>3144</v>
      </c>
      <c r="L556" s="62"/>
      <c r="M556" s="212" t="s">
        <v>22</v>
      </c>
      <c r="N556" s="213" t="s">
        <v>50</v>
      </c>
      <c r="O556" s="43"/>
      <c r="P556" s="214">
        <f t="shared" si="161"/>
        <v>0</v>
      </c>
      <c r="Q556" s="214">
        <v>0</v>
      </c>
      <c r="R556" s="214">
        <f t="shared" si="162"/>
        <v>0</v>
      </c>
      <c r="S556" s="214">
        <v>0</v>
      </c>
      <c r="T556" s="215">
        <f t="shared" si="163"/>
        <v>0</v>
      </c>
      <c r="AR556" s="25" t="s">
        <v>588</v>
      </c>
      <c r="AT556" s="25" t="s">
        <v>230</v>
      </c>
      <c r="AU556" s="25" t="s">
        <v>24</v>
      </c>
      <c r="AY556" s="25" t="s">
        <v>228</v>
      </c>
      <c r="BE556" s="216">
        <f t="shared" si="164"/>
        <v>0</v>
      </c>
      <c r="BF556" s="216">
        <f t="shared" si="165"/>
        <v>0</v>
      </c>
      <c r="BG556" s="216">
        <f t="shared" si="166"/>
        <v>0</v>
      </c>
      <c r="BH556" s="216">
        <f t="shared" si="167"/>
        <v>0</v>
      </c>
      <c r="BI556" s="216">
        <f t="shared" si="168"/>
        <v>0</v>
      </c>
      <c r="BJ556" s="25" t="s">
        <v>24</v>
      </c>
      <c r="BK556" s="216">
        <f t="shared" si="169"/>
        <v>0</v>
      </c>
      <c r="BL556" s="25" t="s">
        <v>588</v>
      </c>
      <c r="BM556" s="25" t="s">
        <v>5155</v>
      </c>
    </row>
    <row r="557" spans="2:65" s="1" customFormat="1" ht="31.5" customHeight="1">
      <c r="B557" s="42"/>
      <c r="C557" s="205" t="s">
        <v>1626</v>
      </c>
      <c r="D557" s="205" t="s">
        <v>230</v>
      </c>
      <c r="E557" s="206" t="s">
        <v>5156</v>
      </c>
      <c r="F557" s="207" t="s">
        <v>4227</v>
      </c>
      <c r="G557" s="208" t="s">
        <v>263</v>
      </c>
      <c r="H557" s="209">
        <v>35</v>
      </c>
      <c r="I557" s="210"/>
      <c r="J557" s="211">
        <f t="shared" si="160"/>
        <v>0</v>
      </c>
      <c r="K557" s="207" t="s">
        <v>3144</v>
      </c>
      <c r="L557" s="62"/>
      <c r="M557" s="212" t="s">
        <v>22</v>
      </c>
      <c r="N557" s="213" t="s">
        <v>50</v>
      </c>
      <c r="O557" s="43"/>
      <c r="P557" s="214">
        <f t="shared" si="161"/>
        <v>0</v>
      </c>
      <c r="Q557" s="214">
        <v>0</v>
      </c>
      <c r="R557" s="214">
        <f t="shared" si="162"/>
        <v>0</v>
      </c>
      <c r="S557" s="214">
        <v>0</v>
      </c>
      <c r="T557" s="215">
        <f t="shared" si="163"/>
        <v>0</v>
      </c>
      <c r="AR557" s="25" t="s">
        <v>588</v>
      </c>
      <c r="AT557" s="25" t="s">
        <v>230</v>
      </c>
      <c r="AU557" s="25" t="s">
        <v>24</v>
      </c>
      <c r="AY557" s="25" t="s">
        <v>228</v>
      </c>
      <c r="BE557" s="216">
        <f t="shared" si="164"/>
        <v>0</v>
      </c>
      <c r="BF557" s="216">
        <f t="shared" si="165"/>
        <v>0</v>
      </c>
      <c r="BG557" s="216">
        <f t="shared" si="166"/>
        <v>0</v>
      </c>
      <c r="BH557" s="216">
        <f t="shared" si="167"/>
        <v>0</v>
      </c>
      <c r="BI557" s="216">
        <f t="shared" si="168"/>
        <v>0</v>
      </c>
      <c r="BJ557" s="25" t="s">
        <v>24</v>
      </c>
      <c r="BK557" s="216">
        <f t="shared" si="169"/>
        <v>0</v>
      </c>
      <c r="BL557" s="25" t="s">
        <v>588</v>
      </c>
      <c r="BM557" s="25" t="s">
        <v>5157</v>
      </c>
    </row>
    <row r="558" spans="2:65" s="1" customFormat="1" ht="22.5" customHeight="1">
      <c r="B558" s="42"/>
      <c r="C558" s="205" t="s">
        <v>1631</v>
      </c>
      <c r="D558" s="205" t="s">
        <v>230</v>
      </c>
      <c r="E558" s="206" t="s">
        <v>5158</v>
      </c>
      <c r="F558" s="207" t="s">
        <v>4230</v>
      </c>
      <c r="G558" s="208" t="s">
        <v>263</v>
      </c>
      <c r="H558" s="209">
        <v>17</v>
      </c>
      <c r="I558" s="210"/>
      <c r="J558" s="211">
        <f t="shared" si="160"/>
        <v>0</v>
      </c>
      <c r="K558" s="207" t="s">
        <v>3144</v>
      </c>
      <c r="L558" s="62"/>
      <c r="M558" s="212" t="s">
        <v>22</v>
      </c>
      <c r="N558" s="213" t="s">
        <v>50</v>
      </c>
      <c r="O558" s="43"/>
      <c r="P558" s="214">
        <f t="shared" si="161"/>
        <v>0</v>
      </c>
      <c r="Q558" s="214">
        <v>0</v>
      </c>
      <c r="R558" s="214">
        <f t="shared" si="162"/>
        <v>0</v>
      </c>
      <c r="S558" s="214">
        <v>0</v>
      </c>
      <c r="T558" s="215">
        <f t="shared" si="163"/>
        <v>0</v>
      </c>
      <c r="AR558" s="25" t="s">
        <v>588</v>
      </c>
      <c r="AT558" s="25" t="s">
        <v>230</v>
      </c>
      <c r="AU558" s="25" t="s">
        <v>24</v>
      </c>
      <c r="AY558" s="25" t="s">
        <v>228</v>
      </c>
      <c r="BE558" s="216">
        <f t="shared" si="164"/>
        <v>0</v>
      </c>
      <c r="BF558" s="216">
        <f t="shared" si="165"/>
        <v>0</v>
      </c>
      <c r="BG558" s="216">
        <f t="shared" si="166"/>
        <v>0</v>
      </c>
      <c r="BH558" s="216">
        <f t="shared" si="167"/>
        <v>0</v>
      </c>
      <c r="BI558" s="216">
        <f t="shared" si="168"/>
        <v>0</v>
      </c>
      <c r="BJ558" s="25" t="s">
        <v>24</v>
      </c>
      <c r="BK558" s="216">
        <f t="shared" si="169"/>
        <v>0</v>
      </c>
      <c r="BL558" s="25" t="s">
        <v>588</v>
      </c>
      <c r="BM558" s="25" t="s">
        <v>5159</v>
      </c>
    </row>
    <row r="559" spans="2:65" s="1" customFormat="1" ht="31.5" customHeight="1">
      <c r="B559" s="42"/>
      <c r="C559" s="205" t="s">
        <v>1636</v>
      </c>
      <c r="D559" s="205" t="s">
        <v>230</v>
      </c>
      <c r="E559" s="206" t="s">
        <v>5160</v>
      </c>
      <c r="F559" s="207" t="s">
        <v>4239</v>
      </c>
      <c r="G559" s="208" t="s">
        <v>263</v>
      </c>
      <c r="H559" s="209">
        <v>24</v>
      </c>
      <c r="I559" s="210"/>
      <c r="J559" s="211">
        <f t="shared" si="160"/>
        <v>0</v>
      </c>
      <c r="K559" s="207" t="s">
        <v>3144</v>
      </c>
      <c r="L559" s="62"/>
      <c r="M559" s="212" t="s">
        <v>22</v>
      </c>
      <c r="N559" s="213" t="s">
        <v>50</v>
      </c>
      <c r="O559" s="43"/>
      <c r="P559" s="214">
        <f t="shared" si="161"/>
        <v>0</v>
      </c>
      <c r="Q559" s="214">
        <v>0</v>
      </c>
      <c r="R559" s="214">
        <f t="shared" si="162"/>
        <v>0</v>
      </c>
      <c r="S559" s="214">
        <v>0</v>
      </c>
      <c r="T559" s="215">
        <f t="shared" si="163"/>
        <v>0</v>
      </c>
      <c r="AR559" s="25" t="s">
        <v>588</v>
      </c>
      <c r="AT559" s="25" t="s">
        <v>230</v>
      </c>
      <c r="AU559" s="25" t="s">
        <v>24</v>
      </c>
      <c r="AY559" s="25" t="s">
        <v>228</v>
      </c>
      <c r="BE559" s="216">
        <f t="shared" si="164"/>
        <v>0</v>
      </c>
      <c r="BF559" s="216">
        <f t="shared" si="165"/>
        <v>0</v>
      </c>
      <c r="BG559" s="216">
        <f t="shared" si="166"/>
        <v>0</v>
      </c>
      <c r="BH559" s="216">
        <f t="shared" si="167"/>
        <v>0</v>
      </c>
      <c r="BI559" s="216">
        <f t="shared" si="168"/>
        <v>0</v>
      </c>
      <c r="BJ559" s="25" t="s">
        <v>24</v>
      </c>
      <c r="BK559" s="216">
        <f t="shared" si="169"/>
        <v>0</v>
      </c>
      <c r="BL559" s="25" t="s">
        <v>588</v>
      </c>
      <c r="BM559" s="25" t="s">
        <v>5161</v>
      </c>
    </row>
    <row r="560" spans="2:65" s="1" customFormat="1" ht="22.5" customHeight="1">
      <c r="B560" s="42"/>
      <c r="C560" s="205" t="s">
        <v>1641</v>
      </c>
      <c r="D560" s="205" t="s">
        <v>230</v>
      </c>
      <c r="E560" s="206" t="s">
        <v>5162</v>
      </c>
      <c r="F560" s="207" t="s">
        <v>4242</v>
      </c>
      <c r="G560" s="208" t="s">
        <v>675</v>
      </c>
      <c r="H560" s="209">
        <v>4</v>
      </c>
      <c r="I560" s="210"/>
      <c r="J560" s="211">
        <f t="shared" si="160"/>
        <v>0</v>
      </c>
      <c r="K560" s="207" t="s">
        <v>3144</v>
      </c>
      <c r="L560" s="62"/>
      <c r="M560" s="212" t="s">
        <v>22</v>
      </c>
      <c r="N560" s="213" t="s">
        <v>50</v>
      </c>
      <c r="O560" s="43"/>
      <c r="P560" s="214">
        <f t="shared" si="161"/>
        <v>0</v>
      </c>
      <c r="Q560" s="214">
        <v>0</v>
      </c>
      <c r="R560" s="214">
        <f t="shared" si="162"/>
        <v>0</v>
      </c>
      <c r="S560" s="214">
        <v>0</v>
      </c>
      <c r="T560" s="215">
        <f t="shared" si="163"/>
        <v>0</v>
      </c>
      <c r="AR560" s="25" t="s">
        <v>588</v>
      </c>
      <c r="AT560" s="25" t="s">
        <v>230</v>
      </c>
      <c r="AU560" s="25" t="s">
        <v>24</v>
      </c>
      <c r="AY560" s="25" t="s">
        <v>228</v>
      </c>
      <c r="BE560" s="216">
        <f t="shared" si="164"/>
        <v>0</v>
      </c>
      <c r="BF560" s="216">
        <f t="shared" si="165"/>
        <v>0</v>
      </c>
      <c r="BG560" s="216">
        <f t="shared" si="166"/>
        <v>0</v>
      </c>
      <c r="BH560" s="216">
        <f t="shared" si="167"/>
        <v>0</v>
      </c>
      <c r="BI560" s="216">
        <f t="shared" si="168"/>
        <v>0</v>
      </c>
      <c r="BJ560" s="25" t="s">
        <v>24</v>
      </c>
      <c r="BK560" s="216">
        <f t="shared" si="169"/>
        <v>0</v>
      </c>
      <c r="BL560" s="25" t="s">
        <v>588</v>
      </c>
      <c r="BM560" s="25" t="s">
        <v>5163</v>
      </c>
    </row>
    <row r="561" spans="2:65" s="11" customFormat="1" ht="37.35" customHeight="1">
      <c r="B561" s="188"/>
      <c r="C561" s="189"/>
      <c r="D561" s="202" t="s">
        <v>78</v>
      </c>
      <c r="E561" s="296" t="s">
        <v>313</v>
      </c>
      <c r="F561" s="296" t="s">
        <v>5164</v>
      </c>
      <c r="G561" s="189"/>
      <c r="H561" s="189"/>
      <c r="I561" s="192"/>
      <c r="J561" s="297">
        <f>BK561</f>
        <v>0</v>
      </c>
      <c r="K561" s="189"/>
      <c r="L561" s="194"/>
      <c r="M561" s="195"/>
      <c r="N561" s="196"/>
      <c r="O561" s="196"/>
      <c r="P561" s="197">
        <f>SUM(P562:P571)</f>
        <v>0</v>
      </c>
      <c r="Q561" s="196"/>
      <c r="R561" s="197">
        <f>SUM(R562:R571)</f>
        <v>0</v>
      </c>
      <c r="S561" s="196"/>
      <c r="T561" s="198">
        <f>SUM(T562:T571)</f>
        <v>0</v>
      </c>
      <c r="AR561" s="199" t="s">
        <v>101</v>
      </c>
      <c r="AT561" s="200" t="s">
        <v>78</v>
      </c>
      <c r="AU561" s="200" t="s">
        <v>79</v>
      </c>
      <c r="AY561" s="199" t="s">
        <v>228</v>
      </c>
      <c r="BK561" s="201">
        <f>SUM(BK562:BK571)</f>
        <v>0</v>
      </c>
    </row>
    <row r="562" spans="2:65" s="1" customFormat="1" ht="57" customHeight="1">
      <c r="B562" s="42"/>
      <c r="C562" s="205" t="s">
        <v>1646</v>
      </c>
      <c r="D562" s="205" t="s">
        <v>230</v>
      </c>
      <c r="E562" s="206" t="s">
        <v>5165</v>
      </c>
      <c r="F562" s="207" t="s">
        <v>5166</v>
      </c>
      <c r="G562" s="208" t="s">
        <v>852</v>
      </c>
      <c r="H562" s="209">
        <v>1</v>
      </c>
      <c r="I562" s="210"/>
      <c r="J562" s="211">
        <f>ROUND(I562*H562,2)</f>
        <v>0</v>
      </c>
      <c r="K562" s="207" t="s">
        <v>3144</v>
      </c>
      <c r="L562" s="62"/>
      <c r="M562" s="212" t="s">
        <v>22</v>
      </c>
      <c r="N562" s="213" t="s">
        <v>50</v>
      </c>
      <c r="O562" s="43"/>
      <c r="P562" s="214">
        <f>O562*H562</f>
        <v>0</v>
      </c>
      <c r="Q562" s="214">
        <v>0</v>
      </c>
      <c r="R562" s="214">
        <f>Q562*H562</f>
        <v>0</v>
      </c>
      <c r="S562" s="214">
        <v>0</v>
      </c>
      <c r="T562" s="215">
        <f>S562*H562</f>
        <v>0</v>
      </c>
      <c r="AR562" s="25" t="s">
        <v>588</v>
      </c>
      <c r="AT562" s="25" t="s">
        <v>230</v>
      </c>
      <c r="AU562" s="25" t="s">
        <v>24</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588</v>
      </c>
      <c r="BM562" s="25" t="s">
        <v>5167</v>
      </c>
    </row>
    <row r="563" spans="2:65" s="1" customFormat="1" ht="94.5">
      <c r="B563" s="42"/>
      <c r="C563" s="64"/>
      <c r="D563" s="219" t="s">
        <v>640</v>
      </c>
      <c r="E563" s="64"/>
      <c r="F563" s="280" t="s">
        <v>5168</v>
      </c>
      <c r="G563" s="64"/>
      <c r="H563" s="64"/>
      <c r="I563" s="173"/>
      <c r="J563" s="64"/>
      <c r="K563" s="64"/>
      <c r="L563" s="62"/>
      <c r="M563" s="255"/>
      <c r="N563" s="43"/>
      <c r="O563" s="43"/>
      <c r="P563" s="43"/>
      <c r="Q563" s="43"/>
      <c r="R563" s="43"/>
      <c r="S563" s="43"/>
      <c r="T563" s="79"/>
      <c r="AT563" s="25" t="s">
        <v>640</v>
      </c>
      <c r="AU563" s="25" t="s">
        <v>24</v>
      </c>
    </row>
    <row r="564" spans="2:65" s="1" customFormat="1" ht="57" customHeight="1">
      <c r="B564" s="42"/>
      <c r="C564" s="205" t="s">
        <v>1650</v>
      </c>
      <c r="D564" s="205" t="s">
        <v>230</v>
      </c>
      <c r="E564" s="206" t="s">
        <v>5169</v>
      </c>
      <c r="F564" s="207" t="s">
        <v>5170</v>
      </c>
      <c r="G564" s="208" t="s">
        <v>852</v>
      </c>
      <c r="H564" s="209">
        <v>1</v>
      </c>
      <c r="I564" s="210"/>
      <c r="J564" s="211">
        <f>ROUND(I564*H564,2)</f>
        <v>0</v>
      </c>
      <c r="K564" s="207" t="s">
        <v>3144</v>
      </c>
      <c r="L564" s="62"/>
      <c r="M564" s="212" t="s">
        <v>22</v>
      </c>
      <c r="N564" s="213" t="s">
        <v>50</v>
      </c>
      <c r="O564" s="43"/>
      <c r="P564" s="214">
        <f>O564*H564</f>
        <v>0</v>
      </c>
      <c r="Q564" s="214">
        <v>0</v>
      </c>
      <c r="R564" s="214">
        <f>Q564*H564</f>
        <v>0</v>
      </c>
      <c r="S564" s="214">
        <v>0</v>
      </c>
      <c r="T564" s="215">
        <f>S564*H564</f>
        <v>0</v>
      </c>
      <c r="AR564" s="25" t="s">
        <v>588</v>
      </c>
      <c r="AT564" s="25" t="s">
        <v>230</v>
      </c>
      <c r="AU564" s="25" t="s">
        <v>24</v>
      </c>
      <c r="AY564" s="25" t="s">
        <v>228</v>
      </c>
      <c r="BE564" s="216">
        <f>IF(N564="základní",J564,0)</f>
        <v>0</v>
      </c>
      <c r="BF564" s="216">
        <f>IF(N564="snížená",J564,0)</f>
        <v>0</v>
      </c>
      <c r="BG564" s="216">
        <f>IF(N564="zákl. přenesená",J564,0)</f>
        <v>0</v>
      </c>
      <c r="BH564" s="216">
        <f>IF(N564="sníž. přenesená",J564,0)</f>
        <v>0</v>
      </c>
      <c r="BI564" s="216">
        <f>IF(N564="nulová",J564,0)</f>
        <v>0</v>
      </c>
      <c r="BJ564" s="25" t="s">
        <v>24</v>
      </c>
      <c r="BK564" s="216">
        <f>ROUND(I564*H564,2)</f>
        <v>0</v>
      </c>
      <c r="BL564" s="25" t="s">
        <v>588</v>
      </c>
      <c r="BM564" s="25" t="s">
        <v>5171</v>
      </c>
    </row>
    <row r="565" spans="2:65" s="1" customFormat="1" ht="94.5">
      <c r="B565" s="42"/>
      <c r="C565" s="64"/>
      <c r="D565" s="219" t="s">
        <v>640</v>
      </c>
      <c r="E565" s="64"/>
      <c r="F565" s="280" t="s">
        <v>5172</v>
      </c>
      <c r="G565" s="64"/>
      <c r="H565" s="64"/>
      <c r="I565" s="173"/>
      <c r="J565" s="64"/>
      <c r="K565" s="64"/>
      <c r="L565" s="62"/>
      <c r="M565" s="255"/>
      <c r="N565" s="43"/>
      <c r="O565" s="43"/>
      <c r="P565" s="43"/>
      <c r="Q565" s="43"/>
      <c r="R565" s="43"/>
      <c r="S565" s="43"/>
      <c r="T565" s="79"/>
      <c r="AT565" s="25" t="s">
        <v>640</v>
      </c>
      <c r="AU565" s="25" t="s">
        <v>24</v>
      </c>
    </row>
    <row r="566" spans="2:65" s="1" customFormat="1" ht="31.5" customHeight="1">
      <c r="B566" s="42"/>
      <c r="C566" s="205" t="s">
        <v>1655</v>
      </c>
      <c r="D566" s="205" t="s">
        <v>230</v>
      </c>
      <c r="E566" s="206" t="s">
        <v>5173</v>
      </c>
      <c r="F566" s="207" t="s">
        <v>4897</v>
      </c>
      <c r="G566" s="208" t="s">
        <v>852</v>
      </c>
      <c r="H566" s="209">
        <v>4</v>
      </c>
      <c r="I566" s="210"/>
      <c r="J566" s="211">
        <f t="shared" ref="J566:J571" si="170">ROUND(I566*H566,2)</f>
        <v>0</v>
      </c>
      <c r="K566" s="207" t="s">
        <v>3144</v>
      </c>
      <c r="L566" s="62"/>
      <c r="M566" s="212" t="s">
        <v>22</v>
      </c>
      <c r="N566" s="213" t="s">
        <v>50</v>
      </c>
      <c r="O566" s="43"/>
      <c r="P566" s="214">
        <f t="shared" ref="P566:P571" si="171">O566*H566</f>
        <v>0</v>
      </c>
      <c r="Q566" s="214">
        <v>0</v>
      </c>
      <c r="R566" s="214">
        <f t="shared" ref="R566:R571" si="172">Q566*H566</f>
        <v>0</v>
      </c>
      <c r="S566" s="214">
        <v>0</v>
      </c>
      <c r="T566" s="215">
        <f t="shared" ref="T566:T571" si="173">S566*H566</f>
        <v>0</v>
      </c>
      <c r="AR566" s="25" t="s">
        <v>588</v>
      </c>
      <c r="AT566" s="25" t="s">
        <v>230</v>
      </c>
      <c r="AU566" s="25" t="s">
        <v>24</v>
      </c>
      <c r="AY566" s="25" t="s">
        <v>228</v>
      </c>
      <c r="BE566" s="216">
        <f t="shared" ref="BE566:BE571" si="174">IF(N566="základní",J566,0)</f>
        <v>0</v>
      </c>
      <c r="BF566" s="216">
        <f t="shared" ref="BF566:BF571" si="175">IF(N566="snížená",J566,0)</f>
        <v>0</v>
      </c>
      <c r="BG566" s="216">
        <f t="shared" ref="BG566:BG571" si="176">IF(N566="zákl. přenesená",J566,0)</f>
        <v>0</v>
      </c>
      <c r="BH566" s="216">
        <f t="shared" ref="BH566:BH571" si="177">IF(N566="sníž. přenesená",J566,0)</f>
        <v>0</v>
      </c>
      <c r="BI566" s="216">
        <f t="shared" ref="BI566:BI571" si="178">IF(N566="nulová",J566,0)</f>
        <v>0</v>
      </c>
      <c r="BJ566" s="25" t="s">
        <v>24</v>
      </c>
      <c r="BK566" s="216">
        <f t="shared" ref="BK566:BK571" si="179">ROUND(I566*H566,2)</f>
        <v>0</v>
      </c>
      <c r="BL566" s="25" t="s">
        <v>588</v>
      </c>
      <c r="BM566" s="25" t="s">
        <v>5174</v>
      </c>
    </row>
    <row r="567" spans="2:65" s="1" customFormat="1" ht="22.5" customHeight="1">
      <c r="B567" s="42"/>
      <c r="C567" s="205" t="s">
        <v>1660</v>
      </c>
      <c r="D567" s="205" t="s">
        <v>230</v>
      </c>
      <c r="E567" s="206" t="s">
        <v>5175</v>
      </c>
      <c r="F567" s="207" t="s">
        <v>4909</v>
      </c>
      <c r="G567" s="208" t="s">
        <v>852</v>
      </c>
      <c r="H567" s="209">
        <v>2</v>
      </c>
      <c r="I567" s="210"/>
      <c r="J567" s="211">
        <f t="shared" si="170"/>
        <v>0</v>
      </c>
      <c r="K567" s="207" t="s">
        <v>3144</v>
      </c>
      <c r="L567" s="62"/>
      <c r="M567" s="212" t="s">
        <v>22</v>
      </c>
      <c r="N567" s="213" t="s">
        <v>50</v>
      </c>
      <c r="O567" s="43"/>
      <c r="P567" s="214">
        <f t="shared" si="171"/>
        <v>0</v>
      </c>
      <c r="Q567" s="214">
        <v>0</v>
      </c>
      <c r="R567" s="214">
        <f t="shared" si="172"/>
        <v>0</v>
      </c>
      <c r="S567" s="214">
        <v>0</v>
      </c>
      <c r="T567" s="215">
        <f t="shared" si="173"/>
        <v>0</v>
      </c>
      <c r="AR567" s="25" t="s">
        <v>588</v>
      </c>
      <c r="AT567" s="25" t="s">
        <v>230</v>
      </c>
      <c r="AU567" s="25" t="s">
        <v>24</v>
      </c>
      <c r="AY567" s="25" t="s">
        <v>228</v>
      </c>
      <c r="BE567" s="216">
        <f t="shared" si="174"/>
        <v>0</v>
      </c>
      <c r="BF567" s="216">
        <f t="shared" si="175"/>
        <v>0</v>
      </c>
      <c r="BG567" s="216">
        <f t="shared" si="176"/>
        <v>0</v>
      </c>
      <c r="BH567" s="216">
        <f t="shared" si="177"/>
        <v>0</v>
      </c>
      <c r="BI567" s="216">
        <f t="shared" si="178"/>
        <v>0</v>
      </c>
      <c r="BJ567" s="25" t="s">
        <v>24</v>
      </c>
      <c r="BK567" s="216">
        <f t="shared" si="179"/>
        <v>0</v>
      </c>
      <c r="BL567" s="25" t="s">
        <v>588</v>
      </c>
      <c r="BM567" s="25" t="s">
        <v>5176</v>
      </c>
    </row>
    <row r="568" spans="2:65" s="1" customFormat="1" ht="22.5" customHeight="1">
      <c r="B568" s="42"/>
      <c r="C568" s="205" t="s">
        <v>1665</v>
      </c>
      <c r="D568" s="205" t="s">
        <v>230</v>
      </c>
      <c r="E568" s="206" t="s">
        <v>5177</v>
      </c>
      <c r="F568" s="207" t="s">
        <v>5178</v>
      </c>
      <c r="G568" s="208" t="s">
        <v>852</v>
      </c>
      <c r="H568" s="209">
        <v>2</v>
      </c>
      <c r="I568" s="210"/>
      <c r="J568" s="211">
        <f t="shared" si="170"/>
        <v>0</v>
      </c>
      <c r="K568" s="207" t="s">
        <v>3144</v>
      </c>
      <c r="L568" s="62"/>
      <c r="M568" s="212" t="s">
        <v>22</v>
      </c>
      <c r="N568" s="213" t="s">
        <v>50</v>
      </c>
      <c r="O568" s="43"/>
      <c r="P568" s="214">
        <f t="shared" si="171"/>
        <v>0</v>
      </c>
      <c r="Q568" s="214">
        <v>0</v>
      </c>
      <c r="R568" s="214">
        <f t="shared" si="172"/>
        <v>0</v>
      </c>
      <c r="S568" s="214">
        <v>0</v>
      </c>
      <c r="T568" s="215">
        <f t="shared" si="173"/>
        <v>0</v>
      </c>
      <c r="AR568" s="25" t="s">
        <v>588</v>
      </c>
      <c r="AT568" s="25" t="s">
        <v>230</v>
      </c>
      <c r="AU568" s="25" t="s">
        <v>24</v>
      </c>
      <c r="AY568" s="25" t="s">
        <v>228</v>
      </c>
      <c r="BE568" s="216">
        <f t="shared" si="174"/>
        <v>0</v>
      </c>
      <c r="BF568" s="216">
        <f t="shared" si="175"/>
        <v>0</v>
      </c>
      <c r="BG568" s="216">
        <f t="shared" si="176"/>
        <v>0</v>
      </c>
      <c r="BH568" s="216">
        <f t="shared" si="177"/>
        <v>0</v>
      </c>
      <c r="BI568" s="216">
        <f t="shared" si="178"/>
        <v>0</v>
      </c>
      <c r="BJ568" s="25" t="s">
        <v>24</v>
      </c>
      <c r="BK568" s="216">
        <f t="shared" si="179"/>
        <v>0</v>
      </c>
      <c r="BL568" s="25" t="s">
        <v>588</v>
      </c>
      <c r="BM568" s="25" t="s">
        <v>5179</v>
      </c>
    </row>
    <row r="569" spans="2:65" s="1" customFormat="1" ht="22.5" customHeight="1">
      <c r="B569" s="42"/>
      <c r="C569" s="205" t="s">
        <v>1670</v>
      </c>
      <c r="D569" s="205" t="s">
        <v>230</v>
      </c>
      <c r="E569" s="206" t="s">
        <v>5180</v>
      </c>
      <c r="F569" s="207" t="s">
        <v>4941</v>
      </c>
      <c r="G569" s="208" t="s">
        <v>852</v>
      </c>
      <c r="H569" s="209">
        <v>4</v>
      </c>
      <c r="I569" s="210"/>
      <c r="J569" s="211">
        <f t="shared" si="170"/>
        <v>0</v>
      </c>
      <c r="K569" s="207" t="s">
        <v>3144</v>
      </c>
      <c r="L569" s="62"/>
      <c r="M569" s="212" t="s">
        <v>22</v>
      </c>
      <c r="N569" s="213" t="s">
        <v>50</v>
      </c>
      <c r="O569" s="43"/>
      <c r="P569" s="214">
        <f t="shared" si="171"/>
        <v>0</v>
      </c>
      <c r="Q569" s="214">
        <v>0</v>
      </c>
      <c r="R569" s="214">
        <f t="shared" si="172"/>
        <v>0</v>
      </c>
      <c r="S569" s="214">
        <v>0</v>
      </c>
      <c r="T569" s="215">
        <f t="shared" si="173"/>
        <v>0</v>
      </c>
      <c r="AR569" s="25" t="s">
        <v>588</v>
      </c>
      <c r="AT569" s="25" t="s">
        <v>230</v>
      </c>
      <c r="AU569" s="25" t="s">
        <v>24</v>
      </c>
      <c r="AY569" s="25" t="s">
        <v>228</v>
      </c>
      <c r="BE569" s="216">
        <f t="shared" si="174"/>
        <v>0</v>
      </c>
      <c r="BF569" s="216">
        <f t="shared" si="175"/>
        <v>0</v>
      </c>
      <c r="BG569" s="216">
        <f t="shared" si="176"/>
        <v>0</v>
      </c>
      <c r="BH569" s="216">
        <f t="shared" si="177"/>
        <v>0</v>
      </c>
      <c r="BI569" s="216">
        <f t="shared" si="178"/>
        <v>0</v>
      </c>
      <c r="BJ569" s="25" t="s">
        <v>24</v>
      </c>
      <c r="BK569" s="216">
        <f t="shared" si="179"/>
        <v>0</v>
      </c>
      <c r="BL569" s="25" t="s">
        <v>588</v>
      </c>
      <c r="BM569" s="25" t="s">
        <v>5181</v>
      </c>
    </row>
    <row r="570" spans="2:65" s="1" customFormat="1" ht="44.25" customHeight="1">
      <c r="B570" s="42"/>
      <c r="C570" s="205" t="s">
        <v>1675</v>
      </c>
      <c r="D570" s="205" t="s">
        <v>230</v>
      </c>
      <c r="E570" s="206" t="s">
        <v>5182</v>
      </c>
      <c r="F570" s="207" t="s">
        <v>4218</v>
      </c>
      <c r="G570" s="208" t="s">
        <v>675</v>
      </c>
      <c r="H570" s="209">
        <v>2</v>
      </c>
      <c r="I570" s="210"/>
      <c r="J570" s="211">
        <f t="shared" si="170"/>
        <v>0</v>
      </c>
      <c r="K570" s="207" t="s">
        <v>3144</v>
      </c>
      <c r="L570" s="62"/>
      <c r="M570" s="212" t="s">
        <v>22</v>
      </c>
      <c r="N570" s="213" t="s">
        <v>50</v>
      </c>
      <c r="O570" s="43"/>
      <c r="P570" s="214">
        <f t="shared" si="171"/>
        <v>0</v>
      </c>
      <c r="Q570" s="214">
        <v>0</v>
      </c>
      <c r="R570" s="214">
        <f t="shared" si="172"/>
        <v>0</v>
      </c>
      <c r="S570" s="214">
        <v>0</v>
      </c>
      <c r="T570" s="215">
        <f t="shared" si="173"/>
        <v>0</v>
      </c>
      <c r="AR570" s="25" t="s">
        <v>588</v>
      </c>
      <c r="AT570" s="25" t="s">
        <v>230</v>
      </c>
      <c r="AU570" s="25" t="s">
        <v>24</v>
      </c>
      <c r="AY570" s="25" t="s">
        <v>228</v>
      </c>
      <c r="BE570" s="216">
        <f t="shared" si="174"/>
        <v>0</v>
      </c>
      <c r="BF570" s="216">
        <f t="shared" si="175"/>
        <v>0</v>
      </c>
      <c r="BG570" s="216">
        <f t="shared" si="176"/>
        <v>0</v>
      </c>
      <c r="BH570" s="216">
        <f t="shared" si="177"/>
        <v>0</v>
      </c>
      <c r="BI570" s="216">
        <f t="shared" si="178"/>
        <v>0</v>
      </c>
      <c r="BJ570" s="25" t="s">
        <v>24</v>
      </c>
      <c r="BK570" s="216">
        <f t="shared" si="179"/>
        <v>0</v>
      </c>
      <c r="BL570" s="25" t="s">
        <v>588</v>
      </c>
      <c r="BM570" s="25" t="s">
        <v>5183</v>
      </c>
    </row>
    <row r="571" spans="2:65" s="1" customFormat="1" ht="22.5" customHeight="1">
      <c r="B571" s="42"/>
      <c r="C571" s="205" t="s">
        <v>1680</v>
      </c>
      <c r="D571" s="205" t="s">
        <v>230</v>
      </c>
      <c r="E571" s="206" t="s">
        <v>5184</v>
      </c>
      <c r="F571" s="207" t="s">
        <v>4233</v>
      </c>
      <c r="G571" s="208" t="s">
        <v>263</v>
      </c>
      <c r="H571" s="209">
        <v>2</v>
      </c>
      <c r="I571" s="210"/>
      <c r="J571" s="211">
        <f t="shared" si="170"/>
        <v>0</v>
      </c>
      <c r="K571" s="207" t="s">
        <v>3144</v>
      </c>
      <c r="L571" s="62"/>
      <c r="M571" s="212" t="s">
        <v>22</v>
      </c>
      <c r="N571" s="213" t="s">
        <v>50</v>
      </c>
      <c r="O571" s="43"/>
      <c r="P571" s="214">
        <f t="shared" si="171"/>
        <v>0</v>
      </c>
      <c r="Q571" s="214">
        <v>0</v>
      </c>
      <c r="R571" s="214">
        <f t="shared" si="172"/>
        <v>0</v>
      </c>
      <c r="S571" s="214">
        <v>0</v>
      </c>
      <c r="T571" s="215">
        <f t="shared" si="173"/>
        <v>0</v>
      </c>
      <c r="AR571" s="25" t="s">
        <v>588</v>
      </c>
      <c r="AT571" s="25" t="s">
        <v>230</v>
      </c>
      <c r="AU571" s="25" t="s">
        <v>24</v>
      </c>
      <c r="AY571" s="25" t="s">
        <v>228</v>
      </c>
      <c r="BE571" s="216">
        <f t="shared" si="174"/>
        <v>0</v>
      </c>
      <c r="BF571" s="216">
        <f t="shared" si="175"/>
        <v>0</v>
      </c>
      <c r="BG571" s="216">
        <f t="shared" si="176"/>
        <v>0</v>
      </c>
      <c r="BH571" s="216">
        <f t="shared" si="177"/>
        <v>0</v>
      </c>
      <c r="BI571" s="216">
        <f t="shared" si="178"/>
        <v>0</v>
      </c>
      <c r="BJ571" s="25" t="s">
        <v>24</v>
      </c>
      <c r="BK571" s="216">
        <f t="shared" si="179"/>
        <v>0</v>
      </c>
      <c r="BL571" s="25" t="s">
        <v>588</v>
      </c>
      <c r="BM571" s="25" t="s">
        <v>5185</v>
      </c>
    </row>
    <row r="572" spans="2:65" s="11" customFormat="1" ht="37.35" customHeight="1">
      <c r="B572" s="188"/>
      <c r="C572" s="189"/>
      <c r="D572" s="202" t="s">
        <v>78</v>
      </c>
      <c r="E572" s="296" t="s">
        <v>319</v>
      </c>
      <c r="F572" s="296" t="s">
        <v>5186</v>
      </c>
      <c r="G572" s="189"/>
      <c r="H572" s="189"/>
      <c r="I572" s="192"/>
      <c r="J572" s="297">
        <f>BK572</f>
        <v>0</v>
      </c>
      <c r="K572" s="189"/>
      <c r="L572" s="194"/>
      <c r="M572" s="195"/>
      <c r="N572" s="196"/>
      <c r="O572" s="196"/>
      <c r="P572" s="197">
        <f>SUM(P573:P587)</f>
        <v>0</v>
      </c>
      <c r="Q572" s="196"/>
      <c r="R572" s="197">
        <f>SUM(R573:R587)</f>
        <v>0</v>
      </c>
      <c r="S572" s="196"/>
      <c r="T572" s="198">
        <f>SUM(T573:T587)</f>
        <v>0</v>
      </c>
      <c r="AR572" s="199" t="s">
        <v>101</v>
      </c>
      <c r="AT572" s="200" t="s">
        <v>78</v>
      </c>
      <c r="AU572" s="200" t="s">
        <v>79</v>
      </c>
      <c r="AY572" s="199" t="s">
        <v>228</v>
      </c>
      <c r="BK572" s="201">
        <f>SUM(BK573:BK587)</f>
        <v>0</v>
      </c>
    </row>
    <row r="573" spans="2:65" s="1" customFormat="1" ht="57" customHeight="1">
      <c r="B573" s="42"/>
      <c r="C573" s="205" t="s">
        <v>1685</v>
      </c>
      <c r="D573" s="205" t="s">
        <v>230</v>
      </c>
      <c r="E573" s="206" t="s">
        <v>5187</v>
      </c>
      <c r="F573" s="207" t="s">
        <v>5188</v>
      </c>
      <c r="G573" s="208" t="s">
        <v>852</v>
      </c>
      <c r="H573" s="209">
        <v>1</v>
      </c>
      <c r="I573" s="210"/>
      <c r="J573" s="211">
        <f>ROUND(I573*H573,2)</f>
        <v>0</v>
      </c>
      <c r="K573" s="207" t="s">
        <v>3144</v>
      </c>
      <c r="L573" s="62"/>
      <c r="M573" s="212" t="s">
        <v>22</v>
      </c>
      <c r="N573" s="213" t="s">
        <v>50</v>
      </c>
      <c r="O573" s="43"/>
      <c r="P573" s="214">
        <f>O573*H573</f>
        <v>0</v>
      </c>
      <c r="Q573" s="214">
        <v>0</v>
      </c>
      <c r="R573" s="214">
        <f>Q573*H573</f>
        <v>0</v>
      </c>
      <c r="S573" s="214">
        <v>0</v>
      </c>
      <c r="T573" s="215">
        <f>S573*H573</f>
        <v>0</v>
      </c>
      <c r="AR573" s="25" t="s">
        <v>588</v>
      </c>
      <c r="AT573" s="25" t="s">
        <v>230</v>
      </c>
      <c r="AU573" s="25" t="s">
        <v>24</v>
      </c>
      <c r="AY573" s="25" t="s">
        <v>228</v>
      </c>
      <c r="BE573" s="216">
        <f>IF(N573="základní",J573,0)</f>
        <v>0</v>
      </c>
      <c r="BF573" s="216">
        <f>IF(N573="snížená",J573,0)</f>
        <v>0</v>
      </c>
      <c r="BG573" s="216">
        <f>IF(N573="zákl. přenesená",J573,0)</f>
        <v>0</v>
      </c>
      <c r="BH573" s="216">
        <f>IF(N573="sníž. přenesená",J573,0)</f>
        <v>0</v>
      </c>
      <c r="BI573" s="216">
        <f>IF(N573="nulová",J573,0)</f>
        <v>0</v>
      </c>
      <c r="BJ573" s="25" t="s">
        <v>24</v>
      </c>
      <c r="BK573" s="216">
        <f>ROUND(I573*H573,2)</f>
        <v>0</v>
      </c>
      <c r="BL573" s="25" t="s">
        <v>588</v>
      </c>
      <c r="BM573" s="25" t="s">
        <v>5189</v>
      </c>
    </row>
    <row r="574" spans="2:65" s="1" customFormat="1" ht="94.5">
      <c r="B574" s="42"/>
      <c r="C574" s="64"/>
      <c r="D574" s="219" t="s">
        <v>640</v>
      </c>
      <c r="E574" s="64"/>
      <c r="F574" s="280" t="s">
        <v>5190</v>
      </c>
      <c r="G574" s="64"/>
      <c r="H574" s="64"/>
      <c r="I574" s="173"/>
      <c r="J574" s="64"/>
      <c r="K574" s="64"/>
      <c r="L574" s="62"/>
      <c r="M574" s="255"/>
      <c r="N574" s="43"/>
      <c r="O574" s="43"/>
      <c r="P574" s="43"/>
      <c r="Q574" s="43"/>
      <c r="R574" s="43"/>
      <c r="S574" s="43"/>
      <c r="T574" s="79"/>
      <c r="AT574" s="25" t="s">
        <v>640</v>
      </c>
      <c r="AU574" s="25" t="s">
        <v>24</v>
      </c>
    </row>
    <row r="575" spans="2:65" s="1" customFormat="1" ht="57" customHeight="1">
      <c r="B575" s="42"/>
      <c r="C575" s="205" t="s">
        <v>1689</v>
      </c>
      <c r="D575" s="205" t="s">
        <v>230</v>
      </c>
      <c r="E575" s="206" t="s">
        <v>5191</v>
      </c>
      <c r="F575" s="207" t="s">
        <v>5188</v>
      </c>
      <c r="G575" s="208" t="s">
        <v>852</v>
      </c>
      <c r="H575" s="209">
        <v>1</v>
      </c>
      <c r="I575" s="210"/>
      <c r="J575" s="211">
        <f>ROUND(I575*H575,2)</f>
        <v>0</v>
      </c>
      <c r="K575" s="207" t="s">
        <v>3144</v>
      </c>
      <c r="L575" s="62"/>
      <c r="M575" s="212" t="s">
        <v>22</v>
      </c>
      <c r="N575" s="213" t="s">
        <v>50</v>
      </c>
      <c r="O575" s="43"/>
      <c r="P575" s="214">
        <f>O575*H575</f>
        <v>0</v>
      </c>
      <c r="Q575" s="214">
        <v>0</v>
      </c>
      <c r="R575" s="214">
        <f>Q575*H575</f>
        <v>0</v>
      </c>
      <c r="S575" s="214">
        <v>0</v>
      </c>
      <c r="T575" s="215">
        <f>S575*H575</f>
        <v>0</v>
      </c>
      <c r="AR575" s="25" t="s">
        <v>588</v>
      </c>
      <c r="AT575" s="25" t="s">
        <v>230</v>
      </c>
      <c r="AU575" s="25" t="s">
        <v>24</v>
      </c>
      <c r="AY575" s="25" t="s">
        <v>228</v>
      </c>
      <c r="BE575" s="216">
        <f>IF(N575="základní",J575,0)</f>
        <v>0</v>
      </c>
      <c r="BF575" s="216">
        <f>IF(N575="snížená",J575,0)</f>
        <v>0</v>
      </c>
      <c r="BG575" s="216">
        <f>IF(N575="zákl. přenesená",J575,0)</f>
        <v>0</v>
      </c>
      <c r="BH575" s="216">
        <f>IF(N575="sníž. přenesená",J575,0)</f>
        <v>0</v>
      </c>
      <c r="BI575" s="216">
        <f>IF(N575="nulová",J575,0)</f>
        <v>0</v>
      </c>
      <c r="BJ575" s="25" t="s">
        <v>24</v>
      </c>
      <c r="BK575" s="216">
        <f>ROUND(I575*H575,2)</f>
        <v>0</v>
      </c>
      <c r="BL575" s="25" t="s">
        <v>588</v>
      </c>
      <c r="BM575" s="25" t="s">
        <v>5192</v>
      </c>
    </row>
    <row r="576" spans="2:65" s="1" customFormat="1" ht="94.5">
      <c r="B576" s="42"/>
      <c r="C576" s="64"/>
      <c r="D576" s="219" t="s">
        <v>640</v>
      </c>
      <c r="E576" s="64"/>
      <c r="F576" s="280" t="s">
        <v>5190</v>
      </c>
      <c r="G576" s="64"/>
      <c r="H576" s="64"/>
      <c r="I576" s="173"/>
      <c r="J576" s="64"/>
      <c r="K576" s="64"/>
      <c r="L576" s="62"/>
      <c r="M576" s="255"/>
      <c r="N576" s="43"/>
      <c r="O576" s="43"/>
      <c r="P576" s="43"/>
      <c r="Q576" s="43"/>
      <c r="R576" s="43"/>
      <c r="S576" s="43"/>
      <c r="T576" s="79"/>
      <c r="AT576" s="25" t="s">
        <v>640</v>
      </c>
      <c r="AU576" s="25" t="s">
        <v>24</v>
      </c>
    </row>
    <row r="577" spans="2:65" s="1" customFormat="1" ht="57" customHeight="1">
      <c r="B577" s="42"/>
      <c r="C577" s="205" t="s">
        <v>1694</v>
      </c>
      <c r="D577" s="205" t="s">
        <v>230</v>
      </c>
      <c r="E577" s="206" t="s">
        <v>5193</v>
      </c>
      <c r="F577" s="207" t="s">
        <v>5188</v>
      </c>
      <c r="G577" s="208" t="s">
        <v>852</v>
      </c>
      <c r="H577" s="209">
        <v>1</v>
      </c>
      <c r="I577" s="210"/>
      <c r="J577" s="211">
        <f>ROUND(I577*H577,2)</f>
        <v>0</v>
      </c>
      <c r="K577" s="207" t="s">
        <v>3144</v>
      </c>
      <c r="L577" s="62"/>
      <c r="M577" s="212" t="s">
        <v>22</v>
      </c>
      <c r="N577" s="213" t="s">
        <v>50</v>
      </c>
      <c r="O577" s="43"/>
      <c r="P577" s="214">
        <f>O577*H577</f>
        <v>0</v>
      </c>
      <c r="Q577" s="214">
        <v>0</v>
      </c>
      <c r="R577" s="214">
        <f>Q577*H577</f>
        <v>0</v>
      </c>
      <c r="S577" s="214">
        <v>0</v>
      </c>
      <c r="T577" s="215">
        <f>S577*H577</f>
        <v>0</v>
      </c>
      <c r="AR577" s="25" t="s">
        <v>588</v>
      </c>
      <c r="AT577" s="25" t="s">
        <v>230</v>
      </c>
      <c r="AU577" s="25" t="s">
        <v>24</v>
      </c>
      <c r="AY577" s="25" t="s">
        <v>228</v>
      </c>
      <c r="BE577" s="216">
        <f>IF(N577="základní",J577,0)</f>
        <v>0</v>
      </c>
      <c r="BF577" s="216">
        <f>IF(N577="snížená",J577,0)</f>
        <v>0</v>
      </c>
      <c r="BG577" s="216">
        <f>IF(N577="zákl. přenesená",J577,0)</f>
        <v>0</v>
      </c>
      <c r="BH577" s="216">
        <f>IF(N577="sníž. přenesená",J577,0)</f>
        <v>0</v>
      </c>
      <c r="BI577" s="216">
        <f>IF(N577="nulová",J577,0)</f>
        <v>0</v>
      </c>
      <c r="BJ577" s="25" t="s">
        <v>24</v>
      </c>
      <c r="BK577" s="216">
        <f>ROUND(I577*H577,2)</f>
        <v>0</v>
      </c>
      <c r="BL577" s="25" t="s">
        <v>588</v>
      </c>
      <c r="BM577" s="25" t="s">
        <v>5194</v>
      </c>
    </row>
    <row r="578" spans="2:65" s="1" customFormat="1" ht="94.5">
      <c r="B578" s="42"/>
      <c r="C578" s="64"/>
      <c r="D578" s="219" t="s">
        <v>640</v>
      </c>
      <c r="E578" s="64"/>
      <c r="F578" s="280" t="s">
        <v>5190</v>
      </c>
      <c r="G578" s="64"/>
      <c r="H578" s="64"/>
      <c r="I578" s="173"/>
      <c r="J578" s="64"/>
      <c r="K578" s="64"/>
      <c r="L578" s="62"/>
      <c r="M578" s="255"/>
      <c r="N578" s="43"/>
      <c r="O578" s="43"/>
      <c r="P578" s="43"/>
      <c r="Q578" s="43"/>
      <c r="R578" s="43"/>
      <c r="S578" s="43"/>
      <c r="T578" s="79"/>
      <c r="AT578" s="25" t="s">
        <v>640</v>
      </c>
      <c r="AU578" s="25" t="s">
        <v>24</v>
      </c>
    </row>
    <row r="579" spans="2:65" s="1" customFormat="1" ht="57" customHeight="1">
      <c r="B579" s="42"/>
      <c r="C579" s="205" t="s">
        <v>1699</v>
      </c>
      <c r="D579" s="205" t="s">
        <v>230</v>
      </c>
      <c r="E579" s="206" t="s">
        <v>5195</v>
      </c>
      <c r="F579" s="207" t="s">
        <v>5188</v>
      </c>
      <c r="G579" s="208" t="s">
        <v>852</v>
      </c>
      <c r="H579" s="209">
        <v>1</v>
      </c>
      <c r="I579" s="210"/>
      <c r="J579" s="211">
        <f>ROUND(I579*H579,2)</f>
        <v>0</v>
      </c>
      <c r="K579" s="207" t="s">
        <v>3144</v>
      </c>
      <c r="L579" s="62"/>
      <c r="M579" s="212" t="s">
        <v>22</v>
      </c>
      <c r="N579" s="213" t="s">
        <v>50</v>
      </c>
      <c r="O579" s="43"/>
      <c r="P579" s="214">
        <f>O579*H579</f>
        <v>0</v>
      </c>
      <c r="Q579" s="214">
        <v>0</v>
      </c>
      <c r="R579" s="214">
        <f>Q579*H579</f>
        <v>0</v>
      </c>
      <c r="S579" s="214">
        <v>0</v>
      </c>
      <c r="T579" s="215">
        <f>S579*H579</f>
        <v>0</v>
      </c>
      <c r="AR579" s="25" t="s">
        <v>588</v>
      </c>
      <c r="AT579" s="25" t="s">
        <v>230</v>
      </c>
      <c r="AU579" s="25" t="s">
        <v>24</v>
      </c>
      <c r="AY579" s="25" t="s">
        <v>228</v>
      </c>
      <c r="BE579" s="216">
        <f>IF(N579="základní",J579,0)</f>
        <v>0</v>
      </c>
      <c r="BF579" s="216">
        <f>IF(N579="snížená",J579,0)</f>
        <v>0</v>
      </c>
      <c r="BG579" s="216">
        <f>IF(N579="zákl. přenesená",J579,0)</f>
        <v>0</v>
      </c>
      <c r="BH579" s="216">
        <f>IF(N579="sníž. přenesená",J579,0)</f>
        <v>0</v>
      </c>
      <c r="BI579" s="216">
        <f>IF(N579="nulová",J579,0)</f>
        <v>0</v>
      </c>
      <c r="BJ579" s="25" t="s">
        <v>24</v>
      </c>
      <c r="BK579" s="216">
        <f>ROUND(I579*H579,2)</f>
        <v>0</v>
      </c>
      <c r="BL579" s="25" t="s">
        <v>588</v>
      </c>
      <c r="BM579" s="25" t="s">
        <v>5196</v>
      </c>
    </row>
    <row r="580" spans="2:65" s="1" customFormat="1" ht="94.5">
      <c r="B580" s="42"/>
      <c r="C580" s="64"/>
      <c r="D580" s="219" t="s">
        <v>640</v>
      </c>
      <c r="E580" s="64"/>
      <c r="F580" s="280" t="s">
        <v>5190</v>
      </c>
      <c r="G580" s="64"/>
      <c r="H580" s="64"/>
      <c r="I580" s="173"/>
      <c r="J580" s="64"/>
      <c r="K580" s="64"/>
      <c r="L580" s="62"/>
      <c r="M580" s="255"/>
      <c r="N580" s="43"/>
      <c r="O580" s="43"/>
      <c r="P580" s="43"/>
      <c r="Q580" s="43"/>
      <c r="R580" s="43"/>
      <c r="S580" s="43"/>
      <c r="T580" s="79"/>
      <c r="AT580" s="25" t="s">
        <v>640</v>
      </c>
      <c r="AU580" s="25" t="s">
        <v>24</v>
      </c>
    </row>
    <row r="581" spans="2:65" s="1" customFormat="1" ht="31.5" customHeight="1">
      <c r="B581" s="42"/>
      <c r="C581" s="205" t="s">
        <v>1704</v>
      </c>
      <c r="D581" s="205" t="s">
        <v>230</v>
      </c>
      <c r="E581" s="206" t="s">
        <v>5197</v>
      </c>
      <c r="F581" s="207" t="s">
        <v>4984</v>
      </c>
      <c r="G581" s="208" t="s">
        <v>852</v>
      </c>
      <c r="H581" s="209">
        <v>16</v>
      </c>
      <c r="I581" s="210"/>
      <c r="J581" s="211">
        <f t="shared" ref="J581:J587" si="180">ROUND(I581*H581,2)</f>
        <v>0</v>
      </c>
      <c r="K581" s="207" t="s">
        <v>3144</v>
      </c>
      <c r="L581" s="62"/>
      <c r="M581" s="212" t="s">
        <v>22</v>
      </c>
      <c r="N581" s="213" t="s">
        <v>50</v>
      </c>
      <c r="O581" s="43"/>
      <c r="P581" s="214">
        <f t="shared" ref="P581:P587" si="181">O581*H581</f>
        <v>0</v>
      </c>
      <c r="Q581" s="214">
        <v>0</v>
      </c>
      <c r="R581" s="214">
        <f t="shared" ref="R581:R587" si="182">Q581*H581</f>
        <v>0</v>
      </c>
      <c r="S581" s="214">
        <v>0</v>
      </c>
      <c r="T581" s="215">
        <f t="shared" ref="T581:T587" si="183">S581*H581</f>
        <v>0</v>
      </c>
      <c r="AR581" s="25" t="s">
        <v>588</v>
      </c>
      <c r="AT581" s="25" t="s">
        <v>230</v>
      </c>
      <c r="AU581" s="25" t="s">
        <v>24</v>
      </c>
      <c r="AY581" s="25" t="s">
        <v>228</v>
      </c>
      <c r="BE581" s="216">
        <f t="shared" ref="BE581:BE587" si="184">IF(N581="základní",J581,0)</f>
        <v>0</v>
      </c>
      <c r="BF581" s="216">
        <f t="shared" ref="BF581:BF587" si="185">IF(N581="snížená",J581,0)</f>
        <v>0</v>
      </c>
      <c r="BG581" s="216">
        <f t="shared" ref="BG581:BG587" si="186">IF(N581="zákl. přenesená",J581,0)</f>
        <v>0</v>
      </c>
      <c r="BH581" s="216">
        <f t="shared" ref="BH581:BH587" si="187">IF(N581="sníž. přenesená",J581,0)</f>
        <v>0</v>
      </c>
      <c r="BI581" s="216">
        <f t="shared" ref="BI581:BI587" si="188">IF(N581="nulová",J581,0)</f>
        <v>0</v>
      </c>
      <c r="BJ581" s="25" t="s">
        <v>24</v>
      </c>
      <c r="BK581" s="216">
        <f t="shared" ref="BK581:BK587" si="189">ROUND(I581*H581,2)</f>
        <v>0</v>
      </c>
      <c r="BL581" s="25" t="s">
        <v>588</v>
      </c>
      <c r="BM581" s="25" t="s">
        <v>5198</v>
      </c>
    </row>
    <row r="582" spans="2:65" s="1" customFormat="1" ht="22.5" customHeight="1">
      <c r="B582" s="42"/>
      <c r="C582" s="205" t="s">
        <v>703</v>
      </c>
      <c r="D582" s="205" t="s">
        <v>230</v>
      </c>
      <c r="E582" s="206" t="s">
        <v>5199</v>
      </c>
      <c r="F582" s="207" t="s">
        <v>5200</v>
      </c>
      <c r="G582" s="208" t="s">
        <v>852</v>
      </c>
      <c r="H582" s="209">
        <v>4</v>
      </c>
      <c r="I582" s="210"/>
      <c r="J582" s="211">
        <f t="shared" si="180"/>
        <v>0</v>
      </c>
      <c r="K582" s="207" t="s">
        <v>3144</v>
      </c>
      <c r="L582" s="62"/>
      <c r="M582" s="212" t="s">
        <v>22</v>
      </c>
      <c r="N582" s="213" t="s">
        <v>50</v>
      </c>
      <c r="O582" s="43"/>
      <c r="P582" s="214">
        <f t="shared" si="181"/>
        <v>0</v>
      </c>
      <c r="Q582" s="214">
        <v>0</v>
      </c>
      <c r="R582" s="214">
        <f t="shared" si="182"/>
        <v>0</v>
      </c>
      <c r="S582" s="214">
        <v>0</v>
      </c>
      <c r="T582" s="215">
        <f t="shared" si="183"/>
        <v>0</v>
      </c>
      <c r="AR582" s="25" t="s">
        <v>588</v>
      </c>
      <c r="AT582" s="25" t="s">
        <v>230</v>
      </c>
      <c r="AU582" s="25" t="s">
        <v>24</v>
      </c>
      <c r="AY582" s="25" t="s">
        <v>228</v>
      </c>
      <c r="BE582" s="216">
        <f t="shared" si="184"/>
        <v>0</v>
      </c>
      <c r="BF582" s="216">
        <f t="shared" si="185"/>
        <v>0</v>
      </c>
      <c r="BG582" s="216">
        <f t="shared" si="186"/>
        <v>0</v>
      </c>
      <c r="BH582" s="216">
        <f t="shared" si="187"/>
        <v>0</v>
      </c>
      <c r="BI582" s="216">
        <f t="shared" si="188"/>
        <v>0</v>
      </c>
      <c r="BJ582" s="25" t="s">
        <v>24</v>
      </c>
      <c r="BK582" s="216">
        <f t="shared" si="189"/>
        <v>0</v>
      </c>
      <c r="BL582" s="25" t="s">
        <v>588</v>
      </c>
      <c r="BM582" s="25" t="s">
        <v>5201</v>
      </c>
    </row>
    <row r="583" spans="2:65" s="1" customFormat="1" ht="22.5" customHeight="1">
      <c r="B583" s="42"/>
      <c r="C583" s="205" t="s">
        <v>708</v>
      </c>
      <c r="D583" s="205" t="s">
        <v>230</v>
      </c>
      <c r="E583" s="206" t="s">
        <v>5202</v>
      </c>
      <c r="F583" s="207" t="s">
        <v>5203</v>
      </c>
      <c r="G583" s="208" t="s">
        <v>852</v>
      </c>
      <c r="H583" s="209">
        <v>4</v>
      </c>
      <c r="I583" s="210"/>
      <c r="J583" s="211">
        <f t="shared" si="180"/>
        <v>0</v>
      </c>
      <c r="K583" s="207" t="s">
        <v>3144</v>
      </c>
      <c r="L583" s="62"/>
      <c r="M583" s="212" t="s">
        <v>22</v>
      </c>
      <c r="N583" s="213" t="s">
        <v>50</v>
      </c>
      <c r="O583" s="43"/>
      <c r="P583" s="214">
        <f t="shared" si="181"/>
        <v>0</v>
      </c>
      <c r="Q583" s="214">
        <v>0</v>
      </c>
      <c r="R583" s="214">
        <f t="shared" si="182"/>
        <v>0</v>
      </c>
      <c r="S583" s="214">
        <v>0</v>
      </c>
      <c r="T583" s="215">
        <f t="shared" si="183"/>
        <v>0</v>
      </c>
      <c r="AR583" s="25" t="s">
        <v>588</v>
      </c>
      <c r="AT583" s="25" t="s">
        <v>230</v>
      </c>
      <c r="AU583" s="25" t="s">
        <v>24</v>
      </c>
      <c r="AY583" s="25" t="s">
        <v>228</v>
      </c>
      <c r="BE583" s="216">
        <f t="shared" si="184"/>
        <v>0</v>
      </c>
      <c r="BF583" s="216">
        <f t="shared" si="185"/>
        <v>0</v>
      </c>
      <c r="BG583" s="216">
        <f t="shared" si="186"/>
        <v>0</v>
      </c>
      <c r="BH583" s="216">
        <f t="shared" si="187"/>
        <v>0</v>
      </c>
      <c r="BI583" s="216">
        <f t="shared" si="188"/>
        <v>0</v>
      </c>
      <c r="BJ583" s="25" t="s">
        <v>24</v>
      </c>
      <c r="BK583" s="216">
        <f t="shared" si="189"/>
        <v>0</v>
      </c>
      <c r="BL583" s="25" t="s">
        <v>588</v>
      </c>
      <c r="BM583" s="25" t="s">
        <v>5204</v>
      </c>
    </row>
    <row r="584" spans="2:65" s="1" customFormat="1" ht="22.5" customHeight="1">
      <c r="B584" s="42"/>
      <c r="C584" s="205" t="s">
        <v>667</v>
      </c>
      <c r="D584" s="205" t="s">
        <v>230</v>
      </c>
      <c r="E584" s="206" t="s">
        <v>5205</v>
      </c>
      <c r="F584" s="207" t="s">
        <v>5006</v>
      </c>
      <c r="G584" s="208" t="s">
        <v>852</v>
      </c>
      <c r="H584" s="209">
        <v>8</v>
      </c>
      <c r="I584" s="210"/>
      <c r="J584" s="211">
        <f t="shared" si="180"/>
        <v>0</v>
      </c>
      <c r="K584" s="207" t="s">
        <v>3144</v>
      </c>
      <c r="L584" s="62"/>
      <c r="M584" s="212" t="s">
        <v>22</v>
      </c>
      <c r="N584" s="213" t="s">
        <v>50</v>
      </c>
      <c r="O584" s="43"/>
      <c r="P584" s="214">
        <f t="shared" si="181"/>
        <v>0</v>
      </c>
      <c r="Q584" s="214">
        <v>0</v>
      </c>
      <c r="R584" s="214">
        <f t="shared" si="182"/>
        <v>0</v>
      </c>
      <c r="S584" s="214">
        <v>0</v>
      </c>
      <c r="T584" s="215">
        <f t="shared" si="183"/>
        <v>0</v>
      </c>
      <c r="AR584" s="25" t="s">
        <v>588</v>
      </c>
      <c r="AT584" s="25" t="s">
        <v>230</v>
      </c>
      <c r="AU584" s="25" t="s">
        <v>24</v>
      </c>
      <c r="AY584" s="25" t="s">
        <v>228</v>
      </c>
      <c r="BE584" s="216">
        <f t="shared" si="184"/>
        <v>0</v>
      </c>
      <c r="BF584" s="216">
        <f t="shared" si="185"/>
        <v>0</v>
      </c>
      <c r="BG584" s="216">
        <f t="shared" si="186"/>
        <v>0</v>
      </c>
      <c r="BH584" s="216">
        <f t="shared" si="187"/>
        <v>0</v>
      </c>
      <c r="BI584" s="216">
        <f t="shared" si="188"/>
        <v>0</v>
      </c>
      <c r="BJ584" s="25" t="s">
        <v>24</v>
      </c>
      <c r="BK584" s="216">
        <f t="shared" si="189"/>
        <v>0</v>
      </c>
      <c r="BL584" s="25" t="s">
        <v>588</v>
      </c>
      <c r="BM584" s="25" t="s">
        <v>5206</v>
      </c>
    </row>
    <row r="585" spans="2:65" s="1" customFormat="1" ht="44.25" customHeight="1">
      <c r="B585" s="42"/>
      <c r="C585" s="205" t="s">
        <v>1273</v>
      </c>
      <c r="D585" s="205" t="s">
        <v>230</v>
      </c>
      <c r="E585" s="206" t="s">
        <v>5207</v>
      </c>
      <c r="F585" s="207" t="s">
        <v>4221</v>
      </c>
      <c r="G585" s="208" t="s">
        <v>675</v>
      </c>
      <c r="H585" s="209">
        <v>3</v>
      </c>
      <c r="I585" s="210"/>
      <c r="J585" s="211">
        <f t="shared" si="180"/>
        <v>0</v>
      </c>
      <c r="K585" s="207" t="s">
        <v>3144</v>
      </c>
      <c r="L585" s="62"/>
      <c r="M585" s="212" t="s">
        <v>22</v>
      </c>
      <c r="N585" s="213" t="s">
        <v>50</v>
      </c>
      <c r="O585" s="43"/>
      <c r="P585" s="214">
        <f t="shared" si="181"/>
        <v>0</v>
      </c>
      <c r="Q585" s="214">
        <v>0</v>
      </c>
      <c r="R585" s="214">
        <f t="shared" si="182"/>
        <v>0</v>
      </c>
      <c r="S585" s="214">
        <v>0</v>
      </c>
      <c r="T585" s="215">
        <f t="shared" si="183"/>
        <v>0</v>
      </c>
      <c r="AR585" s="25" t="s">
        <v>588</v>
      </c>
      <c r="AT585" s="25" t="s">
        <v>230</v>
      </c>
      <c r="AU585" s="25" t="s">
        <v>24</v>
      </c>
      <c r="AY585" s="25" t="s">
        <v>228</v>
      </c>
      <c r="BE585" s="216">
        <f t="shared" si="184"/>
        <v>0</v>
      </c>
      <c r="BF585" s="216">
        <f t="shared" si="185"/>
        <v>0</v>
      </c>
      <c r="BG585" s="216">
        <f t="shared" si="186"/>
        <v>0</v>
      </c>
      <c r="BH585" s="216">
        <f t="shared" si="187"/>
        <v>0</v>
      </c>
      <c r="BI585" s="216">
        <f t="shared" si="188"/>
        <v>0</v>
      </c>
      <c r="BJ585" s="25" t="s">
        <v>24</v>
      </c>
      <c r="BK585" s="216">
        <f t="shared" si="189"/>
        <v>0</v>
      </c>
      <c r="BL585" s="25" t="s">
        <v>588</v>
      </c>
      <c r="BM585" s="25" t="s">
        <v>5208</v>
      </c>
    </row>
    <row r="586" spans="2:65" s="1" customFormat="1" ht="31.5" customHeight="1">
      <c r="B586" s="42"/>
      <c r="C586" s="205" t="s">
        <v>1278</v>
      </c>
      <c r="D586" s="205" t="s">
        <v>230</v>
      </c>
      <c r="E586" s="206" t="s">
        <v>5209</v>
      </c>
      <c r="F586" s="207" t="s">
        <v>4227</v>
      </c>
      <c r="G586" s="208" t="s">
        <v>263</v>
      </c>
      <c r="H586" s="209">
        <v>4</v>
      </c>
      <c r="I586" s="210"/>
      <c r="J586" s="211">
        <f t="shared" si="180"/>
        <v>0</v>
      </c>
      <c r="K586" s="207" t="s">
        <v>3144</v>
      </c>
      <c r="L586" s="62"/>
      <c r="M586" s="212" t="s">
        <v>22</v>
      </c>
      <c r="N586" s="213" t="s">
        <v>50</v>
      </c>
      <c r="O586" s="43"/>
      <c r="P586" s="214">
        <f t="shared" si="181"/>
        <v>0</v>
      </c>
      <c r="Q586" s="214">
        <v>0</v>
      </c>
      <c r="R586" s="214">
        <f t="shared" si="182"/>
        <v>0</v>
      </c>
      <c r="S586" s="214">
        <v>0</v>
      </c>
      <c r="T586" s="215">
        <f t="shared" si="183"/>
        <v>0</v>
      </c>
      <c r="AR586" s="25" t="s">
        <v>588</v>
      </c>
      <c r="AT586" s="25" t="s">
        <v>230</v>
      </c>
      <c r="AU586" s="25" t="s">
        <v>24</v>
      </c>
      <c r="AY586" s="25" t="s">
        <v>228</v>
      </c>
      <c r="BE586" s="216">
        <f t="shared" si="184"/>
        <v>0</v>
      </c>
      <c r="BF586" s="216">
        <f t="shared" si="185"/>
        <v>0</v>
      </c>
      <c r="BG586" s="216">
        <f t="shared" si="186"/>
        <v>0</v>
      </c>
      <c r="BH586" s="216">
        <f t="shared" si="187"/>
        <v>0</v>
      </c>
      <c r="BI586" s="216">
        <f t="shared" si="188"/>
        <v>0</v>
      </c>
      <c r="BJ586" s="25" t="s">
        <v>24</v>
      </c>
      <c r="BK586" s="216">
        <f t="shared" si="189"/>
        <v>0</v>
      </c>
      <c r="BL586" s="25" t="s">
        <v>588</v>
      </c>
      <c r="BM586" s="25" t="s">
        <v>5210</v>
      </c>
    </row>
    <row r="587" spans="2:65" s="1" customFormat="1" ht="22.5" customHeight="1">
      <c r="B587" s="42"/>
      <c r="C587" s="205" t="s">
        <v>799</v>
      </c>
      <c r="D587" s="205" t="s">
        <v>230</v>
      </c>
      <c r="E587" s="206" t="s">
        <v>5211</v>
      </c>
      <c r="F587" s="207" t="s">
        <v>4233</v>
      </c>
      <c r="G587" s="208" t="s">
        <v>263</v>
      </c>
      <c r="H587" s="209">
        <v>6</v>
      </c>
      <c r="I587" s="210"/>
      <c r="J587" s="211">
        <f t="shared" si="180"/>
        <v>0</v>
      </c>
      <c r="K587" s="207" t="s">
        <v>3144</v>
      </c>
      <c r="L587" s="62"/>
      <c r="M587" s="212" t="s">
        <v>22</v>
      </c>
      <c r="N587" s="213" t="s">
        <v>50</v>
      </c>
      <c r="O587" s="43"/>
      <c r="P587" s="214">
        <f t="shared" si="181"/>
        <v>0</v>
      </c>
      <c r="Q587" s="214">
        <v>0</v>
      </c>
      <c r="R587" s="214">
        <f t="shared" si="182"/>
        <v>0</v>
      </c>
      <c r="S587" s="214">
        <v>0</v>
      </c>
      <c r="T587" s="215">
        <f t="shared" si="183"/>
        <v>0</v>
      </c>
      <c r="AR587" s="25" t="s">
        <v>588</v>
      </c>
      <c r="AT587" s="25" t="s">
        <v>230</v>
      </c>
      <c r="AU587" s="25" t="s">
        <v>24</v>
      </c>
      <c r="AY587" s="25" t="s">
        <v>228</v>
      </c>
      <c r="BE587" s="216">
        <f t="shared" si="184"/>
        <v>0</v>
      </c>
      <c r="BF587" s="216">
        <f t="shared" si="185"/>
        <v>0</v>
      </c>
      <c r="BG587" s="216">
        <f t="shared" si="186"/>
        <v>0</v>
      </c>
      <c r="BH587" s="216">
        <f t="shared" si="187"/>
        <v>0</v>
      </c>
      <c r="BI587" s="216">
        <f t="shared" si="188"/>
        <v>0</v>
      </c>
      <c r="BJ587" s="25" t="s">
        <v>24</v>
      </c>
      <c r="BK587" s="216">
        <f t="shared" si="189"/>
        <v>0</v>
      </c>
      <c r="BL587" s="25" t="s">
        <v>588</v>
      </c>
      <c r="BM587" s="25" t="s">
        <v>5212</v>
      </c>
    </row>
    <row r="588" spans="2:65" s="11" customFormat="1" ht="37.35" customHeight="1">
      <c r="B588" s="188"/>
      <c r="C588" s="189"/>
      <c r="D588" s="202" t="s">
        <v>78</v>
      </c>
      <c r="E588" s="296" t="s">
        <v>325</v>
      </c>
      <c r="F588" s="296" t="s">
        <v>5213</v>
      </c>
      <c r="G588" s="189"/>
      <c r="H588" s="189"/>
      <c r="I588" s="192"/>
      <c r="J588" s="297">
        <f>BK588</f>
        <v>0</v>
      </c>
      <c r="K588" s="189"/>
      <c r="L588" s="194"/>
      <c r="M588" s="195"/>
      <c r="N588" s="196"/>
      <c r="O588" s="196"/>
      <c r="P588" s="197">
        <f>SUM(P589:P604)</f>
        <v>0</v>
      </c>
      <c r="Q588" s="196"/>
      <c r="R588" s="197">
        <f>SUM(R589:R604)</f>
        <v>0</v>
      </c>
      <c r="S588" s="196"/>
      <c r="T588" s="198">
        <f>SUM(T589:T604)</f>
        <v>0</v>
      </c>
      <c r="AR588" s="199" t="s">
        <v>101</v>
      </c>
      <c r="AT588" s="200" t="s">
        <v>78</v>
      </c>
      <c r="AU588" s="200" t="s">
        <v>79</v>
      </c>
      <c r="AY588" s="199" t="s">
        <v>228</v>
      </c>
      <c r="BK588" s="201">
        <f>SUM(BK589:BK604)</f>
        <v>0</v>
      </c>
    </row>
    <row r="589" spans="2:65" s="1" customFormat="1" ht="57" customHeight="1">
      <c r="B589" s="42"/>
      <c r="C589" s="205" t="s">
        <v>1495</v>
      </c>
      <c r="D589" s="205" t="s">
        <v>230</v>
      </c>
      <c r="E589" s="206" t="s">
        <v>5214</v>
      </c>
      <c r="F589" s="207" t="s">
        <v>5215</v>
      </c>
      <c r="G589" s="208" t="s">
        <v>852</v>
      </c>
      <c r="H589" s="209">
        <v>1</v>
      </c>
      <c r="I589" s="210"/>
      <c r="J589" s="211">
        <f>ROUND(I589*H589,2)</f>
        <v>0</v>
      </c>
      <c r="K589" s="207" t="s">
        <v>3144</v>
      </c>
      <c r="L589" s="62"/>
      <c r="M589" s="212" t="s">
        <v>22</v>
      </c>
      <c r="N589" s="213" t="s">
        <v>50</v>
      </c>
      <c r="O589" s="43"/>
      <c r="P589" s="214">
        <f>O589*H589</f>
        <v>0</v>
      </c>
      <c r="Q589" s="214">
        <v>0</v>
      </c>
      <c r="R589" s="214">
        <f>Q589*H589</f>
        <v>0</v>
      </c>
      <c r="S589" s="214">
        <v>0</v>
      </c>
      <c r="T589" s="215">
        <f>S589*H589</f>
        <v>0</v>
      </c>
      <c r="AR589" s="25" t="s">
        <v>588</v>
      </c>
      <c r="AT589" s="25" t="s">
        <v>230</v>
      </c>
      <c r="AU589" s="25" t="s">
        <v>24</v>
      </c>
      <c r="AY589" s="25" t="s">
        <v>228</v>
      </c>
      <c r="BE589" s="216">
        <f>IF(N589="základní",J589,0)</f>
        <v>0</v>
      </c>
      <c r="BF589" s="216">
        <f>IF(N589="snížená",J589,0)</f>
        <v>0</v>
      </c>
      <c r="BG589" s="216">
        <f>IF(N589="zákl. přenesená",J589,0)</f>
        <v>0</v>
      </c>
      <c r="BH589" s="216">
        <f>IF(N589="sníž. přenesená",J589,0)</f>
        <v>0</v>
      </c>
      <c r="BI589" s="216">
        <f>IF(N589="nulová",J589,0)</f>
        <v>0</v>
      </c>
      <c r="BJ589" s="25" t="s">
        <v>24</v>
      </c>
      <c r="BK589" s="216">
        <f>ROUND(I589*H589,2)</f>
        <v>0</v>
      </c>
      <c r="BL589" s="25" t="s">
        <v>588</v>
      </c>
      <c r="BM589" s="25" t="s">
        <v>5216</v>
      </c>
    </row>
    <row r="590" spans="2:65" s="1" customFormat="1" ht="94.5">
      <c r="B590" s="42"/>
      <c r="C590" s="64"/>
      <c r="D590" s="219" t="s">
        <v>640</v>
      </c>
      <c r="E590" s="64"/>
      <c r="F590" s="280" t="s">
        <v>5217</v>
      </c>
      <c r="G590" s="64"/>
      <c r="H590" s="64"/>
      <c r="I590" s="173"/>
      <c r="J590" s="64"/>
      <c r="K590" s="64"/>
      <c r="L590" s="62"/>
      <c r="M590" s="255"/>
      <c r="N590" s="43"/>
      <c r="O590" s="43"/>
      <c r="P590" s="43"/>
      <c r="Q590" s="43"/>
      <c r="R590" s="43"/>
      <c r="S590" s="43"/>
      <c r="T590" s="79"/>
      <c r="AT590" s="25" t="s">
        <v>640</v>
      </c>
      <c r="AU590" s="25" t="s">
        <v>24</v>
      </c>
    </row>
    <row r="591" spans="2:65" s="1" customFormat="1" ht="57" customHeight="1">
      <c r="B591" s="42"/>
      <c r="C591" s="205" t="s">
        <v>672</v>
      </c>
      <c r="D591" s="205" t="s">
        <v>230</v>
      </c>
      <c r="E591" s="206" t="s">
        <v>5218</v>
      </c>
      <c r="F591" s="207" t="s">
        <v>5219</v>
      </c>
      <c r="G591" s="208" t="s">
        <v>852</v>
      </c>
      <c r="H591" s="209">
        <v>1</v>
      </c>
      <c r="I591" s="210"/>
      <c r="J591" s="211">
        <f>ROUND(I591*H591,2)</f>
        <v>0</v>
      </c>
      <c r="K591" s="207" t="s">
        <v>3144</v>
      </c>
      <c r="L591" s="62"/>
      <c r="M591" s="212" t="s">
        <v>22</v>
      </c>
      <c r="N591" s="213" t="s">
        <v>50</v>
      </c>
      <c r="O591" s="43"/>
      <c r="P591" s="214">
        <f>O591*H591</f>
        <v>0</v>
      </c>
      <c r="Q591" s="214">
        <v>0</v>
      </c>
      <c r="R591" s="214">
        <f>Q591*H591</f>
        <v>0</v>
      </c>
      <c r="S591" s="214">
        <v>0</v>
      </c>
      <c r="T591" s="215">
        <f>S591*H591</f>
        <v>0</v>
      </c>
      <c r="AR591" s="25" t="s">
        <v>588</v>
      </c>
      <c r="AT591" s="25" t="s">
        <v>230</v>
      </c>
      <c r="AU591" s="25" t="s">
        <v>24</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588</v>
      </c>
      <c r="BM591" s="25" t="s">
        <v>5220</v>
      </c>
    </row>
    <row r="592" spans="2:65" s="1" customFormat="1" ht="81">
      <c r="B592" s="42"/>
      <c r="C592" s="64"/>
      <c r="D592" s="219" t="s">
        <v>640</v>
      </c>
      <c r="E592" s="64"/>
      <c r="F592" s="280" t="s">
        <v>5221</v>
      </c>
      <c r="G592" s="64"/>
      <c r="H592" s="64"/>
      <c r="I592" s="173"/>
      <c r="J592" s="64"/>
      <c r="K592" s="64"/>
      <c r="L592" s="62"/>
      <c r="M592" s="255"/>
      <c r="N592" s="43"/>
      <c r="O592" s="43"/>
      <c r="P592" s="43"/>
      <c r="Q592" s="43"/>
      <c r="R592" s="43"/>
      <c r="S592" s="43"/>
      <c r="T592" s="79"/>
      <c r="AT592" s="25" t="s">
        <v>640</v>
      </c>
      <c r="AU592" s="25" t="s">
        <v>24</v>
      </c>
    </row>
    <row r="593" spans="2:65" s="1" customFormat="1" ht="57" customHeight="1">
      <c r="B593" s="42"/>
      <c r="C593" s="205" t="s">
        <v>682</v>
      </c>
      <c r="D593" s="205" t="s">
        <v>230</v>
      </c>
      <c r="E593" s="206" t="s">
        <v>5222</v>
      </c>
      <c r="F593" s="207" t="s">
        <v>5223</v>
      </c>
      <c r="G593" s="208" t="s">
        <v>852</v>
      </c>
      <c r="H593" s="209">
        <v>1</v>
      </c>
      <c r="I593" s="210"/>
      <c r="J593" s="211">
        <f>ROUND(I593*H593,2)</f>
        <v>0</v>
      </c>
      <c r="K593" s="207" t="s">
        <v>3144</v>
      </c>
      <c r="L593" s="62"/>
      <c r="M593" s="212" t="s">
        <v>22</v>
      </c>
      <c r="N593" s="213" t="s">
        <v>50</v>
      </c>
      <c r="O593" s="43"/>
      <c r="P593" s="214">
        <f>O593*H593</f>
        <v>0</v>
      </c>
      <c r="Q593" s="214">
        <v>0</v>
      </c>
      <c r="R593" s="214">
        <f>Q593*H593</f>
        <v>0</v>
      </c>
      <c r="S593" s="214">
        <v>0</v>
      </c>
      <c r="T593" s="215">
        <f>S593*H593</f>
        <v>0</v>
      </c>
      <c r="AR593" s="25" t="s">
        <v>588</v>
      </c>
      <c r="AT593" s="25" t="s">
        <v>230</v>
      </c>
      <c r="AU593" s="25" t="s">
        <v>24</v>
      </c>
      <c r="AY593" s="25" t="s">
        <v>228</v>
      </c>
      <c r="BE593" s="216">
        <f>IF(N593="základní",J593,0)</f>
        <v>0</v>
      </c>
      <c r="BF593" s="216">
        <f>IF(N593="snížená",J593,0)</f>
        <v>0</v>
      </c>
      <c r="BG593" s="216">
        <f>IF(N593="zákl. přenesená",J593,0)</f>
        <v>0</v>
      </c>
      <c r="BH593" s="216">
        <f>IF(N593="sníž. přenesená",J593,0)</f>
        <v>0</v>
      </c>
      <c r="BI593" s="216">
        <f>IF(N593="nulová",J593,0)</f>
        <v>0</v>
      </c>
      <c r="BJ593" s="25" t="s">
        <v>24</v>
      </c>
      <c r="BK593" s="216">
        <f>ROUND(I593*H593,2)</f>
        <v>0</v>
      </c>
      <c r="BL593" s="25" t="s">
        <v>588</v>
      </c>
      <c r="BM593" s="25" t="s">
        <v>5224</v>
      </c>
    </row>
    <row r="594" spans="2:65" s="1" customFormat="1" ht="67.5">
      <c r="B594" s="42"/>
      <c r="C594" s="64"/>
      <c r="D594" s="219" t="s">
        <v>640</v>
      </c>
      <c r="E594" s="64"/>
      <c r="F594" s="280" t="s">
        <v>5225</v>
      </c>
      <c r="G594" s="64"/>
      <c r="H594" s="64"/>
      <c r="I594" s="173"/>
      <c r="J594" s="64"/>
      <c r="K594" s="64"/>
      <c r="L594" s="62"/>
      <c r="M594" s="255"/>
      <c r="N594" s="43"/>
      <c r="O594" s="43"/>
      <c r="P594" s="43"/>
      <c r="Q594" s="43"/>
      <c r="R594" s="43"/>
      <c r="S594" s="43"/>
      <c r="T594" s="79"/>
      <c r="AT594" s="25" t="s">
        <v>640</v>
      </c>
      <c r="AU594" s="25" t="s">
        <v>24</v>
      </c>
    </row>
    <row r="595" spans="2:65" s="1" customFormat="1" ht="31.5" customHeight="1">
      <c r="B595" s="42"/>
      <c r="C595" s="205" t="s">
        <v>687</v>
      </c>
      <c r="D595" s="205" t="s">
        <v>230</v>
      </c>
      <c r="E595" s="206" t="s">
        <v>5226</v>
      </c>
      <c r="F595" s="207" t="s">
        <v>5227</v>
      </c>
      <c r="G595" s="208" t="s">
        <v>675</v>
      </c>
      <c r="H595" s="209">
        <v>20</v>
      </c>
      <c r="I595" s="210"/>
      <c r="J595" s="211">
        <f t="shared" ref="J595:J604" si="190">ROUND(I595*H595,2)</f>
        <v>0</v>
      </c>
      <c r="K595" s="207" t="s">
        <v>3144</v>
      </c>
      <c r="L595" s="62"/>
      <c r="M595" s="212" t="s">
        <v>22</v>
      </c>
      <c r="N595" s="213" t="s">
        <v>50</v>
      </c>
      <c r="O595" s="43"/>
      <c r="P595" s="214">
        <f t="shared" ref="P595:P604" si="191">O595*H595</f>
        <v>0</v>
      </c>
      <c r="Q595" s="214">
        <v>0</v>
      </c>
      <c r="R595" s="214">
        <f t="shared" ref="R595:R604" si="192">Q595*H595</f>
        <v>0</v>
      </c>
      <c r="S595" s="214">
        <v>0</v>
      </c>
      <c r="T595" s="215">
        <f t="shared" ref="T595:T604" si="193">S595*H595</f>
        <v>0</v>
      </c>
      <c r="AR595" s="25" t="s">
        <v>588</v>
      </c>
      <c r="AT595" s="25" t="s">
        <v>230</v>
      </c>
      <c r="AU595" s="25" t="s">
        <v>24</v>
      </c>
      <c r="AY595" s="25" t="s">
        <v>228</v>
      </c>
      <c r="BE595" s="216">
        <f t="shared" ref="BE595:BE604" si="194">IF(N595="základní",J595,0)</f>
        <v>0</v>
      </c>
      <c r="BF595" s="216">
        <f t="shared" ref="BF595:BF604" si="195">IF(N595="snížená",J595,0)</f>
        <v>0</v>
      </c>
      <c r="BG595" s="216">
        <f t="shared" ref="BG595:BG604" si="196">IF(N595="zákl. přenesená",J595,0)</f>
        <v>0</v>
      </c>
      <c r="BH595" s="216">
        <f t="shared" ref="BH595:BH604" si="197">IF(N595="sníž. přenesená",J595,0)</f>
        <v>0</v>
      </c>
      <c r="BI595" s="216">
        <f t="shared" ref="BI595:BI604" si="198">IF(N595="nulová",J595,0)</f>
        <v>0</v>
      </c>
      <c r="BJ595" s="25" t="s">
        <v>24</v>
      </c>
      <c r="BK595" s="216">
        <f t="shared" ref="BK595:BK604" si="199">ROUND(I595*H595,2)</f>
        <v>0</v>
      </c>
      <c r="BL595" s="25" t="s">
        <v>588</v>
      </c>
      <c r="BM595" s="25" t="s">
        <v>5228</v>
      </c>
    </row>
    <row r="596" spans="2:65" s="1" customFormat="1" ht="22.5" customHeight="1">
      <c r="B596" s="42"/>
      <c r="C596" s="205" t="s">
        <v>1709</v>
      </c>
      <c r="D596" s="205" t="s">
        <v>230</v>
      </c>
      <c r="E596" s="206" t="s">
        <v>5229</v>
      </c>
      <c r="F596" s="207" t="s">
        <v>5230</v>
      </c>
      <c r="G596" s="208" t="s">
        <v>852</v>
      </c>
      <c r="H596" s="209">
        <v>2</v>
      </c>
      <c r="I596" s="210"/>
      <c r="J596" s="211">
        <f t="shared" si="190"/>
        <v>0</v>
      </c>
      <c r="K596" s="207" t="s">
        <v>3144</v>
      </c>
      <c r="L596" s="62"/>
      <c r="M596" s="212" t="s">
        <v>22</v>
      </c>
      <c r="N596" s="213" t="s">
        <v>50</v>
      </c>
      <c r="O596" s="43"/>
      <c r="P596" s="214">
        <f t="shared" si="191"/>
        <v>0</v>
      </c>
      <c r="Q596" s="214">
        <v>0</v>
      </c>
      <c r="R596" s="214">
        <f t="shared" si="192"/>
        <v>0</v>
      </c>
      <c r="S596" s="214">
        <v>0</v>
      </c>
      <c r="T596" s="215">
        <f t="shared" si="193"/>
        <v>0</v>
      </c>
      <c r="AR596" s="25" t="s">
        <v>588</v>
      </c>
      <c r="AT596" s="25" t="s">
        <v>230</v>
      </c>
      <c r="AU596" s="25" t="s">
        <v>24</v>
      </c>
      <c r="AY596" s="25" t="s">
        <v>228</v>
      </c>
      <c r="BE596" s="216">
        <f t="shared" si="194"/>
        <v>0</v>
      </c>
      <c r="BF596" s="216">
        <f t="shared" si="195"/>
        <v>0</v>
      </c>
      <c r="BG596" s="216">
        <f t="shared" si="196"/>
        <v>0</v>
      </c>
      <c r="BH596" s="216">
        <f t="shared" si="197"/>
        <v>0</v>
      </c>
      <c r="BI596" s="216">
        <f t="shared" si="198"/>
        <v>0</v>
      </c>
      <c r="BJ596" s="25" t="s">
        <v>24</v>
      </c>
      <c r="BK596" s="216">
        <f t="shared" si="199"/>
        <v>0</v>
      </c>
      <c r="BL596" s="25" t="s">
        <v>588</v>
      </c>
      <c r="BM596" s="25" t="s">
        <v>5231</v>
      </c>
    </row>
    <row r="597" spans="2:65" s="1" customFormat="1" ht="44.25" customHeight="1">
      <c r="B597" s="42"/>
      <c r="C597" s="205" t="s">
        <v>2378</v>
      </c>
      <c r="D597" s="205" t="s">
        <v>230</v>
      </c>
      <c r="E597" s="206" t="s">
        <v>5232</v>
      </c>
      <c r="F597" s="207" t="s">
        <v>5233</v>
      </c>
      <c r="G597" s="208" t="s">
        <v>1724</v>
      </c>
      <c r="H597" s="209">
        <v>3</v>
      </c>
      <c r="I597" s="210"/>
      <c r="J597" s="211">
        <f t="shared" si="190"/>
        <v>0</v>
      </c>
      <c r="K597" s="207" t="s">
        <v>3144</v>
      </c>
      <c r="L597" s="62"/>
      <c r="M597" s="212" t="s">
        <v>22</v>
      </c>
      <c r="N597" s="213" t="s">
        <v>50</v>
      </c>
      <c r="O597" s="43"/>
      <c r="P597" s="214">
        <f t="shared" si="191"/>
        <v>0</v>
      </c>
      <c r="Q597" s="214">
        <v>0</v>
      </c>
      <c r="R597" s="214">
        <f t="shared" si="192"/>
        <v>0</v>
      </c>
      <c r="S597" s="214">
        <v>0</v>
      </c>
      <c r="T597" s="215">
        <f t="shared" si="193"/>
        <v>0</v>
      </c>
      <c r="AR597" s="25" t="s">
        <v>588</v>
      </c>
      <c r="AT597" s="25" t="s">
        <v>230</v>
      </c>
      <c r="AU597" s="25" t="s">
        <v>24</v>
      </c>
      <c r="AY597" s="25" t="s">
        <v>228</v>
      </c>
      <c r="BE597" s="216">
        <f t="shared" si="194"/>
        <v>0</v>
      </c>
      <c r="BF597" s="216">
        <f t="shared" si="195"/>
        <v>0</v>
      </c>
      <c r="BG597" s="216">
        <f t="shared" si="196"/>
        <v>0</v>
      </c>
      <c r="BH597" s="216">
        <f t="shared" si="197"/>
        <v>0</v>
      </c>
      <c r="BI597" s="216">
        <f t="shared" si="198"/>
        <v>0</v>
      </c>
      <c r="BJ597" s="25" t="s">
        <v>24</v>
      </c>
      <c r="BK597" s="216">
        <f t="shared" si="199"/>
        <v>0</v>
      </c>
      <c r="BL597" s="25" t="s">
        <v>588</v>
      </c>
      <c r="BM597" s="25" t="s">
        <v>5234</v>
      </c>
    </row>
    <row r="598" spans="2:65" s="1" customFormat="1" ht="31.5" customHeight="1">
      <c r="B598" s="42"/>
      <c r="C598" s="205" t="s">
        <v>2383</v>
      </c>
      <c r="D598" s="205" t="s">
        <v>230</v>
      </c>
      <c r="E598" s="206" t="s">
        <v>5235</v>
      </c>
      <c r="F598" s="207" t="s">
        <v>4897</v>
      </c>
      <c r="G598" s="208" t="s">
        <v>852</v>
      </c>
      <c r="H598" s="209">
        <v>4</v>
      </c>
      <c r="I598" s="210"/>
      <c r="J598" s="211">
        <f t="shared" si="190"/>
        <v>0</v>
      </c>
      <c r="K598" s="207" t="s">
        <v>3144</v>
      </c>
      <c r="L598" s="62"/>
      <c r="M598" s="212" t="s">
        <v>22</v>
      </c>
      <c r="N598" s="213" t="s">
        <v>50</v>
      </c>
      <c r="O598" s="43"/>
      <c r="P598" s="214">
        <f t="shared" si="191"/>
        <v>0</v>
      </c>
      <c r="Q598" s="214">
        <v>0</v>
      </c>
      <c r="R598" s="214">
        <f t="shared" si="192"/>
        <v>0</v>
      </c>
      <c r="S598" s="214">
        <v>0</v>
      </c>
      <c r="T598" s="215">
        <f t="shared" si="193"/>
        <v>0</v>
      </c>
      <c r="AR598" s="25" t="s">
        <v>588</v>
      </c>
      <c r="AT598" s="25" t="s">
        <v>230</v>
      </c>
      <c r="AU598" s="25" t="s">
        <v>24</v>
      </c>
      <c r="AY598" s="25" t="s">
        <v>228</v>
      </c>
      <c r="BE598" s="216">
        <f t="shared" si="194"/>
        <v>0</v>
      </c>
      <c r="BF598" s="216">
        <f t="shared" si="195"/>
        <v>0</v>
      </c>
      <c r="BG598" s="216">
        <f t="shared" si="196"/>
        <v>0</v>
      </c>
      <c r="BH598" s="216">
        <f t="shared" si="197"/>
        <v>0</v>
      </c>
      <c r="BI598" s="216">
        <f t="shared" si="198"/>
        <v>0</v>
      </c>
      <c r="BJ598" s="25" t="s">
        <v>24</v>
      </c>
      <c r="BK598" s="216">
        <f t="shared" si="199"/>
        <v>0</v>
      </c>
      <c r="BL598" s="25" t="s">
        <v>588</v>
      </c>
      <c r="BM598" s="25" t="s">
        <v>5236</v>
      </c>
    </row>
    <row r="599" spans="2:65" s="1" customFormat="1" ht="22.5" customHeight="1">
      <c r="B599" s="42"/>
      <c r="C599" s="205" t="s">
        <v>1367</v>
      </c>
      <c r="D599" s="205" t="s">
        <v>230</v>
      </c>
      <c r="E599" s="206" t="s">
        <v>5237</v>
      </c>
      <c r="F599" s="207" t="s">
        <v>4918</v>
      </c>
      <c r="G599" s="208" t="s">
        <v>852</v>
      </c>
      <c r="H599" s="209">
        <v>1</v>
      </c>
      <c r="I599" s="210"/>
      <c r="J599" s="211">
        <f t="shared" si="190"/>
        <v>0</v>
      </c>
      <c r="K599" s="207" t="s">
        <v>3144</v>
      </c>
      <c r="L599" s="62"/>
      <c r="M599" s="212" t="s">
        <v>22</v>
      </c>
      <c r="N599" s="213" t="s">
        <v>50</v>
      </c>
      <c r="O599" s="43"/>
      <c r="P599" s="214">
        <f t="shared" si="191"/>
        <v>0</v>
      </c>
      <c r="Q599" s="214">
        <v>0</v>
      </c>
      <c r="R599" s="214">
        <f t="shared" si="192"/>
        <v>0</v>
      </c>
      <c r="S599" s="214">
        <v>0</v>
      </c>
      <c r="T599" s="215">
        <f t="shared" si="193"/>
        <v>0</v>
      </c>
      <c r="AR599" s="25" t="s">
        <v>588</v>
      </c>
      <c r="AT599" s="25" t="s">
        <v>230</v>
      </c>
      <c r="AU599" s="25" t="s">
        <v>24</v>
      </c>
      <c r="AY599" s="25" t="s">
        <v>228</v>
      </c>
      <c r="BE599" s="216">
        <f t="shared" si="194"/>
        <v>0</v>
      </c>
      <c r="BF599" s="216">
        <f t="shared" si="195"/>
        <v>0</v>
      </c>
      <c r="BG599" s="216">
        <f t="shared" si="196"/>
        <v>0</v>
      </c>
      <c r="BH599" s="216">
        <f t="shared" si="197"/>
        <v>0</v>
      </c>
      <c r="BI599" s="216">
        <f t="shared" si="198"/>
        <v>0</v>
      </c>
      <c r="BJ599" s="25" t="s">
        <v>24</v>
      </c>
      <c r="BK599" s="216">
        <f t="shared" si="199"/>
        <v>0</v>
      </c>
      <c r="BL599" s="25" t="s">
        <v>588</v>
      </c>
      <c r="BM599" s="25" t="s">
        <v>5238</v>
      </c>
    </row>
    <row r="600" spans="2:65" s="1" customFormat="1" ht="31.5" customHeight="1">
      <c r="B600" s="42"/>
      <c r="C600" s="205" t="s">
        <v>662</v>
      </c>
      <c r="D600" s="205" t="s">
        <v>230</v>
      </c>
      <c r="E600" s="206" t="s">
        <v>5239</v>
      </c>
      <c r="F600" s="207" t="s">
        <v>5240</v>
      </c>
      <c r="G600" s="208" t="s">
        <v>852</v>
      </c>
      <c r="H600" s="209">
        <v>3</v>
      </c>
      <c r="I600" s="210"/>
      <c r="J600" s="211">
        <f t="shared" si="190"/>
        <v>0</v>
      </c>
      <c r="K600" s="207" t="s">
        <v>3144</v>
      </c>
      <c r="L600" s="62"/>
      <c r="M600" s="212" t="s">
        <v>22</v>
      </c>
      <c r="N600" s="213" t="s">
        <v>50</v>
      </c>
      <c r="O600" s="43"/>
      <c r="P600" s="214">
        <f t="shared" si="191"/>
        <v>0</v>
      </c>
      <c r="Q600" s="214">
        <v>0</v>
      </c>
      <c r="R600" s="214">
        <f t="shared" si="192"/>
        <v>0</v>
      </c>
      <c r="S600" s="214">
        <v>0</v>
      </c>
      <c r="T600" s="215">
        <f t="shared" si="193"/>
        <v>0</v>
      </c>
      <c r="AR600" s="25" t="s">
        <v>588</v>
      </c>
      <c r="AT600" s="25" t="s">
        <v>230</v>
      </c>
      <c r="AU600" s="25" t="s">
        <v>24</v>
      </c>
      <c r="AY600" s="25" t="s">
        <v>228</v>
      </c>
      <c r="BE600" s="216">
        <f t="shared" si="194"/>
        <v>0</v>
      </c>
      <c r="BF600" s="216">
        <f t="shared" si="195"/>
        <v>0</v>
      </c>
      <c r="BG600" s="216">
        <f t="shared" si="196"/>
        <v>0</v>
      </c>
      <c r="BH600" s="216">
        <f t="shared" si="197"/>
        <v>0</v>
      </c>
      <c r="BI600" s="216">
        <f t="shared" si="198"/>
        <v>0</v>
      </c>
      <c r="BJ600" s="25" t="s">
        <v>24</v>
      </c>
      <c r="BK600" s="216">
        <f t="shared" si="199"/>
        <v>0</v>
      </c>
      <c r="BL600" s="25" t="s">
        <v>588</v>
      </c>
      <c r="BM600" s="25" t="s">
        <v>5241</v>
      </c>
    </row>
    <row r="601" spans="2:65" s="1" customFormat="1" ht="22.5" customHeight="1">
      <c r="B601" s="42"/>
      <c r="C601" s="205" t="s">
        <v>1170</v>
      </c>
      <c r="D601" s="205" t="s">
        <v>230</v>
      </c>
      <c r="E601" s="206" t="s">
        <v>5242</v>
      </c>
      <c r="F601" s="207" t="s">
        <v>4941</v>
      </c>
      <c r="G601" s="208" t="s">
        <v>852</v>
      </c>
      <c r="H601" s="209">
        <v>2</v>
      </c>
      <c r="I601" s="210"/>
      <c r="J601" s="211">
        <f t="shared" si="190"/>
        <v>0</v>
      </c>
      <c r="K601" s="207" t="s">
        <v>3144</v>
      </c>
      <c r="L601" s="62"/>
      <c r="M601" s="212" t="s">
        <v>22</v>
      </c>
      <c r="N601" s="213" t="s">
        <v>50</v>
      </c>
      <c r="O601" s="43"/>
      <c r="P601" s="214">
        <f t="shared" si="191"/>
        <v>0</v>
      </c>
      <c r="Q601" s="214">
        <v>0</v>
      </c>
      <c r="R601" s="214">
        <f t="shared" si="192"/>
        <v>0</v>
      </c>
      <c r="S601" s="214">
        <v>0</v>
      </c>
      <c r="T601" s="215">
        <f t="shared" si="193"/>
        <v>0</v>
      </c>
      <c r="AR601" s="25" t="s">
        <v>588</v>
      </c>
      <c r="AT601" s="25" t="s">
        <v>230</v>
      </c>
      <c r="AU601" s="25" t="s">
        <v>24</v>
      </c>
      <c r="AY601" s="25" t="s">
        <v>228</v>
      </c>
      <c r="BE601" s="216">
        <f t="shared" si="194"/>
        <v>0</v>
      </c>
      <c r="BF601" s="216">
        <f t="shared" si="195"/>
        <v>0</v>
      </c>
      <c r="BG601" s="216">
        <f t="shared" si="196"/>
        <v>0</v>
      </c>
      <c r="BH601" s="216">
        <f t="shared" si="197"/>
        <v>0</v>
      </c>
      <c r="BI601" s="216">
        <f t="shared" si="198"/>
        <v>0</v>
      </c>
      <c r="BJ601" s="25" t="s">
        <v>24</v>
      </c>
      <c r="BK601" s="216">
        <f t="shared" si="199"/>
        <v>0</v>
      </c>
      <c r="BL601" s="25" t="s">
        <v>588</v>
      </c>
      <c r="BM601" s="25" t="s">
        <v>5243</v>
      </c>
    </row>
    <row r="602" spans="2:65" s="1" customFormat="1" ht="31.5" customHeight="1">
      <c r="B602" s="42"/>
      <c r="C602" s="205" t="s">
        <v>1172</v>
      </c>
      <c r="D602" s="205" t="s">
        <v>230</v>
      </c>
      <c r="E602" s="206" t="s">
        <v>5244</v>
      </c>
      <c r="F602" s="207" t="s">
        <v>4227</v>
      </c>
      <c r="G602" s="208" t="s">
        <v>263</v>
      </c>
      <c r="H602" s="209">
        <v>15</v>
      </c>
      <c r="I602" s="210"/>
      <c r="J602" s="211">
        <f t="shared" si="190"/>
        <v>0</v>
      </c>
      <c r="K602" s="207" t="s">
        <v>3144</v>
      </c>
      <c r="L602" s="62"/>
      <c r="M602" s="212" t="s">
        <v>22</v>
      </c>
      <c r="N602" s="213" t="s">
        <v>50</v>
      </c>
      <c r="O602" s="43"/>
      <c r="P602" s="214">
        <f t="shared" si="191"/>
        <v>0</v>
      </c>
      <c r="Q602" s="214">
        <v>0</v>
      </c>
      <c r="R602" s="214">
        <f t="shared" si="192"/>
        <v>0</v>
      </c>
      <c r="S602" s="214">
        <v>0</v>
      </c>
      <c r="T602" s="215">
        <f t="shared" si="193"/>
        <v>0</v>
      </c>
      <c r="AR602" s="25" t="s">
        <v>588</v>
      </c>
      <c r="AT602" s="25" t="s">
        <v>230</v>
      </c>
      <c r="AU602" s="25" t="s">
        <v>24</v>
      </c>
      <c r="AY602" s="25" t="s">
        <v>228</v>
      </c>
      <c r="BE602" s="216">
        <f t="shared" si="194"/>
        <v>0</v>
      </c>
      <c r="BF602" s="216">
        <f t="shared" si="195"/>
        <v>0</v>
      </c>
      <c r="BG602" s="216">
        <f t="shared" si="196"/>
        <v>0</v>
      </c>
      <c r="BH602" s="216">
        <f t="shared" si="197"/>
        <v>0</v>
      </c>
      <c r="BI602" s="216">
        <f t="shared" si="198"/>
        <v>0</v>
      </c>
      <c r="BJ602" s="25" t="s">
        <v>24</v>
      </c>
      <c r="BK602" s="216">
        <f t="shared" si="199"/>
        <v>0</v>
      </c>
      <c r="BL602" s="25" t="s">
        <v>588</v>
      </c>
      <c r="BM602" s="25" t="s">
        <v>5245</v>
      </c>
    </row>
    <row r="603" spans="2:65" s="1" customFormat="1" ht="22.5" customHeight="1">
      <c r="B603" s="42"/>
      <c r="C603" s="205" t="s">
        <v>1120</v>
      </c>
      <c r="D603" s="205" t="s">
        <v>230</v>
      </c>
      <c r="E603" s="206" t="s">
        <v>5246</v>
      </c>
      <c r="F603" s="207" t="s">
        <v>4233</v>
      </c>
      <c r="G603" s="208" t="s">
        <v>263</v>
      </c>
      <c r="H603" s="209">
        <v>7</v>
      </c>
      <c r="I603" s="210"/>
      <c r="J603" s="211">
        <f t="shared" si="190"/>
        <v>0</v>
      </c>
      <c r="K603" s="207" t="s">
        <v>3144</v>
      </c>
      <c r="L603" s="62"/>
      <c r="M603" s="212" t="s">
        <v>22</v>
      </c>
      <c r="N603" s="213" t="s">
        <v>50</v>
      </c>
      <c r="O603" s="43"/>
      <c r="P603" s="214">
        <f t="shared" si="191"/>
        <v>0</v>
      </c>
      <c r="Q603" s="214">
        <v>0</v>
      </c>
      <c r="R603" s="214">
        <f t="shared" si="192"/>
        <v>0</v>
      </c>
      <c r="S603" s="214">
        <v>0</v>
      </c>
      <c r="T603" s="215">
        <f t="shared" si="193"/>
        <v>0</v>
      </c>
      <c r="AR603" s="25" t="s">
        <v>588</v>
      </c>
      <c r="AT603" s="25" t="s">
        <v>230</v>
      </c>
      <c r="AU603" s="25" t="s">
        <v>24</v>
      </c>
      <c r="AY603" s="25" t="s">
        <v>228</v>
      </c>
      <c r="BE603" s="216">
        <f t="shared" si="194"/>
        <v>0</v>
      </c>
      <c r="BF603" s="216">
        <f t="shared" si="195"/>
        <v>0</v>
      </c>
      <c r="BG603" s="216">
        <f t="shared" si="196"/>
        <v>0</v>
      </c>
      <c r="BH603" s="216">
        <f t="shared" si="197"/>
        <v>0</v>
      </c>
      <c r="BI603" s="216">
        <f t="shared" si="198"/>
        <v>0</v>
      </c>
      <c r="BJ603" s="25" t="s">
        <v>24</v>
      </c>
      <c r="BK603" s="216">
        <f t="shared" si="199"/>
        <v>0</v>
      </c>
      <c r="BL603" s="25" t="s">
        <v>588</v>
      </c>
      <c r="BM603" s="25" t="s">
        <v>5247</v>
      </c>
    </row>
    <row r="604" spans="2:65" s="1" customFormat="1" ht="22.5" customHeight="1">
      <c r="B604" s="42"/>
      <c r="C604" s="205" t="s">
        <v>678</v>
      </c>
      <c r="D604" s="205" t="s">
        <v>230</v>
      </c>
      <c r="E604" s="206" t="s">
        <v>5248</v>
      </c>
      <c r="F604" s="207" t="s">
        <v>4242</v>
      </c>
      <c r="G604" s="208" t="s">
        <v>675</v>
      </c>
      <c r="H604" s="209">
        <v>4</v>
      </c>
      <c r="I604" s="210"/>
      <c r="J604" s="211">
        <f t="shared" si="190"/>
        <v>0</v>
      </c>
      <c r="K604" s="207" t="s">
        <v>3144</v>
      </c>
      <c r="L604" s="62"/>
      <c r="M604" s="212" t="s">
        <v>22</v>
      </c>
      <c r="N604" s="213" t="s">
        <v>50</v>
      </c>
      <c r="O604" s="43"/>
      <c r="P604" s="214">
        <f t="shared" si="191"/>
        <v>0</v>
      </c>
      <c r="Q604" s="214">
        <v>0</v>
      </c>
      <c r="R604" s="214">
        <f t="shared" si="192"/>
        <v>0</v>
      </c>
      <c r="S604" s="214">
        <v>0</v>
      </c>
      <c r="T604" s="215">
        <f t="shared" si="193"/>
        <v>0</v>
      </c>
      <c r="AR604" s="25" t="s">
        <v>588</v>
      </c>
      <c r="AT604" s="25" t="s">
        <v>230</v>
      </c>
      <c r="AU604" s="25" t="s">
        <v>24</v>
      </c>
      <c r="AY604" s="25" t="s">
        <v>228</v>
      </c>
      <c r="BE604" s="216">
        <f t="shared" si="194"/>
        <v>0</v>
      </c>
      <c r="BF604" s="216">
        <f t="shared" si="195"/>
        <v>0</v>
      </c>
      <c r="BG604" s="216">
        <f t="shared" si="196"/>
        <v>0</v>
      </c>
      <c r="BH604" s="216">
        <f t="shared" si="197"/>
        <v>0</v>
      </c>
      <c r="BI604" s="216">
        <f t="shared" si="198"/>
        <v>0</v>
      </c>
      <c r="BJ604" s="25" t="s">
        <v>24</v>
      </c>
      <c r="BK604" s="216">
        <f t="shared" si="199"/>
        <v>0</v>
      </c>
      <c r="BL604" s="25" t="s">
        <v>588</v>
      </c>
      <c r="BM604" s="25" t="s">
        <v>5249</v>
      </c>
    </row>
    <row r="605" spans="2:65" s="11" customFormat="1" ht="37.35" customHeight="1">
      <c r="B605" s="188"/>
      <c r="C605" s="189"/>
      <c r="D605" s="202" t="s">
        <v>78</v>
      </c>
      <c r="E605" s="296" t="s">
        <v>9</v>
      </c>
      <c r="F605" s="296" t="s">
        <v>5250</v>
      </c>
      <c r="G605" s="189"/>
      <c r="H605" s="189"/>
      <c r="I605" s="192"/>
      <c r="J605" s="297">
        <f>BK605</f>
        <v>0</v>
      </c>
      <c r="K605" s="189"/>
      <c r="L605" s="194"/>
      <c r="M605" s="195"/>
      <c r="N605" s="196"/>
      <c r="O605" s="196"/>
      <c r="P605" s="197">
        <f>SUM(P606:P619)</f>
        <v>0</v>
      </c>
      <c r="Q605" s="196"/>
      <c r="R605" s="197">
        <f>SUM(R606:R619)</f>
        <v>0</v>
      </c>
      <c r="S605" s="196"/>
      <c r="T605" s="198">
        <f>SUM(T606:T619)</f>
        <v>0</v>
      </c>
      <c r="AR605" s="199" t="s">
        <v>101</v>
      </c>
      <c r="AT605" s="200" t="s">
        <v>78</v>
      </c>
      <c r="AU605" s="200" t="s">
        <v>79</v>
      </c>
      <c r="AY605" s="199" t="s">
        <v>228</v>
      </c>
      <c r="BK605" s="201">
        <f>SUM(BK606:BK619)</f>
        <v>0</v>
      </c>
    </row>
    <row r="606" spans="2:65" s="1" customFormat="1" ht="57" customHeight="1">
      <c r="B606" s="42"/>
      <c r="C606" s="205" t="s">
        <v>2263</v>
      </c>
      <c r="D606" s="205" t="s">
        <v>230</v>
      </c>
      <c r="E606" s="206" t="s">
        <v>5251</v>
      </c>
      <c r="F606" s="207" t="s">
        <v>5252</v>
      </c>
      <c r="G606" s="208" t="s">
        <v>852</v>
      </c>
      <c r="H606" s="209">
        <v>1</v>
      </c>
      <c r="I606" s="210"/>
      <c r="J606" s="211">
        <f>ROUND(I606*H606,2)</f>
        <v>0</v>
      </c>
      <c r="K606" s="207" t="s">
        <v>3144</v>
      </c>
      <c r="L606" s="62"/>
      <c r="M606" s="212" t="s">
        <v>22</v>
      </c>
      <c r="N606" s="213" t="s">
        <v>50</v>
      </c>
      <c r="O606" s="43"/>
      <c r="P606" s="214">
        <f>O606*H606</f>
        <v>0</v>
      </c>
      <c r="Q606" s="214">
        <v>0</v>
      </c>
      <c r="R606" s="214">
        <f>Q606*H606</f>
        <v>0</v>
      </c>
      <c r="S606" s="214">
        <v>0</v>
      </c>
      <c r="T606" s="215">
        <f>S606*H606</f>
        <v>0</v>
      </c>
      <c r="AR606" s="25" t="s">
        <v>588</v>
      </c>
      <c r="AT606" s="25" t="s">
        <v>230</v>
      </c>
      <c r="AU606" s="25" t="s">
        <v>24</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588</v>
      </c>
      <c r="BM606" s="25" t="s">
        <v>5253</v>
      </c>
    </row>
    <row r="607" spans="2:65" s="1" customFormat="1" ht="94.5">
      <c r="B607" s="42"/>
      <c r="C607" s="64"/>
      <c r="D607" s="219" t="s">
        <v>640</v>
      </c>
      <c r="E607" s="64"/>
      <c r="F607" s="280" t="s">
        <v>5254</v>
      </c>
      <c r="G607" s="64"/>
      <c r="H607" s="64"/>
      <c r="I607" s="173"/>
      <c r="J607" s="64"/>
      <c r="K607" s="64"/>
      <c r="L607" s="62"/>
      <c r="M607" s="255"/>
      <c r="N607" s="43"/>
      <c r="O607" s="43"/>
      <c r="P607" s="43"/>
      <c r="Q607" s="43"/>
      <c r="R607" s="43"/>
      <c r="S607" s="43"/>
      <c r="T607" s="79"/>
      <c r="AT607" s="25" t="s">
        <v>640</v>
      </c>
      <c r="AU607" s="25" t="s">
        <v>24</v>
      </c>
    </row>
    <row r="608" spans="2:65" s="1" customFormat="1" ht="57" customHeight="1">
      <c r="B608" s="42"/>
      <c r="C608" s="205" t="s">
        <v>370</v>
      </c>
      <c r="D608" s="205" t="s">
        <v>230</v>
      </c>
      <c r="E608" s="206" t="s">
        <v>5255</v>
      </c>
      <c r="F608" s="207" t="s">
        <v>5256</v>
      </c>
      <c r="G608" s="208" t="s">
        <v>852</v>
      </c>
      <c r="H608" s="209">
        <v>1</v>
      </c>
      <c r="I608" s="210"/>
      <c r="J608" s="211">
        <f>ROUND(I608*H608,2)</f>
        <v>0</v>
      </c>
      <c r="K608" s="207" t="s">
        <v>3144</v>
      </c>
      <c r="L608" s="62"/>
      <c r="M608" s="212" t="s">
        <v>22</v>
      </c>
      <c r="N608" s="213" t="s">
        <v>50</v>
      </c>
      <c r="O608" s="43"/>
      <c r="P608" s="214">
        <f>O608*H608</f>
        <v>0</v>
      </c>
      <c r="Q608" s="214">
        <v>0</v>
      </c>
      <c r="R608" s="214">
        <f>Q608*H608</f>
        <v>0</v>
      </c>
      <c r="S608" s="214">
        <v>0</v>
      </c>
      <c r="T608" s="215">
        <f>S608*H608</f>
        <v>0</v>
      </c>
      <c r="AR608" s="25" t="s">
        <v>588</v>
      </c>
      <c r="AT608" s="25" t="s">
        <v>230</v>
      </c>
      <c r="AU608" s="25" t="s">
        <v>24</v>
      </c>
      <c r="AY608" s="25" t="s">
        <v>228</v>
      </c>
      <c r="BE608" s="216">
        <f>IF(N608="základní",J608,0)</f>
        <v>0</v>
      </c>
      <c r="BF608" s="216">
        <f>IF(N608="snížená",J608,0)</f>
        <v>0</v>
      </c>
      <c r="BG608" s="216">
        <f>IF(N608="zákl. přenesená",J608,0)</f>
        <v>0</v>
      </c>
      <c r="BH608" s="216">
        <f>IF(N608="sníž. přenesená",J608,0)</f>
        <v>0</v>
      </c>
      <c r="BI608" s="216">
        <f>IF(N608="nulová",J608,0)</f>
        <v>0</v>
      </c>
      <c r="BJ608" s="25" t="s">
        <v>24</v>
      </c>
      <c r="BK608" s="216">
        <f>ROUND(I608*H608,2)</f>
        <v>0</v>
      </c>
      <c r="BL608" s="25" t="s">
        <v>588</v>
      </c>
      <c r="BM608" s="25" t="s">
        <v>5257</v>
      </c>
    </row>
    <row r="609" spans="2:65" s="1" customFormat="1" ht="94.5">
      <c r="B609" s="42"/>
      <c r="C609" s="64"/>
      <c r="D609" s="219" t="s">
        <v>640</v>
      </c>
      <c r="E609" s="64"/>
      <c r="F609" s="280" t="s">
        <v>5258</v>
      </c>
      <c r="G609" s="64"/>
      <c r="H609" s="64"/>
      <c r="I609" s="173"/>
      <c r="J609" s="64"/>
      <c r="K609" s="64"/>
      <c r="L609" s="62"/>
      <c r="M609" s="255"/>
      <c r="N609" s="43"/>
      <c r="O609" s="43"/>
      <c r="P609" s="43"/>
      <c r="Q609" s="43"/>
      <c r="R609" s="43"/>
      <c r="S609" s="43"/>
      <c r="T609" s="79"/>
      <c r="AT609" s="25" t="s">
        <v>640</v>
      </c>
      <c r="AU609" s="25" t="s">
        <v>24</v>
      </c>
    </row>
    <row r="610" spans="2:65" s="1" customFormat="1" ht="31.5" customHeight="1">
      <c r="B610" s="42"/>
      <c r="C610" s="205" t="s">
        <v>377</v>
      </c>
      <c r="D610" s="205" t="s">
        <v>230</v>
      </c>
      <c r="E610" s="206" t="s">
        <v>5259</v>
      </c>
      <c r="F610" s="207" t="s">
        <v>4984</v>
      </c>
      <c r="G610" s="208" t="s">
        <v>852</v>
      </c>
      <c r="H610" s="209">
        <v>6</v>
      </c>
      <c r="I610" s="210"/>
      <c r="J610" s="211">
        <f t="shared" ref="J610:J619" si="200">ROUND(I610*H610,2)</f>
        <v>0</v>
      </c>
      <c r="K610" s="207" t="s">
        <v>3144</v>
      </c>
      <c r="L610" s="62"/>
      <c r="M610" s="212" t="s">
        <v>22</v>
      </c>
      <c r="N610" s="213" t="s">
        <v>50</v>
      </c>
      <c r="O610" s="43"/>
      <c r="P610" s="214">
        <f t="shared" ref="P610:P619" si="201">O610*H610</f>
        <v>0</v>
      </c>
      <c r="Q610" s="214">
        <v>0</v>
      </c>
      <c r="R610" s="214">
        <f t="shared" ref="R610:R619" si="202">Q610*H610</f>
        <v>0</v>
      </c>
      <c r="S610" s="214">
        <v>0</v>
      </c>
      <c r="T610" s="215">
        <f t="shared" ref="T610:T619" si="203">S610*H610</f>
        <v>0</v>
      </c>
      <c r="AR610" s="25" t="s">
        <v>588</v>
      </c>
      <c r="AT610" s="25" t="s">
        <v>230</v>
      </c>
      <c r="AU610" s="25" t="s">
        <v>24</v>
      </c>
      <c r="AY610" s="25" t="s">
        <v>228</v>
      </c>
      <c r="BE610" s="216">
        <f t="shared" ref="BE610:BE619" si="204">IF(N610="základní",J610,0)</f>
        <v>0</v>
      </c>
      <c r="BF610" s="216">
        <f t="shared" ref="BF610:BF619" si="205">IF(N610="snížená",J610,0)</f>
        <v>0</v>
      </c>
      <c r="BG610" s="216">
        <f t="shared" ref="BG610:BG619" si="206">IF(N610="zákl. přenesená",J610,0)</f>
        <v>0</v>
      </c>
      <c r="BH610" s="216">
        <f t="shared" ref="BH610:BH619" si="207">IF(N610="sníž. přenesená",J610,0)</f>
        <v>0</v>
      </c>
      <c r="BI610" s="216">
        <f t="shared" ref="BI610:BI619" si="208">IF(N610="nulová",J610,0)</f>
        <v>0</v>
      </c>
      <c r="BJ610" s="25" t="s">
        <v>24</v>
      </c>
      <c r="BK610" s="216">
        <f t="shared" ref="BK610:BK619" si="209">ROUND(I610*H610,2)</f>
        <v>0</v>
      </c>
      <c r="BL610" s="25" t="s">
        <v>588</v>
      </c>
      <c r="BM610" s="25" t="s">
        <v>5260</v>
      </c>
    </row>
    <row r="611" spans="2:65" s="1" customFormat="1" ht="31.5" customHeight="1">
      <c r="B611" s="42"/>
      <c r="C611" s="205" t="s">
        <v>353</v>
      </c>
      <c r="D611" s="205" t="s">
        <v>230</v>
      </c>
      <c r="E611" s="206" t="s">
        <v>5261</v>
      </c>
      <c r="F611" s="207" t="s">
        <v>4987</v>
      </c>
      <c r="G611" s="208" t="s">
        <v>852</v>
      </c>
      <c r="H611" s="209">
        <v>1</v>
      </c>
      <c r="I611" s="210"/>
      <c r="J611" s="211">
        <f t="shared" si="200"/>
        <v>0</v>
      </c>
      <c r="K611" s="207" t="s">
        <v>3144</v>
      </c>
      <c r="L611" s="62"/>
      <c r="M611" s="212" t="s">
        <v>22</v>
      </c>
      <c r="N611" s="213" t="s">
        <v>50</v>
      </c>
      <c r="O611" s="43"/>
      <c r="P611" s="214">
        <f t="shared" si="201"/>
        <v>0</v>
      </c>
      <c r="Q611" s="214">
        <v>0</v>
      </c>
      <c r="R611" s="214">
        <f t="shared" si="202"/>
        <v>0</v>
      </c>
      <c r="S611" s="214">
        <v>0</v>
      </c>
      <c r="T611" s="215">
        <f t="shared" si="203"/>
        <v>0</v>
      </c>
      <c r="AR611" s="25" t="s">
        <v>588</v>
      </c>
      <c r="AT611" s="25" t="s">
        <v>230</v>
      </c>
      <c r="AU611" s="25" t="s">
        <v>24</v>
      </c>
      <c r="AY611" s="25" t="s">
        <v>228</v>
      </c>
      <c r="BE611" s="216">
        <f t="shared" si="204"/>
        <v>0</v>
      </c>
      <c r="BF611" s="216">
        <f t="shared" si="205"/>
        <v>0</v>
      </c>
      <c r="BG611" s="216">
        <f t="shared" si="206"/>
        <v>0</v>
      </c>
      <c r="BH611" s="216">
        <f t="shared" si="207"/>
        <v>0</v>
      </c>
      <c r="BI611" s="216">
        <f t="shared" si="208"/>
        <v>0</v>
      </c>
      <c r="BJ611" s="25" t="s">
        <v>24</v>
      </c>
      <c r="BK611" s="216">
        <f t="shared" si="209"/>
        <v>0</v>
      </c>
      <c r="BL611" s="25" t="s">
        <v>588</v>
      </c>
      <c r="BM611" s="25" t="s">
        <v>5262</v>
      </c>
    </row>
    <row r="612" spans="2:65" s="1" customFormat="1" ht="22.5" customHeight="1">
      <c r="B612" s="42"/>
      <c r="C612" s="205" t="s">
        <v>5263</v>
      </c>
      <c r="D612" s="205" t="s">
        <v>230</v>
      </c>
      <c r="E612" s="206" t="s">
        <v>5264</v>
      </c>
      <c r="F612" s="207" t="s">
        <v>5200</v>
      </c>
      <c r="G612" s="208" t="s">
        <v>852</v>
      </c>
      <c r="H612" s="209">
        <v>2</v>
      </c>
      <c r="I612" s="210"/>
      <c r="J612" s="211">
        <f t="shared" si="200"/>
        <v>0</v>
      </c>
      <c r="K612" s="207" t="s">
        <v>3144</v>
      </c>
      <c r="L612" s="62"/>
      <c r="M612" s="212" t="s">
        <v>22</v>
      </c>
      <c r="N612" s="213" t="s">
        <v>50</v>
      </c>
      <c r="O612" s="43"/>
      <c r="P612" s="214">
        <f t="shared" si="201"/>
        <v>0</v>
      </c>
      <c r="Q612" s="214">
        <v>0</v>
      </c>
      <c r="R612" s="214">
        <f t="shared" si="202"/>
        <v>0</v>
      </c>
      <c r="S612" s="214">
        <v>0</v>
      </c>
      <c r="T612" s="215">
        <f t="shared" si="203"/>
        <v>0</v>
      </c>
      <c r="AR612" s="25" t="s">
        <v>588</v>
      </c>
      <c r="AT612" s="25" t="s">
        <v>230</v>
      </c>
      <c r="AU612" s="25" t="s">
        <v>24</v>
      </c>
      <c r="AY612" s="25" t="s">
        <v>228</v>
      </c>
      <c r="BE612" s="216">
        <f t="shared" si="204"/>
        <v>0</v>
      </c>
      <c r="BF612" s="216">
        <f t="shared" si="205"/>
        <v>0</v>
      </c>
      <c r="BG612" s="216">
        <f t="shared" si="206"/>
        <v>0</v>
      </c>
      <c r="BH612" s="216">
        <f t="shared" si="207"/>
        <v>0</v>
      </c>
      <c r="BI612" s="216">
        <f t="shared" si="208"/>
        <v>0</v>
      </c>
      <c r="BJ612" s="25" t="s">
        <v>24</v>
      </c>
      <c r="BK612" s="216">
        <f t="shared" si="209"/>
        <v>0</v>
      </c>
      <c r="BL612" s="25" t="s">
        <v>588</v>
      </c>
      <c r="BM612" s="25" t="s">
        <v>5265</v>
      </c>
    </row>
    <row r="613" spans="2:65" s="1" customFormat="1" ht="22.5" customHeight="1">
      <c r="B613" s="42"/>
      <c r="C613" s="205" t="s">
        <v>5266</v>
      </c>
      <c r="D613" s="205" t="s">
        <v>230</v>
      </c>
      <c r="E613" s="206" t="s">
        <v>5267</v>
      </c>
      <c r="F613" s="207" t="s">
        <v>5268</v>
      </c>
      <c r="G613" s="208" t="s">
        <v>852</v>
      </c>
      <c r="H613" s="209">
        <v>2</v>
      </c>
      <c r="I613" s="210"/>
      <c r="J613" s="211">
        <f t="shared" si="200"/>
        <v>0</v>
      </c>
      <c r="K613" s="207" t="s">
        <v>3144</v>
      </c>
      <c r="L613" s="62"/>
      <c r="M613" s="212" t="s">
        <v>22</v>
      </c>
      <c r="N613" s="213" t="s">
        <v>50</v>
      </c>
      <c r="O613" s="43"/>
      <c r="P613" s="214">
        <f t="shared" si="201"/>
        <v>0</v>
      </c>
      <c r="Q613" s="214">
        <v>0</v>
      </c>
      <c r="R613" s="214">
        <f t="shared" si="202"/>
        <v>0</v>
      </c>
      <c r="S613" s="214">
        <v>0</v>
      </c>
      <c r="T613" s="215">
        <f t="shared" si="203"/>
        <v>0</v>
      </c>
      <c r="AR613" s="25" t="s">
        <v>588</v>
      </c>
      <c r="AT613" s="25" t="s">
        <v>230</v>
      </c>
      <c r="AU613" s="25" t="s">
        <v>24</v>
      </c>
      <c r="AY613" s="25" t="s">
        <v>228</v>
      </c>
      <c r="BE613" s="216">
        <f t="shared" si="204"/>
        <v>0</v>
      </c>
      <c r="BF613" s="216">
        <f t="shared" si="205"/>
        <v>0</v>
      </c>
      <c r="BG613" s="216">
        <f t="shared" si="206"/>
        <v>0</v>
      </c>
      <c r="BH613" s="216">
        <f t="shared" si="207"/>
        <v>0</v>
      </c>
      <c r="BI613" s="216">
        <f t="shared" si="208"/>
        <v>0</v>
      </c>
      <c r="BJ613" s="25" t="s">
        <v>24</v>
      </c>
      <c r="BK613" s="216">
        <f t="shared" si="209"/>
        <v>0</v>
      </c>
      <c r="BL613" s="25" t="s">
        <v>588</v>
      </c>
      <c r="BM613" s="25" t="s">
        <v>5269</v>
      </c>
    </row>
    <row r="614" spans="2:65" s="1" customFormat="1" ht="22.5" customHeight="1">
      <c r="B614" s="42"/>
      <c r="C614" s="205" t="s">
        <v>5270</v>
      </c>
      <c r="D614" s="205" t="s">
        <v>230</v>
      </c>
      <c r="E614" s="206" t="s">
        <v>5271</v>
      </c>
      <c r="F614" s="207" t="s">
        <v>5006</v>
      </c>
      <c r="G614" s="208" t="s">
        <v>852</v>
      </c>
      <c r="H614" s="209">
        <v>4</v>
      </c>
      <c r="I614" s="210"/>
      <c r="J614" s="211">
        <f t="shared" si="200"/>
        <v>0</v>
      </c>
      <c r="K614" s="207" t="s">
        <v>3144</v>
      </c>
      <c r="L614" s="62"/>
      <c r="M614" s="212" t="s">
        <v>22</v>
      </c>
      <c r="N614" s="213" t="s">
        <v>50</v>
      </c>
      <c r="O614" s="43"/>
      <c r="P614" s="214">
        <f t="shared" si="201"/>
        <v>0</v>
      </c>
      <c r="Q614" s="214">
        <v>0</v>
      </c>
      <c r="R614" s="214">
        <f t="shared" si="202"/>
        <v>0</v>
      </c>
      <c r="S614" s="214">
        <v>0</v>
      </c>
      <c r="T614" s="215">
        <f t="shared" si="203"/>
        <v>0</v>
      </c>
      <c r="AR614" s="25" t="s">
        <v>588</v>
      </c>
      <c r="AT614" s="25" t="s">
        <v>230</v>
      </c>
      <c r="AU614" s="25" t="s">
        <v>24</v>
      </c>
      <c r="AY614" s="25" t="s">
        <v>228</v>
      </c>
      <c r="BE614" s="216">
        <f t="shared" si="204"/>
        <v>0</v>
      </c>
      <c r="BF614" s="216">
        <f t="shared" si="205"/>
        <v>0</v>
      </c>
      <c r="BG614" s="216">
        <f t="shared" si="206"/>
        <v>0</v>
      </c>
      <c r="BH614" s="216">
        <f t="shared" si="207"/>
        <v>0</v>
      </c>
      <c r="BI614" s="216">
        <f t="shared" si="208"/>
        <v>0</v>
      </c>
      <c r="BJ614" s="25" t="s">
        <v>24</v>
      </c>
      <c r="BK614" s="216">
        <f t="shared" si="209"/>
        <v>0</v>
      </c>
      <c r="BL614" s="25" t="s">
        <v>588</v>
      </c>
      <c r="BM614" s="25" t="s">
        <v>5272</v>
      </c>
    </row>
    <row r="615" spans="2:65" s="1" customFormat="1" ht="44.25" customHeight="1">
      <c r="B615" s="42"/>
      <c r="C615" s="205" t="s">
        <v>5273</v>
      </c>
      <c r="D615" s="205" t="s">
        <v>230</v>
      </c>
      <c r="E615" s="206" t="s">
        <v>5274</v>
      </c>
      <c r="F615" s="207" t="s">
        <v>4221</v>
      </c>
      <c r="G615" s="208" t="s">
        <v>675</v>
      </c>
      <c r="H615" s="209">
        <v>13</v>
      </c>
      <c r="I615" s="210"/>
      <c r="J615" s="211">
        <f t="shared" si="200"/>
        <v>0</v>
      </c>
      <c r="K615" s="207" t="s">
        <v>3144</v>
      </c>
      <c r="L615" s="62"/>
      <c r="M615" s="212" t="s">
        <v>22</v>
      </c>
      <c r="N615" s="213" t="s">
        <v>50</v>
      </c>
      <c r="O615" s="43"/>
      <c r="P615" s="214">
        <f t="shared" si="201"/>
        <v>0</v>
      </c>
      <c r="Q615" s="214">
        <v>0</v>
      </c>
      <c r="R615" s="214">
        <f t="shared" si="202"/>
        <v>0</v>
      </c>
      <c r="S615" s="214">
        <v>0</v>
      </c>
      <c r="T615" s="215">
        <f t="shared" si="203"/>
        <v>0</v>
      </c>
      <c r="AR615" s="25" t="s">
        <v>588</v>
      </c>
      <c r="AT615" s="25" t="s">
        <v>230</v>
      </c>
      <c r="AU615" s="25" t="s">
        <v>24</v>
      </c>
      <c r="AY615" s="25" t="s">
        <v>228</v>
      </c>
      <c r="BE615" s="216">
        <f t="shared" si="204"/>
        <v>0</v>
      </c>
      <c r="BF615" s="216">
        <f t="shared" si="205"/>
        <v>0</v>
      </c>
      <c r="BG615" s="216">
        <f t="shared" si="206"/>
        <v>0</v>
      </c>
      <c r="BH615" s="216">
        <f t="shared" si="207"/>
        <v>0</v>
      </c>
      <c r="BI615" s="216">
        <f t="shared" si="208"/>
        <v>0</v>
      </c>
      <c r="BJ615" s="25" t="s">
        <v>24</v>
      </c>
      <c r="BK615" s="216">
        <f t="shared" si="209"/>
        <v>0</v>
      </c>
      <c r="BL615" s="25" t="s">
        <v>588</v>
      </c>
      <c r="BM615" s="25" t="s">
        <v>5275</v>
      </c>
    </row>
    <row r="616" spans="2:65" s="1" customFormat="1" ht="44.25" customHeight="1">
      <c r="B616" s="42"/>
      <c r="C616" s="205" t="s">
        <v>5276</v>
      </c>
      <c r="D616" s="205" t="s">
        <v>230</v>
      </c>
      <c r="E616" s="206" t="s">
        <v>5277</v>
      </c>
      <c r="F616" s="207" t="s">
        <v>4224</v>
      </c>
      <c r="G616" s="208" t="s">
        <v>675</v>
      </c>
      <c r="H616" s="209">
        <v>2</v>
      </c>
      <c r="I616" s="210"/>
      <c r="J616" s="211">
        <f t="shared" si="200"/>
        <v>0</v>
      </c>
      <c r="K616" s="207" t="s">
        <v>3144</v>
      </c>
      <c r="L616" s="62"/>
      <c r="M616" s="212" t="s">
        <v>22</v>
      </c>
      <c r="N616" s="213" t="s">
        <v>50</v>
      </c>
      <c r="O616" s="43"/>
      <c r="P616" s="214">
        <f t="shared" si="201"/>
        <v>0</v>
      </c>
      <c r="Q616" s="214">
        <v>0</v>
      </c>
      <c r="R616" s="214">
        <f t="shared" si="202"/>
        <v>0</v>
      </c>
      <c r="S616" s="214">
        <v>0</v>
      </c>
      <c r="T616" s="215">
        <f t="shared" si="203"/>
        <v>0</v>
      </c>
      <c r="AR616" s="25" t="s">
        <v>588</v>
      </c>
      <c r="AT616" s="25" t="s">
        <v>230</v>
      </c>
      <c r="AU616" s="25" t="s">
        <v>24</v>
      </c>
      <c r="AY616" s="25" t="s">
        <v>228</v>
      </c>
      <c r="BE616" s="216">
        <f t="shared" si="204"/>
        <v>0</v>
      </c>
      <c r="BF616" s="216">
        <f t="shared" si="205"/>
        <v>0</v>
      </c>
      <c r="BG616" s="216">
        <f t="shared" si="206"/>
        <v>0</v>
      </c>
      <c r="BH616" s="216">
        <f t="shared" si="207"/>
        <v>0</v>
      </c>
      <c r="BI616" s="216">
        <f t="shared" si="208"/>
        <v>0</v>
      </c>
      <c r="BJ616" s="25" t="s">
        <v>24</v>
      </c>
      <c r="BK616" s="216">
        <f t="shared" si="209"/>
        <v>0</v>
      </c>
      <c r="BL616" s="25" t="s">
        <v>588</v>
      </c>
      <c r="BM616" s="25" t="s">
        <v>5278</v>
      </c>
    </row>
    <row r="617" spans="2:65" s="1" customFormat="1" ht="31.5" customHeight="1">
      <c r="B617" s="42"/>
      <c r="C617" s="205" t="s">
        <v>5279</v>
      </c>
      <c r="D617" s="205" t="s">
        <v>230</v>
      </c>
      <c r="E617" s="206" t="s">
        <v>5280</v>
      </c>
      <c r="F617" s="207" t="s">
        <v>4227</v>
      </c>
      <c r="G617" s="208" t="s">
        <v>263</v>
      </c>
      <c r="H617" s="209">
        <v>3</v>
      </c>
      <c r="I617" s="210"/>
      <c r="J617" s="211">
        <f t="shared" si="200"/>
        <v>0</v>
      </c>
      <c r="K617" s="207" t="s">
        <v>3144</v>
      </c>
      <c r="L617" s="62"/>
      <c r="M617" s="212" t="s">
        <v>22</v>
      </c>
      <c r="N617" s="213" t="s">
        <v>50</v>
      </c>
      <c r="O617" s="43"/>
      <c r="P617" s="214">
        <f t="shared" si="201"/>
        <v>0</v>
      </c>
      <c r="Q617" s="214">
        <v>0</v>
      </c>
      <c r="R617" s="214">
        <f t="shared" si="202"/>
        <v>0</v>
      </c>
      <c r="S617" s="214">
        <v>0</v>
      </c>
      <c r="T617" s="215">
        <f t="shared" si="203"/>
        <v>0</v>
      </c>
      <c r="AR617" s="25" t="s">
        <v>588</v>
      </c>
      <c r="AT617" s="25" t="s">
        <v>230</v>
      </c>
      <c r="AU617" s="25" t="s">
        <v>24</v>
      </c>
      <c r="AY617" s="25" t="s">
        <v>228</v>
      </c>
      <c r="BE617" s="216">
        <f t="shared" si="204"/>
        <v>0</v>
      </c>
      <c r="BF617" s="216">
        <f t="shared" si="205"/>
        <v>0</v>
      </c>
      <c r="BG617" s="216">
        <f t="shared" si="206"/>
        <v>0</v>
      </c>
      <c r="BH617" s="216">
        <f t="shared" si="207"/>
        <v>0</v>
      </c>
      <c r="BI617" s="216">
        <f t="shared" si="208"/>
        <v>0</v>
      </c>
      <c r="BJ617" s="25" t="s">
        <v>24</v>
      </c>
      <c r="BK617" s="216">
        <f t="shared" si="209"/>
        <v>0</v>
      </c>
      <c r="BL617" s="25" t="s">
        <v>588</v>
      </c>
      <c r="BM617" s="25" t="s">
        <v>5281</v>
      </c>
    </row>
    <row r="618" spans="2:65" s="1" customFormat="1" ht="22.5" customHeight="1">
      <c r="B618" s="42"/>
      <c r="C618" s="205" t="s">
        <v>5282</v>
      </c>
      <c r="D618" s="205" t="s">
        <v>230</v>
      </c>
      <c r="E618" s="206" t="s">
        <v>5283</v>
      </c>
      <c r="F618" s="207" t="s">
        <v>4233</v>
      </c>
      <c r="G618" s="208" t="s">
        <v>263</v>
      </c>
      <c r="H618" s="209">
        <v>13</v>
      </c>
      <c r="I618" s="210"/>
      <c r="J618" s="211">
        <f t="shared" si="200"/>
        <v>0</v>
      </c>
      <c r="K618" s="207" t="s">
        <v>3144</v>
      </c>
      <c r="L618" s="62"/>
      <c r="M618" s="212" t="s">
        <v>22</v>
      </c>
      <c r="N618" s="213" t="s">
        <v>50</v>
      </c>
      <c r="O618" s="43"/>
      <c r="P618" s="214">
        <f t="shared" si="201"/>
        <v>0</v>
      </c>
      <c r="Q618" s="214">
        <v>0</v>
      </c>
      <c r="R618" s="214">
        <f t="shared" si="202"/>
        <v>0</v>
      </c>
      <c r="S618" s="214">
        <v>0</v>
      </c>
      <c r="T618" s="215">
        <f t="shared" si="203"/>
        <v>0</v>
      </c>
      <c r="AR618" s="25" t="s">
        <v>588</v>
      </c>
      <c r="AT618" s="25" t="s">
        <v>230</v>
      </c>
      <c r="AU618" s="25" t="s">
        <v>24</v>
      </c>
      <c r="AY618" s="25" t="s">
        <v>228</v>
      </c>
      <c r="BE618" s="216">
        <f t="shared" si="204"/>
        <v>0</v>
      </c>
      <c r="BF618" s="216">
        <f t="shared" si="205"/>
        <v>0</v>
      </c>
      <c r="BG618" s="216">
        <f t="shared" si="206"/>
        <v>0</v>
      </c>
      <c r="BH618" s="216">
        <f t="shared" si="207"/>
        <v>0</v>
      </c>
      <c r="BI618" s="216">
        <f t="shared" si="208"/>
        <v>0</v>
      </c>
      <c r="BJ618" s="25" t="s">
        <v>24</v>
      </c>
      <c r="BK618" s="216">
        <f t="shared" si="209"/>
        <v>0</v>
      </c>
      <c r="BL618" s="25" t="s">
        <v>588</v>
      </c>
      <c r="BM618" s="25" t="s">
        <v>5284</v>
      </c>
    </row>
    <row r="619" spans="2:65" s="1" customFormat="1" ht="22.5" customHeight="1">
      <c r="B619" s="42"/>
      <c r="C619" s="205" t="s">
        <v>5285</v>
      </c>
      <c r="D619" s="205" t="s">
        <v>230</v>
      </c>
      <c r="E619" s="206" t="s">
        <v>5286</v>
      </c>
      <c r="F619" s="207" t="s">
        <v>4242</v>
      </c>
      <c r="G619" s="208" t="s">
        <v>675</v>
      </c>
      <c r="H619" s="209">
        <v>2</v>
      </c>
      <c r="I619" s="210"/>
      <c r="J619" s="211">
        <f t="shared" si="200"/>
        <v>0</v>
      </c>
      <c r="K619" s="207" t="s">
        <v>3144</v>
      </c>
      <c r="L619" s="62"/>
      <c r="M619" s="212" t="s">
        <v>22</v>
      </c>
      <c r="N619" s="213" t="s">
        <v>50</v>
      </c>
      <c r="O619" s="43"/>
      <c r="P619" s="214">
        <f t="shared" si="201"/>
        <v>0</v>
      </c>
      <c r="Q619" s="214">
        <v>0</v>
      </c>
      <c r="R619" s="214">
        <f t="shared" si="202"/>
        <v>0</v>
      </c>
      <c r="S619" s="214">
        <v>0</v>
      </c>
      <c r="T619" s="215">
        <f t="shared" si="203"/>
        <v>0</v>
      </c>
      <c r="AR619" s="25" t="s">
        <v>588</v>
      </c>
      <c r="AT619" s="25" t="s">
        <v>230</v>
      </c>
      <c r="AU619" s="25" t="s">
        <v>24</v>
      </c>
      <c r="AY619" s="25" t="s">
        <v>228</v>
      </c>
      <c r="BE619" s="216">
        <f t="shared" si="204"/>
        <v>0</v>
      </c>
      <c r="BF619" s="216">
        <f t="shared" si="205"/>
        <v>0</v>
      </c>
      <c r="BG619" s="216">
        <f t="shared" si="206"/>
        <v>0</v>
      </c>
      <c r="BH619" s="216">
        <f t="shared" si="207"/>
        <v>0</v>
      </c>
      <c r="BI619" s="216">
        <f t="shared" si="208"/>
        <v>0</v>
      </c>
      <c r="BJ619" s="25" t="s">
        <v>24</v>
      </c>
      <c r="BK619" s="216">
        <f t="shared" si="209"/>
        <v>0</v>
      </c>
      <c r="BL619" s="25" t="s">
        <v>588</v>
      </c>
      <c r="BM619" s="25" t="s">
        <v>5287</v>
      </c>
    </row>
    <row r="620" spans="2:65" s="11" customFormat="1" ht="37.35" customHeight="1">
      <c r="B620" s="188"/>
      <c r="C620" s="189"/>
      <c r="D620" s="202" t="s">
        <v>78</v>
      </c>
      <c r="E620" s="296" t="s">
        <v>335</v>
      </c>
      <c r="F620" s="296" t="s">
        <v>5288</v>
      </c>
      <c r="G620" s="189"/>
      <c r="H620" s="189"/>
      <c r="I620" s="192"/>
      <c r="J620" s="297">
        <f>BK620</f>
        <v>0</v>
      </c>
      <c r="K620" s="189"/>
      <c r="L620" s="194"/>
      <c r="M620" s="195"/>
      <c r="N620" s="196"/>
      <c r="O620" s="196"/>
      <c r="P620" s="197">
        <f>SUM(P621:P628)</f>
        <v>0</v>
      </c>
      <c r="Q620" s="196"/>
      <c r="R620" s="197">
        <f>SUM(R621:R628)</f>
        <v>0</v>
      </c>
      <c r="S620" s="196"/>
      <c r="T620" s="198">
        <f>SUM(T621:T628)</f>
        <v>0</v>
      </c>
      <c r="AR620" s="199" t="s">
        <v>101</v>
      </c>
      <c r="AT620" s="200" t="s">
        <v>78</v>
      </c>
      <c r="AU620" s="200" t="s">
        <v>79</v>
      </c>
      <c r="AY620" s="199" t="s">
        <v>228</v>
      </c>
      <c r="BK620" s="201">
        <f>SUM(BK621:BK628)</f>
        <v>0</v>
      </c>
    </row>
    <row r="621" spans="2:65" s="1" customFormat="1" ht="31.5" customHeight="1">
      <c r="B621" s="42"/>
      <c r="C621" s="205" t="s">
        <v>5289</v>
      </c>
      <c r="D621" s="205" t="s">
        <v>230</v>
      </c>
      <c r="E621" s="206" t="s">
        <v>5290</v>
      </c>
      <c r="F621" s="207" t="s">
        <v>5291</v>
      </c>
      <c r="G621" s="208" t="s">
        <v>852</v>
      </c>
      <c r="H621" s="209">
        <v>2</v>
      </c>
      <c r="I621" s="210"/>
      <c r="J621" s="211">
        <f t="shared" ref="J621:J628" si="210">ROUND(I621*H621,2)</f>
        <v>0</v>
      </c>
      <c r="K621" s="207" t="s">
        <v>3144</v>
      </c>
      <c r="L621" s="62"/>
      <c r="M621" s="212" t="s">
        <v>22</v>
      </c>
      <c r="N621" s="213" t="s">
        <v>50</v>
      </c>
      <c r="O621" s="43"/>
      <c r="P621" s="214">
        <f t="shared" ref="P621:P628" si="211">O621*H621</f>
        <v>0</v>
      </c>
      <c r="Q621" s="214">
        <v>0</v>
      </c>
      <c r="R621" s="214">
        <f t="shared" ref="R621:R628" si="212">Q621*H621</f>
        <v>0</v>
      </c>
      <c r="S621" s="214">
        <v>0</v>
      </c>
      <c r="T621" s="215">
        <f t="shared" ref="T621:T628" si="213">S621*H621</f>
        <v>0</v>
      </c>
      <c r="AR621" s="25" t="s">
        <v>588</v>
      </c>
      <c r="AT621" s="25" t="s">
        <v>230</v>
      </c>
      <c r="AU621" s="25" t="s">
        <v>24</v>
      </c>
      <c r="AY621" s="25" t="s">
        <v>228</v>
      </c>
      <c r="BE621" s="216">
        <f t="shared" ref="BE621:BE628" si="214">IF(N621="základní",J621,0)</f>
        <v>0</v>
      </c>
      <c r="BF621" s="216">
        <f t="shared" ref="BF621:BF628" si="215">IF(N621="snížená",J621,0)</f>
        <v>0</v>
      </c>
      <c r="BG621" s="216">
        <f t="shared" ref="BG621:BG628" si="216">IF(N621="zákl. přenesená",J621,0)</f>
        <v>0</v>
      </c>
      <c r="BH621" s="216">
        <f t="shared" ref="BH621:BH628" si="217">IF(N621="sníž. přenesená",J621,0)</f>
        <v>0</v>
      </c>
      <c r="BI621" s="216">
        <f t="shared" ref="BI621:BI628" si="218">IF(N621="nulová",J621,0)</f>
        <v>0</v>
      </c>
      <c r="BJ621" s="25" t="s">
        <v>24</v>
      </c>
      <c r="BK621" s="216">
        <f t="shared" ref="BK621:BK628" si="219">ROUND(I621*H621,2)</f>
        <v>0</v>
      </c>
      <c r="BL621" s="25" t="s">
        <v>588</v>
      </c>
      <c r="BM621" s="25" t="s">
        <v>5292</v>
      </c>
    </row>
    <row r="622" spans="2:65" s="1" customFormat="1" ht="31.5" customHeight="1">
      <c r="B622" s="42"/>
      <c r="C622" s="205" t="s">
        <v>5293</v>
      </c>
      <c r="D622" s="205" t="s">
        <v>230</v>
      </c>
      <c r="E622" s="206" t="s">
        <v>5294</v>
      </c>
      <c r="F622" s="207" t="s">
        <v>5295</v>
      </c>
      <c r="G622" s="208" t="s">
        <v>852</v>
      </c>
      <c r="H622" s="209">
        <v>1</v>
      </c>
      <c r="I622" s="210"/>
      <c r="J622" s="211">
        <f t="shared" si="210"/>
        <v>0</v>
      </c>
      <c r="K622" s="207" t="s">
        <v>3144</v>
      </c>
      <c r="L622" s="62"/>
      <c r="M622" s="212" t="s">
        <v>22</v>
      </c>
      <c r="N622" s="213" t="s">
        <v>50</v>
      </c>
      <c r="O622" s="43"/>
      <c r="P622" s="214">
        <f t="shared" si="211"/>
        <v>0</v>
      </c>
      <c r="Q622" s="214">
        <v>0</v>
      </c>
      <c r="R622" s="214">
        <f t="shared" si="212"/>
        <v>0</v>
      </c>
      <c r="S622" s="214">
        <v>0</v>
      </c>
      <c r="T622" s="215">
        <f t="shared" si="213"/>
        <v>0</v>
      </c>
      <c r="AR622" s="25" t="s">
        <v>588</v>
      </c>
      <c r="AT622" s="25" t="s">
        <v>230</v>
      </c>
      <c r="AU622" s="25" t="s">
        <v>24</v>
      </c>
      <c r="AY622" s="25" t="s">
        <v>228</v>
      </c>
      <c r="BE622" s="216">
        <f t="shared" si="214"/>
        <v>0</v>
      </c>
      <c r="BF622" s="216">
        <f t="shared" si="215"/>
        <v>0</v>
      </c>
      <c r="BG622" s="216">
        <f t="shared" si="216"/>
        <v>0</v>
      </c>
      <c r="BH622" s="216">
        <f t="shared" si="217"/>
        <v>0</v>
      </c>
      <c r="BI622" s="216">
        <f t="shared" si="218"/>
        <v>0</v>
      </c>
      <c r="BJ622" s="25" t="s">
        <v>24</v>
      </c>
      <c r="BK622" s="216">
        <f t="shared" si="219"/>
        <v>0</v>
      </c>
      <c r="BL622" s="25" t="s">
        <v>588</v>
      </c>
      <c r="BM622" s="25" t="s">
        <v>5296</v>
      </c>
    </row>
    <row r="623" spans="2:65" s="1" customFormat="1" ht="22.5" customHeight="1">
      <c r="B623" s="42"/>
      <c r="C623" s="205" t="s">
        <v>5297</v>
      </c>
      <c r="D623" s="205" t="s">
        <v>230</v>
      </c>
      <c r="E623" s="206" t="s">
        <v>5298</v>
      </c>
      <c r="F623" s="207" t="s">
        <v>5299</v>
      </c>
      <c r="G623" s="208" t="s">
        <v>852</v>
      </c>
      <c r="H623" s="209">
        <v>1</v>
      </c>
      <c r="I623" s="210"/>
      <c r="J623" s="211">
        <f t="shared" si="210"/>
        <v>0</v>
      </c>
      <c r="K623" s="207" t="s">
        <v>3144</v>
      </c>
      <c r="L623" s="62"/>
      <c r="M623" s="212" t="s">
        <v>22</v>
      </c>
      <c r="N623" s="213" t="s">
        <v>50</v>
      </c>
      <c r="O623" s="43"/>
      <c r="P623" s="214">
        <f t="shared" si="211"/>
        <v>0</v>
      </c>
      <c r="Q623" s="214">
        <v>0</v>
      </c>
      <c r="R623" s="214">
        <f t="shared" si="212"/>
        <v>0</v>
      </c>
      <c r="S623" s="214">
        <v>0</v>
      </c>
      <c r="T623" s="215">
        <f t="shared" si="213"/>
        <v>0</v>
      </c>
      <c r="AR623" s="25" t="s">
        <v>588</v>
      </c>
      <c r="AT623" s="25" t="s">
        <v>230</v>
      </c>
      <c r="AU623" s="25" t="s">
        <v>24</v>
      </c>
      <c r="AY623" s="25" t="s">
        <v>228</v>
      </c>
      <c r="BE623" s="216">
        <f t="shared" si="214"/>
        <v>0</v>
      </c>
      <c r="BF623" s="216">
        <f t="shared" si="215"/>
        <v>0</v>
      </c>
      <c r="BG623" s="216">
        <f t="shared" si="216"/>
        <v>0</v>
      </c>
      <c r="BH623" s="216">
        <f t="shared" si="217"/>
        <v>0</v>
      </c>
      <c r="BI623" s="216">
        <f t="shared" si="218"/>
        <v>0</v>
      </c>
      <c r="BJ623" s="25" t="s">
        <v>24</v>
      </c>
      <c r="BK623" s="216">
        <f t="shared" si="219"/>
        <v>0</v>
      </c>
      <c r="BL623" s="25" t="s">
        <v>588</v>
      </c>
      <c r="BM623" s="25" t="s">
        <v>5300</v>
      </c>
    </row>
    <row r="624" spans="2:65" s="1" customFormat="1" ht="22.5" customHeight="1">
      <c r="B624" s="42"/>
      <c r="C624" s="205" t="s">
        <v>5301</v>
      </c>
      <c r="D624" s="205" t="s">
        <v>230</v>
      </c>
      <c r="E624" s="206" t="s">
        <v>5302</v>
      </c>
      <c r="F624" s="207" t="s">
        <v>5303</v>
      </c>
      <c r="G624" s="208" t="s">
        <v>852</v>
      </c>
      <c r="H624" s="209">
        <v>1</v>
      </c>
      <c r="I624" s="210"/>
      <c r="J624" s="211">
        <f t="shared" si="210"/>
        <v>0</v>
      </c>
      <c r="K624" s="207" t="s">
        <v>3144</v>
      </c>
      <c r="L624" s="62"/>
      <c r="M624" s="212" t="s">
        <v>22</v>
      </c>
      <c r="N624" s="213" t="s">
        <v>50</v>
      </c>
      <c r="O624" s="43"/>
      <c r="P624" s="214">
        <f t="shared" si="211"/>
        <v>0</v>
      </c>
      <c r="Q624" s="214">
        <v>0</v>
      </c>
      <c r="R624" s="214">
        <f t="shared" si="212"/>
        <v>0</v>
      </c>
      <c r="S624" s="214">
        <v>0</v>
      </c>
      <c r="T624" s="215">
        <f t="shared" si="213"/>
        <v>0</v>
      </c>
      <c r="AR624" s="25" t="s">
        <v>588</v>
      </c>
      <c r="AT624" s="25" t="s">
        <v>230</v>
      </c>
      <c r="AU624" s="25" t="s">
        <v>24</v>
      </c>
      <c r="AY624" s="25" t="s">
        <v>228</v>
      </c>
      <c r="BE624" s="216">
        <f t="shared" si="214"/>
        <v>0</v>
      </c>
      <c r="BF624" s="216">
        <f t="shared" si="215"/>
        <v>0</v>
      </c>
      <c r="BG624" s="216">
        <f t="shared" si="216"/>
        <v>0</v>
      </c>
      <c r="BH624" s="216">
        <f t="shared" si="217"/>
        <v>0</v>
      </c>
      <c r="BI624" s="216">
        <f t="shared" si="218"/>
        <v>0</v>
      </c>
      <c r="BJ624" s="25" t="s">
        <v>24</v>
      </c>
      <c r="BK624" s="216">
        <f t="shared" si="219"/>
        <v>0</v>
      </c>
      <c r="BL624" s="25" t="s">
        <v>588</v>
      </c>
      <c r="BM624" s="25" t="s">
        <v>5304</v>
      </c>
    </row>
    <row r="625" spans="2:65" s="1" customFormat="1" ht="22.5" customHeight="1">
      <c r="B625" s="42"/>
      <c r="C625" s="205" t="s">
        <v>5305</v>
      </c>
      <c r="D625" s="205" t="s">
        <v>230</v>
      </c>
      <c r="E625" s="206" t="s">
        <v>5306</v>
      </c>
      <c r="F625" s="207" t="s">
        <v>5307</v>
      </c>
      <c r="G625" s="208" t="s">
        <v>852</v>
      </c>
      <c r="H625" s="209">
        <v>1</v>
      </c>
      <c r="I625" s="210"/>
      <c r="J625" s="211">
        <f t="shared" si="210"/>
        <v>0</v>
      </c>
      <c r="K625" s="207" t="s">
        <v>3144</v>
      </c>
      <c r="L625" s="62"/>
      <c r="M625" s="212" t="s">
        <v>22</v>
      </c>
      <c r="N625" s="213" t="s">
        <v>50</v>
      </c>
      <c r="O625" s="43"/>
      <c r="P625" s="214">
        <f t="shared" si="211"/>
        <v>0</v>
      </c>
      <c r="Q625" s="214">
        <v>0</v>
      </c>
      <c r="R625" s="214">
        <f t="shared" si="212"/>
        <v>0</v>
      </c>
      <c r="S625" s="214">
        <v>0</v>
      </c>
      <c r="T625" s="215">
        <f t="shared" si="213"/>
        <v>0</v>
      </c>
      <c r="AR625" s="25" t="s">
        <v>588</v>
      </c>
      <c r="AT625" s="25" t="s">
        <v>230</v>
      </c>
      <c r="AU625" s="25" t="s">
        <v>24</v>
      </c>
      <c r="AY625" s="25" t="s">
        <v>228</v>
      </c>
      <c r="BE625" s="216">
        <f t="shared" si="214"/>
        <v>0</v>
      </c>
      <c r="BF625" s="216">
        <f t="shared" si="215"/>
        <v>0</v>
      </c>
      <c r="BG625" s="216">
        <f t="shared" si="216"/>
        <v>0</v>
      </c>
      <c r="BH625" s="216">
        <f t="shared" si="217"/>
        <v>0</v>
      </c>
      <c r="BI625" s="216">
        <f t="shared" si="218"/>
        <v>0</v>
      </c>
      <c r="BJ625" s="25" t="s">
        <v>24</v>
      </c>
      <c r="BK625" s="216">
        <f t="shared" si="219"/>
        <v>0</v>
      </c>
      <c r="BL625" s="25" t="s">
        <v>588</v>
      </c>
      <c r="BM625" s="25" t="s">
        <v>5308</v>
      </c>
    </row>
    <row r="626" spans="2:65" s="1" customFormat="1" ht="31.5" customHeight="1">
      <c r="B626" s="42"/>
      <c r="C626" s="205" t="s">
        <v>5309</v>
      </c>
      <c r="D626" s="205" t="s">
        <v>230</v>
      </c>
      <c r="E626" s="206" t="s">
        <v>5310</v>
      </c>
      <c r="F626" s="207" t="s">
        <v>4227</v>
      </c>
      <c r="G626" s="208" t="s">
        <v>263</v>
      </c>
      <c r="H626" s="209">
        <v>28</v>
      </c>
      <c r="I626" s="210"/>
      <c r="J626" s="211">
        <f t="shared" si="210"/>
        <v>0</v>
      </c>
      <c r="K626" s="207" t="s">
        <v>3144</v>
      </c>
      <c r="L626" s="62"/>
      <c r="M626" s="212" t="s">
        <v>22</v>
      </c>
      <c r="N626" s="213" t="s">
        <v>50</v>
      </c>
      <c r="O626" s="43"/>
      <c r="P626" s="214">
        <f t="shared" si="211"/>
        <v>0</v>
      </c>
      <c r="Q626" s="214">
        <v>0</v>
      </c>
      <c r="R626" s="214">
        <f t="shared" si="212"/>
        <v>0</v>
      </c>
      <c r="S626" s="214">
        <v>0</v>
      </c>
      <c r="T626" s="215">
        <f t="shared" si="213"/>
        <v>0</v>
      </c>
      <c r="AR626" s="25" t="s">
        <v>588</v>
      </c>
      <c r="AT626" s="25" t="s">
        <v>230</v>
      </c>
      <c r="AU626" s="25" t="s">
        <v>24</v>
      </c>
      <c r="AY626" s="25" t="s">
        <v>228</v>
      </c>
      <c r="BE626" s="216">
        <f t="shared" si="214"/>
        <v>0</v>
      </c>
      <c r="BF626" s="216">
        <f t="shared" si="215"/>
        <v>0</v>
      </c>
      <c r="BG626" s="216">
        <f t="shared" si="216"/>
        <v>0</v>
      </c>
      <c r="BH626" s="216">
        <f t="shared" si="217"/>
        <v>0</v>
      </c>
      <c r="BI626" s="216">
        <f t="shared" si="218"/>
        <v>0</v>
      </c>
      <c r="BJ626" s="25" t="s">
        <v>24</v>
      </c>
      <c r="BK626" s="216">
        <f t="shared" si="219"/>
        <v>0</v>
      </c>
      <c r="BL626" s="25" t="s">
        <v>588</v>
      </c>
      <c r="BM626" s="25" t="s">
        <v>5311</v>
      </c>
    </row>
    <row r="627" spans="2:65" s="1" customFormat="1" ht="31.5" customHeight="1">
      <c r="B627" s="42"/>
      <c r="C627" s="205" t="s">
        <v>5312</v>
      </c>
      <c r="D627" s="205" t="s">
        <v>230</v>
      </c>
      <c r="E627" s="206" t="s">
        <v>5313</v>
      </c>
      <c r="F627" s="207" t="s">
        <v>4239</v>
      </c>
      <c r="G627" s="208" t="s">
        <v>263</v>
      </c>
      <c r="H627" s="209">
        <v>20</v>
      </c>
      <c r="I627" s="210"/>
      <c r="J627" s="211">
        <f t="shared" si="210"/>
        <v>0</v>
      </c>
      <c r="K627" s="207" t="s">
        <v>3144</v>
      </c>
      <c r="L627" s="62"/>
      <c r="M627" s="212" t="s">
        <v>22</v>
      </c>
      <c r="N627" s="213" t="s">
        <v>50</v>
      </c>
      <c r="O627" s="43"/>
      <c r="P627" s="214">
        <f t="shared" si="211"/>
        <v>0</v>
      </c>
      <c r="Q627" s="214">
        <v>0</v>
      </c>
      <c r="R627" s="214">
        <f t="shared" si="212"/>
        <v>0</v>
      </c>
      <c r="S627" s="214">
        <v>0</v>
      </c>
      <c r="T627" s="215">
        <f t="shared" si="213"/>
        <v>0</v>
      </c>
      <c r="AR627" s="25" t="s">
        <v>588</v>
      </c>
      <c r="AT627" s="25" t="s">
        <v>230</v>
      </c>
      <c r="AU627" s="25" t="s">
        <v>24</v>
      </c>
      <c r="AY627" s="25" t="s">
        <v>228</v>
      </c>
      <c r="BE627" s="216">
        <f t="shared" si="214"/>
        <v>0</v>
      </c>
      <c r="BF627" s="216">
        <f t="shared" si="215"/>
        <v>0</v>
      </c>
      <c r="BG627" s="216">
        <f t="shared" si="216"/>
        <v>0</v>
      </c>
      <c r="BH627" s="216">
        <f t="shared" si="217"/>
        <v>0</v>
      </c>
      <c r="BI627" s="216">
        <f t="shared" si="218"/>
        <v>0</v>
      </c>
      <c r="BJ627" s="25" t="s">
        <v>24</v>
      </c>
      <c r="BK627" s="216">
        <f t="shared" si="219"/>
        <v>0</v>
      </c>
      <c r="BL627" s="25" t="s">
        <v>588</v>
      </c>
      <c r="BM627" s="25" t="s">
        <v>5314</v>
      </c>
    </row>
    <row r="628" spans="2:65" s="1" customFormat="1" ht="22.5" customHeight="1">
      <c r="B628" s="42"/>
      <c r="C628" s="205" t="s">
        <v>5315</v>
      </c>
      <c r="D628" s="205" t="s">
        <v>230</v>
      </c>
      <c r="E628" s="206" t="s">
        <v>5316</v>
      </c>
      <c r="F628" s="207" t="s">
        <v>4242</v>
      </c>
      <c r="G628" s="208" t="s">
        <v>675</v>
      </c>
      <c r="H628" s="209">
        <v>5</v>
      </c>
      <c r="I628" s="210"/>
      <c r="J628" s="211">
        <f t="shared" si="210"/>
        <v>0</v>
      </c>
      <c r="K628" s="207" t="s">
        <v>3144</v>
      </c>
      <c r="L628" s="62"/>
      <c r="M628" s="212" t="s">
        <v>22</v>
      </c>
      <c r="N628" s="213" t="s">
        <v>50</v>
      </c>
      <c r="O628" s="43"/>
      <c r="P628" s="214">
        <f t="shared" si="211"/>
        <v>0</v>
      </c>
      <c r="Q628" s="214">
        <v>0</v>
      </c>
      <c r="R628" s="214">
        <f t="shared" si="212"/>
        <v>0</v>
      </c>
      <c r="S628" s="214">
        <v>0</v>
      </c>
      <c r="T628" s="215">
        <f t="shared" si="213"/>
        <v>0</v>
      </c>
      <c r="AR628" s="25" t="s">
        <v>588</v>
      </c>
      <c r="AT628" s="25" t="s">
        <v>230</v>
      </c>
      <c r="AU628" s="25" t="s">
        <v>24</v>
      </c>
      <c r="AY628" s="25" t="s">
        <v>228</v>
      </c>
      <c r="BE628" s="216">
        <f t="shared" si="214"/>
        <v>0</v>
      </c>
      <c r="BF628" s="216">
        <f t="shared" si="215"/>
        <v>0</v>
      </c>
      <c r="BG628" s="216">
        <f t="shared" si="216"/>
        <v>0</v>
      </c>
      <c r="BH628" s="216">
        <f t="shared" si="217"/>
        <v>0</v>
      </c>
      <c r="BI628" s="216">
        <f t="shared" si="218"/>
        <v>0</v>
      </c>
      <c r="BJ628" s="25" t="s">
        <v>24</v>
      </c>
      <c r="BK628" s="216">
        <f t="shared" si="219"/>
        <v>0</v>
      </c>
      <c r="BL628" s="25" t="s">
        <v>588</v>
      </c>
      <c r="BM628" s="25" t="s">
        <v>5317</v>
      </c>
    </row>
    <row r="629" spans="2:65" s="11" customFormat="1" ht="37.35" customHeight="1">
      <c r="B629" s="188"/>
      <c r="C629" s="189"/>
      <c r="D629" s="202" t="s">
        <v>78</v>
      </c>
      <c r="E629" s="296" t="s">
        <v>340</v>
      </c>
      <c r="F629" s="296" t="s">
        <v>3595</v>
      </c>
      <c r="G629" s="189"/>
      <c r="H629" s="189"/>
      <c r="I629" s="192"/>
      <c r="J629" s="297">
        <f>BK629</f>
        <v>0</v>
      </c>
      <c r="K629" s="189"/>
      <c r="L629" s="194"/>
      <c r="M629" s="195"/>
      <c r="N629" s="196"/>
      <c r="O629" s="196"/>
      <c r="P629" s="197">
        <f>SUM(P630:P631)</f>
        <v>0</v>
      </c>
      <c r="Q629" s="196"/>
      <c r="R629" s="197">
        <f>SUM(R630:R631)</f>
        <v>0</v>
      </c>
      <c r="S629" s="196"/>
      <c r="T629" s="198">
        <f>SUM(T630:T631)</f>
        <v>0</v>
      </c>
      <c r="AR629" s="199" t="s">
        <v>101</v>
      </c>
      <c r="AT629" s="200" t="s">
        <v>78</v>
      </c>
      <c r="AU629" s="200" t="s">
        <v>79</v>
      </c>
      <c r="AY629" s="199" t="s">
        <v>228</v>
      </c>
      <c r="BK629" s="201">
        <f>SUM(BK630:BK631)</f>
        <v>0</v>
      </c>
    </row>
    <row r="630" spans="2:65" s="1" customFormat="1" ht="22.5" customHeight="1">
      <c r="B630" s="42"/>
      <c r="C630" s="205" t="s">
        <v>5318</v>
      </c>
      <c r="D630" s="205" t="s">
        <v>230</v>
      </c>
      <c r="E630" s="206" t="s">
        <v>5319</v>
      </c>
      <c r="F630" s="207" t="s">
        <v>5320</v>
      </c>
      <c r="G630" s="208" t="s">
        <v>852</v>
      </c>
      <c r="H630" s="209">
        <v>1</v>
      </c>
      <c r="I630" s="210"/>
      <c r="J630" s="211">
        <f>ROUND(I630*H630,2)</f>
        <v>0</v>
      </c>
      <c r="K630" s="207" t="s">
        <v>3144</v>
      </c>
      <c r="L630" s="62"/>
      <c r="M630" s="212" t="s">
        <v>22</v>
      </c>
      <c r="N630" s="213" t="s">
        <v>50</v>
      </c>
      <c r="O630" s="43"/>
      <c r="P630" s="214">
        <f>O630*H630</f>
        <v>0</v>
      </c>
      <c r="Q630" s="214">
        <v>0</v>
      </c>
      <c r="R630" s="214">
        <f>Q630*H630</f>
        <v>0</v>
      </c>
      <c r="S630" s="214">
        <v>0</v>
      </c>
      <c r="T630" s="215">
        <f>S630*H630</f>
        <v>0</v>
      </c>
      <c r="AR630" s="25" t="s">
        <v>588</v>
      </c>
      <c r="AT630" s="25" t="s">
        <v>230</v>
      </c>
      <c r="AU630" s="25" t="s">
        <v>24</v>
      </c>
      <c r="AY630" s="25" t="s">
        <v>228</v>
      </c>
      <c r="BE630" s="216">
        <f>IF(N630="základní",J630,0)</f>
        <v>0</v>
      </c>
      <c r="BF630" s="216">
        <f>IF(N630="snížená",J630,0)</f>
        <v>0</v>
      </c>
      <c r="BG630" s="216">
        <f>IF(N630="zákl. přenesená",J630,0)</f>
        <v>0</v>
      </c>
      <c r="BH630" s="216">
        <f>IF(N630="sníž. přenesená",J630,0)</f>
        <v>0</v>
      </c>
      <c r="BI630" s="216">
        <f>IF(N630="nulová",J630,0)</f>
        <v>0</v>
      </c>
      <c r="BJ630" s="25" t="s">
        <v>24</v>
      </c>
      <c r="BK630" s="216">
        <f>ROUND(I630*H630,2)</f>
        <v>0</v>
      </c>
      <c r="BL630" s="25" t="s">
        <v>588</v>
      </c>
      <c r="BM630" s="25" t="s">
        <v>5321</v>
      </c>
    </row>
    <row r="631" spans="2:65" s="1" customFormat="1" ht="22.5" customHeight="1">
      <c r="B631" s="42"/>
      <c r="C631" s="205" t="s">
        <v>5322</v>
      </c>
      <c r="D631" s="205" t="s">
        <v>230</v>
      </c>
      <c r="E631" s="206" t="s">
        <v>5323</v>
      </c>
      <c r="F631" s="207" t="s">
        <v>5324</v>
      </c>
      <c r="G631" s="208" t="s">
        <v>852</v>
      </c>
      <c r="H631" s="209">
        <v>1</v>
      </c>
      <c r="I631" s="210"/>
      <c r="J631" s="211">
        <f>ROUND(I631*H631,2)</f>
        <v>0</v>
      </c>
      <c r="K631" s="207" t="s">
        <v>3144</v>
      </c>
      <c r="L631" s="62"/>
      <c r="M631" s="212" t="s">
        <v>22</v>
      </c>
      <c r="N631" s="290" t="s">
        <v>50</v>
      </c>
      <c r="O631" s="291"/>
      <c r="P631" s="292">
        <f>O631*H631</f>
        <v>0</v>
      </c>
      <c r="Q631" s="292">
        <v>0</v>
      </c>
      <c r="R631" s="292">
        <f>Q631*H631</f>
        <v>0</v>
      </c>
      <c r="S631" s="292">
        <v>0</v>
      </c>
      <c r="T631" s="293">
        <f>S631*H631</f>
        <v>0</v>
      </c>
      <c r="AR631" s="25" t="s">
        <v>588</v>
      </c>
      <c r="AT631" s="25" t="s">
        <v>230</v>
      </c>
      <c r="AU631" s="25" t="s">
        <v>24</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588</v>
      </c>
      <c r="BM631" s="25" t="s">
        <v>5325</v>
      </c>
    </row>
    <row r="632" spans="2:65" s="1" customFormat="1" ht="6.95" customHeight="1">
      <c r="B632" s="57"/>
      <c r="C632" s="58"/>
      <c r="D632" s="58"/>
      <c r="E632" s="58"/>
      <c r="F632" s="58"/>
      <c r="G632" s="58"/>
      <c r="H632" s="58"/>
      <c r="I632" s="149"/>
      <c r="J632" s="58"/>
      <c r="K632" s="58"/>
      <c r="L632" s="62"/>
    </row>
  </sheetData>
  <sheetProtection algorithmName="SHA-512" hashValue="jugIw2fvuMMxpTVRpw+7mCAb1oXPZ+sZCxSgpsEiRuIVsQdhLRI1JJJO2LHFyfKtrz/dEzgi29EgwvBRNROkjg==" saltValue="P1HKBUIACy5iciYlXa2s4A==" spinCount="100000" sheet="1" objects="1" scenarios="1" formatCells="0" formatColumns="0" formatRows="0" sort="0" autoFilter="0"/>
  <autoFilter ref="C104:K631"/>
  <mergeCells count="12">
    <mergeCell ref="G1:H1"/>
    <mergeCell ref="L2:V2"/>
    <mergeCell ref="E49:H49"/>
    <mergeCell ref="E51:H51"/>
    <mergeCell ref="E93:H93"/>
    <mergeCell ref="E95:H95"/>
    <mergeCell ref="E97:H97"/>
    <mergeCell ref="E7:H7"/>
    <mergeCell ref="E9:H9"/>
    <mergeCell ref="E11:H11"/>
    <mergeCell ref="E26:H26"/>
    <mergeCell ref="E47:H47"/>
  </mergeCells>
  <hyperlinks>
    <hyperlink ref="F1:G1" location="C2" display="1) Krycí list soupisu"/>
    <hyperlink ref="G1:H1" location="C58" display="2) Rekapitulace"/>
    <hyperlink ref="J1" location="C10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114</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176</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5326</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34.5" customHeight="1">
      <c r="B26" s="131"/>
      <c r="C26" s="132"/>
      <c r="D26" s="132"/>
      <c r="E26" s="386" t="s">
        <v>3071</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ROUND(J177,2)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ROUND(SUM(BE177:BE841), 2)</f>
        <v>0</v>
      </c>
      <c r="G32" s="43"/>
      <c r="H32" s="43"/>
      <c r="I32" s="141">
        <v>0.21</v>
      </c>
      <c r="J32" s="140">
        <f>ROUND(ROUND((SUM(BE177:BE841)), 2)*I32, 2)</f>
        <v>0</v>
      </c>
      <c r="K32" s="46"/>
    </row>
    <row r="33" spans="2:11" s="1" customFormat="1" ht="14.45" customHeight="1">
      <c r="B33" s="42"/>
      <c r="C33" s="43"/>
      <c r="D33" s="43"/>
      <c r="E33" s="50" t="s">
        <v>51</v>
      </c>
      <c r="F33" s="140">
        <f>ROUND(SUM(BF177:BF841), 2)</f>
        <v>0</v>
      </c>
      <c r="G33" s="43"/>
      <c r="H33" s="43"/>
      <c r="I33" s="141">
        <v>0.15</v>
      </c>
      <c r="J33" s="140">
        <f>ROUND(ROUND((SUM(BF177:BF841)), 2)*I33, 2)</f>
        <v>0</v>
      </c>
      <c r="K33" s="46"/>
    </row>
    <row r="34" spans="2:11" s="1" customFormat="1" ht="14.45" hidden="1" customHeight="1">
      <c r="B34" s="42"/>
      <c r="C34" s="43"/>
      <c r="D34" s="43"/>
      <c r="E34" s="50" t="s">
        <v>52</v>
      </c>
      <c r="F34" s="140">
        <f>ROUND(SUM(BG177:BG841), 2)</f>
        <v>0</v>
      </c>
      <c r="G34" s="43"/>
      <c r="H34" s="43"/>
      <c r="I34" s="141">
        <v>0.21</v>
      </c>
      <c r="J34" s="140">
        <v>0</v>
      </c>
      <c r="K34" s="46"/>
    </row>
    <row r="35" spans="2:11" s="1" customFormat="1" ht="14.45" hidden="1" customHeight="1">
      <c r="B35" s="42"/>
      <c r="C35" s="43"/>
      <c r="D35" s="43"/>
      <c r="E35" s="50" t="s">
        <v>53</v>
      </c>
      <c r="F35" s="140">
        <f>ROUND(SUM(BH177:BH841), 2)</f>
        <v>0</v>
      </c>
      <c r="G35" s="43"/>
      <c r="H35" s="43"/>
      <c r="I35" s="141">
        <v>0.15</v>
      </c>
      <c r="J35" s="140">
        <v>0</v>
      </c>
      <c r="K35" s="46"/>
    </row>
    <row r="36" spans="2:11" s="1" customFormat="1" ht="14.45" hidden="1" customHeight="1">
      <c r="B36" s="42"/>
      <c r="C36" s="43"/>
      <c r="D36" s="43"/>
      <c r="E36" s="50" t="s">
        <v>54</v>
      </c>
      <c r="F36" s="140">
        <f>ROUND(SUM(BI177:BI841),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176</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01.4 - SO 01 - Ústřední vytápění</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J177</f>
        <v>0</v>
      </c>
      <c r="K60" s="46"/>
      <c r="AU60" s="25" t="s">
        <v>184</v>
      </c>
    </row>
    <row r="61" spans="2:47" s="8" customFormat="1" ht="24.95" customHeight="1">
      <c r="B61" s="159"/>
      <c r="C61" s="160"/>
      <c r="D61" s="161" t="s">
        <v>5327</v>
      </c>
      <c r="E61" s="162"/>
      <c r="F61" s="162"/>
      <c r="G61" s="162"/>
      <c r="H61" s="162"/>
      <c r="I61" s="163"/>
      <c r="J61" s="164">
        <f>J178</f>
        <v>0</v>
      </c>
      <c r="K61" s="165"/>
    </row>
    <row r="62" spans="2:47" s="9" customFormat="1" ht="19.899999999999999" customHeight="1">
      <c r="B62" s="166"/>
      <c r="C62" s="167"/>
      <c r="D62" s="168" t="s">
        <v>5328</v>
      </c>
      <c r="E62" s="169"/>
      <c r="F62" s="169"/>
      <c r="G62" s="169"/>
      <c r="H62" s="169"/>
      <c r="I62" s="170"/>
      <c r="J62" s="171">
        <f>J179</f>
        <v>0</v>
      </c>
      <c r="K62" s="172"/>
    </row>
    <row r="63" spans="2:47" s="9" customFormat="1" ht="19.899999999999999" customHeight="1">
      <c r="B63" s="166"/>
      <c r="C63" s="167"/>
      <c r="D63" s="168" t="s">
        <v>5329</v>
      </c>
      <c r="E63" s="169"/>
      <c r="F63" s="169"/>
      <c r="G63" s="169"/>
      <c r="H63" s="169"/>
      <c r="I63" s="170"/>
      <c r="J63" s="171">
        <f>J189</f>
        <v>0</v>
      </c>
      <c r="K63" s="172"/>
    </row>
    <row r="64" spans="2:47" s="9" customFormat="1" ht="19.899999999999999" customHeight="1">
      <c r="B64" s="166"/>
      <c r="C64" s="167"/>
      <c r="D64" s="168" t="s">
        <v>5330</v>
      </c>
      <c r="E64" s="169"/>
      <c r="F64" s="169"/>
      <c r="G64" s="169"/>
      <c r="H64" s="169"/>
      <c r="I64" s="170"/>
      <c r="J64" s="171">
        <f>J198</f>
        <v>0</v>
      </c>
      <c r="K64" s="172"/>
    </row>
    <row r="65" spans="2:11" s="9" customFormat="1" ht="19.899999999999999" customHeight="1">
      <c r="B65" s="166"/>
      <c r="C65" s="167"/>
      <c r="D65" s="168" t="s">
        <v>5331</v>
      </c>
      <c r="E65" s="169"/>
      <c r="F65" s="169"/>
      <c r="G65" s="169"/>
      <c r="H65" s="169"/>
      <c r="I65" s="170"/>
      <c r="J65" s="171">
        <f>J212</f>
        <v>0</v>
      </c>
      <c r="K65" s="172"/>
    </row>
    <row r="66" spans="2:11" s="9" customFormat="1" ht="19.899999999999999" customHeight="1">
      <c r="B66" s="166"/>
      <c r="C66" s="167"/>
      <c r="D66" s="168" t="s">
        <v>5332</v>
      </c>
      <c r="E66" s="169"/>
      <c r="F66" s="169"/>
      <c r="G66" s="169"/>
      <c r="H66" s="169"/>
      <c r="I66" s="170"/>
      <c r="J66" s="171">
        <f>J244</f>
        <v>0</v>
      </c>
      <c r="K66" s="172"/>
    </row>
    <row r="67" spans="2:11" s="9" customFormat="1" ht="19.899999999999999" customHeight="1">
      <c r="B67" s="166"/>
      <c r="C67" s="167"/>
      <c r="D67" s="168" t="s">
        <v>5333</v>
      </c>
      <c r="E67" s="169"/>
      <c r="F67" s="169"/>
      <c r="G67" s="169"/>
      <c r="H67" s="169"/>
      <c r="I67" s="170"/>
      <c r="J67" s="171">
        <f>J250</f>
        <v>0</v>
      </c>
      <c r="K67" s="172"/>
    </row>
    <row r="68" spans="2:11" s="9" customFormat="1" ht="19.899999999999999" customHeight="1">
      <c r="B68" s="166"/>
      <c r="C68" s="167"/>
      <c r="D68" s="168" t="s">
        <v>5334</v>
      </c>
      <c r="E68" s="169"/>
      <c r="F68" s="169"/>
      <c r="G68" s="169"/>
      <c r="H68" s="169"/>
      <c r="I68" s="170"/>
      <c r="J68" s="171">
        <f>J255</f>
        <v>0</v>
      </c>
      <c r="K68" s="172"/>
    </row>
    <row r="69" spans="2:11" s="8" customFormat="1" ht="24.95" customHeight="1">
      <c r="B69" s="159"/>
      <c r="C69" s="160"/>
      <c r="D69" s="161" t="s">
        <v>5335</v>
      </c>
      <c r="E69" s="162"/>
      <c r="F69" s="162"/>
      <c r="G69" s="162"/>
      <c r="H69" s="162"/>
      <c r="I69" s="163"/>
      <c r="J69" s="164">
        <f>J258</f>
        <v>0</v>
      </c>
      <c r="K69" s="165"/>
    </row>
    <row r="70" spans="2:11" s="9" customFormat="1" ht="19.899999999999999" customHeight="1">
      <c r="B70" s="166"/>
      <c r="C70" s="167"/>
      <c r="D70" s="168" t="s">
        <v>5328</v>
      </c>
      <c r="E70" s="169"/>
      <c r="F70" s="169"/>
      <c r="G70" s="169"/>
      <c r="H70" s="169"/>
      <c r="I70" s="170"/>
      <c r="J70" s="171">
        <f>J259</f>
        <v>0</v>
      </c>
      <c r="K70" s="172"/>
    </row>
    <row r="71" spans="2:11" s="9" customFormat="1" ht="19.899999999999999" customHeight="1">
      <c r="B71" s="166"/>
      <c r="C71" s="167"/>
      <c r="D71" s="168" t="s">
        <v>5329</v>
      </c>
      <c r="E71" s="169"/>
      <c r="F71" s="169"/>
      <c r="G71" s="169"/>
      <c r="H71" s="169"/>
      <c r="I71" s="170"/>
      <c r="J71" s="171">
        <f>J270</f>
        <v>0</v>
      </c>
      <c r="K71" s="172"/>
    </row>
    <row r="72" spans="2:11" s="9" customFormat="1" ht="19.899999999999999" customHeight="1">
      <c r="B72" s="166"/>
      <c r="C72" s="167"/>
      <c r="D72" s="168" t="s">
        <v>5336</v>
      </c>
      <c r="E72" s="169"/>
      <c r="F72" s="169"/>
      <c r="G72" s="169"/>
      <c r="H72" s="169"/>
      <c r="I72" s="170"/>
      <c r="J72" s="171">
        <f>J274</f>
        <v>0</v>
      </c>
      <c r="K72" s="172"/>
    </row>
    <row r="73" spans="2:11" s="9" customFormat="1" ht="19.899999999999999" customHeight="1">
      <c r="B73" s="166"/>
      <c r="C73" s="167"/>
      <c r="D73" s="168" t="s">
        <v>5331</v>
      </c>
      <c r="E73" s="169"/>
      <c r="F73" s="169"/>
      <c r="G73" s="169"/>
      <c r="H73" s="169"/>
      <c r="I73" s="170"/>
      <c r="J73" s="171">
        <f>J283</f>
        <v>0</v>
      </c>
      <c r="K73" s="172"/>
    </row>
    <row r="74" spans="2:11" s="9" customFormat="1" ht="19.899999999999999" customHeight="1">
      <c r="B74" s="166"/>
      <c r="C74" s="167"/>
      <c r="D74" s="168" t="s">
        <v>5337</v>
      </c>
      <c r="E74" s="169"/>
      <c r="F74" s="169"/>
      <c r="G74" s="169"/>
      <c r="H74" s="169"/>
      <c r="I74" s="170"/>
      <c r="J74" s="171">
        <f>J304</f>
        <v>0</v>
      </c>
      <c r="K74" s="172"/>
    </row>
    <row r="75" spans="2:11" s="9" customFormat="1" ht="19.899999999999999" customHeight="1">
      <c r="B75" s="166"/>
      <c r="C75" s="167"/>
      <c r="D75" s="168" t="s">
        <v>5332</v>
      </c>
      <c r="E75" s="169"/>
      <c r="F75" s="169"/>
      <c r="G75" s="169"/>
      <c r="H75" s="169"/>
      <c r="I75" s="170"/>
      <c r="J75" s="171">
        <f>J308</f>
        <v>0</v>
      </c>
      <c r="K75" s="172"/>
    </row>
    <row r="76" spans="2:11" s="9" customFormat="1" ht="19.899999999999999" customHeight="1">
      <c r="B76" s="166"/>
      <c r="C76" s="167"/>
      <c r="D76" s="168" t="s">
        <v>5333</v>
      </c>
      <c r="E76" s="169"/>
      <c r="F76" s="169"/>
      <c r="G76" s="169"/>
      <c r="H76" s="169"/>
      <c r="I76" s="170"/>
      <c r="J76" s="171">
        <f>J312</f>
        <v>0</v>
      </c>
      <c r="K76" s="172"/>
    </row>
    <row r="77" spans="2:11" s="9" customFormat="1" ht="19.899999999999999" customHeight="1">
      <c r="B77" s="166"/>
      <c r="C77" s="167"/>
      <c r="D77" s="168" t="s">
        <v>5334</v>
      </c>
      <c r="E77" s="169"/>
      <c r="F77" s="169"/>
      <c r="G77" s="169"/>
      <c r="H77" s="169"/>
      <c r="I77" s="170"/>
      <c r="J77" s="171">
        <f>J317</f>
        <v>0</v>
      </c>
      <c r="K77" s="172"/>
    </row>
    <row r="78" spans="2:11" s="8" customFormat="1" ht="24.95" customHeight="1">
      <c r="B78" s="159"/>
      <c r="C78" s="160"/>
      <c r="D78" s="161" t="s">
        <v>5338</v>
      </c>
      <c r="E78" s="162"/>
      <c r="F78" s="162"/>
      <c r="G78" s="162"/>
      <c r="H78" s="162"/>
      <c r="I78" s="163"/>
      <c r="J78" s="164">
        <f>J319</f>
        <v>0</v>
      </c>
      <c r="K78" s="165"/>
    </row>
    <row r="79" spans="2:11" s="9" customFormat="1" ht="19.899999999999999" customHeight="1">
      <c r="B79" s="166"/>
      <c r="C79" s="167"/>
      <c r="D79" s="168" t="s">
        <v>5328</v>
      </c>
      <c r="E79" s="169"/>
      <c r="F79" s="169"/>
      <c r="G79" s="169"/>
      <c r="H79" s="169"/>
      <c r="I79" s="170"/>
      <c r="J79" s="171">
        <f>J320</f>
        <v>0</v>
      </c>
      <c r="K79" s="172"/>
    </row>
    <row r="80" spans="2:11" s="9" customFormat="1" ht="19.899999999999999" customHeight="1">
      <c r="B80" s="166"/>
      <c r="C80" s="167"/>
      <c r="D80" s="168" t="s">
        <v>5329</v>
      </c>
      <c r="E80" s="169"/>
      <c r="F80" s="169"/>
      <c r="G80" s="169"/>
      <c r="H80" s="169"/>
      <c r="I80" s="170"/>
      <c r="J80" s="171">
        <f>J331</f>
        <v>0</v>
      </c>
      <c r="K80" s="172"/>
    </row>
    <row r="81" spans="2:11" s="9" customFormat="1" ht="19.899999999999999" customHeight="1">
      <c r="B81" s="166"/>
      <c r="C81" s="167"/>
      <c r="D81" s="168" t="s">
        <v>5336</v>
      </c>
      <c r="E81" s="169"/>
      <c r="F81" s="169"/>
      <c r="G81" s="169"/>
      <c r="H81" s="169"/>
      <c r="I81" s="170"/>
      <c r="J81" s="171">
        <f>J335</f>
        <v>0</v>
      </c>
      <c r="K81" s="172"/>
    </row>
    <row r="82" spans="2:11" s="9" customFormat="1" ht="19.899999999999999" customHeight="1">
      <c r="B82" s="166"/>
      <c r="C82" s="167"/>
      <c r="D82" s="168" t="s">
        <v>5331</v>
      </c>
      <c r="E82" s="169"/>
      <c r="F82" s="169"/>
      <c r="G82" s="169"/>
      <c r="H82" s="169"/>
      <c r="I82" s="170"/>
      <c r="J82" s="171">
        <f>J345</f>
        <v>0</v>
      </c>
      <c r="K82" s="172"/>
    </row>
    <row r="83" spans="2:11" s="9" customFormat="1" ht="19.899999999999999" customHeight="1">
      <c r="B83" s="166"/>
      <c r="C83" s="167"/>
      <c r="D83" s="168" t="s">
        <v>5337</v>
      </c>
      <c r="E83" s="169"/>
      <c r="F83" s="169"/>
      <c r="G83" s="169"/>
      <c r="H83" s="169"/>
      <c r="I83" s="170"/>
      <c r="J83" s="171">
        <f>J365</f>
        <v>0</v>
      </c>
      <c r="K83" s="172"/>
    </row>
    <row r="84" spans="2:11" s="9" customFormat="1" ht="19.899999999999999" customHeight="1">
      <c r="B84" s="166"/>
      <c r="C84" s="167"/>
      <c r="D84" s="168" t="s">
        <v>5332</v>
      </c>
      <c r="E84" s="169"/>
      <c r="F84" s="169"/>
      <c r="G84" s="169"/>
      <c r="H84" s="169"/>
      <c r="I84" s="170"/>
      <c r="J84" s="171">
        <f>J369</f>
        <v>0</v>
      </c>
      <c r="K84" s="172"/>
    </row>
    <row r="85" spans="2:11" s="9" customFormat="1" ht="19.899999999999999" customHeight="1">
      <c r="B85" s="166"/>
      <c r="C85" s="167"/>
      <c r="D85" s="168" t="s">
        <v>5333</v>
      </c>
      <c r="E85" s="169"/>
      <c r="F85" s="169"/>
      <c r="G85" s="169"/>
      <c r="H85" s="169"/>
      <c r="I85" s="170"/>
      <c r="J85" s="171">
        <f>J374</f>
        <v>0</v>
      </c>
      <c r="K85" s="172"/>
    </row>
    <row r="86" spans="2:11" s="9" customFormat="1" ht="19.899999999999999" customHeight="1">
      <c r="B86" s="166"/>
      <c r="C86" s="167"/>
      <c r="D86" s="168" t="s">
        <v>5334</v>
      </c>
      <c r="E86" s="169"/>
      <c r="F86" s="169"/>
      <c r="G86" s="169"/>
      <c r="H86" s="169"/>
      <c r="I86" s="170"/>
      <c r="J86" s="171">
        <f>J379</f>
        <v>0</v>
      </c>
      <c r="K86" s="172"/>
    </row>
    <row r="87" spans="2:11" s="8" customFormat="1" ht="24.95" customHeight="1">
      <c r="B87" s="159"/>
      <c r="C87" s="160"/>
      <c r="D87" s="161" t="s">
        <v>5339</v>
      </c>
      <c r="E87" s="162"/>
      <c r="F87" s="162"/>
      <c r="G87" s="162"/>
      <c r="H87" s="162"/>
      <c r="I87" s="163"/>
      <c r="J87" s="164">
        <f>J381</f>
        <v>0</v>
      </c>
      <c r="K87" s="165"/>
    </row>
    <row r="88" spans="2:11" s="9" customFormat="1" ht="19.899999999999999" customHeight="1">
      <c r="B88" s="166"/>
      <c r="C88" s="167"/>
      <c r="D88" s="168" t="s">
        <v>5328</v>
      </c>
      <c r="E88" s="169"/>
      <c r="F88" s="169"/>
      <c r="G88" s="169"/>
      <c r="H88" s="169"/>
      <c r="I88" s="170"/>
      <c r="J88" s="171">
        <f>J382</f>
        <v>0</v>
      </c>
      <c r="K88" s="172"/>
    </row>
    <row r="89" spans="2:11" s="9" customFormat="1" ht="19.899999999999999" customHeight="1">
      <c r="B89" s="166"/>
      <c r="C89" s="167"/>
      <c r="D89" s="168" t="s">
        <v>5329</v>
      </c>
      <c r="E89" s="169"/>
      <c r="F89" s="169"/>
      <c r="G89" s="169"/>
      <c r="H89" s="169"/>
      <c r="I89" s="170"/>
      <c r="J89" s="171">
        <f>J393</f>
        <v>0</v>
      </c>
      <c r="K89" s="172"/>
    </row>
    <row r="90" spans="2:11" s="9" customFormat="1" ht="19.899999999999999" customHeight="1">
      <c r="B90" s="166"/>
      <c r="C90" s="167"/>
      <c r="D90" s="168" t="s">
        <v>5336</v>
      </c>
      <c r="E90" s="169"/>
      <c r="F90" s="169"/>
      <c r="G90" s="169"/>
      <c r="H90" s="169"/>
      <c r="I90" s="170"/>
      <c r="J90" s="171">
        <f>J397</f>
        <v>0</v>
      </c>
      <c r="K90" s="172"/>
    </row>
    <row r="91" spans="2:11" s="9" customFormat="1" ht="19.899999999999999" customHeight="1">
      <c r="B91" s="166"/>
      <c r="C91" s="167"/>
      <c r="D91" s="168" t="s">
        <v>5331</v>
      </c>
      <c r="E91" s="169"/>
      <c r="F91" s="169"/>
      <c r="G91" s="169"/>
      <c r="H91" s="169"/>
      <c r="I91" s="170"/>
      <c r="J91" s="171">
        <f>J406</f>
        <v>0</v>
      </c>
      <c r="K91" s="172"/>
    </row>
    <row r="92" spans="2:11" s="9" customFormat="1" ht="19.899999999999999" customHeight="1">
      <c r="B92" s="166"/>
      <c r="C92" s="167"/>
      <c r="D92" s="168" t="s">
        <v>5332</v>
      </c>
      <c r="E92" s="169"/>
      <c r="F92" s="169"/>
      <c r="G92" s="169"/>
      <c r="H92" s="169"/>
      <c r="I92" s="170"/>
      <c r="J92" s="171">
        <f>J423</f>
        <v>0</v>
      </c>
      <c r="K92" s="172"/>
    </row>
    <row r="93" spans="2:11" s="9" customFormat="1" ht="19.899999999999999" customHeight="1">
      <c r="B93" s="166"/>
      <c r="C93" s="167"/>
      <c r="D93" s="168" t="s">
        <v>5333</v>
      </c>
      <c r="E93" s="169"/>
      <c r="F93" s="169"/>
      <c r="G93" s="169"/>
      <c r="H93" s="169"/>
      <c r="I93" s="170"/>
      <c r="J93" s="171">
        <f>J428</f>
        <v>0</v>
      </c>
      <c r="K93" s="172"/>
    </row>
    <row r="94" spans="2:11" s="9" customFormat="1" ht="19.899999999999999" customHeight="1">
      <c r="B94" s="166"/>
      <c r="C94" s="167"/>
      <c r="D94" s="168" t="s">
        <v>5334</v>
      </c>
      <c r="E94" s="169"/>
      <c r="F94" s="169"/>
      <c r="G94" s="169"/>
      <c r="H94" s="169"/>
      <c r="I94" s="170"/>
      <c r="J94" s="171">
        <f>J432</f>
        <v>0</v>
      </c>
      <c r="K94" s="172"/>
    </row>
    <row r="95" spans="2:11" s="9" customFormat="1" ht="19.899999999999999" customHeight="1">
      <c r="B95" s="166"/>
      <c r="C95" s="167"/>
      <c r="D95" s="168" t="s">
        <v>5340</v>
      </c>
      <c r="E95" s="169"/>
      <c r="F95" s="169"/>
      <c r="G95" s="169"/>
      <c r="H95" s="169"/>
      <c r="I95" s="170"/>
      <c r="J95" s="171">
        <f>J434</f>
        <v>0</v>
      </c>
      <c r="K95" s="172"/>
    </row>
    <row r="96" spans="2:11" s="8" customFormat="1" ht="24.95" customHeight="1">
      <c r="B96" s="159"/>
      <c r="C96" s="160"/>
      <c r="D96" s="161" t="s">
        <v>5341</v>
      </c>
      <c r="E96" s="162"/>
      <c r="F96" s="162"/>
      <c r="G96" s="162"/>
      <c r="H96" s="162"/>
      <c r="I96" s="163"/>
      <c r="J96" s="164">
        <f>J435</f>
        <v>0</v>
      </c>
      <c r="K96" s="165"/>
    </row>
    <row r="97" spans="2:11" s="9" customFormat="1" ht="19.899999999999999" customHeight="1">
      <c r="B97" s="166"/>
      <c r="C97" s="167"/>
      <c r="D97" s="168" t="s">
        <v>5328</v>
      </c>
      <c r="E97" s="169"/>
      <c r="F97" s="169"/>
      <c r="G97" s="169"/>
      <c r="H97" s="169"/>
      <c r="I97" s="170"/>
      <c r="J97" s="171">
        <f>J436</f>
        <v>0</v>
      </c>
      <c r="K97" s="172"/>
    </row>
    <row r="98" spans="2:11" s="9" customFormat="1" ht="19.899999999999999" customHeight="1">
      <c r="B98" s="166"/>
      <c r="C98" s="167"/>
      <c r="D98" s="168" t="s">
        <v>5329</v>
      </c>
      <c r="E98" s="169"/>
      <c r="F98" s="169"/>
      <c r="G98" s="169"/>
      <c r="H98" s="169"/>
      <c r="I98" s="170"/>
      <c r="J98" s="171">
        <f>J442</f>
        <v>0</v>
      </c>
      <c r="K98" s="172"/>
    </row>
    <row r="99" spans="2:11" s="9" customFormat="1" ht="19.899999999999999" customHeight="1">
      <c r="B99" s="166"/>
      <c r="C99" s="167"/>
      <c r="D99" s="168" t="s">
        <v>5336</v>
      </c>
      <c r="E99" s="169"/>
      <c r="F99" s="169"/>
      <c r="G99" s="169"/>
      <c r="H99" s="169"/>
      <c r="I99" s="170"/>
      <c r="J99" s="171">
        <f>J446</f>
        <v>0</v>
      </c>
      <c r="K99" s="172"/>
    </row>
    <row r="100" spans="2:11" s="9" customFormat="1" ht="19.899999999999999" customHeight="1">
      <c r="B100" s="166"/>
      <c r="C100" s="167"/>
      <c r="D100" s="168" t="s">
        <v>5331</v>
      </c>
      <c r="E100" s="169"/>
      <c r="F100" s="169"/>
      <c r="G100" s="169"/>
      <c r="H100" s="169"/>
      <c r="I100" s="170"/>
      <c r="J100" s="171">
        <f>J453</f>
        <v>0</v>
      </c>
      <c r="K100" s="172"/>
    </row>
    <row r="101" spans="2:11" s="9" customFormat="1" ht="19.899999999999999" customHeight="1">
      <c r="B101" s="166"/>
      <c r="C101" s="167"/>
      <c r="D101" s="168" t="s">
        <v>5332</v>
      </c>
      <c r="E101" s="169"/>
      <c r="F101" s="169"/>
      <c r="G101" s="169"/>
      <c r="H101" s="169"/>
      <c r="I101" s="170"/>
      <c r="J101" s="171">
        <f>J479</f>
        <v>0</v>
      </c>
      <c r="K101" s="172"/>
    </row>
    <row r="102" spans="2:11" s="9" customFormat="1" ht="19.899999999999999" customHeight="1">
      <c r="B102" s="166"/>
      <c r="C102" s="167"/>
      <c r="D102" s="168" t="s">
        <v>5333</v>
      </c>
      <c r="E102" s="169"/>
      <c r="F102" s="169"/>
      <c r="G102" s="169"/>
      <c r="H102" s="169"/>
      <c r="I102" s="170"/>
      <c r="J102" s="171">
        <f>J484</f>
        <v>0</v>
      </c>
      <c r="K102" s="172"/>
    </row>
    <row r="103" spans="2:11" s="9" customFormat="1" ht="19.899999999999999" customHeight="1">
      <c r="B103" s="166"/>
      <c r="C103" s="167"/>
      <c r="D103" s="168" t="s">
        <v>5334</v>
      </c>
      <c r="E103" s="169"/>
      <c r="F103" s="169"/>
      <c r="G103" s="169"/>
      <c r="H103" s="169"/>
      <c r="I103" s="170"/>
      <c r="J103" s="171">
        <f>J488</f>
        <v>0</v>
      </c>
      <c r="K103" s="172"/>
    </row>
    <row r="104" spans="2:11" s="9" customFormat="1" ht="19.899999999999999" customHeight="1">
      <c r="B104" s="166"/>
      <c r="C104" s="167"/>
      <c r="D104" s="168" t="s">
        <v>5340</v>
      </c>
      <c r="E104" s="169"/>
      <c r="F104" s="169"/>
      <c r="G104" s="169"/>
      <c r="H104" s="169"/>
      <c r="I104" s="170"/>
      <c r="J104" s="171">
        <f>J491</f>
        <v>0</v>
      </c>
      <c r="K104" s="172"/>
    </row>
    <row r="105" spans="2:11" s="8" customFormat="1" ht="24.95" customHeight="1">
      <c r="B105" s="159"/>
      <c r="C105" s="160"/>
      <c r="D105" s="161" t="s">
        <v>5342</v>
      </c>
      <c r="E105" s="162"/>
      <c r="F105" s="162"/>
      <c r="G105" s="162"/>
      <c r="H105" s="162"/>
      <c r="I105" s="163"/>
      <c r="J105" s="164">
        <f>J492</f>
        <v>0</v>
      </c>
      <c r="K105" s="165"/>
    </row>
    <row r="106" spans="2:11" s="9" customFormat="1" ht="19.899999999999999" customHeight="1">
      <c r="B106" s="166"/>
      <c r="C106" s="167"/>
      <c r="D106" s="168" t="s">
        <v>5328</v>
      </c>
      <c r="E106" s="169"/>
      <c r="F106" s="169"/>
      <c r="G106" s="169"/>
      <c r="H106" s="169"/>
      <c r="I106" s="170"/>
      <c r="J106" s="171">
        <f>J493</f>
        <v>0</v>
      </c>
      <c r="K106" s="172"/>
    </row>
    <row r="107" spans="2:11" s="9" customFormat="1" ht="19.899999999999999" customHeight="1">
      <c r="B107" s="166"/>
      <c r="C107" s="167"/>
      <c r="D107" s="168" t="s">
        <v>5329</v>
      </c>
      <c r="E107" s="169"/>
      <c r="F107" s="169"/>
      <c r="G107" s="169"/>
      <c r="H107" s="169"/>
      <c r="I107" s="170"/>
      <c r="J107" s="171">
        <f>J504</f>
        <v>0</v>
      </c>
      <c r="K107" s="172"/>
    </row>
    <row r="108" spans="2:11" s="9" customFormat="1" ht="19.899999999999999" customHeight="1">
      <c r="B108" s="166"/>
      <c r="C108" s="167"/>
      <c r="D108" s="168" t="s">
        <v>5336</v>
      </c>
      <c r="E108" s="169"/>
      <c r="F108" s="169"/>
      <c r="G108" s="169"/>
      <c r="H108" s="169"/>
      <c r="I108" s="170"/>
      <c r="J108" s="171">
        <f>J508</f>
        <v>0</v>
      </c>
      <c r="K108" s="172"/>
    </row>
    <row r="109" spans="2:11" s="9" customFormat="1" ht="19.899999999999999" customHeight="1">
      <c r="B109" s="166"/>
      <c r="C109" s="167"/>
      <c r="D109" s="168" t="s">
        <v>5331</v>
      </c>
      <c r="E109" s="169"/>
      <c r="F109" s="169"/>
      <c r="G109" s="169"/>
      <c r="H109" s="169"/>
      <c r="I109" s="170"/>
      <c r="J109" s="171">
        <f>J516</f>
        <v>0</v>
      </c>
      <c r="K109" s="172"/>
    </row>
    <row r="110" spans="2:11" s="9" customFormat="1" ht="19.899999999999999" customHeight="1">
      <c r="B110" s="166"/>
      <c r="C110" s="167"/>
      <c r="D110" s="168" t="s">
        <v>5332</v>
      </c>
      <c r="E110" s="169"/>
      <c r="F110" s="169"/>
      <c r="G110" s="169"/>
      <c r="H110" s="169"/>
      <c r="I110" s="170"/>
      <c r="J110" s="171">
        <f>J543</f>
        <v>0</v>
      </c>
      <c r="K110" s="172"/>
    </row>
    <row r="111" spans="2:11" s="9" customFormat="1" ht="19.899999999999999" customHeight="1">
      <c r="B111" s="166"/>
      <c r="C111" s="167"/>
      <c r="D111" s="168" t="s">
        <v>5333</v>
      </c>
      <c r="E111" s="169"/>
      <c r="F111" s="169"/>
      <c r="G111" s="169"/>
      <c r="H111" s="169"/>
      <c r="I111" s="170"/>
      <c r="J111" s="171">
        <f>J548</f>
        <v>0</v>
      </c>
      <c r="K111" s="172"/>
    </row>
    <row r="112" spans="2:11" s="9" customFormat="1" ht="19.899999999999999" customHeight="1">
      <c r="B112" s="166"/>
      <c r="C112" s="167"/>
      <c r="D112" s="168" t="s">
        <v>5334</v>
      </c>
      <c r="E112" s="169"/>
      <c r="F112" s="169"/>
      <c r="G112" s="169"/>
      <c r="H112" s="169"/>
      <c r="I112" s="170"/>
      <c r="J112" s="171">
        <f>J552</f>
        <v>0</v>
      </c>
      <c r="K112" s="172"/>
    </row>
    <row r="113" spans="2:11" s="8" customFormat="1" ht="24.95" customHeight="1">
      <c r="B113" s="159"/>
      <c r="C113" s="160"/>
      <c r="D113" s="161" t="s">
        <v>5343</v>
      </c>
      <c r="E113" s="162"/>
      <c r="F113" s="162"/>
      <c r="G113" s="162"/>
      <c r="H113" s="162"/>
      <c r="I113" s="163"/>
      <c r="J113" s="164">
        <f>J555</f>
        <v>0</v>
      </c>
      <c r="K113" s="165"/>
    </row>
    <row r="114" spans="2:11" s="9" customFormat="1" ht="19.899999999999999" customHeight="1">
      <c r="B114" s="166"/>
      <c r="C114" s="167"/>
      <c r="D114" s="168" t="s">
        <v>5328</v>
      </c>
      <c r="E114" s="169"/>
      <c r="F114" s="169"/>
      <c r="G114" s="169"/>
      <c r="H114" s="169"/>
      <c r="I114" s="170"/>
      <c r="J114" s="171">
        <f>J556</f>
        <v>0</v>
      </c>
      <c r="K114" s="172"/>
    </row>
    <row r="115" spans="2:11" s="9" customFormat="1" ht="19.899999999999999" customHeight="1">
      <c r="B115" s="166"/>
      <c r="C115" s="167"/>
      <c r="D115" s="168" t="s">
        <v>5329</v>
      </c>
      <c r="E115" s="169"/>
      <c r="F115" s="169"/>
      <c r="G115" s="169"/>
      <c r="H115" s="169"/>
      <c r="I115" s="170"/>
      <c r="J115" s="171">
        <f>J560</f>
        <v>0</v>
      </c>
      <c r="K115" s="172"/>
    </row>
    <row r="116" spans="2:11" s="9" customFormat="1" ht="19.899999999999999" customHeight="1">
      <c r="B116" s="166"/>
      <c r="C116" s="167"/>
      <c r="D116" s="168" t="s">
        <v>5336</v>
      </c>
      <c r="E116" s="169"/>
      <c r="F116" s="169"/>
      <c r="G116" s="169"/>
      <c r="H116" s="169"/>
      <c r="I116" s="170"/>
      <c r="J116" s="171">
        <f>J564</f>
        <v>0</v>
      </c>
      <c r="K116" s="172"/>
    </row>
    <row r="117" spans="2:11" s="9" customFormat="1" ht="19.899999999999999" customHeight="1">
      <c r="B117" s="166"/>
      <c r="C117" s="167"/>
      <c r="D117" s="168" t="s">
        <v>5331</v>
      </c>
      <c r="E117" s="169"/>
      <c r="F117" s="169"/>
      <c r="G117" s="169"/>
      <c r="H117" s="169"/>
      <c r="I117" s="170"/>
      <c r="J117" s="171">
        <f>J568</f>
        <v>0</v>
      </c>
      <c r="K117" s="172"/>
    </row>
    <row r="118" spans="2:11" s="9" customFormat="1" ht="19.899999999999999" customHeight="1">
      <c r="B118" s="166"/>
      <c r="C118" s="167"/>
      <c r="D118" s="168" t="s">
        <v>5332</v>
      </c>
      <c r="E118" s="169"/>
      <c r="F118" s="169"/>
      <c r="G118" s="169"/>
      <c r="H118" s="169"/>
      <c r="I118" s="170"/>
      <c r="J118" s="171">
        <f>J585</f>
        <v>0</v>
      </c>
      <c r="K118" s="172"/>
    </row>
    <row r="119" spans="2:11" s="9" customFormat="1" ht="19.899999999999999" customHeight="1">
      <c r="B119" s="166"/>
      <c r="C119" s="167"/>
      <c r="D119" s="168" t="s">
        <v>5333</v>
      </c>
      <c r="E119" s="169"/>
      <c r="F119" s="169"/>
      <c r="G119" s="169"/>
      <c r="H119" s="169"/>
      <c r="I119" s="170"/>
      <c r="J119" s="171">
        <f>J589</f>
        <v>0</v>
      </c>
      <c r="K119" s="172"/>
    </row>
    <row r="120" spans="2:11" s="9" customFormat="1" ht="19.899999999999999" customHeight="1">
      <c r="B120" s="166"/>
      <c r="C120" s="167"/>
      <c r="D120" s="168" t="s">
        <v>5334</v>
      </c>
      <c r="E120" s="169"/>
      <c r="F120" s="169"/>
      <c r="G120" s="169"/>
      <c r="H120" s="169"/>
      <c r="I120" s="170"/>
      <c r="J120" s="171">
        <f>J593</f>
        <v>0</v>
      </c>
      <c r="K120" s="172"/>
    </row>
    <row r="121" spans="2:11" s="8" customFormat="1" ht="24.95" customHeight="1">
      <c r="B121" s="159"/>
      <c r="C121" s="160"/>
      <c r="D121" s="161" t="s">
        <v>5344</v>
      </c>
      <c r="E121" s="162"/>
      <c r="F121" s="162"/>
      <c r="G121" s="162"/>
      <c r="H121" s="162"/>
      <c r="I121" s="163"/>
      <c r="J121" s="164">
        <f>J595</f>
        <v>0</v>
      </c>
      <c r="K121" s="165"/>
    </row>
    <row r="122" spans="2:11" s="9" customFormat="1" ht="19.899999999999999" customHeight="1">
      <c r="B122" s="166"/>
      <c r="C122" s="167"/>
      <c r="D122" s="168" t="s">
        <v>5328</v>
      </c>
      <c r="E122" s="169"/>
      <c r="F122" s="169"/>
      <c r="G122" s="169"/>
      <c r="H122" s="169"/>
      <c r="I122" s="170"/>
      <c r="J122" s="171">
        <f>J596</f>
        <v>0</v>
      </c>
      <c r="K122" s="172"/>
    </row>
    <row r="123" spans="2:11" s="9" customFormat="1" ht="19.899999999999999" customHeight="1">
      <c r="B123" s="166"/>
      <c r="C123" s="167"/>
      <c r="D123" s="168" t="s">
        <v>5336</v>
      </c>
      <c r="E123" s="169"/>
      <c r="F123" s="169"/>
      <c r="G123" s="169"/>
      <c r="H123" s="169"/>
      <c r="I123" s="170"/>
      <c r="J123" s="171">
        <f>J603</f>
        <v>0</v>
      </c>
      <c r="K123" s="172"/>
    </row>
    <row r="124" spans="2:11" s="9" customFormat="1" ht="19.899999999999999" customHeight="1">
      <c r="B124" s="166"/>
      <c r="C124" s="167"/>
      <c r="D124" s="168" t="s">
        <v>5331</v>
      </c>
      <c r="E124" s="169"/>
      <c r="F124" s="169"/>
      <c r="G124" s="169"/>
      <c r="H124" s="169"/>
      <c r="I124" s="170"/>
      <c r="J124" s="171">
        <f>J608</f>
        <v>0</v>
      </c>
      <c r="K124" s="172"/>
    </row>
    <row r="125" spans="2:11" s="9" customFormat="1" ht="19.899999999999999" customHeight="1">
      <c r="B125" s="166"/>
      <c r="C125" s="167"/>
      <c r="D125" s="168" t="s">
        <v>5332</v>
      </c>
      <c r="E125" s="169"/>
      <c r="F125" s="169"/>
      <c r="G125" s="169"/>
      <c r="H125" s="169"/>
      <c r="I125" s="170"/>
      <c r="J125" s="171">
        <f>J620</f>
        <v>0</v>
      </c>
      <c r="K125" s="172"/>
    </row>
    <row r="126" spans="2:11" s="9" customFormat="1" ht="19.899999999999999" customHeight="1">
      <c r="B126" s="166"/>
      <c r="C126" s="167"/>
      <c r="D126" s="168" t="s">
        <v>5333</v>
      </c>
      <c r="E126" s="169"/>
      <c r="F126" s="169"/>
      <c r="G126" s="169"/>
      <c r="H126" s="169"/>
      <c r="I126" s="170"/>
      <c r="J126" s="171">
        <f>J625</f>
        <v>0</v>
      </c>
      <c r="K126" s="172"/>
    </row>
    <row r="127" spans="2:11" s="9" customFormat="1" ht="19.899999999999999" customHeight="1">
      <c r="B127" s="166"/>
      <c r="C127" s="167"/>
      <c r="D127" s="168" t="s">
        <v>5334</v>
      </c>
      <c r="E127" s="169"/>
      <c r="F127" s="169"/>
      <c r="G127" s="169"/>
      <c r="H127" s="169"/>
      <c r="I127" s="170"/>
      <c r="J127" s="171">
        <f>J629</f>
        <v>0</v>
      </c>
      <c r="K127" s="172"/>
    </row>
    <row r="128" spans="2:11" s="8" customFormat="1" ht="24.95" customHeight="1">
      <c r="B128" s="159"/>
      <c r="C128" s="160"/>
      <c r="D128" s="161" t="s">
        <v>5345</v>
      </c>
      <c r="E128" s="162"/>
      <c r="F128" s="162"/>
      <c r="G128" s="162"/>
      <c r="H128" s="162"/>
      <c r="I128" s="163"/>
      <c r="J128" s="164">
        <f>J632</f>
        <v>0</v>
      </c>
      <c r="K128" s="165"/>
    </row>
    <row r="129" spans="2:11" s="9" customFormat="1" ht="19.899999999999999" customHeight="1">
      <c r="B129" s="166"/>
      <c r="C129" s="167"/>
      <c r="D129" s="168" t="s">
        <v>5346</v>
      </c>
      <c r="E129" s="169"/>
      <c r="F129" s="169"/>
      <c r="G129" s="169"/>
      <c r="H129" s="169"/>
      <c r="I129" s="170"/>
      <c r="J129" s="171">
        <f>J633</f>
        <v>0</v>
      </c>
      <c r="K129" s="172"/>
    </row>
    <row r="130" spans="2:11" s="8" customFormat="1" ht="24.95" customHeight="1">
      <c r="B130" s="159"/>
      <c r="C130" s="160"/>
      <c r="D130" s="161" t="s">
        <v>5347</v>
      </c>
      <c r="E130" s="162"/>
      <c r="F130" s="162"/>
      <c r="G130" s="162"/>
      <c r="H130" s="162"/>
      <c r="I130" s="163"/>
      <c r="J130" s="164">
        <f>J648</f>
        <v>0</v>
      </c>
      <c r="K130" s="165"/>
    </row>
    <row r="131" spans="2:11" s="9" customFormat="1" ht="19.899999999999999" customHeight="1">
      <c r="B131" s="166"/>
      <c r="C131" s="167"/>
      <c r="D131" s="168" t="s">
        <v>5346</v>
      </c>
      <c r="E131" s="169"/>
      <c r="F131" s="169"/>
      <c r="G131" s="169"/>
      <c r="H131" s="169"/>
      <c r="I131" s="170"/>
      <c r="J131" s="171">
        <f>J649</f>
        <v>0</v>
      </c>
      <c r="K131" s="172"/>
    </row>
    <row r="132" spans="2:11" s="8" customFormat="1" ht="24.95" customHeight="1">
      <c r="B132" s="159"/>
      <c r="C132" s="160"/>
      <c r="D132" s="161" t="s">
        <v>5348</v>
      </c>
      <c r="E132" s="162"/>
      <c r="F132" s="162"/>
      <c r="G132" s="162"/>
      <c r="H132" s="162"/>
      <c r="I132" s="163"/>
      <c r="J132" s="164">
        <f>J664</f>
        <v>0</v>
      </c>
      <c r="K132" s="165"/>
    </row>
    <row r="133" spans="2:11" s="9" customFormat="1" ht="19.899999999999999" customHeight="1">
      <c r="B133" s="166"/>
      <c r="C133" s="167"/>
      <c r="D133" s="168" t="s">
        <v>5346</v>
      </c>
      <c r="E133" s="169"/>
      <c r="F133" s="169"/>
      <c r="G133" s="169"/>
      <c r="H133" s="169"/>
      <c r="I133" s="170"/>
      <c r="J133" s="171">
        <f>J665</f>
        <v>0</v>
      </c>
      <c r="K133" s="172"/>
    </row>
    <row r="134" spans="2:11" s="8" customFormat="1" ht="24.95" customHeight="1">
      <c r="B134" s="159"/>
      <c r="C134" s="160"/>
      <c r="D134" s="161" t="s">
        <v>5349</v>
      </c>
      <c r="E134" s="162"/>
      <c r="F134" s="162"/>
      <c r="G134" s="162"/>
      <c r="H134" s="162"/>
      <c r="I134" s="163"/>
      <c r="J134" s="164">
        <f>J680</f>
        <v>0</v>
      </c>
      <c r="K134" s="165"/>
    </row>
    <row r="135" spans="2:11" s="9" customFormat="1" ht="19.899999999999999" customHeight="1">
      <c r="B135" s="166"/>
      <c r="C135" s="167"/>
      <c r="D135" s="168" t="s">
        <v>5346</v>
      </c>
      <c r="E135" s="169"/>
      <c r="F135" s="169"/>
      <c r="G135" s="169"/>
      <c r="H135" s="169"/>
      <c r="I135" s="170"/>
      <c r="J135" s="171">
        <f>J681</f>
        <v>0</v>
      </c>
      <c r="K135" s="172"/>
    </row>
    <row r="136" spans="2:11" s="8" customFormat="1" ht="24.95" customHeight="1">
      <c r="B136" s="159"/>
      <c r="C136" s="160"/>
      <c r="D136" s="161" t="s">
        <v>5350</v>
      </c>
      <c r="E136" s="162"/>
      <c r="F136" s="162"/>
      <c r="G136" s="162"/>
      <c r="H136" s="162"/>
      <c r="I136" s="163"/>
      <c r="J136" s="164">
        <f>J696</f>
        <v>0</v>
      </c>
      <c r="K136" s="165"/>
    </row>
    <row r="137" spans="2:11" s="9" customFormat="1" ht="19.899999999999999" customHeight="1">
      <c r="B137" s="166"/>
      <c r="C137" s="167"/>
      <c r="D137" s="168" t="s">
        <v>5346</v>
      </c>
      <c r="E137" s="169"/>
      <c r="F137" s="169"/>
      <c r="G137" s="169"/>
      <c r="H137" s="169"/>
      <c r="I137" s="170"/>
      <c r="J137" s="171">
        <f>J697</f>
        <v>0</v>
      </c>
      <c r="K137" s="172"/>
    </row>
    <row r="138" spans="2:11" s="8" customFormat="1" ht="24.95" customHeight="1">
      <c r="B138" s="159"/>
      <c r="C138" s="160"/>
      <c r="D138" s="161" t="s">
        <v>5351</v>
      </c>
      <c r="E138" s="162"/>
      <c r="F138" s="162"/>
      <c r="G138" s="162"/>
      <c r="H138" s="162"/>
      <c r="I138" s="163"/>
      <c r="J138" s="164">
        <f>J712</f>
        <v>0</v>
      </c>
      <c r="K138" s="165"/>
    </row>
    <row r="139" spans="2:11" s="9" customFormat="1" ht="19.899999999999999" customHeight="1">
      <c r="B139" s="166"/>
      <c r="C139" s="167"/>
      <c r="D139" s="168" t="s">
        <v>5346</v>
      </c>
      <c r="E139" s="169"/>
      <c r="F139" s="169"/>
      <c r="G139" s="169"/>
      <c r="H139" s="169"/>
      <c r="I139" s="170"/>
      <c r="J139" s="171">
        <f>J713</f>
        <v>0</v>
      </c>
      <c r="K139" s="172"/>
    </row>
    <row r="140" spans="2:11" s="8" customFormat="1" ht="24.95" customHeight="1">
      <c r="B140" s="159"/>
      <c r="C140" s="160"/>
      <c r="D140" s="161" t="s">
        <v>5352</v>
      </c>
      <c r="E140" s="162"/>
      <c r="F140" s="162"/>
      <c r="G140" s="162"/>
      <c r="H140" s="162"/>
      <c r="I140" s="163"/>
      <c r="J140" s="164">
        <f>J728</f>
        <v>0</v>
      </c>
      <c r="K140" s="165"/>
    </row>
    <row r="141" spans="2:11" s="9" customFormat="1" ht="19.899999999999999" customHeight="1">
      <c r="B141" s="166"/>
      <c r="C141" s="167"/>
      <c r="D141" s="168" t="s">
        <v>5346</v>
      </c>
      <c r="E141" s="169"/>
      <c r="F141" s="169"/>
      <c r="G141" s="169"/>
      <c r="H141" s="169"/>
      <c r="I141" s="170"/>
      <c r="J141" s="171">
        <f>J729</f>
        <v>0</v>
      </c>
      <c r="K141" s="172"/>
    </row>
    <row r="142" spans="2:11" s="8" customFormat="1" ht="24.95" customHeight="1">
      <c r="B142" s="159"/>
      <c r="C142" s="160"/>
      <c r="D142" s="161" t="s">
        <v>5353</v>
      </c>
      <c r="E142" s="162"/>
      <c r="F142" s="162"/>
      <c r="G142" s="162"/>
      <c r="H142" s="162"/>
      <c r="I142" s="163"/>
      <c r="J142" s="164">
        <f>J744</f>
        <v>0</v>
      </c>
      <c r="K142" s="165"/>
    </row>
    <row r="143" spans="2:11" s="9" customFormat="1" ht="19.899999999999999" customHeight="1">
      <c r="B143" s="166"/>
      <c r="C143" s="167"/>
      <c r="D143" s="168" t="s">
        <v>5346</v>
      </c>
      <c r="E143" s="169"/>
      <c r="F143" s="169"/>
      <c r="G143" s="169"/>
      <c r="H143" s="169"/>
      <c r="I143" s="170"/>
      <c r="J143" s="171">
        <f>J745</f>
        <v>0</v>
      </c>
      <c r="K143" s="172"/>
    </row>
    <row r="144" spans="2:11" s="8" customFormat="1" ht="24.95" customHeight="1">
      <c r="B144" s="159"/>
      <c r="C144" s="160"/>
      <c r="D144" s="161" t="s">
        <v>5354</v>
      </c>
      <c r="E144" s="162"/>
      <c r="F144" s="162"/>
      <c r="G144" s="162"/>
      <c r="H144" s="162"/>
      <c r="I144" s="163"/>
      <c r="J144" s="164">
        <f>J760</f>
        <v>0</v>
      </c>
      <c r="K144" s="165"/>
    </row>
    <row r="145" spans="2:11" s="9" customFormat="1" ht="19.899999999999999" customHeight="1">
      <c r="B145" s="166"/>
      <c r="C145" s="167"/>
      <c r="D145" s="168" t="s">
        <v>5346</v>
      </c>
      <c r="E145" s="169"/>
      <c r="F145" s="169"/>
      <c r="G145" s="169"/>
      <c r="H145" s="169"/>
      <c r="I145" s="170"/>
      <c r="J145" s="171">
        <f>J761</f>
        <v>0</v>
      </c>
      <c r="K145" s="172"/>
    </row>
    <row r="146" spans="2:11" s="9" customFormat="1" ht="19.899999999999999" customHeight="1">
      <c r="B146" s="166"/>
      <c r="C146" s="167"/>
      <c r="D146" s="168" t="s">
        <v>5340</v>
      </c>
      <c r="E146" s="169"/>
      <c r="F146" s="169"/>
      <c r="G146" s="169"/>
      <c r="H146" s="169"/>
      <c r="I146" s="170"/>
      <c r="J146" s="171">
        <f>J776</f>
        <v>0</v>
      </c>
      <c r="K146" s="172"/>
    </row>
    <row r="147" spans="2:11" s="8" customFormat="1" ht="24.95" customHeight="1">
      <c r="B147" s="159"/>
      <c r="C147" s="160"/>
      <c r="D147" s="161" t="s">
        <v>5355</v>
      </c>
      <c r="E147" s="162"/>
      <c r="F147" s="162"/>
      <c r="G147" s="162"/>
      <c r="H147" s="162"/>
      <c r="I147" s="163"/>
      <c r="J147" s="164">
        <f>J777</f>
        <v>0</v>
      </c>
      <c r="K147" s="165"/>
    </row>
    <row r="148" spans="2:11" s="9" customFormat="1" ht="19.899999999999999" customHeight="1">
      <c r="B148" s="166"/>
      <c r="C148" s="167"/>
      <c r="D148" s="168" t="s">
        <v>5346</v>
      </c>
      <c r="E148" s="169"/>
      <c r="F148" s="169"/>
      <c r="G148" s="169"/>
      <c r="H148" s="169"/>
      <c r="I148" s="170"/>
      <c r="J148" s="171">
        <f>J778</f>
        <v>0</v>
      </c>
      <c r="K148" s="172"/>
    </row>
    <row r="149" spans="2:11" s="8" customFormat="1" ht="24.95" customHeight="1">
      <c r="B149" s="159"/>
      <c r="C149" s="160"/>
      <c r="D149" s="161" t="s">
        <v>5356</v>
      </c>
      <c r="E149" s="162"/>
      <c r="F149" s="162"/>
      <c r="G149" s="162"/>
      <c r="H149" s="162"/>
      <c r="I149" s="163"/>
      <c r="J149" s="164">
        <f>J793</f>
        <v>0</v>
      </c>
      <c r="K149" s="165"/>
    </row>
    <row r="150" spans="2:11" s="9" customFormat="1" ht="19.899999999999999" customHeight="1">
      <c r="B150" s="166"/>
      <c r="C150" s="167"/>
      <c r="D150" s="168" t="s">
        <v>5346</v>
      </c>
      <c r="E150" s="169"/>
      <c r="F150" s="169"/>
      <c r="G150" s="169"/>
      <c r="H150" s="169"/>
      <c r="I150" s="170"/>
      <c r="J150" s="171">
        <f>J794</f>
        <v>0</v>
      </c>
      <c r="K150" s="172"/>
    </row>
    <row r="151" spans="2:11" s="8" customFormat="1" ht="24.95" customHeight="1">
      <c r="B151" s="159"/>
      <c r="C151" s="160"/>
      <c r="D151" s="161" t="s">
        <v>5357</v>
      </c>
      <c r="E151" s="162"/>
      <c r="F151" s="162"/>
      <c r="G151" s="162"/>
      <c r="H151" s="162"/>
      <c r="I151" s="163"/>
      <c r="J151" s="164">
        <f>J809</f>
        <v>0</v>
      </c>
      <c r="K151" s="165"/>
    </row>
    <row r="152" spans="2:11" s="8" customFormat="1" ht="24.95" customHeight="1">
      <c r="B152" s="159"/>
      <c r="C152" s="160"/>
      <c r="D152" s="161" t="s">
        <v>5358</v>
      </c>
      <c r="E152" s="162"/>
      <c r="F152" s="162"/>
      <c r="G152" s="162"/>
      <c r="H152" s="162"/>
      <c r="I152" s="163"/>
      <c r="J152" s="164">
        <f>J810</f>
        <v>0</v>
      </c>
      <c r="K152" s="165"/>
    </row>
    <row r="153" spans="2:11" s="9" customFormat="1" ht="19.899999999999999" customHeight="1">
      <c r="B153" s="166"/>
      <c r="C153" s="167"/>
      <c r="D153" s="168" t="s">
        <v>5346</v>
      </c>
      <c r="E153" s="169"/>
      <c r="F153" s="169"/>
      <c r="G153" s="169"/>
      <c r="H153" s="169"/>
      <c r="I153" s="170"/>
      <c r="J153" s="171">
        <f>J811</f>
        <v>0</v>
      </c>
      <c r="K153" s="172"/>
    </row>
    <row r="154" spans="2:11" s="8" customFormat="1" ht="24.95" customHeight="1">
      <c r="B154" s="159"/>
      <c r="C154" s="160"/>
      <c r="D154" s="161" t="s">
        <v>5359</v>
      </c>
      <c r="E154" s="162"/>
      <c r="F154" s="162"/>
      <c r="G154" s="162"/>
      <c r="H154" s="162"/>
      <c r="I154" s="163"/>
      <c r="J154" s="164">
        <f>J826</f>
        <v>0</v>
      </c>
      <c r="K154" s="165"/>
    </row>
    <row r="155" spans="2:11" s="9" customFormat="1" ht="19.899999999999999" customHeight="1">
      <c r="B155" s="166"/>
      <c r="C155" s="167"/>
      <c r="D155" s="168" t="s">
        <v>5346</v>
      </c>
      <c r="E155" s="169"/>
      <c r="F155" s="169"/>
      <c r="G155" s="169"/>
      <c r="H155" s="169"/>
      <c r="I155" s="170"/>
      <c r="J155" s="171">
        <f>J827</f>
        <v>0</v>
      </c>
      <c r="K155" s="172"/>
    </row>
    <row r="156" spans="2:11" s="1" customFormat="1" ht="21.75" customHeight="1">
      <c r="B156" s="42"/>
      <c r="C156" s="43"/>
      <c r="D156" s="43"/>
      <c r="E156" s="43"/>
      <c r="F156" s="43"/>
      <c r="G156" s="43"/>
      <c r="H156" s="43"/>
      <c r="I156" s="128"/>
      <c r="J156" s="43"/>
      <c r="K156" s="46"/>
    </row>
    <row r="157" spans="2:11" s="1" customFormat="1" ht="6.95" customHeight="1">
      <c r="B157" s="57"/>
      <c r="C157" s="58"/>
      <c r="D157" s="58"/>
      <c r="E157" s="58"/>
      <c r="F157" s="58"/>
      <c r="G157" s="58"/>
      <c r="H157" s="58"/>
      <c r="I157" s="149"/>
      <c r="J157" s="58"/>
      <c r="K157" s="59"/>
    </row>
    <row r="161" spans="2:20" s="1" customFormat="1" ht="6.95" customHeight="1">
      <c r="B161" s="60"/>
      <c r="C161" s="61"/>
      <c r="D161" s="61"/>
      <c r="E161" s="61"/>
      <c r="F161" s="61"/>
      <c r="G161" s="61"/>
      <c r="H161" s="61"/>
      <c r="I161" s="152"/>
      <c r="J161" s="61"/>
      <c r="K161" s="61"/>
      <c r="L161" s="62"/>
    </row>
    <row r="162" spans="2:20" s="1" customFormat="1" ht="36.950000000000003" customHeight="1">
      <c r="B162" s="42"/>
      <c r="C162" s="63" t="s">
        <v>212</v>
      </c>
      <c r="D162" s="64"/>
      <c r="E162" s="64"/>
      <c r="F162" s="64"/>
      <c r="G162" s="64"/>
      <c r="H162" s="64"/>
      <c r="I162" s="173"/>
      <c r="J162" s="64"/>
      <c r="K162" s="64"/>
      <c r="L162" s="62"/>
    </row>
    <row r="163" spans="2:20" s="1" customFormat="1" ht="6.95" customHeight="1">
      <c r="B163" s="42"/>
      <c r="C163" s="64"/>
      <c r="D163" s="64"/>
      <c r="E163" s="64"/>
      <c r="F163" s="64"/>
      <c r="G163" s="64"/>
      <c r="H163" s="64"/>
      <c r="I163" s="173"/>
      <c r="J163" s="64"/>
      <c r="K163" s="64"/>
      <c r="L163" s="62"/>
    </row>
    <row r="164" spans="2:20" s="1" customFormat="1" ht="14.45" customHeight="1">
      <c r="B164" s="42"/>
      <c r="C164" s="66" t="s">
        <v>18</v>
      </c>
      <c r="D164" s="64"/>
      <c r="E164" s="64"/>
      <c r="F164" s="64"/>
      <c r="G164" s="64"/>
      <c r="H164" s="64"/>
      <c r="I164" s="173"/>
      <c r="J164" s="64"/>
      <c r="K164" s="64"/>
      <c r="L164" s="62"/>
    </row>
    <row r="165" spans="2:20" s="1" customFormat="1" ht="22.5" customHeight="1">
      <c r="B165" s="42"/>
      <c r="C165" s="64"/>
      <c r="D165" s="64"/>
      <c r="E165" s="426" t="str">
        <f>E7</f>
        <v>NOVÁ PSYCHIATRIE - NEMOCNICE TÁBOR (staveniště A)</v>
      </c>
      <c r="F165" s="427"/>
      <c r="G165" s="427"/>
      <c r="H165" s="427"/>
      <c r="I165" s="173"/>
      <c r="J165" s="64"/>
      <c r="K165" s="64"/>
      <c r="L165" s="62"/>
    </row>
    <row r="166" spans="2:20">
      <c r="B166" s="29"/>
      <c r="C166" s="66" t="s">
        <v>175</v>
      </c>
      <c r="D166" s="174"/>
      <c r="E166" s="174"/>
      <c r="F166" s="174"/>
      <c r="G166" s="174"/>
      <c r="H166" s="174"/>
      <c r="J166" s="174"/>
      <c r="K166" s="174"/>
      <c r="L166" s="175"/>
    </row>
    <row r="167" spans="2:20" s="1" customFormat="1" ht="22.5" customHeight="1">
      <c r="B167" s="42"/>
      <c r="C167" s="64"/>
      <c r="D167" s="64"/>
      <c r="E167" s="426" t="s">
        <v>176</v>
      </c>
      <c r="F167" s="428"/>
      <c r="G167" s="428"/>
      <c r="H167" s="428"/>
      <c r="I167" s="173"/>
      <c r="J167" s="64"/>
      <c r="K167" s="64"/>
      <c r="L167" s="62"/>
    </row>
    <row r="168" spans="2:20" s="1" customFormat="1" ht="14.45" customHeight="1">
      <c r="B168" s="42"/>
      <c r="C168" s="66" t="s">
        <v>177</v>
      </c>
      <c r="D168" s="64"/>
      <c r="E168" s="64"/>
      <c r="F168" s="64"/>
      <c r="G168" s="64"/>
      <c r="H168" s="64"/>
      <c r="I168" s="173"/>
      <c r="J168" s="64"/>
      <c r="K168" s="64"/>
      <c r="L168" s="62"/>
    </row>
    <row r="169" spans="2:20" s="1" customFormat="1" ht="23.25" customHeight="1">
      <c r="B169" s="42"/>
      <c r="C169" s="64"/>
      <c r="D169" s="64"/>
      <c r="E169" s="397" t="str">
        <f>E11</f>
        <v>01.4 - SO 01 - Ústřední vytápění</v>
      </c>
      <c r="F169" s="428"/>
      <c r="G169" s="428"/>
      <c r="H169" s="428"/>
      <c r="I169" s="173"/>
      <c r="J169" s="64"/>
      <c r="K169" s="64"/>
      <c r="L169" s="62"/>
    </row>
    <row r="170" spans="2:20" s="1" customFormat="1" ht="6.95" customHeight="1">
      <c r="B170" s="42"/>
      <c r="C170" s="64"/>
      <c r="D170" s="64"/>
      <c r="E170" s="64"/>
      <c r="F170" s="64"/>
      <c r="G170" s="64"/>
      <c r="H170" s="64"/>
      <c r="I170" s="173"/>
      <c r="J170" s="64"/>
      <c r="K170" s="64"/>
      <c r="L170" s="62"/>
    </row>
    <row r="171" spans="2:20" s="1" customFormat="1" ht="18" customHeight="1">
      <c r="B171" s="42"/>
      <c r="C171" s="66" t="s">
        <v>25</v>
      </c>
      <c r="D171" s="64"/>
      <c r="E171" s="64"/>
      <c r="F171" s="176" t="str">
        <f>F14</f>
        <v>Tábor</v>
      </c>
      <c r="G171" s="64"/>
      <c r="H171" s="64"/>
      <c r="I171" s="177" t="s">
        <v>27</v>
      </c>
      <c r="J171" s="74" t="str">
        <f>IF(J14="","",J14)</f>
        <v>13. 9. 2017</v>
      </c>
      <c r="K171" s="64"/>
      <c r="L171" s="62"/>
    </row>
    <row r="172" spans="2:20" s="1" customFormat="1" ht="6.95" customHeight="1">
      <c r="B172" s="42"/>
      <c r="C172" s="64"/>
      <c r="D172" s="64"/>
      <c r="E172" s="64"/>
      <c r="F172" s="64"/>
      <c r="G172" s="64"/>
      <c r="H172" s="64"/>
      <c r="I172" s="173"/>
      <c r="J172" s="64"/>
      <c r="K172" s="64"/>
      <c r="L172" s="62"/>
    </row>
    <row r="173" spans="2:20" s="1" customFormat="1">
      <c r="B173" s="42"/>
      <c r="C173" s="66" t="s">
        <v>31</v>
      </c>
      <c r="D173" s="64"/>
      <c r="E173" s="64"/>
      <c r="F173" s="176" t="str">
        <f>E17</f>
        <v>Nemocnice Tábor,a.s.Kpt. Jaroše 2000 390 02 Tábor</v>
      </c>
      <c r="G173" s="64"/>
      <c r="H173" s="64"/>
      <c r="I173" s="177" t="s">
        <v>39</v>
      </c>
      <c r="J173" s="176" t="str">
        <f>E23</f>
        <v>Atelier H1 Ing.arch.J.Hochman, K Biřičce, HK</v>
      </c>
      <c r="K173" s="64"/>
      <c r="L173" s="62"/>
    </row>
    <row r="174" spans="2:20" s="1" customFormat="1" ht="14.45" customHeight="1">
      <c r="B174" s="42"/>
      <c r="C174" s="66" t="s">
        <v>37</v>
      </c>
      <c r="D174" s="64"/>
      <c r="E174" s="64"/>
      <c r="F174" s="176" t="str">
        <f>IF(E20="","",E20)</f>
        <v/>
      </c>
      <c r="G174" s="64"/>
      <c r="H174" s="64"/>
      <c r="I174" s="173"/>
      <c r="J174" s="64"/>
      <c r="K174" s="64"/>
      <c r="L174" s="62"/>
    </row>
    <row r="175" spans="2:20" s="1" customFormat="1" ht="10.35" customHeight="1">
      <c r="B175" s="42"/>
      <c r="C175" s="64"/>
      <c r="D175" s="64"/>
      <c r="E175" s="64"/>
      <c r="F175" s="64"/>
      <c r="G175" s="64"/>
      <c r="H175" s="64"/>
      <c r="I175" s="173"/>
      <c r="J175" s="64"/>
      <c r="K175" s="64"/>
      <c r="L175" s="62"/>
    </row>
    <row r="176" spans="2:20" s="10" customFormat="1" ht="29.25" customHeight="1">
      <c r="B176" s="178"/>
      <c r="C176" s="179" t="s">
        <v>213</v>
      </c>
      <c r="D176" s="180" t="s">
        <v>64</v>
      </c>
      <c r="E176" s="180" t="s">
        <v>60</v>
      </c>
      <c r="F176" s="180" t="s">
        <v>214</v>
      </c>
      <c r="G176" s="180" t="s">
        <v>215</v>
      </c>
      <c r="H176" s="180" t="s">
        <v>216</v>
      </c>
      <c r="I176" s="181" t="s">
        <v>217</v>
      </c>
      <c r="J176" s="180" t="s">
        <v>182</v>
      </c>
      <c r="K176" s="182" t="s">
        <v>218</v>
      </c>
      <c r="L176" s="183"/>
      <c r="M176" s="82" t="s">
        <v>219</v>
      </c>
      <c r="N176" s="83" t="s">
        <v>49</v>
      </c>
      <c r="O176" s="83" t="s">
        <v>220</v>
      </c>
      <c r="P176" s="83" t="s">
        <v>221</v>
      </c>
      <c r="Q176" s="83" t="s">
        <v>222</v>
      </c>
      <c r="R176" s="83" t="s">
        <v>223</v>
      </c>
      <c r="S176" s="83" t="s">
        <v>224</v>
      </c>
      <c r="T176" s="84" t="s">
        <v>225</v>
      </c>
    </row>
    <row r="177" spans="2:65" s="1" customFormat="1" ht="29.25" customHeight="1">
      <c r="B177" s="42"/>
      <c r="C177" s="88" t="s">
        <v>183</v>
      </c>
      <c r="D177" s="64"/>
      <c r="E177" s="64"/>
      <c r="F177" s="64"/>
      <c r="G177" s="64"/>
      <c r="H177" s="64"/>
      <c r="I177" s="173"/>
      <c r="J177" s="184">
        <f>BK177</f>
        <v>0</v>
      </c>
      <c r="K177" s="64"/>
      <c r="L177" s="62"/>
      <c r="M177" s="85"/>
      <c r="N177" s="86"/>
      <c r="O177" s="86"/>
      <c r="P177" s="185">
        <f>P178+P258+P319+P381+P435+P492+P555+P595+P632+P648+P664+P680+P696+P712+P728+P744+P760+P777+P793+P809+P810+P826</f>
        <v>0</v>
      </c>
      <c r="Q177" s="86"/>
      <c r="R177" s="185">
        <f>R178+R258+R319+R381+R435+R492+R555+R595+R632+R648+R664+R680+R696+R712+R728+R744+R760+R777+R793+R809+R810+R826</f>
        <v>0</v>
      </c>
      <c r="S177" s="86"/>
      <c r="T177" s="186">
        <f>T178+T258+T319+T381+T435+T492+T555+T595+T632+T648+T664+T680+T696+T712+T728+T744+T760+T777+T793+T809+T810+T826</f>
        <v>0</v>
      </c>
      <c r="AT177" s="25" t="s">
        <v>78</v>
      </c>
      <c r="AU177" s="25" t="s">
        <v>184</v>
      </c>
      <c r="BK177" s="187">
        <f>BK178+BK258+BK319+BK381+BK435+BK492+BK555+BK595+BK632+BK648+BK664+BK680+BK696+BK712+BK728+BK744+BK760+BK777+BK793+BK809+BK810+BK826</f>
        <v>0</v>
      </c>
    </row>
    <row r="178" spans="2:65" s="11" customFormat="1" ht="37.35" customHeight="1">
      <c r="B178" s="188"/>
      <c r="C178" s="189"/>
      <c r="D178" s="190" t="s">
        <v>78</v>
      </c>
      <c r="E178" s="191" t="s">
        <v>3134</v>
      </c>
      <c r="F178" s="191" t="s">
        <v>5360</v>
      </c>
      <c r="G178" s="189"/>
      <c r="H178" s="189"/>
      <c r="I178" s="192"/>
      <c r="J178" s="193">
        <f>BK178</f>
        <v>0</v>
      </c>
      <c r="K178" s="189"/>
      <c r="L178" s="194"/>
      <c r="M178" s="195"/>
      <c r="N178" s="196"/>
      <c r="O178" s="196"/>
      <c r="P178" s="197">
        <f>P179+P189+P198+P212+P244+P250+P255</f>
        <v>0</v>
      </c>
      <c r="Q178" s="196"/>
      <c r="R178" s="197">
        <f>R179+R189+R198+R212+R244+R250+R255</f>
        <v>0</v>
      </c>
      <c r="S178" s="196"/>
      <c r="T178" s="198">
        <f>T179+T189+T198+T212+T244+T250+T255</f>
        <v>0</v>
      </c>
      <c r="AR178" s="199" t="s">
        <v>87</v>
      </c>
      <c r="AT178" s="200" t="s">
        <v>78</v>
      </c>
      <c r="AU178" s="200" t="s">
        <v>79</v>
      </c>
      <c r="AY178" s="199" t="s">
        <v>228</v>
      </c>
      <c r="BK178" s="201">
        <f>BK179+BK189+BK198+BK212+BK244+BK250+BK255</f>
        <v>0</v>
      </c>
    </row>
    <row r="179" spans="2:65" s="11" customFormat="1" ht="19.899999999999999" customHeight="1">
      <c r="B179" s="188"/>
      <c r="C179" s="189"/>
      <c r="D179" s="202" t="s">
        <v>78</v>
      </c>
      <c r="E179" s="203" t="s">
        <v>3138</v>
      </c>
      <c r="F179" s="203" t="s">
        <v>1119</v>
      </c>
      <c r="G179" s="189"/>
      <c r="H179" s="189"/>
      <c r="I179" s="192"/>
      <c r="J179" s="204">
        <f>BK179</f>
        <v>0</v>
      </c>
      <c r="K179" s="189"/>
      <c r="L179" s="194"/>
      <c r="M179" s="195"/>
      <c r="N179" s="196"/>
      <c r="O179" s="196"/>
      <c r="P179" s="197">
        <f>SUM(P180:P188)</f>
        <v>0</v>
      </c>
      <c r="Q179" s="196"/>
      <c r="R179" s="197">
        <f>SUM(R180:R188)</f>
        <v>0</v>
      </c>
      <c r="S179" s="196"/>
      <c r="T179" s="198">
        <f>SUM(T180:T188)</f>
        <v>0</v>
      </c>
      <c r="AR179" s="199" t="s">
        <v>87</v>
      </c>
      <c r="AT179" s="200" t="s">
        <v>78</v>
      </c>
      <c r="AU179" s="200" t="s">
        <v>24</v>
      </c>
      <c r="AY179" s="199" t="s">
        <v>228</v>
      </c>
      <c r="BK179" s="201">
        <f>SUM(BK180:BK188)</f>
        <v>0</v>
      </c>
    </row>
    <row r="180" spans="2:65" s="1" customFormat="1" ht="22.5" customHeight="1">
      <c r="B180" s="42"/>
      <c r="C180" s="205" t="s">
        <v>24</v>
      </c>
      <c r="D180" s="205" t="s">
        <v>230</v>
      </c>
      <c r="E180" s="206" t="s">
        <v>5361</v>
      </c>
      <c r="F180" s="207" t="s">
        <v>5362</v>
      </c>
      <c r="G180" s="208" t="s">
        <v>328</v>
      </c>
      <c r="H180" s="209">
        <v>24</v>
      </c>
      <c r="I180" s="210"/>
      <c r="J180" s="211">
        <f t="shared" ref="J180:J188" si="0">ROUND(I180*H180,2)</f>
        <v>0</v>
      </c>
      <c r="K180" s="207" t="s">
        <v>3144</v>
      </c>
      <c r="L180" s="62"/>
      <c r="M180" s="212" t="s">
        <v>22</v>
      </c>
      <c r="N180" s="213" t="s">
        <v>50</v>
      </c>
      <c r="O180" s="43"/>
      <c r="P180" s="214">
        <f t="shared" ref="P180:P188" si="1">O180*H180</f>
        <v>0</v>
      </c>
      <c r="Q180" s="214">
        <v>0</v>
      </c>
      <c r="R180" s="214">
        <f t="shared" ref="R180:R188" si="2">Q180*H180</f>
        <v>0</v>
      </c>
      <c r="S180" s="214">
        <v>0</v>
      </c>
      <c r="T180" s="215">
        <f t="shared" ref="T180:T188" si="3">S180*H180</f>
        <v>0</v>
      </c>
      <c r="AR180" s="25" t="s">
        <v>304</v>
      </c>
      <c r="AT180" s="25" t="s">
        <v>230</v>
      </c>
      <c r="AU180" s="25" t="s">
        <v>87</v>
      </c>
      <c r="AY180" s="25" t="s">
        <v>228</v>
      </c>
      <c r="BE180" s="216">
        <f t="shared" ref="BE180:BE188" si="4">IF(N180="základní",J180,0)</f>
        <v>0</v>
      </c>
      <c r="BF180" s="216">
        <f t="shared" ref="BF180:BF188" si="5">IF(N180="snížená",J180,0)</f>
        <v>0</v>
      </c>
      <c r="BG180" s="216">
        <f t="shared" ref="BG180:BG188" si="6">IF(N180="zákl. přenesená",J180,0)</f>
        <v>0</v>
      </c>
      <c r="BH180" s="216">
        <f t="shared" ref="BH180:BH188" si="7">IF(N180="sníž. přenesená",J180,0)</f>
        <v>0</v>
      </c>
      <c r="BI180" s="216">
        <f t="shared" ref="BI180:BI188" si="8">IF(N180="nulová",J180,0)</f>
        <v>0</v>
      </c>
      <c r="BJ180" s="25" t="s">
        <v>24</v>
      </c>
      <c r="BK180" s="216">
        <f t="shared" ref="BK180:BK188" si="9">ROUND(I180*H180,2)</f>
        <v>0</v>
      </c>
      <c r="BL180" s="25" t="s">
        <v>304</v>
      </c>
      <c r="BM180" s="25" t="s">
        <v>5363</v>
      </c>
    </row>
    <row r="181" spans="2:65" s="1" customFormat="1" ht="22.5" customHeight="1">
      <c r="B181" s="42"/>
      <c r="C181" s="205" t="s">
        <v>87</v>
      </c>
      <c r="D181" s="205" t="s">
        <v>230</v>
      </c>
      <c r="E181" s="206" t="s">
        <v>5364</v>
      </c>
      <c r="F181" s="207" t="s">
        <v>5365</v>
      </c>
      <c r="G181" s="208" t="s">
        <v>328</v>
      </c>
      <c r="H181" s="209">
        <v>130</v>
      </c>
      <c r="I181" s="210"/>
      <c r="J181" s="211">
        <f t="shared" si="0"/>
        <v>0</v>
      </c>
      <c r="K181" s="207" t="s">
        <v>3144</v>
      </c>
      <c r="L181" s="62"/>
      <c r="M181" s="212" t="s">
        <v>22</v>
      </c>
      <c r="N181" s="213" t="s">
        <v>50</v>
      </c>
      <c r="O181" s="43"/>
      <c r="P181" s="214">
        <f t="shared" si="1"/>
        <v>0</v>
      </c>
      <c r="Q181" s="214">
        <v>0</v>
      </c>
      <c r="R181" s="214">
        <f t="shared" si="2"/>
        <v>0</v>
      </c>
      <c r="S181" s="214">
        <v>0</v>
      </c>
      <c r="T181" s="215">
        <f t="shared" si="3"/>
        <v>0</v>
      </c>
      <c r="AR181" s="25" t="s">
        <v>304</v>
      </c>
      <c r="AT181" s="25" t="s">
        <v>230</v>
      </c>
      <c r="AU181" s="25" t="s">
        <v>87</v>
      </c>
      <c r="AY181" s="25" t="s">
        <v>228</v>
      </c>
      <c r="BE181" s="216">
        <f t="shared" si="4"/>
        <v>0</v>
      </c>
      <c r="BF181" s="216">
        <f t="shared" si="5"/>
        <v>0</v>
      </c>
      <c r="BG181" s="216">
        <f t="shared" si="6"/>
        <v>0</v>
      </c>
      <c r="BH181" s="216">
        <f t="shared" si="7"/>
        <v>0</v>
      </c>
      <c r="BI181" s="216">
        <f t="shared" si="8"/>
        <v>0</v>
      </c>
      <c r="BJ181" s="25" t="s">
        <v>24</v>
      </c>
      <c r="BK181" s="216">
        <f t="shared" si="9"/>
        <v>0</v>
      </c>
      <c r="BL181" s="25" t="s">
        <v>304</v>
      </c>
      <c r="BM181" s="25" t="s">
        <v>5366</v>
      </c>
    </row>
    <row r="182" spans="2:65" s="1" customFormat="1" ht="22.5" customHeight="1">
      <c r="B182" s="42"/>
      <c r="C182" s="205" t="s">
        <v>101</v>
      </c>
      <c r="D182" s="205" t="s">
        <v>230</v>
      </c>
      <c r="E182" s="206" t="s">
        <v>5367</v>
      </c>
      <c r="F182" s="207" t="s">
        <v>5368</v>
      </c>
      <c r="G182" s="208" t="s">
        <v>328</v>
      </c>
      <c r="H182" s="209">
        <v>18</v>
      </c>
      <c r="I182" s="210"/>
      <c r="J182" s="211">
        <f t="shared" si="0"/>
        <v>0</v>
      </c>
      <c r="K182" s="207" t="s">
        <v>3144</v>
      </c>
      <c r="L182" s="62"/>
      <c r="M182" s="212" t="s">
        <v>22</v>
      </c>
      <c r="N182" s="213" t="s">
        <v>50</v>
      </c>
      <c r="O182" s="43"/>
      <c r="P182" s="214">
        <f t="shared" si="1"/>
        <v>0</v>
      </c>
      <c r="Q182" s="214">
        <v>0</v>
      </c>
      <c r="R182" s="214">
        <f t="shared" si="2"/>
        <v>0</v>
      </c>
      <c r="S182" s="214">
        <v>0</v>
      </c>
      <c r="T182" s="215">
        <f t="shared" si="3"/>
        <v>0</v>
      </c>
      <c r="AR182" s="25" t="s">
        <v>304</v>
      </c>
      <c r="AT182" s="25" t="s">
        <v>230</v>
      </c>
      <c r="AU182" s="25" t="s">
        <v>87</v>
      </c>
      <c r="AY182" s="25" t="s">
        <v>228</v>
      </c>
      <c r="BE182" s="216">
        <f t="shared" si="4"/>
        <v>0</v>
      </c>
      <c r="BF182" s="216">
        <f t="shared" si="5"/>
        <v>0</v>
      </c>
      <c r="BG182" s="216">
        <f t="shared" si="6"/>
        <v>0</v>
      </c>
      <c r="BH182" s="216">
        <f t="shared" si="7"/>
        <v>0</v>
      </c>
      <c r="BI182" s="216">
        <f t="shared" si="8"/>
        <v>0</v>
      </c>
      <c r="BJ182" s="25" t="s">
        <v>24</v>
      </c>
      <c r="BK182" s="216">
        <f t="shared" si="9"/>
        <v>0</v>
      </c>
      <c r="BL182" s="25" t="s">
        <v>304</v>
      </c>
      <c r="BM182" s="25" t="s">
        <v>5369</v>
      </c>
    </row>
    <row r="183" spans="2:65" s="1" customFormat="1" ht="22.5" customHeight="1">
      <c r="B183" s="42"/>
      <c r="C183" s="205" t="s">
        <v>235</v>
      </c>
      <c r="D183" s="205" t="s">
        <v>230</v>
      </c>
      <c r="E183" s="206" t="s">
        <v>5370</v>
      </c>
      <c r="F183" s="207" t="s">
        <v>5371</v>
      </c>
      <c r="G183" s="208" t="s">
        <v>328</v>
      </c>
      <c r="H183" s="209">
        <v>2</v>
      </c>
      <c r="I183" s="210"/>
      <c r="J183" s="211">
        <f t="shared" si="0"/>
        <v>0</v>
      </c>
      <c r="K183" s="207" t="s">
        <v>3144</v>
      </c>
      <c r="L183" s="62"/>
      <c r="M183" s="212" t="s">
        <v>22</v>
      </c>
      <c r="N183" s="213" t="s">
        <v>50</v>
      </c>
      <c r="O183" s="43"/>
      <c r="P183" s="214">
        <f t="shared" si="1"/>
        <v>0</v>
      </c>
      <c r="Q183" s="214">
        <v>0</v>
      </c>
      <c r="R183" s="214">
        <f t="shared" si="2"/>
        <v>0</v>
      </c>
      <c r="S183" s="214">
        <v>0</v>
      </c>
      <c r="T183" s="215">
        <f t="shared" si="3"/>
        <v>0</v>
      </c>
      <c r="AR183" s="25" t="s">
        <v>304</v>
      </c>
      <c r="AT183" s="25" t="s">
        <v>230</v>
      </c>
      <c r="AU183" s="25" t="s">
        <v>87</v>
      </c>
      <c r="AY183" s="25" t="s">
        <v>228</v>
      </c>
      <c r="BE183" s="216">
        <f t="shared" si="4"/>
        <v>0</v>
      </c>
      <c r="BF183" s="216">
        <f t="shared" si="5"/>
        <v>0</v>
      </c>
      <c r="BG183" s="216">
        <f t="shared" si="6"/>
        <v>0</v>
      </c>
      <c r="BH183" s="216">
        <f t="shared" si="7"/>
        <v>0</v>
      </c>
      <c r="BI183" s="216">
        <f t="shared" si="8"/>
        <v>0</v>
      </c>
      <c r="BJ183" s="25" t="s">
        <v>24</v>
      </c>
      <c r="BK183" s="216">
        <f t="shared" si="9"/>
        <v>0</v>
      </c>
      <c r="BL183" s="25" t="s">
        <v>304</v>
      </c>
      <c r="BM183" s="25" t="s">
        <v>5372</v>
      </c>
    </row>
    <row r="184" spans="2:65" s="1" customFormat="1" ht="22.5" customHeight="1">
      <c r="B184" s="42"/>
      <c r="C184" s="205" t="s">
        <v>251</v>
      </c>
      <c r="D184" s="205" t="s">
        <v>230</v>
      </c>
      <c r="E184" s="206" t="s">
        <v>5373</v>
      </c>
      <c r="F184" s="207" t="s">
        <v>5374</v>
      </c>
      <c r="G184" s="208" t="s">
        <v>328</v>
      </c>
      <c r="H184" s="209">
        <v>12</v>
      </c>
      <c r="I184" s="210"/>
      <c r="J184" s="211">
        <f t="shared" si="0"/>
        <v>0</v>
      </c>
      <c r="K184" s="207" t="s">
        <v>3144</v>
      </c>
      <c r="L184" s="62"/>
      <c r="M184" s="212" t="s">
        <v>22</v>
      </c>
      <c r="N184" s="213" t="s">
        <v>50</v>
      </c>
      <c r="O184" s="43"/>
      <c r="P184" s="214">
        <f t="shared" si="1"/>
        <v>0</v>
      </c>
      <c r="Q184" s="214">
        <v>0</v>
      </c>
      <c r="R184" s="214">
        <f t="shared" si="2"/>
        <v>0</v>
      </c>
      <c r="S184" s="214">
        <v>0</v>
      </c>
      <c r="T184" s="215">
        <f t="shared" si="3"/>
        <v>0</v>
      </c>
      <c r="AR184" s="25" t="s">
        <v>304</v>
      </c>
      <c r="AT184" s="25" t="s">
        <v>230</v>
      </c>
      <c r="AU184" s="25" t="s">
        <v>87</v>
      </c>
      <c r="AY184" s="25" t="s">
        <v>228</v>
      </c>
      <c r="BE184" s="216">
        <f t="shared" si="4"/>
        <v>0</v>
      </c>
      <c r="BF184" s="216">
        <f t="shared" si="5"/>
        <v>0</v>
      </c>
      <c r="BG184" s="216">
        <f t="shared" si="6"/>
        <v>0</v>
      </c>
      <c r="BH184" s="216">
        <f t="shared" si="7"/>
        <v>0</v>
      </c>
      <c r="BI184" s="216">
        <f t="shared" si="8"/>
        <v>0</v>
      </c>
      <c r="BJ184" s="25" t="s">
        <v>24</v>
      </c>
      <c r="BK184" s="216">
        <f t="shared" si="9"/>
        <v>0</v>
      </c>
      <c r="BL184" s="25" t="s">
        <v>304</v>
      </c>
      <c r="BM184" s="25" t="s">
        <v>5375</v>
      </c>
    </row>
    <row r="185" spans="2:65" s="1" customFormat="1" ht="22.5" customHeight="1">
      <c r="B185" s="42"/>
      <c r="C185" s="205" t="s">
        <v>255</v>
      </c>
      <c r="D185" s="205" t="s">
        <v>230</v>
      </c>
      <c r="E185" s="206" t="s">
        <v>5376</v>
      </c>
      <c r="F185" s="207" t="s">
        <v>5377</v>
      </c>
      <c r="G185" s="208" t="s">
        <v>328</v>
      </c>
      <c r="H185" s="209">
        <v>186</v>
      </c>
      <c r="I185" s="210"/>
      <c r="J185" s="211">
        <f t="shared" si="0"/>
        <v>0</v>
      </c>
      <c r="K185" s="207" t="s">
        <v>3144</v>
      </c>
      <c r="L185" s="62"/>
      <c r="M185" s="212" t="s">
        <v>22</v>
      </c>
      <c r="N185" s="213" t="s">
        <v>50</v>
      </c>
      <c r="O185" s="43"/>
      <c r="P185" s="214">
        <f t="shared" si="1"/>
        <v>0</v>
      </c>
      <c r="Q185" s="214">
        <v>0</v>
      </c>
      <c r="R185" s="214">
        <f t="shared" si="2"/>
        <v>0</v>
      </c>
      <c r="S185" s="214">
        <v>0</v>
      </c>
      <c r="T185" s="215">
        <f t="shared" si="3"/>
        <v>0</v>
      </c>
      <c r="AR185" s="25" t="s">
        <v>304</v>
      </c>
      <c r="AT185" s="25" t="s">
        <v>230</v>
      </c>
      <c r="AU185" s="25" t="s">
        <v>87</v>
      </c>
      <c r="AY185" s="25" t="s">
        <v>228</v>
      </c>
      <c r="BE185" s="216">
        <f t="shared" si="4"/>
        <v>0</v>
      </c>
      <c r="BF185" s="216">
        <f t="shared" si="5"/>
        <v>0</v>
      </c>
      <c r="BG185" s="216">
        <f t="shared" si="6"/>
        <v>0</v>
      </c>
      <c r="BH185" s="216">
        <f t="shared" si="7"/>
        <v>0</v>
      </c>
      <c r="BI185" s="216">
        <f t="shared" si="8"/>
        <v>0</v>
      </c>
      <c r="BJ185" s="25" t="s">
        <v>24</v>
      </c>
      <c r="BK185" s="216">
        <f t="shared" si="9"/>
        <v>0</v>
      </c>
      <c r="BL185" s="25" t="s">
        <v>304</v>
      </c>
      <c r="BM185" s="25" t="s">
        <v>5378</v>
      </c>
    </row>
    <row r="186" spans="2:65" s="1" customFormat="1" ht="22.5" customHeight="1">
      <c r="B186" s="42"/>
      <c r="C186" s="205" t="s">
        <v>260</v>
      </c>
      <c r="D186" s="205" t="s">
        <v>230</v>
      </c>
      <c r="E186" s="206" t="s">
        <v>5379</v>
      </c>
      <c r="F186" s="207" t="s">
        <v>5380</v>
      </c>
      <c r="G186" s="208" t="s">
        <v>263</v>
      </c>
      <c r="H186" s="209">
        <v>5</v>
      </c>
      <c r="I186" s="210"/>
      <c r="J186" s="211">
        <f t="shared" si="0"/>
        <v>0</v>
      </c>
      <c r="K186" s="207" t="s">
        <v>3144</v>
      </c>
      <c r="L186" s="62"/>
      <c r="M186" s="212" t="s">
        <v>22</v>
      </c>
      <c r="N186" s="213" t="s">
        <v>50</v>
      </c>
      <c r="O186" s="43"/>
      <c r="P186" s="214">
        <f t="shared" si="1"/>
        <v>0</v>
      </c>
      <c r="Q186" s="214">
        <v>0</v>
      </c>
      <c r="R186" s="214">
        <f t="shared" si="2"/>
        <v>0</v>
      </c>
      <c r="S186" s="214">
        <v>0</v>
      </c>
      <c r="T186" s="215">
        <f t="shared" si="3"/>
        <v>0</v>
      </c>
      <c r="AR186" s="25" t="s">
        <v>304</v>
      </c>
      <c r="AT186" s="25" t="s">
        <v>230</v>
      </c>
      <c r="AU186" s="25" t="s">
        <v>87</v>
      </c>
      <c r="AY186" s="25" t="s">
        <v>228</v>
      </c>
      <c r="BE186" s="216">
        <f t="shared" si="4"/>
        <v>0</v>
      </c>
      <c r="BF186" s="216">
        <f t="shared" si="5"/>
        <v>0</v>
      </c>
      <c r="BG186" s="216">
        <f t="shared" si="6"/>
        <v>0</v>
      </c>
      <c r="BH186" s="216">
        <f t="shared" si="7"/>
        <v>0</v>
      </c>
      <c r="BI186" s="216">
        <f t="shared" si="8"/>
        <v>0</v>
      </c>
      <c r="BJ186" s="25" t="s">
        <v>24</v>
      </c>
      <c r="BK186" s="216">
        <f t="shared" si="9"/>
        <v>0</v>
      </c>
      <c r="BL186" s="25" t="s">
        <v>304</v>
      </c>
      <c r="BM186" s="25" t="s">
        <v>5381</v>
      </c>
    </row>
    <row r="187" spans="2:65" s="1" customFormat="1" ht="22.5" customHeight="1">
      <c r="B187" s="42"/>
      <c r="C187" s="205" t="s">
        <v>267</v>
      </c>
      <c r="D187" s="205" t="s">
        <v>230</v>
      </c>
      <c r="E187" s="206" t="s">
        <v>5382</v>
      </c>
      <c r="F187" s="207" t="s">
        <v>5383</v>
      </c>
      <c r="G187" s="208" t="s">
        <v>263</v>
      </c>
      <c r="H187" s="209">
        <v>5</v>
      </c>
      <c r="I187" s="210"/>
      <c r="J187" s="211">
        <f t="shared" si="0"/>
        <v>0</v>
      </c>
      <c r="K187" s="207" t="s">
        <v>3144</v>
      </c>
      <c r="L187" s="62"/>
      <c r="M187" s="212" t="s">
        <v>22</v>
      </c>
      <c r="N187" s="213" t="s">
        <v>50</v>
      </c>
      <c r="O187" s="43"/>
      <c r="P187" s="214">
        <f t="shared" si="1"/>
        <v>0</v>
      </c>
      <c r="Q187" s="214">
        <v>0</v>
      </c>
      <c r="R187" s="214">
        <f t="shared" si="2"/>
        <v>0</v>
      </c>
      <c r="S187" s="214">
        <v>0</v>
      </c>
      <c r="T187" s="215">
        <f t="shared" si="3"/>
        <v>0</v>
      </c>
      <c r="AR187" s="25" t="s">
        <v>304</v>
      </c>
      <c r="AT187" s="25" t="s">
        <v>230</v>
      </c>
      <c r="AU187" s="25" t="s">
        <v>87</v>
      </c>
      <c r="AY187" s="25" t="s">
        <v>228</v>
      </c>
      <c r="BE187" s="216">
        <f t="shared" si="4"/>
        <v>0</v>
      </c>
      <c r="BF187" s="216">
        <f t="shared" si="5"/>
        <v>0</v>
      </c>
      <c r="BG187" s="216">
        <f t="shared" si="6"/>
        <v>0</v>
      </c>
      <c r="BH187" s="216">
        <f t="shared" si="7"/>
        <v>0</v>
      </c>
      <c r="BI187" s="216">
        <f t="shared" si="8"/>
        <v>0</v>
      </c>
      <c r="BJ187" s="25" t="s">
        <v>24</v>
      </c>
      <c r="BK187" s="216">
        <f t="shared" si="9"/>
        <v>0</v>
      </c>
      <c r="BL187" s="25" t="s">
        <v>304</v>
      </c>
      <c r="BM187" s="25" t="s">
        <v>5384</v>
      </c>
    </row>
    <row r="188" spans="2:65" s="1" customFormat="1" ht="22.5" customHeight="1">
      <c r="B188" s="42"/>
      <c r="C188" s="205" t="s">
        <v>272</v>
      </c>
      <c r="D188" s="205" t="s">
        <v>230</v>
      </c>
      <c r="E188" s="206" t="s">
        <v>5385</v>
      </c>
      <c r="F188" s="207" t="s">
        <v>5386</v>
      </c>
      <c r="G188" s="208" t="s">
        <v>1024</v>
      </c>
      <c r="H188" s="279"/>
      <c r="I188" s="210"/>
      <c r="J188" s="211">
        <f t="shared" si="0"/>
        <v>0</v>
      </c>
      <c r="K188" s="207" t="s">
        <v>234</v>
      </c>
      <c r="L188" s="62"/>
      <c r="M188" s="212" t="s">
        <v>22</v>
      </c>
      <c r="N188" s="213" t="s">
        <v>50</v>
      </c>
      <c r="O188" s="43"/>
      <c r="P188" s="214">
        <f t="shared" si="1"/>
        <v>0</v>
      </c>
      <c r="Q188" s="214">
        <v>0</v>
      </c>
      <c r="R188" s="214">
        <f t="shared" si="2"/>
        <v>0</v>
      </c>
      <c r="S188" s="214">
        <v>0</v>
      </c>
      <c r="T188" s="215">
        <f t="shared" si="3"/>
        <v>0</v>
      </c>
      <c r="AR188" s="25" t="s">
        <v>304</v>
      </c>
      <c r="AT188" s="25" t="s">
        <v>230</v>
      </c>
      <c r="AU188" s="25" t="s">
        <v>87</v>
      </c>
      <c r="AY188" s="25" t="s">
        <v>228</v>
      </c>
      <c r="BE188" s="216">
        <f t="shared" si="4"/>
        <v>0</v>
      </c>
      <c r="BF188" s="216">
        <f t="shared" si="5"/>
        <v>0</v>
      </c>
      <c r="BG188" s="216">
        <f t="shared" si="6"/>
        <v>0</v>
      </c>
      <c r="BH188" s="216">
        <f t="shared" si="7"/>
        <v>0</v>
      </c>
      <c r="BI188" s="216">
        <f t="shared" si="8"/>
        <v>0</v>
      </c>
      <c r="BJ188" s="25" t="s">
        <v>24</v>
      </c>
      <c r="BK188" s="216">
        <f t="shared" si="9"/>
        <v>0</v>
      </c>
      <c r="BL188" s="25" t="s">
        <v>304</v>
      </c>
      <c r="BM188" s="25" t="s">
        <v>5387</v>
      </c>
    </row>
    <row r="189" spans="2:65" s="11" customFormat="1" ht="29.85" customHeight="1">
      <c r="B189" s="188"/>
      <c r="C189" s="189"/>
      <c r="D189" s="202" t="s">
        <v>78</v>
      </c>
      <c r="E189" s="203" t="s">
        <v>3140</v>
      </c>
      <c r="F189" s="203" t="s">
        <v>5388</v>
      </c>
      <c r="G189" s="189"/>
      <c r="H189" s="189"/>
      <c r="I189" s="192"/>
      <c r="J189" s="204">
        <f>BK189</f>
        <v>0</v>
      </c>
      <c r="K189" s="189"/>
      <c r="L189" s="194"/>
      <c r="M189" s="195"/>
      <c r="N189" s="196"/>
      <c r="O189" s="196"/>
      <c r="P189" s="197">
        <f>SUM(P190:P197)</f>
        <v>0</v>
      </c>
      <c r="Q189" s="196"/>
      <c r="R189" s="197">
        <f>SUM(R190:R197)</f>
        <v>0</v>
      </c>
      <c r="S189" s="196"/>
      <c r="T189" s="198">
        <f>SUM(T190:T197)</f>
        <v>0</v>
      </c>
      <c r="AR189" s="199" t="s">
        <v>87</v>
      </c>
      <c r="AT189" s="200" t="s">
        <v>78</v>
      </c>
      <c r="AU189" s="200" t="s">
        <v>24</v>
      </c>
      <c r="AY189" s="199" t="s">
        <v>228</v>
      </c>
      <c r="BK189" s="201">
        <f>SUM(BK190:BK197)</f>
        <v>0</v>
      </c>
    </row>
    <row r="190" spans="2:65" s="1" customFormat="1" ht="22.5" customHeight="1">
      <c r="B190" s="42"/>
      <c r="C190" s="205" t="s">
        <v>24</v>
      </c>
      <c r="D190" s="205" t="s">
        <v>230</v>
      </c>
      <c r="E190" s="206" t="s">
        <v>5389</v>
      </c>
      <c r="F190" s="207" t="s">
        <v>5390</v>
      </c>
      <c r="G190" s="208" t="s">
        <v>515</v>
      </c>
      <c r="H190" s="209">
        <v>2</v>
      </c>
      <c r="I190" s="210"/>
      <c r="J190" s="211">
        <f t="shared" ref="J190:J197" si="10">ROUND(I190*H190,2)</f>
        <v>0</v>
      </c>
      <c r="K190" s="207" t="s">
        <v>234</v>
      </c>
      <c r="L190" s="62"/>
      <c r="M190" s="212" t="s">
        <v>22</v>
      </c>
      <c r="N190" s="213" t="s">
        <v>50</v>
      </c>
      <c r="O190" s="43"/>
      <c r="P190" s="214">
        <f t="shared" ref="P190:P197" si="11">O190*H190</f>
        <v>0</v>
      </c>
      <c r="Q190" s="214">
        <v>0</v>
      </c>
      <c r="R190" s="214">
        <f t="shared" ref="R190:R197" si="12">Q190*H190</f>
        <v>0</v>
      </c>
      <c r="S190" s="214">
        <v>0</v>
      </c>
      <c r="T190" s="215">
        <f t="shared" ref="T190:T197" si="13">S190*H190</f>
        <v>0</v>
      </c>
      <c r="AR190" s="25" t="s">
        <v>304</v>
      </c>
      <c r="AT190" s="25" t="s">
        <v>230</v>
      </c>
      <c r="AU190" s="25" t="s">
        <v>87</v>
      </c>
      <c r="AY190" s="25" t="s">
        <v>228</v>
      </c>
      <c r="BE190" s="216">
        <f t="shared" ref="BE190:BE197" si="14">IF(N190="základní",J190,0)</f>
        <v>0</v>
      </c>
      <c r="BF190" s="216">
        <f t="shared" ref="BF190:BF197" si="15">IF(N190="snížená",J190,0)</f>
        <v>0</v>
      </c>
      <c r="BG190" s="216">
        <f t="shared" ref="BG190:BG197" si="16">IF(N190="zákl. přenesená",J190,0)</f>
        <v>0</v>
      </c>
      <c r="BH190" s="216">
        <f t="shared" ref="BH190:BH197" si="17">IF(N190="sníž. přenesená",J190,0)</f>
        <v>0</v>
      </c>
      <c r="BI190" s="216">
        <f t="shared" ref="BI190:BI197" si="18">IF(N190="nulová",J190,0)</f>
        <v>0</v>
      </c>
      <c r="BJ190" s="25" t="s">
        <v>24</v>
      </c>
      <c r="BK190" s="216">
        <f t="shared" ref="BK190:BK197" si="19">ROUND(I190*H190,2)</f>
        <v>0</v>
      </c>
      <c r="BL190" s="25" t="s">
        <v>304</v>
      </c>
      <c r="BM190" s="25" t="s">
        <v>5391</v>
      </c>
    </row>
    <row r="191" spans="2:65" s="1" customFormat="1" ht="22.5" customHeight="1">
      <c r="B191" s="42"/>
      <c r="C191" s="205" t="s">
        <v>87</v>
      </c>
      <c r="D191" s="205" t="s">
        <v>230</v>
      </c>
      <c r="E191" s="206" t="s">
        <v>5392</v>
      </c>
      <c r="F191" s="207" t="s">
        <v>5393</v>
      </c>
      <c r="G191" s="208" t="s">
        <v>515</v>
      </c>
      <c r="H191" s="209">
        <v>6</v>
      </c>
      <c r="I191" s="210"/>
      <c r="J191" s="211">
        <f t="shared" si="10"/>
        <v>0</v>
      </c>
      <c r="K191" s="207" t="s">
        <v>234</v>
      </c>
      <c r="L191" s="62"/>
      <c r="M191" s="212" t="s">
        <v>22</v>
      </c>
      <c r="N191" s="213" t="s">
        <v>50</v>
      </c>
      <c r="O191" s="43"/>
      <c r="P191" s="214">
        <f t="shared" si="11"/>
        <v>0</v>
      </c>
      <c r="Q191" s="214">
        <v>0</v>
      </c>
      <c r="R191" s="214">
        <f t="shared" si="12"/>
        <v>0</v>
      </c>
      <c r="S191" s="214">
        <v>0</v>
      </c>
      <c r="T191" s="215">
        <f t="shared" si="13"/>
        <v>0</v>
      </c>
      <c r="AR191" s="25" t="s">
        <v>304</v>
      </c>
      <c r="AT191" s="25" t="s">
        <v>230</v>
      </c>
      <c r="AU191" s="25" t="s">
        <v>87</v>
      </c>
      <c r="AY191" s="25" t="s">
        <v>228</v>
      </c>
      <c r="BE191" s="216">
        <f t="shared" si="14"/>
        <v>0</v>
      </c>
      <c r="BF191" s="216">
        <f t="shared" si="15"/>
        <v>0</v>
      </c>
      <c r="BG191" s="216">
        <f t="shared" si="16"/>
        <v>0</v>
      </c>
      <c r="BH191" s="216">
        <f t="shared" si="17"/>
        <v>0</v>
      </c>
      <c r="BI191" s="216">
        <f t="shared" si="18"/>
        <v>0</v>
      </c>
      <c r="BJ191" s="25" t="s">
        <v>24</v>
      </c>
      <c r="BK191" s="216">
        <f t="shared" si="19"/>
        <v>0</v>
      </c>
      <c r="BL191" s="25" t="s">
        <v>304</v>
      </c>
      <c r="BM191" s="25" t="s">
        <v>5394</v>
      </c>
    </row>
    <row r="192" spans="2:65" s="1" customFormat="1" ht="22.5" customHeight="1">
      <c r="B192" s="42"/>
      <c r="C192" s="205" t="s">
        <v>101</v>
      </c>
      <c r="D192" s="205" t="s">
        <v>230</v>
      </c>
      <c r="E192" s="206" t="s">
        <v>5395</v>
      </c>
      <c r="F192" s="207" t="s">
        <v>5396</v>
      </c>
      <c r="G192" s="208" t="s">
        <v>515</v>
      </c>
      <c r="H192" s="209">
        <v>10</v>
      </c>
      <c r="I192" s="210"/>
      <c r="J192" s="211">
        <f t="shared" si="10"/>
        <v>0</v>
      </c>
      <c r="K192" s="207" t="s">
        <v>234</v>
      </c>
      <c r="L192" s="62"/>
      <c r="M192" s="212" t="s">
        <v>22</v>
      </c>
      <c r="N192" s="213" t="s">
        <v>50</v>
      </c>
      <c r="O192" s="43"/>
      <c r="P192" s="214">
        <f t="shared" si="11"/>
        <v>0</v>
      </c>
      <c r="Q192" s="214">
        <v>0</v>
      </c>
      <c r="R192" s="214">
        <f t="shared" si="12"/>
        <v>0</v>
      </c>
      <c r="S192" s="214">
        <v>0</v>
      </c>
      <c r="T192" s="215">
        <f t="shared" si="13"/>
        <v>0</v>
      </c>
      <c r="AR192" s="25" t="s">
        <v>304</v>
      </c>
      <c r="AT192" s="25" t="s">
        <v>230</v>
      </c>
      <c r="AU192" s="25" t="s">
        <v>87</v>
      </c>
      <c r="AY192" s="25" t="s">
        <v>228</v>
      </c>
      <c r="BE192" s="216">
        <f t="shared" si="14"/>
        <v>0</v>
      </c>
      <c r="BF192" s="216">
        <f t="shared" si="15"/>
        <v>0</v>
      </c>
      <c r="BG192" s="216">
        <f t="shared" si="16"/>
        <v>0</v>
      </c>
      <c r="BH192" s="216">
        <f t="shared" si="17"/>
        <v>0</v>
      </c>
      <c r="BI192" s="216">
        <f t="shared" si="18"/>
        <v>0</v>
      </c>
      <c r="BJ192" s="25" t="s">
        <v>24</v>
      </c>
      <c r="BK192" s="216">
        <f t="shared" si="19"/>
        <v>0</v>
      </c>
      <c r="BL192" s="25" t="s">
        <v>304</v>
      </c>
      <c r="BM192" s="25" t="s">
        <v>5397</v>
      </c>
    </row>
    <row r="193" spans="2:65" s="1" customFormat="1" ht="22.5" customHeight="1">
      <c r="B193" s="42"/>
      <c r="C193" s="205" t="s">
        <v>235</v>
      </c>
      <c r="D193" s="205" t="s">
        <v>230</v>
      </c>
      <c r="E193" s="206" t="s">
        <v>5398</v>
      </c>
      <c r="F193" s="207" t="s">
        <v>5399</v>
      </c>
      <c r="G193" s="208" t="s">
        <v>515</v>
      </c>
      <c r="H193" s="209">
        <v>2</v>
      </c>
      <c r="I193" s="210"/>
      <c r="J193" s="211">
        <f t="shared" si="10"/>
        <v>0</v>
      </c>
      <c r="K193" s="207" t="s">
        <v>234</v>
      </c>
      <c r="L193" s="62"/>
      <c r="M193" s="212" t="s">
        <v>22</v>
      </c>
      <c r="N193" s="213" t="s">
        <v>50</v>
      </c>
      <c r="O193" s="43"/>
      <c r="P193" s="214">
        <f t="shared" si="11"/>
        <v>0</v>
      </c>
      <c r="Q193" s="214">
        <v>0</v>
      </c>
      <c r="R193" s="214">
        <f t="shared" si="12"/>
        <v>0</v>
      </c>
      <c r="S193" s="214">
        <v>0</v>
      </c>
      <c r="T193" s="215">
        <f t="shared" si="13"/>
        <v>0</v>
      </c>
      <c r="AR193" s="25" t="s">
        <v>304</v>
      </c>
      <c r="AT193" s="25" t="s">
        <v>230</v>
      </c>
      <c r="AU193" s="25" t="s">
        <v>87</v>
      </c>
      <c r="AY193" s="25" t="s">
        <v>228</v>
      </c>
      <c r="BE193" s="216">
        <f t="shared" si="14"/>
        <v>0</v>
      </c>
      <c r="BF193" s="216">
        <f t="shared" si="15"/>
        <v>0</v>
      </c>
      <c r="BG193" s="216">
        <f t="shared" si="16"/>
        <v>0</v>
      </c>
      <c r="BH193" s="216">
        <f t="shared" si="17"/>
        <v>0</v>
      </c>
      <c r="BI193" s="216">
        <f t="shared" si="18"/>
        <v>0</v>
      </c>
      <c r="BJ193" s="25" t="s">
        <v>24</v>
      </c>
      <c r="BK193" s="216">
        <f t="shared" si="19"/>
        <v>0</v>
      </c>
      <c r="BL193" s="25" t="s">
        <v>304</v>
      </c>
      <c r="BM193" s="25" t="s">
        <v>5400</v>
      </c>
    </row>
    <row r="194" spans="2:65" s="1" customFormat="1" ht="22.5" customHeight="1">
      <c r="B194" s="42"/>
      <c r="C194" s="205" t="s">
        <v>251</v>
      </c>
      <c r="D194" s="205" t="s">
        <v>230</v>
      </c>
      <c r="E194" s="206" t="s">
        <v>5401</v>
      </c>
      <c r="F194" s="207" t="s">
        <v>5402</v>
      </c>
      <c r="G194" s="208" t="s">
        <v>2949</v>
      </c>
      <c r="H194" s="209">
        <v>5</v>
      </c>
      <c r="I194" s="210"/>
      <c r="J194" s="211">
        <f t="shared" si="10"/>
        <v>0</v>
      </c>
      <c r="K194" s="207" t="s">
        <v>3144</v>
      </c>
      <c r="L194" s="62"/>
      <c r="M194" s="212" t="s">
        <v>22</v>
      </c>
      <c r="N194" s="213" t="s">
        <v>50</v>
      </c>
      <c r="O194" s="43"/>
      <c r="P194" s="214">
        <f t="shared" si="11"/>
        <v>0</v>
      </c>
      <c r="Q194" s="214">
        <v>0</v>
      </c>
      <c r="R194" s="214">
        <f t="shared" si="12"/>
        <v>0</v>
      </c>
      <c r="S194" s="214">
        <v>0</v>
      </c>
      <c r="T194" s="215">
        <f t="shared" si="13"/>
        <v>0</v>
      </c>
      <c r="AR194" s="25" t="s">
        <v>304</v>
      </c>
      <c r="AT194" s="25" t="s">
        <v>230</v>
      </c>
      <c r="AU194" s="25" t="s">
        <v>87</v>
      </c>
      <c r="AY194" s="25" t="s">
        <v>228</v>
      </c>
      <c r="BE194" s="216">
        <f t="shared" si="14"/>
        <v>0</v>
      </c>
      <c r="BF194" s="216">
        <f t="shared" si="15"/>
        <v>0</v>
      </c>
      <c r="BG194" s="216">
        <f t="shared" si="16"/>
        <v>0</v>
      </c>
      <c r="BH194" s="216">
        <f t="shared" si="17"/>
        <v>0</v>
      </c>
      <c r="BI194" s="216">
        <f t="shared" si="18"/>
        <v>0</v>
      </c>
      <c r="BJ194" s="25" t="s">
        <v>24</v>
      </c>
      <c r="BK194" s="216">
        <f t="shared" si="19"/>
        <v>0</v>
      </c>
      <c r="BL194" s="25" t="s">
        <v>304</v>
      </c>
      <c r="BM194" s="25" t="s">
        <v>5403</v>
      </c>
    </row>
    <row r="195" spans="2:65" s="1" customFormat="1" ht="22.5" customHeight="1">
      <c r="B195" s="42"/>
      <c r="C195" s="205" t="s">
        <v>255</v>
      </c>
      <c r="D195" s="205" t="s">
        <v>230</v>
      </c>
      <c r="E195" s="206" t="s">
        <v>93</v>
      </c>
      <c r="F195" s="207" t="s">
        <v>5404</v>
      </c>
      <c r="G195" s="208" t="s">
        <v>852</v>
      </c>
      <c r="H195" s="209">
        <v>3</v>
      </c>
      <c r="I195" s="210"/>
      <c r="J195" s="211">
        <f t="shared" si="10"/>
        <v>0</v>
      </c>
      <c r="K195" s="207" t="s">
        <v>3144</v>
      </c>
      <c r="L195" s="62"/>
      <c r="M195" s="212" t="s">
        <v>22</v>
      </c>
      <c r="N195" s="213" t="s">
        <v>50</v>
      </c>
      <c r="O195" s="43"/>
      <c r="P195" s="214">
        <f t="shared" si="11"/>
        <v>0</v>
      </c>
      <c r="Q195" s="214">
        <v>0</v>
      </c>
      <c r="R195" s="214">
        <f t="shared" si="12"/>
        <v>0</v>
      </c>
      <c r="S195" s="214">
        <v>0</v>
      </c>
      <c r="T195" s="215">
        <f t="shared" si="13"/>
        <v>0</v>
      </c>
      <c r="AR195" s="25" t="s">
        <v>304</v>
      </c>
      <c r="AT195" s="25" t="s">
        <v>230</v>
      </c>
      <c r="AU195" s="25" t="s">
        <v>87</v>
      </c>
      <c r="AY195" s="25" t="s">
        <v>228</v>
      </c>
      <c r="BE195" s="216">
        <f t="shared" si="14"/>
        <v>0</v>
      </c>
      <c r="BF195" s="216">
        <f t="shared" si="15"/>
        <v>0</v>
      </c>
      <c r="BG195" s="216">
        <f t="shared" si="16"/>
        <v>0</v>
      </c>
      <c r="BH195" s="216">
        <f t="shared" si="17"/>
        <v>0</v>
      </c>
      <c r="BI195" s="216">
        <f t="shared" si="18"/>
        <v>0</v>
      </c>
      <c r="BJ195" s="25" t="s">
        <v>24</v>
      </c>
      <c r="BK195" s="216">
        <f t="shared" si="19"/>
        <v>0</v>
      </c>
      <c r="BL195" s="25" t="s">
        <v>304</v>
      </c>
      <c r="BM195" s="25" t="s">
        <v>5405</v>
      </c>
    </row>
    <row r="196" spans="2:65" s="1" customFormat="1" ht="22.5" customHeight="1">
      <c r="B196" s="42"/>
      <c r="C196" s="205" t="s">
        <v>260</v>
      </c>
      <c r="D196" s="205" t="s">
        <v>230</v>
      </c>
      <c r="E196" s="206" t="s">
        <v>5406</v>
      </c>
      <c r="F196" s="207" t="s">
        <v>5407</v>
      </c>
      <c r="G196" s="208" t="s">
        <v>852</v>
      </c>
      <c r="H196" s="209">
        <v>2</v>
      </c>
      <c r="I196" s="210"/>
      <c r="J196" s="211">
        <f t="shared" si="10"/>
        <v>0</v>
      </c>
      <c r="K196" s="207" t="s">
        <v>3144</v>
      </c>
      <c r="L196" s="62"/>
      <c r="M196" s="212" t="s">
        <v>22</v>
      </c>
      <c r="N196" s="213" t="s">
        <v>50</v>
      </c>
      <c r="O196" s="43"/>
      <c r="P196" s="214">
        <f t="shared" si="11"/>
        <v>0</v>
      </c>
      <c r="Q196" s="214">
        <v>0</v>
      </c>
      <c r="R196" s="214">
        <f t="shared" si="12"/>
        <v>0</v>
      </c>
      <c r="S196" s="214">
        <v>0</v>
      </c>
      <c r="T196" s="215">
        <f t="shared" si="13"/>
        <v>0</v>
      </c>
      <c r="AR196" s="25" t="s">
        <v>304</v>
      </c>
      <c r="AT196" s="25" t="s">
        <v>230</v>
      </c>
      <c r="AU196" s="25" t="s">
        <v>87</v>
      </c>
      <c r="AY196" s="25" t="s">
        <v>228</v>
      </c>
      <c r="BE196" s="216">
        <f t="shared" si="14"/>
        <v>0</v>
      </c>
      <c r="BF196" s="216">
        <f t="shared" si="15"/>
        <v>0</v>
      </c>
      <c r="BG196" s="216">
        <f t="shared" si="16"/>
        <v>0</v>
      </c>
      <c r="BH196" s="216">
        <f t="shared" si="17"/>
        <v>0</v>
      </c>
      <c r="BI196" s="216">
        <f t="shared" si="18"/>
        <v>0</v>
      </c>
      <c r="BJ196" s="25" t="s">
        <v>24</v>
      </c>
      <c r="BK196" s="216">
        <f t="shared" si="19"/>
        <v>0</v>
      </c>
      <c r="BL196" s="25" t="s">
        <v>304</v>
      </c>
      <c r="BM196" s="25" t="s">
        <v>5408</v>
      </c>
    </row>
    <row r="197" spans="2:65" s="1" customFormat="1" ht="22.5" customHeight="1">
      <c r="B197" s="42"/>
      <c r="C197" s="205" t="s">
        <v>267</v>
      </c>
      <c r="D197" s="205" t="s">
        <v>230</v>
      </c>
      <c r="E197" s="206" t="s">
        <v>5409</v>
      </c>
      <c r="F197" s="207" t="s">
        <v>5410</v>
      </c>
      <c r="G197" s="208" t="s">
        <v>1024</v>
      </c>
      <c r="H197" s="279"/>
      <c r="I197" s="210"/>
      <c r="J197" s="211">
        <f t="shared" si="10"/>
        <v>0</v>
      </c>
      <c r="K197" s="207" t="s">
        <v>234</v>
      </c>
      <c r="L197" s="62"/>
      <c r="M197" s="212" t="s">
        <v>22</v>
      </c>
      <c r="N197" s="213" t="s">
        <v>50</v>
      </c>
      <c r="O197" s="43"/>
      <c r="P197" s="214">
        <f t="shared" si="11"/>
        <v>0</v>
      </c>
      <c r="Q197" s="214">
        <v>0</v>
      </c>
      <c r="R197" s="214">
        <f t="shared" si="12"/>
        <v>0</v>
      </c>
      <c r="S197" s="214">
        <v>0</v>
      </c>
      <c r="T197" s="215">
        <f t="shared" si="13"/>
        <v>0</v>
      </c>
      <c r="AR197" s="25" t="s">
        <v>304</v>
      </c>
      <c r="AT197" s="25" t="s">
        <v>230</v>
      </c>
      <c r="AU197" s="25" t="s">
        <v>87</v>
      </c>
      <c r="AY197" s="25" t="s">
        <v>228</v>
      </c>
      <c r="BE197" s="216">
        <f t="shared" si="14"/>
        <v>0</v>
      </c>
      <c r="BF197" s="216">
        <f t="shared" si="15"/>
        <v>0</v>
      </c>
      <c r="BG197" s="216">
        <f t="shared" si="16"/>
        <v>0</v>
      </c>
      <c r="BH197" s="216">
        <f t="shared" si="17"/>
        <v>0</v>
      </c>
      <c r="BI197" s="216">
        <f t="shared" si="18"/>
        <v>0</v>
      </c>
      <c r="BJ197" s="25" t="s">
        <v>24</v>
      </c>
      <c r="BK197" s="216">
        <f t="shared" si="19"/>
        <v>0</v>
      </c>
      <c r="BL197" s="25" t="s">
        <v>304</v>
      </c>
      <c r="BM197" s="25" t="s">
        <v>5411</v>
      </c>
    </row>
    <row r="198" spans="2:65" s="11" customFormat="1" ht="29.85" customHeight="1">
      <c r="B198" s="188"/>
      <c r="C198" s="189"/>
      <c r="D198" s="202" t="s">
        <v>78</v>
      </c>
      <c r="E198" s="203" t="s">
        <v>3146</v>
      </c>
      <c r="F198" s="203" t="s">
        <v>5412</v>
      </c>
      <c r="G198" s="189"/>
      <c r="H198" s="189"/>
      <c r="I198" s="192"/>
      <c r="J198" s="204">
        <f>BK198</f>
        <v>0</v>
      </c>
      <c r="K198" s="189"/>
      <c r="L198" s="194"/>
      <c r="M198" s="195"/>
      <c r="N198" s="196"/>
      <c r="O198" s="196"/>
      <c r="P198" s="197">
        <f>SUM(P199:P211)</f>
        <v>0</v>
      </c>
      <c r="Q198" s="196"/>
      <c r="R198" s="197">
        <f>SUM(R199:R211)</f>
        <v>0</v>
      </c>
      <c r="S198" s="196"/>
      <c r="T198" s="198">
        <f>SUM(T199:T211)</f>
        <v>0</v>
      </c>
      <c r="AR198" s="199" t="s">
        <v>87</v>
      </c>
      <c r="AT198" s="200" t="s">
        <v>78</v>
      </c>
      <c r="AU198" s="200" t="s">
        <v>24</v>
      </c>
      <c r="AY198" s="199" t="s">
        <v>228</v>
      </c>
      <c r="BK198" s="201">
        <f>SUM(BK199:BK211)</f>
        <v>0</v>
      </c>
    </row>
    <row r="199" spans="2:65" s="1" customFormat="1" ht="22.5" customHeight="1">
      <c r="B199" s="42"/>
      <c r="C199" s="205" t="s">
        <v>24</v>
      </c>
      <c r="D199" s="205" t="s">
        <v>230</v>
      </c>
      <c r="E199" s="206" t="s">
        <v>5413</v>
      </c>
      <c r="F199" s="207" t="s">
        <v>5414</v>
      </c>
      <c r="G199" s="208" t="s">
        <v>328</v>
      </c>
      <c r="H199" s="209">
        <v>24</v>
      </c>
      <c r="I199" s="210"/>
      <c r="J199" s="211">
        <f t="shared" ref="J199:J211" si="20">ROUND(I199*H199,2)</f>
        <v>0</v>
      </c>
      <c r="K199" s="207" t="s">
        <v>234</v>
      </c>
      <c r="L199" s="62"/>
      <c r="M199" s="212" t="s">
        <v>22</v>
      </c>
      <c r="N199" s="213" t="s">
        <v>50</v>
      </c>
      <c r="O199" s="43"/>
      <c r="P199" s="214">
        <f t="shared" ref="P199:P211" si="21">O199*H199</f>
        <v>0</v>
      </c>
      <c r="Q199" s="214">
        <v>0</v>
      </c>
      <c r="R199" s="214">
        <f t="shared" ref="R199:R211" si="22">Q199*H199</f>
        <v>0</v>
      </c>
      <c r="S199" s="214">
        <v>0</v>
      </c>
      <c r="T199" s="215">
        <f t="shared" ref="T199:T211" si="23">S199*H199</f>
        <v>0</v>
      </c>
      <c r="AR199" s="25" t="s">
        <v>304</v>
      </c>
      <c r="AT199" s="25" t="s">
        <v>230</v>
      </c>
      <c r="AU199" s="25" t="s">
        <v>87</v>
      </c>
      <c r="AY199" s="25" t="s">
        <v>228</v>
      </c>
      <c r="BE199" s="216">
        <f t="shared" ref="BE199:BE211" si="24">IF(N199="základní",J199,0)</f>
        <v>0</v>
      </c>
      <c r="BF199" s="216">
        <f t="shared" ref="BF199:BF211" si="25">IF(N199="snížená",J199,0)</f>
        <v>0</v>
      </c>
      <c r="BG199" s="216">
        <f t="shared" ref="BG199:BG211" si="26">IF(N199="zákl. přenesená",J199,0)</f>
        <v>0</v>
      </c>
      <c r="BH199" s="216">
        <f t="shared" ref="BH199:BH211" si="27">IF(N199="sníž. přenesená",J199,0)</f>
        <v>0</v>
      </c>
      <c r="BI199" s="216">
        <f t="shared" ref="BI199:BI211" si="28">IF(N199="nulová",J199,0)</f>
        <v>0</v>
      </c>
      <c r="BJ199" s="25" t="s">
        <v>24</v>
      </c>
      <c r="BK199" s="216">
        <f t="shared" ref="BK199:BK211" si="29">ROUND(I199*H199,2)</f>
        <v>0</v>
      </c>
      <c r="BL199" s="25" t="s">
        <v>304</v>
      </c>
      <c r="BM199" s="25" t="s">
        <v>5415</v>
      </c>
    </row>
    <row r="200" spans="2:65" s="1" customFormat="1" ht="22.5" customHeight="1">
      <c r="B200" s="42"/>
      <c r="C200" s="205" t="s">
        <v>87</v>
      </c>
      <c r="D200" s="205" t="s">
        <v>230</v>
      </c>
      <c r="E200" s="206" t="s">
        <v>5416</v>
      </c>
      <c r="F200" s="207" t="s">
        <v>5417</v>
      </c>
      <c r="G200" s="208" t="s">
        <v>328</v>
      </c>
      <c r="H200" s="209">
        <v>130</v>
      </c>
      <c r="I200" s="210"/>
      <c r="J200" s="211">
        <f t="shared" si="20"/>
        <v>0</v>
      </c>
      <c r="K200" s="207" t="s">
        <v>234</v>
      </c>
      <c r="L200" s="62"/>
      <c r="M200" s="212" t="s">
        <v>22</v>
      </c>
      <c r="N200" s="213" t="s">
        <v>50</v>
      </c>
      <c r="O200" s="43"/>
      <c r="P200" s="214">
        <f t="shared" si="21"/>
        <v>0</v>
      </c>
      <c r="Q200" s="214">
        <v>0</v>
      </c>
      <c r="R200" s="214">
        <f t="shared" si="22"/>
        <v>0</v>
      </c>
      <c r="S200" s="214">
        <v>0</v>
      </c>
      <c r="T200" s="215">
        <f t="shared" si="23"/>
        <v>0</v>
      </c>
      <c r="AR200" s="25" t="s">
        <v>304</v>
      </c>
      <c r="AT200" s="25" t="s">
        <v>230</v>
      </c>
      <c r="AU200" s="25" t="s">
        <v>87</v>
      </c>
      <c r="AY200" s="25" t="s">
        <v>228</v>
      </c>
      <c r="BE200" s="216">
        <f t="shared" si="24"/>
        <v>0</v>
      </c>
      <c r="BF200" s="216">
        <f t="shared" si="25"/>
        <v>0</v>
      </c>
      <c r="BG200" s="216">
        <f t="shared" si="26"/>
        <v>0</v>
      </c>
      <c r="BH200" s="216">
        <f t="shared" si="27"/>
        <v>0</v>
      </c>
      <c r="BI200" s="216">
        <f t="shared" si="28"/>
        <v>0</v>
      </c>
      <c r="BJ200" s="25" t="s">
        <v>24</v>
      </c>
      <c r="BK200" s="216">
        <f t="shared" si="29"/>
        <v>0</v>
      </c>
      <c r="BL200" s="25" t="s">
        <v>304</v>
      </c>
      <c r="BM200" s="25" t="s">
        <v>5418</v>
      </c>
    </row>
    <row r="201" spans="2:65" s="1" customFormat="1" ht="22.5" customHeight="1">
      <c r="B201" s="42"/>
      <c r="C201" s="205" t="s">
        <v>101</v>
      </c>
      <c r="D201" s="205" t="s">
        <v>230</v>
      </c>
      <c r="E201" s="206" t="s">
        <v>5419</v>
      </c>
      <c r="F201" s="207" t="s">
        <v>5420</v>
      </c>
      <c r="G201" s="208" t="s">
        <v>328</v>
      </c>
      <c r="H201" s="209">
        <v>18</v>
      </c>
      <c r="I201" s="210"/>
      <c r="J201" s="211">
        <f t="shared" si="20"/>
        <v>0</v>
      </c>
      <c r="K201" s="207" t="s">
        <v>234</v>
      </c>
      <c r="L201" s="62"/>
      <c r="M201" s="212" t="s">
        <v>22</v>
      </c>
      <c r="N201" s="213" t="s">
        <v>50</v>
      </c>
      <c r="O201" s="43"/>
      <c r="P201" s="214">
        <f t="shared" si="21"/>
        <v>0</v>
      </c>
      <c r="Q201" s="214">
        <v>0</v>
      </c>
      <c r="R201" s="214">
        <f t="shared" si="22"/>
        <v>0</v>
      </c>
      <c r="S201" s="214">
        <v>0</v>
      </c>
      <c r="T201" s="215">
        <f t="shared" si="23"/>
        <v>0</v>
      </c>
      <c r="AR201" s="25" t="s">
        <v>304</v>
      </c>
      <c r="AT201" s="25" t="s">
        <v>230</v>
      </c>
      <c r="AU201" s="25" t="s">
        <v>87</v>
      </c>
      <c r="AY201" s="25" t="s">
        <v>228</v>
      </c>
      <c r="BE201" s="216">
        <f t="shared" si="24"/>
        <v>0</v>
      </c>
      <c r="BF201" s="216">
        <f t="shared" si="25"/>
        <v>0</v>
      </c>
      <c r="BG201" s="216">
        <f t="shared" si="26"/>
        <v>0</v>
      </c>
      <c r="BH201" s="216">
        <f t="shared" si="27"/>
        <v>0</v>
      </c>
      <c r="BI201" s="216">
        <f t="shared" si="28"/>
        <v>0</v>
      </c>
      <c r="BJ201" s="25" t="s">
        <v>24</v>
      </c>
      <c r="BK201" s="216">
        <f t="shared" si="29"/>
        <v>0</v>
      </c>
      <c r="BL201" s="25" t="s">
        <v>304</v>
      </c>
      <c r="BM201" s="25" t="s">
        <v>5421</v>
      </c>
    </row>
    <row r="202" spans="2:65" s="1" customFormat="1" ht="22.5" customHeight="1">
      <c r="B202" s="42"/>
      <c r="C202" s="205" t="s">
        <v>235</v>
      </c>
      <c r="D202" s="205" t="s">
        <v>230</v>
      </c>
      <c r="E202" s="206" t="s">
        <v>5422</v>
      </c>
      <c r="F202" s="207" t="s">
        <v>5423</v>
      </c>
      <c r="G202" s="208" t="s">
        <v>328</v>
      </c>
      <c r="H202" s="209">
        <v>2</v>
      </c>
      <c r="I202" s="210"/>
      <c r="J202" s="211">
        <f t="shared" si="20"/>
        <v>0</v>
      </c>
      <c r="K202" s="207" t="s">
        <v>234</v>
      </c>
      <c r="L202" s="62"/>
      <c r="M202" s="212" t="s">
        <v>22</v>
      </c>
      <c r="N202" s="213" t="s">
        <v>50</v>
      </c>
      <c r="O202" s="43"/>
      <c r="P202" s="214">
        <f t="shared" si="21"/>
        <v>0</v>
      </c>
      <c r="Q202" s="214">
        <v>0</v>
      </c>
      <c r="R202" s="214">
        <f t="shared" si="22"/>
        <v>0</v>
      </c>
      <c r="S202" s="214">
        <v>0</v>
      </c>
      <c r="T202" s="215">
        <f t="shared" si="23"/>
        <v>0</v>
      </c>
      <c r="AR202" s="25" t="s">
        <v>304</v>
      </c>
      <c r="AT202" s="25" t="s">
        <v>230</v>
      </c>
      <c r="AU202" s="25" t="s">
        <v>87</v>
      </c>
      <c r="AY202" s="25" t="s">
        <v>228</v>
      </c>
      <c r="BE202" s="216">
        <f t="shared" si="24"/>
        <v>0</v>
      </c>
      <c r="BF202" s="216">
        <f t="shared" si="25"/>
        <v>0</v>
      </c>
      <c r="BG202" s="216">
        <f t="shared" si="26"/>
        <v>0</v>
      </c>
      <c r="BH202" s="216">
        <f t="shared" si="27"/>
        <v>0</v>
      </c>
      <c r="BI202" s="216">
        <f t="shared" si="28"/>
        <v>0</v>
      </c>
      <c r="BJ202" s="25" t="s">
        <v>24</v>
      </c>
      <c r="BK202" s="216">
        <f t="shared" si="29"/>
        <v>0</v>
      </c>
      <c r="BL202" s="25" t="s">
        <v>304</v>
      </c>
      <c r="BM202" s="25" t="s">
        <v>5424</v>
      </c>
    </row>
    <row r="203" spans="2:65" s="1" customFormat="1" ht="22.5" customHeight="1">
      <c r="B203" s="42"/>
      <c r="C203" s="205" t="s">
        <v>251</v>
      </c>
      <c r="D203" s="205" t="s">
        <v>230</v>
      </c>
      <c r="E203" s="206" t="s">
        <v>5425</v>
      </c>
      <c r="F203" s="207" t="s">
        <v>5426</v>
      </c>
      <c r="G203" s="208" t="s">
        <v>328</v>
      </c>
      <c r="H203" s="209">
        <v>12</v>
      </c>
      <c r="I203" s="210"/>
      <c r="J203" s="211">
        <f t="shared" si="20"/>
        <v>0</v>
      </c>
      <c r="K203" s="207" t="s">
        <v>234</v>
      </c>
      <c r="L203" s="62"/>
      <c r="M203" s="212" t="s">
        <v>22</v>
      </c>
      <c r="N203" s="213" t="s">
        <v>50</v>
      </c>
      <c r="O203" s="43"/>
      <c r="P203" s="214">
        <f t="shared" si="21"/>
        <v>0</v>
      </c>
      <c r="Q203" s="214">
        <v>0</v>
      </c>
      <c r="R203" s="214">
        <f t="shared" si="22"/>
        <v>0</v>
      </c>
      <c r="S203" s="214">
        <v>0</v>
      </c>
      <c r="T203" s="215">
        <f t="shared" si="23"/>
        <v>0</v>
      </c>
      <c r="AR203" s="25" t="s">
        <v>304</v>
      </c>
      <c r="AT203" s="25" t="s">
        <v>230</v>
      </c>
      <c r="AU203" s="25" t="s">
        <v>87</v>
      </c>
      <c r="AY203" s="25" t="s">
        <v>228</v>
      </c>
      <c r="BE203" s="216">
        <f t="shared" si="24"/>
        <v>0</v>
      </c>
      <c r="BF203" s="216">
        <f t="shared" si="25"/>
        <v>0</v>
      </c>
      <c r="BG203" s="216">
        <f t="shared" si="26"/>
        <v>0</v>
      </c>
      <c r="BH203" s="216">
        <f t="shared" si="27"/>
        <v>0</v>
      </c>
      <c r="BI203" s="216">
        <f t="shared" si="28"/>
        <v>0</v>
      </c>
      <c r="BJ203" s="25" t="s">
        <v>24</v>
      </c>
      <c r="BK203" s="216">
        <f t="shared" si="29"/>
        <v>0</v>
      </c>
      <c r="BL203" s="25" t="s">
        <v>304</v>
      </c>
      <c r="BM203" s="25" t="s">
        <v>5427</v>
      </c>
    </row>
    <row r="204" spans="2:65" s="1" customFormat="1" ht="22.5" customHeight="1">
      <c r="B204" s="42"/>
      <c r="C204" s="205" t="s">
        <v>255</v>
      </c>
      <c r="D204" s="205" t="s">
        <v>230</v>
      </c>
      <c r="E204" s="206" t="s">
        <v>5428</v>
      </c>
      <c r="F204" s="207" t="s">
        <v>5429</v>
      </c>
      <c r="G204" s="208" t="s">
        <v>515</v>
      </c>
      <c r="H204" s="209">
        <v>9</v>
      </c>
      <c r="I204" s="210"/>
      <c r="J204" s="211">
        <f t="shared" si="20"/>
        <v>0</v>
      </c>
      <c r="K204" s="207" t="s">
        <v>234</v>
      </c>
      <c r="L204" s="62"/>
      <c r="M204" s="212" t="s">
        <v>22</v>
      </c>
      <c r="N204" s="213" t="s">
        <v>50</v>
      </c>
      <c r="O204" s="43"/>
      <c r="P204" s="214">
        <f t="shared" si="21"/>
        <v>0</v>
      </c>
      <c r="Q204" s="214">
        <v>0</v>
      </c>
      <c r="R204" s="214">
        <f t="shared" si="22"/>
        <v>0</v>
      </c>
      <c r="S204" s="214">
        <v>0</v>
      </c>
      <c r="T204" s="215">
        <f t="shared" si="23"/>
        <v>0</v>
      </c>
      <c r="AR204" s="25" t="s">
        <v>304</v>
      </c>
      <c r="AT204" s="25" t="s">
        <v>230</v>
      </c>
      <c r="AU204" s="25" t="s">
        <v>87</v>
      </c>
      <c r="AY204" s="25" t="s">
        <v>228</v>
      </c>
      <c r="BE204" s="216">
        <f t="shared" si="24"/>
        <v>0</v>
      </c>
      <c r="BF204" s="216">
        <f t="shared" si="25"/>
        <v>0</v>
      </c>
      <c r="BG204" s="216">
        <f t="shared" si="26"/>
        <v>0</v>
      </c>
      <c r="BH204" s="216">
        <f t="shared" si="27"/>
        <v>0</v>
      </c>
      <c r="BI204" s="216">
        <f t="shared" si="28"/>
        <v>0</v>
      </c>
      <c r="BJ204" s="25" t="s">
        <v>24</v>
      </c>
      <c r="BK204" s="216">
        <f t="shared" si="29"/>
        <v>0</v>
      </c>
      <c r="BL204" s="25" t="s">
        <v>304</v>
      </c>
      <c r="BM204" s="25" t="s">
        <v>5430</v>
      </c>
    </row>
    <row r="205" spans="2:65" s="1" customFormat="1" ht="22.5" customHeight="1">
      <c r="B205" s="42"/>
      <c r="C205" s="205" t="s">
        <v>260</v>
      </c>
      <c r="D205" s="205" t="s">
        <v>230</v>
      </c>
      <c r="E205" s="206" t="s">
        <v>5431</v>
      </c>
      <c r="F205" s="207" t="s">
        <v>5432</v>
      </c>
      <c r="G205" s="208" t="s">
        <v>515</v>
      </c>
      <c r="H205" s="209">
        <v>2</v>
      </c>
      <c r="I205" s="210"/>
      <c r="J205" s="211">
        <f t="shared" si="20"/>
        <v>0</v>
      </c>
      <c r="K205" s="207" t="s">
        <v>234</v>
      </c>
      <c r="L205" s="62"/>
      <c r="M205" s="212" t="s">
        <v>22</v>
      </c>
      <c r="N205" s="213" t="s">
        <v>50</v>
      </c>
      <c r="O205" s="43"/>
      <c r="P205" s="214">
        <f t="shared" si="21"/>
        <v>0</v>
      </c>
      <c r="Q205" s="214">
        <v>0</v>
      </c>
      <c r="R205" s="214">
        <f t="shared" si="22"/>
        <v>0</v>
      </c>
      <c r="S205" s="214">
        <v>0</v>
      </c>
      <c r="T205" s="215">
        <f t="shared" si="23"/>
        <v>0</v>
      </c>
      <c r="AR205" s="25" t="s">
        <v>304</v>
      </c>
      <c r="AT205" s="25" t="s">
        <v>230</v>
      </c>
      <c r="AU205" s="25" t="s">
        <v>87</v>
      </c>
      <c r="AY205" s="25" t="s">
        <v>228</v>
      </c>
      <c r="BE205" s="216">
        <f t="shared" si="24"/>
        <v>0</v>
      </c>
      <c r="BF205" s="216">
        <f t="shared" si="25"/>
        <v>0</v>
      </c>
      <c r="BG205" s="216">
        <f t="shared" si="26"/>
        <v>0</v>
      </c>
      <c r="BH205" s="216">
        <f t="shared" si="27"/>
        <v>0</v>
      </c>
      <c r="BI205" s="216">
        <f t="shared" si="28"/>
        <v>0</v>
      </c>
      <c r="BJ205" s="25" t="s">
        <v>24</v>
      </c>
      <c r="BK205" s="216">
        <f t="shared" si="29"/>
        <v>0</v>
      </c>
      <c r="BL205" s="25" t="s">
        <v>304</v>
      </c>
      <c r="BM205" s="25" t="s">
        <v>5433</v>
      </c>
    </row>
    <row r="206" spans="2:65" s="1" customFormat="1" ht="22.5" customHeight="1">
      <c r="B206" s="42"/>
      <c r="C206" s="205" t="s">
        <v>267</v>
      </c>
      <c r="D206" s="205" t="s">
        <v>230</v>
      </c>
      <c r="E206" s="206" t="s">
        <v>5434</v>
      </c>
      <c r="F206" s="207" t="s">
        <v>5435</v>
      </c>
      <c r="G206" s="208" t="s">
        <v>515</v>
      </c>
      <c r="H206" s="209">
        <v>1</v>
      </c>
      <c r="I206" s="210"/>
      <c r="J206" s="211">
        <f t="shared" si="20"/>
        <v>0</v>
      </c>
      <c r="K206" s="207" t="s">
        <v>234</v>
      </c>
      <c r="L206" s="62"/>
      <c r="M206" s="212" t="s">
        <v>22</v>
      </c>
      <c r="N206" s="213" t="s">
        <v>50</v>
      </c>
      <c r="O206" s="43"/>
      <c r="P206" s="214">
        <f t="shared" si="21"/>
        <v>0</v>
      </c>
      <c r="Q206" s="214">
        <v>0</v>
      </c>
      <c r="R206" s="214">
        <f t="shared" si="22"/>
        <v>0</v>
      </c>
      <c r="S206" s="214">
        <v>0</v>
      </c>
      <c r="T206" s="215">
        <f t="shared" si="23"/>
        <v>0</v>
      </c>
      <c r="AR206" s="25" t="s">
        <v>304</v>
      </c>
      <c r="AT206" s="25" t="s">
        <v>230</v>
      </c>
      <c r="AU206" s="25" t="s">
        <v>87</v>
      </c>
      <c r="AY206" s="25" t="s">
        <v>228</v>
      </c>
      <c r="BE206" s="216">
        <f t="shared" si="24"/>
        <v>0</v>
      </c>
      <c r="BF206" s="216">
        <f t="shared" si="25"/>
        <v>0</v>
      </c>
      <c r="BG206" s="216">
        <f t="shared" si="26"/>
        <v>0</v>
      </c>
      <c r="BH206" s="216">
        <f t="shared" si="27"/>
        <v>0</v>
      </c>
      <c r="BI206" s="216">
        <f t="shared" si="28"/>
        <v>0</v>
      </c>
      <c r="BJ206" s="25" t="s">
        <v>24</v>
      </c>
      <c r="BK206" s="216">
        <f t="shared" si="29"/>
        <v>0</v>
      </c>
      <c r="BL206" s="25" t="s">
        <v>304</v>
      </c>
      <c r="BM206" s="25" t="s">
        <v>5436</v>
      </c>
    </row>
    <row r="207" spans="2:65" s="1" customFormat="1" ht="22.5" customHeight="1">
      <c r="B207" s="42"/>
      <c r="C207" s="205" t="s">
        <v>272</v>
      </c>
      <c r="D207" s="205" t="s">
        <v>230</v>
      </c>
      <c r="E207" s="206" t="s">
        <v>5437</v>
      </c>
      <c r="F207" s="207" t="s">
        <v>5438</v>
      </c>
      <c r="G207" s="208" t="s">
        <v>328</v>
      </c>
      <c r="H207" s="209">
        <v>174</v>
      </c>
      <c r="I207" s="210"/>
      <c r="J207" s="211">
        <f t="shared" si="20"/>
        <v>0</v>
      </c>
      <c r="K207" s="207" t="s">
        <v>234</v>
      </c>
      <c r="L207" s="62"/>
      <c r="M207" s="212" t="s">
        <v>22</v>
      </c>
      <c r="N207" s="213" t="s">
        <v>50</v>
      </c>
      <c r="O207" s="43"/>
      <c r="P207" s="214">
        <f t="shared" si="21"/>
        <v>0</v>
      </c>
      <c r="Q207" s="214">
        <v>0</v>
      </c>
      <c r="R207" s="214">
        <f t="shared" si="22"/>
        <v>0</v>
      </c>
      <c r="S207" s="214">
        <v>0</v>
      </c>
      <c r="T207" s="215">
        <f t="shared" si="23"/>
        <v>0</v>
      </c>
      <c r="AR207" s="25" t="s">
        <v>304</v>
      </c>
      <c r="AT207" s="25" t="s">
        <v>230</v>
      </c>
      <c r="AU207" s="25" t="s">
        <v>87</v>
      </c>
      <c r="AY207" s="25" t="s">
        <v>228</v>
      </c>
      <c r="BE207" s="216">
        <f t="shared" si="24"/>
        <v>0</v>
      </c>
      <c r="BF207" s="216">
        <f t="shared" si="25"/>
        <v>0</v>
      </c>
      <c r="BG207" s="216">
        <f t="shared" si="26"/>
        <v>0</v>
      </c>
      <c r="BH207" s="216">
        <f t="shared" si="27"/>
        <v>0</v>
      </c>
      <c r="BI207" s="216">
        <f t="shared" si="28"/>
        <v>0</v>
      </c>
      <c r="BJ207" s="25" t="s">
        <v>24</v>
      </c>
      <c r="BK207" s="216">
        <f t="shared" si="29"/>
        <v>0</v>
      </c>
      <c r="BL207" s="25" t="s">
        <v>304</v>
      </c>
      <c r="BM207" s="25" t="s">
        <v>5439</v>
      </c>
    </row>
    <row r="208" spans="2:65" s="1" customFormat="1" ht="22.5" customHeight="1">
      <c r="B208" s="42"/>
      <c r="C208" s="205" t="s">
        <v>29</v>
      </c>
      <c r="D208" s="205" t="s">
        <v>230</v>
      </c>
      <c r="E208" s="206" t="s">
        <v>5440</v>
      </c>
      <c r="F208" s="207" t="s">
        <v>5441</v>
      </c>
      <c r="G208" s="208" t="s">
        <v>328</v>
      </c>
      <c r="H208" s="209">
        <v>12</v>
      </c>
      <c r="I208" s="210"/>
      <c r="J208" s="211">
        <f t="shared" si="20"/>
        <v>0</v>
      </c>
      <c r="K208" s="207" t="s">
        <v>234</v>
      </c>
      <c r="L208" s="62"/>
      <c r="M208" s="212" t="s">
        <v>22</v>
      </c>
      <c r="N208" s="213" t="s">
        <v>50</v>
      </c>
      <c r="O208" s="43"/>
      <c r="P208" s="214">
        <f t="shared" si="21"/>
        <v>0</v>
      </c>
      <c r="Q208" s="214">
        <v>0</v>
      </c>
      <c r="R208" s="214">
        <f t="shared" si="22"/>
        <v>0</v>
      </c>
      <c r="S208" s="214">
        <v>0</v>
      </c>
      <c r="T208" s="215">
        <f t="shared" si="23"/>
        <v>0</v>
      </c>
      <c r="AR208" s="25" t="s">
        <v>304</v>
      </c>
      <c r="AT208" s="25" t="s">
        <v>230</v>
      </c>
      <c r="AU208" s="25" t="s">
        <v>87</v>
      </c>
      <c r="AY208" s="25" t="s">
        <v>228</v>
      </c>
      <c r="BE208" s="216">
        <f t="shared" si="24"/>
        <v>0</v>
      </c>
      <c r="BF208" s="216">
        <f t="shared" si="25"/>
        <v>0</v>
      </c>
      <c r="BG208" s="216">
        <f t="shared" si="26"/>
        <v>0</v>
      </c>
      <c r="BH208" s="216">
        <f t="shared" si="27"/>
        <v>0</v>
      </c>
      <c r="BI208" s="216">
        <f t="shared" si="28"/>
        <v>0</v>
      </c>
      <c r="BJ208" s="25" t="s">
        <v>24</v>
      </c>
      <c r="BK208" s="216">
        <f t="shared" si="29"/>
        <v>0</v>
      </c>
      <c r="BL208" s="25" t="s">
        <v>304</v>
      </c>
      <c r="BM208" s="25" t="s">
        <v>5442</v>
      </c>
    </row>
    <row r="209" spans="2:65" s="1" customFormat="1" ht="22.5" customHeight="1">
      <c r="B209" s="42"/>
      <c r="C209" s="205" t="s">
        <v>280</v>
      </c>
      <c r="D209" s="205" t="s">
        <v>230</v>
      </c>
      <c r="E209" s="206" t="s">
        <v>5443</v>
      </c>
      <c r="F209" s="207" t="s">
        <v>5444</v>
      </c>
      <c r="G209" s="208" t="s">
        <v>515</v>
      </c>
      <c r="H209" s="209">
        <v>12</v>
      </c>
      <c r="I209" s="210"/>
      <c r="J209" s="211">
        <f t="shared" si="20"/>
        <v>0</v>
      </c>
      <c r="K209" s="207" t="s">
        <v>234</v>
      </c>
      <c r="L209" s="62"/>
      <c r="M209" s="212" t="s">
        <v>22</v>
      </c>
      <c r="N209" s="213" t="s">
        <v>50</v>
      </c>
      <c r="O209" s="43"/>
      <c r="P209" s="214">
        <f t="shared" si="21"/>
        <v>0</v>
      </c>
      <c r="Q209" s="214">
        <v>0</v>
      </c>
      <c r="R209" s="214">
        <f t="shared" si="22"/>
        <v>0</v>
      </c>
      <c r="S209" s="214">
        <v>0</v>
      </c>
      <c r="T209" s="215">
        <f t="shared" si="23"/>
        <v>0</v>
      </c>
      <c r="AR209" s="25" t="s">
        <v>304</v>
      </c>
      <c r="AT209" s="25" t="s">
        <v>230</v>
      </c>
      <c r="AU209" s="25" t="s">
        <v>87</v>
      </c>
      <c r="AY209" s="25" t="s">
        <v>228</v>
      </c>
      <c r="BE209" s="216">
        <f t="shared" si="24"/>
        <v>0</v>
      </c>
      <c r="BF209" s="216">
        <f t="shared" si="25"/>
        <v>0</v>
      </c>
      <c r="BG209" s="216">
        <f t="shared" si="26"/>
        <v>0</v>
      </c>
      <c r="BH209" s="216">
        <f t="shared" si="27"/>
        <v>0</v>
      </c>
      <c r="BI209" s="216">
        <f t="shared" si="28"/>
        <v>0</v>
      </c>
      <c r="BJ209" s="25" t="s">
        <v>24</v>
      </c>
      <c r="BK209" s="216">
        <f t="shared" si="29"/>
        <v>0</v>
      </c>
      <c r="BL209" s="25" t="s">
        <v>304</v>
      </c>
      <c r="BM209" s="25" t="s">
        <v>5445</v>
      </c>
    </row>
    <row r="210" spans="2:65" s="1" customFormat="1" ht="22.5" customHeight="1">
      <c r="B210" s="42"/>
      <c r="C210" s="205" t="s">
        <v>285</v>
      </c>
      <c r="D210" s="205" t="s">
        <v>230</v>
      </c>
      <c r="E210" s="206" t="s">
        <v>5446</v>
      </c>
      <c r="F210" s="207" t="s">
        <v>5447</v>
      </c>
      <c r="G210" s="208" t="s">
        <v>515</v>
      </c>
      <c r="H210" s="209">
        <v>2</v>
      </c>
      <c r="I210" s="210"/>
      <c r="J210" s="211">
        <f t="shared" si="20"/>
        <v>0</v>
      </c>
      <c r="K210" s="207" t="s">
        <v>234</v>
      </c>
      <c r="L210" s="62"/>
      <c r="M210" s="212" t="s">
        <v>22</v>
      </c>
      <c r="N210" s="213" t="s">
        <v>50</v>
      </c>
      <c r="O210" s="43"/>
      <c r="P210" s="214">
        <f t="shared" si="21"/>
        <v>0</v>
      </c>
      <c r="Q210" s="214">
        <v>0</v>
      </c>
      <c r="R210" s="214">
        <f t="shared" si="22"/>
        <v>0</v>
      </c>
      <c r="S210" s="214">
        <v>0</v>
      </c>
      <c r="T210" s="215">
        <f t="shared" si="23"/>
        <v>0</v>
      </c>
      <c r="AR210" s="25" t="s">
        <v>304</v>
      </c>
      <c r="AT210" s="25" t="s">
        <v>230</v>
      </c>
      <c r="AU210" s="25" t="s">
        <v>87</v>
      </c>
      <c r="AY210" s="25" t="s">
        <v>228</v>
      </c>
      <c r="BE210" s="216">
        <f t="shared" si="24"/>
        <v>0</v>
      </c>
      <c r="BF210" s="216">
        <f t="shared" si="25"/>
        <v>0</v>
      </c>
      <c r="BG210" s="216">
        <f t="shared" si="26"/>
        <v>0</v>
      </c>
      <c r="BH210" s="216">
        <f t="shared" si="27"/>
        <v>0</v>
      </c>
      <c r="BI210" s="216">
        <f t="shared" si="28"/>
        <v>0</v>
      </c>
      <c r="BJ210" s="25" t="s">
        <v>24</v>
      </c>
      <c r="BK210" s="216">
        <f t="shared" si="29"/>
        <v>0</v>
      </c>
      <c r="BL210" s="25" t="s">
        <v>304</v>
      </c>
      <c r="BM210" s="25" t="s">
        <v>5448</v>
      </c>
    </row>
    <row r="211" spans="2:65" s="1" customFormat="1" ht="22.5" customHeight="1">
      <c r="B211" s="42"/>
      <c r="C211" s="205" t="s">
        <v>290</v>
      </c>
      <c r="D211" s="205" t="s">
        <v>230</v>
      </c>
      <c r="E211" s="206" t="s">
        <v>5449</v>
      </c>
      <c r="F211" s="207" t="s">
        <v>5450</v>
      </c>
      <c r="G211" s="208" t="s">
        <v>1024</v>
      </c>
      <c r="H211" s="279"/>
      <c r="I211" s="210"/>
      <c r="J211" s="211">
        <f t="shared" si="20"/>
        <v>0</v>
      </c>
      <c r="K211" s="207" t="s">
        <v>234</v>
      </c>
      <c r="L211" s="62"/>
      <c r="M211" s="212" t="s">
        <v>22</v>
      </c>
      <c r="N211" s="213" t="s">
        <v>50</v>
      </c>
      <c r="O211" s="43"/>
      <c r="P211" s="214">
        <f t="shared" si="21"/>
        <v>0</v>
      </c>
      <c r="Q211" s="214">
        <v>0</v>
      </c>
      <c r="R211" s="214">
        <f t="shared" si="22"/>
        <v>0</v>
      </c>
      <c r="S211" s="214">
        <v>0</v>
      </c>
      <c r="T211" s="215">
        <f t="shared" si="23"/>
        <v>0</v>
      </c>
      <c r="AR211" s="25" t="s">
        <v>304</v>
      </c>
      <c r="AT211" s="25" t="s">
        <v>230</v>
      </c>
      <c r="AU211" s="25" t="s">
        <v>87</v>
      </c>
      <c r="AY211" s="25" t="s">
        <v>228</v>
      </c>
      <c r="BE211" s="216">
        <f t="shared" si="24"/>
        <v>0</v>
      </c>
      <c r="BF211" s="216">
        <f t="shared" si="25"/>
        <v>0</v>
      </c>
      <c r="BG211" s="216">
        <f t="shared" si="26"/>
        <v>0</v>
      </c>
      <c r="BH211" s="216">
        <f t="shared" si="27"/>
        <v>0</v>
      </c>
      <c r="BI211" s="216">
        <f t="shared" si="28"/>
        <v>0</v>
      </c>
      <c r="BJ211" s="25" t="s">
        <v>24</v>
      </c>
      <c r="BK211" s="216">
        <f t="shared" si="29"/>
        <v>0</v>
      </c>
      <c r="BL211" s="25" t="s">
        <v>304</v>
      </c>
      <c r="BM211" s="25" t="s">
        <v>5451</v>
      </c>
    </row>
    <row r="212" spans="2:65" s="11" customFormat="1" ht="29.85" customHeight="1">
      <c r="B212" s="188"/>
      <c r="C212" s="189"/>
      <c r="D212" s="202" t="s">
        <v>78</v>
      </c>
      <c r="E212" s="203" t="s">
        <v>3151</v>
      </c>
      <c r="F212" s="203" t="s">
        <v>5452</v>
      </c>
      <c r="G212" s="189"/>
      <c r="H212" s="189"/>
      <c r="I212" s="192"/>
      <c r="J212" s="204">
        <f>BK212</f>
        <v>0</v>
      </c>
      <c r="K212" s="189"/>
      <c r="L212" s="194"/>
      <c r="M212" s="195"/>
      <c r="N212" s="196"/>
      <c r="O212" s="196"/>
      <c r="P212" s="197">
        <f>SUM(P213:P243)</f>
        <v>0</v>
      </c>
      <c r="Q212" s="196"/>
      <c r="R212" s="197">
        <f>SUM(R213:R243)</f>
        <v>0</v>
      </c>
      <c r="S212" s="196"/>
      <c r="T212" s="198">
        <f>SUM(T213:T243)</f>
        <v>0</v>
      </c>
      <c r="AR212" s="199" t="s">
        <v>87</v>
      </c>
      <c r="AT212" s="200" t="s">
        <v>78</v>
      </c>
      <c r="AU212" s="200" t="s">
        <v>24</v>
      </c>
      <c r="AY212" s="199" t="s">
        <v>228</v>
      </c>
      <c r="BK212" s="201">
        <f>SUM(BK213:BK243)</f>
        <v>0</v>
      </c>
    </row>
    <row r="213" spans="2:65" s="1" customFormat="1" ht="22.5" customHeight="1">
      <c r="B213" s="42"/>
      <c r="C213" s="205" t="s">
        <v>24</v>
      </c>
      <c r="D213" s="205" t="s">
        <v>230</v>
      </c>
      <c r="E213" s="206" t="s">
        <v>5453</v>
      </c>
      <c r="F213" s="207" t="s">
        <v>5454</v>
      </c>
      <c r="G213" s="208" t="s">
        <v>515</v>
      </c>
      <c r="H213" s="209">
        <v>2</v>
      </c>
      <c r="I213" s="210"/>
      <c r="J213" s="211">
        <f t="shared" ref="J213:J243" si="30">ROUND(I213*H213,2)</f>
        <v>0</v>
      </c>
      <c r="K213" s="207" t="s">
        <v>234</v>
      </c>
      <c r="L213" s="62"/>
      <c r="M213" s="212" t="s">
        <v>22</v>
      </c>
      <c r="N213" s="213" t="s">
        <v>50</v>
      </c>
      <c r="O213" s="43"/>
      <c r="P213" s="214">
        <f t="shared" ref="P213:P243" si="31">O213*H213</f>
        <v>0</v>
      </c>
      <c r="Q213" s="214">
        <v>0</v>
      </c>
      <c r="R213" s="214">
        <f t="shared" ref="R213:R243" si="32">Q213*H213</f>
        <v>0</v>
      </c>
      <c r="S213" s="214">
        <v>0</v>
      </c>
      <c r="T213" s="215">
        <f t="shared" ref="T213:T243" si="33">S213*H213</f>
        <v>0</v>
      </c>
      <c r="AR213" s="25" t="s">
        <v>304</v>
      </c>
      <c r="AT213" s="25" t="s">
        <v>230</v>
      </c>
      <c r="AU213" s="25" t="s">
        <v>87</v>
      </c>
      <c r="AY213" s="25" t="s">
        <v>228</v>
      </c>
      <c r="BE213" s="216">
        <f t="shared" ref="BE213:BE243" si="34">IF(N213="základní",J213,0)</f>
        <v>0</v>
      </c>
      <c r="BF213" s="216">
        <f t="shared" ref="BF213:BF243" si="35">IF(N213="snížená",J213,0)</f>
        <v>0</v>
      </c>
      <c r="BG213" s="216">
        <f t="shared" ref="BG213:BG243" si="36">IF(N213="zákl. přenesená",J213,0)</f>
        <v>0</v>
      </c>
      <c r="BH213" s="216">
        <f t="shared" ref="BH213:BH243" si="37">IF(N213="sníž. přenesená",J213,0)</f>
        <v>0</v>
      </c>
      <c r="BI213" s="216">
        <f t="shared" ref="BI213:BI243" si="38">IF(N213="nulová",J213,0)</f>
        <v>0</v>
      </c>
      <c r="BJ213" s="25" t="s">
        <v>24</v>
      </c>
      <c r="BK213" s="216">
        <f t="shared" ref="BK213:BK243" si="39">ROUND(I213*H213,2)</f>
        <v>0</v>
      </c>
      <c r="BL213" s="25" t="s">
        <v>304</v>
      </c>
      <c r="BM213" s="25" t="s">
        <v>5455</v>
      </c>
    </row>
    <row r="214" spans="2:65" s="1" customFormat="1" ht="22.5" customHeight="1">
      <c r="B214" s="42"/>
      <c r="C214" s="205" t="s">
        <v>87</v>
      </c>
      <c r="D214" s="205" t="s">
        <v>230</v>
      </c>
      <c r="E214" s="206" t="s">
        <v>5456</v>
      </c>
      <c r="F214" s="207" t="s">
        <v>5457</v>
      </c>
      <c r="G214" s="208" t="s">
        <v>515</v>
      </c>
      <c r="H214" s="209">
        <v>50</v>
      </c>
      <c r="I214" s="210"/>
      <c r="J214" s="211">
        <f t="shared" si="30"/>
        <v>0</v>
      </c>
      <c r="K214" s="207" t="s">
        <v>234</v>
      </c>
      <c r="L214" s="62"/>
      <c r="M214" s="212" t="s">
        <v>22</v>
      </c>
      <c r="N214" s="213" t="s">
        <v>50</v>
      </c>
      <c r="O214" s="43"/>
      <c r="P214" s="214">
        <f t="shared" si="31"/>
        <v>0</v>
      </c>
      <c r="Q214" s="214">
        <v>0</v>
      </c>
      <c r="R214" s="214">
        <f t="shared" si="32"/>
        <v>0</v>
      </c>
      <c r="S214" s="214">
        <v>0</v>
      </c>
      <c r="T214" s="215">
        <f t="shared" si="33"/>
        <v>0</v>
      </c>
      <c r="AR214" s="25" t="s">
        <v>304</v>
      </c>
      <c r="AT214" s="25" t="s">
        <v>230</v>
      </c>
      <c r="AU214" s="25" t="s">
        <v>87</v>
      </c>
      <c r="AY214" s="25" t="s">
        <v>228</v>
      </c>
      <c r="BE214" s="216">
        <f t="shared" si="34"/>
        <v>0</v>
      </c>
      <c r="BF214" s="216">
        <f t="shared" si="35"/>
        <v>0</v>
      </c>
      <c r="BG214" s="216">
        <f t="shared" si="36"/>
        <v>0</v>
      </c>
      <c r="BH214" s="216">
        <f t="shared" si="37"/>
        <v>0</v>
      </c>
      <c r="BI214" s="216">
        <f t="shared" si="38"/>
        <v>0</v>
      </c>
      <c r="BJ214" s="25" t="s">
        <v>24</v>
      </c>
      <c r="BK214" s="216">
        <f t="shared" si="39"/>
        <v>0</v>
      </c>
      <c r="BL214" s="25" t="s">
        <v>304</v>
      </c>
      <c r="BM214" s="25" t="s">
        <v>5458</v>
      </c>
    </row>
    <row r="215" spans="2:65" s="1" customFormat="1" ht="22.5" customHeight="1">
      <c r="B215" s="42"/>
      <c r="C215" s="205" t="s">
        <v>101</v>
      </c>
      <c r="D215" s="205" t="s">
        <v>230</v>
      </c>
      <c r="E215" s="206" t="s">
        <v>5459</v>
      </c>
      <c r="F215" s="207" t="s">
        <v>5460</v>
      </c>
      <c r="G215" s="208" t="s">
        <v>515</v>
      </c>
      <c r="H215" s="209">
        <v>2</v>
      </c>
      <c r="I215" s="210"/>
      <c r="J215" s="211">
        <f t="shared" si="30"/>
        <v>0</v>
      </c>
      <c r="K215" s="207" t="s">
        <v>234</v>
      </c>
      <c r="L215" s="62"/>
      <c r="M215" s="212" t="s">
        <v>22</v>
      </c>
      <c r="N215" s="213" t="s">
        <v>50</v>
      </c>
      <c r="O215" s="43"/>
      <c r="P215" s="214">
        <f t="shared" si="31"/>
        <v>0</v>
      </c>
      <c r="Q215" s="214">
        <v>0</v>
      </c>
      <c r="R215" s="214">
        <f t="shared" si="32"/>
        <v>0</v>
      </c>
      <c r="S215" s="214">
        <v>0</v>
      </c>
      <c r="T215" s="215">
        <f t="shared" si="33"/>
        <v>0</v>
      </c>
      <c r="AR215" s="25" t="s">
        <v>304</v>
      </c>
      <c r="AT215" s="25" t="s">
        <v>230</v>
      </c>
      <c r="AU215" s="25" t="s">
        <v>87</v>
      </c>
      <c r="AY215" s="25" t="s">
        <v>228</v>
      </c>
      <c r="BE215" s="216">
        <f t="shared" si="34"/>
        <v>0</v>
      </c>
      <c r="BF215" s="216">
        <f t="shared" si="35"/>
        <v>0</v>
      </c>
      <c r="BG215" s="216">
        <f t="shared" si="36"/>
        <v>0</v>
      </c>
      <c r="BH215" s="216">
        <f t="shared" si="37"/>
        <v>0</v>
      </c>
      <c r="BI215" s="216">
        <f t="shared" si="38"/>
        <v>0</v>
      </c>
      <c r="BJ215" s="25" t="s">
        <v>24</v>
      </c>
      <c r="BK215" s="216">
        <f t="shared" si="39"/>
        <v>0</v>
      </c>
      <c r="BL215" s="25" t="s">
        <v>304</v>
      </c>
      <c r="BM215" s="25" t="s">
        <v>5461</v>
      </c>
    </row>
    <row r="216" spans="2:65" s="1" customFormat="1" ht="22.5" customHeight="1">
      <c r="B216" s="42"/>
      <c r="C216" s="205" t="s">
        <v>235</v>
      </c>
      <c r="D216" s="205" t="s">
        <v>230</v>
      </c>
      <c r="E216" s="206" t="s">
        <v>5462</v>
      </c>
      <c r="F216" s="207" t="s">
        <v>5463</v>
      </c>
      <c r="G216" s="208" t="s">
        <v>515</v>
      </c>
      <c r="H216" s="209">
        <v>12</v>
      </c>
      <c r="I216" s="210"/>
      <c r="J216" s="211">
        <f t="shared" si="30"/>
        <v>0</v>
      </c>
      <c r="K216" s="207" t="s">
        <v>234</v>
      </c>
      <c r="L216" s="62"/>
      <c r="M216" s="212" t="s">
        <v>22</v>
      </c>
      <c r="N216" s="213" t="s">
        <v>50</v>
      </c>
      <c r="O216" s="43"/>
      <c r="P216" s="214">
        <f t="shared" si="31"/>
        <v>0</v>
      </c>
      <c r="Q216" s="214">
        <v>0</v>
      </c>
      <c r="R216" s="214">
        <f t="shared" si="32"/>
        <v>0</v>
      </c>
      <c r="S216" s="214">
        <v>0</v>
      </c>
      <c r="T216" s="215">
        <f t="shared" si="33"/>
        <v>0</v>
      </c>
      <c r="AR216" s="25" t="s">
        <v>304</v>
      </c>
      <c r="AT216" s="25" t="s">
        <v>230</v>
      </c>
      <c r="AU216" s="25" t="s">
        <v>87</v>
      </c>
      <c r="AY216" s="25" t="s">
        <v>228</v>
      </c>
      <c r="BE216" s="216">
        <f t="shared" si="34"/>
        <v>0</v>
      </c>
      <c r="BF216" s="216">
        <f t="shared" si="35"/>
        <v>0</v>
      </c>
      <c r="BG216" s="216">
        <f t="shared" si="36"/>
        <v>0</v>
      </c>
      <c r="BH216" s="216">
        <f t="shared" si="37"/>
        <v>0</v>
      </c>
      <c r="BI216" s="216">
        <f t="shared" si="38"/>
        <v>0</v>
      </c>
      <c r="BJ216" s="25" t="s">
        <v>24</v>
      </c>
      <c r="BK216" s="216">
        <f t="shared" si="39"/>
        <v>0</v>
      </c>
      <c r="BL216" s="25" t="s">
        <v>304</v>
      </c>
      <c r="BM216" s="25" t="s">
        <v>5464</v>
      </c>
    </row>
    <row r="217" spans="2:65" s="1" customFormat="1" ht="22.5" customHeight="1">
      <c r="B217" s="42"/>
      <c r="C217" s="205" t="s">
        <v>251</v>
      </c>
      <c r="D217" s="205" t="s">
        <v>230</v>
      </c>
      <c r="E217" s="206" t="s">
        <v>5465</v>
      </c>
      <c r="F217" s="207" t="s">
        <v>5466</v>
      </c>
      <c r="G217" s="208" t="s">
        <v>515</v>
      </c>
      <c r="H217" s="209">
        <v>37</v>
      </c>
      <c r="I217" s="210"/>
      <c r="J217" s="211">
        <f t="shared" si="30"/>
        <v>0</v>
      </c>
      <c r="K217" s="207" t="s">
        <v>234</v>
      </c>
      <c r="L217" s="62"/>
      <c r="M217" s="212" t="s">
        <v>22</v>
      </c>
      <c r="N217" s="213" t="s">
        <v>50</v>
      </c>
      <c r="O217" s="43"/>
      <c r="P217" s="214">
        <f t="shared" si="31"/>
        <v>0</v>
      </c>
      <c r="Q217" s="214">
        <v>0</v>
      </c>
      <c r="R217" s="214">
        <f t="shared" si="32"/>
        <v>0</v>
      </c>
      <c r="S217" s="214">
        <v>0</v>
      </c>
      <c r="T217" s="215">
        <f t="shared" si="33"/>
        <v>0</v>
      </c>
      <c r="AR217" s="25" t="s">
        <v>304</v>
      </c>
      <c r="AT217" s="25" t="s">
        <v>230</v>
      </c>
      <c r="AU217" s="25" t="s">
        <v>87</v>
      </c>
      <c r="AY217" s="25" t="s">
        <v>228</v>
      </c>
      <c r="BE217" s="216">
        <f t="shared" si="34"/>
        <v>0</v>
      </c>
      <c r="BF217" s="216">
        <f t="shared" si="35"/>
        <v>0</v>
      </c>
      <c r="BG217" s="216">
        <f t="shared" si="36"/>
        <v>0</v>
      </c>
      <c r="BH217" s="216">
        <f t="shared" si="37"/>
        <v>0</v>
      </c>
      <c r="BI217" s="216">
        <f t="shared" si="38"/>
        <v>0</v>
      </c>
      <c r="BJ217" s="25" t="s">
        <v>24</v>
      </c>
      <c r="BK217" s="216">
        <f t="shared" si="39"/>
        <v>0</v>
      </c>
      <c r="BL217" s="25" t="s">
        <v>304</v>
      </c>
      <c r="BM217" s="25" t="s">
        <v>5467</v>
      </c>
    </row>
    <row r="218" spans="2:65" s="1" customFormat="1" ht="22.5" customHeight="1">
      <c r="B218" s="42"/>
      <c r="C218" s="205" t="s">
        <v>255</v>
      </c>
      <c r="D218" s="205" t="s">
        <v>230</v>
      </c>
      <c r="E218" s="206" t="s">
        <v>5468</v>
      </c>
      <c r="F218" s="207" t="s">
        <v>5469</v>
      </c>
      <c r="G218" s="208" t="s">
        <v>515</v>
      </c>
      <c r="H218" s="209">
        <v>3</v>
      </c>
      <c r="I218" s="210"/>
      <c r="J218" s="211">
        <f t="shared" si="30"/>
        <v>0</v>
      </c>
      <c r="K218" s="207" t="s">
        <v>234</v>
      </c>
      <c r="L218" s="62"/>
      <c r="M218" s="212" t="s">
        <v>22</v>
      </c>
      <c r="N218" s="213" t="s">
        <v>50</v>
      </c>
      <c r="O218" s="43"/>
      <c r="P218" s="214">
        <f t="shared" si="31"/>
        <v>0</v>
      </c>
      <c r="Q218" s="214">
        <v>0</v>
      </c>
      <c r="R218" s="214">
        <f t="shared" si="32"/>
        <v>0</v>
      </c>
      <c r="S218" s="214">
        <v>0</v>
      </c>
      <c r="T218" s="215">
        <f t="shared" si="33"/>
        <v>0</v>
      </c>
      <c r="AR218" s="25" t="s">
        <v>304</v>
      </c>
      <c r="AT218" s="25" t="s">
        <v>230</v>
      </c>
      <c r="AU218" s="25" t="s">
        <v>87</v>
      </c>
      <c r="AY218" s="25" t="s">
        <v>228</v>
      </c>
      <c r="BE218" s="216">
        <f t="shared" si="34"/>
        <v>0</v>
      </c>
      <c r="BF218" s="216">
        <f t="shared" si="35"/>
        <v>0</v>
      </c>
      <c r="BG218" s="216">
        <f t="shared" si="36"/>
        <v>0</v>
      </c>
      <c r="BH218" s="216">
        <f t="shared" si="37"/>
        <v>0</v>
      </c>
      <c r="BI218" s="216">
        <f t="shared" si="38"/>
        <v>0</v>
      </c>
      <c r="BJ218" s="25" t="s">
        <v>24</v>
      </c>
      <c r="BK218" s="216">
        <f t="shared" si="39"/>
        <v>0</v>
      </c>
      <c r="BL218" s="25" t="s">
        <v>304</v>
      </c>
      <c r="BM218" s="25" t="s">
        <v>5470</v>
      </c>
    </row>
    <row r="219" spans="2:65" s="1" customFormat="1" ht="22.5" customHeight="1">
      <c r="B219" s="42"/>
      <c r="C219" s="205" t="s">
        <v>260</v>
      </c>
      <c r="D219" s="205" t="s">
        <v>230</v>
      </c>
      <c r="E219" s="206" t="s">
        <v>5471</v>
      </c>
      <c r="F219" s="207" t="s">
        <v>5472</v>
      </c>
      <c r="G219" s="208" t="s">
        <v>515</v>
      </c>
      <c r="H219" s="209">
        <v>1</v>
      </c>
      <c r="I219" s="210"/>
      <c r="J219" s="211">
        <f t="shared" si="30"/>
        <v>0</v>
      </c>
      <c r="K219" s="207" t="s">
        <v>234</v>
      </c>
      <c r="L219" s="62"/>
      <c r="M219" s="212" t="s">
        <v>22</v>
      </c>
      <c r="N219" s="213" t="s">
        <v>50</v>
      </c>
      <c r="O219" s="43"/>
      <c r="P219" s="214">
        <f t="shared" si="31"/>
        <v>0</v>
      </c>
      <c r="Q219" s="214">
        <v>0</v>
      </c>
      <c r="R219" s="214">
        <f t="shared" si="32"/>
        <v>0</v>
      </c>
      <c r="S219" s="214">
        <v>0</v>
      </c>
      <c r="T219" s="215">
        <f t="shared" si="33"/>
        <v>0</v>
      </c>
      <c r="AR219" s="25" t="s">
        <v>304</v>
      </c>
      <c r="AT219" s="25" t="s">
        <v>230</v>
      </c>
      <c r="AU219" s="25" t="s">
        <v>87</v>
      </c>
      <c r="AY219" s="25" t="s">
        <v>228</v>
      </c>
      <c r="BE219" s="216">
        <f t="shared" si="34"/>
        <v>0</v>
      </c>
      <c r="BF219" s="216">
        <f t="shared" si="35"/>
        <v>0</v>
      </c>
      <c r="BG219" s="216">
        <f t="shared" si="36"/>
        <v>0</v>
      </c>
      <c r="BH219" s="216">
        <f t="shared" si="37"/>
        <v>0</v>
      </c>
      <c r="BI219" s="216">
        <f t="shared" si="38"/>
        <v>0</v>
      </c>
      <c r="BJ219" s="25" t="s">
        <v>24</v>
      </c>
      <c r="BK219" s="216">
        <f t="shared" si="39"/>
        <v>0</v>
      </c>
      <c r="BL219" s="25" t="s">
        <v>304</v>
      </c>
      <c r="BM219" s="25" t="s">
        <v>5473</v>
      </c>
    </row>
    <row r="220" spans="2:65" s="1" customFormat="1" ht="22.5" customHeight="1">
      <c r="B220" s="42"/>
      <c r="C220" s="205" t="s">
        <v>267</v>
      </c>
      <c r="D220" s="205" t="s">
        <v>230</v>
      </c>
      <c r="E220" s="206" t="s">
        <v>5474</v>
      </c>
      <c r="F220" s="207" t="s">
        <v>5475</v>
      </c>
      <c r="G220" s="208" t="s">
        <v>515</v>
      </c>
      <c r="H220" s="209">
        <v>3</v>
      </c>
      <c r="I220" s="210"/>
      <c r="J220" s="211">
        <f t="shared" si="30"/>
        <v>0</v>
      </c>
      <c r="K220" s="207" t="s">
        <v>234</v>
      </c>
      <c r="L220" s="62"/>
      <c r="M220" s="212" t="s">
        <v>22</v>
      </c>
      <c r="N220" s="213" t="s">
        <v>50</v>
      </c>
      <c r="O220" s="43"/>
      <c r="P220" s="214">
        <f t="shared" si="31"/>
        <v>0</v>
      </c>
      <c r="Q220" s="214">
        <v>0</v>
      </c>
      <c r="R220" s="214">
        <f t="shared" si="32"/>
        <v>0</v>
      </c>
      <c r="S220" s="214">
        <v>0</v>
      </c>
      <c r="T220" s="215">
        <f t="shared" si="33"/>
        <v>0</v>
      </c>
      <c r="AR220" s="25" t="s">
        <v>304</v>
      </c>
      <c r="AT220" s="25" t="s">
        <v>230</v>
      </c>
      <c r="AU220" s="25" t="s">
        <v>87</v>
      </c>
      <c r="AY220" s="25" t="s">
        <v>228</v>
      </c>
      <c r="BE220" s="216">
        <f t="shared" si="34"/>
        <v>0</v>
      </c>
      <c r="BF220" s="216">
        <f t="shared" si="35"/>
        <v>0</v>
      </c>
      <c r="BG220" s="216">
        <f t="shared" si="36"/>
        <v>0</v>
      </c>
      <c r="BH220" s="216">
        <f t="shared" si="37"/>
        <v>0</v>
      </c>
      <c r="BI220" s="216">
        <f t="shared" si="38"/>
        <v>0</v>
      </c>
      <c r="BJ220" s="25" t="s">
        <v>24</v>
      </c>
      <c r="BK220" s="216">
        <f t="shared" si="39"/>
        <v>0</v>
      </c>
      <c r="BL220" s="25" t="s">
        <v>304</v>
      </c>
      <c r="BM220" s="25" t="s">
        <v>5476</v>
      </c>
    </row>
    <row r="221" spans="2:65" s="1" customFormat="1" ht="22.5" customHeight="1">
      <c r="B221" s="42"/>
      <c r="C221" s="205" t="s">
        <v>272</v>
      </c>
      <c r="D221" s="205" t="s">
        <v>230</v>
      </c>
      <c r="E221" s="206" t="s">
        <v>5477</v>
      </c>
      <c r="F221" s="207" t="s">
        <v>5478</v>
      </c>
      <c r="G221" s="208" t="s">
        <v>515</v>
      </c>
      <c r="H221" s="209">
        <v>3</v>
      </c>
      <c r="I221" s="210"/>
      <c r="J221" s="211">
        <f t="shared" si="30"/>
        <v>0</v>
      </c>
      <c r="K221" s="207" t="s">
        <v>234</v>
      </c>
      <c r="L221" s="62"/>
      <c r="M221" s="212" t="s">
        <v>22</v>
      </c>
      <c r="N221" s="213" t="s">
        <v>50</v>
      </c>
      <c r="O221" s="43"/>
      <c r="P221" s="214">
        <f t="shared" si="31"/>
        <v>0</v>
      </c>
      <c r="Q221" s="214">
        <v>0</v>
      </c>
      <c r="R221" s="214">
        <f t="shared" si="32"/>
        <v>0</v>
      </c>
      <c r="S221" s="214">
        <v>0</v>
      </c>
      <c r="T221" s="215">
        <f t="shared" si="33"/>
        <v>0</v>
      </c>
      <c r="AR221" s="25" t="s">
        <v>304</v>
      </c>
      <c r="AT221" s="25" t="s">
        <v>230</v>
      </c>
      <c r="AU221" s="25" t="s">
        <v>87</v>
      </c>
      <c r="AY221" s="25" t="s">
        <v>228</v>
      </c>
      <c r="BE221" s="216">
        <f t="shared" si="34"/>
        <v>0</v>
      </c>
      <c r="BF221" s="216">
        <f t="shared" si="35"/>
        <v>0</v>
      </c>
      <c r="BG221" s="216">
        <f t="shared" si="36"/>
        <v>0</v>
      </c>
      <c r="BH221" s="216">
        <f t="shared" si="37"/>
        <v>0</v>
      </c>
      <c r="BI221" s="216">
        <f t="shared" si="38"/>
        <v>0</v>
      </c>
      <c r="BJ221" s="25" t="s">
        <v>24</v>
      </c>
      <c r="BK221" s="216">
        <f t="shared" si="39"/>
        <v>0</v>
      </c>
      <c r="BL221" s="25" t="s">
        <v>304</v>
      </c>
      <c r="BM221" s="25" t="s">
        <v>5479</v>
      </c>
    </row>
    <row r="222" spans="2:65" s="1" customFormat="1" ht="22.5" customHeight="1">
      <c r="B222" s="42"/>
      <c r="C222" s="205" t="s">
        <v>29</v>
      </c>
      <c r="D222" s="205" t="s">
        <v>230</v>
      </c>
      <c r="E222" s="206" t="s">
        <v>5480</v>
      </c>
      <c r="F222" s="207" t="s">
        <v>5481</v>
      </c>
      <c r="G222" s="208" t="s">
        <v>515</v>
      </c>
      <c r="H222" s="209">
        <v>2</v>
      </c>
      <c r="I222" s="210"/>
      <c r="J222" s="211">
        <f t="shared" si="30"/>
        <v>0</v>
      </c>
      <c r="K222" s="207" t="s">
        <v>234</v>
      </c>
      <c r="L222" s="62"/>
      <c r="M222" s="212" t="s">
        <v>22</v>
      </c>
      <c r="N222" s="213" t="s">
        <v>50</v>
      </c>
      <c r="O222" s="43"/>
      <c r="P222" s="214">
        <f t="shared" si="31"/>
        <v>0</v>
      </c>
      <c r="Q222" s="214">
        <v>0</v>
      </c>
      <c r="R222" s="214">
        <f t="shared" si="32"/>
        <v>0</v>
      </c>
      <c r="S222" s="214">
        <v>0</v>
      </c>
      <c r="T222" s="215">
        <f t="shared" si="33"/>
        <v>0</v>
      </c>
      <c r="AR222" s="25" t="s">
        <v>304</v>
      </c>
      <c r="AT222" s="25" t="s">
        <v>230</v>
      </c>
      <c r="AU222" s="25" t="s">
        <v>87</v>
      </c>
      <c r="AY222" s="25" t="s">
        <v>228</v>
      </c>
      <c r="BE222" s="216">
        <f t="shared" si="34"/>
        <v>0</v>
      </c>
      <c r="BF222" s="216">
        <f t="shared" si="35"/>
        <v>0</v>
      </c>
      <c r="BG222" s="216">
        <f t="shared" si="36"/>
        <v>0</v>
      </c>
      <c r="BH222" s="216">
        <f t="shared" si="37"/>
        <v>0</v>
      </c>
      <c r="BI222" s="216">
        <f t="shared" si="38"/>
        <v>0</v>
      </c>
      <c r="BJ222" s="25" t="s">
        <v>24</v>
      </c>
      <c r="BK222" s="216">
        <f t="shared" si="39"/>
        <v>0</v>
      </c>
      <c r="BL222" s="25" t="s">
        <v>304</v>
      </c>
      <c r="BM222" s="25" t="s">
        <v>5482</v>
      </c>
    </row>
    <row r="223" spans="2:65" s="1" customFormat="1" ht="22.5" customHeight="1">
      <c r="B223" s="42"/>
      <c r="C223" s="205" t="s">
        <v>280</v>
      </c>
      <c r="D223" s="205" t="s">
        <v>230</v>
      </c>
      <c r="E223" s="206" t="s">
        <v>5483</v>
      </c>
      <c r="F223" s="207" t="s">
        <v>5484</v>
      </c>
      <c r="G223" s="208" t="s">
        <v>515</v>
      </c>
      <c r="H223" s="209">
        <v>5</v>
      </c>
      <c r="I223" s="210"/>
      <c r="J223" s="211">
        <f t="shared" si="30"/>
        <v>0</v>
      </c>
      <c r="K223" s="207" t="s">
        <v>234</v>
      </c>
      <c r="L223" s="62"/>
      <c r="M223" s="212" t="s">
        <v>22</v>
      </c>
      <c r="N223" s="213" t="s">
        <v>50</v>
      </c>
      <c r="O223" s="43"/>
      <c r="P223" s="214">
        <f t="shared" si="31"/>
        <v>0</v>
      </c>
      <c r="Q223" s="214">
        <v>0</v>
      </c>
      <c r="R223" s="214">
        <f t="shared" si="32"/>
        <v>0</v>
      </c>
      <c r="S223" s="214">
        <v>0</v>
      </c>
      <c r="T223" s="215">
        <f t="shared" si="33"/>
        <v>0</v>
      </c>
      <c r="AR223" s="25" t="s">
        <v>304</v>
      </c>
      <c r="AT223" s="25" t="s">
        <v>230</v>
      </c>
      <c r="AU223" s="25" t="s">
        <v>87</v>
      </c>
      <c r="AY223" s="25" t="s">
        <v>228</v>
      </c>
      <c r="BE223" s="216">
        <f t="shared" si="34"/>
        <v>0</v>
      </c>
      <c r="BF223" s="216">
        <f t="shared" si="35"/>
        <v>0</v>
      </c>
      <c r="BG223" s="216">
        <f t="shared" si="36"/>
        <v>0</v>
      </c>
      <c r="BH223" s="216">
        <f t="shared" si="37"/>
        <v>0</v>
      </c>
      <c r="BI223" s="216">
        <f t="shared" si="38"/>
        <v>0</v>
      </c>
      <c r="BJ223" s="25" t="s">
        <v>24</v>
      </c>
      <c r="BK223" s="216">
        <f t="shared" si="39"/>
        <v>0</v>
      </c>
      <c r="BL223" s="25" t="s">
        <v>304</v>
      </c>
      <c r="BM223" s="25" t="s">
        <v>5485</v>
      </c>
    </row>
    <row r="224" spans="2:65" s="1" customFormat="1" ht="22.5" customHeight="1">
      <c r="B224" s="42"/>
      <c r="C224" s="205" t="s">
        <v>285</v>
      </c>
      <c r="D224" s="205" t="s">
        <v>230</v>
      </c>
      <c r="E224" s="206" t="s">
        <v>96</v>
      </c>
      <c r="F224" s="207" t="s">
        <v>5486</v>
      </c>
      <c r="G224" s="208" t="s">
        <v>852</v>
      </c>
      <c r="H224" s="209">
        <v>1</v>
      </c>
      <c r="I224" s="210"/>
      <c r="J224" s="211">
        <f t="shared" si="30"/>
        <v>0</v>
      </c>
      <c r="K224" s="207" t="s">
        <v>3144</v>
      </c>
      <c r="L224" s="62"/>
      <c r="M224" s="212" t="s">
        <v>22</v>
      </c>
      <c r="N224" s="213" t="s">
        <v>50</v>
      </c>
      <c r="O224" s="43"/>
      <c r="P224" s="214">
        <f t="shared" si="31"/>
        <v>0</v>
      </c>
      <c r="Q224" s="214">
        <v>0</v>
      </c>
      <c r="R224" s="214">
        <f t="shared" si="32"/>
        <v>0</v>
      </c>
      <c r="S224" s="214">
        <v>0</v>
      </c>
      <c r="T224" s="215">
        <f t="shared" si="33"/>
        <v>0</v>
      </c>
      <c r="AR224" s="25" t="s">
        <v>304</v>
      </c>
      <c r="AT224" s="25" t="s">
        <v>230</v>
      </c>
      <c r="AU224" s="25" t="s">
        <v>87</v>
      </c>
      <c r="AY224" s="25" t="s">
        <v>228</v>
      </c>
      <c r="BE224" s="216">
        <f t="shared" si="34"/>
        <v>0</v>
      </c>
      <c r="BF224" s="216">
        <f t="shared" si="35"/>
        <v>0</v>
      </c>
      <c r="BG224" s="216">
        <f t="shared" si="36"/>
        <v>0</v>
      </c>
      <c r="BH224" s="216">
        <f t="shared" si="37"/>
        <v>0</v>
      </c>
      <c r="BI224" s="216">
        <f t="shared" si="38"/>
        <v>0</v>
      </c>
      <c r="BJ224" s="25" t="s">
        <v>24</v>
      </c>
      <c r="BK224" s="216">
        <f t="shared" si="39"/>
        <v>0</v>
      </c>
      <c r="BL224" s="25" t="s">
        <v>304</v>
      </c>
      <c r="BM224" s="25" t="s">
        <v>5487</v>
      </c>
    </row>
    <row r="225" spans="2:65" s="1" customFormat="1" ht="22.5" customHeight="1">
      <c r="B225" s="42"/>
      <c r="C225" s="205" t="s">
        <v>290</v>
      </c>
      <c r="D225" s="205" t="s">
        <v>230</v>
      </c>
      <c r="E225" s="206" t="s">
        <v>5488</v>
      </c>
      <c r="F225" s="207" t="s">
        <v>5489</v>
      </c>
      <c r="G225" s="208" t="s">
        <v>852</v>
      </c>
      <c r="H225" s="209">
        <v>4</v>
      </c>
      <c r="I225" s="210"/>
      <c r="J225" s="211">
        <f t="shared" si="30"/>
        <v>0</v>
      </c>
      <c r="K225" s="207" t="s">
        <v>3144</v>
      </c>
      <c r="L225" s="62"/>
      <c r="M225" s="212" t="s">
        <v>22</v>
      </c>
      <c r="N225" s="213" t="s">
        <v>50</v>
      </c>
      <c r="O225" s="43"/>
      <c r="P225" s="214">
        <f t="shared" si="31"/>
        <v>0</v>
      </c>
      <c r="Q225" s="214">
        <v>0</v>
      </c>
      <c r="R225" s="214">
        <f t="shared" si="32"/>
        <v>0</v>
      </c>
      <c r="S225" s="214">
        <v>0</v>
      </c>
      <c r="T225" s="215">
        <f t="shared" si="33"/>
        <v>0</v>
      </c>
      <c r="AR225" s="25" t="s">
        <v>304</v>
      </c>
      <c r="AT225" s="25" t="s">
        <v>230</v>
      </c>
      <c r="AU225" s="25" t="s">
        <v>87</v>
      </c>
      <c r="AY225" s="25" t="s">
        <v>228</v>
      </c>
      <c r="BE225" s="216">
        <f t="shared" si="34"/>
        <v>0</v>
      </c>
      <c r="BF225" s="216">
        <f t="shared" si="35"/>
        <v>0</v>
      </c>
      <c r="BG225" s="216">
        <f t="shared" si="36"/>
        <v>0</v>
      </c>
      <c r="BH225" s="216">
        <f t="shared" si="37"/>
        <v>0</v>
      </c>
      <c r="BI225" s="216">
        <f t="shared" si="38"/>
        <v>0</v>
      </c>
      <c r="BJ225" s="25" t="s">
        <v>24</v>
      </c>
      <c r="BK225" s="216">
        <f t="shared" si="39"/>
        <v>0</v>
      </c>
      <c r="BL225" s="25" t="s">
        <v>304</v>
      </c>
      <c r="BM225" s="25" t="s">
        <v>5490</v>
      </c>
    </row>
    <row r="226" spans="2:65" s="1" customFormat="1" ht="22.5" customHeight="1">
      <c r="B226" s="42"/>
      <c r="C226" s="205" t="s">
        <v>295</v>
      </c>
      <c r="D226" s="205" t="s">
        <v>230</v>
      </c>
      <c r="E226" s="206" t="s">
        <v>133</v>
      </c>
      <c r="F226" s="207" t="s">
        <v>5491</v>
      </c>
      <c r="G226" s="208" t="s">
        <v>852</v>
      </c>
      <c r="H226" s="209">
        <v>1</v>
      </c>
      <c r="I226" s="210"/>
      <c r="J226" s="211">
        <f t="shared" si="30"/>
        <v>0</v>
      </c>
      <c r="K226" s="207" t="s">
        <v>3144</v>
      </c>
      <c r="L226" s="62"/>
      <c r="M226" s="212" t="s">
        <v>22</v>
      </c>
      <c r="N226" s="213" t="s">
        <v>50</v>
      </c>
      <c r="O226" s="43"/>
      <c r="P226" s="214">
        <f t="shared" si="31"/>
        <v>0</v>
      </c>
      <c r="Q226" s="214">
        <v>0</v>
      </c>
      <c r="R226" s="214">
        <f t="shared" si="32"/>
        <v>0</v>
      </c>
      <c r="S226" s="214">
        <v>0</v>
      </c>
      <c r="T226" s="215">
        <f t="shared" si="33"/>
        <v>0</v>
      </c>
      <c r="AR226" s="25" t="s">
        <v>304</v>
      </c>
      <c r="AT226" s="25" t="s">
        <v>230</v>
      </c>
      <c r="AU226" s="25" t="s">
        <v>87</v>
      </c>
      <c r="AY226" s="25" t="s">
        <v>228</v>
      </c>
      <c r="BE226" s="216">
        <f t="shared" si="34"/>
        <v>0</v>
      </c>
      <c r="BF226" s="216">
        <f t="shared" si="35"/>
        <v>0</v>
      </c>
      <c r="BG226" s="216">
        <f t="shared" si="36"/>
        <v>0</v>
      </c>
      <c r="BH226" s="216">
        <f t="shared" si="37"/>
        <v>0</v>
      </c>
      <c r="BI226" s="216">
        <f t="shared" si="38"/>
        <v>0</v>
      </c>
      <c r="BJ226" s="25" t="s">
        <v>24</v>
      </c>
      <c r="BK226" s="216">
        <f t="shared" si="39"/>
        <v>0</v>
      </c>
      <c r="BL226" s="25" t="s">
        <v>304</v>
      </c>
      <c r="BM226" s="25" t="s">
        <v>5492</v>
      </c>
    </row>
    <row r="227" spans="2:65" s="1" customFormat="1" ht="22.5" customHeight="1">
      <c r="B227" s="42"/>
      <c r="C227" s="205" t="s">
        <v>10</v>
      </c>
      <c r="D227" s="205" t="s">
        <v>230</v>
      </c>
      <c r="E227" s="206" t="s">
        <v>5493</v>
      </c>
      <c r="F227" s="207" t="s">
        <v>5494</v>
      </c>
      <c r="G227" s="208" t="s">
        <v>852</v>
      </c>
      <c r="H227" s="209">
        <v>1</v>
      </c>
      <c r="I227" s="210"/>
      <c r="J227" s="211">
        <f t="shared" si="30"/>
        <v>0</v>
      </c>
      <c r="K227" s="207" t="s">
        <v>3144</v>
      </c>
      <c r="L227" s="62"/>
      <c r="M227" s="212" t="s">
        <v>22</v>
      </c>
      <c r="N227" s="213" t="s">
        <v>50</v>
      </c>
      <c r="O227" s="43"/>
      <c r="P227" s="214">
        <f t="shared" si="31"/>
        <v>0</v>
      </c>
      <c r="Q227" s="214">
        <v>0</v>
      </c>
      <c r="R227" s="214">
        <f t="shared" si="32"/>
        <v>0</v>
      </c>
      <c r="S227" s="214">
        <v>0</v>
      </c>
      <c r="T227" s="215">
        <f t="shared" si="33"/>
        <v>0</v>
      </c>
      <c r="AR227" s="25" t="s">
        <v>304</v>
      </c>
      <c r="AT227" s="25" t="s">
        <v>230</v>
      </c>
      <c r="AU227" s="25" t="s">
        <v>87</v>
      </c>
      <c r="AY227" s="25" t="s">
        <v>228</v>
      </c>
      <c r="BE227" s="216">
        <f t="shared" si="34"/>
        <v>0</v>
      </c>
      <c r="BF227" s="216">
        <f t="shared" si="35"/>
        <v>0</v>
      </c>
      <c r="BG227" s="216">
        <f t="shared" si="36"/>
        <v>0</v>
      </c>
      <c r="BH227" s="216">
        <f t="shared" si="37"/>
        <v>0</v>
      </c>
      <c r="BI227" s="216">
        <f t="shared" si="38"/>
        <v>0</v>
      </c>
      <c r="BJ227" s="25" t="s">
        <v>24</v>
      </c>
      <c r="BK227" s="216">
        <f t="shared" si="39"/>
        <v>0</v>
      </c>
      <c r="BL227" s="25" t="s">
        <v>304</v>
      </c>
      <c r="BM227" s="25" t="s">
        <v>5495</v>
      </c>
    </row>
    <row r="228" spans="2:65" s="1" customFormat="1" ht="22.5" customHeight="1">
      <c r="B228" s="42"/>
      <c r="C228" s="205" t="s">
        <v>304</v>
      </c>
      <c r="D228" s="205" t="s">
        <v>230</v>
      </c>
      <c r="E228" s="206" t="s">
        <v>5496</v>
      </c>
      <c r="F228" s="207" t="s">
        <v>5497</v>
      </c>
      <c r="G228" s="208" t="s">
        <v>852</v>
      </c>
      <c r="H228" s="209">
        <v>15</v>
      </c>
      <c r="I228" s="210"/>
      <c r="J228" s="211">
        <f t="shared" si="30"/>
        <v>0</v>
      </c>
      <c r="K228" s="207" t="s">
        <v>3144</v>
      </c>
      <c r="L228" s="62"/>
      <c r="M228" s="212" t="s">
        <v>22</v>
      </c>
      <c r="N228" s="213" t="s">
        <v>50</v>
      </c>
      <c r="O228" s="43"/>
      <c r="P228" s="214">
        <f t="shared" si="31"/>
        <v>0</v>
      </c>
      <c r="Q228" s="214">
        <v>0</v>
      </c>
      <c r="R228" s="214">
        <f t="shared" si="32"/>
        <v>0</v>
      </c>
      <c r="S228" s="214">
        <v>0</v>
      </c>
      <c r="T228" s="215">
        <f t="shared" si="33"/>
        <v>0</v>
      </c>
      <c r="AR228" s="25" t="s">
        <v>304</v>
      </c>
      <c r="AT228" s="25" t="s">
        <v>230</v>
      </c>
      <c r="AU228" s="25" t="s">
        <v>87</v>
      </c>
      <c r="AY228" s="25" t="s">
        <v>228</v>
      </c>
      <c r="BE228" s="216">
        <f t="shared" si="34"/>
        <v>0</v>
      </c>
      <c r="BF228" s="216">
        <f t="shared" si="35"/>
        <v>0</v>
      </c>
      <c r="BG228" s="216">
        <f t="shared" si="36"/>
        <v>0</v>
      </c>
      <c r="BH228" s="216">
        <f t="shared" si="37"/>
        <v>0</v>
      </c>
      <c r="BI228" s="216">
        <f t="shared" si="38"/>
        <v>0</v>
      </c>
      <c r="BJ228" s="25" t="s">
        <v>24</v>
      </c>
      <c r="BK228" s="216">
        <f t="shared" si="39"/>
        <v>0</v>
      </c>
      <c r="BL228" s="25" t="s">
        <v>304</v>
      </c>
      <c r="BM228" s="25" t="s">
        <v>5498</v>
      </c>
    </row>
    <row r="229" spans="2:65" s="1" customFormat="1" ht="22.5" customHeight="1">
      <c r="B229" s="42"/>
      <c r="C229" s="205" t="s">
        <v>308</v>
      </c>
      <c r="D229" s="205" t="s">
        <v>230</v>
      </c>
      <c r="E229" s="206" t="s">
        <v>5499</v>
      </c>
      <c r="F229" s="207" t="s">
        <v>5500</v>
      </c>
      <c r="G229" s="208" t="s">
        <v>852</v>
      </c>
      <c r="H229" s="209">
        <v>1</v>
      </c>
      <c r="I229" s="210"/>
      <c r="J229" s="211">
        <f t="shared" si="30"/>
        <v>0</v>
      </c>
      <c r="K229" s="207" t="s">
        <v>3144</v>
      </c>
      <c r="L229" s="62"/>
      <c r="M229" s="212" t="s">
        <v>22</v>
      </c>
      <c r="N229" s="213" t="s">
        <v>50</v>
      </c>
      <c r="O229" s="43"/>
      <c r="P229" s="214">
        <f t="shared" si="31"/>
        <v>0</v>
      </c>
      <c r="Q229" s="214">
        <v>0</v>
      </c>
      <c r="R229" s="214">
        <f t="shared" si="32"/>
        <v>0</v>
      </c>
      <c r="S229" s="214">
        <v>0</v>
      </c>
      <c r="T229" s="215">
        <f t="shared" si="33"/>
        <v>0</v>
      </c>
      <c r="AR229" s="25" t="s">
        <v>304</v>
      </c>
      <c r="AT229" s="25" t="s">
        <v>230</v>
      </c>
      <c r="AU229" s="25" t="s">
        <v>87</v>
      </c>
      <c r="AY229" s="25" t="s">
        <v>228</v>
      </c>
      <c r="BE229" s="216">
        <f t="shared" si="34"/>
        <v>0</v>
      </c>
      <c r="BF229" s="216">
        <f t="shared" si="35"/>
        <v>0</v>
      </c>
      <c r="BG229" s="216">
        <f t="shared" si="36"/>
        <v>0</v>
      </c>
      <c r="BH229" s="216">
        <f t="shared" si="37"/>
        <v>0</v>
      </c>
      <c r="BI229" s="216">
        <f t="shared" si="38"/>
        <v>0</v>
      </c>
      <c r="BJ229" s="25" t="s">
        <v>24</v>
      </c>
      <c r="BK229" s="216">
        <f t="shared" si="39"/>
        <v>0</v>
      </c>
      <c r="BL229" s="25" t="s">
        <v>304</v>
      </c>
      <c r="BM229" s="25" t="s">
        <v>5501</v>
      </c>
    </row>
    <row r="230" spans="2:65" s="1" customFormat="1" ht="22.5" customHeight="1">
      <c r="B230" s="42"/>
      <c r="C230" s="205" t="s">
        <v>313</v>
      </c>
      <c r="D230" s="205" t="s">
        <v>230</v>
      </c>
      <c r="E230" s="206" t="s">
        <v>5502</v>
      </c>
      <c r="F230" s="207" t="s">
        <v>5503</v>
      </c>
      <c r="G230" s="208" t="s">
        <v>852</v>
      </c>
      <c r="H230" s="209">
        <v>4</v>
      </c>
      <c r="I230" s="210"/>
      <c r="J230" s="211">
        <f t="shared" si="30"/>
        <v>0</v>
      </c>
      <c r="K230" s="207" t="s">
        <v>3144</v>
      </c>
      <c r="L230" s="62"/>
      <c r="M230" s="212" t="s">
        <v>22</v>
      </c>
      <c r="N230" s="213" t="s">
        <v>50</v>
      </c>
      <c r="O230" s="43"/>
      <c r="P230" s="214">
        <f t="shared" si="31"/>
        <v>0</v>
      </c>
      <c r="Q230" s="214">
        <v>0</v>
      </c>
      <c r="R230" s="214">
        <f t="shared" si="32"/>
        <v>0</v>
      </c>
      <c r="S230" s="214">
        <v>0</v>
      </c>
      <c r="T230" s="215">
        <f t="shared" si="33"/>
        <v>0</v>
      </c>
      <c r="AR230" s="25" t="s">
        <v>304</v>
      </c>
      <c r="AT230" s="25" t="s">
        <v>230</v>
      </c>
      <c r="AU230" s="25" t="s">
        <v>87</v>
      </c>
      <c r="AY230" s="25" t="s">
        <v>228</v>
      </c>
      <c r="BE230" s="216">
        <f t="shared" si="34"/>
        <v>0</v>
      </c>
      <c r="BF230" s="216">
        <f t="shared" si="35"/>
        <v>0</v>
      </c>
      <c r="BG230" s="216">
        <f t="shared" si="36"/>
        <v>0</v>
      </c>
      <c r="BH230" s="216">
        <f t="shared" si="37"/>
        <v>0</v>
      </c>
      <c r="BI230" s="216">
        <f t="shared" si="38"/>
        <v>0</v>
      </c>
      <c r="BJ230" s="25" t="s">
        <v>24</v>
      </c>
      <c r="BK230" s="216">
        <f t="shared" si="39"/>
        <v>0</v>
      </c>
      <c r="BL230" s="25" t="s">
        <v>304</v>
      </c>
      <c r="BM230" s="25" t="s">
        <v>5504</v>
      </c>
    </row>
    <row r="231" spans="2:65" s="1" customFormat="1" ht="22.5" customHeight="1">
      <c r="B231" s="42"/>
      <c r="C231" s="205" t="s">
        <v>319</v>
      </c>
      <c r="D231" s="205" t="s">
        <v>230</v>
      </c>
      <c r="E231" s="206" t="s">
        <v>5505</v>
      </c>
      <c r="F231" s="207" t="s">
        <v>5506</v>
      </c>
      <c r="G231" s="208" t="s">
        <v>852</v>
      </c>
      <c r="H231" s="209">
        <v>1</v>
      </c>
      <c r="I231" s="210"/>
      <c r="J231" s="211">
        <f t="shared" si="30"/>
        <v>0</v>
      </c>
      <c r="K231" s="207" t="s">
        <v>3144</v>
      </c>
      <c r="L231" s="62"/>
      <c r="M231" s="212" t="s">
        <v>22</v>
      </c>
      <c r="N231" s="213" t="s">
        <v>50</v>
      </c>
      <c r="O231" s="43"/>
      <c r="P231" s="214">
        <f t="shared" si="31"/>
        <v>0</v>
      </c>
      <c r="Q231" s="214">
        <v>0</v>
      </c>
      <c r="R231" s="214">
        <f t="shared" si="32"/>
        <v>0</v>
      </c>
      <c r="S231" s="214">
        <v>0</v>
      </c>
      <c r="T231" s="215">
        <f t="shared" si="33"/>
        <v>0</v>
      </c>
      <c r="AR231" s="25" t="s">
        <v>304</v>
      </c>
      <c r="AT231" s="25" t="s">
        <v>230</v>
      </c>
      <c r="AU231" s="25" t="s">
        <v>87</v>
      </c>
      <c r="AY231" s="25" t="s">
        <v>228</v>
      </c>
      <c r="BE231" s="216">
        <f t="shared" si="34"/>
        <v>0</v>
      </c>
      <c r="BF231" s="216">
        <f t="shared" si="35"/>
        <v>0</v>
      </c>
      <c r="BG231" s="216">
        <f t="shared" si="36"/>
        <v>0</v>
      </c>
      <c r="BH231" s="216">
        <f t="shared" si="37"/>
        <v>0</v>
      </c>
      <c r="BI231" s="216">
        <f t="shared" si="38"/>
        <v>0</v>
      </c>
      <c r="BJ231" s="25" t="s">
        <v>24</v>
      </c>
      <c r="BK231" s="216">
        <f t="shared" si="39"/>
        <v>0</v>
      </c>
      <c r="BL231" s="25" t="s">
        <v>304</v>
      </c>
      <c r="BM231" s="25" t="s">
        <v>5507</v>
      </c>
    </row>
    <row r="232" spans="2:65" s="1" customFormat="1" ht="22.5" customHeight="1">
      <c r="B232" s="42"/>
      <c r="C232" s="205" t="s">
        <v>325</v>
      </c>
      <c r="D232" s="205" t="s">
        <v>230</v>
      </c>
      <c r="E232" s="206" t="s">
        <v>5508</v>
      </c>
      <c r="F232" s="207" t="s">
        <v>5509</v>
      </c>
      <c r="G232" s="208" t="s">
        <v>852</v>
      </c>
      <c r="H232" s="209">
        <v>1</v>
      </c>
      <c r="I232" s="210"/>
      <c r="J232" s="211">
        <f t="shared" si="30"/>
        <v>0</v>
      </c>
      <c r="K232" s="207" t="s">
        <v>3144</v>
      </c>
      <c r="L232" s="62"/>
      <c r="M232" s="212" t="s">
        <v>22</v>
      </c>
      <c r="N232" s="213" t="s">
        <v>50</v>
      </c>
      <c r="O232" s="43"/>
      <c r="P232" s="214">
        <f t="shared" si="31"/>
        <v>0</v>
      </c>
      <c r="Q232" s="214">
        <v>0</v>
      </c>
      <c r="R232" s="214">
        <f t="shared" si="32"/>
        <v>0</v>
      </c>
      <c r="S232" s="214">
        <v>0</v>
      </c>
      <c r="T232" s="215">
        <f t="shared" si="33"/>
        <v>0</v>
      </c>
      <c r="AR232" s="25" t="s">
        <v>304</v>
      </c>
      <c r="AT232" s="25" t="s">
        <v>230</v>
      </c>
      <c r="AU232" s="25" t="s">
        <v>87</v>
      </c>
      <c r="AY232" s="25" t="s">
        <v>228</v>
      </c>
      <c r="BE232" s="216">
        <f t="shared" si="34"/>
        <v>0</v>
      </c>
      <c r="BF232" s="216">
        <f t="shared" si="35"/>
        <v>0</v>
      </c>
      <c r="BG232" s="216">
        <f t="shared" si="36"/>
        <v>0</v>
      </c>
      <c r="BH232" s="216">
        <f t="shared" si="37"/>
        <v>0</v>
      </c>
      <c r="BI232" s="216">
        <f t="shared" si="38"/>
        <v>0</v>
      </c>
      <c r="BJ232" s="25" t="s">
        <v>24</v>
      </c>
      <c r="BK232" s="216">
        <f t="shared" si="39"/>
        <v>0</v>
      </c>
      <c r="BL232" s="25" t="s">
        <v>304</v>
      </c>
      <c r="BM232" s="25" t="s">
        <v>5510</v>
      </c>
    </row>
    <row r="233" spans="2:65" s="1" customFormat="1" ht="22.5" customHeight="1">
      <c r="B233" s="42"/>
      <c r="C233" s="205" t="s">
        <v>9</v>
      </c>
      <c r="D233" s="205" t="s">
        <v>230</v>
      </c>
      <c r="E233" s="206" t="s">
        <v>29</v>
      </c>
      <c r="F233" s="207" t="s">
        <v>5511</v>
      </c>
      <c r="G233" s="208" t="s">
        <v>852</v>
      </c>
      <c r="H233" s="209">
        <v>5</v>
      </c>
      <c r="I233" s="210"/>
      <c r="J233" s="211">
        <f t="shared" si="30"/>
        <v>0</v>
      </c>
      <c r="K233" s="207" t="s">
        <v>3144</v>
      </c>
      <c r="L233" s="62"/>
      <c r="M233" s="212" t="s">
        <v>22</v>
      </c>
      <c r="N233" s="213" t="s">
        <v>50</v>
      </c>
      <c r="O233" s="43"/>
      <c r="P233" s="214">
        <f t="shared" si="31"/>
        <v>0</v>
      </c>
      <c r="Q233" s="214">
        <v>0</v>
      </c>
      <c r="R233" s="214">
        <f t="shared" si="32"/>
        <v>0</v>
      </c>
      <c r="S233" s="214">
        <v>0</v>
      </c>
      <c r="T233" s="215">
        <f t="shared" si="33"/>
        <v>0</v>
      </c>
      <c r="AR233" s="25" t="s">
        <v>304</v>
      </c>
      <c r="AT233" s="25" t="s">
        <v>230</v>
      </c>
      <c r="AU233" s="25" t="s">
        <v>87</v>
      </c>
      <c r="AY233" s="25" t="s">
        <v>228</v>
      </c>
      <c r="BE233" s="216">
        <f t="shared" si="34"/>
        <v>0</v>
      </c>
      <c r="BF233" s="216">
        <f t="shared" si="35"/>
        <v>0</v>
      </c>
      <c r="BG233" s="216">
        <f t="shared" si="36"/>
        <v>0</v>
      </c>
      <c r="BH233" s="216">
        <f t="shared" si="37"/>
        <v>0</v>
      </c>
      <c r="BI233" s="216">
        <f t="shared" si="38"/>
        <v>0</v>
      </c>
      <c r="BJ233" s="25" t="s">
        <v>24</v>
      </c>
      <c r="BK233" s="216">
        <f t="shared" si="39"/>
        <v>0</v>
      </c>
      <c r="BL233" s="25" t="s">
        <v>304</v>
      </c>
      <c r="BM233" s="25" t="s">
        <v>5512</v>
      </c>
    </row>
    <row r="234" spans="2:65" s="1" customFormat="1" ht="22.5" customHeight="1">
      <c r="B234" s="42"/>
      <c r="C234" s="205" t="s">
        <v>335</v>
      </c>
      <c r="D234" s="205" t="s">
        <v>230</v>
      </c>
      <c r="E234" s="206" t="s">
        <v>280</v>
      </c>
      <c r="F234" s="207" t="s">
        <v>5513</v>
      </c>
      <c r="G234" s="208" t="s">
        <v>852</v>
      </c>
      <c r="H234" s="209">
        <v>9</v>
      </c>
      <c r="I234" s="210"/>
      <c r="J234" s="211">
        <f t="shared" si="30"/>
        <v>0</v>
      </c>
      <c r="K234" s="207" t="s">
        <v>3144</v>
      </c>
      <c r="L234" s="62"/>
      <c r="M234" s="212" t="s">
        <v>22</v>
      </c>
      <c r="N234" s="213" t="s">
        <v>50</v>
      </c>
      <c r="O234" s="43"/>
      <c r="P234" s="214">
        <f t="shared" si="31"/>
        <v>0</v>
      </c>
      <c r="Q234" s="214">
        <v>0</v>
      </c>
      <c r="R234" s="214">
        <f t="shared" si="32"/>
        <v>0</v>
      </c>
      <c r="S234" s="214">
        <v>0</v>
      </c>
      <c r="T234" s="215">
        <f t="shared" si="33"/>
        <v>0</v>
      </c>
      <c r="AR234" s="25" t="s">
        <v>304</v>
      </c>
      <c r="AT234" s="25" t="s">
        <v>230</v>
      </c>
      <c r="AU234" s="25" t="s">
        <v>87</v>
      </c>
      <c r="AY234" s="25" t="s">
        <v>228</v>
      </c>
      <c r="BE234" s="216">
        <f t="shared" si="34"/>
        <v>0</v>
      </c>
      <c r="BF234" s="216">
        <f t="shared" si="35"/>
        <v>0</v>
      </c>
      <c r="BG234" s="216">
        <f t="shared" si="36"/>
        <v>0</v>
      </c>
      <c r="BH234" s="216">
        <f t="shared" si="37"/>
        <v>0</v>
      </c>
      <c r="BI234" s="216">
        <f t="shared" si="38"/>
        <v>0</v>
      </c>
      <c r="BJ234" s="25" t="s">
        <v>24</v>
      </c>
      <c r="BK234" s="216">
        <f t="shared" si="39"/>
        <v>0</v>
      </c>
      <c r="BL234" s="25" t="s">
        <v>304</v>
      </c>
      <c r="BM234" s="25" t="s">
        <v>5514</v>
      </c>
    </row>
    <row r="235" spans="2:65" s="1" customFormat="1" ht="22.5" customHeight="1">
      <c r="B235" s="42"/>
      <c r="C235" s="205" t="s">
        <v>340</v>
      </c>
      <c r="D235" s="205" t="s">
        <v>230</v>
      </c>
      <c r="E235" s="206" t="s">
        <v>285</v>
      </c>
      <c r="F235" s="207" t="s">
        <v>5515</v>
      </c>
      <c r="G235" s="208" t="s">
        <v>852</v>
      </c>
      <c r="H235" s="209">
        <v>1</v>
      </c>
      <c r="I235" s="210"/>
      <c r="J235" s="211">
        <f t="shared" si="30"/>
        <v>0</v>
      </c>
      <c r="K235" s="207" t="s">
        <v>3144</v>
      </c>
      <c r="L235" s="62"/>
      <c r="M235" s="212" t="s">
        <v>22</v>
      </c>
      <c r="N235" s="213" t="s">
        <v>50</v>
      </c>
      <c r="O235" s="43"/>
      <c r="P235" s="214">
        <f t="shared" si="31"/>
        <v>0</v>
      </c>
      <c r="Q235" s="214">
        <v>0</v>
      </c>
      <c r="R235" s="214">
        <f t="shared" si="32"/>
        <v>0</v>
      </c>
      <c r="S235" s="214">
        <v>0</v>
      </c>
      <c r="T235" s="215">
        <f t="shared" si="33"/>
        <v>0</v>
      </c>
      <c r="AR235" s="25" t="s">
        <v>304</v>
      </c>
      <c r="AT235" s="25" t="s">
        <v>230</v>
      </c>
      <c r="AU235" s="25" t="s">
        <v>87</v>
      </c>
      <c r="AY235" s="25" t="s">
        <v>228</v>
      </c>
      <c r="BE235" s="216">
        <f t="shared" si="34"/>
        <v>0</v>
      </c>
      <c r="BF235" s="216">
        <f t="shared" si="35"/>
        <v>0</v>
      </c>
      <c r="BG235" s="216">
        <f t="shared" si="36"/>
        <v>0</v>
      </c>
      <c r="BH235" s="216">
        <f t="shared" si="37"/>
        <v>0</v>
      </c>
      <c r="BI235" s="216">
        <f t="shared" si="38"/>
        <v>0</v>
      </c>
      <c r="BJ235" s="25" t="s">
        <v>24</v>
      </c>
      <c r="BK235" s="216">
        <f t="shared" si="39"/>
        <v>0</v>
      </c>
      <c r="BL235" s="25" t="s">
        <v>304</v>
      </c>
      <c r="BM235" s="25" t="s">
        <v>5516</v>
      </c>
    </row>
    <row r="236" spans="2:65" s="1" customFormat="1" ht="22.5" customHeight="1">
      <c r="B236" s="42"/>
      <c r="C236" s="205" t="s">
        <v>344</v>
      </c>
      <c r="D236" s="205" t="s">
        <v>230</v>
      </c>
      <c r="E236" s="206" t="s">
        <v>290</v>
      </c>
      <c r="F236" s="207" t="s">
        <v>5517</v>
      </c>
      <c r="G236" s="208" t="s">
        <v>852</v>
      </c>
      <c r="H236" s="209">
        <v>26</v>
      </c>
      <c r="I236" s="210"/>
      <c r="J236" s="211">
        <f t="shared" si="30"/>
        <v>0</v>
      </c>
      <c r="K236" s="207" t="s">
        <v>3144</v>
      </c>
      <c r="L236" s="62"/>
      <c r="M236" s="212" t="s">
        <v>22</v>
      </c>
      <c r="N236" s="213" t="s">
        <v>50</v>
      </c>
      <c r="O236" s="43"/>
      <c r="P236" s="214">
        <f t="shared" si="31"/>
        <v>0</v>
      </c>
      <c r="Q236" s="214">
        <v>0</v>
      </c>
      <c r="R236" s="214">
        <f t="shared" si="32"/>
        <v>0</v>
      </c>
      <c r="S236" s="214">
        <v>0</v>
      </c>
      <c r="T236" s="215">
        <f t="shared" si="33"/>
        <v>0</v>
      </c>
      <c r="AR236" s="25" t="s">
        <v>304</v>
      </c>
      <c r="AT236" s="25" t="s">
        <v>230</v>
      </c>
      <c r="AU236" s="25" t="s">
        <v>87</v>
      </c>
      <c r="AY236" s="25" t="s">
        <v>228</v>
      </c>
      <c r="BE236" s="216">
        <f t="shared" si="34"/>
        <v>0</v>
      </c>
      <c r="BF236" s="216">
        <f t="shared" si="35"/>
        <v>0</v>
      </c>
      <c r="BG236" s="216">
        <f t="shared" si="36"/>
        <v>0</v>
      </c>
      <c r="BH236" s="216">
        <f t="shared" si="37"/>
        <v>0</v>
      </c>
      <c r="BI236" s="216">
        <f t="shared" si="38"/>
        <v>0</v>
      </c>
      <c r="BJ236" s="25" t="s">
        <v>24</v>
      </c>
      <c r="BK236" s="216">
        <f t="shared" si="39"/>
        <v>0</v>
      </c>
      <c r="BL236" s="25" t="s">
        <v>304</v>
      </c>
      <c r="BM236" s="25" t="s">
        <v>5518</v>
      </c>
    </row>
    <row r="237" spans="2:65" s="1" customFormat="1" ht="22.5" customHeight="1">
      <c r="B237" s="42"/>
      <c r="C237" s="205" t="s">
        <v>348</v>
      </c>
      <c r="D237" s="205" t="s">
        <v>230</v>
      </c>
      <c r="E237" s="206" t="s">
        <v>295</v>
      </c>
      <c r="F237" s="207" t="s">
        <v>5519</v>
      </c>
      <c r="G237" s="208" t="s">
        <v>852</v>
      </c>
      <c r="H237" s="209">
        <v>2</v>
      </c>
      <c r="I237" s="210"/>
      <c r="J237" s="211">
        <f t="shared" si="30"/>
        <v>0</v>
      </c>
      <c r="K237" s="207" t="s">
        <v>3144</v>
      </c>
      <c r="L237" s="62"/>
      <c r="M237" s="212" t="s">
        <v>22</v>
      </c>
      <c r="N237" s="213" t="s">
        <v>50</v>
      </c>
      <c r="O237" s="43"/>
      <c r="P237" s="214">
        <f t="shared" si="31"/>
        <v>0</v>
      </c>
      <c r="Q237" s="214">
        <v>0</v>
      </c>
      <c r="R237" s="214">
        <f t="shared" si="32"/>
        <v>0</v>
      </c>
      <c r="S237" s="214">
        <v>0</v>
      </c>
      <c r="T237" s="215">
        <f t="shared" si="33"/>
        <v>0</v>
      </c>
      <c r="AR237" s="25" t="s">
        <v>304</v>
      </c>
      <c r="AT237" s="25" t="s">
        <v>230</v>
      </c>
      <c r="AU237" s="25" t="s">
        <v>87</v>
      </c>
      <c r="AY237" s="25" t="s">
        <v>228</v>
      </c>
      <c r="BE237" s="216">
        <f t="shared" si="34"/>
        <v>0</v>
      </c>
      <c r="BF237" s="216">
        <f t="shared" si="35"/>
        <v>0</v>
      </c>
      <c r="BG237" s="216">
        <f t="shared" si="36"/>
        <v>0</v>
      </c>
      <c r="BH237" s="216">
        <f t="shared" si="37"/>
        <v>0</v>
      </c>
      <c r="BI237" s="216">
        <f t="shared" si="38"/>
        <v>0</v>
      </c>
      <c r="BJ237" s="25" t="s">
        <v>24</v>
      </c>
      <c r="BK237" s="216">
        <f t="shared" si="39"/>
        <v>0</v>
      </c>
      <c r="BL237" s="25" t="s">
        <v>304</v>
      </c>
      <c r="BM237" s="25" t="s">
        <v>5520</v>
      </c>
    </row>
    <row r="238" spans="2:65" s="1" customFormat="1" ht="22.5" customHeight="1">
      <c r="B238" s="42"/>
      <c r="C238" s="205" t="s">
        <v>359</v>
      </c>
      <c r="D238" s="205" t="s">
        <v>230</v>
      </c>
      <c r="E238" s="206" t="s">
        <v>10</v>
      </c>
      <c r="F238" s="207" t="s">
        <v>5521</v>
      </c>
      <c r="G238" s="208" t="s">
        <v>852</v>
      </c>
      <c r="H238" s="209">
        <v>2</v>
      </c>
      <c r="I238" s="210"/>
      <c r="J238" s="211">
        <f t="shared" si="30"/>
        <v>0</v>
      </c>
      <c r="K238" s="207" t="s">
        <v>3144</v>
      </c>
      <c r="L238" s="62"/>
      <c r="M238" s="212" t="s">
        <v>22</v>
      </c>
      <c r="N238" s="213" t="s">
        <v>50</v>
      </c>
      <c r="O238" s="43"/>
      <c r="P238" s="214">
        <f t="shared" si="31"/>
        <v>0</v>
      </c>
      <c r="Q238" s="214">
        <v>0</v>
      </c>
      <c r="R238" s="214">
        <f t="shared" si="32"/>
        <v>0</v>
      </c>
      <c r="S238" s="214">
        <v>0</v>
      </c>
      <c r="T238" s="215">
        <f t="shared" si="33"/>
        <v>0</v>
      </c>
      <c r="AR238" s="25" t="s">
        <v>304</v>
      </c>
      <c r="AT238" s="25" t="s">
        <v>230</v>
      </c>
      <c r="AU238" s="25" t="s">
        <v>87</v>
      </c>
      <c r="AY238" s="25" t="s">
        <v>228</v>
      </c>
      <c r="BE238" s="216">
        <f t="shared" si="34"/>
        <v>0</v>
      </c>
      <c r="BF238" s="216">
        <f t="shared" si="35"/>
        <v>0</v>
      </c>
      <c r="BG238" s="216">
        <f t="shared" si="36"/>
        <v>0</v>
      </c>
      <c r="BH238" s="216">
        <f t="shared" si="37"/>
        <v>0</v>
      </c>
      <c r="BI238" s="216">
        <f t="shared" si="38"/>
        <v>0</v>
      </c>
      <c r="BJ238" s="25" t="s">
        <v>24</v>
      </c>
      <c r="BK238" s="216">
        <f t="shared" si="39"/>
        <v>0</v>
      </c>
      <c r="BL238" s="25" t="s">
        <v>304</v>
      </c>
      <c r="BM238" s="25" t="s">
        <v>5522</v>
      </c>
    </row>
    <row r="239" spans="2:65" s="1" customFormat="1" ht="22.5" customHeight="1">
      <c r="B239" s="42"/>
      <c r="C239" s="205" t="s">
        <v>364</v>
      </c>
      <c r="D239" s="205" t="s">
        <v>230</v>
      </c>
      <c r="E239" s="206" t="s">
        <v>304</v>
      </c>
      <c r="F239" s="207" t="s">
        <v>5523</v>
      </c>
      <c r="G239" s="208" t="s">
        <v>852</v>
      </c>
      <c r="H239" s="209">
        <v>12</v>
      </c>
      <c r="I239" s="210"/>
      <c r="J239" s="211">
        <f t="shared" si="30"/>
        <v>0</v>
      </c>
      <c r="K239" s="207" t="s">
        <v>3144</v>
      </c>
      <c r="L239" s="62"/>
      <c r="M239" s="212" t="s">
        <v>22</v>
      </c>
      <c r="N239" s="213" t="s">
        <v>50</v>
      </c>
      <c r="O239" s="43"/>
      <c r="P239" s="214">
        <f t="shared" si="31"/>
        <v>0</v>
      </c>
      <c r="Q239" s="214">
        <v>0</v>
      </c>
      <c r="R239" s="214">
        <f t="shared" si="32"/>
        <v>0</v>
      </c>
      <c r="S239" s="214">
        <v>0</v>
      </c>
      <c r="T239" s="215">
        <f t="shared" si="33"/>
        <v>0</v>
      </c>
      <c r="AR239" s="25" t="s">
        <v>304</v>
      </c>
      <c r="AT239" s="25" t="s">
        <v>230</v>
      </c>
      <c r="AU239" s="25" t="s">
        <v>87</v>
      </c>
      <c r="AY239" s="25" t="s">
        <v>228</v>
      </c>
      <c r="BE239" s="216">
        <f t="shared" si="34"/>
        <v>0</v>
      </c>
      <c r="BF239" s="216">
        <f t="shared" si="35"/>
        <v>0</v>
      </c>
      <c r="BG239" s="216">
        <f t="shared" si="36"/>
        <v>0</v>
      </c>
      <c r="BH239" s="216">
        <f t="shared" si="37"/>
        <v>0</v>
      </c>
      <c r="BI239" s="216">
        <f t="shared" si="38"/>
        <v>0</v>
      </c>
      <c r="BJ239" s="25" t="s">
        <v>24</v>
      </c>
      <c r="BK239" s="216">
        <f t="shared" si="39"/>
        <v>0</v>
      </c>
      <c r="BL239" s="25" t="s">
        <v>304</v>
      </c>
      <c r="BM239" s="25" t="s">
        <v>5524</v>
      </c>
    </row>
    <row r="240" spans="2:65" s="1" customFormat="1" ht="22.5" customHeight="1">
      <c r="B240" s="42"/>
      <c r="C240" s="205" t="s">
        <v>381</v>
      </c>
      <c r="D240" s="205" t="s">
        <v>230</v>
      </c>
      <c r="E240" s="206" t="s">
        <v>308</v>
      </c>
      <c r="F240" s="207" t="s">
        <v>5525</v>
      </c>
      <c r="G240" s="208" t="s">
        <v>852</v>
      </c>
      <c r="H240" s="209">
        <v>12</v>
      </c>
      <c r="I240" s="210"/>
      <c r="J240" s="211">
        <f t="shared" si="30"/>
        <v>0</v>
      </c>
      <c r="K240" s="207" t="s">
        <v>3144</v>
      </c>
      <c r="L240" s="62"/>
      <c r="M240" s="212" t="s">
        <v>22</v>
      </c>
      <c r="N240" s="213" t="s">
        <v>50</v>
      </c>
      <c r="O240" s="43"/>
      <c r="P240" s="214">
        <f t="shared" si="31"/>
        <v>0</v>
      </c>
      <c r="Q240" s="214">
        <v>0</v>
      </c>
      <c r="R240" s="214">
        <f t="shared" si="32"/>
        <v>0</v>
      </c>
      <c r="S240" s="214">
        <v>0</v>
      </c>
      <c r="T240" s="215">
        <f t="shared" si="33"/>
        <v>0</v>
      </c>
      <c r="AR240" s="25" t="s">
        <v>304</v>
      </c>
      <c r="AT240" s="25" t="s">
        <v>230</v>
      </c>
      <c r="AU240" s="25" t="s">
        <v>87</v>
      </c>
      <c r="AY240" s="25" t="s">
        <v>228</v>
      </c>
      <c r="BE240" s="216">
        <f t="shared" si="34"/>
        <v>0</v>
      </c>
      <c r="BF240" s="216">
        <f t="shared" si="35"/>
        <v>0</v>
      </c>
      <c r="BG240" s="216">
        <f t="shared" si="36"/>
        <v>0</v>
      </c>
      <c r="BH240" s="216">
        <f t="shared" si="37"/>
        <v>0</v>
      </c>
      <c r="BI240" s="216">
        <f t="shared" si="38"/>
        <v>0</v>
      </c>
      <c r="BJ240" s="25" t="s">
        <v>24</v>
      </c>
      <c r="BK240" s="216">
        <f t="shared" si="39"/>
        <v>0</v>
      </c>
      <c r="BL240" s="25" t="s">
        <v>304</v>
      </c>
      <c r="BM240" s="25" t="s">
        <v>5526</v>
      </c>
    </row>
    <row r="241" spans="2:65" s="1" customFormat="1" ht="22.5" customHeight="1">
      <c r="B241" s="42"/>
      <c r="C241" s="205" t="s">
        <v>386</v>
      </c>
      <c r="D241" s="205" t="s">
        <v>230</v>
      </c>
      <c r="E241" s="206" t="s">
        <v>313</v>
      </c>
      <c r="F241" s="207" t="s">
        <v>5527</v>
      </c>
      <c r="G241" s="208" t="s">
        <v>852</v>
      </c>
      <c r="H241" s="209">
        <v>9</v>
      </c>
      <c r="I241" s="210"/>
      <c r="J241" s="211">
        <f t="shared" si="30"/>
        <v>0</v>
      </c>
      <c r="K241" s="207" t="s">
        <v>3144</v>
      </c>
      <c r="L241" s="62"/>
      <c r="M241" s="212" t="s">
        <v>22</v>
      </c>
      <c r="N241" s="213" t="s">
        <v>50</v>
      </c>
      <c r="O241" s="43"/>
      <c r="P241" s="214">
        <f t="shared" si="31"/>
        <v>0</v>
      </c>
      <c r="Q241" s="214">
        <v>0</v>
      </c>
      <c r="R241" s="214">
        <f t="shared" si="32"/>
        <v>0</v>
      </c>
      <c r="S241" s="214">
        <v>0</v>
      </c>
      <c r="T241" s="215">
        <f t="shared" si="33"/>
        <v>0</v>
      </c>
      <c r="AR241" s="25" t="s">
        <v>304</v>
      </c>
      <c r="AT241" s="25" t="s">
        <v>230</v>
      </c>
      <c r="AU241" s="25" t="s">
        <v>87</v>
      </c>
      <c r="AY241" s="25" t="s">
        <v>228</v>
      </c>
      <c r="BE241" s="216">
        <f t="shared" si="34"/>
        <v>0</v>
      </c>
      <c r="BF241" s="216">
        <f t="shared" si="35"/>
        <v>0</v>
      </c>
      <c r="BG241" s="216">
        <f t="shared" si="36"/>
        <v>0</v>
      </c>
      <c r="BH241" s="216">
        <f t="shared" si="37"/>
        <v>0</v>
      </c>
      <c r="BI241" s="216">
        <f t="shared" si="38"/>
        <v>0</v>
      </c>
      <c r="BJ241" s="25" t="s">
        <v>24</v>
      </c>
      <c r="BK241" s="216">
        <f t="shared" si="39"/>
        <v>0</v>
      </c>
      <c r="BL241" s="25" t="s">
        <v>304</v>
      </c>
      <c r="BM241" s="25" t="s">
        <v>5528</v>
      </c>
    </row>
    <row r="242" spans="2:65" s="1" customFormat="1" ht="22.5" customHeight="1">
      <c r="B242" s="42"/>
      <c r="C242" s="205" t="s">
        <v>395</v>
      </c>
      <c r="D242" s="205" t="s">
        <v>230</v>
      </c>
      <c r="E242" s="206" t="s">
        <v>319</v>
      </c>
      <c r="F242" s="207" t="s">
        <v>5529</v>
      </c>
      <c r="G242" s="208" t="s">
        <v>852</v>
      </c>
      <c r="H242" s="209">
        <v>6</v>
      </c>
      <c r="I242" s="210"/>
      <c r="J242" s="211">
        <f t="shared" si="30"/>
        <v>0</v>
      </c>
      <c r="K242" s="207" t="s">
        <v>3144</v>
      </c>
      <c r="L242" s="62"/>
      <c r="M242" s="212" t="s">
        <v>22</v>
      </c>
      <c r="N242" s="213" t="s">
        <v>50</v>
      </c>
      <c r="O242" s="43"/>
      <c r="P242" s="214">
        <f t="shared" si="31"/>
        <v>0</v>
      </c>
      <c r="Q242" s="214">
        <v>0</v>
      </c>
      <c r="R242" s="214">
        <f t="shared" si="32"/>
        <v>0</v>
      </c>
      <c r="S242" s="214">
        <v>0</v>
      </c>
      <c r="T242" s="215">
        <f t="shared" si="33"/>
        <v>0</v>
      </c>
      <c r="AR242" s="25" t="s">
        <v>304</v>
      </c>
      <c r="AT242" s="25" t="s">
        <v>230</v>
      </c>
      <c r="AU242" s="25" t="s">
        <v>87</v>
      </c>
      <c r="AY242" s="25" t="s">
        <v>228</v>
      </c>
      <c r="BE242" s="216">
        <f t="shared" si="34"/>
        <v>0</v>
      </c>
      <c r="BF242" s="216">
        <f t="shared" si="35"/>
        <v>0</v>
      </c>
      <c r="BG242" s="216">
        <f t="shared" si="36"/>
        <v>0</v>
      </c>
      <c r="BH242" s="216">
        <f t="shared" si="37"/>
        <v>0</v>
      </c>
      <c r="BI242" s="216">
        <f t="shared" si="38"/>
        <v>0</v>
      </c>
      <c r="BJ242" s="25" t="s">
        <v>24</v>
      </c>
      <c r="BK242" s="216">
        <f t="shared" si="39"/>
        <v>0</v>
      </c>
      <c r="BL242" s="25" t="s">
        <v>304</v>
      </c>
      <c r="BM242" s="25" t="s">
        <v>5530</v>
      </c>
    </row>
    <row r="243" spans="2:65" s="1" customFormat="1" ht="22.5" customHeight="1">
      <c r="B243" s="42"/>
      <c r="C243" s="205" t="s">
        <v>400</v>
      </c>
      <c r="D243" s="205" t="s">
        <v>230</v>
      </c>
      <c r="E243" s="206" t="s">
        <v>5531</v>
      </c>
      <c r="F243" s="207" t="s">
        <v>5532</v>
      </c>
      <c r="G243" s="208" t="s">
        <v>1024</v>
      </c>
      <c r="H243" s="279"/>
      <c r="I243" s="210"/>
      <c r="J243" s="211">
        <f t="shared" si="30"/>
        <v>0</v>
      </c>
      <c r="K243" s="207" t="s">
        <v>234</v>
      </c>
      <c r="L243" s="62"/>
      <c r="M243" s="212" t="s">
        <v>22</v>
      </c>
      <c r="N243" s="213" t="s">
        <v>50</v>
      </c>
      <c r="O243" s="43"/>
      <c r="P243" s="214">
        <f t="shared" si="31"/>
        <v>0</v>
      </c>
      <c r="Q243" s="214">
        <v>0</v>
      </c>
      <c r="R243" s="214">
        <f t="shared" si="32"/>
        <v>0</v>
      </c>
      <c r="S243" s="214">
        <v>0</v>
      </c>
      <c r="T243" s="215">
        <f t="shared" si="33"/>
        <v>0</v>
      </c>
      <c r="AR243" s="25" t="s">
        <v>304</v>
      </c>
      <c r="AT243" s="25" t="s">
        <v>230</v>
      </c>
      <c r="AU243" s="25" t="s">
        <v>87</v>
      </c>
      <c r="AY243" s="25" t="s">
        <v>228</v>
      </c>
      <c r="BE243" s="216">
        <f t="shared" si="34"/>
        <v>0</v>
      </c>
      <c r="BF243" s="216">
        <f t="shared" si="35"/>
        <v>0</v>
      </c>
      <c r="BG243" s="216">
        <f t="shared" si="36"/>
        <v>0</v>
      </c>
      <c r="BH243" s="216">
        <f t="shared" si="37"/>
        <v>0</v>
      </c>
      <c r="BI243" s="216">
        <f t="shared" si="38"/>
        <v>0</v>
      </c>
      <c r="BJ243" s="25" t="s">
        <v>24</v>
      </c>
      <c r="BK243" s="216">
        <f t="shared" si="39"/>
        <v>0</v>
      </c>
      <c r="BL243" s="25" t="s">
        <v>304</v>
      </c>
      <c r="BM243" s="25" t="s">
        <v>5533</v>
      </c>
    </row>
    <row r="244" spans="2:65" s="11" customFormat="1" ht="29.85" customHeight="1">
      <c r="B244" s="188"/>
      <c r="C244" s="189"/>
      <c r="D244" s="202" t="s">
        <v>78</v>
      </c>
      <c r="E244" s="203" t="s">
        <v>3156</v>
      </c>
      <c r="F244" s="203" t="s">
        <v>5534</v>
      </c>
      <c r="G244" s="189"/>
      <c r="H244" s="189"/>
      <c r="I244" s="192"/>
      <c r="J244" s="204">
        <f>BK244</f>
        <v>0</v>
      </c>
      <c r="K244" s="189"/>
      <c r="L244" s="194"/>
      <c r="M244" s="195"/>
      <c r="N244" s="196"/>
      <c r="O244" s="196"/>
      <c r="P244" s="197">
        <f>SUM(P245:P249)</f>
        <v>0</v>
      </c>
      <c r="Q244" s="196"/>
      <c r="R244" s="197">
        <f>SUM(R245:R249)</f>
        <v>0</v>
      </c>
      <c r="S244" s="196"/>
      <c r="T244" s="198">
        <f>SUM(T245:T249)</f>
        <v>0</v>
      </c>
      <c r="AR244" s="199" t="s">
        <v>87</v>
      </c>
      <c r="AT244" s="200" t="s">
        <v>78</v>
      </c>
      <c r="AU244" s="200" t="s">
        <v>24</v>
      </c>
      <c r="AY244" s="199" t="s">
        <v>228</v>
      </c>
      <c r="BK244" s="201">
        <f>SUM(BK245:BK249)</f>
        <v>0</v>
      </c>
    </row>
    <row r="245" spans="2:65" s="1" customFormat="1" ht="22.5" customHeight="1">
      <c r="B245" s="42"/>
      <c r="C245" s="205" t="s">
        <v>24</v>
      </c>
      <c r="D245" s="205" t="s">
        <v>230</v>
      </c>
      <c r="E245" s="206" t="s">
        <v>5535</v>
      </c>
      <c r="F245" s="207" t="s">
        <v>5536</v>
      </c>
      <c r="G245" s="208" t="s">
        <v>362</v>
      </c>
      <c r="H245" s="209">
        <v>100</v>
      </c>
      <c r="I245" s="210"/>
      <c r="J245" s="211">
        <f>ROUND(I245*H245,2)</f>
        <v>0</v>
      </c>
      <c r="K245" s="207" t="s">
        <v>3144</v>
      </c>
      <c r="L245" s="62"/>
      <c r="M245" s="212" t="s">
        <v>22</v>
      </c>
      <c r="N245" s="213" t="s">
        <v>50</v>
      </c>
      <c r="O245" s="43"/>
      <c r="P245" s="214">
        <f>O245*H245</f>
        <v>0</v>
      </c>
      <c r="Q245" s="214">
        <v>0</v>
      </c>
      <c r="R245" s="214">
        <f>Q245*H245</f>
        <v>0</v>
      </c>
      <c r="S245" s="214">
        <v>0</v>
      </c>
      <c r="T245" s="215">
        <f>S245*H245</f>
        <v>0</v>
      </c>
      <c r="AR245" s="25" t="s">
        <v>304</v>
      </c>
      <c r="AT245" s="25" t="s">
        <v>230</v>
      </c>
      <c r="AU245" s="25" t="s">
        <v>87</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304</v>
      </c>
      <c r="BM245" s="25" t="s">
        <v>5537</v>
      </c>
    </row>
    <row r="246" spans="2:65" s="1" customFormat="1" ht="22.5" customHeight="1">
      <c r="B246" s="42"/>
      <c r="C246" s="205" t="s">
        <v>87</v>
      </c>
      <c r="D246" s="205" t="s">
        <v>230</v>
      </c>
      <c r="E246" s="206" t="s">
        <v>5538</v>
      </c>
      <c r="F246" s="207" t="s">
        <v>5539</v>
      </c>
      <c r="G246" s="208" t="s">
        <v>362</v>
      </c>
      <c r="H246" s="209">
        <v>60</v>
      </c>
      <c r="I246" s="210"/>
      <c r="J246" s="211">
        <f>ROUND(I246*H246,2)</f>
        <v>0</v>
      </c>
      <c r="K246" s="207" t="s">
        <v>3144</v>
      </c>
      <c r="L246" s="62"/>
      <c r="M246" s="212" t="s">
        <v>22</v>
      </c>
      <c r="N246" s="213" t="s">
        <v>50</v>
      </c>
      <c r="O246" s="43"/>
      <c r="P246" s="214">
        <f>O246*H246</f>
        <v>0</v>
      </c>
      <c r="Q246" s="214">
        <v>0</v>
      </c>
      <c r="R246" s="214">
        <f>Q246*H246</f>
        <v>0</v>
      </c>
      <c r="S246" s="214">
        <v>0</v>
      </c>
      <c r="T246" s="215">
        <f>S246*H246</f>
        <v>0</v>
      </c>
      <c r="AR246" s="25" t="s">
        <v>304</v>
      </c>
      <c r="AT246" s="25" t="s">
        <v>230</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304</v>
      </c>
      <c r="BM246" s="25" t="s">
        <v>5540</v>
      </c>
    </row>
    <row r="247" spans="2:65" s="1" customFormat="1" ht="22.5" customHeight="1">
      <c r="B247" s="42"/>
      <c r="C247" s="205" t="s">
        <v>101</v>
      </c>
      <c r="D247" s="205" t="s">
        <v>230</v>
      </c>
      <c r="E247" s="206" t="s">
        <v>109</v>
      </c>
      <c r="F247" s="207" t="s">
        <v>5541</v>
      </c>
      <c r="G247" s="208" t="s">
        <v>362</v>
      </c>
      <c r="H247" s="209">
        <v>160</v>
      </c>
      <c r="I247" s="210"/>
      <c r="J247" s="211">
        <f>ROUND(I247*H247,2)</f>
        <v>0</v>
      </c>
      <c r="K247" s="207" t="s">
        <v>3144</v>
      </c>
      <c r="L247" s="62"/>
      <c r="M247" s="212" t="s">
        <v>22</v>
      </c>
      <c r="N247" s="213" t="s">
        <v>50</v>
      </c>
      <c r="O247" s="43"/>
      <c r="P247" s="214">
        <f>O247*H247</f>
        <v>0</v>
      </c>
      <c r="Q247" s="214">
        <v>0</v>
      </c>
      <c r="R247" s="214">
        <f>Q247*H247</f>
        <v>0</v>
      </c>
      <c r="S247" s="214">
        <v>0</v>
      </c>
      <c r="T247" s="215">
        <f>S247*H247</f>
        <v>0</v>
      </c>
      <c r="AR247" s="25" t="s">
        <v>304</v>
      </c>
      <c r="AT247" s="25" t="s">
        <v>230</v>
      </c>
      <c r="AU247" s="25" t="s">
        <v>87</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304</v>
      </c>
      <c r="BM247" s="25" t="s">
        <v>5542</v>
      </c>
    </row>
    <row r="248" spans="2:65" s="1" customFormat="1" ht="22.5" customHeight="1">
      <c r="B248" s="42"/>
      <c r="C248" s="205" t="s">
        <v>235</v>
      </c>
      <c r="D248" s="205" t="s">
        <v>230</v>
      </c>
      <c r="E248" s="206" t="s">
        <v>5543</v>
      </c>
      <c r="F248" s="207" t="s">
        <v>5544</v>
      </c>
      <c r="G248" s="208" t="s">
        <v>5545</v>
      </c>
      <c r="H248" s="209">
        <v>10</v>
      </c>
      <c r="I248" s="210"/>
      <c r="J248" s="211">
        <f>ROUND(I248*H248,2)</f>
        <v>0</v>
      </c>
      <c r="K248" s="207" t="s">
        <v>3144</v>
      </c>
      <c r="L248" s="62"/>
      <c r="M248" s="212" t="s">
        <v>22</v>
      </c>
      <c r="N248" s="213" t="s">
        <v>50</v>
      </c>
      <c r="O248" s="43"/>
      <c r="P248" s="214">
        <f>O248*H248</f>
        <v>0</v>
      </c>
      <c r="Q248" s="214">
        <v>0</v>
      </c>
      <c r="R248" s="214">
        <f>Q248*H248</f>
        <v>0</v>
      </c>
      <c r="S248" s="214">
        <v>0</v>
      </c>
      <c r="T248" s="215">
        <f>S248*H248</f>
        <v>0</v>
      </c>
      <c r="AR248" s="25" t="s">
        <v>304</v>
      </c>
      <c r="AT248" s="25" t="s">
        <v>230</v>
      </c>
      <c r="AU248" s="25" t="s">
        <v>87</v>
      </c>
      <c r="AY248" s="25" t="s">
        <v>228</v>
      </c>
      <c r="BE248" s="216">
        <f>IF(N248="základní",J248,0)</f>
        <v>0</v>
      </c>
      <c r="BF248" s="216">
        <f>IF(N248="snížená",J248,0)</f>
        <v>0</v>
      </c>
      <c r="BG248" s="216">
        <f>IF(N248="zákl. přenesená",J248,0)</f>
        <v>0</v>
      </c>
      <c r="BH248" s="216">
        <f>IF(N248="sníž. přenesená",J248,0)</f>
        <v>0</v>
      </c>
      <c r="BI248" s="216">
        <f>IF(N248="nulová",J248,0)</f>
        <v>0</v>
      </c>
      <c r="BJ248" s="25" t="s">
        <v>24</v>
      </c>
      <c r="BK248" s="216">
        <f>ROUND(I248*H248,2)</f>
        <v>0</v>
      </c>
      <c r="BL248" s="25" t="s">
        <v>304</v>
      </c>
      <c r="BM248" s="25" t="s">
        <v>5546</v>
      </c>
    </row>
    <row r="249" spans="2:65" s="1" customFormat="1" ht="22.5" customHeight="1">
      <c r="B249" s="42"/>
      <c r="C249" s="205" t="s">
        <v>251</v>
      </c>
      <c r="D249" s="205" t="s">
        <v>230</v>
      </c>
      <c r="E249" s="206" t="s">
        <v>5547</v>
      </c>
      <c r="F249" s="207" t="s">
        <v>5548</v>
      </c>
      <c r="G249" s="208" t="s">
        <v>1024</v>
      </c>
      <c r="H249" s="279"/>
      <c r="I249" s="210"/>
      <c r="J249" s="211">
        <f>ROUND(I249*H249,2)</f>
        <v>0</v>
      </c>
      <c r="K249" s="207" t="s">
        <v>234</v>
      </c>
      <c r="L249" s="62"/>
      <c r="M249" s="212" t="s">
        <v>22</v>
      </c>
      <c r="N249" s="213" t="s">
        <v>50</v>
      </c>
      <c r="O249" s="43"/>
      <c r="P249" s="214">
        <f>O249*H249</f>
        <v>0</v>
      </c>
      <c r="Q249" s="214">
        <v>0</v>
      </c>
      <c r="R249" s="214">
        <f>Q249*H249</f>
        <v>0</v>
      </c>
      <c r="S249" s="214">
        <v>0</v>
      </c>
      <c r="T249" s="215">
        <f>S249*H249</f>
        <v>0</v>
      </c>
      <c r="AR249" s="25" t="s">
        <v>304</v>
      </c>
      <c r="AT249" s="25" t="s">
        <v>230</v>
      </c>
      <c r="AU249" s="25" t="s">
        <v>87</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304</v>
      </c>
      <c r="BM249" s="25" t="s">
        <v>5549</v>
      </c>
    </row>
    <row r="250" spans="2:65" s="11" customFormat="1" ht="29.85" customHeight="1">
      <c r="B250" s="188"/>
      <c r="C250" s="189"/>
      <c r="D250" s="202" t="s">
        <v>78</v>
      </c>
      <c r="E250" s="203" t="s">
        <v>3164</v>
      </c>
      <c r="F250" s="203" t="s">
        <v>5550</v>
      </c>
      <c r="G250" s="189"/>
      <c r="H250" s="189"/>
      <c r="I250" s="192"/>
      <c r="J250" s="204">
        <f>BK250</f>
        <v>0</v>
      </c>
      <c r="K250" s="189"/>
      <c r="L250" s="194"/>
      <c r="M250" s="195"/>
      <c r="N250" s="196"/>
      <c r="O250" s="196"/>
      <c r="P250" s="197">
        <f>SUM(P251:P254)</f>
        <v>0</v>
      </c>
      <c r="Q250" s="196"/>
      <c r="R250" s="197">
        <f>SUM(R251:R254)</f>
        <v>0</v>
      </c>
      <c r="S250" s="196"/>
      <c r="T250" s="198">
        <f>SUM(T251:T254)</f>
        <v>0</v>
      </c>
      <c r="AR250" s="199" t="s">
        <v>87</v>
      </c>
      <c r="AT250" s="200" t="s">
        <v>78</v>
      </c>
      <c r="AU250" s="200" t="s">
        <v>24</v>
      </c>
      <c r="AY250" s="199" t="s">
        <v>228</v>
      </c>
      <c r="BK250" s="201">
        <f>SUM(BK251:BK254)</f>
        <v>0</v>
      </c>
    </row>
    <row r="251" spans="2:65" s="1" customFormat="1" ht="22.5" customHeight="1">
      <c r="B251" s="42"/>
      <c r="C251" s="205" t="s">
        <v>24</v>
      </c>
      <c r="D251" s="205" t="s">
        <v>230</v>
      </c>
      <c r="E251" s="206" t="s">
        <v>5551</v>
      </c>
      <c r="F251" s="207" t="s">
        <v>5552</v>
      </c>
      <c r="G251" s="208" t="s">
        <v>263</v>
      </c>
      <c r="H251" s="209">
        <v>9</v>
      </c>
      <c r="I251" s="210"/>
      <c r="J251" s="211">
        <f>ROUND(I251*H251,2)</f>
        <v>0</v>
      </c>
      <c r="K251" s="207" t="s">
        <v>3144</v>
      </c>
      <c r="L251" s="62"/>
      <c r="M251" s="212" t="s">
        <v>22</v>
      </c>
      <c r="N251" s="213" t="s">
        <v>50</v>
      </c>
      <c r="O251" s="43"/>
      <c r="P251" s="214">
        <f>O251*H251</f>
        <v>0</v>
      </c>
      <c r="Q251" s="214">
        <v>0</v>
      </c>
      <c r="R251" s="214">
        <f>Q251*H251</f>
        <v>0</v>
      </c>
      <c r="S251" s="214">
        <v>0</v>
      </c>
      <c r="T251" s="215">
        <f>S251*H251</f>
        <v>0</v>
      </c>
      <c r="AR251" s="25" t="s">
        <v>304</v>
      </c>
      <c r="AT251" s="25" t="s">
        <v>230</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304</v>
      </c>
      <c r="BM251" s="25" t="s">
        <v>5553</v>
      </c>
    </row>
    <row r="252" spans="2:65" s="1" customFormat="1" ht="22.5" customHeight="1">
      <c r="B252" s="42"/>
      <c r="C252" s="205" t="s">
        <v>87</v>
      </c>
      <c r="D252" s="205" t="s">
        <v>230</v>
      </c>
      <c r="E252" s="206" t="s">
        <v>5554</v>
      </c>
      <c r="F252" s="207" t="s">
        <v>5555</v>
      </c>
      <c r="G252" s="208" t="s">
        <v>328</v>
      </c>
      <c r="H252" s="209">
        <v>186</v>
      </c>
      <c r="I252" s="210"/>
      <c r="J252" s="211">
        <f>ROUND(I252*H252,2)</f>
        <v>0</v>
      </c>
      <c r="K252" s="207" t="s">
        <v>3144</v>
      </c>
      <c r="L252" s="62"/>
      <c r="M252" s="212" t="s">
        <v>22</v>
      </c>
      <c r="N252" s="213" t="s">
        <v>50</v>
      </c>
      <c r="O252" s="43"/>
      <c r="P252" s="214">
        <f>O252*H252</f>
        <v>0</v>
      </c>
      <c r="Q252" s="214">
        <v>0</v>
      </c>
      <c r="R252" s="214">
        <f>Q252*H252</f>
        <v>0</v>
      </c>
      <c r="S252" s="214">
        <v>0</v>
      </c>
      <c r="T252" s="215">
        <f>S252*H252</f>
        <v>0</v>
      </c>
      <c r="AR252" s="25" t="s">
        <v>304</v>
      </c>
      <c r="AT252" s="25" t="s">
        <v>230</v>
      </c>
      <c r="AU252" s="25" t="s">
        <v>87</v>
      </c>
      <c r="AY252" s="25" t="s">
        <v>228</v>
      </c>
      <c r="BE252" s="216">
        <f>IF(N252="základní",J252,0)</f>
        <v>0</v>
      </c>
      <c r="BF252" s="216">
        <f>IF(N252="snížená",J252,0)</f>
        <v>0</v>
      </c>
      <c r="BG252" s="216">
        <f>IF(N252="zákl. přenesená",J252,0)</f>
        <v>0</v>
      </c>
      <c r="BH252" s="216">
        <f>IF(N252="sníž. přenesená",J252,0)</f>
        <v>0</v>
      </c>
      <c r="BI252" s="216">
        <f>IF(N252="nulová",J252,0)</f>
        <v>0</v>
      </c>
      <c r="BJ252" s="25" t="s">
        <v>24</v>
      </c>
      <c r="BK252" s="216">
        <f>ROUND(I252*H252,2)</f>
        <v>0</v>
      </c>
      <c r="BL252" s="25" t="s">
        <v>304</v>
      </c>
      <c r="BM252" s="25" t="s">
        <v>5556</v>
      </c>
    </row>
    <row r="253" spans="2:65" s="1" customFormat="1" ht="22.5" customHeight="1">
      <c r="B253" s="42"/>
      <c r="C253" s="205" t="s">
        <v>101</v>
      </c>
      <c r="D253" s="205" t="s">
        <v>230</v>
      </c>
      <c r="E253" s="206" t="s">
        <v>5557</v>
      </c>
      <c r="F253" s="207" t="s">
        <v>5558</v>
      </c>
      <c r="G253" s="208" t="s">
        <v>328</v>
      </c>
      <c r="H253" s="209">
        <v>5</v>
      </c>
      <c r="I253" s="210"/>
      <c r="J253" s="211">
        <f>ROUND(I253*H253,2)</f>
        <v>0</v>
      </c>
      <c r="K253" s="207" t="s">
        <v>3144</v>
      </c>
      <c r="L253" s="62"/>
      <c r="M253" s="212" t="s">
        <v>22</v>
      </c>
      <c r="N253" s="213" t="s">
        <v>50</v>
      </c>
      <c r="O253" s="43"/>
      <c r="P253" s="214">
        <f>O253*H253</f>
        <v>0</v>
      </c>
      <c r="Q253" s="214">
        <v>0</v>
      </c>
      <c r="R253" s="214">
        <f>Q253*H253</f>
        <v>0</v>
      </c>
      <c r="S253" s="214">
        <v>0</v>
      </c>
      <c r="T253" s="215">
        <f>S253*H253</f>
        <v>0</v>
      </c>
      <c r="AR253" s="25" t="s">
        <v>304</v>
      </c>
      <c r="AT253" s="25" t="s">
        <v>230</v>
      </c>
      <c r="AU253" s="25" t="s">
        <v>87</v>
      </c>
      <c r="AY253" s="25" t="s">
        <v>228</v>
      </c>
      <c r="BE253" s="216">
        <f>IF(N253="základní",J253,0)</f>
        <v>0</v>
      </c>
      <c r="BF253" s="216">
        <f>IF(N253="snížená",J253,0)</f>
        <v>0</v>
      </c>
      <c r="BG253" s="216">
        <f>IF(N253="zákl. přenesená",J253,0)</f>
        <v>0</v>
      </c>
      <c r="BH253" s="216">
        <f>IF(N253="sníž. přenesená",J253,0)</f>
        <v>0</v>
      </c>
      <c r="BI253" s="216">
        <f>IF(N253="nulová",J253,0)</f>
        <v>0</v>
      </c>
      <c r="BJ253" s="25" t="s">
        <v>24</v>
      </c>
      <c r="BK253" s="216">
        <f>ROUND(I253*H253,2)</f>
        <v>0</v>
      </c>
      <c r="BL253" s="25" t="s">
        <v>304</v>
      </c>
      <c r="BM253" s="25" t="s">
        <v>5559</v>
      </c>
    </row>
    <row r="254" spans="2:65" s="1" customFormat="1" ht="22.5" customHeight="1">
      <c r="B254" s="42"/>
      <c r="C254" s="205" t="s">
        <v>235</v>
      </c>
      <c r="D254" s="205" t="s">
        <v>230</v>
      </c>
      <c r="E254" s="206" t="s">
        <v>112</v>
      </c>
      <c r="F254" s="207" t="s">
        <v>5560</v>
      </c>
      <c r="G254" s="208" t="s">
        <v>852</v>
      </c>
      <c r="H254" s="209">
        <v>10</v>
      </c>
      <c r="I254" s="210"/>
      <c r="J254" s="211">
        <f>ROUND(I254*H254,2)</f>
        <v>0</v>
      </c>
      <c r="K254" s="207" t="s">
        <v>3144</v>
      </c>
      <c r="L254" s="62"/>
      <c r="M254" s="212" t="s">
        <v>22</v>
      </c>
      <c r="N254" s="213" t="s">
        <v>50</v>
      </c>
      <c r="O254" s="43"/>
      <c r="P254" s="214">
        <f>O254*H254</f>
        <v>0</v>
      </c>
      <c r="Q254" s="214">
        <v>0</v>
      </c>
      <c r="R254" s="214">
        <f>Q254*H254</f>
        <v>0</v>
      </c>
      <c r="S254" s="214">
        <v>0</v>
      </c>
      <c r="T254" s="215">
        <f>S254*H254</f>
        <v>0</v>
      </c>
      <c r="AR254" s="25" t="s">
        <v>304</v>
      </c>
      <c r="AT254" s="25" t="s">
        <v>230</v>
      </c>
      <c r="AU254" s="25" t="s">
        <v>87</v>
      </c>
      <c r="AY254" s="25" t="s">
        <v>228</v>
      </c>
      <c r="BE254" s="216">
        <f>IF(N254="základní",J254,0)</f>
        <v>0</v>
      </c>
      <c r="BF254" s="216">
        <f>IF(N254="snížená",J254,0)</f>
        <v>0</v>
      </c>
      <c r="BG254" s="216">
        <f>IF(N254="zákl. přenesená",J254,0)</f>
        <v>0</v>
      </c>
      <c r="BH254" s="216">
        <f>IF(N254="sníž. přenesená",J254,0)</f>
        <v>0</v>
      </c>
      <c r="BI254" s="216">
        <f>IF(N254="nulová",J254,0)</f>
        <v>0</v>
      </c>
      <c r="BJ254" s="25" t="s">
        <v>24</v>
      </c>
      <c r="BK254" s="216">
        <f>ROUND(I254*H254,2)</f>
        <v>0</v>
      </c>
      <c r="BL254" s="25" t="s">
        <v>304</v>
      </c>
      <c r="BM254" s="25" t="s">
        <v>5561</v>
      </c>
    </row>
    <row r="255" spans="2:65" s="11" customFormat="1" ht="29.85" customHeight="1">
      <c r="B255" s="188"/>
      <c r="C255" s="189"/>
      <c r="D255" s="202" t="s">
        <v>78</v>
      </c>
      <c r="E255" s="203" t="s">
        <v>4010</v>
      </c>
      <c r="F255" s="203" t="s">
        <v>5562</v>
      </c>
      <c r="G255" s="189"/>
      <c r="H255" s="189"/>
      <c r="I255" s="192"/>
      <c r="J255" s="204">
        <f>BK255</f>
        <v>0</v>
      </c>
      <c r="K255" s="189"/>
      <c r="L255" s="194"/>
      <c r="M255" s="195"/>
      <c r="N255" s="196"/>
      <c r="O255" s="196"/>
      <c r="P255" s="197">
        <f>SUM(P256:P257)</f>
        <v>0</v>
      </c>
      <c r="Q255" s="196"/>
      <c r="R255" s="197">
        <f>SUM(R256:R257)</f>
        <v>0</v>
      </c>
      <c r="S255" s="196"/>
      <c r="T255" s="198">
        <f>SUM(T256:T257)</f>
        <v>0</v>
      </c>
      <c r="AR255" s="199" t="s">
        <v>87</v>
      </c>
      <c r="AT255" s="200" t="s">
        <v>78</v>
      </c>
      <c r="AU255" s="200" t="s">
        <v>24</v>
      </c>
      <c r="AY255" s="199" t="s">
        <v>228</v>
      </c>
      <c r="BK255" s="201">
        <f>SUM(BK256:BK257)</f>
        <v>0</v>
      </c>
    </row>
    <row r="256" spans="2:65" s="1" customFormat="1" ht="22.5" customHeight="1">
      <c r="B256" s="42"/>
      <c r="C256" s="205" t="s">
        <v>24</v>
      </c>
      <c r="D256" s="205" t="s">
        <v>230</v>
      </c>
      <c r="E256" s="206" t="s">
        <v>115</v>
      </c>
      <c r="F256" s="207" t="s">
        <v>5563</v>
      </c>
      <c r="G256" s="208" t="s">
        <v>3542</v>
      </c>
      <c r="H256" s="209">
        <v>72</v>
      </c>
      <c r="I256" s="210"/>
      <c r="J256" s="211">
        <f>ROUND(I256*H256,2)</f>
        <v>0</v>
      </c>
      <c r="K256" s="207" t="s">
        <v>3144</v>
      </c>
      <c r="L256" s="62"/>
      <c r="M256" s="212" t="s">
        <v>22</v>
      </c>
      <c r="N256" s="213" t="s">
        <v>50</v>
      </c>
      <c r="O256" s="43"/>
      <c r="P256" s="214">
        <f>O256*H256</f>
        <v>0</v>
      </c>
      <c r="Q256" s="214">
        <v>0</v>
      </c>
      <c r="R256" s="214">
        <f>Q256*H256</f>
        <v>0</v>
      </c>
      <c r="S256" s="214">
        <v>0</v>
      </c>
      <c r="T256" s="215">
        <f>S256*H256</f>
        <v>0</v>
      </c>
      <c r="AR256" s="25" t="s">
        <v>304</v>
      </c>
      <c r="AT256" s="25" t="s">
        <v>230</v>
      </c>
      <c r="AU256" s="25" t="s">
        <v>87</v>
      </c>
      <c r="AY256" s="25" t="s">
        <v>228</v>
      </c>
      <c r="BE256" s="216">
        <f>IF(N256="základní",J256,0)</f>
        <v>0</v>
      </c>
      <c r="BF256" s="216">
        <f>IF(N256="snížená",J256,0)</f>
        <v>0</v>
      </c>
      <c r="BG256" s="216">
        <f>IF(N256="zákl. přenesená",J256,0)</f>
        <v>0</v>
      </c>
      <c r="BH256" s="216">
        <f>IF(N256="sníž. přenesená",J256,0)</f>
        <v>0</v>
      </c>
      <c r="BI256" s="216">
        <f>IF(N256="nulová",J256,0)</f>
        <v>0</v>
      </c>
      <c r="BJ256" s="25" t="s">
        <v>24</v>
      </c>
      <c r="BK256" s="216">
        <f>ROUND(I256*H256,2)</f>
        <v>0</v>
      </c>
      <c r="BL256" s="25" t="s">
        <v>304</v>
      </c>
      <c r="BM256" s="25" t="s">
        <v>5564</v>
      </c>
    </row>
    <row r="257" spans="2:65" s="1" customFormat="1" ht="22.5" customHeight="1">
      <c r="B257" s="42"/>
      <c r="C257" s="205" t="s">
        <v>87</v>
      </c>
      <c r="D257" s="205" t="s">
        <v>230</v>
      </c>
      <c r="E257" s="206" t="s">
        <v>5565</v>
      </c>
      <c r="F257" s="207" t="s">
        <v>5566</v>
      </c>
      <c r="G257" s="208" t="s">
        <v>3542</v>
      </c>
      <c r="H257" s="209">
        <v>2</v>
      </c>
      <c r="I257" s="210"/>
      <c r="J257" s="211">
        <f>ROUND(I257*H257,2)</f>
        <v>0</v>
      </c>
      <c r="K257" s="207" t="s">
        <v>3144</v>
      </c>
      <c r="L257" s="62"/>
      <c r="M257" s="212" t="s">
        <v>22</v>
      </c>
      <c r="N257" s="213" t="s">
        <v>50</v>
      </c>
      <c r="O257" s="43"/>
      <c r="P257" s="214">
        <f>O257*H257</f>
        <v>0</v>
      </c>
      <c r="Q257" s="214">
        <v>0</v>
      </c>
      <c r="R257" s="214">
        <f>Q257*H257</f>
        <v>0</v>
      </c>
      <c r="S257" s="214">
        <v>0</v>
      </c>
      <c r="T257" s="215">
        <f>S257*H257</f>
        <v>0</v>
      </c>
      <c r="AR257" s="25" t="s">
        <v>304</v>
      </c>
      <c r="AT257" s="25" t="s">
        <v>230</v>
      </c>
      <c r="AU257" s="25" t="s">
        <v>87</v>
      </c>
      <c r="AY257" s="25" t="s">
        <v>228</v>
      </c>
      <c r="BE257" s="216">
        <f>IF(N257="základní",J257,0)</f>
        <v>0</v>
      </c>
      <c r="BF257" s="216">
        <f>IF(N257="snížená",J257,0)</f>
        <v>0</v>
      </c>
      <c r="BG257" s="216">
        <f>IF(N257="zákl. přenesená",J257,0)</f>
        <v>0</v>
      </c>
      <c r="BH257" s="216">
        <f>IF(N257="sníž. přenesená",J257,0)</f>
        <v>0</v>
      </c>
      <c r="BI257" s="216">
        <f>IF(N257="nulová",J257,0)</f>
        <v>0</v>
      </c>
      <c r="BJ257" s="25" t="s">
        <v>24</v>
      </c>
      <c r="BK257" s="216">
        <f>ROUND(I257*H257,2)</f>
        <v>0</v>
      </c>
      <c r="BL257" s="25" t="s">
        <v>304</v>
      </c>
      <c r="BM257" s="25" t="s">
        <v>5567</v>
      </c>
    </row>
    <row r="258" spans="2:65" s="11" customFormat="1" ht="37.35" customHeight="1">
      <c r="B258" s="188"/>
      <c r="C258" s="189"/>
      <c r="D258" s="190" t="s">
        <v>78</v>
      </c>
      <c r="E258" s="191" t="s">
        <v>3186</v>
      </c>
      <c r="F258" s="191" t="s">
        <v>5568</v>
      </c>
      <c r="G258" s="189"/>
      <c r="H258" s="189"/>
      <c r="I258" s="192"/>
      <c r="J258" s="193">
        <f>BK258</f>
        <v>0</v>
      </c>
      <c r="K258" s="189"/>
      <c r="L258" s="194"/>
      <c r="M258" s="195"/>
      <c r="N258" s="196"/>
      <c r="O258" s="196"/>
      <c r="P258" s="197">
        <f>P259+P270+P274+P283+P304+P308+P312+P317</f>
        <v>0</v>
      </c>
      <c r="Q258" s="196"/>
      <c r="R258" s="197">
        <f>R259+R270+R274+R283+R304+R308+R312+R317</f>
        <v>0</v>
      </c>
      <c r="S258" s="196"/>
      <c r="T258" s="198">
        <f>T259+T270+T274+T283+T304+T308+T312+T317</f>
        <v>0</v>
      </c>
      <c r="AR258" s="199" t="s">
        <v>87</v>
      </c>
      <c r="AT258" s="200" t="s">
        <v>78</v>
      </c>
      <c r="AU258" s="200" t="s">
        <v>79</v>
      </c>
      <c r="AY258" s="199" t="s">
        <v>228</v>
      </c>
      <c r="BK258" s="201">
        <f>BK259+BK270+BK274+BK283+BK304+BK308+BK312+BK317</f>
        <v>0</v>
      </c>
    </row>
    <row r="259" spans="2:65" s="11" customFormat="1" ht="19.899999999999999" customHeight="1">
      <c r="B259" s="188"/>
      <c r="C259" s="189"/>
      <c r="D259" s="202" t="s">
        <v>78</v>
      </c>
      <c r="E259" s="203" t="s">
        <v>3138</v>
      </c>
      <c r="F259" s="203" t="s">
        <v>1119</v>
      </c>
      <c r="G259" s="189"/>
      <c r="H259" s="189"/>
      <c r="I259" s="192"/>
      <c r="J259" s="204">
        <f>BK259</f>
        <v>0</v>
      </c>
      <c r="K259" s="189"/>
      <c r="L259" s="194"/>
      <c r="M259" s="195"/>
      <c r="N259" s="196"/>
      <c r="O259" s="196"/>
      <c r="P259" s="197">
        <f>SUM(P260:P269)</f>
        <v>0</v>
      </c>
      <c r="Q259" s="196"/>
      <c r="R259" s="197">
        <f>SUM(R260:R269)</f>
        <v>0</v>
      </c>
      <c r="S259" s="196"/>
      <c r="T259" s="198">
        <f>SUM(T260:T269)</f>
        <v>0</v>
      </c>
      <c r="AR259" s="199" t="s">
        <v>87</v>
      </c>
      <c r="AT259" s="200" t="s">
        <v>78</v>
      </c>
      <c r="AU259" s="200" t="s">
        <v>24</v>
      </c>
      <c r="AY259" s="199" t="s">
        <v>228</v>
      </c>
      <c r="BK259" s="201">
        <f>SUM(BK260:BK269)</f>
        <v>0</v>
      </c>
    </row>
    <row r="260" spans="2:65" s="1" customFormat="1" ht="22.5" customHeight="1">
      <c r="B260" s="42"/>
      <c r="C260" s="205" t="s">
        <v>24</v>
      </c>
      <c r="D260" s="205" t="s">
        <v>230</v>
      </c>
      <c r="E260" s="206" t="s">
        <v>5361</v>
      </c>
      <c r="F260" s="207" t="s">
        <v>5362</v>
      </c>
      <c r="G260" s="208" t="s">
        <v>328</v>
      </c>
      <c r="H260" s="209">
        <v>18</v>
      </c>
      <c r="I260" s="210"/>
      <c r="J260" s="211">
        <f t="shared" ref="J260:J269" si="40">ROUND(I260*H260,2)</f>
        <v>0</v>
      </c>
      <c r="K260" s="207" t="s">
        <v>3144</v>
      </c>
      <c r="L260" s="62"/>
      <c r="M260" s="212" t="s">
        <v>22</v>
      </c>
      <c r="N260" s="213" t="s">
        <v>50</v>
      </c>
      <c r="O260" s="43"/>
      <c r="P260" s="214">
        <f t="shared" ref="P260:P269" si="41">O260*H260</f>
        <v>0</v>
      </c>
      <c r="Q260" s="214">
        <v>0</v>
      </c>
      <c r="R260" s="214">
        <f t="shared" ref="R260:R269" si="42">Q260*H260</f>
        <v>0</v>
      </c>
      <c r="S260" s="214">
        <v>0</v>
      </c>
      <c r="T260" s="215">
        <f t="shared" ref="T260:T269" si="43">S260*H260</f>
        <v>0</v>
      </c>
      <c r="AR260" s="25" t="s">
        <v>304</v>
      </c>
      <c r="AT260" s="25" t="s">
        <v>230</v>
      </c>
      <c r="AU260" s="25" t="s">
        <v>87</v>
      </c>
      <c r="AY260" s="25" t="s">
        <v>228</v>
      </c>
      <c r="BE260" s="216">
        <f t="shared" ref="BE260:BE269" si="44">IF(N260="základní",J260,0)</f>
        <v>0</v>
      </c>
      <c r="BF260" s="216">
        <f t="shared" ref="BF260:BF269" si="45">IF(N260="snížená",J260,0)</f>
        <v>0</v>
      </c>
      <c r="BG260" s="216">
        <f t="shared" ref="BG260:BG269" si="46">IF(N260="zákl. přenesená",J260,0)</f>
        <v>0</v>
      </c>
      <c r="BH260" s="216">
        <f t="shared" ref="BH260:BH269" si="47">IF(N260="sníž. přenesená",J260,0)</f>
        <v>0</v>
      </c>
      <c r="BI260" s="216">
        <f t="shared" ref="BI260:BI269" si="48">IF(N260="nulová",J260,0)</f>
        <v>0</v>
      </c>
      <c r="BJ260" s="25" t="s">
        <v>24</v>
      </c>
      <c r="BK260" s="216">
        <f t="shared" ref="BK260:BK269" si="49">ROUND(I260*H260,2)</f>
        <v>0</v>
      </c>
      <c r="BL260" s="25" t="s">
        <v>304</v>
      </c>
      <c r="BM260" s="25" t="s">
        <v>5569</v>
      </c>
    </row>
    <row r="261" spans="2:65" s="1" customFormat="1" ht="22.5" customHeight="1">
      <c r="B261" s="42"/>
      <c r="C261" s="205" t="s">
        <v>87</v>
      </c>
      <c r="D261" s="205" t="s">
        <v>230</v>
      </c>
      <c r="E261" s="206" t="s">
        <v>5364</v>
      </c>
      <c r="F261" s="207" t="s">
        <v>5365</v>
      </c>
      <c r="G261" s="208" t="s">
        <v>328</v>
      </c>
      <c r="H261" s="209">
        <v>16</v>
      </c>
      <c r="I261" s="210"/>
      <c r="J261" s="211">
        <f t="shared" si="40"/>
        <v>0</v>
      </c>
      <c r="K261" s="207" t="s">
        <v>3144</v>
      </c>
      <c r="L261" s="62"/>
      <c r="M261" s="212" t="s">
        <v>22</v>
      </c>
      <c r="N261" s="213" t="s">
        <v>50</v>
      </c>
      <c r="O261" s="43"/>
      <c r="P261" s="214">
        <f t="shared" si="41"/>
        <v>0</v>
      </c>
      <c r="Q261" s="214">
        <v>0</v>
      </c>
      <c r="R261" s="214">
        <f t="shared" si="42"/>
        <v>0</v>
      </c>
      <c r="S261" s="214">
        <v>0</v>
      </c>
      <c r="T261" s="215">
        <f t="shared" si="43"/>
        <v>0</v>
      </c>
      <c r="AR261" s="25" t="s">
        <v>304</v>
      </c>
      <c r="AT261" s="25" t="s">
        <v>230</v>
      </c>
      <c r="AU261" s="25" t="s">
        <v>87</v>
      </c>
      <c r="AY261" s="25" t="s">
        <v>228</v>
      </c>
      <c r="BE261" s="216">
        <f t="shared" si="44"/>
        <v>0</v>
      </c>
      <c r="BF261" s="216">
        <f t="shared" si="45"/>
        <v>0</v>
      </c>
      <c r="BG261" s="216">
        <f t="shared" si="46"/>
        <v>0</v>
      </c>
      <c r="BH261" s="216">
        <f t="shared" si="47"/>
        <v>0</v>
      </c>
      <c r="BI261" s="216">
        <f t="shared" si="48"/>
        <v>0</v>
      </c>
      <c r="BJ261" s="25" t="s">
        <v>24</v>
      </c>
      <c r="BK261" s="216">
        <f t="shared" si="49"/>
        <v>0</v>
      </c>
      <c r="BL261" s="25" t="s">
        <v>304</v>
      </c>
      <c r="BM261" s="25" t="s">
        <v>5570</v>
      </c>
    </row>
    <row r="262" spans="2:65" s="1" customFormat="1" ht="22.5" customHeight="1">
      <c r="B262" s="42"/>
      <c r="C262" s="205" t="s">
        <v>101</v>
      </c>
      <c r="D262" s="205" t="s">
        <v>230</v>
      </c>
      <c r="E262" s="206" t="s">
        <v>136</v>
      </c>
      <c r="F262" s="207" t="s">
        <v>5571</v>
      </c>
      <c r="G262" s="208" t="s">
        <v>328</v>
      </c>
      <c r="H262" s="209">
        <v>34</v>
      </c>
      <c r="I262" s="210"/>
      <c r="J262" s="211">
        <f t="shared" si="40"/>
        <v>0</v>
      </c>
      <c r="K262" s="207" t="s">
        <v>3144</v>
      </c>
      <c r="L262" s="62"/>
      <c r="M262" s="212" t="s">
        <v>22</v>
      </c>
      <c r="N262" s="213" t="s">
        <v>50</v>
      </c>
      <c r="O262" s="43"/>
      <c r="P262" s="214">
        <f t="shared" si="41"/>
        <v>0</v>
      </c>
      <c r="Q262" s="214">
        <v>0</v>
      </c>
      <c r="R262" s="214">
        <f t="shared" si="42"/>
        <v>0</v>
      </c>
      <c r="S262" s="214">
        <v>0</v>
      </c>
      <c r="T262" s="215">
        <f t="shared" si="43"/>
        <v>0</v>
      </c>
      <c r="AR262" s="25" t="s">
        <v>304</v>
      </c>
      <c r="AT262" s="25" t="s">
        <v>230</v>
      </c>
      <c r="AU262" s="25" t="s">
        <v>87</v>
      </c>
      <c r="AY262" s="25" t="s">
        <v>228</v>
      </c>
      <c r="BE262" s="216">
        <f t="shared" si="44"/>
        <v>0</v>
      </c>
      <c r="BF262" s="216">
        <f t="shared" si="45"/>
        <v>0</v>
      </c>
      <c r="BG262" s="216">
        <f t="shared" si="46"/>
        <v>0</v>
      </c>
      <c r="BH262" s="216">
        <f t="shared" si="47"/>
        <v>0</v>
      </c>
      <c r="BI262" s="216">
        <f t="shared" si="48"/>
        <v>0</v>
      </c>
      <c r="BJ262" s="25" t="s">
        <v>24</v>
      </c>
      <c r="BK262" s="216">
        <f t="shared" si="49"/>
        <v>0</v>
      </c>
      <c r="BL262" s="25" t="s">
        <v>304</v>
      </c>
      <c r="BM262" s="25" t="s">
        <v>5572</v>
      </c>
    </row>
    <row r="263" spans="2:65" s="1" customFormat="1" ht="22.5" customHeight="1">
      <c r="B263" s="42"/>
      <c r="C263" s="205" t="s">
        <v>235</v>
      </c>
      <c r="D263" s="205" t="s">
        <v>230</v>
      </c>
      <c r="E263" s="206" t="s">
        <v>5573</v>
      </c>
      <c r="F263" s="207" t="s">
        <v>5574</v>
      </c>
      <c r="G263" s="208" t="s">
        <v>328</v>
      </c>
      <c r="H263" s="209">
        <v>102</v>
      </c>
      <c r="I263" s="210"/>
      <c r="J263" s="211">
        <f t="shared" si="40"/>
        <v>0</v>
      </c>
      <c r="K263" s="207" t="s">
        <v>3144</v>
      </c>
      <c r="L263" s="62"/>
      <c r="M263" s="212" t="s">
        <v>22</v>
      </c>
      <c r="N263" s="213" t="s">
        <v>50</v>
      </c>
      <c r="O263" s="43"/>
      <c r="P263" s="214">
        <f t="shared" si="41"/>
        <v>0</v>
      </c>
      <c r="Q263" s="214">
        <v>0</v>
      </c>
      <c r="R263" s="214">
        <f t="shared" si="42"/>
        <v>0</v>
      </c>
      <c r="S263" s="214">
        <v>0</v>
      </c>
      <c r="T263" s="215">
        <f t="shared" si="43"/>
        <v>0</v>
      </c>
      <c r="AR263" s="25" t="s">
        <v>304</v>
      </c>
      <c r="AT263" s="25" t="s">
        <v>230</v>
      </c>
      <c r="AU263" s="25" t="s">
        <v>87</v>
      </c>
      <c r="AY263" s="25" t="s">
        <v>228</v>
      </c>
      <c r="BE263" s="216">
        <f t="shared" si="44"/>
        <v>0</v>
      </c>
      <c r="BF263" s="216">
        <f t="shared" si="45"/>
        <v>0</v>
      </c>
      <c r="BG263" s="216">
        <f t="shared" si="46"/>
        <v>0</v>
      </c>
      <c r="BH263" s="216">
        <f t="shared" si="47"/>
        <v>0</v>
      </c>
      <c r="BI263" s="216">
        <f t="shared" si="48"/>
        <v>0</v>
      </c>
      <c r="BJ263" s="25" t="s">
        <v>24</v>
      </c>
      <c r="BK263" s="216">
        <f t="shared" si="49"/>
        <v>0</v>
      </c>
      <c r="BL263" s="25" t="s">
        <v>304</v>
      </c>
      <c r="BM263" s="25" t="s">
        <v>5575</v>
      </c>
    </row>
    <row r="264" spans="2:65" s="1" customFormat="1" ht="22.5" customHeight="1">
      <c r="B264" s="42"/>
      <c r="C264" s="205" t="s">
        <v>251</v>
      </c>
      <c r="D264" s="205" t="s">
        <v>230</v>
      </c>
      <c r="E264" s="206" t="s">
        <v>5576</v>
      </c>
      <c r="F264" s="207" t="s">
        <v>5577</v>
      </c>
      <c r="G264" s="208" t="s">
        <v>328</v>
      </c>
      <c r="H264" s="209">
        <v>104</v>
      </c>
      <c r="I264" s="210"/>
      <c r="J264" s="211">
        <f t="shared" si="40"/>
        <v>0</v>
      </c>
      <c r="K264" s="207" t="s">
        <v>3144</v>
      </c>
      <c r="L264" s="62"/>
      <c r="M264" s="212" t="s">
        <v>22</v>
      </c>
      <c r="N264" s="213" t="s">
        <v>50</v>
      </c>
      <c r="O264" s="43"/>
      <c r="P264" s="214">
        <f t="shared" si="41"/>
        <v>0</v>
      </c>
      <c r="Q264" s="214">
        <v>0</v>
      </c>
      <c r="R264" s="214">
        <f t="shared" si="42"/>
        <v>0</v>
      </c>
      <c r="S264" s="214">
        <v>0</v>
      </c>
      <c r="T264" s="215">
        <f t="shared" si="43"/>
        <v>0</v>
      </c>
      <c r="AR264" s="25" t="s">
        <v>304</v>
      </c>
      <c r="AT264" s="25" t="s">
        <v>230</v>
      </c>
      <c r="AU264" s="25" t="s">
        <v>87</v>
      </c>
      <c r="AY264" s="25" t="s">
        <v>228</v>
      </c>
      <c r="BE264" s="216">
        <f t="shared" si="44"/>
        <v>0</v>
      </c>
      <c r="BF264" s="216">
        <f t="shared" si="45"/>
        <v>0</v>
      </c>
      <c r="BG264" s="216">
        <f t="shared" si="46"/>
        <v>0</v>
      </c>
      <c r="BH264" s="216">
        <f t="shared" si="47"/>
        <v>0</v>
      </c>
      <c r="BI264" s="216">
        <f t="shared" si="48"/>
        <v>0</v>
      </c>
      <c r="BJ264" s="25" t="s">
        <v>24</v>
      </c>
      <c r="BK264" s="216">
        <f t="shared" si="49"/>
        <v>0</v>
      </c>
      <c r="BL264" s="25" t="s">
        <v>304</v>
      </c>
      <c r="BM264" s="25" t="s">
        <v>5578</v>
      </c>
    </row>
    <row r="265" spans="2:65" s="1" customFormat="1" ht="22.5" customHeight="1">
      <c r="B265" s="42"/>
      <c r="C265" s="205" t="s">
        <v>255</v>
      </c>
      <c r="D265" s="205" t="s">
        <v>230</v>
      </c>
      <c r="E265" s="206" t="s">
        <v>5579</v>
      </c>
      <c r="F265" s="207" t="s">
        <v>5580</v>
      </c>
      <c r="G265" s="208" t="s">
        <v>328</v>
      </c>
      <c r="H265" s="209">
        <v>34</v>
      </c>
      <c r="I265" s="210"/>
      <c r="J265" s="211">
        <f t="shared" si="40"/>
        <v>0</v>
      </c>
      <c r="K265" s="207" t="s">
        <v>3144</v>
      </c>
      <c r="L265" s="62"/>
      <c r="M265" s="212" t="s">
        <v>22</v>
      </c>
      <c r="N265" s="213" t="s">
        <v>50</v>
      </c>
      <c r="O265" s="43"/>
      <c r="P265" s="214">
        <f t="shared" si="41"/>
        <v>0</v>
      </c>
      <c r="Q265" s="214">
        <v>0</v>
      </c>
      <c r="R265" s="214">
        <f t="shared" si="42"/>
        <v>0</v>
      </c>
      <c r="S265" s="214">
        <v>0</v>
      </c>
      <c r="T265" s="215">
        <f t="shared" si="43"/>
        <v>0</v>
      </c>
      <c r="AR265" s="25" t="s">
        <v>304</v>
      </c>
      <c r="AT265" s="25" t="s">
        <v>230</v>
      </c>
      <c r="AU265" s="25" t="s">
        <v>87</v>
      </c>
      <c r="AY265" s="25" t="s">
        <v>228</v>
      </c>
      <c r="BE265" s="216">
        <f t="shared" si="44"/>
        <v>0</v>
      </c>
      <c r="BF265" s="216">
        <f t="shared" si="45"/>
        <v>0</v>
      </c>
      <c r="BG265" s="216">
        <f t="shared" si="46"/>
        <v>0</v>
      </c>
      <c r="BH265" s="216">
        <f t="shared" si="47"/>
        <v>0</v>
      </c>
      <c r="BI265" s="216">
        <f t="shared" si="48"/>
        <v>0</v>
      </c>
      <c r="BJ265" s="25" t="s">
        <v>24</v>
      </c>
      <c r="BK265" s="216">
        <f t="shared" si="49"/>
        <v>0</v>
      </c>
      <c r="BL265" s="25" t="s">
        <v>304</v>
      </c>
      <c r="BM265" s="25" t="s">
        <v>5581</v>
      </c>
    </row>
    <row r="266" spans="2:65" s="1" customFormat="1" ht="22.5" customHeight="1">
      <c r="B266" s="42"/>
      <c r="C266" s="205" t="s">
        <v>260</v>
      </c>
      <c r="D266" s="205" t="s">
        <v>230</v>
      </c>
      <c r="E266" s="206" t="s">
        <v>5582</v>
      </c>
      <c r="F266" s="207" t="s">
        <v>5583</v>
      </c>
      <c r="G266" s="208" t="s">
        <v>328</v>
      </c>
      <c r="H266" s="209">
        <v>240</v>
      </c>
      <c r="I266" s="210"/>
      <c r="J266" s="211">
        <f t="shared" si="40"/>
        <v>0</v>
      </c>
      <c r="K266" s="207" t="s">
        <v>3144</v>
      </c>
      <c r="L266" s="62"/>
      <c r="M266" s="212" t="s">
        <v>22</v>
      </c>
      <c r="N266" s="213" t="s">
        <v>50</v>
      </c>
      <c r="O266" s="43"/>
      <c r="P266" s="214">
        <f t="shared" si="41"/>
        <v>0</v>
      </c>
      <c r="Q266" s="214">
        <v>0</v>
      </c>
      <c r="R266" s="214">
        <f t="shared" si="42"/>
        <v>0</v>
      </c>
      <c r="S266" s="214">
        <v>0</v>
      </c>
      <c r="T266" s="215">
        <f t="shared" si="43"/>
        <v>0</v>
      </c>
      <c r="AR266" s="25" t="s">
        <v>304</v>
      </c>
      <c r="AT266" s="25" t="s">
        <v>230</v>
      </c>
      <c r="AU266" s="25" t="s">
        <v>87</v>
      </c>
      <c r="AY266" s="25" t="s">
        <v>228</v>
      </c>
      <c r="BE266" s="216">
        <f t="shared" si="44"/>
        <v>0</v>
      </c>
      <c r="BF266" s="216">
        <f t="shared" si="45"/>
        <v>0</v>
      </c>
      <c r="BG266" s="216">
        <f t="shared" si="46"/>
        <v>0</v>
      </c>
      <c r="BH266" s="216">
        <f t="shared" si="47"/>
        <v>0</v>
      </c>
      <c r="BI266" s="216">
        <f t="shared" si="48"/>
        <v>0</v>
      </c>
      <c r="BJ266" s="25" t="s">
        <v>24</v>
      </c>
      <c r="BK266" s="216">
        <f t="shared" si="49"/>
        <v>0</v>
      </c>
      <c r="BL266" s="25" t="s">
        <v>304</v>
      </c>
      <c r="BM266" s="25" t="s">
        <v>5584</v>
      </c>
    </row>
    <row r="267" spans="2:65" s="1" customFormat="1" ht="22.5" customHeight="1">
      <c r="B267" s="42"/>
      <c r="C267" s="205" t="s">
        <v>267</v>
      </c>
      <c r="D267" s="205" t="s">
        <v>230</v>
      </c>
      <c r="E267" s="206" t="s">
        <v>5585</v>
      </c>
      <c r="F267" s="207" t="s">
        <v>5586</v>
      </c>
      <c r="G267" s="208" t="s">
        <v>263</v>
      </c>
      <c r="H267" s="209">
        <v>3</v>
      </c>
      <c r="I267" s="210"/>
      <c r="J267" s="211">
        <f t="shared" si="40"/>
        <v>0</v>
      </c>
      <c r="K267" s="207" t="s">
        <v>3144</v>
      </c>
      <c r="L267" s="62"/>
      <c r="M267" s="212" t="s">
        <v>22</v>
      </c>
      <c r="N267" s="213" t="s">
        <v>50</v>
      </c>
      <c r="O267" s="43"/>
      <c r="P267" s="214">
        <f t="shared" si="41"/>
        <v>0</v>
      </c>
      <c r="Q267" s="214">
        <v>0</v>
      </c>
      <c r="R267" s="214">
        <f t="shared" si="42"/>
        <v>0</v>
      </c>
      <c r="S267" s="214">
        <v>0</v>
      </c>
      <c r="T267" s="215">
        <f t="shared" si="43"/>
        <v>0</v>
      </c>
      <c r="AR267" s="25" t="s">
        <v>304</v>
      </c>
      <c r="AT267" s="25" t="s">
        <v>230</v>
      </c>
      <c r="AU267" s="25" t="s">
        <v>87</v>
      </c>
      <c r="AY267" s="25" t="s">
        <v>228</v>
      </c>
      <c r="BE267" s="216">
        <f t="shared" si="44"/>
        <v>0</v>
      </c>
      <c r="BF267" s="216">
        <f t="shared" si="45"/>
        <v>0</v>
      </c>
      <c r="BG267" s="216">
        <f t="shared" si="46"/>
        <v>0</v>
      </c>
      <c r="BH267" s="216">
        <f t="shared" si="47"/>
        <v>0</v>
      </c>
      <c r="BI267" s="216">
        <f t="shared" si="48"/>
        <v>0</v>
      </c>
      <c r="BJ267" s="25" t="s">
        <v>24</v>
      </c>
      <c r="BK267" s="216">
        <f t="shared" si="49"/>
        <v>0</v>
      </c>
      <c r="BL267" s="25" t="s">
        <v>304</v>
      </c>
      <c r="BM267" s="25" t="s">
        <v>5587</v>
      </c>
    </row>
    <row r="268" spans="2:65" s="1" customFormat="1" ht="22.5" customHeight="1">
      <c r="B268" s="42"/>
      <c r="C268" s="205" t="s">
        <v>272</v>
      </c>
      <c r="D268" s="205" t="s">
        <v>230</v>
      </c>
      <c r="E268" s="206" t="s">
        <v>5588</v>
      </c>
      <c r="F268" s="207" t="s">
        <v>5589</v>
      </c>
      <c r="G268" s="208" t="s">
        <v>263</v>
      </c>
      <c r="H268" s="209">
        <v>3</v>
      </c>
      <c r="I268" s="210"/>
      <c r="J268" s="211">
        <f t="shared" si="40"/>
        <v>0</v>
      </c>
      <c r="K268" s="207" t="s">
        <v>3144</v>
      </c>
      <c r="L268" s="62"/>
      <c r="M268" s="212" t="s">
        <v>22</v>
      </c>
      <c r="N268" s="213" t="s">
        <v>50</v>
      </c>
      <c r="O268" s="43"/>
      <c r="P268" s="214">
        <f t="shared" si="41"/>
        <v>0</v>
      </c>
      <c r="Q268" s="214">
        <v>0</v>
      </c>
      <c r="R268" s="214">
        <f t="shared" si="42"/>
        <v>0</v>
      </c>
      <c r="S268" s="214">
        <v>0</v>
      </c>
      <c r="T268" s="215">
        <f t="shared" si="43"/>
        <v>0</v>
      </c>
      <c r="AR268" s="25" t="s">
        <v>304</v>
      </c>
      <c r="AT268" s="25" t="s">
        <v>230</v>
      </c>
      <c r="AU268" s="25" t="s">
        <v>87</v>
      </c>
      <c r="AY268" s="25" t="s">
        <v>228</v>
      </c>
      <c r="BE268" s="216">
        <f t="shared" si="44"/>
        <v>0</v>
      </c>
      <c r="BF268" s="216">
        <f t="shared" si="45"/>
        <v>0</v>
      </c>
      <c r="BG268" s="216">
        <f t="shared" si="46"/>
        <v>0</v>
      </c>
      <c r="BH268" s="216">
        <f t="shared" si="47"/>
        <v>0</v>
      </c>
      <c r="BI268" s="216">
        <f t="shared" si="48"/>
        <v>0</v>
      </c>
      <c r="BJ268" s="25" t="s">
        <v>24</v>
      </c>
      <c r="BK268" s="216">
        <f t="shared" si="49"/>
        <v>0</v>
      </c>
      <c r="BL268" s="25" t="s">
        <v>304</v>
      </c>
      <c r="BM268" s="25" t="s">
        <v>5590</v>
      </c>
    </row>
    <row r="269" spans="2:65" s="1" customFormat="1" ht="22.5" customHeight="1">
      <c r="B269" s="42"/>
      <c r="C269" s="205" t="s">
        <v>29</v>
      </c>
      <c r="D269" s="205" t="s">
        <v>230</v>
      </c>
      <c r="E269" s="206" t="s">
        <v>5591</v>
      </c>
      <c r="F269" s="207" t="s">
        <v>5592</v>
      </c>
      <c r="G269" s="208" t="s">
        <v>1024</v>
      </c>
      <c r="H269" s="279"/>
      <c r="I269" s="210"/>
      <c r="J269" s="211">
        <f t="shared" si="40"/>
        <v>0</v>
      </c>
      <c r="K269" s="207" t="s">
        <v>3144</v>
      </c>
      <c r="L269" s="62"/>
      <c r="M269" s="212" t="s">
        <v>22</v>
      </c>
      <c r="N269" s="213" t="s">
        <v>50</v>
      </c>
      <c r="O269" s="43"/>
      <c r="P269" s="214">
        <f t="shared" si="41"/>
        <v>0</v>
      </c>
      <c r="Q269" s="214">
        <v>0</v>
      </c>
      <c r="R269" s="214">
        <f t="shared" si="42"/>
        <v>0</v>
      </c>
      <c r="S269" s="214">
        <v>0</v>
      </c>
      <c r="T269" s="215">
        <f t="shared" si="43"/>
        <v>0</v>
      </c>
      <c r="AR269" s="25" t="s">
        <v>304</v>
      </c>
      <c r="AT269" s="25" t="s">
        <v>230</v>
      </c>
      <c r="AU269" s="25" t="s">
        <v>87</v>
      </c>
      <c r="AY269" s="25" t="s">
        <v>228</v>
      </c>
      <c r="BE269" s="216">
        <f t="shared" si="44"/>
        <v>0</v>
      </c>
      <c r="BF269" s="216">
        <f t="shared" si="45"/>
        <v>0</v>
      </c>
      <c r="BG269" s="216">
        <f t="shared" si="46"/>
        <v>0</v>
      </c>
      <c r="BH269" s="216">
        <f t="shared" si="47"/>
        <v>0</v>
      </c>
      <c r="BI269" s="216">
        <f t="shared" si="48"/>
        <v>0</v>
      </c>
      <c r="BJ269" s="25" t="s">
        <v>24</v>
      </c>
      <c r="BK269" s="216">
        <f t="shared" si="49"/>
        <v>0</v>
      </c>
      <c r="BL269" s="25" t="s">
        <v>304</v>
      </c>
      <c r="BM269" s="25" t="s">
        <v>5593</v>
      </c>
    </row>
    <row r="270" spans="2:65" s="11" customFormat="1" ht="29.85" customHeight="1">
      <c r="B270" s="188"/>
      <c r="C270" s="189"/>
      <c r="D270" s="202" t="s">
        <v>78</v>
      </c>
      <c r="E270" s="203" t="s">
        <v>3140</v>
      </c>
      <c r="F270" s="203" t="s">
        <v>5388</v>
      </c>
      <c r="G270" s="189"/>
      <c r="H270" s="189"/>
      <c r="I270" s="192"/>
      <c r="J270" s="204">
        <f>BK270</f>
        <v>0</v>
      </c>
      <c r="K270" s="189"/>
      <c r="L270" s="194"/>
      <c r="M270" s="195"/>
      <c r="N270" s="196"/>
      <c r="O270" s="196"/>
      <c r="P270" s="197">
        <f>SUM(P271:P273)</f>
        <v>0</v>
      </c>
      <c r="Q270" s="196"/>
      <c r="R270" s="197">
        <f>SUM(R271:R273)</f>
        <v>0</v>
      </c>
      <c r="S270" s="196"/>
      <c r="T270" s="198">
        <f>SUM(T271:T273)</f>
        <v>0</v>
      </c>
      <c r="AR270" s="199" t="s">
        <v>87</v>
      </c>
      <c r="AT270" s="200" t="s">
        <v>78</v>
      </c>
      <c r="AU270" s="200" t="s">
        <v>24</v>
      </c>
      <c r="AY270" s="199" t="s">
        <v>228</v>
      </c>
      <c r="BK270" s="201">
        <f>SUM(BK271:BK273)</f>
        <v>0</v>
      </c>
    </row>
    <row r="271" spans="2:65" s="1" customFormat="1" ht="22.5" customHeight="1">
      <c r="B271" s="42"/>
      <c r="C271" s="205" t="s">
        <v>24</v>
      </c>
      <c r="D271" s="205" t="s">
        <v>230</v>
      </c>
      <c r="E271" s="206" t="s">
        <v>5594</v>
      </c>
      <c r="F271" s="207" t="s">
        <v>5595</v>
      </c>
      <c r="G271" s="208" t="s">
        <v>2949</v>
      </c>
      <c r="H271" s="209">
        <v>5</v>
      </c>
      <c r="I271" s="210"/>
      <c r="J271" s="211">
        <f>ROUND(I271*H271,2)</f>
        <v>0</v>
      </c>
      <c r="K271" s="207" t="s">
        <v>3144</v>
      </c>
      <c r="L271" s="62"/>
      <c r="M271" s="212" t="s">
        <v>22</v>
      </c>
      <c r="N271" s="213" t="s">
        <v>50</v>
      </c>
      <c r="O271" s="43"/>
      <c r="P271" s="214">
        <f>O271*H271</f>
        <v>0</v>
      </c>
      <c r="Q271" s="214">
        <v>0</v>
      </c>
      <c r="R271" s="214">
        <f>Q271*H271</f>
        <v>0</v>
      </c>
      <c r="S271" s="214">
        <v>0</v>
      </c>
      <c r="T271" s="215">
        <f>S271*H271</f>
        <v>0</v>
      </c>
      <c r="AR271" s="25" t="s">
        <v>304</v>
      </c>
      <c r="AT271" s="25" t="s">
        <v>230</v>
      </c>
      <c r="AU271" s="25" t="s">
        <v>87</v>
      </c>
      <c r="AY271" s="25" t="s">
        <v>228</v>
      </c>
      <c r="BE271" s="216">
        <f>IF(N271="základní",J271,0)</f>
        <v>0</v>
      </c>
      <c r="BF271" s="216">
        <f>IF(N271="snížená",J271,0)</f>
        <v>0</v>
      </c>
      <c r="BG271" s="216">
        <f>IF(N271="zákl. přenesená",J271,0)</f>
        <v>0</v>
      </c>
      <c r="BH271" s="216">
        <f>IF(N271="sníž. přenesená",J271,0)</f>
        <v>0</v>
      </c>
      <c r="BI271" s="216">
        <f>IF(N271="nulová",J271,0)</f>
        <v>0</v>
      </c>
      <c r="BJ271" s="25" t="s">
        <v>24</v>
      </c>
      <c r="BK271" s="216">
        <f>ROUND(I271*H271,2)</f>
        <v>0</v>
      </c>
      <c r="BL271" s="25" t="s">
        <v>304</v>
      </c>
      <c r="BM271" s="25" t="s">
        <v>5596</v>
      </c>
    </row>
    <row r="272" spans="2:65" s="1" customFormat="1" ht="22.5" customHeight="1">
      <c r="B272" s="42"/>
      <c r="C272" s="205" t="s">
        <v>87</v>
      </c>
      <c r="D272" s="205" t="s">
        <v>230</v>
      </c>
      <c r="E272" s="206" t="s">
        <v>118</v>
      </c>
      <c r="F272" s="207" t="s">
        <v>5597</v>
      </c>
      <c r="G272" s="208" t="s">
        <v>852</v>
      </c>
      <c r="H272" s="209">
        <v>5</v>
      </c>
      <c r="I272" s="210"/>
      <c r="J272" s="211">
        <f>ROUND(I272*H272,2)</f>
        <v>0</v>
      </c>
      <c r="K272" s="207" t="s">
        <v>3144</v>
      </c>
      <c r="L272" s="62"/>
      <c r="M272" s="212" t="s">
        <v>22</v>
      </c>
      <c r="N272" s="213" t="s">
        <v>50</v>
      </c>
      <c r="O272" s="43"/>
      <c r="P272" s="214">
        <f>O272*H272</f>
        <v>0</v>
      </c>
      <c r="Q272" s="214">
        <v>0</v>
      </c>
      <c r="R272" s="214">
        <f>Q272*H272</f>
        <v>0</v>
      </c>
      <c r="S272" s="214">
        <v>0</v>
      </c>
      <c r="T272" s="215">
        <f>S272*H272</f>
        <v>0</v>
      </c>
      <c r="AR272" s="25" t="s">
        <v>304</v>
      </c>
      <c r="AT272" s="25" t="s">
        <v>230</v>
      </c>
      <c r="AU272" s="25" t="s">
        <v>87</v>
      </c>
      <c r="AY272" s="25" t="s">
        <v>228</v>
      </c>
      <c r="BE272" s="216">
        <f>IF(N272="základní",J272,0)</f>
        <v>0</v>
      </c>
      <c r="BF272" s="216">
        <f>IF(N272="snížená",J272,0)</f>
        <v>0</v>
      </c>
      <c r="BG272" s="216">
        <f>IF(N272="zákl. přenesená",J272,0)</f>
        <v>0</v>
      </c>
      <c r="BH272" s="216">
        <f>IF(N272="sníž. přenesená",J272,0)</f>
        <v>0</v>
      </c>
      <c r="BI272" s="216">
        <f>IF(N272="nulová",J272,0)</f>
        <v>0</v>
      </c>
      <c r="BJ272" s="25" t="s">
        <v>24</v>
      </c>
      <c r="BK272" s="216">
        <f>ROUND(I272*H272,2)</f>
        <v>0</v>
      </c>
      <c r="BL272" s="25" t="s">
        <v>304</v>
      </c>
      <c r="BM272" s="25" t="s">
        <v>5598</v>
      </c>
    </row>
    <row r="273" spans="2:65" s="1" customFormat="1" ht="22.5" customHeight="1">
      <c r="B273" s="42"/>
      <c r="C273" s="205" t="s">
        <v>101</v>
      </c>
      <c r="D273" s="205" t="s">
        <v>230</v>
      </c>
      <c r="E273" s="206" t="s">
        <v>5599</v>
      </c>
      <c r="F273" s="207" t="s">
        <v>5600</v>
      </c>
      <c r="G273" s="208" t="s">
        <v>1024</v>
      </c>
      <c r="H273" s="279"/>
      <c r="I273" s="210"/>
      <c r="J273" s="211">
        <f>ROUND(I273*H273,2)</f>
        <v>0</v>
      </c>
      <c r="K273" s="207" t="s">
        <v>3144</v>
      </c>
      <c r="L273" s="62"/>
      <c r="M273" s="212" t="s">
        <v>22</v>
      </c>
      <c r="N273" s="213" t="s">
        <v>50</v>
      </c>
      <c r="O273" s="43"/>
      <c r="P273" s="214">
        <f>O273*H273</f>
        <v>0</v>
      </c>
      <c r="Q273" s="214">
        <v>0</v>
      </c>
      <c r="R273" s="214">
        <f>Q273*H273</f>
        <v>0</v>
      </c>
      <c r="S273" s="214">
        <v>0</v>
      </c>
      <c r="T273" s="215">
        <f>S273*H273</f>
        <v>0</v>
      </c>
      <c r="AR273" s="25" t="s">
        <v>304</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304</v>
      </c>
      <c r="BM273" s="25" t="s">
        <v>5601</v>
      </c>
    </row>
    <row r="274" spans="2:65" s="11" customFormat="1" ht="29.85" customHeight="1">
      <c r="B274" s="188"/>
      <c r="C274" s="189"/>
      <c r="D274" s="202" t="s">
        <v>78</v>
      </c>
      <c r="E274" s="203" t="s">
        <v>3136</v>
      </c>
      <c r="F274" s="203" t="s">
        <v>5602</v>
      </c>
      <c r="G274" s="189"/>
      <c r="H274" s="189"/>
      <c r="I274" s="192"/>
      <c r="J274" s="204">
        <f>BK274</f>
        <v>0</v>
      </c>
      <c r="K274" s="189"/>
      <c r="L274" s="194"/>
      <c r="M274" s="195"/>
      <c r="N274" s="196"/>
      <c r="O274" s="196"/>
      <c r="P274" s="197">
        <f>SUM(P275:P282)</f>
        <v>0</v>
      </c>
      <c r="Q274" s="196"/>
      <c r="R274" s="197">
        <f>SUM(R275:R282)</f>
        <v>0</v>
      </c>
      <c r="S274" s="196"/>
      <c r="T274" s="198">
        <f>SUM(T275:T282)</f>
        <v>0</v>
      </c>
      <c r="AR274" s="199" t="s">
        <v>87</v>
      </c>
      <c r="AT274" s="200" t="s">
        <v>78</v>
      </c>
      <c r="AU274" s="200" t="s">
        <v>24</v>
      </c>
      <c r="AY274" s="199" t="s">
        <v>228</v>
      </c>
      <c r="BK274" s="201">
        <f>SUM(BK275:BK282)</f>
        <v>0</v>
      </c>
    </row>
    <row r="275" spans="2:65" s="1" customFormat="1" ht="22.5" customHeight="1">
      <c r="B275" s="42"/>
      <c r="C275" s="205" t="s">
        <v>24</v>
      </c>
      <c r="D275" s="205" t="s">
        <v>230</v>
      </c>
      <c r="E275" s="206" t="s">
        <v>5603</v>
      </c>
      <c r="F275" s="207" t="s">
        <v>5604</v>
      </c>
      <c r="G275" s="208" t="s">
        <v>328</v>
      </c>
      <c r="H275" s="209">
        <v>54</v>
      </c>
      <c r="I275" s="210"/>
      <c r="J275" s="211">
        <f t="shared" ref="J275:J282" si="50">ROUND(I275*H275,2)</f>
        <v>0</v>
      </c>
      <c r="K275" s="207" t="s">
        <v>3144</v>
      </c>
      <c r="L275" s="62"/>
      <c r="M275" s="212" t="s">
        <v>22</v>
      </c>
      <c r="N275" s="213" t="s">
        <v>50</v>
      </c>
      <c r="O275" s="43"/>
      <c r="P275" s="214">
        <f t="shared" ref="P275:P282" si="51">O275*H275</f>
        <v>0</v>
      </c>
      <c r="Q275" s="214">
        <v>0</v>
      </c>
      <c r="R275" s="214">
        <f t="shared" ref="R275:R282" si="52">Q275*H275</f>
        <v>0</v>
      </c>
      <c r="S275" s="214">
        <v>0</v>
      </c>
      <c r="T275" s="215">
        <f t="shared" ref="T275:T282" si="53">S275*H275</f>
        <v>0</v>
      </c>
      <c r="AR275" s="25" t="s">
        <v>304</v>
      </c>
      <c r="AT275" s="25" t="s">
        <v>230</v>
      </c>
      <c r="AU275" s="25" t="s">
        <v>87</v>
      </c>
      <c r="AY275" s="25" t="s">
        <v>228</v>
      </c>
      <c r="BE275" s="216">
        <f t="shared" ref="BE275:BE282" si="54">IF(N275="základní",J275,0)</f>
        <v>0</v>
      </c>
      <c r="BF275" s="216">
        <f t="shared" ref="BF275:BF282" si="55">IF(N275="snížená",J275,0)</f>
        <v>0</v>
      </c>
      <c r="BG275" s="216">
        <f t="shared" ref="BG275:BG282" si="56">IF(N275="zákl. přenesená",J275,0)</f>
        <v>0</v>
      </c>
      <c r="BH275" s="216">
        <f t="shared" ref="BH275:BH282" si="57">IF(N275="sníž. přenesená",J275,0)</f>
        <v>0</v>
      </c>
      <c r="BI275" s="216">
        <f t="shared" ref="BI275:BI282" si="58">IF(N275="nulová",J275,0)</f>
        <v>0</v>
      </c>
      <c r="BJ275" s="25" t="s">
        <v>24</v>
      </c>
      <c r="BK275" s="216">
        <f t="shared" ref="BK275:BK282" si="59">ROUND(I275*H275,2)</f>
        <v>0</v>
      </c>
      <c r="BL275" s="25" t="s">
        <v>304</v>
      </c>
      <c r="BM275" s="25" t="s">
        <v>5605</v>
      </c>
    </row>
    <row r="276" spans="2:65" s="1" customFormat="1" ht="22.5" customHeight="1">
      <c r="B276" s="42"/>
      <c r="C276" s="205" t="s">
        <v>87</v>
      </c>
      <c r="D276" s="205" t="s">
        <v>230</v>
      </c>
      <c r="E276" s="206" t="s">
        <v>5606</v>
      </c>
      <c r="F276" s="207" t="s">
        <v>5607</v>
      </c>
      <c r="G276" s="208" t="s">
        <v>328</v>
      </c>
      <c r="H276" s="209">
        <v>102</v>
      </c>
      <c r="I276" s="210"/>
      <c r="J276" s="211">
        <f t="shared" si="50"/>
        <v>0</v>
      </c>
      <c r="K276" s="207" t="s">
        <v>234</v>
      </c>
      <c r="L276" s="62"/>
      <c r="M276" s="212" t="s">
        <v>22</v>
      </c>
      <c r="N276" s="213" t="s">
        <v>50</v>
      </c>
      <c r="O276" s="43"/>
      <c r="P276" s="214">
        <f t="shared" si="51"/>
        <v>0</v>
      </c>
      <c r="Q276" s="214">
        <v>0</v>
      </c>
      <c r="R276" s="214">
        <f t="shared" si="52"/>
        <v>0</v>
      </c>
      <c r="S276" s="214">
        <v>0</v>
      </c>
      <c r="T276" s="215">
        <f t="shared" si="53"/>
        <v>0</v>
      </c>
      <c r="AR276" s="25" t="s">
        <v>304</v>
      </c>
      <c r="AT276" s="25" t="s">
        <v>230</v>
      </c>
      <c r="AU276" s="25" t="s">
        <v>87</v>
      </c>
      <c r="AY276" s="25" t="s">
        <v>228</v>
      </c>
      <c r="BE276" s="216">
        <f t="shared" si="54"/>
        <v>0</v>
      </c>
      <c r="BF276" s="216">
        <f t="shared" si="55"/>
        <v>0</v>
      </c>
      <c r="BG276" s="216">
        <f t="shared" si="56"/>
        <v>0</v>
      </c>
      <c r="BH276" s="216">
        <f t="shared" si="57"/>
        <v>0</v>
      </c>
      <c r="BI276" s="216">
        <f t="shared" si="58"/>
        <v>0</v>
      </c>
      <c r="BJ276" s="25" t="s">
        <v>24</v>
      </c>
      <c r="BK276" s="216">
        <f t="shared" si="59"/>
        <v>0</v>
      </c>
      <c r="BL276" s="25" t="s">
        <v>304</v>
      </c>
      <c r="BM276" s="25" t="s">
        <v>5608</v>
      </c>
    </row>
    <row r="277" spans="2:65" s="1" customFormat="1" ht="22.5" customHeight="1">
      <c r="B277" s="42"/>
      <c r="C277" s="205" t="s">
        <v>101</v>
      </c>
      <c r="D277" s="205" t="s">
        <v>230</v>
      </c>
      <c r="E277" s="206" t="s">
        <v>5416</v>
      </c>
      <c r="F277" s="207" t="s">
        <v>5417</v>
      </c>
      <c r="G277" s="208" t="s">
        <v>328</v>
      </c>
      <c r="H277" s="209">
        <v>120</v>
      </c>
      <c r="I277" s="210"/>
      <c r="J277" s="211">
        <f t="shared" si="50"/>
        <v>0</v>
      </c>
      <c r="K277" s="207" t="s">
        <v>234</v>
      </c>
      <c r="L277" s="62"/>
      <c r="M277" s="212" t="s">
        <v>22</v>
      </c>
      <c r="N277" s="213" t="s">
        <v>50</v>
      </c>
      <c r="O277" s="43"/>
      <c r="P277" s="214">
        <f t="shared" si="51"/>
        <v>0</v>
      </c>
      <c r="Q277" s="214">
        <v>0</v>
      </c>
      <c r="R277" s="214">
        <f t="shared" si="52"/>
        <v>0</v>
      </c>
      <c r="S277" s="214">
        <v>0</v>
      </c>
      <c r="T277" s="215">
        <f t="shared" si="53"/>
        <v>0</v>
      </c>
      <c r="AR277" s="25" t="s">
        <v>304</v>
      </c>
      <c r="AT277" s="25" t="s">
        <v>230</v>
      </c>
      <c r="AU277" s="25" t="s">
        <v>87</v>
      </c>
      <c r="AY277" s="25" t="s">
        <v>228</v>
      </c>
      <c r="BE277" s="216">
        <f t="shared" si="54"/>
        <v>0</v>
      </c>
      <c r="BF277" s="216">
        <f t="shared" si="55"/>
        <v>0</v>
      </c>
      <c r="BG277" s="216">
        <f t="shared" si="56"/>
        <v>0</v>
      </c>
      <c r="BH277" s="216">
        <f t="shared" si="57"/>
        <v>0</v>
      </c>
      <c r="BI277" s="216">
        <f t="shared" si="58"/>
        <v>0</v>
      </c>
      <c r="BJ277" s="25" t="s">
        <v>24</v>
      </c>
      <c r="BK277" s="216">
        <f t="shared" si="59"/>
        <v>0</v>
      </c>
      <c r="BL277" s="25" t="s">
        <v>304</v>
      </c>
      <c r="BM277" s="25" t="s">
        <v>5609</v>
      </c>
    </row>
    <row r="278" spans="2:65" s="1" customFormat="1" ht="22.5" customHeight="1">
      <c r="B278" s="42"/>
      <c r="C278" s="205" t="s">
        <v>235</v>
      </c>
      <c r="D278" s="205" t="s">
        <v>230</v>
      </c>
      <c r="E278" s="206" t="s">
        <v>5610</v>
      </c>
      <c r="F278" s="207" t="s">
        <v>5611</v>
      </c>
      <c r="G278" s="208" t="s">
        <v>515</v>
      </c>
      <c r="H278" s="209">
        <v>2</v>
      </c>
      <c r="I278" s="210"/>
      <c r="J278" s="211">
        <f t="shared" si="50"/>
        <v>0</v>
      </c>
      <c r="K278" s="207" t="s">
        <v>234</v>
      </c>
      <c r="L278" s="62"/>
      <c r="M278" s="212" t="s">
        <v>22</v>
      </c>
      <c r="N278" s="213" t="s">
        <v>50</v>
      </c>
      <c r="O278" s="43"/>
      <c r="P278" s="214">
        <f t="shared" si="51"/>
        <v>0</v>
      </c>
      <c r="Q278" s="214">
        <v>0</v>
      </c>
      <c r="R278" s="214">
        <f t="shared" si="52"/>
        <v>0</v>
      </c>
      <c r="S278" s="214">
        <v>0</v>
      </c>
      <c r="T278" s="215">
        <f t="shared" si="53"/>
        <v>0</v>
      </c>
      <c r="AR278" s="25" t="s">
        <v>304</v>
      </c>
      <c r="AT278" s="25" t="s">
        <v>230</v>
      </c>
      <c r="AU278" s="25" t="s">
        <v>87</v>
      </c>
      <c r="AY278" s="25" t="s">
        <v>228</v>
      </c>
      <c r="BE278" s="216">
        <f t="shared" si="54"/>
        <v>0</v>
      </c>
      <c r="BF278" s="216">
        <f t="shared" si="55"/>
        <v>0</v>
      </c>
      <c r="BG278" s="216">
        <f t="shared" si="56"/>
        <v>0</v>
      </c>
      <c r="BH278" s="216">
        <f t="shared" si="57"/>
        <v>0</v>
      </c>
      <c r="BI278" s="216">
        <f t="shared" si="58"/>
        <v>0</v>
      </c>
      <c r="BJ278" s="25" t="s">
        <v>24</v>
      </c>
      <c r="BK278" s="216">
        <f t="shared" si="59"/>
        <v>0</v>
      </c>
      <c r="BL278" s="25" t="s">
        <v>304</v>
      </c>
      <c r="BM278" s="25" t="s">
        <v>5612</v>
      </c>
    </row>
    <row r="279" spans="2:65" s="1" customFormat="1" ht="22.5" customHeight="1">
      <c r="B279" s="42"/>
      <c r="C279" s="205" t="s">
        <v>251</v>
      </c>
      <c r="D279" s="205" t="s">
        <v>230</v>
      </c>
      <c r="E279" s="206" t="s">
        <v>5613</v>
      </c>
      <c r="F279" s="207" t="s">
        <v>5614</v>
      </c>
      <c r="G279" s="208" t="s">
        <v>515</v>
      </c>
      <c r="H279" s="209">
        <v>5</v>
      </c>
      <c r="I279" s="210"/>
      <c r="J279" s="211">
        <f t="shared" si="50"/>
        <v>0</v>
      </c>
      <c r="K279" s="207" t="s">
        <v>3144</v>
      </c>
      <c r="L279" s="62"/>
      <c r="M279" s="212" t="s">
        <v>22</v>
      </c>
      <c r="N279" s="213" t="s">
        <v>50</v>
      </c>
      <c r="O279" s="43"/>
      <c r="P279" s="214">
        <f t="shared" si="51"/>
        <v>0</v>
      </c>
      <c r="Q279" s="214">
        <v>0</v>
      </c>
      <c r="R279" s="214">
        <f t="shared" si="52"/>
        <v>0</v>
      </c>
      <c r="S279" s="214">
        <v>0</v>
      </c>
      <c r="T279" s="215">
        <f t="shared" si="53"/>
        <v>0</v>
      </c>
      <c r="AR279" s="25" t="s">
        <v>304</v>
      </c>
      <c r="AT279" s="25" t="s">
        <v>230</v>
      </c>
      <c r="AU279" s="25" t="s">
        <v>87</v>
      </c>
      <c r="AY279" s="25" t="s">
        <v>228</v>
      </c>
      <c r="BE279" s="216">
        <f t="shared" si="54"/>
        <v>0</v>
      </c>
      <c r="BF279" s="216">
        <f t="shared" si="55"/>
        <v>0</v>
      </c>
      <c r="BG279" s="216">
        <f t="shared" si="56"/>
        <v>0</v>
      </c>
      <c r="BH279" s="216">
        <f t="shared" si="57"/>
        <v>0</v>
      </c>
      <c r="BI279" s="216">
        <f t="shared" si="58"/>
        <v>0</v>
      </c>
      <c r="BJ279" s="25" t="s">
        <v>24</v>
      </c>
      <c r="BK279" s="216">
        <f t="shared" si="59"/>
        <v>0</v>
      </c>
      <c r="BL279" s="25" t="s">
        <v>304</v>
      </c>
      <c r="BM279" s="25" t="s">
        <v>5615</v>
      </c>
    </row>
    <row r="280" spans="2:65" s="1" customFormat="1" ht="22.5" customHeight="1">
      <c r="B280" s="42"/>
      <c r="C280" s="205" t="s">
        <v>255</v>
      </c>
      <c r="D280" s="205" t="s">
        <v>230</v>
      </c>
      <c r="E280" s="206" t="s">
        <v>5616</v>
      </c>
      <c r="F280" s="207" t="s">
        <v>5617</v>
      </c>
      <c r="G280" s="208" t="s">
        <v>515</v>
      </c>
      <c r="H280" s="209">
        <v>2</v>
      </c>
      <c r="I280" s="210"/>
      <c r="J280" s="211">
        <f t="shared" si="50"/>
        <v>0</v>
      </c>
      <c r="K280" s="207" t="s">
        <v>234</v>
      </c>
      <c r="L280" s="62"/>
      <c r="M280" s="212" t="s">
        <v>22</v>
      </c>
      <c r="N280" s="213" t="s">
        <v>50</v>
      </c>
      <c r="O280" s="43"/>
      <c r="P280" s="214">
        <f t="shared" si="51"/>
        <v>0</v>
      </c>
      <c r="Q280" s="214">
        <v>0</v>
      </c>
      <c r="R280" s="214">
        <f t="shared" si="52"/>
        <v>0</v>
      </c>
      <c r="S280" s="214">
        <v>0</v>
      </c>
      <c r="T280" s="215">
        <f t="shared" si="53"/>
        <v>0</v>
      </c>
      <c r="AR280" s="25" t="s">
        <v>304</v>
      </c>
      <c r="AT280" s="25" t="s">
        <v>230</v>
      </c>
      <c r="AU280" s="25" t="s">
        <v>87</v>
      </c>
      <c r="AY280" s="25" t="s">
        <v>228</v>
      </c>
      <c r="BE280" s="216">
        <f t="shared" si="54"/>
        <v>0</v>
      </c>
      <c r="BF280" s="216">
        <f t="shared" si="55"/>
        <v>0</v>
      </c>
      <c r="BG280" s="216">
        <f t="shared" si="56"/>
        <v>0</v>
      </c>
      <c r="BH280" s="216">
        <f t="shared" si="57"/>
        <v>0</v>
      </c>
      <c r="BI280" s="216">
        <f t="shared" si="58"/>
        <v>0</v>
      </c>
      <c r="BJ280" s="25" t="s">
        <v>24</v>
      </c>
      <c r="BK280" s="216">
        <f t="shared" si="59"/>
        <v>0</v>
      </c>
      <c r="BL280" s="25" t="s">
        <v>304</v>
      </c>
      <c r="BM280" s="25" t="s">
        <v>5618</v>
      </c>
    </row>
    <row r="281" spans="2:65" s="1" customFormat="1" ht="22.5" customHeight="1">
      <c r="B281" s="42"/>
      <c r="C281" s="205" t="s">
        <v>260</v>
      </c>
      <c r="D281" s="205" t="s">
        <v>230</v>
      </c>
      <c r="E281" s="206" t="s">
        <v>5437</v>
      </c>
      <c r="F281" s="207" t="s">
        <v>5438</v>
      </c>
      <c r="G281" s="208" t="s">
        <v>328</v>
      </c>
      <c r="H281" s="209">
        <v>276</v>
      </c>
      <c r="I281" s="210"/>
      <c r="J281" s="211">
        <f t="shared" si="50"/>
        <v>0</v>
      </c>
      <c r="K281" s="207" t="s">
        <v>234</v>
      </c>
      <c r="L281" s="62"/>
      <c r="M281" s="212" t="s">
        <v>22</v>
      </c>
      <c r="N281" s="213" t="s">
        <v>50</v>
      </c>
      <c r="O281" s="43"/>
      <c r="P281" s="214">
        <f t="shared" si="51"/>
        <v>0</v>
      </c>
      <c r="Q281" s="214">
        <v>0</v>
      </c>
      <c r="R281" s="214">
        <f t="shared" si="52"/>
        <v>0</v>
      </c>
      <c r="S281" s="214">
        <v>0</v>
      </c>
      <c r="T281" s="215">
        <f t="shared" si="53"/>
        <v>0</v>
      </c>
      <c r="AR281" s="25" t="s">
        <v>304</v>
      </c>
      <c r="AT281" s="25" t="s">
        <v>230</v>
      </c>
      <c r="AU281" s="25" t="s">
        <v>87</v>
      </c>
      <c r="AY281" s="25" t="s">
        <v>228</v>
      </c>
      <c r="BE281" s="216">
        <f t="shared" si="54"/>
        <v>0</v>
      </c>
      <c r="BF281" s="216">
        <f t="shared" si="55"/>
        <v>0</v>
      </c>
      <c r="BG281" s="216">
        <f t="shared" si="56"/>
        <v>0</v>
      </c>
      <c r="BH281" s="216">
        <f t="shared" si="57"/>
        <v>0</v>
      </c>
      <c r="BI281" s="216">
        <f t="shared" si="58"/>
        <v>0</v>
      </c>
      <c r="BJ281" s="25" t="s">
        <v>24</v>
      </c>
      <c r="BK281" s="216">
        <f t="shared" si="59"/>
        <v>0</v>
      </c>
      <c r="BL281" s="25" t="s">
        <v>304</v>
      </c>
      <c r="BM281" s="25" t="s">
        <v>5619</v>
      </c>
    </row>
    <row r="282" spans="2:65" s="1" customFormat="1" ht="22.5" customHeight="1">
      <c r="B282" s="42"/>
      <c r="C282" s="205" t="s">
        <v>267</v>
      </c>
      <c r="D282" s="205" t="s">
        <v>230</v>
      </c>
      <c r="E282" s="206" t="s">
        <v>5449</v>
      </c>
      <c r="F282" s="207" t="s">
        <v>5450</v>
      </c>
      <c r="G282" s="208" t="s">
        <v>1024</v>
      </c>
      <c r="H282" s="279"/>
      <c r="I282" s="210"/>
      <c r="J282" s="211">
        <f t="shared" si="50"/>
        <v>0</v>
      </c>
      <c r="K282" s="207" t="s">
        <v>234</v>
      </c>
      <c r="L282" s="62"/>
      <c r="M282" s="212" t="s">
        <v>22</v>
      </c>
      <c r="N282" s="213" t="s">
        <v>50</v>
      </c>
      <c r="O282" s="43"/>
      <c r="P282" s="214">
        <f t="shared" si="51"/>
        <v>0</v>
      </c>
      <c r="Q282" s="214">
        <v>0</v>
      </c>
      <c r="R282" s="214">
        <f t="shared" si="52"/>
        <v>0</v>
      </c>
      <c r="S282" s="214">
        <v>0</v>
      </c>
      <c r="T282" s="215">
        <f t="shared" si="53"/>
        <v>0</v>
      </c>
      <c r="AR282" s="25" t="s">
        <v>304</v>
      </c>
      <c r="AT282" s="25" t="s">
        <v>230</v>
      </c>
      <c r="AU282" s="25" t="s">
        <v>87</v>
      </c>
      <c r="AY282" s="25" t="s">
        <v>228</v>
      </c>
      <c r="BE282" s="216">
        <f t="shared" si="54"/>
        <v>0</v>
      </c>
      <c r="BF282" s="216">
        <f t="shared" si="55"/>
        <v>0</v>
      </c>
      <c r="BG282" s="216">
        <f t="shared" si="56"/>
        <v>0</v>
      </c>
      <c r="BH282" s="216">
        <f t="shared" si="57"/>
        <v>0</v>
      </c>
      <c r="BI282" s="216">
        <f t="shared" si="58"/>
        <v>0</v>
      </c>
      <c r="BJ282" s="25" t="s">
        <v>24</v>
      </c>
      <c r="BK282" s="216">
        <f t="shared" si="59"/>
        <v>0</v>
      </c>
      <c r="BL282" s="25" t="s">
        <v>304</v>
      </c>
      <c r="BM282" s="25" t="s">
        <v>5620</v>
      </c>
    </row>
    <row r="283" spans="2:65" s="11" customFormat="1" ht="29.85" customHeight="1">
      <c r="B283" s="188"/>
      <c r="C283" s="189"/>
      <c r="D283" s="202" t="s">
        <v>78</v>
      </c>
      <c r="E283" s="203" t="s">
        <v>3151</v>
      </c>
      <c r="F283" s="203" t="s">
        <v>5452</v>
      </c>
      <c r="G283" s="189"/>
      <c r="H283" s="189"/>
      <c r="I283" s="192"/>
      <c r="J283" s="204">
        <f>BK283</f>
        <v>0</v>
      </c>
      <c r="K283" s="189"/>
      <c r="L283" s="194"/>
      <c r="M283" s="195"/>
      <c r="N283" s="196"/>
      <c r="O283" s="196"/>
      <c r="P283" s="197">
        <f>SUM(P284:P303)</f>
        <v>0</v>
      </c>
      <c r="Q283" s="196"/>
      <c r="R283" s="197">
        <f>SUM(R284:R303)</f>
        <v>0</v>
      </c>
      <c r="S283" s="196"/>
      <c r="T283" s="198">
        <f>SUM(T284:T303)</f>
        <v>0</v>
      </c>
      <c r="AR283" s="199" t="s">
        <v>87</v>
      </c>
      <c r="AT283" s="200" t="s">
        <v>78</v>
      </c>
      <c r="AU283" s="200" t="s">
        <v>24</v>
      </c>
      <c r="AY283" s="199" t="s">
        <v>228</v>
      </c>
      <c r="BK283" s="201">
        <f>SUM(BK284:BK303)</f>
        <v>0</v>
      </c>
    </row>
    <row r="284" spans="2:65" s="1" customFormat="1" ht="22.5" customHeight="1">
      <c r="B284" s="42"/>
      <c r="C284" s="205" t="s">
        <v>24</v>
      </c>
      <c r="D284" s="205" t="s">
        <v>230</v>
      </c>
      <c r="E284" s="206" t="s">
        <v>5453</v>
      </c>
      <c r="F284" s="207" t="s">
        <v>5454</v>
      </c>
      <c r="G284" s="208" t="s">
        <v>515</v>
      </c>
      <c r="H284" s="209">
        <v>5</v>
      </c>
      <c r="I284" s="210"/>
      <c r="J284" s="211">
        <f t="shared" ref="J284:J303" si="60">ROUND(I284*H284,2)</f>
        <v>0</v>
      </c>
      <c r="K284" s="207" t="s">
        <v>234</v>
      </c>
      <c r="L284" s="62"/>
      <c r="M284" s="212" t="s">
        <v>22</v>
      </c>
      <c r="N284" s="213" t="s">
        <v>50</v>
      </c>
      <c r="O284" s="43"/>
      <c r="P284" s="214">
        <f t="shared" ref="P284:P303" si="61">O284*H284</f>
        <v>0</v>
      </c>
      <c r="Q284" s="214">
        <v>0</v>
      </c>
      <c r="R284" s="214">
        <f t="shared" ref="R284:R303" si="62">Q284*H284</f>
        <v>0</v>
      </c>
      <c r="S284" s="214">
        <v>0</v>
      </c>
      <c r="T284" s="215">
        <f t="shared" ref="T284:T303" si="63">S284*H284</f>
        <v>0</v>
      </c>
      <c r="AR284" s="25" t="s">
        <v>304</v>
      </c>
      <c r="AT284" s="25" t="s">
        <v>230</v>
      </c>
      <c r="AU284" s="25" t="s">
        <v>87</v>
      </c>
      <c r="AY284" s="25" t="s">
        <v>228</v>
      </c>
      <c r="BE284" s="216">
        <f t="shared" ref="BE284:BE303" si="64">IF(N284="základní",J284,0)</f>
        <v>0</v>
      </c>
      <c r="BF284" s="216">
        <f t="shared" ref="BF284:BF303" si="65">IF(N284="snížená",J284,0)</f>
        <v>0</v>
      </c>
      <c r="BG284" s="216">
        <f t="shared" ref="BG284:BG303" si="66">IF(N284="zákl. přenesená",J284,0)</f>
        <v>0</v>
      </c>
      <c r="BH284" s="216">
        <f t="shared" ref="BH284:BH303" si="67">IF(N284="sníž. přenesená",J284,0)</f>
        <v>0</v>
      </c>
      <c r="BI284" s="216">
        <f t="shared" ref="BI284:BI303" si="68">IF(N284="nulová",J284,0)</f>
        <v>0</v>
      </c>
      <c r="BJ284" s="25" t="s">
        <v>24</v>
      </c>
      <c r="BK284" s="216">
        <f t="shared" ref="BK284:BK303" si="69">ROUND(I284*H284,2)</f>
        <v>0</v>
      </c>
      <c r="BL284" s="25" t="s">
        <v>304</v>
      </c>
      <c r="BM284" s="25" t="s">
        <v>5621</v>
      </c>
    </row>
    <row r="285" spans="2:65" s="1" customFormat="1" ht="22.5" customHeight="1">
      <c r="B285" s="42"/>
      <c r="C285" s="205" t="s">
        <v>87</v>
      </c>
      <c r="D285" s="205" t="s">
        <v>230</v>
      </c>
      <c r="E285" s="206" t="s">
        <v>5456</v>
      </c>
      <c r="F285" s="207" t="s">
        <v>5457</v>
      </c>
      <c r="G285" s="208" t="s">
        <v>515</v>
      </c>
      <c r="H285" s="209">
        <v>25</v>
      </c>
      <c r="I285" s="210"/>
      <c r="J285" s="211">
        <f t="shared" si="60"/>
        <v>0</v>
      </c>
      <c r="K285" s="207" t="s">
        <v>234</v>
      </c>
      <c r="L285" s="62"/>
      <c r="M285" s="212" t="s">
        <v>22</v>
      </c>
      <c r="N285" s="213" t="s">
        <v>50</v>
      </c>
      <c r="O285" s="43"/>
      <c r="P285" s="214">
        <f t="shared" si="61"/>
        <v>0</v>
      </c>
      <c r="Q285" s="214">
        <v>0</v>
      </c>
      <c r="R285" s="214">
        <f t="shared" si="62"/>
        <v>0</v>
      </c>
      <c r="S285" s="214">
        <v>0</v>
      </c>
      <c r="T285" s="215">
        <f t="shared" si="63"/>
        <v>0</v>
      </c>
      <c r="AR285" s="25" t="s">
        <v>304</v>
      </c>
      <c r="AT285" s="25" t="s">
        <v>230</v>
      </c>
      <c r="AU285" s="25" t="s">
        <v>87</v>
      </c>
      <c r="AY285" s="25" t="s">
        <v>228</v>
      </c>
      <c r="BE285" s="216">
        <f t="shared" si="64"/>
        <v>0</v>
      </c>
      <c r="BF285" s="216">
        <f t="shared" si="65"/>
        <v>0</v>
      </c>
      <c r="BG285" s="216">
        <f t="shared" si="66"/>
        <v>0</v>
      </c>
      <c r="BH285" s="216">
        <f t="shared" si="67"/>
        <v>0</v>
      </c>
      <c r="BI285" s="216">
        <f t="shared" si="68"/>
        <v>0</v>
      </c>
      <c r="BJ285" s="25" t="s">
        <v>24</v>
      </c>
      <c r="BK285" s="216">
        <f t="shared" si="69"/>
        <v>0</v>
      </c>
      <c r="BL285" s="25" t="s">
        <v>304</v>
      </c>
      <c r="BM285" s="25" t="s">
        <v>5622</v>
      </c>
    </row>
    <row r="286" spans="2:65" s="1" customFormat="1" ht="22.5" customHeight="1">
      <c r="B286" s="42"/>
      <c r="C286" s="205" t="s">
        <v>101</v>
      </c>
      <c r="D286" s="205" t="s">
        <v>230</v>
      </c>
      <c r="E286" s="206" t="s">
        <v>5623</v>
      </c>
      <c r="F286" s="207" t="s">
        <v>5624</v>
      </c>
      <c r="G286" s="208" t="s">
        <v>515</v>
      </c>
      <c r="H286" s="209">
        <v>5</v>
      </c>
      <c r="I286" s="210"/>
      <c r="J286" s="211">
        <f t="shared" si="60"/>
        <v>0</v>
      </c>
      <c r="K286" s="207" t="s">
        <v>234</v>
      </c>
      <c r="L286" s="62"/>
      <c r="M286" s="212" t="s">
        <v>22</v>
      </c>
      <c r="N286" s="213" t="s">
        <v>50</v>
      </c>
      <c r="O286" s="43"/>
      <c r="P286" s="214">
        <f t="shared" si="61"/>
        <v>0</v>
      </c>
      <c r="Q286" s="214">
        <v>0</v>
      </c>
      <c r="R286" s="214">
        <f t="shared" si="62"/>
        <v>0</v>
      </c>
      <c r="S286" s="214">
        <v>0</v>
      </c>
      <c r="T286" s="215">
        <f t="shared" si="63"/>
        <v>0</v>
      </c>
      <c r="AR286" s="25" t="s">
        <v>304</v>
      </c>
      <c r="AT286" s="25" t="s">
        <v>230</v>
      </c>
      <c r="AU286" s="25" t="s">
        <v>87</v>
      </c>
      <c r="AY286" s="25" t="s">
        <v>228</v>
      </c>
      <c r="BE286" s="216">
        <f t="shared" si="64"/>
        <v>0</v>
      </c>
      <c r="BF286" s="216">
        <f t="shared" si="65"/>
        <v>0</v>
      </c>
      <c r="BG286" s="216">
        <f t="shared" si="66"/>
        <v>0</v>
      </c>
      <c r="BH286" s="216">
        <f t="shared" si="67"/>
        <v>0</v>
      </c>
      <c r="BI286" s="216">
        <f t="shared" si="68"/>
        <v>0</v>
      </c>
      <c r="BJ286" s="25" t="s">
        <v>24</v>
      </c>
      <c r="BK286" s="216">
        <f t="shared" si="69"/>
        <v>0</v>
      </c>
      <c r="BL286" s="25" t="s">
        <v>304</v>
      </c>
      <c r="BM286" s="25" t="s">
        <v>5625</v>
      </c>
    </row>
    <row r="287" spans="2:65" s="1" customFormat="1" ht="22.5" customHeight="1">
      <c r="B287" s="42"/>
      <c r="C287" s="205" t="s">
        <v>235</v>
      </c>
      <c r="D287" s="205" t="s">
        <v>230</v>
      </c>
      <c r="E287" s="206" t="s">
        <v>5462</v>
      </c>
      <c r="F287" s="207" t="s">
        <v>5463</v>
      </c>
      <c r="G287" s="208" t="s">
        <v>515</v>
      </c>
      <c r="H287" s="209">
        <v>17</v>
      </c>
      <c r="I287" s="210"/>
      <c r="J287" s="211">
        <f t="shared" si="60"/>
        <v>0</v>
      </c>
      <c r="K287" s="207" t="s">
        <v>234</v>
      </c>
      <c r="L287" s="62"/>
      <c r="M287" s="212" t="s">
        <v>22</v>
      </c>
      <c r="N287" s="213" t="s">
        <v>50</v>
      </c>
      <c r="O287" s="43"/>
      <c r="P287" s="214">
        <f t="shared" si="61"/>
        <v>0</v>
      </c>
      <c r="Q287" s="214">
        <v>0</v>
      </c>
      <c r="R287" s="214">
        <f t="shared" si="62"/>
        <v>0</v>
      </c>
      <c r="S287" s="214">
        <v>0</v>
      </c>
      <c r="T287" s="215">
        <f t="shared" si="63"/>
        <v>0</v>
      </c>
      <c r="AR287" s="25" t="s">
        <v>304</v>
      </c>
      <c r="AT287" s="25" t="s">
        <v>230</v>
      </c>
      <c r="AU287" s="25" t="s">
        <v>87</v>
      </c>
      <c r="AY287" s="25" t="s">
        <v>228</v>
      </c>
      <c r="BE287" s="216">
        <f t="shared" si="64"/>
        <v>0</v>
      </c>
      <c r="BF287" s="216">
        <f t="shared" si="65"/>
        <v>0</v>
      </c>
      <c r="BG287" s="216">
        <f t="shared" si="66"/>
        <v>0</v>
      </c>
      <c r="BH287" s="216">
        <f t="shared" si="67"/>
        <v>0</v>
      </c>
      <c r="BI287" s="216">
        <f t="shared" si="68"/>
        <v>0</v>
      </c>
      <c r="BJ287" s="25" t="s">
        <v>24</v>
      </c>
      <c r="BK287" s="216">
        <f t="shared" si="69"/>
        <v>0</v>
      </c>
      <c r="BL287" s="25" t="s">
        <v>304</v>
      </c>
      <c r="BM287" s="25" t="s">
        <v>5626</v>
      </c>
    </row>
    <row r="288" spans="2:65" s="1" customFormat="1" ht="22.5" customHeight="1">
      <c r="B288" s="42"/>
      <c r="C288" s="205" t="s">
        <v>251</v>
      </c>
      <c r="D288" s="205" t="s">
        <v>230</v>
      </c>
      <c r="E288" s="206" t="s">
        <v>5465</v>
      </c>
      <c r="F288" s="207" t="s">
        <v>5466</v>
      </c>
      <c r="G288" s="208" t="s">
        <v>515</v>
      </c>
      <c r="H288" s="209">
        <v>15</v>
      </c>
      <c r="I288" s="210"/>
      <c r="J288" s="211">
        <f t="shared" si="60"/>
        <v>0</v>
      </c>
      <c r="K288" s="207" t="s">
        <v>234</v>
      </c>
      <c r="L288" s="62"/>
      <c r="M288" s="212" t="s">
        <v>22</v>
      </c>
      <c r="N288" s="213" t="s">
        <v>50</v>
      </c>
      <c r="O288" s="43"/>
      <c r="P288" s="214">
        <f t="shared" si="61"/>
        <v>0</v>
      </c>
      <c r="Q288" s="214">
        <v>0</v>
      </c>
      <c r="R288" s="214">
        <f t="shared" si="62"/>
        <v>0</v>
      </c>
      <c r="S288" s="214">
        <v>0</v>
      </c>
      <c r="T288" s="215">
        <f t="shared" si="63"/>
        <v>0</v>
      </c>
      <c r="AR288" s="25" t="s">
        <v>304</v>
      </c>
      <c r="AT288" s="25" t="s">
        <v>230</v>
      </c>
      <c r="AU288" s="25" t="s">
        <v>87</v>
      </c>
      <c r="AY288" s="25" t="s">
        <v>228</v>
      </c>
      <c r="BE288" s="216">
        <f t="shared" si="64"/>
        <v>0</v>
      </c>
      <c r="BF288" s="216">
        <f t="shared" si="65"/>
        <v>0</v>
      </c>
      <c r="BG288" s="216">
        <f t="shared" si="66"/>
        <v>0</v>
      </c>
      <c r="BH288" s="216">
        <f t="shared" si="67"/>
        <v>0</v>
      </c>
      <c r="BI288" s="216">
        <f t="shared" si="68"/>
        <v>0</v>
      </c>
      <c r="BJ288" s="25" t="s">
        <v>24</v>
      </c>
      <c r="BK288" s="216">
        <f t="shared" si="69"/>
        <v>0</v>
      </c>
      <c r="BL288" s="25" t="s">
        <v>304</v>
      </c>
      <c r="BM288" s="25" t="s">
        <v>5627</v>
      </c>
    </row>
    <row r="289" spans="2:65" s="1" customFormat="1" ht="22.5" customHeight="1">
      <c r="B289" s="42"/>
      <c r="C289" s="205" t="s">
        <v>255</v>
      </c>
      <c r="D289" s="205" t="s">
        <v>230</v>
      </c>
      <c r="E289" s="206" t="s">
        <v>5483</v>
      </c>
      <c r="F289" s="207" t="s">
        <v>5484</v>
      </c>
      <c r="G289" s="208" t="s">
        <v>515</v>
      </c>
      <c r="H289" s="209">
        <v>5</v>
      </c>
      <c r="I289" s="210"/>
      <c r="J289" s="211">
        <f t="shared" si="60"/>
        <v>0</v>
      </c>
      <c r="K289" s="207" t="s">
        <v>234</v>
      </c>
      <c r="L289" s="62"/>
      <c r="M289" s="212" t="s">
        <v>22</v>
      </c>
      <c r="N289" s="213" t="s">
        <v>50</v>
      </c>
      <c r="O289" s="43"/>
      <c r="P289" s="214">
        <f t="shared" si="61"/>
        <v>0</v>
      </c>
      <c r="Q289" s="214">
        <v>0</v>
      </c>
      <c r="R289" s="214">
        <f t="shared" si="62"/>
        <v>0</v>
      </c>
      <c r="S289" s="214">
        <v>0</v>
      </c>
      <c r="T289" s="215">
        <f t="shared" si="63"/>
        <v>0</v>
      </c>
      <c r="AR289" s="25" t="s">
        <v>304</v>
      </c>
      <c r="AT289" s="25" t="s">
        <v>230</v>
      </c>
      <c r="AU289" s="25" t="s">
        <v>87</v>
      </c>
      <c r="AY289" s="25" t="s">
        <v>228</v>
      </c>
      <c r="BE289" s="216">
        <f t="shared" si="64"/>
        <v>0</v>
      </c>
      <c r="BF289" s="216">
        <f t="shared" si="65"/>
        <v>0</v>
      </c>
      <c r="BG289" s="216">
        <f t="shared" si="66"/>
        <v>0</v>
      </c>
      <c r="BH289" s="216">
        <f t="shared" si="67"/>
        <v>0</v>
      </c>
      <c r="BI289" s="216">
        <f t="shared" si="68"/>
        <v>0</v>
      </c>
      <c r="BJ289" s="25" t="s">
        <v>24</v>
      </c>
      <c r="BK289" s="216">
        <f t="shared" si="69"/>
        <v>0</v>
      </c>
      <c r="BL289" s="25" t="s">
        <v>304</v>
      </c>
      <c r="BM289" s="25" t="s">
        <v>5628</v>
      </c>
    </row>
    <row r="290" spans="2:65" s="1" customFormat="1" ht="31.5" customHeight="1">
      <c r="B290" s="42"/>
      <c r="C290" s="205" t="s">
        <v>260</v>
      </c>
      <c r="D290" s="205" t="s">
        <v>230</v>
      </c>
      <c r="E290" s="206" t="s">
        <v>121</v>
      </c>
      <c r="F290" s="207" t="s">
        <v>5629</v>
      </c>
      <c r="G290" s="208" t="s">
        <v>852</v>
      </c>
      <c r="H290" s="209">
        <v>5</v>
      </c>
      <c r="I290" s="210"/>
      <c r="J290" s="211">
        <f t="shared" si="60"/>
        <v>0</v>
      </c>
      <c r="K290" s="207" t="s">
        <v>3144</v>
      </c>
      <c r="L290" s="62"/>
      <c r="M290" s="212" t="s">
        <v>22</v>
      </c>
      <c r="N290" s="213" t="s">
        <v>50</v>
      </c>
      <c r="O290" s="43"/>
      <c r="P290" s="214">
        <f t="shared" si="61"/>
        <v>0</v>
      </c>
      <c r="Q290" s="214">
        <v>0</v>
      </c>
      <c r="R290" s="214">
        <f t="shared" si="62"/>
        <v>0</v>
      </c>
      <c r="S290" s="214">
        <v>0</v>
      </c>
      <c r="T290" s="215">
        <f t="shared" si="63"/>
        <v>0</v>
      </c>
      <c r="AR290" s="25" t="s">
        <v>304</v>
      </c>
      <c r="AT290" s="25" t="s">
        <v>230</v>
      </c>
      <c r="AU290" s="25" t="s">
        <v>87</v>
      </c>
      <c r="AY290" s="25" t="s">
        <v>228</v>
      </c>
      <c r="BE290" s="216">
        <f t="shared" si="64"/>
        <v>0</v>
      </c>
      <c r="BF290" s="216">
        <f t="shared" si="65"/>
        <v>0</v>
      </c>
      <c r="BG290" s="216">
        <f t="shared" si="66"/>
        <v>0</v>
      </c>
      <c r="BH290" s="216">
        <f t="shared" si="67"/>
        <v>0</v>
      </c>
      <c r="BI290" s="216">
        <f t="shared" si="68"/>
        <v>0</v>
      </c>
      <c r="BJ290" s="25" t="s">
        <v>24</v>
      </c>
      <c r="BK290" s="216">
        <f t="shared" si="69"/>
        <v>0</v>
      </c>
      <c r="BL290" s="25" t="s">
        <v>304</v>
      </c>
      <c r="BM290" s="25" t="s">
        <v>5630</v>
      </c>
    </row>
    <row r="291" spans="2:65" s="1" customFormat="1" ht="22.5" customHeight="1">
      <c r="B291" s="42"/>
      <c r="C291" s="205" t="s">
        <v>267</v>
      </c>
      <c r="D291" s="205" t="s">
        <v>230</v>
      </c>
      <c r="E291" s="206" t="s">
        <v>5631</v>
      </c>
      <c r="F291" s="207" t="s">
        <v>5632</v>
      </c>
      <c r="G291" s="208" t="s">
        <v>852</v>
      </c>
      <c r="H291" s="209">
        <v>10</v>
      </c>
      <c r="I291" s="210"/>
      <c r="J291" s="211">
        <f t="shared" si="60"/>
        <v>0</v>
      </c>
      <c r="K291" s="207" t="s">
        <v>3144</v>
      </c>
      <c r="L291" s="62"/>
      <c r="M291" s="212" t="s">
        <v>22</v>
      </c>
      <c r="N291" s="213" t="s">
        <v>50</v>
      </c>
      <c r="O291" s="43"/>
      <c r="P291" s="214">
        <f t="shared" si="61"/>
        <v>0</v>
      </c>
      <c r="Q291" s="214">
        <v>0</v>
      </c>
      <c r="R291" s="214">
        <f t="shared" si="62"/>
        <v>0</v>
      </c>
      <c r="S291" s="214">
        <v>0</v>
      </c>
      <c r="T291" s="215">
        <f t="shared" si="63"/>
        <v>0</v>
      </c>
      <c r="AR291" s="25" t="s">
        <v>304</v>
      </c>
      <c r="AT291" s="25" t="s">
        <v>230</v>
      </c>
      <c r="AU291" s="25" t="s">
        <v>87</v>
      </c>
      <c r="AY291" s="25" t="s">
        <v>228</v>
      </c>
      <c r="BE291" s="216">
        <f t="shared" si="64"/>
        <v>0</v>
      </c>
      <c r="BF291" s="216">
        <f t="shared" si="65"/>
        <v>0</v>
      </c>
      <c r="BG291" s="216">
        <f t="shared" si="66"/>
        <v>0</v>
      </c>
      <c r="BH291" s="216">
        <f t="shared" si="67"/>
        <v>0</v>
      </c>
      <c r="BI291" s="216">
        <f t="shared" si="68"/>
        <v>0</v>
      </c>
      <c r="BJ291" s="25" t="s">
        <v>24</v>
      </c>
      <c r="BK291" s="216">
        <f t="shared" si="69"/>
        <v>0</v>
      </c>
      <c r="BL291" s="25" t="s">
        <v>304</v>
      </c>
      <c r="BM291" s="25" t="s">
        <v>5633</v>
      </c>
    </row>
    <row r="292" spans="2:65" s="1" customFormat="1" ht="22.5" customHeight="1">
      <c r="B292" s="42"/>
      <c r="C292" s="205" t="s">
        <v>272</v>
      </c>
      <c r="D292" s="205" t="s">
        <v>230</v>
      </c>
      <c r="E292" s="206" t="s">
        <v>5634</v>
      </c>
      <c r="F292" s="207" t="s">
        <v>5635</v>
      </c>
      <c r="G292" s="208" t="s">
        <v>852</v>
      </c>
      <c r="H292" s="209">
        <v>5</v>
      </c>
      <c r="I292" s="210"/>
      <c r="J292" s="211">
        <f t="shared" si="60"/>
        <v>0</v>
      </c>
      <c r="K292" s="207" t="s">
        <v>3144</v>
      </c>
      <c r="L292" s="62"/>
      <c r="M292" s="212" t="s">
        <v>22</v>
      </c>
      <c r="N292" s="213" t="s">
        <v>50</v>
      </c>
      <c r="O292" s="43"/>
      <c r="P292" s="214">
        <f t="shared" si="61"/>
        <v>0</v>
      </c>
      <c r="Q292" s="214">
        <v>0</v>
      </c>
      <c r="R292" s="214">
        <f t="shared" si="62"/>
        <v>0</v>
      </c>
      <c r="S292" s="214">
        <v>0</v>
      </c>
      <c r="T292" s="215">
        <f t="shared" si="63"/>
        <v>0</v>
      </c>
      <c r="AR292" s="25" t="s">
        <v>304</v>
      </c>
      <c r="AT292" s="25" t="s">
        <v>230</v>
      </c>
      <c r="AU292" s="25" t="s">
        <v>87</v>
      </c>
      <c r="AY292" s="25" t="s">
        <v>228</v>
      </c>
      <c r="BE292" s="216">
        <f t="shared" si="64"/>
        <v>0</v>
      </c>
      <c r="BF292" s="216">
        <f t="shared" si="65"/>
        <v>0</v>
      </c>
      <c r="BG292" s="216">
        <f t="shared" si="66"/>
        <v>0</v>
      </c>
      <c r="BH292" s="216">
        <f t="shared" si="67"/>
        <v>0</v>
      </c>
      <c r="BI292" s="216">
        <f t="shared" si="68"/>
        <v>0</v>
      </c>
      <c r="BJ292" s="25" t="s">
        <v>24</v>
      </c>
      <c r="BK292" s="216">
        <f t="shared" si="69"/>
        <v>0</v>
      </c>
      <c r="BL292" s="25" t="s">
        <v>304</v>
      </c>
      <c r="BM292" s="25" t="s">
        <v>5636</v>
      </c>
    </row>
    <row r="293" spans="2:65" s="1" customFormat="1" ht="22.5" customHeight="1">
      <c r="B293" s="42"/>
      <c r="C293" s="205" t="s">
        <v>29</v>
      </c>
      <c r="D293" s="205" t="s">
        <v>230</v>
      </c>
      <c r="E293" s="206" t="s">
        <v>29</v>
      </c>
      <c r="F293" s="207" t="s">
        <v>5511</v>
      </c>
      <c r="G293" s="208" t="s">
        <v>852</v>
      </c>
      <c r="H293" s="209">
        <v>5</v>
      </c>
      <c r="I293" s="210"/>
      <c r="J293" s="211">
        <f t="shared" si="60"/>
        <v>0</v>
      </c>
      <c r="K293" s="207" t="s">
        <v>3144</v>
      </c>
      <c r="L293" s="62"/>
      <c r="M293" s="212" t="s">
        <v>22</v>
      </c>
      <c r="N293" s="213" t="s">
        <v>50</v>
      </c>
      <c r="O293" s="43"/>
      <c r="P293" s="214">
        <f t="shared" si="61"/>
        <v>0</v>
      </c>
      <c r="Q293" s="214">
        <v>0</v>
      </c>
      <c r="R293" s="214">
        <f t="shared" si="62"/>
        <v>0</v>
      </c>
      <c r="S293" s="214">
        <v>0</v>
      </c>
      <c r="T293" s="215">
        <f t="shared" si="63"/>
        <v>0</v>
      </c>
      <c r="AR293" s="25" t="s">
        <v>304</v>
      </c>
      <c r="AT293" s="25" t="s">
        <v>230</v>
      </c>
      <c r="AU293" s="25" t="s">
        <v>87</v>
      </c>
      <c r="AY293" s="25" t="s">
        <v>228</v>
      </c>
      <c r="BE293" s="216">
        <f t="shared" si="64"/>
        <v>0</v>
      </c>
      <c r="BF293" s="216">
        <f t="shared" si="65"/>
        <v>0</v>
      </c>
      <c r="BG293" s="216">
        <f t="shared" si="66"/>
        <v>0</v>
      </c>
      <c r="BH293" s="216">
        <f t="shared" si="67"/>
        <v>0</v>
      </c>
      <c r="BI293" s="216">
        <f t="shared" si="68"/>
        <v>0</v>
      </c>
      <c r="BJ293" s="25" t="s">
        <v>24</v>
      </c>
      <c r="BK293" s="216">
        <f t="shared" si="69"/>
        <v>0</v>
      </c>
      <c r="BL293" s="25" t="s">
        <v>304</v>
      </c>
      <c r="BM293" s="25" t="s">
        <v>5637</v>
      </c>
    </row>
    <row r="294" spans="2:65" s="1" customFormat="1" ht="22.5" customHeight="1">
      <c r="B294" s="42"/>
      <c r="C294" s="205" t="s">
        <v>280</v>
      </c>
      <c r="D294" s="205" t="s">
        <v>230</v>
      </c>
      <c r="E294" s="206" t="s">
        <v>5638</v>
      </c>
      <c r="F294" s="207" t="s">
        <v>5639</v>
      </c>
      <c r="G294" s="208" t="s">
        <v>852</v>
      </c>
      <c r="H294" s="209">
        <v>10</v>
      </c>
      <c r="I294" s="210"/>
      <c r="J294" s="211">
        <f t="shared" si="60"/>
        <v>0</v>
      </c>
      <c r="K294" s="207" t="s">
        <v>3144</v>
      </c>
      <c r="L294" s="62"/>
      <c r="M294" s="212" t="s">
        <v>22</v>
      </c>
      <c r="N294" s="213" t="s">
        <v>50</v>
      </c>
      <c r="O294" s="43"/>
      <c r="P294" s="214">
        <f t="shared" si="61"/>
        <v>0</v>
      </c>
      <c r="Q294" s="214">
        <v>0</v>
      </c>
      <c r="R294" s="214">
        <f t="shared" si="62"/>
        <v>0</v>
      </c>
      <c r="S294" s="214">
        <v>0</v>
      </c>
      <c r="T294" s="215">
        <f t="shared" si="63"/>
        <v>0</v>
      </c>
      <c r="AR294" s="25" t="s">
        <v>304</v>
      </c>
      <c r="AT294" s="25" t="s">
        <v>230</v>
      </c>
      <c r="AU294" s="25" t="s">
        <v>87</v>
      </c>
      <c r="AY294" s="25" t="s">
        <v>228</v>
      </c>
      <c r="BE294" s="216">
        <f t="shared" si="64"/>
        <v>0</v>
      </c>
      <c r="BF294" s="216">
        <f t="shared" si="65"/>
        <v>0</v>
      </c>
      <c r="BG294" s="216">
        <f t="shared" si="66"/>
        <v>0</v>
      </c>
      <c r="BH294" s="216">
        <f t="shared" si="67"/>
        <v>0</v>
      </c>
      <c r="BI294" s="216">
        <f t="shared" si="68"/>
        <v>0</v>
      </c>
      <c r="BJ294" s="25" t="s">
        <v>24</v>
      </c>
      <c r="BK294" s="216">
        <f t="shared" si="69"/>
        <v>0</v>
      </c>
      <c r="BL294" s="25" t="s">
        <v>304</v>
      </c>
      <c r="BM294" s="25" t="s">
        <v>5640</v>
      </c>
    </row>
    <row r="295" spans="2:65" s="1" customFormat="1" ht="22.5" customHeight="1">
      <c r="B295" s="42"/>
      <c r="C295" s="205" t="s">
        <v>285</v>
      </c>
      <c r="D295" s="205" t="s">
        <v>230</v>
      </c>
      <c r="E295" s="206" t="s">
        <v>5641</v>
      </c>
      <c r="F295" s="207" t="s">
        <v>5517</v>
      </c>
      <c r="G295" s="208" t="s">
        <v>852</v>
      </c>
      <c r="H295" s="209">
        <v>15</v>
      </c>
      <c r="I295" s="210"/>
      <c r="J295" s="211">
        <f t="shared" si="60"/>
        <v>0</v>
      </c>
      <c r="K295" s="207" t="s">
        <v>3144</v>
      </c>
      <c r="L295" s="62"/>
      <c r="M295" s="212" t="s">
        <v>22</v>
      </c>
      <c r="N295" s="213" t="s">
        <v>50</v>
      </c>
      <c r="O295" s="43"/>
      <c r="P295" s="214">
        <f t="shared" si="61"/>
        <v>0</v>
      </c>
      <c r="Q295" s="214">
        <v>0</v>
      </c>
      <c r="R295" s="214">
        <f t="shared" si="62"/>
        <v>0</v>
      </c>
      <c r="S295" s="214">
        <v>0</v>
      </c>
      <c r="T295" s="215">
        <f t="shared" si="63"/>
        <v>0</v>
      </c>
      <c r="AR295" s="25" t="s">
        <v>304</v>
      </c>
      <c r="AT295" s="25" t="s">
        <v>230</v>
      </c>
      <c r="AU295" s="25" t="s">
        <v>87</v>
      </c>
      <c r="AY295" s="25" t="s">
        <v>228</v>
      </c>
      <c r="BE295" s="216">
        <f t="shared" si="64"/>
        <v>0</v>
      </c>
      <c r="BF295" s="216">
        <f t="shared" si="65"/>
        <v>0</v>
      </c>
      <c r="BG295" s="216">
        <f t="shared" si="66"/>
        <v>0</v>
      </c>
      <c r="BH295" s="216">
        <f t="shared" si="67"/>
        <v>0</v>
      </c>
      <c r="BI295" s="216">
        <f t="shared" si="68"/>
        <v>0</v>
      </c>
      <c r="BJ295" s="25" t="s">
        <v>24</v>
      </c>
      <c r="BK295" s="216">
        <f t="shared" si="69"/>
        <v>0</v>
      </c>
      <c r="BL295" s="25" t="s">
        <v>304</v>
      </c>
      <c r="BM295" s="25" t="s">
        <v>5642</v>
      </c>
    </row>
    <row r="296" spans="2:65" s="1" customFormat="1" ht="22.5" customHeight="1">
      <c r="B296" s="42"/>
      <c r="C296" s="205" t="s">
        <v>290</v>
      </c>
      <c r="D296" s="205" t="s">
        <v>230</v>
      </c>
      <c r="E296" s="206" t="s">
        <v>10</v>
      </c>
      <c r="F296" s="207" t="s">
        <v>5521</v>
      </c>
      <c r="G296" s="208" t="s">
        <v>852</v>
      </c>
      <c r="H296" s="209">
        <v>5</v>
      </c>
      <c r="I296" s="210"/>
      <c r="J296" s="211">
        <f t="shared" si="60"/>
        <v>0</v>
      </c>
      <c r="K296" s="207" t="s">
        <v>3144</v>
      </c>
      <c r="L296" s="62"/>
      <c r="M296" s="212" t="s">
        <v>22</v>
      </c>
      <c r="N296" s="213" t="s">
        <v>50</v>
      </c>
      <c r="O296" s="43"/>
      <c r="P296" s="214">
        <f t="shared" si="61"/>
        <v>0</v>
      </c>
      <c r="Q296" s="214">
        <v>0</v>
      </c>
      <c r="R296" s="214">
        <f t="shared" si="62"/>
        <v>0</v>
      </c>
      <c r="S296" s="214">
        <v>0</v>
      </c>
      <c r="T296" s="215">
        <f t="shared" si="63"/>
        <v>0</v>
      </c>
      <c r="AR296" s="25" t="s">
        <v>304</v>
      </c>
      <c r="AT296" s="25" t="s">
        <v>230</v>
      </c>
      <c r="AU296" s="25" t="s">
        <v>87</v>
      </c>
      <c r="AY296" s="25" t="s">
        <v>228</v>
      </c>
      <c r="BE296" s="216">
        <f t="shared" si="64"/>
        <v>0</v>
      </c>
      <c r="BF296" s="216">
        <f t="shared" si="65"/>
        <v>0</v>
      </c>
      <c r="BG296" s="216">
        <f t="shared" si="66"/>
        <v>0</v>
      </c>
      <c r="BH296" s="216">
        <f t="shared" si="67"/>
        <v>0</v>
      </c>
      <c r="BI296" s="216">
        <f t="shared" si="68"/>
        <v>0</v>
      </c>
      <c r="BJ296" s="25" t="s">
        <v>24</v>
      </c>
      <c r="BK296" s="216">
        <f t="shared" si="69"/>
        <v>0</v>
      </c>
      <c r="BL296" s="25" t="s">
        <v>304</v>
      </c>
      <c r="BM296" s="25" t="s">
        <v>5643</v>
      </c>
    </row>
    <row r="297" spans="2:65" s="1" customFormat="1" ht="22.5" customHeight="1">
      <c r="B297" s="42"/>
      <c r="C297" s="205" t="s">
        <v>295</v>
      </c>
      <c r="D297" s="205" t="s">
        <v>230</v>
      </c>
      <c r="E297" s="206" t="s">
        <v>304</v>
      </c>
      <c r="F297" s="207" t="s">
        <v>5523</v>
      </c>
      <c r="G297" s="208" t="s">
        <v>852</v>
      </c>
      <c r="H297" s="209">
        <v>10</v>
      </c>
      <c r="I297" s="210"/>
      <c r="J297" s="211">
        <f t="shared" si="60"/>
        <v>0</v>
      </c>
      <c r="K297" s="207" t="s">
        <v>3144</v>
      </c>
      <c r="L297" s="62"/>
      <c r="M297" s="212" t="s">
        <v>22</v>
      </c>
      <c r="N297" s="213" t="s">
        <v>50</v>
      </c>
      <c r="O297" s="43"/>
      <c r="P297" s="214">
        <f t="shared" si="61"/>
        <v>0</v>
      </c>
      <c r="Q297" s="214">
        <v>0</v>
      </c>
      <c r="R297" s="214">
        <f t="shared" si="62"/>
        <v>0</v>
      </c>
      <c r="S297" s="214">
        <v>0</v>
      </c>
      <c r="T297" s="215">
        <f t="shared" si="63"/>
        <v>0</v>
      </c>
      <c r="AR297" s="25" t="s">
        <v>304</v>
      </c>
      <c r="AT297" s="25" t="s">
        <v>230</v>
      </c>
      <c r="AU297" s="25" t="s">
        <v>87</v>
      </c>
      <c r="AY297" s="25" t="s">
        <v>228</v>
      </c>
      <c r="BE297" s="216">
        <f t="shared" si="64"/>
        <v>0</v>
      </c>
      <c r="BF297" s="216">
        <f t="shared" si="65"/>
        <v>0</v>
      </c>
      <c r="BG297" s="216">
        <f t="shared" si="66"/>
        <v>0</v>
      </c>
      <c r="BH297" s="216">
        <f t="shared" si="67"/>
        <v>0</v>
      </c>
      <c r="BI297" s="216">
        <f t="shared" si="68"/>
        <v>0</v>
      </c>
      <c r="BJ297" s="25" t="s">
        <v>24</v>
      </c>
      <c r="BK297" s="216">
        <f t="shared" si="69"/>
        <v>0</v>
      </c>
      <c r="BL297" s="25" t="s">
        <v>304</v>
      </c>
      <c r="BM297" s="25" t="s">
        <v>5644</v>
      </c>
    </row>
    <row r="298" spans="2:65" s="1" customFormat="1" ht="22.5" customHeight="1">
      <c r="B298" s="42"/>
      <c r="C298" s="205" t="s">
        <v>10</v>
      </c>
      <c r="D298" s="205" t="s">
        <v>230</v>
      </c>
      <c r="E298" s="206" t="s">
        <v>5645</v>
      </c>
      <c r="F298" s="207" t="s">
        <v>5646</v>
      </c>
      <c r="G298" s="208" t="s">
        <v>852</v>
      </c>
      <c r="H298" s="209">
        <v>10</v>
      </c>
      <c r="I298" s="210"/>
      <c r="J298" s="211">
        <f t="shared" si="60"/>
        <v>0</v>
      </c>
      <c r="K298" s="207" t="s">
        <v>3144</v>
      </c>
      <c r="L298" s="62"/>
      <c r="M298" s="212" t="s">
        <v>22</v>
      </c>
      <c r="N298" s="213" t="s">
        <v>50</v>
      </c>
      <c r="O298" s="43"/>
      <c r="P298" s="214">
        <f t="shared" si="61"/>
        <v>0</v>
      </c>
      <c r="Q298" s="214">
        <v>0</v>
      </c>
      <c r="R298" s="214">
        <f t="shared" si="62"/>
        <v>0</v>
      </c>
      <c r="S298" s="214">
        <v>0</v>
      </c>
      <c r="T298" s="215">
        <f t="shared" si="63"/>
        <v>0</v>
      </c>
      <c r="AR298" s="25" t="s">
        <v>304</v>
      </c>
      <c r="AT298" s="25" t="s">
        <v>230</v>
      </c>
      <c r="AU298" s="25" t="s">
        <v>87</v>
      </c>
      <c r="AY298" s="25" t="s">
        <v>228</v>
      </c>
      <c r="BE298" s="216">
        <f t="shared" si="64"/>
        <v>0</v>
      </c>
      <c r="BF298" s="216">
        <f t="shared" si="65"/>
        <v>0</v>
      </c>
      <c r="BG298" s="216">
        <f t="shared" si="66"/>
        <v>0</v>
      </c>
      <c r="BH298" s="216">
        <f t="shared" si="67"/>
        <v>0</v>
      </c>
      <c r="BI298" s="216">
        <f t="shared" si="68"/>
        <v>0</v>
      </c>
      <c r="BJ298" s="25" t="s">
        <v>24</v>
      </c>
      <c r="BK298" s="216">
        <f t="shared" si="69"/>
        <v>0</v>
      </c>
      <c r="BL298" s="25" t="s">
        <v>304</v>
      </c>
      <c r="BM298" s="25" t="s">
        <v>5647</v>
      </c>
    </row>
    <row r="299" spans="2:65" s="1" customFormat="1" ht="22.5" customHeight="1">
      <c r="B299" s="42"/>
      <c r="C299" s="205" t="s">
        <v>304</v>
      </c>
      <c r="D299" s="205" t="s">
        <v>230</v>
      </c>
      <c r="E299" s="206" t="s">
        <v>5648</v>
      </c>
      <c r="F299" s="207" t="s">
        <v>5649</v>
      </c>
      <c r="G299" s="208" t="s">
        <v>852</v>
      </c>
      <c r="H299" s="209">
        <v>2</v>
      </c>
      <c r="I299" s="210"/>
      <c r="J299" s="211">
        <f t="shared" si="60"/>
        <v>0</v>
      </c>
      <c r="K299" s="207" t="s">
        <v>3144</v>
      </c>
      <c r="L299" s="62"/>
      <c r="M299" s="212" t="s">
        <v>22</v>
      </c>
      <c r="N299" s="213" t="s">
        <v>50</v>
      </c>
      <c r="O299" s="43"/>
      <c r="P299" s="214">
        <f t="shared" si="61"/>
        <v>0</v>
      </c>
      <c r="Q299" s="214">
        <v>0</v>
      </c>
      <c r="R299" s="214">
        <f t="shared" si="62"/>
        <v>0</v>
      </c>
      <c r="S299" s="214">
        <v>0</v>
      </c>
      <c r="T299" s="215">
        <f t="shared" si="63"/>
        <v>0</v>
      </c>
      <c r="AR299" s="25" t="s">
        <v>304</v>
      </c>
      <c r="AT299" s="25" t="s">
        <v>230</v>
      </c>
      <c r="AU299" s="25" t="s">
        <v>87</v>
      </c>
      <c r="AY299" s="25" t="s">
        <v>228</v>
      </c>
      <c r="BE299" s="216">
        <f t="shared" si="64"/>
        <v>0</v>
      </c>
      <c r="BF299" s="216">
        <f t="shared" si="65"/>
        <v>0</v>
      </c>
      <c r="BG299" s="216">
        <f t="shared" si="66"/>
        <v>0</v>
      </c>
      <c r="BH299" s="216">
        <f t="shared" si="67"/>
        <v>0</v>
      </c>
      <c r="BI299" s="216">
        <f t="shared" si="68"/>
        <v>0</v>
      </c>
      <c r="BJ299" s="25" t="s">
        <v>24</v>
      </c>
      <c r="BK299" s="216">
        <f t="shared" si="69"/>
        <v>0</v>
      </c>
      <c r="BL299" s="25" t="s">
        <v>304</v>
      </c>
      <c r="BM299" s="25" t="s">
        <v>5650</v>
      </c>
    </row>
    <row r="300" spans="2:65" s="1" customFormat="1" ht="31.5" customHeight="1">
      <c r="B300" s="42"/>
      <c r="C300" s="205" t="s">
        <v>308</v>
      </c>
      <c r="D300" s="205" t="s">
        <v>230</v>
      </c>
      <c r="E300" s="206" t="s">
        <v>325</v>
      </c>
      <c r="F300" s="207" t="s">
        <v>5651</v>
      </c>
      <c r="G300" s="208" t="s">
        <v>852</v>
      </c>
      <c r="H300" s="209">
        <v>1</v>
      </c>
      <c r="I300" s="210"/>
      <c r="J300" s="211">
        <f t="shared" si="60"/>
        <v>0</v>
      </c>
      <c r="K300" s="207" t="s">
        <v>3144</v>
      </c>
      <c r="L300" s="62"/>
      <c r="M300" s="212" t="s">
        <v>22</v>
      </c>
      <c r="N300" s="213" t="s">
        <v>50</v>
      </c>
      <c r="O300" s="43"/>
      <c r="P300" s="214">
        <f t="shared" si="61"/>
        <v>0</v>
      </c>
      <c r="Q300" s="214">
        <v>0</v>
      </c>
      <c r="R300" s="214">
        <f t="shared" si="62"/>
        <v>0</v>
      </c>
      <c r="S300" s="214">
        <v>0</v>
      </c>
      <c r="T300" s="215">
        <f t="shared" si="63"/>
        <v>0</v>
      </c>
      <c r="AR300" s="25" t="s">
        <v>304</v>
      </c>
      <c r="AT300" s="25" t="s">
        <v>230</v>
      </c>
      <c r="AU300" s="25" t="s">
        <v>87</v>
      </c>
      <c r="AY300" s="25" t="s">
        <v>228</v>
      </c>
      <c r="BE300" s="216">
        <f t="shared" si="64"/>
        <v>0</v>
      </c>
      <c r="BF300" s="216">
        <f t="shared" si="65"/>
        <v>0</v>
      </c>
      <c r="BG300" s="216">
        <f t="shared" si="66"/>
        <v>0</v>
      </c>
      <c r="BH300" s="216">
        <f t="shared" si="67"/>
        <v>0</v>
      </c>
      <c r="BI300" s="216">
        <f t="shared" si="68"/>
        <v>0</v>
      </c>
      <c r="BJ300" s="25" t="s">
        <v>24</v>
      </c>
      <c r="BK300" s="216">
        <f t="shared" si="69"/>
        <v>0</v>
      </c>
      <c r="BL300" s="25" t="s">
        <v>304</v>
      </c>
      <c r="BM300" s="25" t="s">
        <v>5652</v>
      </c>
    </row>
    <row r="301" spans="2:65" s="1" customFormat="1" ht="22.5" customHeight="1">
      <c r="B301" s="42"/>
      <c r="C301" s="205" t="s">
        <v>313</v>
      </c>
      <c r="D301" s="205" t="s">
        <v>230</v>
      </c>
      <c r="E301" s="206" t="s">
        <v>9</v>
      </c>
      <c r="F301" s="207" t="s">
        <v>5653</v>
      </c>
      <c r="G301" s="208" t="s">
        <v>852</v>
      </c>
      <c r="H301" s="209">
        <v>1</v>
      </c>
      <c r="I301" s="210"/>
      <c r="J301" s="211">
        <f t="shared" si="60"/>
        <v>0</v>
      </c>
      <c r="K301" s="207" t="s">
        <v>3144</v>
      </c>
      <c r="L301" s="62"/>
      <c r="M301" s="212" t="s">
        <v>22</v>
      </c>
      <c r="N301" s="213" t="s">
        <v>50</v>
      </c>
      <c r="O301" s="43"/>
      <c r="P301" s="214">
        <f t="shared" si="61"/>
        <v>0</v>
      </c>
      <c r="Q301" s="214">
        <v>0</v>
      </c>
      <c r="R301" s="214">
        <f t="shared" si="62"/>
        <v>0</v>
      </c>
      <c r="S301" s="214">
        <v>0</v>
      </c>
      <c r="T301" s="215">
        <f t="shared" si="63"/>
        <v>0</v>
      </c>
      <c r="AR301" s="25" t="s">
        <v>304</v>
      </c>
      <c r="AT301" s="25" t="s">
        <v>230</v>
      </c>
      <c r="AU301" s="25" t="s">
        <v>87</v>
      </c>
      <c r="AY301" s="25" t="s">
        <v>228</v>
      </c>
      <c r="BE301" s="216">
        <f t="shared" si="64"/>
        <v>0</v>
      </c>
      <c r="BF301" s="216">
        <f t="shared" si="65"/>
        <v>0</v>
      </c>
      <c r="BG301" s="216">
        <f t="shared" si="66"/>
        <v>0</v>
      </c>
      <c r="BH301" s="216">
        <f t="shared" si="67"/>
        <v>0</v>
      </c>
      <c r="BI301" s="216">
        <f t="shared" si="68"/>
        <v>0</v>
      </c>
      <c r="BJ301" s="25" t="s">
        <v>24</v>
      </c>
      <c r="BK301" s="216">
        <f t="shared" si="69"/>
        <v>0</v>
      </c>
      <c r="BL301" s="25" t="s">
        <v>304</v>
      </c>
      <c r="BM301" s="25" t="s">
        <v>5654</v>
      </c>
    </row>
    <row r="302" spans="2:65" s="1" customFormat="1" ht="22.5" customHeight="1">
      <c r="B302" s="42"/>
      <c r="C302" s="205" t="s">
        <v>319</v>
      </c>
      <c r="D302" s="205" t="s">
        <v>230</v>
      </c>
      <c r="E302" s="206" t="s">
        <v>335</v>
      </c>
      <c r="F302" s="207" t="s">
        <v>5655</v>
      </c>
      <c r="G302" s="208" t="s">
        <v>852</v>
      </c>
      <c r="H302" s="209">
        <v>1</v>
      </c>
      <c r="I302" s="210"/>
      <c r="J302" s="211">
        <f t="shared" si="60"/>
        <v>0</v>
      </c>
      <c r="K302" s="207" t="s">
        <v>3144</v>
      </c>
      <c r="L302" s="62"/>
      <c r="M302" s="212" t="s">
        <v>22</v>
      </c>
      <c r="N302" s="213" t="s">
        <v>50</v>
      </c>
      <c r="O302" s="43"/>
      <c r="P302" s="214">
        <f t="shared" si="61"/>
        <v>0</v>
      </c>
      <c r="Q302" s="214">
        <v>0</v>
      </c>
      <c r="R302" s="214">
        <f t="shared" si="62"/>
        <v>0</v>
      </c>
      <c r="S302" s="214">
        <v>0</v>
      </c>
      <c r="T302" s="215">
        <f t="shared" si="63"/>
        <v>0</v>
      </c>
      <c r="AR302" s="25" t="s">
        <v>304</v>
      </c>
      <c r="AT302" s="25" t="s">
        <v>230</v>
      </c>
      <c r="AU302" s="25" t="s">
        <v>87</v>
      </c>
      <c r="AY302" s="25" t="s">
        <v>228</v>
      </c>
      <c r="BE302" s="216">
        <f t="shared" si="64"/>
        <v>0</v>
      </c>
      <c r="BF302" s="216">
        <f t="shared" si="65"/>
        <v>0</v>
      </c>
      <c r="BG302" s="216">
        <f t="shared" si="66"/>
        <v>0</v>
      </c>
      <c r="BH302" s="216">
        <f t="shared" si="67"/>
        <v>0</v>
      </c>
      <c r="BI302" s="216">
        <f t="shared" si="68"/>
        <v>0</v>
      </c>
      <c r="BJ302" s="25" t="s">
        <v>24</v>
      </c>
      <c r="BK302" s="216">
        <f t="shared" si="69"/>
        <v>0</v>
      </c>
      <c r="BL302" s="25" t="s">
        <v>304</v>
      </c>
      <c r="BM302" s="25" t="s">
        <v>5656</v>
      </c>
    </row>
    <row r="303" spans="2:65" s="1" customFormat="1" ht="22.5" customHeight="1">
      <c r="B303" s="42"/>
      <c r="C303" s="205" t="s">
        <v>325</v>
      </c>
      <c r="D303" s="205" t="s">
        <v>230</v>
      </c>
      <c r="E303" s="206" t="s">
        <v>5531</v>
      </c>
      <c r="F303" s="207" t="s">
        <v>5532</v>
      </c>
      <c r="G303" s="208" t="s">
        <v>1024</v>
      </c>
      <c r="H303" s="279"/>
      <c r="I303" s="210"/>
      <c r="J303" s="211">
        <f t="shared" si="60"/>
        <v>0</v>
      </c>
      <c r="K303" s="207" t="s">
        <v>234</v>
      </c>
      <c r="L303" s="62"/>
      <c r="M303" s="212" t="s">
        <v>22</v>
      </c>
      <c r="N303" s="213" t="s">
        <v>50</v>
      </c>
      <c r="O303" s="43"/>
      <c r="P303" s="214">
        <f t="shared" si="61"/>
        <v>0</v>
      </c>
      <c r="Q303" s="214">
        <v>0</v>
      </c>
      <c r="R303" s="214">
        <f t="shared" si="62"/>
        <v>0</v>
      </c>
      <c r="S303" s="214">
        <v>0</v>
      </c>
      <c r="T303" s="215">
        <f t="shared" si="63"/>
        <v>0</v>
      </c>
      <c r="AR303" s="25" t="s">
        <v>304</v>
      </c>
      <c r="AT303" s="25" t="s">
        <v>230</v>
      </c>
      <c r="AU303" s="25" t="s">
        <v>87</v>
      </c>
      <c r="AY303" s="25" t="s">
        <v>228</v>
      </c>
      <c r="BE303" s="216">
        <f t="shared" si="64"/>
        <v>0</v>
      </c>
      <c r="BF303" s="216">
        <f t="shared" si="65"/>
        <v>0</v>
      </c>
      <c r="BG303" s="216">
        <f t="shared" si="66"/>
        <v>0</v>
      </c>
      <c r="BH303" s="216">
        <f t="shared" si="67"/>
        <v>0</v>
      </c>
      <c r="BI303" s="216">
        <f t="shared" si="68"/>
        <v>0</v>
      </c>
      <c r="BJ303" s="25" t="s">
        <v>24</v>
      </c>
      <c r="BK303" s="216">
        <f t="shared" si="69"/>
        <v>0</v>
      </c>
      <c r="BL303" s="25" t="s">
        <v>304</v>
      </c>
      <c r="BM303" s="25" t="s">
        <v>5657</v>
      </c>
    </row>
    <row r="304" spans="2:65" s="11" customFormat="1" ht="29.85" customHeight="1">
      <c r="B304" s="188"/>
      <c r="C304" s="189"/>
      <c r="D304" s="202" t="s">
        <v>78</v>
      </c>
      <c r="E304" s="203" t="s">
        <v>3202</v>
      </c>
      <c r="F304" s="203" t="s">
        <v>5658</v>
      </c>
      <c r="G304" s="189"/>
      <c r="H304" s="189"/>
      <c r="I304" s="192"/>
      <c r="J304" s="204">
        <f>BK304</f>
        <v>0</v>
      </c>
      <c r="K304" s="189"/>
      <c r="L304" s="194"/>
      <c r="M304" s="195"/>
      <c r="N304" s="196"/>
      <c r="O304" s="196"/>
      <c r="P304" s="197">
        <f>SUM(P305:P307)</f>
        <v>0</v>
      </c>
      <c r="Q304" s="196"/>
      <c r="R304" s="197">
        <f>SUM(R305:R307)</f>
        <v>0</v>
      </c>
      <c r="S304" s="196"/>
      <c r="T304" s="198">
        <f>SUM(T305:T307)</f>
        <v>0</v>
      </c>
      <c r="AR304" s="199" t="s">
        <v>87</v>
      </c>
      <c r="AT304" s="200" t="s">
        <v>78</v>
      </c>
      <c r="AU304" s="200" t="s">
        <v>24</v>
      </c>
      <c r="AY304" s="199" t="s">
        <v>228</v>
      </c>
      <c r="BK304" s="201">
        <f>SUM(BK305:BK307)</f>
        <v>0</v>
      </c>
    </row>
    <row r="305" spans="2:65" s="1" customFormat="1" ht="22.5" customHeight="1">
      <c r="B305" s="42"/>
      <c r="C305" s="205" t="s">
        <v>24</v>
      </c>
      <c r="D305" s="205" t="s">
        <v>230</v>
      </c>
      <c r="E305" s="206" t="s">
        <v>124</v>
      </c>
      <c r="F305" s="207" t="s">
        <v>5659</v>
      </c>
      <c r="G305" s="208" t="s">
        <v>852</v>
      </c>
      <c r="H305" s="209">
        <v>1</v>
      </c>
      <c r="I305" s="210"/>
      <c r="J305" s="211">
        <f>ROUND(I305*H305,2)</f>
        <v>0</v>
      </c>
      <c r="K305" s="207" t="s">
        <v>3144</v>
      </c>
      <c r="L305" s="62"/>
      <c r="M305" s="212" t="s">
        <v>22</v>
      </c>
      <c r="N305" s="213" t="s">
        <v>50</v>
      </c>
      <c r="O305" s="43"/>
      <c r="P305" s="214">
        <f>O305*H305</f>
        <v>0</v>
      </c>
      <c r="Q305" s="214">
        <v>0</v>
      </c>
      <c r="R305" s="214">
        <f>Q305*H305</f>
        <v>0</v>
      </c>
      <c r="S305" s="214">
        <v>0</v>
      </c>
      <c r="T305" s="215">
        <f>S305*H305</f>
        <v>0</v>
      </c>
      <c r="AR305" s="25" t="s">
        <v>304</v>
      </c>
      <c r="AT305" s="25" t="s">
        <v>230</v>
      </c>
      <c r="AU305" s="25" t="s">
        <v>87</v>
      </c>
      <c r="AY305" s="25" t="s">
        <v>228</v>
      </c>
      <c r="BE305" s="216">
        <f>IF(N305="základní",J305,0)</f>
        <v>0</v>
      </c>
      <c r="BF305" s="216">
        <f>IF(N305="snížená",J305,0)</f>
        <v>0</v>
      </c>
      <c r="BG305" s="216">
        <f>IF(N305="zákl. přenesená",J305,0)</f>
        <v>0</v>
      </c>
      <c r="BH305" s="216">
        <f>IF(N305="sníž. přenesená",J305,0)</f>
        <v>0</v>
      </c>
      <c r="BI305" s="216">
        <f>IF(N305="nulová",J305,0)</f>
        <v>0</v>
      </c>
      <c r="BJ305" s="25" t="s">
        <v>24</v>
      </c>
      <c r="BK305" s="216">
        <f>ROUND(I305*H305,2)</f>
        <v>0</v>
      </c>
      <c r="BL305" s="25" t="s">
        <v>304</v>
      </c>
      <c r="BM305" s="25" t="s">
        <v>5660</v>
      </c>
    </row>
    <row r="306" spans="2:65" s="1" customFormat="1" ht="22.5" customHeight="1">
      <c r="B306" s="42"/>
      <c r="C306" s="205" t="s">
        <v>87</v>
      </c>
      <c r="D306" s="205" t="s">
        <v>230</v>
      </c>
      <c r="E306" s="206" t="s">
        <v>5661</v>
      </c>
      <c r="F306" s="207" t="s">
        <v>5662</v>
      </c>
      <c r="G306" s="208" t="s">
        <v>852</v>
      </c>
      <c r="H306" s="209">
        <v>1</v>
      </c>
      <c r="I306" s="210"/>
      <c r="J306" s="211">
        <f>ROUND(I306*H306,2)</f>
        <v>0</v>
      </c>
      <c r="K306" s="207" t="s">
        <v>3144</v>
      </c>
      <c r="L306" s="62"/>
      <c r="M306" s="212" t="s">
        <v>22</v>
      </c>
      <c r="N306" s="213" t="s">
        <v>50</v>
      </c>
      <c r="O306" s="43"/>
      <c r="P306" s="214">
        <f>O306*H306</f>
        <v>0</v>
      </c>
      <c r="Q306" s="214">
        <v>0</v>
      </c>
      <c r="R306" s="214">
        <f>Q306*H306</f>
        <v>0</v>
      </c>
      <c r="S306" s="214">
        <v>0</v>
      </c>
      <c r="T306" s="215">
        <f>S306*H306</f>
        <v>0</v>
      </c>
      <c r="AR306" s="25" t="s">
        <v>304</v>
      </c>
      <c r="AT306" s="25" t="s">
        <v>230</v>
      </c>
      <c r="AU306" s="25" t="s">
        <v>87</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304</v>
      </c>
      <c r="BM306" s="25" t="s">
        <v>5663</v>
      </c>
    </row>
    <row r="307" spans="2:65" s="1" customFormat="1" ht="22.5" customHeight="1">
      <c r="B307" s="42"/>
      <c r="C307" s="205" t="s">
        <v>101</v>
      </c>
      <c r="D307" s="205" t="s">
        <v>230</v>
      </c>
      <c r="E307" s="206" t="s">
        <v>5664</v>
      </c>
      <c r="F307" s="207" t="s">
        <v>5665</v>
      </c>
      <c r="G307" s="208" t="s">
        <v>1024</v>
      </c>
      <c r="H307" s="279"/>
      <c r="I307" s="210"/>
      <c r="J307" s="211">
        <f>ROUND(I307*H307,2)</f>
        <v>0</v>
      </c>
      <c r="K307" s="207" t="s">
        <v>234</v>
      </c>
      <c r="L307" s="62"/>
      <c r="M307" s="212" t="s">
        <v>22</v>
      </c>
      <c r="N307" s="213" t="s">
        <v>50</v>
      </c>
      <c r="O307" s="43"/>
      <c r="P307" s="214">
        <f>O307*H307</f>
        <v>0</v>
      </c>
      <c r="Q307" s="214">
        <v>0</v>
      </c>
      <c r="R307" s="214">
        <f>Q307*H307</f>
        <v>0</v>
      </c>
      <c r="S307" s="214">
        <v>0</v>
      </c>
      <c r="T307" s="215">
        <f>S307*H307</f>
        <v>0</v>
      </c>
      <c r="AR307" s="25" t="s">
        <v>304</v>
      </c>
      <c r="AT307" s="25" t="s">
        <v>230</v>
      </c>
      <c r="AU307" s="25" t="s">
        <v>87</v>
      </c>
      <c r="AY307" s="25" t="s">
        <v>228</v>
      </c>
      <c r="BE307" s="216">
        <f>IF(N307="základní",J307,0)</f>
        <v>0</v>
      </c>
      <c r="BF307" s="216">
        <f>IF(N307="snížená",J307,0)</f>
        <v>0</v>
      </c>
      <c r="BG307" s="216">
        <f>IF(N307="zákl. přenesená",J307,0)</f>
        <v>0</v>
      </c>
      <c r="BH307" s="216">
        <f>IF(N307="sníž. přenesená",J307,0)</f>
        <v>0</v>
      </c>
      <c r="BI307" s="216">
        <f>IF(N307="nulová",J307,0)</f>
        <v>0</v>
      </c>
      <c r="BJ307" s="25" t="s">
        <v>24</v>
      </c>
      <c r="BK307" s="216">
        <f>ROUND(I307*H307,2)</f>
        <v>0</v>
      </c>
      <c r="BL307" s="25" t="s">
        <v>304</v>
      </c>
      <c r="BM307" s="25" t="s">
        <v>5666</v>
      </c>
    </row>
    <row r="308" spans="2:65" s="11" customFormat="1" ht="29.85" customHeight="1">
      <c r="B308" s="188"/>
      <c r="C308" s="189"/>
      <c r="D308" s="202" t="s">
        <v>78</v>
      </c>
      <c r="E308" s="203" t="s">
        <v>3156</v>
      </c>
      <c r="F308" s="203" t="s">
        <v>5534</v>
      </c>
      <c r="G308" s="189"/>
      <c r="H308" s="189"/>
      <c r="I308" s="192"/>
      <c r="J308" s="204">
        <f>BK308</f>
        <v>0</v>
      </c>
      <c r="K308" s="189"/>
      <c r="L308" s="194"/>
      <c r="M308" s="195"/>
      <c r="N308" s="196"/>
      <c r="O308" s="196"/>
      <c r="P308" s="197">
        <f>SUM(P309:P311)</f>
        <v>0</v>
      </c>
      <c r="Q308" s="196"/>
      <c r="R308" s="197">
        <f>SUM(R309:R311)</f>
        <v>0</v>
      </c>
      <c r="S308" s="196"/>
      <c r="T308" s="198">
        <f>SUM(T309:T311)</f>
        <v>0</v>
      </c>
      <c r="AR308" s="199" t="s">
        <v>87</v>
      </c>
      <c r="AT308" s="200" t="s">
        <v>78</v>
      </c>
      <c r="AU308" s="200" t="s">
        <v>24</v>
      </c>
      <c r="AY308" s="199" t="s">
        <v>228</v>
      </c>
      <c r="BK308" s="201">
        <f>SUM(BK309:BK311)</f>
        <v>0</v>
      </c>
    </row>
    <row r="309" spans="2:65" s="1" customFormat="1" ht="22.5" customHeight="1">
      <c r="B309" s="42"/>
      <c r="C309" s="205" t="s">
        <v>24</v>
      </c>
      <c r="D309" s="205" t="s">
        <v>230</v>
      </c>
      <c r="E309" s="206" t="s">
        <v>5535</v>
      </c>
      <c r="F309" s="207" t="s">
        <v>5536</v>
      </c>
      <c r="G309" s="208" t="s">
        <v>362</v>
      </c>
      <c r="H309" s="209">
        <v>140</v>
      </c>
      <c r="I309" s="210"/>
      <c r="J309" s="211">
        <f>ROUND(I309*H309,2)</f>
        <v>0</v>
      </c>
      <c r="K309" s="207" t="s">
        <v>3144</v>
      </c>
      <c r="L309" s="62"/>
      <c r="M309" s="212" t="s">
        <v>22</v>
      </c>
      <c r="N309" s="213" t="s">
        <v>50</v>
      </c>
      <c r="O309" s="43"/>
      <c r="P309" s="214">
        <f>O309*H309</f>
        <v>0</v>
      </c>
      <c r="Q309" s="214">
        <v>0</v>
      </c>
      <c r="R309" s="214">
        <f>Q309*H309</f>
        <v>0</v>
      </c>
      <c r="S309" s="214">
        <v>0</v>
      </c>
      <c r="T309" s="215">
        <f>S309*H309</f>
        <v>0</v>
      </c>
      <c r="AR309" s="25" t="s">
        <v>304</v>
      </c>
      <c r="AT309" s="25" t="s">
        <v>230</v>
      </c>
      <c r="AU309" s="25" t="s">
        <v>87</v>
      </c>
      <c r="AY309" s="25" t="s">
        <v>228</v>
      </c>
      <c r="BE309" s="216">
        <f>IF(N309="základní",J309,0)</f>
        <v>0</v>
      </c>
      <c r="BF309" s="216">
        <f>IF(N309="snížená",J309,0)</f>
        <v>0</v>
      </c>
      <c r="BG309" s="216">
        <f>IF(N309="zákl. přenesená",J309,0)</f>
        <v>0</v>
      </c>
      <c r="BH309" s="216">
        <f>IF(N309="sníž. přenesená",J309,0)</f>
        <v>0</v>
      </c>
      <c r="BI309" s="216">
        <f>IF(N309="nulová",J309,0)</f>
        <v>0</v>
      </c>
      <c r="BJ309" s="25" t="s">
        <v>24</v>
      </c>
      <c r="BK309" s="216">
        <f>ROUND(I309*H309,2)</f>
        <v>0</v>
      </c>
      <c r="BL309" s="25" t="s">
        <v>304</v>
      </c>
      <c r="BM309" s="25" t="s">
        <v>5667</v>
      </c>
    </row>
    <row r="310" spans="2:65" s="1" customFormat="1" ht="22.5" customHeight="1">
      <c r="B310" s="42"/>
      <c r="C310" s="205" t="s">
        <v>87</v>
      </c>
      <c r="D310" s="205" t="s">
        <v>230</v>
      </c>
      <c r="E310" s="206" t="s">
        <v>109</v>
      </c>
      <c r="F310" s="207" t="s">
        <v>5541</v>
      </c>
      <c r="G310" s="208" t="s">
        <v>362</v>
      </c>
      <c r="H310" s="209">
        <v>140</v>
      </c>
      <c r="I310" s="210"/>
      <c r="J310" s="211">
        <f>ROUND(I310*H310,2)</f>
        <v>0</v>
      </c>
      <c r="K310" s="207" t="s">
        <v>3144</v>
      </c>
      <c r="L310" s="62"/>
      <c r="M310" s="212" t="s">
        <v>22</v>
      </c>
      <c r="N310" s="213" t="s">
        <v>50</v>
      </c>
      <c r="O310" s="43"/>
      <c r="P310" s="214">
        <f>O310*H310</f>
        <v>0</v>
      </c>
      <c r="Q310" s="214">
        <v>0</v>
      </c>
      <c r="R310" s="214">
        <f>Q310*H310</f>
        <v>0</v>
      </c>
      <c r="S310" s="214">
        <v>0</v>
      </c>
      <c r="T310" s="215">
        <f>S310*H310</f>
        <v>0</v>
      </c>
      <c r="AR310" s="25" t="s">
        <v>304</v>
      </c>
      <c r="AT310" s="25" t="s">
        <v>230</v>
      </c>
      <c r="AU310" s="25" t="s">
        <v>87</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304</v>
      </c>
      <c r="BM310" s="25" t="s">
        <v>5668</v>
      </c>
    </row>
    <row r="311" spans="2:65" s="1" customFormat="1" ht="22.5" customHeight="1">
      <c r="B311" s="42"/>
      <c r="C311" s="205" t="s">
        <v>101</v>
      </c>
      <c r="D311" s="205" t="s">
        <v>230</v>
      </c>
      <c r="E311" s="206" t="s">
        <v>5547</v>
      </c>
      <c r="F311" s="207" t="s">
        <v>5548</v>
      </c>
      <c r="G311" s="208" t="s">
        <v>1024</v>
      </c>
      <c r="H311" s="279"/>
      <c r="I311" s="210"/>
      <c r="J311" s="211">
        <f>ROUND(I311*H311,2)</f>
        <v>0</v>
      </c>
      <c r="K311" s="207" t="s">
        <v>234</v>
      </c>
      <c r="L311" s="62"/>
      <c r="M311" s="212" t="s">
        <v>22</v>
      </c>
      <c r="N311" s="213" t="s">
        <v>50</v>
      </c>
      <c r="O311" s="43"/>
      <c r="P311" s="214">
        <f>O311*H311</f>
        <v>0</v>
      </c>
      <c r="Q311" s="214">
        <v>0</v>
      </c>
      <c r="R311" s="214">
        <f>Q311*H311</f>
        <v>0</v>
      </c>
      <c r="S311" s="214">
        <v>0</v>
      </c>
      <c r="T311" s="215">
        <f>S311*H311</f>
        <v>0</v>
      </c>
      <c r="AR311" s="25" t="s">
        <v>304</v>
      </c>
      <c r="AT311" s="25" t="s">
        <v>230</v>
      </c>
      <c r="AU311" s="25" t="s">
        <v>87</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304</v>
      </c>
      <c r="BM311" s="25" t="s">
        <v>5669</v>
      </c>
    </row>
    <row r="312" spans="2:65" s="11" customFormat="1" ht="29.85" customHeight="1">
      <c r="B312" s="188"/>
      <c r="C312" s="189"/>
      <c r="D312" s="202" t="s">
        <v>78</v>
      </c>
      <c r="E312" s="203" t="s">
        <v>3164</v>
      </c>
      <c r="F312" s="203" t="s">
        <v>5550</v>
      </c>
      <c r="G312" s="189"/>
      <c r="H312" s="189"/>
      <c r="I312" s="192"/>
      <c r="J312" s="204">
        <f>BK312</f>
        <v>0</v>
      </c>
      <c r="K312" s="189"/>
      <c r="L312" s="194"/>
      <c r="M312" s="195"/>
      <c r="N312" s="196"/>
      <c r="O312" s="196"/>
      <c r="P312" s="197">
        <f>SUM(P313:P316)</f>
        <v>0</v>
      </c>
      <c r="Q312" s="196"/>
      <c r="R312" s="197">
        <f>SUM(R313:R316)</f>
        <v>0</v>
      </c>
      <c r="S312" s="196"/>
      <c r="T312" s="198">
        <f>SUM(T313:T316)</f>
        <v>0</v>
      </c>
      <c r="AR312" s="199" t="s">
        <v>87</v>
      </c>
      <c r="AT312" s="200" t="s">
        <v>78</v>
      </c>
      <c r="AU312" s="200" t="s">
        <v>24</v>
      </c>
      <c r="AY312" s="199" t="s">
        <v>228</v>
      </c>
      <c r="BK312" s="201">
        <f>SUM(BK313:BK316)</f>
        <v>0</v>
      </c>
    </row>
    <row r="313" spans="2:65" s="1" customFormat="1" ht="22.5" customHeight="1">
      <c r="B313" s="42"/>
      <c r="C313" s="205" t="s">
        <v>24</v>
      </c>
      <c r="D313" s="205" t="s">
        <v>230</v>
      </c>
      <c r="E313" s="206" t="s">
        <v>5551</v>
      </c>
      <c r="F313" s="207" t="s">
        <v>5552</v>
      </c>
      <c r="G313" s="208" t="s">
        <v>263</v>
      </c>
      <c r="H313" s="209">
        <v>8</v>
      </c>
      <c r="I313" s="210"/>
      <c r="J313" s="211">
        <f>ROUND(I313*H313,2)</f>
        <v>0</v>
      </c>
      <c r="K313" s="207" t="s">
        <v>3144</v>
      </c>
      <c r="L313" s="62"/>
      <c r="M313" s="212" t="s">
        <v>22</v>
      </c>
      <c r="N313" s="213" t="s">
        <v>50</v>
      </c>
      <c r="O313" s="43"/>
      <c r="P313" s="214">
        <f>O313*H313</f>
        <v>0</v>
      </c>
      <c r="Q313" s="214">
        <v>0</v>
      </c>
      <c r="R313" s="214">
        <f>Q313*H313</f>
        <v>0</v>
      </c>
      <c r="S313" s="214">
        <v>0</v>
      </c>
      <c r="T313" s="215">
        <f>S313*H313</f>
        <v>0</v>
      </c>
      <c r="AR313" s="25" t="s">
        <v>304</v>
      </c>
      <c r="AT313" s="25" t="s">
        <v>230</v>
      </c>
      <c r="AU313" s="25" t="s">
        <v>87</v>
      </c>
      <c r="AY313" s="25" t="s">
        <v>228</v>
      </c>
      <c r="BE313" s="216">
        <f>IF(N313="základní",J313,0)</f>
        <v>0</v>
      </c>
      <c r="BF313" s="216">
        <f>IF(N313="snížená",J313,0)</f>
        <v>0</v>
      </c>
      <c r="BG313" s="216">
        <f>IF(N313="zákl. přenesená",J313,0)</f>
        <v>0</v>
      </c>
      <c r="BH313" s="216">
        <f>IF(N313="sníž. přenesená",J313,0)</f>
        <v>0</v>
      </c>
      <c r="BI313" s="216">
        <f>IF(N313="nulová",J313,0)</f>
        <v>0</v>
      </c>
      <c r="BJ313" s="25" t="s">
        <v>24</v>
      </c>
      <c r="BK313" s="216">
        <f>ROUND(I313*H313,2)</f>
        <v>0</v>
      </c>
      <c r="BL313" s="25" t="s">
        <v>304</v>
      </c>
      <c r="BM313" s="25" t="s">
        <v>5670</v>
      </c>
    </row>
    <row r="314" spans="2:65" s="1" customFormat="1" ht="22.5" customHeight="1">
      <c r="B314" s="42"/>
      <c r="C314" s="205" t="s">
        <v>87</v>
      </c>
      <c r="D314" s="205" t="s">
        <v>230</v>
      </c>
      <c r="E314" s="206" t="s">
        <v>5671</v>
      </c>
      <c r="F314" s="207" t="s">
        <v>5672</v>
      </c>
      <c r="G314" s="208" t="s">
        <v>328</v>
      </c>
      <c r="H314" s="209">
        <v>2</v>
      </c>
      <c r="I314" s="210"/>
      <c r="J314" s="211">
        <f>ROUND(I314*H314,2)</f>
        <v>0</v>
      </c>
      <c r="K314" s="207" t="s">
        <v>3144</v>
      </c>
      <c r="L314" s="62"/>
      <c r="M314" s="212" t="s">
        <v>22</v>
      </c>
      <c r="N314" s="213" t="s">
        <v>50</v>
      </c>
      <c r="O314" s="43"/>
      <c r="P314" s="214">
        <f>O314*H314</f>
        <v>0</v>
      </c>
      <c r="Q314" s="214">
        <v>0</v>
      </c>
      <c r="R314" s="214">
        <f>Q314*H314</f>
        <v>0</v>
      </c>
      <c r="S314" s="214">
        <v>0</v>
      </c>
      <c r="T314" s="215">
        <f>S314*H314</f>
        <v>0</v>
      </c>
      <c r="AR314" s="25" t="s">
        <v>304</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304</v>
      </c>
      <c r="BM314" s="25" t="s">
        <v>5673</v>
      </c>
    </row>
    <row r="315" spans="2:65" s="1" customFormat="1" ht="22.5" customHeight="1">
      <c r="B315" s="42"/>
      <c r="C315" s="205" t="s">
        <v>101</v>
      </c>
      <c r="D315" s="205" t="s">
        <v>230</v>
      </c>
      <c r="E315" s="206" t="s">
        <v>5554</v>
      </c>
      <c r="F315" s="207" t="s">
        <v>5555</v>
      </c>
      <c r="G315" s="208" t="s">
        <v>328</v>
      </c>
      <c r="H315" s="209">
        <v>274</v>
      </c>
      <c r="I315" s="210"/>
      <c r="J315" s="211">
        <f>ROUND(I315*H315,2)</f>
        <v>0</v>
      </c>
      <c r="K315" s="207" t="s">
        <v>3144</v>
      </c>
      <c r="L315" s="62"/>
      <c r="M315" s="212" t="s">
        <v>22</v>
      </c>
      <c r="N315" s="213" t="s">
        <v>50</v>
      </c>
      <c r="O315" s="43"/>
      <c r="P315" s="214">
        <f>O315*H315</f>
        <v>0</v>
      </c>
      <c r="Q315" s="214">
        <v>0</v>
      </c>
      <c r="R315" s="214">
        <f>Q315*H315</f>
        <v>0</v>
      </c>
      <c r="S315" s="214">
        <v>0</v>
      </c>
      <c r="T315" s="215">
        <f>S315*H315</f>
        <v>0</v>
      </c>
      <c r="AR315" s="25" t="s">
        <v>304</v>
      </c>
      <c r="AT315" s="25" t="s">
        <v>230</v>
      </c>
      <c r="AU315" s="25" t="s">
        <v>87</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304</v>
      </c>
      <c r="BM315" s="25" t="s">
        <v>5674</v>
      </c>
    </row>
    <row r="316" spans="2:65" s="1" customFormat="1" ht="22.5" customHeight="1">
      <c r="B316" s="42"/>
      <c r="C316" s="205" t="s">
        <v>235</v>
      </c>
      <c r="D316" s="205" t="s">
        <v>230</v>
      </c>
      <c r="E316" s="206" t="s">
        <v>112</v>
      </c>
      <c r="F316" s="207" t="s">
        <v>5560</v>
      </c>
      <c r="G316" s="208" t="s">
        <v>852</v>
      </c>
      <c r="H316" s="209">
        <v>5</v>
      </c>
      <c r="I316" s="210"/>
      <c r="J316" s="211">
        <f>ROUND(I316*H316,2)</f>
        <v>0</v>
      </c>
      <c r="K316" s="207" t="s">
        <v>3144</v>
      </c>
      <c r="L316" s="62"/>
      <c r="M316" s="212" t="s">
        <v>22</v>
      </c>
      <c r="N316" s="213" t="s">
        <v>50</v>
      </c>
      <c r="O316" s="43"/>
      <c r="P316" s="214">
        <f>O316*H316</f>
        <v>0</v>
      </c>
      <c r="Q316" s="214">
        <v>0</v>
      </c>
      <c r="R316" s="214">
        <f>Q316*H316</f>
        <v>0</v>
      </c>
      <c r="S316" s="214">
        <v>0</v>
      </c>
      <c r="T316" s="215">
        <f>S316*H316</f>
        <v>0</v>
      </c>
      <c r="AR316" s="25" t="s">
        <v>304</v>
      </c>
      <c r="AT316" s="25" t="s">
        <v>230</v>
      </c>
      <c r="AU316" s="25" t="s">
        <v>87</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304</v>
      </c>
      <c r="BM316" s="25" t="s">
        <v>5675</v>
      </c>
    </row>
    <row r="317" spans="2:65" s="11" customFormat="1" ht="29.85" customHeight="1">
      <c r="B317" s="188"/>
      <c r="C317" s="189"/>
      <c r="D317" s="202" t="s">
        <v>78</v>
      </c>
      <c r="E317" s="203" t="s">
        <v>4010</v>
      </c>
      <c r="F317" s="203" t="s">
        <v>5562</v>
      </c>
      <c r="G317" s="189"/>
      <c r="H317" s="189"/>
      <c r="I317" s="192"/>
      <c r="J317" s="204">
        <f>BK317</f>
        <v>0</v>
      </c>
      <c r="K317" s="189"/>
      <c r="L317" s="194"/>
      <c r="M317" s="195"/>
      <c r="N317" s="196"/>
      <c r="O317" s="196"/>
      <c r="P317" s="197">
        <f>P318</f>
        <v>0</v>
      </c>
      <c r="Q317" s="196"/>
      <c r="R317" s="197">
        <f>R318</f>
        <v>0</v>
      </c>
      <c r="S317" s="196"/>
      <c r="T317" s="198">
        <f>T318</f>
        <v>0</v>
      </c>
      <c r="AR317" s="199" t="s">
        <v>87</v>
      </c>
      <c r="AT317" s="200" t="s">
        <v>78</v>
      </c>
      <c r="AU317" s="200" t="s">
        <v>24</v>
      </c>
      <c r="AY317" s="199" t="s">
        <v>228</v>
      </c>
      <c r="BK317" s="201">
        <f>BK318</f>
        <v>0</v>
      </c>
    </row>
    <row r="318" spans="2:65" s="1" customFormat="1" ht="22.5" customHeight="1">
      <c r="B318" s="42"/>
      <c r="C318" s="205" t="s">
        <v>24</v>
      </c>
      <c r="D318" s="205" t="s">
        <v>230</v>
      </c>
      <c r="E318" s="206" t="s">
        <v>5565</v>
      </c>
      <c r="F318" s="207" t="s">
        <v>5566</v>
      </c>
      <c r="G318" s="208" t="s">
        <v>3542</v>
      </c>
      <c r="H318" s="209">
        <v>10</v>
      </c>
      <c r="I318" s="210"/>
      <c r="J318" s="211">
        <f>ROUND(I318*H318,2)</f>
        <v>0</v>
      </c>
      <c r="K318" s="207" t="s">
        <v>3144</v>
      </c>
      <c r="L318" s="62"/>
      <c r="M318" s="212" t="s">
        <v>22</v>
      </c>
      <c r="N318" s="213" t="s">
        <v>50</v>
      </c>
      <c r="O318" s="43"/>
      <c r="P318" s="214">
        <f>O318*H318</f>
        <v>0</v>
      </c>
      <c r="Q318" s="214">
        <v>0</v>
      </c>
      <c r="R318" s="214">
        <f>Q318*H318</f>
        <v>0</v>
      </c>
      <c r="S318" s="214">
        <v>0</v>
      </c>
      <c r="T318" s="215">
        <f>S318*H318</f>
        <v>0</v>
      </c>
      <c r="AR318" s="25" t="s">
        <v>304</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304</v>
      </c>
      <c r="BM318" s="25" t="s">
        <v>5676</v>
      </c>
    </row>
    <row r="319" spans="2:65" s="11" customFormat="1" ht="37.35" customHeight="1">
      <c r="B319" s="188"/>
      <c r="C319" s="189"/>
      <c r="D319" s="190" t="s">
        <v>78</v>
      </c>
      <c r="E319" s="191" t="s">
        <v>3204</v>
      </c>
      <c r="F319" s="191" t="s">
        <v>5677</v>
      </c>
      <c r="G319" s="189"/>
      <c r="H319" s="189"/>
      <c r="I319" s="192"/>
      <c r="J319" s="193">
        <f>BK319</f>
        <v>0</v>
      </c>
      <c r="K319" s="189"/>
      <c r="L319" s="194"/>
      <c r="M319" s="195"/>
      <c r="N319" s="196"/>
      <c r="O319" s="196"/>
      <c r="P319" s="197">
        <f>P320+P331+P335+P345+P365+P369+P374+P379</f>
        <v>0</v>
      </c>
      <c r="Q319" s="196"/>
      <c r="R319" s="197">
        <f>R320+R331+R335+R345+R365+R369+R374+R379</f>
        <v>0</v>
      </c>
      <c r="S319" s="196"/>
      <c r="T319" s="198">
        <f>T320+T331+T335+T345+T365+T369+T374+T379</f>
        <v>0</v>
      </c>
      <c r="AR319" s="199" t="s">
        <v>87</v>
      </c>
      <c r="AT319" s="200" t="s">
        <v>78</v>
      </c>
      <c r="AU319" s="200" t="s">
        <v>79</v>
      </c>
      <c r="AY319" s="199" t="s">
        <v>228</v>
      </c>
      <c r="BK319" s="201">
        <f>BK320+BK331+BK335+BK345+BK365+BK369+BK374+BK379</f>
        <v>0</v>
      </c>
    </row>
    <row r="320" spans="2:65" s="11" customFormat="1" ht="19.899999999999999" customHeight="1">
      <c r="B320" s="188"/>
      <c r="C320" s="189"/>
      <c r="D320" s="202" t="s">
        <v>78</v>
      </c>
      <c r="E320" s="203" t="s">
        <v>3138</v>
      </c>
      <c r="F320" s="203" t="s">
        <v>1119</v>
      </c>
      <c r="G320" s="189"/>
      <c r="H320" s="189"/>
      <c r="I320" s="192"/>
      <c r="J320" s="204">
        <f>BK320</f>
        <v>0</v>
      </c>
      <c r="K320" s="189"/>
      <c r="L320" s="194"/>
      <c r="M320" s="195"/>
      <c r="N320" s="196"/>
      <c r="O320" s="196"/>
      <c r="P320" s="197">
        <f>SUM(P321:P330)</f>
        <v>0</v>
      </c>
      <c r="Q320" s="196"/>
      <c r="R320" s="197">
        <f>SUM(R321:R330)</f>
        <v>0</v>
      </c>
      <c r="S320" s="196"/>
      <c r="T320" s="198">
        <f>SUM(T321:T330)</f>
        <v>0</v>
      </c>
      <c r="AR320" s="199" t="s">
        <v>87</v>
      </c>
      <c r="AT320" s="200" t="s">
        <v>78</v>
      </c>
      <c r="AU320" s="200" t="s">
        <v>24</v>
      </c>
      <c r="AY320" s="199" t="s">
        <v>228</v>
      </c>
      <c r="BK320" s="201">
        <f>SUM(BK321:BK330)</f>
        <v>0</v>
      </c>
    </row>
    <row r="321" spans="2:65" s="1" customFormat="1" ht="22.5" customHeight="1">
      <c r="B321" s="42"/>
      <c r="C321" s="205" t="s">
        <v>24</v>
      </c>
      <c r="D321" s="205" t="s">
        <v>230</v>
      </c>
      <c r="E321" s="206" t="s">
        <v>5361</v>
      </c>
      <c r="F321" s="207" t="s">
        <v>5362</v>
      </c>
      <c r="G321" s="208" t="s">
        <v>328</v>
      </c>
      <c r="H321" s="209">
        <v>16</v>
      </c>
      <c r="I321" s="210"/>
      <c r="J321" s="211">
        <f t="shared" ref="J321:J330" si="70">ROUND(I321*H321,2)</f>
        <v>0</v>
      </c>
      <c r="K321" s="207" t="s">
        <v>3144</v>
      </c>
      <c r="L321" s="62"/>
      <c r="M321" s="212" t="s">
        <v>22</v>
      </c>
      <c r="N321" s="213" t="s">
        <v>50</v>
      </c>
      <c r="O321" s="43"/>
      <c r="P321" s="214">
        <f t="shared" ref="P321:P330" si="71">O321*H321</f>
        <v>0</v>
      </c>
      <c r="Q321" s="214">
        <v>0</v>
      </c>
      <c r="R321" s="214">
        <f t="shared" ref="R321:R330" si="72">Q321*H321</f>
        <v>0</v>
      </c>
      <c r="S321" s="214">
        <v>0</v>
      </c>
      <c r="T321" s="215">
        <f t="shared" ref="T321:T330" si="73">S321*H321</f>
        <v>0</v>
      </c>
      <c r="AR321" s="25" t="s">
        <v>304</v>
      </c>
      <c r="AT321" s="25" t="s">
        <v>230</v>
      </c>
      <c r="AU321" s="25" t="s">
        <v>87</v>
      </c>
      <c r="AY321" s="25" t="s">
        <v>228</v>
      </c>
      <c r="BE321" s="216">
        <f t="shared" ref="BE321:BE330" si="74">IF(N321="základní",J321,0)</f>
        <v>0</v>
      </c>
      <c r="BF321" s="216">
        <f t="shared" ref="BF321:BF330" si="75">IF(N321="snížená",J321,0)</f>
        <v>0</v>
      </c>
      <c r="BG321" s="216">
        <f t="shared" ref="BG321:BG330" si="76">IF(N321="zákl. přenesená",J321,0)</f>
        <v>0</v>
      </c>
      <c r="BH321" s="216">
        <f t="shared" ref="BH321:BH330" si="77">IF(N321="sníž. přenesená",J321,0)</f>
        <v>0</v>
      </c>
      <c r="BI321" s="216">
        <f t="shared" ref="BI321:BI330" si="78">IF(N321="nulová",J321,0)</f>
        <v>0</v>
      </c>
      <c r="BJ321" s="25" t="s">
        <v>24</v>
      </c>
      <c r="BK321" s="216">
        <f t="shared" ref="BK321:BK330" si="79">ROUND(I321*H321,2)</f>
        <v>0</v>
      </c>
      <c r="BL321" s="25" t="s">
        <v>304</v>
      </c>
      <c r="BM321" s="25" t="s">
        <v>5678</v>
      </c>
    </row>
    <row r="322" spans="2:65" s="1" customFormat="1" ht="22.5" customHeight="1">
      <c r="B322" s="42"/>
      <c r="C322" s="205" t="s">
        <v>87</v>
      </c>
      <c r="D322" s="205" t="s">
        <v>230</v>
      </c>
      <c r="E322" s="206" t="s">
        <v>5364</v>
      </c>
      <c r="F322" s="207" t="s">
        <v>5365</v>
      </c>
      <c r="G322" s="208" t="s">
        <v>328</v>
      </c>
      <c r="H322" s="209">
        <v>14</v>
      </c>
      <c r="I322" s="210"/>
      <c r="J322" s="211">
        <f t="shared" si="70"/>
        <v>0</v>
      </c>
      <c r="K322" s="207" t="s">
        <v>3144</v>
      </c>
      <c r="L322" s="62"/>
      <c r="M322" s="212" t="s">
        <v>22</v>
      </c>
      <c r="N322" s="213" t="s">
        <v>50</v>
      </c>
      <c r="O322" s="43"/>
      <c r="P322" s="214">
        <f t="shared" si="71"/>
        <v>0</v>
      </c>
      <c r="Q322" s="214">
        <v>0</v>
      </c>
      <c r="R322" s="214">
        <f t="shared" si="72"/>
        <v>0</v>
      </c>
      <c r="S322" s="214">
        <v>0</v>
      </c>
      <c r="T322" s="215">
        <f t="shared" si="73"/>
        <v>0</v>
      </c>
      <c r="AR322" s="25" t="s">
        <v>304</v>
      </c>
      <c r="AT322" s="25" t="s">
        <v>230</v>
      </c>
      <c r="AU322" s="25" t="s">
        <v>87</v>
      </c>
      <c r="AY322" s="25" t="s">
        <v>228</v>
      </c>
      <c r="BE322" s="216">
        <f t="shared" si="74"/>
        <v>0</v>
      </c>
      <c r="BF322" s="216">
        <f t="shared" si="75"/>
        <v>0</v>
      </c>
      <c r="BG322" s="216">
        <f t="shared" si="76"/>
        <v>0</v>
      </c>
      <c r="BH322" s="216">
        <f t="shared" si="77"/>
        <v>0</v>
      </c>
      <c r="BI322" s="216">
        <f t="shared" si="78"/>
        <v>0</v>
      </c>
      <c r="BJ322" s="25" t="s">
        <v>24</v>
      </c>
      <c r="BK322" s="216">
        <f t="shared" si="79"/>
        <v>0</v>
      </c>
      <c r="BL322" s="25" t="s">
        <v>304</v>
      </c>
      <c r="BM322" s="25" t="s">
        <v>5679</v>
      </c>
    </row>
    <row r="323" spans="2:65" s="1" customFormat="1" ht="22.5" customHeight="1">
      <c r="B323" s="42"/>
      <c r="C323" s="205" t="s">
        <v>101</v>
      </c>
      <c r="D323" s="205" t="s">
        <v>230</v>
      </c>
      <c r="E323" s="206" t="s">
        <v>136</v>
      </c>
      <c r="F323" s="207" t="s">
        <v>5571</v>
      </c>
      <c r="G323" s="208" t="s">
        <v>328</v>
      </c>
      <c r="H323" s="209">
        <v>18</v>
      </c>
      <c r="I323" s="210"/>
      <c r="J323" s="211">
        <f t="shared" si="70"/>
        <v>0</v>
      </c>
      <c r="K323" s="207" t="s">
        <v>3144</v>
      </c>
      <c r="L323" s="62"/>
      <c r="M323" s="212" t="s">
        <v>22</v>
      </c>
      <c r="N323" s="213" t="s">
        <v>50</v>
      </c>
      <c r="O323" s="43"/>
      <c r="P323" s="214">
        <f t="shared" si="71"/>
        <v>0</v>
      </c>
      <c r="Q323" s="214">
        <v>0</v>
      </c>
      <c r="R323" s="214">
        <f t="shared" si="72"/>
        <v>0</v>
      </c>
      <c r="S323" s="214">
        <v>0</v>
      </c>
      <c r="T323" s="215">
        <f t="shared" si="73"/>
        <v>0</v>
      </c>
      <c r="AR323" s="25" t="s">
        <v>304</v>
      </c>
      <c r="AT323" s="25" t="s">
        <v>230</v>
      </c>
      <c r="AU323" s="25" t="s">
        <v>87</v>
      </c>
      <c r="AY323" s="25" t="s">
        <v>228</v>
      </c>
      <c r="BE323" s="216">
        <f t="shared" si="74"/>
        <v>0</v>
      </c>
      <c r="BF323" s="216">
        <f t="shared" si="75"/>
        <v>0</v>
      </c>
      <c r="BG323" s="216">
        <f t="shared" si="76"/>
        <v>0</v>
      </c>
      <c r="BH323" s="216">
        <f t="shared" si="77"/>
        <v>0</v>
      </c>
      <c r="BI323" s="216">
        <f t="shared" si="78"/>
        <v>0</v>
      </c>
      <c r="BJ323" s="25" t="s">
        <v>24</v>
      </c>
      <c r="BK323" s="216">
        <f t="shared" si="79"/>
        <v>0</v>
      </c>
      <c r="BL323" s="25" t="s">
        <v>304</v>
      </c>
      <c r="BM323" s="25" t="s">
        <v>5680</v>
      </c>
    </row>
    <row r="324" spans="2:65" s="1" customFormat="1" ht="22.5" customHeight="1">
      <c r="B324" s="42"/>
      <c r="C324" s="205" t="s">
        <v>235</v>
      </c>
      <c r="D324" s="205" t="s">
        <v>230</v>
      </c>
      <c r="E324" s="206" t="s">
        <v>5573</v>
      </c>
      <c r="F324" s="207" t="s">
        <v>5574</v>
      </c>
      <c r="G324" s="208" t="s">
        <v>328</v>
      </c>
      <c r="H324" s="209">
        <v>54</v>
      </c>
      <c r="I324" s="210"/>
      <c r="J324" s="211">
        <f t="shared" si="70"/>
        <v>0</v>
      </c>
      <c r="K324" s="207" t="s">
        <v>3144</v>
      </c>
      <c r="L324" s="62"/>
      <c r="M324" s="212" t="s">
        <v>22</v>
      </c>
      <c r="N324" s="213" t="s">
        <v>50</v>
      </c>
      <c r="O324" s="43"/>
      <c r="P324" s="214">
        <f t="shared" si="71"/>
        <v>0</v>
      </c>
      <c r="Q324" s="214">
        <v>0</v>
      </c>
      <c r="R324" s="214">
        <f t="shared" si="72"/>
        <v>0</v>
      </c>
      <c r="S324" s="214">
        <v>0</v>
      </c>
      <c r="T324" s="215">
        <f t="shared" si="73"/>
        <v>0</v>
      </c>
      <c r="AR324" s="25" t="s">
        <v>304</v>
      </c>
      <c r="AT324" s="25" t="s">
        <v>230</v>
      </c>
      <c r="AU324" s="25" t="s">
        <v>87</v>
      </c>
      <c r="AY324" s="25" t="s">
        <v>228</v>
      </c>
      <c r="BE324" s="216">
        <f t="shared" si="74"/>
        <v>0</v>
      </c>
      <c r="BF324" s="216">
        <f t="shared" si="75"/>
        <v>0</v>
      </c>
      <c r="BG324" s="216">
        <f t="shared" si="76"/>
        <v>0</v>
      </c>
      <c r="BH324" s="216">
        <f t="shared" si="77"/>
        <v>0</v>
      </c>
      <c r="BI324" s="216">
        <f t="shared" si="78"/>
        <v>0</v>
      </c>
      <c r="BJ324" s="25" t="s">
        <v>24</v>
      </c>
      <c r="BK324" s="216">
        <f t="shared" si="79"/>
        <v>0</v>
      </c>
      <c r="BL324" s="25" t="s">
        <v>304</v>
      </c>
      <c r="BM324" s="25" t="s">
        <v>5681</v>
      </c>
    </row>
    <row r="325" spans="2:65" s="1" customFormat="1" ht="22.5" customHeight="1">
      <c r="B325" s="42"/>
      <c r="C325" s="205" t="s">
        <v>251</v>
      </c>
      <c r="D325" s="205" t="s">
        <v>230</v>
      </c>
      <c r="E325" s="206" t="s">
        <v>5576</v>
      </c>
      <c r="F325" s="207" t="s">
        <v>5577</v>
      </c>
      <c r="G325" s="208" t="s">
        <v>328</v>
      </c>
      <c r="H325" s="209">
        <v>88</v>
      </c>
      <c r="I325" s="210"/>
      <c r="J325" s="211">
        <f t="shared" si="70"/>
        <v>0</v>
      </c>
      <c r="K325" s="207" t="s">
        <v>3144</v>
      </c>
      <c r="L325" s="62"/>
      <c r="M325" s="212" t="s">
        <v>22</v>
      </c>
      <c r="N325" s="213" t="s">
        <v>50</v>
      </c>
      <c r="O325" s="43"/>
      <c r="P325" s="214">
        <f t="shared" si="71"/>
        <v>0</v>
      </c>
      <c r="Q325" s="214">
        <v>0</v>
      </c>
      <c r="R325" s="214">
        <f t="shared" si="72"/>
        <v>0</v>
      </c>
      <c r="S325" s="214">
        <v>0</v>
      </c>
      <c r="T325" s="215">
        <f t="shared" si="73"/>
        <v>0</v>
      </c>
      <c r="AR325" s="25" t="s">
        <v>304</v>
      </c>
      <c r="AT325" s="25" t="s">
        <v>230</v>
      </c>
      <c r="AU325" s="25" t="s">
        <v>87</v>
      </c>
      <c r="AY325" s="25" t="s">
        <v>228</v>
      </c>
      <c r="BE325" s="216">
        <f t="shared" si="74"/>
        <v>0</v>
      </c>
      <c r="BF325" s="216">
        <f t="shared" si="75"/>
        <v>0</v>
      </c>
      <c r="BG325" s="216">
        <f t="shared" si="76"/>
        <v>0</v>
      </c>
      <c r="BH325" s="216">
        <f t="shared" si="77"/>
        <v>0</v>
      </c>
      <c r="BI325" s="216">
        <f t="shared" si="78"/>
        <v>0</v>
      </c>
      <c r="BJ325" s="25" t="s">
        <v>24</v>
      </c>
      <c r="BK325" s="216">
        <f t="shared" si="79"/>
        <v>0</v>
      </c>
      <c r="BL325" s="25" t="s">
        <v>304</v>
      </c>
      <c r="BM325" s="25" t="s">
        <v>5682</v>
      </c>
    </row>
    <row r="326" spans="2:65" s="1" customFormat="1" ht="22.5" customHeight="1">
      <c r="B326" s="42"/>
      <c r="C326" s="205" t="s">
        <v>255</v>
      </c>
      <c r="D326" s="205" t="s">
        <v>230</v>
      </c>
      <c r="E326" s="206" t="s">
        <v>5579</v>
      </c>
      <c r="F326" s="207" t="s">
        <v>5580</v>
      </c>
      <c r="G326" s="208" t="s">
        <v>328</v>
      </c>
      <c r="H326" s="209">
        <v>30</v>
      </c>
      <c r="I326" s="210"/>
      <c r="J326" s="211">
        <f t="shared" si="70"/>
        <v>0</v>
      </c>
      <c r="K326" s="207" t="s">
        <v>3144</v>
      </c>
      <c r="L326" s="62"/>
      <c r="M326" s="212" t="s">
        <v>22</v>
      </c>
      <c r="N326" s="213" t="s">
        <v>50</v>
      </c>
      <c r="O326" s="43"/>
      <c r="P326" s="214">
        <f t="shared" si="71"/>
        <v>0</v>
      </c>
      <c r="Q326" s="214">
        <v>0</v>
      </c>
      <c r="R326" s="214">
        <f t="shared" si="72"/>
        <v>0</v>
      </c>
      <c r="S326" s="214">
        <v>0</v>
      </c>
      <c r="T326" s="215">
        <f t="shared" si="73"/>
        <v>0</v>
      </c>
      <c r="AR326" s="25" t="s">
        <v>304</v>
      </c>
      <c r="AT326" s="25" t="s">
        <v>230</v>
      </c>
      <c r="AU326" s="25" t="s">
        <v>87</v>
      </c>
      <c r="AY326" s="25" t="s">
        <v>228</v>
      </c>
      <c r="BE326" s="216">
        <f t="shared" si="74"/>
        <v>0</v>
      </c>
      <c r="BF326" s="216">
        <f t="shared" si="75"/>
        <v>0</v>
      </c>
      <c r="BG326" s="216">
        <f t="shared" si="76"/>
        <v>0</v>
      </c>
      <c r="BH326" s="216">
        <f t="shared" si="77"/>
        <v>0</v>
      </c>
      <c r="BI326" s="216">
        <f t="shared" si="78"/>
        <v>0</v>
      </c>
      <c r="BJ326" s="25" t="s">
        <v>24</v>
      </c>
      <c r="BK326" s="216">
        <f t="shared" si="79"/>
        <v>0</v>
      </c>
      <c r="BL326" s="25" t="s">
        <v>304</v>
      </c>
      <c r="BM326" s="25" t="s">
        <v>5683</v>
      </c>
    </row>
    <row r="327" spans="2:65" s="1" customFormat="1" ht="22.5" customHeight="1">
      <c r="B327" s="42"/>
      <c r="C327" s="205" t="s">
        <v>260</v>
      </c>
      <c r="D327" s="205" t="s">
        <v>230</v>
      </c>
      <c r="E327" s="206" t="s">
        <v>5582</v>
      </c>
      <c r="F327" s="207" t="s">
        <v>5583</v>
      </c>
      <c r="G327" s="208" t="s">
        <v>328</v>
      </c>
      <c r="H327" s="209">
        <v>160</v>
      </c>
      <c r="I327" s="210"/>
      <c r="J327" s="211">
        <f t="shared" si="70"/>
        <v>0</v>
      </c>
      <c r="K327" s="207" t="s">
        <v>3144</v>
      </c>
      <c r="L327" s="62"/>
      <c r="M327" s="212" t="s">
        <v>22</v>
      </c>
      <c r="N327" s="213" t="s">
        <v>50</v>
      </c>
      <c r="O327" s="43"/>
      <c r="P327" s="214">
        <f t="shared" si="71"/>
        <v>0</v>
      </c>
      <c r="Q327" s="214">
        <v>0</v>
      </c>
      <c r="R327" s="214">
        <f t="shared" si="72"/>
        <v>0</v>
      </c>
      <c r="S327" s="214">
        <v>0</v>
      </c>
      <c r="T327" s="215">
        <f t="shared" si="73"/>
        <v>0</v>
      </c>
      <c r="AR327" s="25" t="s">
        <v>304</v>
      </c>
      <c r="AT327" s="25" t="s">
        <v>230</v>
      </c>
      <c r="AU327" s="25" t="s">
        <v>87</v>
      </c>
      <c r="AY327" s="25" t="s">
        <v>228</v>
      </c>
      <c r="BE327" s="216">
        <f t="shared" si="74"/>
        <v>0</v>
      </c>
      <c r="BF327" s="216">
        <f t="shared" si="75"/>
        <v>0</v>
      </c>
      <c r="BG327" s="216">
        <f t="shared" si="76"/>
        <v>0</v>
      </c>
      <c r="BH327" s="216">
        <f t="shared" si="77"/>
        <v>0</v>
      </c>
      <c r="BI327" s="216">
        <f t="shared" si="78"/>
        <v>0</v>
      </c>
      <c r="BJ327" s="25" t="s">
        <v>24</v>
      </c>
      <c r="BK327" s="216">
        <f t="shared" si="79"/>
        <v>0</v>
      </c>
      <c r="BL327" s="25" t="s">
        <v>304</v>
      </c>
      <c r="BM327" s="25" t="s">
        <v>5684</v>
      </c>
    </row>
    <row r="328" spans="2:65" s="1" customFormat="1" ht="22.5" customHeight="1">
      <c r="B328" s="42"/>
      <c r="C328" s="205" t="s">
        <v>267</v>
      </c>
      <c r="D328" s="205" t="s">
        <v>230</v>
      </c>
      <c r="E328" s="206" t="s">
        <v>5585</v>
      </c>
      <c r="F328" s="207" t="s">
        <v>5586</v>
      </c>
      <c r="G328" s="208" t="s">
        <v>263</v>
      </c>
      <c r="H328" s="209">
        <v>2</v>
      </c>
      <c r="I328" s="210"/>
      <c r="J328" s="211">
        <f t="shared" si="70"/>
        <v>0</v>
      </c>
      <c r="K328" s="207" t="s">
        <v>3144</v>
      </c>
      <c r="L328" s="62"/>
      <c r="M328" s="212" t="s">
        <v>22</v>
      </c>
      <c r="N328" s="213" t="s">
        <v>50</v>
      </c>
      <c r="O328" s="43"/>
      <c r="P328" s="214">
        <f t="shared" si="71"/>
        <v>0</v>
      </c>
      <c r="Q328" s="214">
        <v>0</v>
      </c>
      <c r="R328" s="214">
        <f t="shared" si="72"/>
        <v>0</v>
      </c>
      <c r="S328" s="214">
        <v>0</v>
      </c>
      <c r="T328" s="215">
        <f t="shared" si="73"/>
        <v>0</v>
      </c>
      <c r="AR328" s="25" t="s">
        <v>304</v>
      </c>
      <c r="AT328" s="25" t="s">
        <v>230</v>
      </c>
      <c r="AU328" s="25" t="s">
        <v>87</v>
      </c>
      <c r="AY328" s="25" t="s">
        <v>228</v>
      </c>
      <c r="BE328" s="216">
        <f t="shared" si="74"/>
        <v>0</v>
      </c>
      <c r="BF328" s="216">
        <f t="shared" si="75"/>
        <v>0</v>
      </c>
      <c r="BG328" s="216">
        <f t="shared" si="76"/>
        <v>0</v>
      </c>
      <c r="BH328" s="216">
        <f t="shared" si="77"/>
        <v>0</v>
      </c>
      <c r="BI328" s="216">
        <f t="shared" si="78"/>
        <v>0</v>
      </c>
      <c r="BJ328" s="25" t="s">
        <v>24</v>
      </c>
      <c r="BK328" s="216">
        <f t="shared" si="79"/>
        <v>0</v>
      </c>
      <c r="BL328" s="25" t="s">
        <v>304</v>
      </c>
      <c r="BM328" s="25" t="s">
        <v>5685</v>
      </c>
    </row>
    <row r="329" spans="2:65" s="1" customFormat="1" ht="22.5" customHeight="1">
      <c r="B329" s="42"/>
      <c r="C329" s="205" t="s">
        <v>272</v>
      </c>
      <c r="D329" s="205" t="s">
        <v>230</v>
      </c>
      <c r="E329" s="206" t="s">
        <v>5686</v>
      </c>
      <c r="F329" s="207" t="s">
        <v>5687</v>
      </c>
      <c r="G329" s="208" t="s">
        <v>263</v>
      </c>
      <c r="H329" s="209">
        <v>2</v>
      </c>
      <c r="I329" s="210"/>
      <c r="J329" s="211">
        <f t="shared" si="70"/>
        <v>0</v>
      </c>
      <c r="K329" s="207" t="s">
        <v>3144</v>
      </c>
      <c r="L329" s="62"/>
      <c r="M329" s="212" t="s">
        <v>22</v>
      </c>
      <c r="N329" s="213" t="s">
        <v>50</v>
      </c>
      <c r="O329" s="43"/>
      <c r="P329" s="214">
        <f t="shared" si="71"/>
        <v>0</v>
      </c>
      <c r="Q329" s="214">
        <v>0</v>
      </c>
      <c r="R329" s="214">
        <f t="shared" si="72"/>
        <v>0</v>
      </c>
      <c r="S329" s="214">
        <v>0</v>
      </c>
      <c r="T329" s="215">
        <f t="shared" si="73"/>
        <v>0</v>
      </c>
      <c r="AR329" s="25" t="s">
        <v>304</v>
      </c>
      <c r="AT329" s="25" t="s">
        <v>230</v>
      </c>
      <c r="AU329" s="25" t="s">
        <v>87</v>
      </c>
      <c r="AY329" s="25" t="s">
        <v>228</v>
      </c>
      <c r="BE329" s="216">
        <f t="shared" si="74"/>
        <v>0</v>
      </c>
      <c r="BF329" s="216">
        <f t="shared" si="75"/>
        <v>0</v>
      </c>
      <c r="BG329" s="216">
        <f t="shared" si="76"/>
        <v>0</v>
      </c>
      <c r="BH329" s="216">
        <f t="shared" si="77"/>
        <v>0</v>
      </c>
      <c r="BI329" s="216">
        <f t="shared" si="78"/>
        <v>0</v>
      </c>
      <c r="BJ329" s="25" t="s">
        <v>24</v>
      </c>
      <c r="BK329" s="216">
        <f t="shared" si="79"/>
        <v>0</v>
      </c>
      <c r="BL329" s="25" t="s">
        <v>304</v>
      </c>
      <c r="BM329" s="25" t="s">
        <v>5688</v>
      </c>
    </row>
    <row r="330" spans="2:65" s="1" customFormat="1" ht="22.5" customHeight="1">
      <c r="B330" s="42"/>
      <c r="C330" s="205" t="s">
        <v>29</v>
      </c>
      <c r="D330" s="205" t="s">
        <v>230</v>
      </c>
      <c r="E330" s="206" t="s">
        <v>5591</v>
      </c>
      <c r="F330" s="207" t="s">
        <v>5592</v>
      </c>
      <c r="G330" s="208" t="s">
        <v>1024</v>
      </c>
      <c r="H330" s="279"/>
      <c r="I330" s="210"/>
      <c r="J330" s="211">
        <f t="shared" si="70"/>
        <v>0</v>
      </c>
      <c r="K330" s="207" t="s">
        <v>3144</v>
      </c>
      <c r="L330" s="62"/>
      <c r="M330" s="212" t="s">
        <v>22</v>
      </c>
      <c r="N330" s="213" t="s">
        <v>50</v>
      </c>
      <c r="O330" s="43"/>
      <c r="P330" s="214">
        <f t="shared" si="71"/>
        <v>0</v>
      </c>
      <c r="Q330" s="214">
        <v>0</v>
      </c>
      <c r="R330" s="214">
        <f t="shared" si="72"/>
        <v>0</v>
      </c>
      <c r="S330" s="214">
        <v>0</v>
      </c>
      <c r="T330" s="215">
        <f t="shared" si="73"/>
        <v>0</v>
      </c>
      <c r="AR330" s="25" t="s">
        <v>304</v>
      </c>
      <c r="AT330" s="25" t="s">
        <v>230</v>
      </c>
      <c r="AU330" s="25" t="s">
        <v>87</v>
      </c>
      <c r="AY330" s="25" t="s">
        <v>228</v>
      </c>
      <c r="BE330" s="216">
        <f t="shared" si="74"/>
        <v>0</v>
      </c>
      <c r="BF330" s="216">
        <f t="shared" si="75"/>
        <v>0</v>
      </c>
      <c r="BG330" s="216">
        <f t="shared" si="76"/>
        <v>0</v>
      </c>
      <c r="BH330" s="216">
        <f t="shared" si="77"/>
        <v>0</v>
      </c>
      <c r="BI330" s="216">
        <f t="shared" si="78"/>
        <v>0</v>
      </c>
      <c r="BJ330" s="25" t="s">
        <v>24</v>
      </c>
      <c r="BK330" s="216">
        <f t="shared" si="79"/>
        <v>0</v>
      </c>
      <c r="BL330" s="25" t="s">
        <v>304</v>
      </c>
      <c r="BM330" s="25" t="s">
        <v>5689</v>
      </c>
    </row>
    <row r="331" spans="2:65" s="11" customFormat="1" ht="29.85" customHeight="1">
      <c r="B331" s="188"/>
      <c r="C331" s="189"/>
      <c r="D331" s="202" t="s">
        <v>78</v>
      </c>
      <c r="E331" s="203" t="s">
        <v>3140</v>
      </c>
      <c r="F331" s="203" t="s">
        <v>5388</v>
      </c>
      <c r="G331" s="189"/>
      <c r="H331" s="189"/>
      <c r="I331" s="192"/>
      <c r="J331" s="204">
        <f>BK331</f>
        <v>0</v>
      </c>
      <c r="K331" s="189"/>
      <c r="L331" s="194"/>
      <c r="M331" s="195"/>
      <c r="N331" s="196"/>
      <c r="O331" s="196"/>
      <c r="P331" s="197">
        <f>SUM(P332:P334)</f>
        <v>0</v>
      </c>
      <c r="Q331" s="196"/>
      <c r="R331" s="197">
        <f>SUM(R332:R334)</f>
        <v>0</v>
      </c>
      <c r="S331" s="196"/>
      <c r="T331" s="198">
        <f>SUM(T332:T334)</f>
        <v>0</v>
      </c>
      <c r="AR331" s="199" t="s">
        <v>87</v>
      </c>
      <c r="AT331" s="200" t="s">
        <v>78</v>
      </c>
      <c r="AU331" s="200" t="s">
        <v>24</v>
      </c>
      <c r="AY331" s="199" t="s">
        <v>228</v>
      </c>
      <c r="BK331" s="201">
        <f>SUM(BK332:BK334)</f>
        <v>0</v>
      </c>
    </row>
    <row r="332" spans="2:65" s="1" customFormat="1" ht="22.5" customHeight="1">
      <c r="B332" s="42"/>
      <c r="C332" s="205" t="s">
        <v>24</v>
      </c>
      <c r="D332" s="205" t="s">
        <v>230</v>
      </c>
      <c r="E332" s="206" t="s">
        <v>5401</v>
      </c>
      <c r="F332" s="207" t="s">
        <v>5402</v>
      </c>
      <c r="G332" s="208" t="s">
        <v>2949</v>
      </c>
      <c r="H332" s="209">
        <v>4</v>
      </c>
      <c r="I332" s="210"/>
      <c r="J332" s="211">
        <f>ROUND(I332*H332,2)</f>
        <v>0</v>
      </c>
      <c r="K332" s="207" t="s">
        <v>3144</v>
      </c>
      <c r="L332" s="62"/>
      <c r="M332" s="212" t="s">
        <v>22</v>
      </c>
      <c r="N332" s="213" t="s">
        <v>50</v>
      </c>
      <c r="O332" s="43"/>
      <c r="P332" s="214">
        <f>O332*H332</f>
        <v>0</v>
      </c>
      <c r="Q332" s="214">
        <v>0</v>
      </c>
      <c r="R332" s="214">
        <f>Q332*H332</f>
        <v>0</v>
      </c>
      <c r="S332" s="214">
        <v>0</v>
      </c>
      <c r="T332" s="215">
        <f>S332*H332</f>
        <v>0</v>
      </c>
      <c r="AR332" s="25" t="s">
        <v>304</v>
      </c>
      <c r="AT332" s="25" t="s">
        <v>230</v>
      </c>
      <c r="AU332" s="25" t="s">
        <v>87</v>
      </c>
      <c r="AY332" s="25" t="s">
        <v>228</v>
      </c>
      <c r="BE332" s="216">
        <f>IF(N332="základní",J332,0)</f>
        <v>0</v>
      </c>
      <c r="BF332" s="216">
        <f>IF(N332="snížená",J332,0)</f>
        <v>0</v>
      </c>
      <c r="BG332" s="216">
        <f>IF(N332="zákl. přenesená",J332,0)</f>
        <v>0</v>
      </c>
      <c r="BH332" s="216">
        <f>IF(N332="sníž. přenesená",J332,0)</f>
        <v>0</v>
      </c>
      <c r="BI332" s="216">
        <f>IF(N332="nulová",J332,0)</f>
        <v>0</v>
      </c>
      <c r="BJ332" s="25" t="s">
        <v>24</v>
      </c>
      <c r="BK332" s="216">
        <f>ROUND(I332*H332,2)</f>
        <v>0</v>
      </c>
      <c r="BL332" s="25" t="s">
        <v>304</v>
      </c>
      <c r="BM332" s="25" t="s">
        <v>5690</v>
      </c>
    </row>
    <row r="333" spans="2:65" s="1" customFormat="1" ht="22.5" customHeight="1">
      <c r="B333" s="42"/>
      <c r="C333" s="205" t="s">
        <v>87</v>
      </c>
      <c r="D333" s="205" t="s">
        <v>230</v>
      </c>
      <c r="E333" s="206" t="s">
        <v>118</v>
      </c>
      <c r="F333" s="207" t="s">
        <v>5597</v>
      </c>
      <c r="G333" s="208" t="s">
        <v>852</v>
      </c>
      <c r="H333" s="209">
        <v>4</v>
      </c>
      <c r="I333" s="210"/>
      <c r="J333" s="211">
        <f>ROUND(I333*H333,2)</f>
        <v>0</v>
      </c>
      <c r="K333" s="207" t="s">
        <v>3144</v>
      </c>
      <c r="L333" s="62"/>
      <c r="M333" s="212" t="s">
        <v>22</v>
      </c>
      <c r="N333" s="213" t="s">
        <v>50</v>
      </c>
      <c r="O333" s="43"/>
      <c r="P333" s="214">
        <f>O333*H333</f>
        <v>0</v>
      </c>
      <c r="Q333" s="214">
        <v>0</v>
      </c>
      <c r="R333" s="214">
        <f>Q333*H333</f>
        <v>0</v>
      </c>
      <c r="S333" s="214">
        <v>0</v>
      </c>
      <c r="T333" s="215">
        <f>S333*H333</f>
        <v>0</v>
      </c>
      <c r="AR333" s="25" t="s">
        <v>304</v>
      </c>
      <c r="AT333" s="25" t="s">
        <v>230</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304</v>
      </c>
      <c r="BM333" s="25" t="s">
        <v>5691</v>
      </c>
    </row>
    <row r="334" spans="2:65" s="1" customFormat="1" ht="22.5" customHeight="1">
      <c r="B334" s="42"/>
      <c r="C334" s="205" t="s">
        <v>101</v>
      </c>
      <c r="D334" s="205" t="s">
        <v>230</v>
      </c>
      <c r="E334" s="206" t="s">
        <v>5599</v>
      </c>
      <c r="F334" s="207" t="s">
        <v>5600</v>
      </c>
      <c r="G334" s="208" t="s">
        <v>1024</v>
      </c>
      <c r="H334" s="279"/>
      <c r="I334" s="210"/>
      <c r="J334" s="211">
        <f>ROUND(I334*H334,2)</f>
        <v>0</v>
      </c>
      <c r="K334" s="207" t="s">
        <v>3144</v>
      </c>
      <c r="L334" s="62"/>
      <c r="M334" s="212" t="s">
        <v>22</v>
      </c>
      <c r="N334" s="213" t="s">
        <v>50</v>
      </c>
      <c r="O334" s="43"/>
      <c r="P334" s="214">
        <f>O334*H334</f>
        <v>0</v>
      </c>
      <c r="Q334" s="214">
        <v>0</v>
      </c>
      <c r="R334" s="214">
        <f>Q334*H334</f>
        <v>0</v>
      </c>
      <c r="S334" s="214">
        <v>0</v>
      </c>
      <c r="T334" s="215">
        <f>S334*H334</f>
        <v>0</v>
      </c>
      <c r="AR334" s="25" t="s">
        <v>304</v>
      </c>
      <c r="AT334" s="25" t="s">
        <v>230</v>
      </c>
      <c r="AU334" s="25" t="s">
        <v>87</v>
      </c>
      <c r="AY334" s="25" t="s">
        <v>228</v>
      </c>
      <c r="BE334" s="216">
        <f>IF(N334="základní",J334,0)</f>
        <v>0</v>
      </c>
      <c r="BF334" s="216">
        <f>IF(N334="snížená",J334,0)</f>
        <v>0</v>
      </c>
      <c r="BG334" s="216">
        <f>IF(N334="zákl. přenesená",J334,0)</f>
        <v>0</v>
      </c>
      <c r="BH334" s="216">
        <f>IF(N334="sníž. přenesená",J334,0)</f>
        <v>0</v>
      </c>
      <c r="BI334" s="216">
        <f>IF(N334="nulová",J334,0)</f>
        <v>0</v>
      </c>
      <c r="BJ334" s="25" t="s">
        <v>24</v>
      </c>
      <c r="BK334" s="216">
        <f>ROUND(I334*H334,2)</f>
        <v>0</v>
      </c>
      <c r="BL334" s="25" t="s">
        <v>304</v>
      </c>
      <c r="BM334" s="25" t="s">
        <v>5692</v>
      </c>
    </row>
    <row r="335" spans="2:65" s="11" customFormat="1" ht="29.85" customHeight="1">
      <c r="B335" s="188"/>
      <c r="C335" s="189"/>
      <c r="D335" s="202" t="s">
        <v>78</v>
      </c>
      <c r="E335" s="203" t="s">
        <v>3136</v>
      </c>
      <c r="F335" s="203" t="s">
        <v>5602</v>
      </c>
      <c r="G335" s="189"/>
      <c r="H335" s="189"/>
      <c r="I335" s="192"/>
      <c r="J335" s="204">
        <f>BK335</f>
        <v>0</v>
      </c>
      <c r="K335" s="189"/>
      <c r="L335" s="194"/>
      <c r="M335" s="195"/>
      <c r="N335" s="196"/>
      <c r="O335" s="196"/>
      <c r="P335" s="197">
        <f>SUM(P336:P344)</f>
        <v>0</v>
      </c>
      <c r="Q335" s="196"/>
      <c r="R335" s="197">
        <f>SUM(R336:R344)</f>
        <v>0</v>
      </c>
      <c r="S335" s="196"/>
      <c r="T335" s="198">
        <f>SUM(T336:T344)</f>
        <v>0</v>
      </c>
      <c r="AR335" s="199" t="s">
        <v>87</v>
      </c>
      <c r="AT335" s="200" t="s">
        <v>78</v>
      </c>
      <c r="AU335" s="200" t="s">
        <v>24</v>
      </c>
      <c r="AY335" s="199" t="s">
        <v>228</v>
      </c>
      <c r="BK335" s="201">
        <f>SUM(BK336:BK344)</f>
        <v>0</v>
      </c>
    </row>
    <row r="336" spans="2:65" s="1" customFormat="1" ht="22.5" customHeight="1">
      <c r="B336" s="42"/>
      <c r="C336" s="205" t="s">
        <v>24</v>
      </c>
      <c r="D336" s="205" t="s">
        <v>230</v>
      </c>
      <c r="E336" s="206" t="s">
        <v>5413</v>
      </c>
      <c r="F336" s="207" t="s">
        <v>5414</v>
      </c>
      <c r="G336" s="208" t="s">
        <v>328</v>
      </c>
      <c r="H336" s="209">
        <v>36</v>
      </c>
      <c r="I336" s="210"/>
      <c r="J336" s="211">
        <f t="shared" ref="J336:J344" si="80">ROUND(I336*H336,2)</f>
        <v>0</v>
      </c>
      <c r="K336" s="207" t="s">
        <v>234</v>
      </c>
      <c r="L336" s="62"/>
      <c r="M336" s="212" t="s">
        <v>22</v>
      </c>
      <c r="N336" s="213" t="s">
        <v>50</v>
      </c>
      <c r="O336" s="43"/>
      <c r="P336" s="214">
        <f t="shared" ref="P336:P344" si="81">O336*H336</f>
        <v>0</v>
      </c>
      <c r="Q336" s="214">
        <v>0</v>
      </c>
      <c r="R336" s="214">
        <f t="shared" ref="R336:R344" si="82">Q336*H336</f>
        <v>0</v>
      </c>
      <c r="S336" s="214">
        <v>0</v>
      </c>
      <c r="T336" s="215">
        <f t="shared" ref="T336:T344" si="83">S336*H336</f>
        <v>0</v>
      </c>
      <c r="AR336" s="25" t="s">
        <v>304</v>
      </c>
      <c r="AT336" s="25" t="s">
        <v>230</v>
      </c>
      <c r="AU336" s="25" t="s">
        <v>87</v>
      </c>
      <c r="AY336" s="25" t="s">
        <v>228</v>
      </c>
      <c r="BE336" s="216">
        <f t="shared" ref="BE336:BE344" si="84">IF(N336="základní",J336,0)</f>
        <v>0</v>
      </c>
      <c r="BF336" s="216">
        <f t="shared" ref="BF336:BF344" si="85">IF(N336="snížená",J336,0)</f>
        <v>0</v>
      </c>
      <c r="BG336" s="216">
        <f t="shared" ref="BG336:BG344" si="86">IF(N336="zákl. přenesená",J336,0)</f>
        <v>0</v>
      </c>
      <c r="BH336" s="216">
        <f t="shared" ref="BH336:BH344" si="87">IF(N336="sníž. přenesená",J336,0)</f>
        <v>0</v>
      </c>
      <c r="BI336" s="216">
        <f t="shared" ref="BI336:BI344" si="88">IF(N336="nulová",J336,0)</f>
        <v>0</v>
      </c>
      <c r="BJ336" s="25" t="s">
        <v>24</v>
      </c>
      <c r="BK336" s="216">
        <f t="shared" ref="BK336:BK344" si="89">ROUND(I336*H336,2)</f>
        <v>0</v>
      </c>
      <c r="BL336" s="25" t="s">
        <v>304</v>
      </c>
      <c r="BM336" s="25" t="s">
        <v>5693</v>
      </c>
    </row>
    <row r="337" spans="2:65" s="1" customFormat="1" ht="22.5" customHeight="1">
      <c r="B337" s="42"/>
      <c r="C337" s="205" t="s">
        <v>87</v>
      </c>
      <c r="D337" s="205" t="s">
        <v>230</v>
      </c>
      <c r="E337" s="206" t="s">
        <v>5606</v>
      </c>
      <c r="F337" s="207" t="s">
        <v>5607</v>
      </c>
      <c r="G337" s="208" t="s">
        <v>328</v>
      </c>
      <c r="H337" s="209">
        <v>54</v>
      </c>
      <c r="I337" s="210"/>
      <c r="J337" s="211">
        <f t="shared" si="80"/>
        <v>0</v>
      </c>
      <c r="K337" s="207" t="s">
        <v>234</v>
      </c>
      <c r="L337" s="62"/>
      <c r="M337" s="212" t="s">
        <v>22</v>
      </c>
      <c r="N337" s="213" t="s">
        <v>50</v>
      </c>
      <c r="O337" s="43"/>
      <c r="P337" s="214">
        <f t="shared" si="81"/>
        <v>0</v>
      </c>
      <c r="Q337" s="214">
        <v>0</v>
      </c>
      <c r="R337" s="214">
        <f t="shared" si="82"/>
        <v>0</v>
      </c>
      <c r="S337" s="214">
        <v>0</v>
      </c>
      <c r="T337" s="215">
        <f t="shared" si="83"/>
        <v>0</v>
      </c>
      <c r="AR337" s="25" t="s">
        <v>304</v>
      </c>
      <c r="AT337" s="25" t="s">
        <v>230</v>
      </c>
      <c r="AU337" s="25" t="s">
        <v>87</v>
      </c>
      <c r="AY337" s="25" t="s">
        <v>228</v>
      </c>
      <c r="BE337" s="216">
        <f t="shared" si="84"/>
        <v>0</v>
      </c>
      <c r="BF337" s="216">
        <f t="shared" si="85"/>
        <v>0</v>
      </c>
      <c r="BG337" s="216">
        <f t="shared" si="86"/>
        <v>0</v>
      </c>
      <c r="BH337" s="216">
        <f t="shared" si="87"/>
        <v>0</v>
      </c>
      <c r="BI337" s="216">
        <f t="shared" si="88"/>
        <v>0</v>
      </c>
      <c r="BJ337" s="25" t="s">
        <v>24</v>
      </c>
      <c r="BK337" s="216">
        <f t="shared" si="89"/>
        <v>0</v>
      </c>
      <c r="BL337" s="25" t="s">
        <v>304</v>
      </c>
      <c r="BM337" s="25" t="s">
        <v>5694</v>
      </c>
    </row>
    <row r="338" spans="2:65" s="1" customFormat="1" ht="22.5" customHeight="1">
      <c r="B338" s="42"/>
      <c r="C338" s="205" t="s">
        <v>101</v>
      </c>
      <c r="D338" s="205" t="s">
        <v>230</v>
      </c>
      <c r="E338" s="206" t="s">
        <v>5416</v>
      </c>
      <c r="F338" s="207" t="s">
        <v>5417</v>
      </c>
      <c r="G338" s="208" t="s">
        <v>328</v>
      </c>
      <c r="H338" s="209">
        <v>102</v>
      </c>
      <c r="I338" s="210"/>
      <c r="J338" s="211">
        <f t="shared" si="80"/>
        <v>0</v>
      </c>
      <c r="K338" s="207" t="s">
        <v>234</v>
      </c>
      <c r="L338" s="62"/>
      <c r="M338" s="212" t="s">
        <v>22</v>
      </c>
      <c r="N338" s="213" t="s">
        <v>50</v>
      </c>
      <c r="O338" s="43"/>
      <c r="P338" s="214">
        <f t="shared" si="81"/>
        <v>0</v>
      </c>
      <c r="Q338" s="214">
        <v>0</v>
      </c>
      <c r="R338" s="214">
        <f t="shared" si="82"/>
        <v>0</v>
      </c>
      <c r="S338" s="214">
        <v>0</v>
      </c>
      <c r="T338" s="215">
        <f t="shared" si="83"/>
        <v>0</v>
      </c>
      <c r="AR338" s="25" t="s">
        <v>304</v>
      </c>
      <c r="AT338" s="25" t="s">
        <v>230</v>
      </c>
      <c r="AU338" s="25" t="s">
        <v>87</v>
      </c>
      <c r="AY338" s="25" t="s">
        <v>228</v>
      </c>
      <c r="BE338" s="216">
        <f t="shared" si="84"/>
        <v>0</v>
      </c>
      <c r="BF338" s="216">
        <f t="shared" si="85"/>
        <v>0</v>
      </c>
      <c r="BG338" s="216">
        <f t="shared" si="86"/>
        <v>0</v>
      </c>
      <c r="BH338" s="216">
        <f t="shared" si="87"/>
        <v>0</v>
      </c>
      <c r="BI338" s="216">
        <f t="shared" si="88"/>
        <v>0</v>
      </c>
      <c r="BJ338" s="25" t="s">
        <v>24</v>
      </c>
      <c r="BK338" s="216">
        <f t="shared" si="89"/>
        <v>0</v>
      </c>
      <c r="BL338" s="25" t="s">
        <v>304</v>
      </c>
      <c r="BM338" s="25" t="s">
        <v>5695</v>
      </c>
    </row>
    <row r="339" spans="2:65" s="1" customFormat="1" ht="22.5" customHeight="1">
      <c r="B339" s="42"/>
      <c r="C339" s="205" t="s">
        <v>235</v>
      </c>
      <c r="D339" s="205" t="s">
        <v>230</v>
      </c>
      <c r="E339" s="206" t="s">
        <v>5696</v>
      </c>
      <c r="F339" s="207" t="s">
        <v>5697</v>
      </c>
      <c r="G339" s="208" t="s">
        <v>515</v>
      </c>
      <c r="H339" s="209">
        <v>2</v>
      </c>
      <c r="I339" s="210"/>
      <c r="J339" s="211">
        <f t="shared" si="80"/>
        <v>0</v>
      </c>
      <c r="K339" s="207" t="s">
        <v>3144</v>
      </c>
      <c r="L339" s="62"/>
      <c r="M339" s="212" t="s">
        <v>22</v>
      </c>
      <c r="N339" s="213" t="s">
        <v>50</v>
      </c>
      <c r="O339" s="43"/>
      <c r="P339" s="214">
        <f t="shared" si="81"/>
        <v>0</v>
      </c>
      <c r="Q339" s="214">
        <v>0</v>
      </c>
      <c r="R339" s="214">
        <f t="shared" si="82"/>
        <v>0</v>
      </c>
      <c r="S339" s="214">
        <v>0</v>
      </c>
      <c r="T339" s="215">
        <f t="shared" si="83"/>
        <v>0</v>
      </c>
      <c r="AR339" s="25" t="s">
        <v>304</v>
      </c>
      <c r="AT339" s="25" t="s">
        <v>230</v>
      </c>
      <c r="AU339" s="25" t="s">
        <v>87</v>
      </c>
      <c r="AY339" s="25" t="s">
        <v>228</v>
      </c>
      <c r="BE339" s="216">
        <f t="shared" si="84"/>
        <v>0</v>
      </c>
      <c r="BF339" s="216">
        <f t="shared" si="85"/>
        <v>0</v>
      </c>
      <c r="BG339" s="216">
        <f t="shared" si="86"/>
        <v>0</v>
      </c>
      <c r="BH339" s="216">
        <f t="shared" si="87"/>
        <v>0</v>
      </c>
      <c r="BI339" s="216">
        <f t="shared" si="88"/>
        <v>0</v>
      </c>
      <c r="BJ339" s="25" t="s">
        <v>24</v>
      </c>
      <c r="BK339" s="216">
        <f t="shared" si="89"/>
        <v>0</v>
      </c>
      <c r="BL339" s="25" t="s">
        <v>304</v>
      </c>
      <c r="BM339" s="25" t="s">
        <v>5698</v>
      </c>
    </row>
    <row r="340" spans="2:65" s="1" customFormat="1" ht="22.5" customHeight="1">
      <c r="B340" s="42"/>
      <c r="C340" s="205" t="s">
        <v>251</v>
      </c>
      <c r="D340" s="205" t="s">
        <v>230</v>
      </c>
      <c r="E340" s="206" t="s">
        <v>5613</v>
      </c>
      <c r="F340" s="207" t="s">
        <v>5614</v>
      </c>
      <c r="G340" s="208" t="s">
        <v>515</v>
      </c>
      <c r="H340" s="209">
        <v>4</v>
      </c>
      <c r="I340" s="210"/>
      <c r="J340" s="211">
        <f t="shared" si="80"/>
        <v>0</v>
      </c>
      <c r="K340" s="207" t="s">
        <v>3144</v>
      </c>
      <c r="L340" s="62"/>
      <c r="M340" s="212" t="s">
        <v>22</v>
      </c>
      <c r="N340" s="213" t="s">
        <v>50</v>
      </c>
      <c r="O340" s="43"/>
      <c r="P340" s="214">
        <f t="shared" si="81"/>
        <v>0</v>
      </c>
      <c r="Q340" s="214">
        <v>0</v>
      </c>
      <c r="R340" s="214">
        <f t="shared" si="82"/>
        <v>0</v>
      </c>
      <c r="S340" s="214">
        <v>0</v>
      </c>
      <c r="T340" s="215">
        <f t="shared" si="83"/>
        <v>0</v>
      </c>
      <c r="AR340" s="25" t="s">
        <v>304</v>
      </c>
      <c r="AT340" s="25" t="s">
        <v>230</v>
      </c>
      <c r="AU340" s="25" t="s">
        <v>87</v>
      </c>
      <c r="AY340" s="25" t="s">
        <v>228</v>
      </c>
      <c r="BE340" s="216">
        <f t="shared" si="84"/>
        <v>0</v>
      </c>
      <c r="BF340" s="216">
        <f t="shared" si="85"/>
        <v>0</v>
      </c>
      <c r="BG340" s="216">
        <f t="shared" si="86"/>
        <v>0</v>
      </c>
      <c r="BH340" s="216">
        <f t="shared" si="87"/>
        <v>0</v>
      </c>
      <c r="BI340" s="216">
        <f t="shared" si="88"/>
        <v>0</v>
      </c>
      <c r="BJ340" s="25" t="s">
        <v>24</v>
      </c>
      <c r="BK340" s="216">
        <f t="shared" si="89"/>
        <v>0</v>
      </c>
      <c r="BL340" s="25" t="s">
        <v>304</v>
      </c>
      <c r="BM340" s="25" t="s">
        <v>5699</v>
      </c>
    </row>
    <row r="341" spans="2:65" s="1" customFormat="1" ht="22.5" customHeight="1">
      <c r="B341" s="42"/>
      <c r="C341" s="205" t="s">
        <v>255</v>
      </c>
      <c r="D341" s="205" t="s">
        <v>230</v>
      </c>
      <c r="E341" s="206" t="s">
        <v>5700</v>
      </c>
      <c r="F341" s="207" t="s">
        <v>5701</v>
      </c>
      <c r="G341" s="208" t="s">
        <v>515</v>
      </c>
      <c r="H341" s="209">
        <v>4</v>
      </c>
      <c r="I341" s="210"/>
      <c r="J341" s="211">
        <f t="shared" si="80"/>
        <v>0</v>
      </c>
      <c r="K341" s="207" t="s">
        <v>3144</v>
      </c>
      <c r="L341" s="62"/>
      <c r="M341" s="212" t="s">
        <v>22</v>
      </c>
      <c r="N341" s="213" t="s">
        <v>50</v>
      </c>
      <c r="O341" s="43"/>
      <c r="P341" s="214">
        <f t="shared" si="81"/>
        <v>0</v>
      </c>
      <c r="Q341" s="214">
        <v>0</v>
      </c>
      <c r="R341" s="214">
        <f t="shared" si="82"/>
        <v>0</v>
      </c>
      <c r="S341" s="214">
        <v>0</v>
      </c>
      <c r="T341" s="215">
        <f t="shared" si="83"/>
        <v>0</v>
      </c>
      <c r="AR341" s="25" t="s">
        <v>304</v>
      </c>
      <c r="AT341" s="25" t="s">
        <v>230</v>
      </c>
      <c r="AU341" s="25" t="s">
        <v>87</v>
      </c>
      <c r="AY341" s="25" t="s">
        <v>228</v>
      </c>
      <c r="BE341" s="216">
        <f t="shared" si="84"/>
        <v>0</v>
      </c>
      <c r="BF341" s="216">
        <f t="shared" si="85"/>
        <v>0</v>
      </c>
      <c r="BG341" s="216">
        <f t="shared" si="86"/>
        <v>0</v>
      </c>
      <c r="BH341" s="216">
        <f t="shared" si="87"/>
        <v>0</v>
      </c>
      <c r="BI341" s="216">
        <f t="shared" si="88"/>
        <v>0</v>
      </c>
      <c r="BJ341" s="25" t="s">
        <v>24</v>
      </c>
      <c r="BK341" s="216">
        <f t="shared" si="89"/>
        <v>0</v>
      </c>
      <c r="BL341" s="25" t="s">
        <v>304</v>
      </c>
      <c r="BM341" s="25" t="s">
        <v>5702</v>
      </c>
    </row>
    <row r="342" spans="2:65" s="1" customFormat="1" ht="22.5" customHeight="1">
      <c r="B342" s="42"/>
      <c r="C342" s="205" t="s">
        <v>260</v>
      </c>
      <c r="D342" s="205" t="s">
        <v>230</v>
      </c>
      <c r="E342" s="206" t="s">
        <v>5437</v>
      </c>
      <c r="F342" s="207" t="s">
        <v>5438</v>
      </c>
      <c r="G342" s="208" t="s">
        <v>328</v>
      </c>
      <c r="H342" s="209">
        <v>192</v>
      </c>
      <c r="I342" s="210"/>
      <c r="J342" s="211">
        <f t="shared" si="80"/>
        <v>0</v>
      </c>
      <c r="K342" s="207" t="s">
        <v>234</v>
      </c>
      <c r="L342" s="62"/>
      <c r="M342" s="212" t="s">
        <v>22</v>
      </c>
      <c r="N342" s="213" t="s">
        <v>50</v>
      </c>
      <c r="O342" s="43"/>
      <c r="P342" s="214">
        <f t="shared" si="81"/>
        <v>0</v>
      </c>
      <c r="Q342" s="214">
        <v>0</v>
      </c>
      <c r="R342" s="214">
        <f t="shared" si="82"/>
        <v>0</v>
      </c>
      <c r="S342" s="214">
        <v>0</v>
      </c>
      <c r="T342" s="215">
        <f t="shared" si="83"/>
        <v>0</v>
      </c>
      <c r="AR342" s="25" t="s">
        <v>304</v>
      </c>
      <c r="AT342" s="25" t="s">
        <v>230</v>
      </c>
      <c r="AU342" s="25" t="s">
        <v>87</v>
      </c>
      <c r="AY342" s="25" t="s">
        <v>228</v>
      </c>
      <c r="BE342" s="216">
        <f t="shared" si="84"/>
        <v>0</v>
      </c>
      <c r="BF342" s="216">
        <f t="shared" si="85"/>
        <v>0</v>
      </c>
      <c r="BG342" s="216">
        <f t="shared" si="86"/>
        <v>0</v>
      </c>
      <c r="BH342" s="216">
        <f t="shared" si="87"/>
        <v>0</v>
      </c>
      <c r="BI342" s="216">
        <f t="shared" si="88"/>
        <v>0</v>
      </c>
      <c r="BJ342" s="25" t="s">
        <v>24</v>
      </c>
      <c r="BK342" s="216">
        <f t="shared" si="89"/>
        <v>0</v>
      </c>
      <c r="BL342" s="25" t="s">
        <v>304</v>
      </c>
      <c r="BM342" s="25" t="s">
        <v>5703</v>
      </c>
    </row>
    <row r="343" spans="2:65" s="1" customFormat="1" ht="22.5" customHeight="1">
      <c r="B343" s="42"/>
      <c r="C343" s="205" t="s">
        <v>267</v>
      </c>
      <c r="D343" s="205" t="s">
        <v>230</v>
      </c>
      <c r="E343" s="206" t="s">
        <v>5443</v>
      </c>
      <c r="F343" s="207" t="s">
        <v>5444</v>
      </c>
      <c r="G343" s="208" t="s">
        <v>515</v>
      </c>
      <c r="H343" s="209">
        <v>2</v>
      </c>
      <c r="I343" s="210"/>
      <c r="J343" s="211">
        <f t="shared" si="80"/>
        <v>0</v>
      </c>
      <c r="K343" s="207" t="s">
        <v>234</v>
      </c>
      <c r="L343" s="62"/>
      <c r="M343" s="212" t="s">
        <v>22</v>
      </c>
      <c r="N343" s="213" t="s">
        <v>50</v>
      </c>
      <c r="O343" s="43"/>
      <c r="P343" s="214">
        <f t="shared" si="81"/>
        <v>0</v>
      </c>
      <c r="Q343" s="214">
        <v>0</v>
      </c>
      <c r="R343" s="214">
        <f t="shared" si="82"/>
        <v>0</v>
      </c>
      <c r="S343" s="214">
        <v>0</v>
      </c>
      <c r="T343" s="215">
        <f t="shared" si="83"/>
        <v>0</v>
      </c>
      <c r="AR343" s="25" t="s">
        <v>304</v>
      </c>
      <c r="AT343" s="25" t="s">
        <v>230</v>
      </c>
      <c r="AU343" s="25" t="s">
        <v>87</v>
      </c>
      <c r="AY343" s="25" t="s">
        <v>228</v>
      </c>
      <c r="BE343" s="216">
        <f t="shared" si="84"/>
        <v>0</v>
      </c>
      <c r="BF343" s="216">
        <f t="shared" si="85"/>
        <v>0</v>
      </c>
      <c r="BG343" s="216">
        <f t="shared" si="86"/>
        <v>0</v>
      </c>
      <c r="BH343" s="216">
        <f t="shared" si="87"/>
        <v>0</v>
      </c>
      <c r="BI343" s="216">
        <f t="shared" si="88"/>
        <v>0</v>
      </c>
      <c r="BJ343" s="25" t="s">
        <v>24</v>
      </c>
      <c r="BK343" s="216">
        <f t="shared" si="89"/>
        <v>0</v>
      </c>
      <c r="BL343" s="25" t="s">
        <v>304</v>
      </c>
      <c r="BM343" s="25" t="s">
        <v>5704</v>
      </c>
    </row>
    <row r="344" spans="2:65" s="1" customFormat="1" ht="22.5" customHeight="1">
      <c r="B344" s="42"/>
      <c r="C344" s="205" t="s">
        <v>272</v>
      </c>
      <c r="D344" s="205" t="s">
        <v>230</v>
      </c>
      <c r="E344" s="206" t="s">
        <v>5449</v>
      </c>
      <c r="F344" s="207" t="s">
        <v>5450</v>
      </c>
      <c r="G344" s="208" t="s">
        <v>1024</v>
      </c>
      <c r="H344" s="279"/>
      <c r="I344" s="210"/>
      <c r="J344" s="211">
        <f t="shared" si="80"/>
        <v>0</v>
      </c>
      <c r="K344" s="207" t="s">
        <v>234</v>
      </c>
      <c r="L344" s="62"/>
      <c r="M344" s="212" t="s">
        <v>22</v>
      </c>
      <c r="N344" s="213" t="s">
        <v>50</v>
      </c>
      <c r="O344" s="43"/>
      <c r="P344" s="214">
        <f t="shared" si="81"/>
        <v>0</v>
      </c>
      <c r="Q344" s="214">
        <v>0</v>
      </c>
      <c r="R344" s="214">
        <f t="shared" si="82"/>
        <v>0</v>
      </c>
      <c r="S344" s="214">
        <v>0</v>
      </c>
      <c r="T344" s="215">
        <f t="shared" si="83"/>
        <v>0</v>
      </c>
      <c r="AR344" s="25" t="s">
        <v>304</v>
      </c>
      <c r="AT344" s="25" t="s">
        <v>230</v>
      </c>
      <c r="AU344" s="25" t="s">
        <v>87</v>
      </c>
      <c r="AY344" s="25" t="s">
        <v>228</v>
      </c>
      <c r="BE344" s="216">
        <f t="shared" si="84"/>
        <v>0</v>
      </c>
      <c r="BF344" s="216">
        <f t="shared" si="85"/>
        <v>0</v>
      </c>
      <c r="BG344" s="216">
        <f t="shared" si="86"/>
        <v>0</v>
      </c>
      <c r="BH344" s="216">
        <f t="shared" si="87"/>
        <v>0</v>
      </c>
      <c r="BI344" s="216">
        <f t="shared" si="88"/>
        <v>0</v>
      </c>
      <c r="BJ344" s="25" t="s">
        <v>24</v>
      </c>
      <c r="BK344" s="216">
        <f t="shared" si="89"/>
        <v>0</v>
      </c>
      <c r="BL344" s="25" t="s">
        <v>304</v>
      </c>
      <c r="BM344" s="25" t="s">
        <v>5705</v>
      </c>
    </row>
    <row r="345" spans="2:65" s="11" customFormat="1" ht="29.85" customHeight="1">
      <c r="B345" s="188"/>
      <c r="C345" s="189"/>
      <c r="D345" s="202" t="s">
        <v>78</v>
      </c>
      <c r="E345" s="203" t="s">
        <v>3151</v>
      </c>
      <c r="F345" s="203" t="s">
        <v>5452</v>
      </c>
      <c r="G345" s="189"/>
      <c r="H345" s="189"/>
      <c r="I345" s="192"/>
      <c r="J345" s="204">
        <f>BK345</f>
        <v>0</v>
      </c>
      <c r="K345" s="189"/>
      <c r="L345" s="194"/>
      <c r="M345" s="195"/>
      <c r="N345" s="196"/>
      <c r="O345" s="196"/>
      <c r="P345" s="197">
        <f>SUM(P346:P364)</f>
        <v>0</v>
      </c>
      <c r="Q345" s="196"/>
      <c r="R345" s="197">
        <f>SUM(R346:R364)</f>
        <v>0</v>
      </c>
      <c r="S345" s="196"/>
      <c r="T345" s="198">
        <f>SUM(T346:T364)</f>
        <v>0</v>
      </c>
      <c r="AR345" s="199" t="s">
        <v>87</v>
      </c>
      <c r="AT345" s="200" t="s">
        <v>78</v>
      </c>
      <c r="AU345" s="200" t="s">
        <v>24</v>
      </c>
      <c r="AY345" s="199" t="s">
        <v>228</v>
      </c>
      <c r="BK345" s="201">
        <f>SUM(BK346:BK364)</f>
        <v>0</v>
      </c>
    </row>
    <row r="346" spans="2:65" s="1" customFormat="1" ht="22.5" customHeight="1">
      <c r="B346" s="42"/>
      <c r="C346" s="205" t="s">
        <v>24</v>
      </c>
      <c r="D346" s="205" t="s">
        <v>230</v>
      </c>
      <c r="E346" s="206" t="s">
        <v>5453</v>
      </c>
      <c r="F346" s="207" t="s">
        <v>5454</v>
      </c>
      <c r="G346" s="208" t="s">
        <v>515</v>
      </c>
      <c r="H346" s="209">
        <v>4</v>
      </c>
      <c r="I346" s="210"/>
      <c r="J346" s="211">
        <f t="shared" ref="J346:J364" si="90">ROUND(I346*H346,2)</f>
        <v>0</v>
      </c>
      <c r="K346" s="207" t="s">
        <v>234</v>
      </c>
      <c r="L346" s="62"/>
      <c r="M346" s="212" t="s">
        <v>22</v>
      </c>
      <c r="N346" s="213" t="s">
        <v>50</v>
      </c>
      <c r="O346" s="43"/>
      <c r="P346" s="214">
        <f t="shared" ref="P346:P364" si="91">O346*H346</f>
        <v>0</v>
      </c>
      <c r="Q346" s="214">
        <v>0</v>
      </c>
      <c r="R346" s="214">
        <f t="shared" ref="R346:R364" si="92">Q346*H346</f>
        <v>0</v>
      </c>
      <c r="S346" s="214">
        <v>0</v>
      </c>
      <c r="T346" s="215">
        <f t="shared" ref="T346:T364" si="93">S346*H346</f>
        <v>0</v>
      </c>
      <c r="AR346" s="25" t="s">
        <v>304</v>
      </c>
      <c r="AT346" s="25" t="s">
        <v>230</v>
      </c>
      <c r="AU346" s="25" t="s">
        <v>87</v>
      </c>
      <c r="AY346" s="25" t="s">
        <v>228</v>
      </c>
      <c r="BE346" s="216">
        <f t="shared" ref="BE346:BE364" si="94">IF(N346="základní",J346,0)</f>
        <v>0</v>
      </c>
      <c r="BF346" s="216">
        <f t="shared" ref="BF346:BF364" si="95">IF(N346="snížená",J346,0)</f>
        <v>0</v>
      </c>
      <c r="BG346" s="216">
        <f t="shared" ref="BG346:BG364" si="96">IF(N346="zákl. přenesená",J346,0)</f>
        <v>0</v>
      </c>
      <c r="BH346" s="216">
        <f t="shared" ref="BH346:BH364" si="97">IF(N346="sníž. přenesená",J346,0)</f>
        <v>0</v>
      </c>
      <c r="BI346" s="216">
        <f t="shared" ref="BI346:BI364" si="98">IF(N346="nulová",J346,0)</f>
        <v>0</v>
      </c>
      <c r="BJ346" s="25" t="s">
        <v>24</v>
      </c>
      <c r="BK346" s="216">
        <f t="shared" ref="BK346:BK364" si="99">ROUND(I346*H346,2)</f>
        <v>0</v>
      </c>
      <c r="BL346" s="25" t="s">
        <v>304</v>
      </c>
      <c r="BM346" s="25" t="s">
        <v>5706</v>
      </c>
    </row>
    <row r="347" spans="2:65" s="1" customFormat="1" ht="22.5" customHeight="1">
      <c r="B347" s="42"/>
      <c r="C347" s="205" t="s">
        <v>87</v>
      </c>
      <c r="D347" s="205" t="s">
        <v>230</v>
      </c>
      <c r="E347" s="206" t="s">
        <v>5456</v>
      </c>
      <c r="F347" s="207" t="s">
        <v>5457</v>
      </c>
      <c r="G347" s="208" t="s">
        <v>515</v>
      </c>
      <c r="H347" s="209">
        <v>20</v>
      </c>
      <c r="I347" s="210"/>
      <c r="J347" s="211">
        <f t="shared" si="90"/>
        <v>0</v>
      </c>
      <c r="K347" s="207" t="s">
        <v>234</v>
      </c>
      <c r="L347" s="62"/>
      <c r="M347" s="212" t="s">
        <v>22</v>
      </c>
      <c r="N347" s="213" t="s">
        <v>50</v>
      </c>
      <c r="O347" s="43"/>
      <c r="P347" s="214">
        <f t="shared" si="91"/>
        <v>0</v>
      </c>
      <c r="Q347" s="214">
        <v>0</v>
      </c>
      <c r="R347" s="214">
        <f t="shared" si="92"/>
        <v>0</v>
      </c>
      <c r="S347" s="214">
        <v>0</v>
      </c>
      <c r="T347" s="215">
        <f t="shared" si="93"/>
        <v>0</v>
      </c>
      <c r="AR347" s="25" t="s">
        <v>304</v>
      </c>
      <c r="AT347" s="25" t="s">
        <v>230</v>
      </c>
      <c r="AU347" s="25" t="s">
        <v>87</v>
      </c>
      <c r="AY347" s="25" t="s">
        <v>228</v>
      </c>
      <c r="BE347" s="216">
        <f t="shared" si="94"/>
        <v>0</v>
      </c>
      <c r="BF347" s="216">
        <f t="shared" si="95"/>
        <v>0</v>
      </c>
      <c r="BG347" s="216">
        <f t="shared" si="96"/>
        <v>0</v>
      </c>
      <c r="BH347" s="216">
        <f t="shared" si="97"/>
        <v>0</v>
      </c>
      <c r="BI347" s="216">
        <f t="shared" si="98"/>
        <v>0</v>
      </c>
      <c r="BJ347" s="25" t="s">
        <v>24</v>
      </c>
      <c r="BK347" s="216">
        <f t="shared" si="99"/>
        <v>0</v>
      </c>
      <c r="BL347" s="25" t="s">
        <v>304</v>
      </c>
      <c r="BM347" s="25" t="s">
        <v>5707</v>
      </c>
    </row>
    <row r="348" spans="2:65" s="1" customFormat="1" ht="22.5" customHeight="1">
      <c r="B348" s="42"/>
      <c r="C348" s="205" t="s">
        <v>101</v>
      </c>
      <c r="D348" s="205" t="s">
        <v>230</v>
      </c>
      <c r="E348" s="206" t="s">
        <v>5623</v>
      </c>
      <c r="F348" s="207" t="s">
        <v>5624</v>
      </c>
      <c r="G348" s="208" t="s">
        <v>515</v>
      </c>
      <c r="H348" s="209">
        <v>4</v>
      </c>
      <c r="I348" s="210"/>
      <c r="J348" s="211">
        <f t="shared" si="90"/>
        <v>0</v>
      </c>
      <c r="K348" s="207" t="s">
        <v>234</v>
      </c>
      <c r="L348" s="62"/>
      <c r="M348" s="212" t="s">
        <v>22</v>
      </c>
      <c r="N348" s="213" t="s">
        <v>50</v>
      </c>
      <c r="O348" s="43"/>
      <c r="P348" s="214">
        <f t="shared" si="91"/>
        <v>0</v>
      </c>
      <c r="Q348" s="214">
        <v>0</v>
      </c>
      <c r="R348" s="214">
        <f t="shared" si="92"/>
        <v>0</v>
      </c>
      <c r="S348" s="214">
        <v>0</v>
      </c>
      <c r="T348" s="215">
        <f t="shared" si="93"/>
        <v>0</v>
      </c>
      <c r="AR348" s="25" t="s">
        <v>304</v>
      </c>
      <c r="AT348" s="25" t="s">
        <v>230</v>
      </c>
      <c r="AU348" s="25" t="s">
        <v>87</v>
      </c>
      <c r="AY348" s="25" t="s">
        <v>228</v>
      </c>
      <c r="BE348" s="216">
        <f t="shared" si="94"/>
        <v>0</v>
      </c>
      <c r="BF348" s="216">
        <f t="shared" si="95"/>
        <v>0</v>
      </c>
      <c r="BG348" s="216">
        <f t="shared" si="96"/>
        <v>0</v>
      </c>
      <c r="BH348" s="216">
        <f t="shared" si="97"/>
        <v>0</v>
      </c>
      <c r="BI348" s="216">
        <f t="shared" si="98"/>
        <v>0</v>
      </c>
      <c r="BJ348" s="25" t="s">
        <v>24</v>
      </c>
      <c r="BK348" s="216">
        <f t="shared" si="99"/>
        <v>0</v>
      </c>
      <c r="BL348" s="25" t="s">
        <v>304</v>
      </c>
      <c r="BM348" s="25" t="s">
        <v>5708</v>
      </c>
    </row>
    <row r="349" spans="2:65" s="1" customFormat="1" ht="22.5" customHeight="1">
      <c r="B349" s="42"/>
      <c r="C349" s="205" t="s">
        <v>235</v>
      </c>
      <c r="D349" s="205" t="s">
        <v>230</v>
      </c>
      <c r="E349" s="206" t="s">
        <v>5462</v>
      </c>
      <c r="F349" s="207" t="s">
        <v>5463</v>
      </c>
      <c r="G349" s="208" t="s">
        <v>515</v>
      </c>
      <c r="H349" s="209">
        <v>14</v>
      </c>
      <c r="I349" s="210"/>
      <c r="J349" s="211">
        <f t="shared" si="90"/>
        <v>0</v>
      </c>
      <c r="K349" s="207" t="s">
        <v>234</v>
      </c>
      <c r="L349" s="62"/>
      <c r="M349" s="212" t="s">
        <v>22</v>
      </c>
      <c r="N349" s="213" t="s">
        <v>50</v>
      </c>
      <c r="O349" s="43"/>
      <c r="P349" s="214">
        <f t="shared" si="91"/>
        <v>0</v>
      </c>
      <c r="Q349" s="214">
        <v>0</v>
      </c>
      <c r="R349" s="214">
        <f t="shared" si="92"/>
        <v>0</v>
      </c>
      <c r="S349" s="214">
        <v>0</v>
      </c>
      <c r="T349" s="215">
        <f t="shared" si="93"/>
        <v>0</v>
      </c>
      <c r="AR349" s="25" t="s">
        <v>304</v>
      </c>
      <c r="AT349" s="25" t="s">
        <v>230</v>
      </c>
      <c r="AU349" s="25" t="s">
        <v>87</v>
      </c>
      <c r="AY349" s="25" t="s">
        <v>228</v>
      </c>
      <c r="BE349" s="216">
        <f t="shared" si="94"/>
        <v>0</v>
      </c>
      <c r="BF349" s="216">
        <f t="shared" si="95"/>
        <v>0</v>
      </c>
      <c r="BG349" s="216">
        <f t="shared" si="96"/>
        <v>0</v>
      </c>
      <c r="BH349" s="216">
        <f t="shared" si="97"/>
        <v>0</v>
      </c>
      <c r="BI349" s="216">
        <f t="shared" si="98"/>
        <v>0</v>
      </c>
      <c r="BJ349" s="25" t="s">
        <v>24</v>
      </c>
      <c r="BK349" s="216">
        <f t="shared" si="99"/>
        <v>0</v>
      </c>
      <c r="BL349" s="25" t="s">
        <v>304</v>
      </c>
      <c r="BM349" s="25" t="s">
        <v>5709</v>
      </c>
    </row>
    <row r="350" spans="2:65" s="1" customFormat="1" ht="22.5" customHeight="1">
      <c r="B350" s="42"/>
      <c r="C350" s="205" t="s">
        <v>251</v>
      </c>
      <c r="D350" s="205" t="s">
        <v>230</v>
      </c>
      <c r="E350" s="206" t="s">
        <v>5465</v>
      </c>
      <c r="F350" s="207" t="s">
        <v>5466</v>
      </c>
      <c r="G350" s="208" t="s">
        <v>515</v>
      </c>
      <c r="H350" s="209">
        <v>12</v>
      </c>
      <c r="I350" s="210"/>
      <c r="J350" s="211">
        <f t="shared" si="90"/>
        <v>0</v>
      </c>
      <c r="K350" s="207" t="s">
        <v>234</v>
      </c>
      <c r="L350" s="62"/>
      <c r="M350" s="212" t="s">
        <v>22</v>
      </c>
      <c r="N350" s="213" t="s">
        <v>50</v>
      </c>
      <c r="O350" s="43"/>
      <c r="P350" s="214">
        <f t="shared" si="91"/>
        <v>0</v>
      </c>
      <c r="Q350" s="214">
        <v>0</v>
      </c>
      <c r="R350" s="214">
        <f t="shared" si="92"/>
        <v>0</v>
      </c>
      <c r="S350" s="214">
        <v>0</v>
      </c>
      <c r="T350" s="215">
        <f t="shared" si="93"/>
        <v>0</v>
      </c>
      <c r="AR350" s="25" t="s">
        <v>304</v>
      </c>
      <c r="AT350" s="25" t="s">
        <v>230</v>
      </c>
      <c r="AU350" s="25" t="s">
        <v>87</v>
      </c>
      <c r="AY350" s="25" t="s">
        <v>228</v>
      </c>
      <c r="BE350" s="216">
        <f t="shared" si="94"/>
        <v>0</v>
      </c>
      <c r="BF350" s="216">
        <f t="shared" si="95"/>
        <v>0</v>
      </c>
      <c r="BG350" s="216">
        <f t="shared" si="96"/>
        <v>0</v>
      </c>
      <c r="BH350" s="216">
        <f t="shared" si="97"/>
        <v>0</v>
      </c>
      <c r="BI350" s="216">
        <f t="shared" si="98"/>
        <v>0</v>
      </c>
      <c r="BJ350" s="25" t="s">
        <v>24</v>
      </c>
      <c r="BK350" s="216">
        <f t="shared" si="99"/>
        <v>0</v>
      </c>
      <c r="BL350" s="25" t="s">
        <v>304</v>
      </c>
      <c r="BM350" s="25" t="s">
        <v>5710</v>
      </c>
    </row>
    <row r="351" spans="2:65" s="1" customFormat="1" ht="22.5" customHeight="1">
      <c r="B351" s="42"/>
      <c r="C351" s="205" t="s">
        <v>255</v>
      </c>
      <c r="D351" s="205" t="s">
        <v>230</v>
      </c>
      <c r="E351" s="206" t="s">
        <v>5483</v>
      </c>
      <c r="F351" s="207" t="s">
        <v>5484</v>
      </c>
      <c r="G351" s="208" t="s">
        <v>515</v>
      </c>
      <c r="H351" s="209">
        <v>4</v>
      </c>
      <c r="I351" s="210"/>
      <c r="J351" s="211">
        <f t="shared" si="90"/>
        <v>0</v>
      </c>
      <c r="K351" s="207" t="s">
        <v>234</v>
      </c>
      <c r="L351" s="62"/>
      <c r="M351" s="212" t="s">
        <v>22</v>
      </c>
      <c r="N351" s="213" t="s">
        <v>50</v>
      </c>
      <c r="O351" s="43"/>
      <c r="P351" s="214">
        <f t="shared" si="91"/>
        <v>0</v>
      </c>
      <c r="Q351" s="214">
        <v>0</v>
      </c>
      <c r="R351" s="214">
        <f t="shared" si="92"/>
        <v>0</v>
      </c>
      <c r="S351" s="214">
        <v>0</v>
      </c>
      <c r="T351" s="215">
        <f t="shared" si="93"/>
        <v>0</v>
      </c>
      <c r="AR351" s="25" t="s">
        <v>304</v>
      </c>
      <c r="AT351" s="25" t="s">
        <v>230</v>
      </c>
      <c r="AU351" s="25" t="s">
        <v>87</v>
      </c>
      <c r="AY351" s="25" t="s">
        <v>228</v>
      </c>
      <c r="BE351" s="216">
        <f t="shared" si="94"/>
        <v>0</v>
      </c>
      <c r="BF351" s="216">
        <f t="shared" si="95"/>
        <v>0</v>
      </c>
      <c r="BG351" s="216">
        <f t="shared" si="96"/>
        <v>0</v>
      </c>
      <c r="BH351" s="216">
        <f t="shared" si="97"/>
        <v>0</v>
      </c>
      <c r="BI351" s="216">
        <f t="shared" si="98"/>
        <v>0</v>
      </c>
      <c r="BJ351" s="25" t="s">
        <v>24</v>
      </c>
      <c r="BK351" s="216">
        <f t="shared" si="99"/>
        <v>0</v>
      </c>
      <c r="BL351" s="25" t="s">
        <v>304</v>
      </c>
      <c r="BM351" s="25" t="s">
        <v>5711</v>
      </c>
    </row>
    <row r="352" spans="2:65" s="1" customFormat="1" ht="31.5" customHeight="1">
      <c r="B352" s="42"/>
      <c r="C352" s="205" t="s">
        <v>260</v>
      </c>
      <c r="D352" s="205" t="s">
        <v>230</v>
      </c>
      <c r="E352" s="206" t="s">
        <v>5712</v>
      </c>
      <c r="F352" s="207" t="s">
        <v>5713</v>
      </c>
      <c r="G352" s="208" t="s">
        <v>852</v>
      </c>
      <c r="H352" s="209">
        <v>4</v>
      </c>
      <c r="I352" s="210"/>
      <c r="J352" s="211">
        <f t="shared" si="90"/>
        <v>0</v>
      </c>
      <c r="K352" s="207" t="s">
        <v>3144</v>
      </c>
      <c r="L352" s="62"/>
      <c r="M352" s="212" t="s">
        <v>22</v>
      </c>
      <c r="N352" s="213" t="s">
        <v>50</v>
      </c>
      <c r="O352" s="43"/>
      <c r="P352" s="214">
        <f t="shared" si="91"/>
        <v>0</v>
      </c>
      <c r="Q352" s="214">
        <v>0</v>
      </c>
      <c r="R352" s="214">
        <f t="shared" si="92"/>
        <v>0</v>
      </c>
      <c r="S352" s="214">
        <v>0</v>
      </c>
      <c r="T352" s="215">
        <f t="shared" si="93"/>
        <v>0</v>
      </c>
      <c r="AR352" s="25" t="s">
        <v>304</v>
      </c>
      <c r="AT352" s="25" t="s">
        <v>230</v>
      </c>
      <c r="AU352" s="25" t="s">
        <v>87</v>
      </c>
      <c r="AY352" s="25" t="s">
        <v>228</v>
      </c>
      <c r="BE352" s="216">
        <f t="shared" si="94"/>
        <v>0</v>
      </c>
      <c r="BF352" s="216">
        <f t="shared" si="95"/>
        <v>0</v>
      </c>
      <c r="BG352" s="216">
        <f t="shared" si="96"/>
        <v>0</v>
      </c>
      <c r="BH352" s="216">
        <f t="shared" si="97"/>
        <v>0</v>
      </c>
      <c r="BI352" s="216">
        <f t="shared" si="98"/>
        <v>0</v>
      </c>
      <c r="BJ352" s="25" t="s">
        <v>24</v>
      </c>
      <c r="BK352" s="216">
        <f t="shared" si="99"/>
        <v>0</v>
      </c>
      <c r="BL352" s="25" t="s">
        <v>304</v>
      </c>
      <c r="BM352" s="25" t="s">
        <v>5714</v>
      </c>
    </row>
    <row r="353" spans="2:65" s="1" customFormat="1" ht="22.5" customHeight="1">
      <c r="B353" s="42"/>
      <c r="C353" s="205" t="s">
        <v>267</v>
      </c>
      <c r="D353" s="205" t="s">
        <v>230</v>
      </c>
      <c r="E353" s="206" t="s">
        <v>5631</v>
      </c>
      <c r="F353" s="207" t="s">
        <v>5632</v>
      </c>
      <c r="G353" s="208" t="s">
        <v>852</v>
      </c>
      <c r="H353" s="209">
        <v>8</v>
      </c>
      <c r="I353" s="210"/>
      <c r="J353" s="211">
        <f t="shared" si="90"/>
        <v>0</v>
      </c>
      <c r="K353" s="207" t="s">
        <v>3144</v>
      </c>
      <c r="L353" s="62"/>
      <c r="M353" s="212" t="s">
        <v>22</v>
      </c>
      <c r="N353" s="213" t="s">
        <v>50</v>
      </c>
      <c r="O353" s="43"/>
      <c r="P353" s="214">
        <f t="shared" si="91"/>
        <v>0</v>
      </c>
      <c r="Q353" s="214">
        <v>0</v>
      </c>
      <c r="R353" s="214">
        <f t="shared" si="92"/>
        <v>0</v>
      </c>
      <c r="S353" s="214">
        <v>0</v>
      </c>
      <c r="T353" s="215">
        <f t="shared" si="93"/>
        <v>0</v>
      </c>
      <c r="AR353" s="25" t="s">
        <v>304</v>
      </c>
      <c r="AT353" s="25" t="s">
        <v>230</v>
      </c>
      <c r="AU353" s="25" t="s">
        <v>87</v>
      </c>
      <c r="AY353" s="25" t="s">
        <v>228</v>
      </c>
      <c r="BE353" s="216">
        <f t="shared" si="94"/>
        <v>0</v>
      </c>
      <c r="BF353" s="216">
        <f t="shared" si="95"/>
        <v>0</v>
      </c>
      <c r="BG353" s="216">
        <f t="shared" si="96"/>
        <v>0</v>
      </c>
      <c r="BH353" s="216">
        <f t="shared" si="97"/>
        <v>0</v>
      </c>
      <c r="BI353" s="216">
        <f t="shared" si="98"/>
        <v>0</v>
      </c>
      <c r="BJ353" s="25" t="s">
        <v>24</v>
      </c>
      <c r="BK353" s="216">
        <f t="shared" si="99"/>
        <v>0</v>
      </c>
      <c r="BL353" s="25" t="s">
        <v>304</v>
      </c>
      <c r="BM353" s="25" t="s">
        <v>5715</v>
      </c>
    </row>
    <row r="354" spans="2:65" s="1" customFormat="1" ht="22.5" customHeight="1">
      <c r="B354" s="42"/>
      <c r="C354" s="205" t="s">
        <v>272</v>
      </c>
      <c r="D354" s="205" t="s">
        <v>230</v>
      </c>
      <c r="E354" s="206" t="s">
        <v>5634</v>
      </c>
      <c r="F354" s="207" t="s">
        <v>5635</v>
      </c>
      <c r="G354" s="208" t="s">
        <v>852</v>
      </c>
      <c r="H354" s="209">
        <v>4</v>
      </c>
      <c r="I354" s="210"/>
      <c r="J354" s="211">
        <f t="shared" si="90"/>
        <v>0</v>
      </c>
      <c r="K354" s="207" t="s">
        <v>3144</v>
      </c>
      <c r="L354" s="62"/>
      <c r="M354" s="212" t="s">
        <v>22</v>
      </c>
      <c r="N354" s="213" t="s">
        <v>50</v>
      </c>
      <c r="O354" s="43"/>
      <c r="P354" s="214">
        <f t="shared" si="91"/>
        <v>0</v>
      </c>
      <c r="Q354" s="214">
        <v>0</v>
      </c>
      <c r="R354" s="214">
        <f t="shared" si="92"/>
        <v>0</v>
      </c>
      <c r="S354" s="214">
        <v>0</v>
      </c>
      <c r="T354" s="215">
        <f t="shared" si="93"/>
        <v>0</v>
      </c>
      <c r="AR354" s="25" t="s">
        <v>304</v>
      </c>
      <c r="AT354" s="25" t="s">
        <v>230</v>
      </c>
      <c r="AU354" s="25" t="s">
        <v>87</v>
      </c>
      <c r="AY354" s="25" t="s">
        <v>228</v>
      </c>
      <c r="BE354" s="216">
        <f t="shared" si="94"/>
        <v>0</v>
      </c>
      <c r="BF354" s="216">
        <f t="shared" si="95"/>
        <v>0</v>
      </c>
      <c r="BG354" s="216">
        <f t="shared" si="96"/>
        <v>0</v>
      </c>
      <c r="BH354" s="216">
        <f t="shared" si="97"/>
        <v>0</v>
      </c>
      <c r="BI354" s="216">
        <f t="shared" si="98"/>
        <v>0</v>
      </c>
      <c r="BJ354" s="25" t="s">
        <v>24</v>
      </c>
      <c r="BK354" s="216">
        <f t="shared" si="99"/>
        <v>0</v>
      </c>
      <c r="BL354" s="25" t="s">
        <v>304</v>
      </c>
      <c r="BM354" s="25" t="s">
        <v>5716</v>
      </c>
    </row>
    <row r="355" spans="2:65" s="1" customFormat="1" ht="22.5" customHeight="1">
      <c r="B355" s="42"/>
      <c r="C355" s="205" t="s">
        <v>29</v>
      </c>
      <c r="D355" s="205" t="s">
        <v>230</v>
      </c>
      <c r="E355" s="206" t="s">
        <v>29</v>
      </c>
      <c r="F355" s="207" t="s">
        <v>5511</v>
      </c>
      <c r="G355" s="208" t="s">
        <v>852</v>
      </c>
      <c r="H355" s="209">
        <v>4</v>
      </c>
      <c r="I355" s="210"/>
      <c r="J355" s="211">
        <f t="shared" si="90"/>
        <v>0</v>
      </c>
      <c r="K355" s="207" t="s">
        <v>3144</v>
      </c>
      <c r="L355" s="62"/>
      <c r="M355" s="212" t="s">
        <v>22</v>
      </c>
      <c r="N355" s="213" t="s">
        <v>50</v>
      </c>
      <c r="O355" s="43"/>
      <c r="P355" s="214">
        <f t="shared" si="91"/>
        <v>0</v>
      </c>
      <c r="Q355" s="214">
        <v>0</v>
      </c>
      <c r="R355" s="214">
        <f t="shared" si="92"/>
        <v>0</v>
      </c>
      <c r="S355" s="214">
        <v>0</v>
      </c>
      <c r="T355" s="215">
        <f t="shared" si="93"/>
        <v>0</v>
      </c>
      <c r="AR355" s="25" t="s">
        <v>304</v>
      </c>
      <c r="AT355" s="25" t="s">
        <v>230</v>
      </c>
      <c r="AU355" s="25" t="s">
        <v>87</v>
      </c>
      <c r="AY355" s="25" t="s">
        <v>228</v>
      </c>
      <c r="BE355" s="216">
        <f t="shared" si="94"/>
        <v>0</v>
      </c>
      <c r="BF355" s="216">
        <f t="shared" si="95"/>
        <v>0</v>
      </c>
      <c r="BG355" s="216">
        <f t="shared" si="96"/>
        <v>0</v>
      </c>
      <c r="BH355" s="216">
        <f t="shared" si="97"/>
        <v>0</v>
      </c>
      <c r="BI355" s="216">
        <f t="shared" si="98"/>
        <v>0</v>
      </c>
      <c r="BJ355" s="25" t="s">
        <v>24</v>
      </c>
      <c r="BK355" s="216">
        <f t="shared" si="99"/>
        <v>0</v>
      </c>
      <c r="BL355" s="25" t="s">
        <v>304</v>
      </c>
      <c r="BM355" s="25" t="s">
        <v>5717</v>
      </c>
    </row>
    <row r="356" spans="2:65" s="1" customFormat="1" ht="22.5" customHeight="1">
      <c r="B356" s="42"/>
      <c r="C356" s="205" t="s">
        <v>280</v>
      </c>
      <c r="D356" s="205" t="s">
        <v>230</v>
      </c>
      <c r="E356" s="206" t="s">
        <v>5638</v>
      </c>
      <c r="F356" s="207" t="s">
        <v>5639</v>
      </c>
      <c r="G356" s="208" t="s">
        <v>852</v>
      </c>
      <c r="H356" s="209">
        <v>8</v>
      </c>
      <c r="I356" s="210"/>
      <c r="J356" s="211">
        <f t="shared" si="90"/>
        <v>0</v>
      </c>
      <c r="K356" s="207" t="s">
        <v>3144</v>
      </c>
      <c r="L356" s="62"/>
      <c r="M356" s="212" t="s">
        <v>22</v>
      </c>
      <c r="N356" s="213" t="s">
        <v>50</v>
      </c>
      <c r="O356" s="43"/>
      <c r="P356" s="214">
        <f t="shared" si="91"/>
        <v>0</v>
      </c>
      <c r="Q356" s="214">
        <v>0</v>
      </c>
      <c r="R356" s="214">
        <f t="shared" si="92"/>
        <v>0</v>
      </c>
      <c r="S356" s="214">
        <v>0</v>
      </c>
      <c r="T356" s="215">
        <f t="shared" si="93"/>
        <v>0</v>
      </c>
      <c r="AR356" s="25" t="s">
        <v>304</v>
      </c>
      <c r="AT356" s="25" t="s">
        <v>230</v>
      </c>
      <c r="AU356" s="25" t="s">
        <v>87</v>
      </c>
      <c r="AY356" s="25" t="s">
        <v>228</v>
      </c>
      <c r="BE356" s="216">
        <f t="shared" si="94"/>
        <v>0</v>
      </c>
      <c r="BF356" s="216">
        <f t="shared" si="95"/>
        <v>0</v>
      </c>
      <c r="BG356" s="216">
        <f t="shared" si="96"/>
        <v>0</v>
      </c>
      <c r="BH356" s="216">
        <f t="shared" si="97"/>
        <v>0</v>
      </c>
      <c r="BI356" s="216">
        <f t="shared" si="98"/>
        <v>0</v>
      </c>
      <c r="BJ356" s="25" t="s">
        <v>24</v>
      </c>
      <c r="BK356" s="216">
        <f t="shared" si="99"/>
        <v>0</v>
      </c>
      <c r="BL356" s="25" t="s">
        <v>304</v>
      </c>
      <c r="BM356" s="25" t="s">
        <v>5718</v>
      </c>
    </row>
    <row r="357" spans="2:65" s="1" customFormat="1" ht="22.5" customHeight="1">
      <c r="B357" s="42"/>
      <c r="C357" s="205" t="s">
        <v>285</v>
      </c>
      <c r="D357" s="205" t="s">
        <v>230</v>
      </c>
      <c r="E357" s="206" t="s">
        <v>290</v>
      </c>
      <c r="F357" s="207" t="s">
        <v>5517</v>
      </c>
      <c r="G357" s="208" t="s">
        <v>852</v>
      </c>
      <c r="H357" s="209">
        <v>12</v>
      </c>
      <c r="I357" s="210"/>
      <c r="J357" s="211">
        <f t="shared" si="90"/>
        <v>0</v>
      </c>
      <c r="K357" s="207" t="s">
        <v>3144</v>
      </c>
      <c r="L357" s="62"/>
      <c r="M357" s="212" t="s">
        <v>22</v>
      </c>
      <c r="N357" s="213" t="s">
        <v>50</v>
      </c>
      <c r="O357" s="43"/>
      <c r="P357" s="214">
        <f t="shared" si="91"/>
        <v>0</v>
      </c>
      <c r="Q357" s="214">
        <v>0</v>
      </c>
      <c r="R357" s="214">
        <f t="shared" si="92"/>
        <v>0</v>
      </c>
      <c r="S357" s="214">
        <v>0</v>
      </c>
      <c r="T357" s="215">
        <f t="shared" si="93"/>
        <v>0</v>
      </c>
      <c r="AR357" s="25" t="s">
        <v>304</v>
      </c>
      <c r="AT357" s="25" t="s">
        <v>230</v>
      </c>
      <c r="AU357" s="25" t="s">
        <v>87</v>
      </c>
      <c r="AY357" s="25" t="s">
        <v>228</v>
      </c>
      <c r="BE357" s="216">
        <f t="shared" si="94"/>
        <v>0</v>
      </c>
      <c r="BF357" s="216">
        <f t="shared" si="95"/>
        <v>0</v>
      </c>
      <c r="BG357" s="216">
        <f t="shared" si="96"/>
        <v>0</v>
      </c>
      <c r="BH357" s="216">
        <f t="shared" si="97"/>
        <v>0</v>
      </c>
      <c r="BI357" s="216">
        <f t="shared" si="98"/>
        <v>0</v>
      </c>
      <c r="BJ357" s="25" t="s">
        <v>24</v>
      </c>
      <c r="BK357" s="216">
        <f t="shared" si="99"/>
        <v>0</v>
      </c>
      <c r="BL357" s="25" t="s">
        <v>304</v>
      </c>
      <c r="BM357" s="25" t="s">
        <v>5719</v>
      </c>
    </row>
    <row r="358" spans="2:65" s="1" customFormat="1" ht="22.5" customHeight="1">
      <c r="B358" s="42"/>
      <c r="C358" s="205" t="s">
        <v>290</v>
      </c>
      <c r="D358" s="205" t="s">
        <v>230</v>
      </c>
      <c r="E358" s="206" t="s">
        <v>10</v>
      </c>
      <c r="F358" s="207" t="s">
        <v>5521</v>
      </c>
      <c r="G358" s="208" t="s">
        <v>852</v>
      </c>
      <c r="H358" s="209">
        <v>4</v>
      </c>
      <c r="I358" s="210"/>
      <c r="J358" s="211">
        <f t="shared" si="90"/>
        <v>0</v>
      </c>
      <c r="K358" s="207" t="s">
        <v>3144</v>
      </c>
      <c r="L358" s="62"/>
      <c r="M358" s="212" t="s">
        <v>22</v>
      </c>
      <c r="N358" s="213" t="s">
        <v>50</v>
      </c>
      <c r="O358" s="43"/>
      <c r="P358" s="214">
        <f t="shared" si="91"/>
        <v>0</v>
      </c>
      <c r="Q358" s="214">
        <v>0</v>
      </c>
      <c r="R358" s="214">
        <f t="shared" si="92"/>
        <v>0</v>
      </c>
      <c r="S358" s="214">
        <v>0</v>
      </c>
      <c r="T358" s="215">
        <f t="shared" si="93"/>
        <v>0</v>
      </c>
      <c r="AR358" s="25" t="s">
        <v>304</v>
      </c>
      <c r="AT358" s="25" t="s">
        <v>230</v>
      </c>
      <c r="AU358" s="25" t="s">
        <v>87</v>
      </c>
      <c r="AY358" s="25" t="s">
        <v>228</v>
      </c>
      <c r="BE358" s="216">
        <f t="shared" si="94"/>
        <v>0</v>
      </c>
      <c r="BF358" s="216">
        <f t="shared" si="95"/>
        <v>0</v>
      </c>
      <c r="BG358" s="216">
        <f t="shared" si="96"/>
        <v>0</v>
      </c>
      <c r="BH358" s="216">
        <f t="shared" si="97"/>
        <v>0</v>
      </c>
      <c r="BI358" s="216">
        <f t="shared" si="98"/>
        <v>0</v>
      </c>
      <c r="BJ358" s="25" t="s">
        <v>24</v>
      </c>
      <c r="BK358" s="216">
        <f t="shared" si="99"/>
        <v>0</v>
      </c>
      <c r="BL358" s="25" t="s">
        <v>304</v>
      </c>
      <c r="BM358" s="25" t="s">
        <v>5720</v>
      </c>
    </row>
    <row r="359" spans="2:65" s="1" customFormat="1" ht="22.5" customHeight="1">
      <c r="B359" s="42"/>
      <c r="C359" s="205" t="s">
        <v>295</v>
      </c>
      <c r="D359" s="205" t="s">
        <v>230</v>
      </c>
      <c r="E359" s="206" t="s">
        <v>304</v>
      </c>
      <c r="F359" s="207" t="s">
        <v>5523</v>
      </c>
      <c r="G359" s="208" t="s">
        <v>852</v>
      </c>
      <c r="H359" s="209">
        <v>8</v>
      </c>
      <c r="I359" s="210"/>
      <c r="J359" s="211">
        <f t="shared" si="90"/>
        <v>0</v>
      </c>
      <c r="K359" s="207" t="s">
        <v>3144</v>
      </c>
      <c r="L359" s="62"/>
      <c r="M359" s="212" t="s">
        <v>22</v>
      </c>
      <c r="N359" s="213" t="s">
        <v>50</v>
      </c>
      <c r="O359" s="43"/>
      <c r="P359" s="214">
        <f t="shared" si="91"/>
        <v>0</v>
      </c>
      <c r="Q359" s="214">
        <v>0</v>
      </c>
      <c r="R359" s="214">
        <f t="shared" si="92"/>
        <v>0</v>
      </c>
      <c r="S359" s="214">
        <v>0</v>
      </c>
      <c r="T359" s="215">
        <f t="shared" si="93"/>
        <v>0</v>
      </c>
      <c r="AR359" s="25" t="s">
        <v>304</v>
      </c>
      <c r="AT359" s="25" t="s">
        <v>230</v>
      </c>
      <c r="AU359" s="25" t="s">
        <v>87</v>
      </c>
      <c r="AY359" s="25" t="s">
        <v>228</v>
      </c>
      <c r="BE359" s="216">
        <f t="shared" si="94"/>
        <v>0</v>
      </c>
      <c r="BF359" s="216">
        <f t="shared" si="95"/>
        <v>0</v>
      </c>
      <c r="BG359" s="216">
        <f t="shared" si="96"/>
        <v>0</v>
      </c>
      <c r="BH359" s="216">
        <f t="shared" si="97"/>
        <v>0</v>
      </c>
      <c r="BI359" s="216">
        <f t="shared" si="98"/>
        <v>0</v>
      </c>
      <c r="BJ359" s="25" t="s">
        <v>24</v>
      </c>
      <c r="BK359" s="216">
        <f t="shared" si="99"/>
        <v>0</v>
      </c>
      <c r="BL359" s="25" t="s">
        <v>304</v>
      </c>
      <c r="BM359" s="25" t="s">
        <v>5721</v>
      </c>
    </row>
    <row r="360" spans="2:65" s="1" customFormat="1" ht="22.5" customHeight="1">
      <c r="B360" s="42"/>
      <c r="C360" s="205" t="s">
        <v>10</v>
      </c>
      <c r="D360" s="205" t="s">
        <v>230</v>
      </c>
      <c r="E360" s="206" t="s">
        <v>5645</v>
      </c>
      <c r="F360" s="207" t="s">
        <v>5646</v>
      </c>
      <c r="G360" s="208" t="s">
        <v>852</v>
      </c>
      <c r="H360" s="209">
        <v>8</v>
      </c>
      <c r="I360" s="210"/>
      <c r="J360" s="211">
        <f t="shared" si="90"/>
        <v>0</v>
      </c>
      <c r="K360" s="207" t="s">
        <v>3144</v>
      </c>
      <c r="L360" s="62"/>
      <c r="M360" s="212" t="s">
        <v>22</v>
      </c>
      <c r="N360" s="213" t="s">
        <v>50</v>
      </c>
      <c r="O360" s="43"/>
      <c r="P360" s="214">
        <f t="shared" si="91"/>
        <v>0</v>
      </c>
      <c r="Q360" s="214">
        <v>0</v>
      </c>
      <c r="R360" s="214">
        <f t="shared" si="92"/>
        <v>0</v>
      </c>
      <c r="S360" s="214">
        <v>0</v>
      </c>
      <c r="T360" s="215">
        <f t="shared" si="93"/>
        <v>0</v>
      </c>
      <c r="AR360" s="25" t="s">
        <v>304</v>
      </c>
      <c r="AT360" s="25" t="s">
        <v>230</v>
      </c>
      <c r="AU360" s="25" t="s">
        <v>87</v>
      </c>
      <c r="AY360" s="25" t="s">
        <v>228</v>
      </c>
      <c r="BE360" s="216">
        <f t="shared" si="94"/>
        <v>0</v>
      </c>
      <c r="BF360" s="216">
        <f t="shared" si="95"/>
        <v>0</v>
      </c>
      <c r="BG360" s="216">
        <f t="shared" si="96"/>
        <v>0</v>
      </c>
      <c r="BH360" s="216">
        <f t="shared" si="97"/>
        <v>0</v>
      </c>
      <c r="BI360" s="216">
        <f t="shared" si="98"/>
        <v>0</v>
      </c>
      <c r="BJ360" s="25" t="s">
        <v>24</v>
      </c>
      <c r="BK360" s="216">
        <f t="shared" si="99"/>
        <v>0</v>
      </c>
      <c r="BL360" s="25" t="s">
        <v>304</v>
      </c>
      <c r="BM360" s="25" t="s">
        <v>5722</v>
      </c>
    </row>
    <row r="361" spans="2:65" s="1" customFormat="1" ht="22.5" customHeight="1">
      <c r="B361" s="42"/>
      <c r="C361" s="205" t="s">
        <v>304</v>
      </c>
      <c r="D361" s="205" t="s">
        <v>230</v>
      </c>
      <c r="E361" s="206" t="s">
        <v>5723</v>
      </c>
      <c r="F361" s="207" t="s">
        <v>5724</v>
      </c>
      <c r="G361" s="208" t="s">
        <v>852</v>
      </c>
      <c r="H361" s="209">
        <v>1</v>
      </c>
      <c r="I361" s="210"/>
      <c r="J361" s="211">
        <f t="shared" si="90"/>
        <v>0</v>
      </c>
      <c r="K361" s="207" t="s">
        <v>3144</v>
      </c>
      <c r="L361" s="62"/>
      <c r="M361" s="212" t="s">
        <v>22</v>
      </c>
      <c r="N361" s="213" t="s">
        <v>50</v>
      </c>
      <c r="O361" s="43"/>
      <c r="P361" s="214">
        <f t="shared" si="91"/>
        <v>0</v>
      </c>
      <c r="Q361" s="214">
        <v>0</v>
      </c>
      <c r="R361" s="214">
        <f t="shared" si="92"/>
        <v>0</v>
      </c>
      <c r="S361" s="214">
        <v>0</v>
      </c>
      <c r="T361" s="215">
        <f t="shared" si="93"/>
        <v>0</v>
      </c>
      <c r="AR361" s="25" t="s">
        <v>304</v>
      </c>
      <c r="AT361" s="25" t="s">
        <v>230</v>
      </c>
      <c r="AU361" s="25" t="s">
        <v>87</v>
      </c>
      <c r="AY361" s="25" t="s">
        <v>228</v>
      </c>
      <c r="BE361" s="216">
        <f t="shared" si="94"/>
        <v>0</v>
      </c>
      <c r="BF361" s="216">
        <f t="shared" si="95"/>
        <v>0</v>
      </c>
      <c r="BG361" s="216">
        <f t="shared" si="96"/>
        <v>0</v>
      </c>
      <c r="BH361" s="216">
        <f t="shared" si="97"/>
        <v>0</v>
      </c>
      <c r="BI361" s="216">
        <f t="shared" si="98"/>
        <v>0</v>
      </c>
      <c r="BJ361" s="25" t="s">
        <v>24</v>
      </c>
      <c r="BK361" s="216">
        <f t="shared" si="99"/>
        <v>0</v>
      </c>
      <c r="BL361" s="25" t="s">
        <v>304</v>
      </c>
      <c r="BM361" s="25" t="s">
        <v>5725</v>
      </c>
    </row>
    <row r="362" spans="2:65" s="1" customFormat="1" ht="22.5" customHeight="1">
      <c r="B362" s="42"/>
      <c r="C362" s="205" t="s">
        <v>308</v>
      </c>
      <c r="D362" s="205" t="s">
        <v>230</v>
      </c>
      <c r="E362" s="206" t="s">
        <v>9</v>
      </c>
      <c r="F362" s="207" t="s">
        <v>5653</v>
      </c>
      <c r="G362" s="208" t="s">
        <v>852</v>
      </c>
      <c r="H362" s="209">
        <v>1</v>
      </c>
      <c r="I362" s="210"/>
      <c r="J362" s="211">
        <f t="shared" si="90"/>
        <v>0</v>
      </c>
      <c r="K362" s="207" t="s">
        <v>3144</v>
      </c>
      <c r="L362" s="62"/>
      <c r="M362" s="212" t="s">
        <v>22</v>
      </c>
      <c r="N362" s="213" t="s">
        <v>50</v>
      </c>
      <c r="O362" s="43"/>
      <c r="P362" s="214">
        <f t="shared" si="91"/>
        <v>0</v>
      </c>
      <c r="Q362" s="214">
        <v>0</v>
      </c>
      <c r="R362" s="214">
        <f t="shared" si="92"/>
        <v>0</v>
      </c>
      <c r="S362" s="214">
        <v>0</v>
      </c>
      <c r="T362" s="215">
        <f t="shared" si="93"/>
        <v>0</v>
      </c>
      <c r="AR362" s="25" t="s">
        <v>304</v>
      </c>
      <c r="AT362" s="25" t="s">
        <v>230</v>
      </c>
      <c r="AU362" s="25" t="s">
        <v>87</v>
      </c>
      <c r="AY362" s="25" t="s">
        <v>228</v>
      </c>
      <c r="BE362" s="216">
        <f t="shared" si="94"/>
        <v>0</v>
      </c>
      <c r="BF362" s="216">
        <f t="shared" si="95"/>
        <v>0</v>
      </c>
      <c r="BG362" s="216">
        <f t="shared" si="96"/>
        <v>0</v>
      </c>
      <c r="BH362" s="216">
        <f t="shared" si="97"/>
        <v>0</v>
      </c>
      <c r="BI362" s="216">
        <f t="shared" si="98"/>
        <v>0</v>
      </c>
      <c r="BJ362" s="25" t="s">
        <v>24</v>
      </c>
      <c r="BK362" s="216">
        <f t="shared" si="99"/>
        <v>0</v>
      </c>
      <c r="BL362" s="25" t="s">
        <v>304</v>
      </c>
      <c r="BM362" s="25" t="s">
        <v>5726</v>
      </c>
    </row>
    <row r="363" spans="2:65" s="1" customFormat="1" ht="22.5" customHeight="1">
      <c r="B363" s="42"/>
      <c r="C363" s="205" t="s">
        <v>313</v>
      </c>
      <c r="D363" s="205" t="s">
        <v>230</v>
      </c>
      <c r="E363" s="206" t="s">
        <v>5727</v>
      </c>
      <c r="F363" s="207" t="s">
        <v>5728</v>
      </c>
      <c r="G363" s="208" t="s">
        <v>852</v>
      </c>
      <c r="H363" s="209">
        <v>1</v>
      </c>
      <c r="I363" s="210"/>
      <c r="J363" s="211">
        <f t="shared" si="90"/>
        <v>0</v>
      </c>
      <c r="K363" s="207" t="s">
        <v>3144</v>
      </c>
      <c r="L363" s="62"/>
      <c r="M363" s="212" t="s">
        <v>22</v>
      </c>
      <c r="N363" s="213" t="s">
        <v>50</v>
      </c>
      <c r="O363" s="43"/>
      <c r="P363" s="214">
        <f t="shared" si="91"/>
        <v>0</v>
      </c>
      <c r="Q363" s="214">
        <v>0</v>
      </c>
      <c r="R363" s="214">
        <f t="shared" si="92"/>
        <v>0</v>
      </c>
      <c r="S363" s="214">
        <v>0</v>
      </c>
      <c r="T363" s="215">
        <f t="shared" si="93"/>
        <v>0</v>
      </c>
      <c r="AR363" s="25" t="s">
        <v>304</v>
      </c>
      <c r="AT363" s="25" t="s">
        <v>230</v>
      </c>
      <c r="AU363" s="25" t="s">
        <v>87</v>
      </c>
      <c r="AY363" s="25" t="s">
        <v>228</v>
      </c>
      <c r="BE363" s="216">
        <f t="shared" si="94"/>
        <v>0</v>
      </c>
      <c r="BF363" s="216">
        <f t="shared" si="95"/>
        <v>0</v>
      </c>
      <c r="BG363" s="216">
        <f t="shared" si="96"/>
        <v>0</v>
      </c>
      <c r="BH363" s="216">
        <f t="shared" si="97"/>
        <v>0</v>
      </c>
      <c r="BI363" s="216">
        <f t="shared" si="98"/>
        <v>0</v>
      </c>
      <c r="BJ363" s="25" t="s">
        <v>24</v>
      </c>
      <c r="BK363" s="216">
        <f t="shared" si="99"/>
        <v>0</v>
      </c>
      <c r="BL363" s="25" t="s">
        <v>304</v>
      </c>
      <c r="BM363" s="25" t="s">
        <v>5729</v>
      </c>
    </row>
    <row r="364" spans="2:65" s="1" customFormat="1" ht="22.5" customHeight="1">
      <c r="B364" s="42"/>
      <c r="C364" s="205" t="s">
        <v>319</v>
      </c>
      <c r="D364" s="205" t="s">
        <v>230</v>
      </c>
      <c r="E364" s="206" t="s">
        <v>5531</v>
      </c>
      <c r="F364" s="207" t="s">
        <v>5532</v>
      </c>
      <c r="G364" s="208" t="s">
        <v>1024</v>
      </c>
      <c r="H364" s="279"/>
      <c r="I364" s="210"/>
      <c r="J364" s="211">
        <f t="shared" si="90"/>
        <v>0</v>
      </c>
      <c r="K364" s="207" t="s">
        <v>234</v>
      </c>
      <c r="L364" s="62"/>
      <c r="M364" s="212" t="s">
        <v>22</v>
      </c>
      <c r="N364" s="213" t="s">
        <v>50</v>
      </c>
      <c r="O364" s="43"/>
      <c r="P364" s="214">
        <f t="shared" si="91"/>
        <v>0</v>
      </c>
      <c r="Q364" s="214">
        <v>0</v>
      </c>
      <c r="R364" s="214">
        <f t="shared" si="92"/>
        <v>0</v>
      </c>
      <c r="S364" s="214">
        <v>0</v>
      </c>
      <c r="T364" s="215">
        <f t="shared" si="93"/>
        <v>0</v>
      </c>
      <c r="AR364" s="25" t="s">
        <v>304</v>
      </c>
      <c r="AT364" s="25" t="s">
        <v>230</v>
      </c>
      <c r="AU364" s="25" t="s">
        <v>87</v>
      </c>
      <c r="AY364" s="25" t="s">
        <v>228</v>
      </c>
      <c r="BE364" s="216">
        <f t="shared" si="94"/>
        <v>0</v>
      </c>
      <c r="BF364" s="216">
        <f t="shared" si="95"/>
        <v>0</v>
      </c>
      <c r="BG364" s="216">
        <f t="shared" si="96"/>
        <v>0</v>
      </c>
      <c r="BH364" s="216">
        <f t="shared" si="97"/>
        <v>0</v>
      </c>
      <c r="BI364" s="216">
        <f t="shared" si="98"/>
        <v>0</v>
      </c>
      <c r="BJ364" s="25" t="s">
        <v>24</v>
      </c>
      <c r="BK364" s="216">
        <f t="shared" si="99"/>
        <v>0</v>
      </c>
      <c r="BL364" s="25" t="s">
        <v>304</v>
      </c>
      <c r="BM364" s="25" t="s">
        <v>5730</v>
      </c>
    </row>
    <row r="365" spans="2:65" s="11" customFormat="1" ht="29.85" customHeight="1">
      <c r="B365" s="188"/>
      <c r="C365" s="189"/>
      <c r="D365" s="202" t="s">
        <v>78</v>
      </c>
      <c r="E365" s="203" t="s">
        <v>3202</v>
      </c>
      <c r="F365" s="203" t="s">
        <v>5658</v>
      </c>
      <c r="G365" s="189"/>
      <c r="H365" s="189"/>
      <c r="I365" s="192"/>
      <c r="J365" s="204">
        <f>BK365</f>
        <v>0</v>
      </c>
      <c r="K365" s="189"/>
      <c r="L365" s="194"/>
      <c r="M365" s="195"/>
      <c r="N365" s="196"/>
      <c r="O365" s="196"/>
      <c r="P365" s="197">
        <f>SUM(P366:P368)</f>
        <v>0</v>
      </c>
      <c r="Q365" s="196"/>
      <c r="R365" s="197">
        <f>SUM(R366:R368)</f>
        <v>0</v>
      </c>
      <c r="S365" s="196"/>
      <c r="T365" s="198">
        <f>SUM(T366:T368)</f>
        <v>0</v>
      </c>
      <c r="AR365" s="199" t="s">
        <v>87</v>
      </c>
      <c r="AT365" s="200" t="s">
        <v>78</v>
      </c>
      <c r="AU365" s="200" t="s">
        <v>24</v>
      </c>
      <c r="AY365" s="199" t="s">
        <v>228</v>
      </c>
      <c r="BK365" s="201">
        <f>SUM(BK366:BK368)</f>
        <v>0</v>
      </c>
    </row>
    <row r="366" spans="2:65" s="1" customFormat="1" ht="22.5" customHeight="1">
      <c r="B366" s="42"/>
      <c r="C366" s="205" t="s">
        <v>24</v>
      </c>
      <c r="D366" s="205" t="s">
        <v>230</v>
      </c>
      <c r="E366" s="206" t="s">
        <v>124</v>
      </c>
      <c r="F366" s="207" t="s">
        <v>5659</v>
      </c>
      <c r="G366" s="208" t="s">
        <v>852</v>
      </c>
      <c r="H366" s="209">
        <v>1</v>
      </c>
      <c r="I366" s="210"/>
      <c r="J366" s="211">
        <f>ROUND(I366*H366,2)</f>
        <v>0</v>
      </c>
      <c r="K366" s="207" t="s">
        <v>3144</v>
      </c>
      <c r="L366" s="62"/>
      <c r="M366" s="212" t="s">
        <v>22</v>
      </c>
      <c r="N366" s="213" t="s">
        <v>50</v>
      </c>
      <c r="O366" s="43"/>
      <c r="P366" s="214">
        <f>O366*H366</f>
        <v>0</v>
      </c>
      <c r="Q366" s="214">
        <v>0</v>
      </c>
      <c r="R366" s="214">
        <f>Q366*H366</f>
        <v>0</v>
      </c>
      <c r="S366" s="214">
        <v>0</v>
      </c>
      <c r="T366" s="215">
        <f>S366*H366</f>
        <v>0</v>
      </c>
      <c r="AR366" s="25" t="s">
        <v>304</v>
      </c>
      <c r="AT366" s="25" t="s">
        <v>230</v>
      </c>
      <c r="AU366" s="25" t="s">
        <v>87</v>
      </c>
      <c r="AY366" s="25" t="s">
        <v>228</v>
      </c>
      <c r="BE366" s="216">
        <f>IF(N366="základní",J366,0)</f>
        <v>0</v>
      </c>
      <c r="BF366" s="216">
        <f>IF(N366="snížená",J366,0)</f>
        <v>0</v>
      </c>
      <c r="BG366" s="216">
        <f>IF(N366="zákl. přenesená",J366,0)</f>
        <v>0</v>
      </c>
      <c r="BH366" s="216">
        <f>IF(N366="sníž. přenesená",J366,0)</f>
        <v>0</v>
      </c>
      <c r="BI366" s="216">
        <f>IF(N366="nulová",J366,0)</f>
        <v>0</v>
      </c>
      <c r="BJ366" s="25" t="s">
        <v>24</v>
      </c>
      <c r="BK366" s="216">
        <f>ROUND(I366*H366,2)</f>
        <v>0</v>
      </c>
      <c r="BL366" s="25" t="s">
        <v>304</v>
      </c>
      <c r="BM366" s="25" t="s">
        <v>5731</v>
      </c>
    </row>
    <row r="367" spans="2:65" s="1" customFormat="1" ht="22.5" customHeight="1">
      <c r="B367" s="42"/>
      <c r="C367" s="205" t="s">
        <v>87</v>
      </c>
      <c r="D367" s="205" t="s">
        <v>230</v>
      </c>
      <c r="E367" s="206" t="s">
        <v>5661</v>
      </c>
      <c r="F367" s="207" t="s">
        <v>5662</v>
      </c>
      <c r="G367" s="208" t="s">
        <v>852</v>
      </c>
      <c r="H367" s="209">
        <v>1</v>
      </c>
      <c r="I367" s="210"/>
      <c r="J367" s="211">
        <f>ROUND(I367*H367,2)</f>
        <v>0</v>
      </c>
      <c r="K367" s="207" t="s">
        <v>3144</v>
      </c>
      <c r="L367" s="62"/>
      <c r="M367" s="212" t="s">
        <v>22</v>
      </c>
      <c r="N367" s="213" t="s">
        <v>50</v>
      </c>
      <c r="O367" s="43"/>
      <c r="P367" s="214">
        <f>O367*H367</f>
        <v>0</v>
      </c>
      <c r="Q367" s="214">
        <v>0</v>
      </c>
      <c r="R367" s="214">
        <f>Q367*H367</f>
        <v>0</v>
      </c>
      <c r="S367" s="214">
        <v>0</v>
      </c>
      <c r="T367" s="215">
        <f>S367*H367</f>
        <v>0</v>
      </c>
      <c r="AR367" s="25" t="s">
        <v>304</v>
      </c>
      <c r="AT367" s="25" t="s">
        <v>230</v>
      </c>
      <c r="AU367" s="25" t="s">
        <v>87</v>
      </c>
      <c r="AY367" s="25" t="s">
        <v>228</v>
      </c>
      <c r="BE367" s="216">
        <f>IF(N367="základní",J367,0)</f>
        <v>0</v>
      </c>
      <c r="BF367" s="216">
        <f>IF(N367="snížená",J367,0)</f>
        <v>0</v>
      </c>
      <c r="BG367" s="216">
        <f>IF(N367="zákl. přenesená",J367,0)</f>
        <v>0</v>
      </c>
      <c r="BH367" s="216">
        <f>IF(N367="sníž. přenesená",J367,0)</f>
        <v>0</v>
      </c>
      <c r="BI367" s="216">
        <f>IF(N367="nulová",J367,0)</f>
        <v>0</v>
      </c>
      <c r="BJ367" s="25" t="s">
        <v>24</v>
      </c>
      <c r="BK367" s="216">
        <f>ROUND(I367*H367,2)</f>
        <v>0</v>
      </c>
      <c r="BL367" s="25" t="s">
        <v>304</v>
      </c>
      <c r="BM367" s="25" t="s">
        <v>5732</v>
      </c>
    </row>
    <row r="368" spans="2:65" s="1" customFormat="1" ht="22.5" customHeight="1">
      <c r="B368" s="42"/>
      <c r="C368" s="205" t="s">
        <v>101</v>
      </c>
      <c r="D368" s="205" t="s">
        <v>230</v>
      </c>
      <c r="E368" s="206" t="s">
        <v>5733</v>
      </c>
      <c r="F368" s="207" t="s">
        <v>5734</v>
      </c>
      <c r="G368" s="208" t="s">
        <v>1024</v>
      </c>
      <c r="H368" s="279"/>
      <c r="I368" s="210"/>
      <c r="J368" s="211">
        <f>ROUND(I368*H368,2)</f>
        <v>0</v>
      </c>
      <c r="K368" s="207" t="s">
        <v>3144</v>
      </c>
      <c r="L368" s="62"/>
      <c r="M368" s="212" t="s">
        <v>22</v>
      </c>
      <c r="N368" s="213" t="s">
        <v>50</v>
      </c>
      <c r="O368" s="43"/>
      <c r="P368" s="214">
        <f>O368*H368</f>
        <v>0</v>
      </c>
      <c r="Q368" s="214">
        <v>0</v>
      </c>
      <c r="R368" s="214">
        <f>Q368*H368</f>
        <v>0</v>
      </c>
      <c r="S368" s="214">
        <v>0</v>
      </c>
      <c r="T368" s="215">
        <f>S368*H368</f>
        <v>0</v>
      </c>
      <c r="AR368" s="25" t="s">
        <v>304</v>
      </c>
      <c r="AT368" s="25" t="s">
        <v>230</v>
      </c>
      <c r="AU368" s="25" t="s">
        <v>87</v>
      </c>
      <c r="AY368" s="25" t="s">
        <v>228</v>
      </c>
      <c r="BE368" s="216">
        <f>IF(N368="základní",J368,0)</f>
        <v>0</v>
      </c>
      <c r="BF368" s="216">
        <f>IF(N368="snížená",J368,0)</f>
        <v>0</v>
      </c>
      <c r="BG368" s="216">
        <f>IF(N368="zákl. přenesená",J368,0)</f>
        <v>0</v>
      </c>
      <c r="BH368" s="216">
        <f>IF(N368="sníž. přenesená",J368,0)</f>
        <v>0</v>
      </c>
      <c r="BI368" s="216">
        <f>IF(N368="nulová",J368,0)</f>
        <v>0</v>
      </c>
      <c r="BJ368" s="25" t="s">
        <v>24</v>
      </c>
      <c r="BK368" s="216">
        <f>ROUND(I368*H368,2)</f>
        <v>0</v>
      </c>
      <c r="BL368" s="25" t="s">
        <v>304</v>
      </c>
      <c r="BM368" s="25" t="s">
        <v>5735</v>
      </c>
    </row>
    <row r="369" spans="2:65" s="11" customFormat="1" ht="29.85" customHeight="1">
      <c r="B369" s="188"/>
      <c r="C369" s="189"/>
      <c r="D369" s="202" t="s">
        <v>78</v>
      </c>
      <c r="E369" s="203" t="s">
        <v>3156</v>
      </c>
      <c r="F369" s="203" t="s">
        <v>5534</v>
      </c>
      <c r="G369" s="189"/>
      <c r="H369" s="189"/>
      <c r="I369" s="192"/>
      <c r="J369" s="204">
        <f>BK369</f>
        <v>0</v>
      </c>
      <c r="K369" s="189"/>
      <c r="L369" s="194"/>
      <c r="M369" s="195"/>
      <c r="N369" s="196"/>
      <c r="O369" s="196"/>
      <c r="P369" s="197">
        <f>SUM(P370:P373)</f>
        <v>0</v>
      </c>
      <c r="Q369" s="196"/>
      <c r="R369" s="197">
        <f>SUM(R370:R373)</f>
        <v>0</v>
      </c>
      <c r="S369" s="196"/>
      <c r="T369" s="198">
        <f>SUM(T370:T373)</f>
        <v>0</v>
      </c>
      <c r="AR369" s="199" t="s">
        <v>87</v>
      </c>
      <c r="AT369" s="200" t="s">
        <v>78</v>
      </c>
      <c r="AU369" s="200" t="s">
        <v>24</v>
      </c>
      <c r="AY369" s="199" t="s">
        <v>228</v>
      </c>
      <c r="BK369" s="201">
        <f>SUM(BK370:BK373)</f>
        <v>0</v>
      </c>
    </row>
    <row r="370" spans="2:65" s="1" customFormat="1" ht="22.5" customHeight="1">
      <c r="B370" s="42"/>
      <c r="C370" s="205" t="s">
        <v>24</v>
      </c>
      <c r="D370" s="205" t="s">
        <v>230</v>
      </c>
      <c r="E370" s="206" t="s">
        <v>5535</v>
      </c>
      <c r="F370" s="207" t="s">
        <v>5536</v>
      </c>
      <c r="G370" s="208" t="s">
        <v>362</v>
      </c>
      <c r="H370" s="209">
        <v>110</v>
      </c>
      <c r="I370" s="210"/>
      <c r="J370" s="211">
        <f>ROUND(I370*H370,2)</f>
        <v>0</v>
      </c>
      <c r="K370" s="207" t="s">
        <v>3144</v>
      </c>
      <c r="L370" s="62"/>
      <c r="M370" s="212" t="s">
        <v>22</v>
      </c>
      <c r="N370" s="213" t="s">
        <v>50</v>
      </c>
      <c r="O370" s="43"/>
      <c r="P370" s="214">
        <f>O370*H370</f>
        <v>0</v>
      </c>
      <c r="Q370" s="214">
        <v>0</v>
      </c>
      <c r="R370" s="214">
        <f>Q370*H370</f>
        <v>0</v>
      </c>
      <c r="S370" s="214">
        <v>0</v>
      </c>
      <c r="T370" s="215">
        <f>S370*H370</f>
        <v>0</v>
      </c>
      <c r="AR370" s="25" t="s">
        <v>304</v>
      </c>
      <c r="AT370" s="25" t="s">
        <v>230</v>
      </c>
      <c r="AU370" s="25" t="s">
        <v>87</v>
      </c>
      <c r="AY370" s="25" t="s">
        <v>228</v>
      </c>
      <c r="BE370" s="216">
        <f>IF(N370="základní",J370,0)</f>
        <v>0</v>
      </c>
      <c r="BF370" s="216">
        <f>IF(N370="snížená",J370,0)</f>
        <v>0</v>
      </c>
      <c r="BG370" s="216">
        <f>IF(N370="zákl. přenesená",J370,0)</f>
        <v>0</v>
      </c>
      <c r="BH370" s="216">
        <f>IF(N370="sníž. přenesená",J370,0)</f>
        <v>0</v>
      </c>
      <c r="BI370" s="216">
        <f>IF(N370="nulová",J370,0)</f>
        <v>0</v>
      </c>
      <c r="BJ370" s="25" t="s">
        <v>24</v>
      </c>
      <c r="BK370" s="216">
        <f>ROUND(I370*H370,2)</f>
        <v>0</v>
      </c>
      <c r="BL370" s="25" t="s">
        <v>304</v>
      </c>
      <c r="BM370" s="25" t="s">
        <v>5736</v>
      </c>
    </row>
    <row r="371" spans="2:65" s="1" customFormat="1" ht="22.5" customHeight="1">
      <c r="B371" s="42"/>
      <c r="C371" s="205" t="s">
        <v>87</v>
      </c>
      <c r="D371" s="205" t="s">
        <v>230</v>
      </c>
      <c r="E371" s="206" t="s">
        <v>5737</v>
      </c>
      <c r="F371" s="207" t="s">
        <v>5738</v>
      </c>
      <c r="G371" s="208" t="s">
        <v>362</v>
      </c>
      <c r="H371" s="209">
        <v>110</v>
      </c>
      <c r="I371" s="210"/>
      <c r="J371" s="211">
        <f>ROUND(I371*H371,2)</f>
        <v>0</v>
      </c>
      <c r="K371" s="207" t="s">
        <v>3144</v>
      </c>
      <c r="L371" s="62"/>
      <c r="M371" s="212" t="s">
        <v>22</v>
      </c>
      <c r="N371" s="213" t="s">
        <v>50</v>
      </c>
      <c r="O371" s="43"/>
      <c r="P371" s="214">
        <f>O371*H371</f>
        <v>0</v>
      </c>
      <c r="Q371" s="214">
        <v>0</v>
      </c>
      <c r="R371" s="214">
        <f>Q371*H371</f>
        <v>0</v>
      </c>
      <c r="S371" s="214">
        <v>0</v>
      </c>
      <c r="T371" s="215">
        <f>S371*H371</f>
        <v>0</v>
      </c>
      <c r="AR371" s="25" t="s">
        <v>304</v>
      </c>
      <c r="AT371" s="25" t="s">
        <v>230</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304</v>
      </c>
      <c r="BM371" s="25" t="s">
        <v>5739</v>
      </c>
    </row>
    <row r="372" spans="2:65" s="1" customFormat="1" ht="22.5" customHeight="1">
      <c r="B372" s="42"/>
      <c r="C372" s="205" t="s">
        <v>101</v>
      </c>
      <c r="D372" s="205" t="s">
        <v>230</v>
      </c>
      <c r="E372" s="206" t="s">
        <v>5740</v>
      </c>
      <c r="F372" s="207" t="s">
        <v>5741</v>
      </c>
      <c r="G372" s="208" t="s">
        <v>5545</v>
      </c>
      <c r="H372" s="209">
        <v>2</v>
      </c>
      <c r="I372" s="210"/>
      <c r="J372" s="211">
        <f>ROUND(I372*H372,2)</f>
        <v>0</v>
      </c>
      <c r="K372" s="207" t="s">
        <v>3144</v>
      </c>
      <c r="L372" s="62"/>
      <c r="M372" s="212" t="s">
        <v>22</v>
      </c>
      <c r="N372" s="213" t="s">
        <v>50</v>
      </c>
      <c r="O372" s="43"/>
      <c r="P372" s="214">
        <f>O372*H372</f>
        <v>0</v>
      </c>
      <c r="Q372" s="214">
        <v>0</v>
      </c>
      <c r="R372" s="214">
        <f>Q372*H372</f>
        <v>0</v>
      </c>
      <c r="S372" s="214">
        <v>0</v>
      </c>
      <c r="T372" s="215">
        <f>S372*H372</f>
        <v>0</v>
      </c>
      <c r="AR372" s="25" t="s">
        <v>304</v>
      </c>
      <c r="AT372" s="25" t="s">
        <v>230</v>
      </c>
      <c r="AU372" s="25" t="s">
        <v>87</v>
      </c>
      <c r="AY372" s="25" t="s">
        <v>228</v>
      </c>
      <c r="BE372" s="216">
        <f>IF(N372="základní",J372,0)</f>
        <v>0</v>
      </c>
      <c r="BF372" s="216">
        <f>IF(N372="snížená",J372,0)</f>
        <v>0</v>
      </c>
      <c r="BG372" s="216">
        <f>IF(N372="zákl. přenesená",J372,0)</f>
        <v>0</v>
      </c>
      <c r="BH372" s="216">
        <f>IF(N372="sníž. přenesená",J372,0)</f>
        <v>0</v>
      </c>
      <c r="BI372" s="216">
        <f>IF(N372="nulová",J372,0)</f>
        <v>0</v>
      </c>
      <c r="BJ372" s="25" t="s">
        <v>24</v>
      </c>
      <c r="BK372" s="216">
        <f>ROUND(I372*H372,2)</f>
        <v>0</v>
      </c>
      <c r="BL372" s="25" t="s">
        <v>304</v>
      </c>
      <c r="BM372" s="25" t="s">
        <v>5742</v>
      </c>
    </row>
    <row r="373" spans="2:65" s="1" customFormat="1" ht="22.5" customHeight="1">
      <c r="B373" s="42"/>
      <c r="C373" s="205" t="s">
        <v>235</v>
      </c>
      <c r="D373" s="205" t="s">
        <v>230</v>
      </c>
      <c r="E373" s="206" t="s">
        <v>5547</v>
      </c>
      <c r="F373" s="207" t="s">
        <v>5548</v>
      </c>
      <c r="G373" s="208" t="s">
        <v>1024</v>
      </c>
      <c r="H373" s="279"/>
      <c r="I373" s="210"/>
      <c r="J373" s="211">
        <f>ROUND(I373*H373,2)</f>
        <v>0</v>
      </c>
      <c r="K373" s="207" t="s">
        <v>234</v>
      </c>
      <c r="L373" s="62"/>
      <c r="M373" s="212" t="s">
        <v>22</v>
      </c>
      <c r="N373" s="213" t="s">
        <v>50</v>
      </c>
      <c r="O373" s="43"/>
      <c r="P373" s="214">
        <f>O373*H373</f>
        <v>0</v>
      </c>
      <c r="Q373" s="214">
        <v>0</v>
      </c>
      <c r="R373" s="214">
        <f>Q373*H373</f>
        <v>0</v>
      </c>
      <c r="S373" s="214">
        <v>0</v>
      </c>
      <c r="T373" s="215">
        <f>S373*H373</f>
        <v>0</v>
      </c>
      <c r="AR373" s="25" t="s">
        <v>304</v>
      </c>
      <c r="AT373" s="25" t="s">
        <v>230</v>
      </c>
      <c r="AU373" s="25" t="s">
        <v>87</v>
      </c>
      <c r="AY373" s="25" t="s">
        <v>228</v>
      </c>
      <c r="BE373" s="216">
        <f>IF(N373="základní",J373,0)</f>
        <v>0</v>
      </c>
      <c r="BF373" s="216">
        <f>IF(N373="snížená",J373,0)</f>
        <v>0</v>
      </c>
      <c r="BG373" s="216">
        <f>IF(N373="zákl. přenesená",J373,0)</f>
        <v>0</v>
      </c>
      <c r="BH373" s="216">
        <f>IF(N373="sníž. přenesená",J373,0)</f>
        <v>0</v>
      </c>
      <c r="BI373" s="216">
        <f>IF(N373="nulová",J373,0)</f>
        <v>0</v>
      </c>
      <c r="BJ373" s="25" t="s">
        <v>24</v>
      </c>
      <c r="BK373" s="216">
        <f>ROUND(I373*H373,2)</f>
        <v>0</v>
      </c>
      <c r="BL373" s="25" t="s">
        <v>304</v>
      </c>
      <c r="BM373" s="25" t="s">
        <v>5743</v>
      </c>
    </row>
    <row r="374" spans="2:65" s="11" customFormat="1" ht="29.85" customHeight="1">
      <c r="B374" s="188"/>
      <c r="C374" s="189"/>
      <c r="D374" s="202" t="s">
        <v>78</v>
      </c>
      <c r="E374" s="203" t="s">
        <v>3164</v>
      </c>
      <c r="F374" s="203" t="s">
        <v>5550</v>
      </c>
      <c r="G374" s="189"/>
      <c r="H374" s="189"/>
      <c r="I374" s="192"/>
      <c r="J374" s="204">
        <f>BK374</f>
        <v>0</v>
      </c>
      <c r="K374" s="189"/>
      <c r="L374" s="194"/>
      <c r="M374" s="195"/>
      <c r="N374" s="196"/>
      <c r="O374" s="196"/>
      <c r="P374" s="197">
        <f>SUM(P375:P378)</f>
        <v>0</v>
      </c>
      <c r="Q374" s="196"/>
      <c r="R374" s="197">
        <f>SUM(R375:R378)</f>
        <v>0</v>
      </c>
      <c r="S374" s="196"/>
      <c r="T374" s="198">
        <f>SUM(T375:T378)</f>
        <v>0</v>
      </c>
      <c r="AR374" s="199" t="s">
        <v>87</v>
      </c>
      <c r="AT374" s="200" t="s">
        <v>78</v>
      </c>
      <c r="AU374" s="200" t="s">
        <v>24</v>
      </c>
      <c r="AY374" s="199" t="s">
        <v>228</v>
      </c>
      <c r="BK374" s="201">
        <f>SUM(BK375:BK378)</f>
        <v>0</v>
      </c>
    </row>
    <row r="375" spans="2:65" s="1" customFormat="1" ht="22.5" customHeight="1">
      <c r="B375" s="42"/>
      <c r="C375" s="205" t="s">
        <v>24</v>
      </c>
      <c r="D375" s="205" t="s">
        <v>230</v>
      </c>
      <c r="E375" s="206" t="s">
        <v>5551</v>
      </c>
      <c r="F375" s="207" t="s">
        <v>5552</v>
      </c>
      <c r="G375" s="208" t="s">
        <v>263</v>
      </c>
      <c r="H375" s="209">
        <v>6</v>
      </c>
      <c r="I375" s="210"/>
      <c r="J375" s="211">
        <f>ROUND(I375*H375,2)</f>
        <v>0</v>
      </c>
      <c r="K375" s="207" t="s">
        <v>3144</v>
      </c>
      <c r="L375" s="62"/>
      <c r="M375" s="212" t="s">
        <v>22</v>
      </c>
      <c r="N375" s="213" t="s">
        <v>50</v>
      </c>
      <c r="O375" s="43"/>
      <c r="P375" s="214">
        <f>O375*H375</f>
        <v>0</v>
      </c>
      <c r="Q375" s="214">
        <v>0</v>
      </c>
      <c r="R375" s="214">
        <f>Q375*H375</f>
        <v>0</v>
      </c>
      <c r="S375" s="214">
        <v>0</v>
      </c>
      <c r="T375" s="215">
        <f>S375*H375</f>
        <v>0</v>
      </c>
      <c r="AR375" s="25" t="s">
        <v>304</v>
      </c>
      <c r="AT375" s="25" t="s">
        <v>230</v>
      </c>
      <c r="AU375" s="25" t="s">
        <v>87</v>
      </c>
      <c r="AY375" s="25" t="s">
        <v>228</v>
      </c>
      <c r="BE375" s="216">
        <f>IF(N375="základní",J375,0)</f>
        <v>0</v>
      </c>
      <c r="BF375" s="216">
        <f>IF(N375="snížená",J375,0)</f>
        <v>0</v>
      </c>
      <c r="BG375" s="216">
        <f>IF(N375="zákl. přenesená",J375,0)</f>
        <v>0</v>
      </c>
      <c r="BH375" s="216">
        <f>IF(N375="sníž. přenesená",J375,0)</f>
        <v>0</v>
      </c>
      <c r="BI375" s="216">
        <f>IF(N375="nulová",J375,0)</f>
        <v>0</v>
      </c>
      <c r="BJ375" s="25" t="s">
        <v>24</v>
      </c>
      <c r="BK375" s="216">
        <f>ROUND(I375*H375,2)</f>
        <v>0</v>
      </c>
      <c r="BL375" s="25" t="s">
        <v>304</v>
      </c>
      <c r="BM375" s="25" t="s">
        <v>5744</v>
      </c>
    </row>
    <row r="376" spans="2:65" s="1" customFormat="1" ht="22.5" customHeight="1">
      <c r="B376" s="42"/>
      <c r="C376" s="205" t="s">
        <v>87</v>
      </c>
      <c r="D376" s="205" t="s">
        <v>230</v>
      </c>
      <c r="E376" s="206" t="s">
        <v>5671</v>
      </c>
      <c r="F376" s="207" t="s">
        <v>5672</v>
      </c>
      <c r="G376" s="208" t="s">
        <v>328</v>
      </c>
      <c r="H376" s="209">
        <v>2</v>
      </c>
      <c r="I376" s="210"/>
      <c r="J376" s="211">
        <f>ROUND(I376*H376,2)</f>
        <v>0</v>
      </c>
      <c r="K376" s="207" t="s">
        <v>3144</v>
      </c>
      <c r="L376" s="62"/>
      <c r="M376" s="212" t="s">
        <v>22</v>
      </c>
      <c r="N376" s="213" t="s">
        <v>50</v>
      </c>
      <c r="O376" s="43"/>
      <c r="P376" s="214">
        <f>O376*H376</f>
        <v>0</v>
      </c>
      <c r="Q376" s="214">
        <v>0</v>
      </c>
      <c r="R376" s="214">
        <f>Q376*H376</f>
        <v>0</v>
      </c>
      <c r="S376" s="214">
        <v>0</v>
      </c>
      <c r="T376" s="215">
        <f>S376*H376</f>
        <v>0</v>
      </c>
      <c r="AR376" s="25" t="s">
        <v>304</v>
      </c>
      <c r="AT376" s="25" t="s">
        <v>230</v>
      </c>
      <c r="AU376" s="25" t="s">
        <v>87</v>
      </c>
      <c r="AY376" s="25" t="s">
        <v>228</v>
      </c>
      <c r="BE376" s="216">
        <f>IF(N376="základní",J376,0)</f>
        <v>0</v>
      </c>
      <c r="BF376" s="216">
        <f>IF(N376="snížená",J376,0)</f>
        <v>0</v>
      </c>
      <c r="BG376" s="216">
        <f>IF(N376="zákl. přenesená",J376,0)</f>
        <v>0</v>
      </c>
      <c r="BH376" s="216">
        <f>IF(N376="sníž. přenesená",J376,0)</f>
        <v>0</v>
      </c>
      <c r="BI376" s="216">
        <f>IF(N376="nulová",J376,0)</f>
        <v>0</v>
      </c>
      <c r="BJ376" s="25" t="s">
        <v>24</v>
      </c>
      <c r="BK376" s="216">
        <f>ROUND(I376*H376,2)</f>
        <v>0</v>
      </c>
      <c r="BL376" s="25" t="s">
        <v>304</v>
      </c>
      <c r="BM376" s="25" t="s">
        <v>5745</v>
      </c>
    </row>
    <row r="377" spans="2:65" s="1" customFormat="1" ht="22.5" customHeight="1">
      <c r="B377" s="42"/>
      <c r="C377" s="205" t="s">
        <v>101</v>
      </c>
      <c r="D377" s="205" t="s">
        <v>230</v>
      </c>
      <c r="E377" s="206" t="s">
        <v>5554</v>
      </c>
      <c r="F377" s="207" t="s">
        <v>5555</v>
      </c>
      <c r="G377" s="208" t="s">
        <v>328</v>
      </c>
      <c r="H377" s="209">
        <v>190</v>
      </c>
      <c r="I377" s="210"/>
      <c r="J377" s="211">
        <f>ROUND(I377*H377,2)</f>
        <v>0</v>
      </c>
      <c r="K377" s="207" t="s">
        <v>3144</v>
      </c>
      <c r="L377" s="62"/>
      <c r="M377" s="212" t="s">
        <v>22</v>
      </c>
      <c r="N377" s="213" t="s">
        <v>50</v>
      </c>
      <c r="O377" s="43"/>
      <c r="P377" s="214">
        <f>O377*H377</f>
        <v>0</v>
      </c>
      <c r="Q377" s="214">
        <v>0</v>
      </c>
      <c r="R377" s="214">
        <f>Q377*H377</f>
        <v>0</v>
      </c>
      <c r="S377" s="214">
        <v>0</v>
      </c>
      <c r="T377" s="215">
        <f>S377*H377</f>
        <v>0</v>
      </c>
      <c r="AR377" s="25" t="s">
        <v>304</v>
      </c>
      <c r="AT377" s="25" t="s">
        <v>230</v>
      </c>
      <c r="AU377" s="25" t="s">
        <v>87</v>
      </c>
      <c r="AY377" s="25" t="s">
        <v>228</v>
      </c>
      <c r="BE377" s="216">
        <f>IF(N377="základní",J377,0)</f>
        <v>0</v>
      </c>
      <c r="BF377" s="216">
        <f>IF(N377="snížená",J377,0)</f>
        <v>0</v>
      </c>
      <c r="BG377" s="216">
        <f>IF(N377="zákl. přenesená",J377,0)</f>
        <v>0</v>
      </c>
      <c r="BH377" s="216">
        <f>IF(N377="sníž. přenesená",J377,0)</f>
        <v>0</v>
      </c>
      <c r="BI377" s="216">
        <f>IF(N377="nulová",J377,0)</f>
        <v>0</v>
      </c>
      <c r="BJ377" s="25" t="s">
        <v>24</v>
      </c>
      <c r="BK377" s="216">
        <f>ROUND(I377*H377,2)</f>
        <v>0</v>
      </c>
      <c r="BL377" s="25" t="s">
        <v>304</v>
      </c>
      <c r="BM377" s="25" t="s">
        <v>5746</v>
      </c>
    </row>
    <row r="378" spans="2:65" s="1" customFormat="1" ht="22.5" customHeight="1">
      <c r="B378" s="42"/>
      <c r="C378" s="205" t="s">
        <v>235</v>
      </c>
      <c r="D378" s="205" t="s">
        <v>230</v>
      </c>
      <c r="E378" s="206" t="s">
        <v>112</v>
      </c>
      <c r="F378" s="207" t="s">
        <v>5560</v>
      </c>
      <c r="G378" s="208" t="s">
        <v>852</v>
      </c>
      <c r="H378" s="209">
        <v>4</v>
      </c>
      <c r="I378" s="210"/>
      <c r="J378" s="211">
        <f>ROUND(I378*H378,2)</f>
        <v>0</v>
      </c>
      <c r="K378" s="207" t="s">
        <v>3144</v>
      </c>
      <c r="L378" s="62"/>
      <c r="M378" s="212" t="s">
        <v>22</v>
      </c>
      <c r="N378" s="213" t="s">
        <v>50</v>
      </c>
      <c r="O378" s="43"/>
      <c r="P378" s="214">
        <f>O378*H378</f>
        <v>0</v>
      </c>
      <c r="Q378" s="214">
        <v>0</v>
      </c>
      <c r="R378" s="214">
        <f>Q378*H378</f>
        <v>0</v>
      </c>
      <c r="S378" s="214">
        <v>0</v>
      </c>
      <c r="T378" s="215">
        <f>S378*H378</f>
        <v>0</v>
      </c>
      <c r="AR378" s="25" t="s">
        <v>304</v>
      </c>
      <c r="AT378" s="25" t="s">
        <v>230</v>
      </c>
      <c r="AU378" s="25" t="s">
        <v>87</v>
      </c>
      <c r="AY378" s="25" t="s">
        <v>228</v>
      </c>
      <c r="BE378" s="216">
        <f>IF(N378="základní",J378,0)</f>
        <v>0</v>
      </c>
      <c r="BF378" s="216">
        <f>IF(N378="snížená",J378,0)</f>
        <v>0</v>
      </c>
      <c r="BG378" s="216">
        <f>IF(N378="zákl. přenesená",J378,0)</f>
        <v>0</v>
      </c>
      <c r="BH378" s="216">
        <f>IF(N378="sníž. přenesená",J378,0)</f>
        <v>0</v>
      </c>
      <c r="BI378" s="216">
        <f>IF(N378="nulová",J378,0)</f>
        <v>0</v>
      </c>
      <c r="BJ378" s="25" t="s">
        <v>24</v>
      </c>
      <c r="BK378" s="216">
        <f>ROUND(I378*H378,2)</f>
        <v>0</v>
      </c>
      <c r="BL378" s="25" t="s">
        <v>304</v>
      </c>
      <c r="BM378" s="25" t="s">
        <v>5747</v>
      </c>
    </row>
    <row r="379" spans="2:65" s="11" customFormat="1" ht="29.85" customHeight="1">
      <c r="B379" s="188"/>
      <c r="C379" s="189"/>
      <c r="D379" s="202" t="s">
        <v>78</v>
      </c>
      <c r="E379" s="203" t="s">
        <v>4010</v>
      </c>
      <c r="F379" s="203" t="s">
        <v>5562</v>
      </c>
      <c r="G379" s="189"/>
      <c r="H379" s="189"/>
      <c r="I379" s="192"/>
      <c r="J379" s="204">
        <f>BK379</f>
        <v>0</v>
      </c>
      <c r="K379" s="189"/>
      <c r="L379" s="194"/>
      <c r="M379" s="195"/>
      <c r="N379" s="196"/>
      <c r="O379" s="196"/>
      <c r="P379" s="197">
        <f>P380</f>
        <v>0</v>
      </c>
      <c r="Q379" s="196"/>
      <c r="R379" s="197">
        <f>R380</f>
        <v>0</v>
      </c>
      <c r="S379" s="196"/>
      <c r="T379" s="198">
        <f>T380</f>
        <v>0</v>
      </c>
      <c r="AR379" s="199" t="s">
        <v>87</v>
      </c>
      <c r="AT379" s="200" t="s">
        <v>78</v>
      </c>
      <c r="AU379" s="200" t="s">
        <v>24</v>
      </c>
      <c r="AY379" s="199" t="s">
        <v>228</v>
      </c>
      <c r="BK379" s="201">
        <f>BK380</f>
        <v>0</v>
      </c>
    </row>
    <row r="380" spans="2:65" s="1" customFormat="1" ht="22.5" customHeight="1">
      <c r="B380" s="42"/>
      <c r="C380" s="205" t="s">
        <v>24</v>
      </c>
      <c r="D380" s="205" t="s">
        <v>230</v>
      </c>
      <c r="E380" s="206" t="s">
        <v>5565</v>
      </c>
      <c r="F380" s="207" t="s">
        <v>5566</v>
      </c>
      <c r="G380" s="208" t="s">
        <v>3542</v>
      </c>
      <c r="H380" s="209">
        <v>8</v>
      </c>
      <c r="I380" s="210"/>
      <c r="J380" s="211">
        <f>ROUND(I380*H380,2)</f>
        <v>0</v>
      </c>
      <c r="K380" s="207" t="s">
        <v>3144</v>
      </c>
      <c r="L380" s="62"/>
      <c r="M380" s="212" t="s">
        <v>22</v>
      </c>
      <c r="N380" s="213" t="s">
        <v>50</v>
      </c>
      <c r="O380" s="43"/>
      <c r="P380" s="214">
        <f>O380*H380</f>
        <v>0</v>
      </c>
      <c r="Q380" s="214">
        <v>0</v>
      </c>
      <c r="R380" s="214">
        <f>Q380*H380</f>
        <v>0</v>
      </c>
      <c r="S380" s="214">
        <v>0</v>
      </c>
      <c r="T380" s="215">
        <f>S380*H380</f>
        <v>0</v>
      </c>
      <c r="AR380" s="25" t="s">
        <v>304</v>
      </c>
      <c r="AT380" s="25" t="s">
        <v>230</v>
      </c>
      <c r="AU380" s="25" t="s">
        <v>87</v>
      </c>
      <c r="AY380" s="25" t="s">
        <v>228</v>
      </c>
      <c r="BE380" s="216">
        <f>IF(N380="základní",J380,0)</f>
        <v>0</v>
      </c>
      <c r="BF380" s="216">
        <f>IF(N380="snížená",J380,0)</f>
        <v>0</v>
      </c>
      <c r="BG380" s="216">
        <f>IF(N380="zákl. přenesená",J380,0)</f>
        <v>0</v>
      </c>
      <c r="BH380" s="216">
        <f>IF(N380="sníž. přenesená",J380,0)</f>
        <v>0</v>
      </c>
      <c r="BI380" s="216">
        <f>IF(N380="nulová",J380,0)</f>
        <v>0</v>
      </c>
      <c r="BJ380" s="25" t="s">
        <v>24</v>
      </c>
      <c r="BK380" s="216">
        <f>ROUND(I380*H380,2)</f>
        <v>0</v>
      </c>
      <c r="BL380" s="25" t="s">
        <v>304</v>
      </c>
      <c r="BM380" s="25" t="s">
        <v>5748</v>
      </c>
    </row>
    <row r="381" spans="2:65" s="11" customFormat="1" ht="37.35" customHeight="1">
      <c r="B381" s="188"/>
      <c r="C381" s="189"/>
      <c r="D381" s="190" t="s">
        <v>78</v>
      </c>
      <c r="E381" s="191" t="s">
        <v>3251</v>
      </c>
      <c r="F381" s="191" t="s">
        <v>5749</v>
      </c>
      <c r="G381" s="189"/>
      <c r="H381" s="189"/>
      <c r="I381" s="192"/>
      <c r="J381" s="193">
        <f>BK381</f>
        <v>0</v>
      </c>
      <c r="K381" s="189"/>
      <c r="L381" s="194"/>
      <c r="M381" s="195"/>
      <c r="N381" s="196"/>
      <c r="O381" s="196"/>
      <c r="P381" s="197">
        <f>P382+P393+P397+P406+P423+P428+P432+P434</f>
        <v>0</v>
      </c>
      <c r="Q381" s="196"/>
      <c r="R381" s="197">
        <f>R382+R393+R397+R406+R423+R428+R432+R434</f>
        <v>0</v>
      </c>
      <c r="S381" s="196"/>
      <c r="T381" s="198">
        <f>T382+T393+T397+T406+T423+T428+T432+T434</f>
        <v>0</v>
      </c>
      <c r="AR381" s="199" t="s">
        <v>87</v>
      </c>
      <c r="AT381" s="200" t="s">
        <v>78</v>
      </c>
      <c r="AU381" s="200" t="s">
        <v>79</v>
      </c>
      <c r="AY381" s="199" t="s">
        <v>228</v>
      </c>
      <c r="BK381" s="201">
        <f>BK382+BK393+BK397+BK406+BK423+BK428+BK432+BK434</f>
        <v>0</v>
      </c>
    </row>
    <row r="382" spans="2:65" s="11" customFormat="1" ht="19.899999999999999" customHeight="1">
      <c r="B382" s="188"/>
      <c r="C382" s="189"/>
      <c r="D382" s="202" t="s">
        <v>78</v>
      </c>
      <c r="E382" s="203" t="s">
        <v>3138</v>
      </c>
      <c r="F382" s="203" t="s">
        <v>1119</v>
      </c>
      <c r="G382" s="189"/>
      <c r="H382" s="189"/>
      <c r="I382" s="192"/>
      <c r="J382" s="204">
        <f>BK382</f>
        <v>0</v>
      </c>
      <c r="K382" s="189"/>
      <c r="L382" s="194"/>
      <c r="M382" s="195"/>
      <c r="N382" s="196"/>
      <c r="O382" s="196"/>
      <c r="P382" s="197">
        <f>SUM(P383:P392)</f>
        <v>0</v>
      </c>
      <c r="Q382" s="196"/>
      <c r="R382" s="197">
        <f>SUM(R383:R392)</f>
        <v>0</v>
      </c>
      <c r="S382" s="196"/>
      <c r="T382" s="198">
        <f>SUM(T383:T392)</f>
        <v>0</v>
      </c>
      <c r="AR382" s="199" t="s">
        <v>87</v>
      </c>
      <c r="AT382" s="200" t="s">
        <v>78</v>
      </c>
      <c r="AU382" s="200" t="s">
        <v>24</v>
      </c>
      <c r="AY382" s="199" t="s">
        <v>228</v>
      </c>
      <c r="BK382" s="201">
        <f>SUM(BK383:BK392)</f>
        <v>0</v>
      </c>
    </row>
    <row r="383" spans="2:65" s="1" customFormat="1" ht="22.5" customHeight="1">
      <c r="B383" s="42"/>
      <c r="C383" s="205" t="s">
        <v>24</v>
      </c>
      <c r="D383" s="205" t="s">
        <v>230</v>
      </c>
      <c r="E383" s="206" t="s">
        <v>5361</v>
      </c>
      <c r="F383" s="207" t="s">
        <v>5362</v>
      </c>
      <c r="G383" s="208" t="s">
        <v>328</v>
      </c>
      <c r="H383" s="209">
        <v>16</v>
      </c>
      <c r="I383" s="210"/>
      <c r="J383" s="211">
        <f t="shared" ref="J383:J392" si="100">ROUND(I383*H383,2)</f>
        <v>0</v>
      </c>
      <c r="K383" s="207" t="s">
        <v>3144</v>
      </c>
      <c r="L383" s="62"/>
      <c r="M383" s="212" t="s">
        <v>22</v>
      </c>
      <c r="N383" s="213" t="s">
        <v>50</v>
      </c>
      <c r="O383" s="43"/>
      <c r="P383" s="214">
        <f t="shared" ref="P383:P392" si="101">O383*H383</f>
        <v>0</v>
      </c>
      <c r="Q383" s="214">
        <v>0</v>
      </c>
      <c r="R383" s="214">
        <f t="shared" ref="R383:R392" si="102">Q383*H383</f>
        <v>0</v>
      </c>
      <c r="S383" s="214">
        <v>0</v>
      </c>
      <c r="T383" s="215">
        <f t="shared" ref="T383:T392" si="103">S383*H383</f>
        <v>0</v>
      </c>
      <c r="AR383" s="25" t="s">
        <v>304</v>
      </c>
      <c r="AT383" s="25" t="s">
        <v>230</v>
      </c>
      <c r="AU383" s="25" t="s">
        <v>87</v>
      </c>
      <c r="AY383" s="25" t="s">
        <v>228</v>
      </c>
      <c r="BE383" s="216">
        <f t="shared" ref="BE383:BE392" si="104">IF(N383="základní",J383,0)</f>
        <v>0</v>
      </c>
      <c r="BF383" s="216">
        <f t="shared" ref="BF383:BF392" si="105">IF(N383="snížená",J383,0)</f>
        <v>0</v>
      </c>
      <c r="BG383" s="216">
        <f t="shared" ref="BG383:BG392" si="106">IF(N383="zákl. přenesená",J383,0)</f>
        <v>0</v>
      </c>
      <c r="BH383" s="216">
        <f t="shared" ref="BH383:BH392" si="107">IF(N383="sníž. přenesená",J383,0)</f>
        <v>0</v>
      </c>
      <c r="BI383" s="216">
        <f t="shared" ref="BI383:BI392" si="108">IF(N383="nulová",J383,0)</f>
        <v>0</v>
      </c>
      <c r="BJ383" s="25" t="s">
        <v>24</v>
      </c>
      <c r="BK383" s="216">
        <f t="shared" ref="BK383:BK392" si="109">ROUND(I383*H383,2)</f>
        <v>0</v>
      </c>
      <c r="BL383" s="25" t="s">
        <v>304</v>
      </c>
      <c r="BM383" s="25" t="s">
        <v>5750</v>
      </c>
    </row>
    <row r="384" spans="2:65" s="1" customFormat="1" ht="22.5" customHeight="1">
      <c r="B384" s="42"/>
      <c r="C384" s="205" t="s">
        <v>87</v>
      </c>
      <c r="D384" s="205" t="s">
        <v>230</v>
      </c>
      <c r="E384" s="206" t="s">
        <v>5364</v>
      </c>
      <c r="F384" s="207" t="s">
        <v>5365</v>
      </c>
      <c r="G384" s="208" t="s">
        <v>328</v>
      </c>
      <c r="H384" s="209">
        <v>14</v>
      </c>
      <c r="I384" s="210"/>
      <c r="J384" s="211">
        <f t="shared" si="100"/>
        <v>0</v>
      </c>
      <c r="K384" s="207" t="s">
        <v>3144</v>
      </c>
      <c r="L384" s="62"/>
      <c r="M384" s="212" t="s">
        <v>22</v>
      </c>
      <c r="N384" s="213" t="s">
        <v>50</v>
      </c>
      <c r="O384" s="43"/>
      <c r="P384" s="214">
        <f t="shared" si="101"/>
        <v>0</v>
      </c>
      <c r="Q384" s="214">
        <v>0</v>
      </c>
      <c r="R384" s="214">
        <f t="shared" si="102"/>
        <v>0</v>
      </c>
      <c r="S384" s="214">
        <v>0</v>
      </c>
      <c r="T384" s="215">
        <f t="shared" si="103"/>
        <v>0</v>
      </c>
      <c r="AR384" s="25" t="s">
        <v>304</v>
      </c>
      <c r="AT384" s="25" t="s">
        <v>230</v>
      </c>
      <c r="AU384" s="25" t="s">
        <v>87</v>
      </c>
      <c r="AY384" s="25" t="s">
        <v>228</v>
      </c>
      <c r="BE384" s="216">
        <f t="shared" si="104"/>
        <v>0</v>
      </c>
      <c r="BF384" s="216">
        <f t="shared" si="105"/>
        <v>0</v>
      </c>
      <c r="BG384" s="216">
        <f t="shared" si="106"/>
        <v>0</v>
      </c>
      <c r="BH384" s="216">
        <f t="shared" si="107"/>
        <v>0</v>
      </c>
      <c r="BI384" s="216">
        <f t="shared" si="108"/>
        <v>0</v>
      </c>
      <c r="BJ384" s="25" t="s">
        <v>24</v>
      </c>
      <c r="BK384" s="216">
        <f t="shared" si="109"/>
        <v>0</v>
      </c>
      <c r="BL384" s="25" t="s">
        <v>304</v>
      </c>
      <c r="BM384" s="25" t="s">
        <v>5751</v>
      </c>
    </row>
    <row r="385" spans="2:65" s="1" customFormat="1" ht="22.5" customHeight="1">
      <c r="B385" s="42"/>
      <c r="C385" s="205" t="s">
        <v>101</v>
      </c>
      <c r="D385" s="205" t="s">
        <v>230</v>
      </c>
      <c r="E385" s="206" t="s">
        <v>136</v>
      </c>
      <c r="F385" s="207" t="s">
        <v>5571</v>
      </c>
      <c r="G385" s="208" t="s">
        <v>328</v>
      </c>
      <c r="H385" s="209">
        <v>14</v>
      </c>
      <c r="I385" s="210"/>
      <c r="J385" s="211">
        <f t="shared" si="100"/>
        <v>0</v>
      </c>
      <c r="K385" s="207" t="s">
        <v>3144</v>
      </c>
      <c r="L385" s="62"/>
      <c r="M385" s="212" t="s">
        <v>22</v>
      </c>
      <c r="N385" s="213" t="s">
        <v>50</v>
      </c>
      <c r="O385" s="43"/>
      <c r="P385" s="214">
        <f t="shared" si="101"/>
        <v>0</v>
      </c>
      <c r="Q385" s="214">
        <v>0</v>
      </c>
      <c r="R385" s="214">
        <f t="shared" si="102"/>
        <v>0</v>
      </c>
      <c r="S385" s="214">
        <v>0</v>
      </c>
      <c r="T385" s="215">
        <f t="shared" si="103"/>
        <v>0</v>
      </c>
      <c r="AR385" s="25" t="s">
        <v>304</v>
      </c>
      <c r="AT385" s="25" t="s">
        <v>230</v>
      </c>
      <c r="AU385" s="25" t="s">
        <v>87</v>
      </c>
      <c r="AY385" s="25" t="s">
        <v>228</v>
      </c>
      <c r="BE385" s="216">
        <f t="shared" si="104"/>
        <v>0</v>
      </c>
      <c r="BF385" s="216">
        <f t="shared" si="105"/>
        <v>0</v>
      </c>
      <c r="BG385" s="216">
        <f t="shared" si="106"/>
        <v>0</v>
      </c>
      <c r="BH385" s="216">
        <f t="shared" si="107"/>
        <v>0</v>
      </c>
      <c r="BI385" s="216">
        <f t="shared" si="108"/>
        <v>0</v>
      </c>
      <c r="BJ385" s="25" t="s">
        <v>24</v>
      </c>
      <c r="BK385" s="216">
        <f t="shared" si="109"/>
        <v>0</v>
      </c>
      <c r="BL385" s="25" t="s">
        <v>304</v>
      </c>
      <c r="BM385" s="25" t="s">
        <v>5752</v>
      </c>
    </row>
    <row r="386" spans="2:65" s="1" customFormat="1" ht="22.5" customHeight="1">
      <c r="B386" s="42"/>
      <c r="C386" s="205" t="s">
        <v>235</v>
      </c>
      <c r="D386" s="205" t="s">
        <v>230</v>
      </c>
      <c r="E386" s="206" t="s">
        <v>5573</v>
      </c>
      <c r="F386" s="207" t="s">
        <v>5574</v>
      </c>
      <c r="G386" s="208" t="s">
        <v>328</v>
      </c>
      <c r="H386" s="209">
        <v>66</v>
      </c>
      <c r="I386" s="210"/>
      <c r="J386" s="211">
        <f t="shared" si="100"/>
        <v>0</v>
      </c>
      <c r="K386" s="207" t="s">
        <v>3144</v>
      </c>
      <c r="L386" s="62"/>
      <c r="M386" s="212" t="s">
        <v>22</v>
      </c>
      <c r="N386" s="213" t="s">
        <v>50</v>
      </c>
      <c r="O386" s="43"/>
      <c r="P386" s="214">
        <f t="shared" si="101"/>
        <v>0</v>
      </c>
      <c r="Q386" s="214">
        <v>0</v>
      </c>
      <c r="R386" s="214">
        <f t="shared" si="102"/>
        <v>0</v>
      </c>
      <c r="S386" s="214">
        <v>0</v>
      </c>
      <c r="T386" s="215">
        <f t="shared" si="103"/>
        <v>0</v>
      </c>
      <c r="AR386" s="25" t="s">
        <v>304</v>
      </c>
      <c r="AT386" s="25" t="s">
        <v>230</v>
      </c>
      <c r="AU386" s="25" t="s">
        <v>87</v>
      </c>
      <c r="AY386" s="25" t="s">
        <v>228</v>
      </c>
      <c r="BE386" s="216">
        <f t="shared" si="104"/>
        <v>0</v>
      </c>
      <c r="BF386" s="216">
        <f t="shared" si="105"/>
        <v>0</v>
      </c>
      <c r="BG386" s="216">
        <f t="shared" si="106"/>
        <v>0</v>
      </c>
      <c r="BH386" s="216">
        <f t="shared" si="107"/>
        <v>0</v>
      </c>
      <c r="BI386" s="216">
        <f t="shared" si="108"/>
        <v>0</v>
      </c>
      <c r="BJ386" s="25" t="s">
        <v>24</v>
      </c>
      <c r="BK386" s="216">
        <f t="shared" si="109"/>
        <v>0</v>
      </c>
      <c r="BL386" s="25" t="s">
        <v>304</v>
      </c>
      <c r="BM386" s="25" t="s">
        <v>5753</v>
      </c>
    </row>
    <row r="387" spans="2:65" s="1" customFormat="1" ht="22.5" customHeight="1">
      <c r="B387" s="42"/>
      <c r="C387" s="205" t="s">
        <v>251</v>
      </c>
      <c r="D387" s="205" t="s">
        <v>230</v>
      </c>
      <c r="E387" s="206" t="s">
        <v>5576</v>
      </c>
      <c r="F387" s="207" t="s">
        <v>5577</v>
      </c>
      <c r="G387" s="208" t="s">
        <v>328</v>
      </c>
      <c r="H387" s="209">
        <v>106</v>
      </c>
      <c r="I387" s="210"/>
      <c r="J387" s="211">
        <f t="shared" si="100"/>
        <v>0</v>
      </c>
      <c r="K387" s="207" t="s">
        <v>3144</v>
      </c>
      <c r="L387" s="62"/>
      <c r="M387" s="212" t="s">
        <v>22</v>
      </c>
      <c r="N387" s="213" t="s">
        <v>50</v>
      </c>
      <c r="O387" s="43"/>
      <c r="P387" s="214">
        <f t="shared" si="101"/>
        <v>0</v>
      </c>
      <c r="Q387" s="214">
        <v>0</v>
      </c>
      <c r="R387" s="214">
        <f t="shared" si="102"/>
        <v>0</v>
      </c>
      <c r="S387" s="214">
        <v>0</v>
      </c>
      <c r="T387" s="215">
        <f t="shared" si="103"/>
        <v>0</v>
      </c>
      <c r="AR387" s="25" t="s">
        <v>304</v>
      </c>
      <c r="AT387" s="25" t="s">
        <v>230</v>
      </c>
      <c r="AU387" s="25" t="s">
        <v>87</v>
      </c>
      <c r="AY387" s="25" t="s">
        <v>228</v>
      </c>
      <c r="BE387" s="216">
        <f t="shared" si="104"/>
        <v>0</v>
      </c>
      <c r="BF387" s="216">
        <f t="shared" si="105"/>
        <v>0</v>
      </c>
      <c r="BG387" s="216">
        <f t="shared" si="106"/>
        <v>0</v>
      </c>
      <c r="BH387" s="216">
        <f t="shared" si="107"/>
        <v>0</v>
      </c>
      <c r="BI387" s="216">
        <f t="shared" si="108"/>
        <v>0</v>
      </c>
      <c r="BJ387" s="25" t="s">
        <v>24</v>
      </c>
      <c r="BK387" s="216">
        <f t="shared" si="109"/>
        <v>0</v>
      </c>
      <c r="BL387" s="25" t="s">
        <v>304</v>
      </c>
      <c r="BM387" s="25" t="s">
        <v>5754</v>
      </c>
    </row>
    <row r="388" spans="2:65" s="1" customFormat="1" ht="22.5" customHeight="1">
      <c r="B388" s="42"/>
      <c r="C388" s="205" t="s">
        <v>255</v>
      </c>
      <c r="D388" s="205" t="s">
        <v>230</v>
      </c>
      <c r="E388" s="206" t="s">
        <v>5579</v>
      </c>
      <c r="F388" s="207" t="s">
        <v>5580</v>
      </c>
      <c r="G388" s="208" t="s">
        <v>328</v>
      </c>
      <c r="H388" s="209">
        <v>30</v>
      </c>
      <c r="I388" s="210"/>
      <c r="J388" s="211">
        <f t="shared" si="100"/>
        <v>0</v>
      </c>
      <c r="K388" s="207" t="s">
        <v>3144</v>
      </c>
      <c r="L388" s="62"/>
      <c r="M388" s="212" t="s">
        <v>22</v>
      </c>
      <c r="N388" s="213" t="s">
        <v>50</v>
      </c>
      <c r="O388" s="43"/>
      <c r="P388" s="214">
        <f t="shared" si="101"/>
        <v>0</v>
      </c>
      <c r="Q388" s="214">
        <v>0</v>
      </c>
      <c r="R388" s="214">
        <f t="shared" si="102"/>
        <v>0</v>
      </c>
      <c r="S388" s="214">
        <v>0</v>
      </c>
      <c r="T388" s="215">
        <f t="shared" si="103"/>
        <v>0</v>
      </c>
      <c r="AR388" s="25" t="s">
        <v>304</v>
      </c>
      <c r="AT388" s="25" t="s">
        <v>230</v>
      </c>
      <c r="AU388" s="25" t="s">
        <v>87</v>
      </c>
      <c r="AY388" s="25" t="s">
        <v>228</v>
      </c>
      <c r="BE388" s="216">
        <f t="shared" si="104"/>
        <v>0</v>
      </c>
      <c r="BF388" s="216">
        <f t="shared" si="105"/>
        <v>0</v>
      </c>
      <c r="BG388" s="216">
        <f t="shared" si="106"/>
        <v>0</v>
      </c>
      <c r="BH388" s="216">
        <f t="shared" si="107"/>
        <v>0</v>
      </c>
      <c r="BI388" s="216">
        <f t="shared" si="108"/>
        <v>0</v>
      </c>
      <c r="BJ388" s="25" t="s">
        <v>24</v>
      </c>
      <c r="BK388" s="216">
        <f t="shared" si="109"/>
        <v>0</v>
      </c>
      <c r="BL388" s="25" t="s">
        <v>304</v>
      </c>
      <c r="BM388" s="25" t="s">
        <v>5755</v>
      </c>
    </row>
    <row r="389" spans="2:65" s="1" customFormat="1" ht="22.5" customHeight="1">
      <c r="B389" s="42"/>
      <c r="C389" s="205" t="s">
        <v>260</v>
      </c>
      <c r="D389" s="205" t="s">
        <v>230</v>
      </c>
      <c r="E389" s="206" t="s">
        <v>5582</v>
      </c>
      <c r="F389" s="207" t="s">
        <v>5583</v>
      </c>
      <c r="G389" s="208" t="s">
        <v>328</v>
      </c>
      <c r="H389" s="209">
        <v>186</v>
      </c>
      <c r="I389" s="210"/>
      <c r="J389" s="211">
        <f t="shared" si="100"/>
        <v>0</v>
      </c>
      <c r="K389" s="207" t="s">
        <v>3144</v>
      </c>
      <c r="L389" s="62"/>
      <c r="M389" s="212" t="s">
        <v>22</v>
      </c>
      <c r="N389" s="213" t="s">
        <v>50</v>
      </c>
      <c r="O389" s="43"/>
      <c r="P389" s="214">
        <f t="shared" si="101"/>
        <v>0</v>
      </c>
      <c r="Q389" s="214">
        <v>0</v>
      </c>
      <c r="R389" s="214">
        <f t="shared" si="102"/>
        <v>0</v>
      </c>
      <c r="S389" s="214">
        <v>0</v>
      </c>
      <c r="T389" s="215">
        <f t="shared" si="103"/>
        <v>0</v>
      </c>
      <c r="AR389" s="25" t="s">
        <v>304</v>
      </c>
      <c r="AT389" s="25" t="s">
        <v>230</v>
      </c>
      <c r="AU389" s="25" t="s">
        <v>87</v>
      </c>
      <c r="AY389" s="25" t="s">
        <v>228</v>
      </c>
      <c r="BE389" s="216">
        <f t="shared" si="104"/>
        <v>0</v>
      </c>
      <c r="BF389" s="216">
        <f t="shared" si="105"/>
        <v>0</v>
      </c>
      <c r="BG389" s="216">
        <f t="shared" si="106"/>
        <v>0</v>
      </c>
      <c r="BH389" s="216">
        <f t="shared" si="107"/>
        <v>0</v>
      </c>
      <c r="BI389" s="216">
        <f t="shared" si="108"/>
        <v>0</v>
      </c>
      <c r="BJ389" s="25" t="s">
        <v>24</v>
      </c>
      <c r="BK389" s="216">
        <f t="shared" si="109"/>
        <v>0</v>
      </c>
      <c r="BL389" s="25" t="s">
        <v>304</v>
      </c>
      <c r="BM389" s="25" t="s">
        <v>5756</v>
      </c>
    </row>
    <row r="390" spans="2:65" s="1" customFormat="1" ht="22.5" customHeight="1">
      <c r="B390" s="42"/>
      <c r="C390" s="205" t="s">
        <v>267</v>
      </c>
      <c r="D390" s="205" t="s">
        <v>230</v>
      </c>
      <c r="E390" s="206" t="s">
        <v>5585</v>
      </c>
      <c r="F390" s="207" t="s">
        <v>5586</v>
      </c>
      <c r="G390" s="208" t="s">
        <v>263</v>
      </c>
      <c r="H390" s="209">
        <v>2</v>
      </c>
      <c r="I390" s="210"/>
      <c r="J390" s="211">
        <f t="shared" si="100"/>
        <v>0</v>
      </c>
      <c r="K390" s="207" t="s">
        <v>3144</v>
      </c>
      <c r="L390" s="62"/>
      <c r="M390" s="212" t="s">
        <v>22</v>
      </c>
      <c r="N390" s="213" t="s">
        <v>50</v>
      </c>
      <c r="O390" s="43"/>
      <c r="P390" s="214">
        <f t="shared" si="101"/>
        <v>0</v>
      </c>
      <c r="Q390" s="214">
        <v>0</v>
      </c>
      <c r="R390" s="214">
        <f t="shared" si="102"/>
        <v>0</v>
      </c>
      <c r="S390" s="214">
        <v>0</v>
      </c>
      <c r="T390" s="215">
        <f t="shared" si="103"/>
        <v>0</v>
      </c>
      <c r="AR390" s="25" t="s">
        <v>304</v>
      </c>
      <c r="AT390" s="25" t="s">
        <v>230</v>
      </c>
      <c r="AU390" s="25" t="s">
        <v>87</v>
      </c>
      <c r="AY390" s="25" t="s">
        <v>228</v>
      </c>
      <c r="BE390" s="216">
        <f t="shared" si="104"/>
        <v>0</v>
      </c>
      <c r="BF390" s="216">
        <f t="shared" si="105"/>
        <v>0</v>
      </c>
      <c r="BG390" s="216">
        <f t="shared" si="106"/>
        <v>0</v>
      </c>
      <c r="BH390" s="216">
        <f t="shared" si="107"/>
        <v>0</v>
      </c>
      <c r="BI390" s="216">
        <f t="shared" si="108"/>
        <v>0</v>
      </c>
      <c r="BJ390" s="25" t="s">
        <v>24</v>
      </c>
      <c r="BK390" s="216">
        <f t="shared" si="109"/>
        <v>0</v>
      </c>
      <c r="BL390" s="25" t="s">
        <v>304</v>
      </c>
      <c r="BM390" s="25" t="s">
        <v>5757</v>
      </c>
    </row>
    <row r="391" spans="2:65" s="1" customFormat="1" ht="22.5" customHeight="1">
      <c r="B391" s="42"/>
      <c r="C391" s="205" t="s">
        <v>272</v>
      </c>
      <c r="D391" s="205" t="s">
        <v>230</v>
      </c>
      <c r="E391" s="206" t="s">
        <v>5588</v>
      </c>
      <c r="F391" s="207" t="s">
        <v>5589</v>
      </c>
      <c r="G391" s="208" t="s">
        <v>263</v>
      </c>
      <c r="H391" s="209">
        <v>2</v>
      </c>
      <c r="I391" s="210"/>
      <c r="J391" s="211">
        <f t="shared" si="100"/>
        <v>0</v>
      </c>
      <c r="K391" s="207" t="s">
        <v>3144</v>
      </c>
      <c r="L391" s="62"/>
      <c r="M391" s="212" t="s">
        <v>22</v>
      </c>
      <c r="N391" s="213" t="s">
        <v>50</v>
      </c>
      <c r="O391" s="43"/>
      <c r="P391" s="214">
        <f t="shared" si="101"/>
        <v>0</v>
      </c>
      <c r="Q391" s="214">
        <v>0</v>
      </c>
      <c r="R391" s="214">
        <f t="shared" si="102"/>
        <v>0</v>
      </c>
      <c r="S391" s="214">
        <v>0</v>
      </c>
      <c r="T391" s="215">
        <f t="shared" si="103"/>
        <v>0</v>
      </c>
      <c r="AR391" s="25" t="s">
        <v>304</v>
      </c>
      <c r="AT391" s="25" t="s">
        <v>230</v>
      </c>
      <c r="AU391" s="25" t="s">
        <v>87</v>
      </c>
      <c r="AY391" s="25" t="s">
        <v>228</v>
      </c>
      <c r="BE391" s="216">
        <f t="shared" si="104"/>
        <v>0</v>
      </c>
      <c r="BF391" s="216">
        <f t="shared" si="105"/>
        <v>0</v>
      </c>
      <c r="BG391" s="216">
        <f t="shared" si="106"/>
        <v>0</v>
      </c>
      <c r="BH391" s="216">
        <f t="shared" si="107"/>
        <v>0</v>
      </c>
      <c r="BI391" s="216">
        <f t="shared" si="108"/>
        <v>0</v>
      </c>
      <c r="BJ391" s="25" t="s">
        <v>24</v>
      </c>
      <c r="BK391" s="216">
        <f t="shared" si="109"/>
        <v>0</v>
      </c>
      <c r="BL391" s="25" t="s">
        <v>304</v>
      </c>
      <c r="BM391" s="25" t="s">
        <v>5758</v>
      </c>
    </row>
    <row r="392" spans="2:65" s="1" customFormat="1" ht="22.5" customHeight="1">
      <c r="B392" s="42"/>
      <c r="C392" s="205" t="s">
        <v>29</v>
      </c>
      <c r="D392" s="205" t="s">
        <v>230</v>
      </c>
      <c r="E392" s="206" t="s">
        <v>5591</v>
      </c>
      <c r="F392" s="207" t="s">
        <v>5592</v>
      </c>
      <c r="G392" s="208" t="s">
        <v>1024</v>
      </c>
      <c r="H392" s="279"/>
      <c r="I392" s="210"/>
      <c r="J392" s="211">
        <f t="shared" si="100"/>
        <v>0</v>
      </c>
      <c r="K392" s="207" t="s">
        <v>3144</v>
      </c>
      <c r="L392" s="62"/>
      <c r="M392" s="212" t="s">
        <v>22</v>
      </c>
      <c r="N392" s="213" t="s">
        <v>50</v>
      </c>
      <c r="O392" s="43"/>
      <c r="P392" s="214">
        <f t="shared" si="101"/>
        <v>0</v>
      </c>
      <c r="Q392" s="214">
        <v>0</v>
      </c>
      <c r="R392" s="214">
        <f t="shared" si="102"/>
        <v>0</v>
      </c>
      <c r="S392" s="214">
        <v>0</v>
      </c>
      <c r="T392" s="215">
        <f t="shared" si="103"/>
        <v>0</v>
      </c>
      <c r="AR392" s="25" t="s">
        <v>304</v>
      </c>
      <c r="AT392" s="25" t="s">
        <v>230</v>
      </c>
      <c r="AU392" s="25" t="s">
        <v>87</v>
      </c>
      <c r="AY392" s="25" t="s">
        <v>228</v>
      </c>
      <c r="BE392" s="216">
        <f t="shared" si="104"/>
        <v>0</v>
      </c>
      <c r="BF392" s="216">
        <f t="shared" si="105"/>
        <v>0</v>
      </c>
      <c r="BG392" s="216">
        <f t="shared" si="106"/>
        <v>0</v>
      </c>
      <c r="BH392" s="216">
        <f t="shared" si="107"/>
        <v>0</v>
      </c>
      <c r="BI392" s="216">
        <f t="shared" si="108"/>
        <v>0</v>
      </c>
      <c r="BJ392" s="25" t="s">
        <v>24</v>
      </c>
      <c r="BK392" s="216">
        <f t="shared" si="109"/>
        <v>0</v>
      </c>
      <c r="BL392" s="25" t="s">
        <v>304</v>
      </c>
      <c r="BM392" s="25" t="s">
        <v>5759</v>
      </c>
    </row>
    <row r="393" spans="2:65" s="11" customFormat="1" ht="29.85" customHeight="1">
      <c r="B393" s="188"/>
      <c r="C393" s="189"/>
      <c r="D393" s="202" t="s">
        <v>78</v>
      </c>
      <c r="E393" s="203" t="s">
        <v>3140</v>
      </c>
      <c r="F393" s="203" t="s">
        <v>5388</v>
      </c>
      <c r="G393" s="189"/>
      <c r="H393" s="189"/>
      <c r="I393" s="192"/>
      <c r="J393" s="204">
        <f>BK393</f>
        <v>0</v>
      </c>
      <c r="K393" s="189"/>
      <c r="L393" s="194"/>
      <c r="M393" s="195"/>
      <c r="N393" s="196"/>
      <c r="O393" s="196"/>
      <c r="P393" s="197">
        <f>SUM(P394:P396)</f>
        <v>0</v>
      </c>
      <c r="Q393" s="196"/>
      <c r="R393" s="197">
        <f>SUM(R394:R396)</f>
        <v>0</v>
      </c>
      <c r="S393" s="196"/>
      <c r="T393" s="198">
        <f>SUM(T394:T396)</f>
        <v>0</v>
      </c>
      <c r="AR393" s="199" t="s">
        <v>87</v>
      </c>
      <c r="AT393" s="200" t="s">
        <v>78</v>
      </c>
      <c r="AU393" s="200" t="s">
        <v>24</v>
      </c>
      <c r="AY393" s="199" t="s">
        <v>228</v>
      </c>
      <c r="BK393" s="201">
        <f>SUM(BK394:BK396)</f>
        <v>0</v>
      </c>
    </row>
    <row r="394" spans="2:65" s="1" customFormat="1" ht="22.5" customHeight="1">
      <c r="B394" s="42"/>
      <c r="C394" s="205" t="s">
        <v>24</v>
      </c>
      <c r="D394" s="205" t="s">
        <v>230</v>
      </c>
      <c r="E394" s="206" t="s">
        <v>5760</v>
      </c>
      <c r="F394" s="207" t="s">
        <v>5761</v>
      </c>
      <c r="G394" s="208" t="s">
        <v>2949</v>
      </c>
      <c r="H394" s="209">
        <v>4</v>
      </c>
      <c r="I394" s="210"/>
      <c r="J394" s="211">
        <f>ROUND(I394*H394,2)</f>
        <v>0</v>
      </c>
      <c r="K394" s="207" t="s">
        <v>3144</v>
      </c>
      <c r="L394" s="62"/>
      <c r="M394" s="212" t="s">
        <v>22</v>
      </c>
      <c r="N394" s="213" t="s">
        <v>50</v>
      </c>
      <c r="O394" s="43"/>
      <c r="P394" s="214">
        <f>O394*H394</f>
        <v>0</v>
      </c>
      <c r="Q394" s="214">
        <v>0</v>
      </c>
      <c r="R394" s="214">
        <f>Q394*H394</f>
        <v>0</v>
      </c>
      <c r="S394" s="214">
        <v>0</v>
      </c>
      <c r="T394" s="215">
        <f>S394*H394</f>
        <v>0</v>
      </c>
      <c r="AR394" s="25" t="s">
        <v>304</v>
      </c>
      <c r="AT394" s="25" t="s">
        <v>230</v>
      </c>
      <c r="AU394" s="25" t="s">
        <v>87</v>
      </c>
      <c r="AY394" s="25" t="s">
        <v>228</v>
      </c>
      <c r="BE394" s="216">
        <f>IF(N394="základní",J394,0)</f>
        <v>0</v>
      </c>
      <c r="BF394" s="216">
        <f>IF(N394="snížená",J394,0)</f>
        <v>0</v>
      </c>
      <c r="BG394" s="216">
        <f>IF(N394="zákl. přenesená",J394,0)</f>
        <v>0</v>
      </c>
      <c r="BH394" s="216">
        <f>IF(N394="sníž. přenesená",J394,0)</f>
        <v>0</v>
      </c>
      <c r="BI394" s="216">
        <f>IF(N394="nulová",J394,0)</f>
        <v>0</v>
      </c>
      <c r="BJ394" s="25" t="s">
        <v>24</v>
      </c>
      <c r="BK394" s="216">
        <f>ROUND(I394*H394,2)</f>
        <v>0</v>
      </c>
      <c r="BL394" s="25" t="s">
        <v>304</v>
      </c>
      <c r="BM394" s="25" t="s">
        <v>5762</v>
      </c>
    </row>
    <row r="395" spans="2:65" s="1" customFormat="1" ht="22.5" customHeight="1">
      <c r="B395" s="42"/>
      <c r="C395" s="205" t="s">
        <v>87</v>
      </c>
      <c r="D395" s="205" t="s">
        <v>230</v>
      </c>
      <c r="E395" s="206" t="s">
        <v>118</v>
      </c>
      <c r="F395" s="207" t="s">
        <v>5597</v>
      </c>
      <c r="G395" s="208" t="s">
        <v>852</v>
      </c>
      <c r="H395" s="209">
        <v>4</v>
      </c>
      <c r="I395" s="210"/>
      <c r="J395" s="211">
        <f>ROUND(I395*H395,2)</f>
        <v>0</v>
      </c>
      <c r="K395" s="207" t="s">
        <v>3144</v>
      </c>
      <c r="L395" s="62"/>
      <c r="M395" s="212" t="s">
        <v>22</v>
      </c>
      <c r="N395" s="213" t="s">
        <v>50</v>
      </c>
      <c r="O395" s="43"/>
      <c r="P395" s="214">
        <f>O395*H395</f>
        <v>0</v>
      </c>
      <c r="Q395" s="214">
        <v>0</v>
      </c>
      <c r="R395" s="214">
        <f>Q395*H395</f>
        <v>0</v>
      </c>
      <c r="S395" s="214">
        <v>0</v>
      </c>
      <c r="T395" s="215">
        <f>S395*H395</f>
        <v>0</v>
      </c>
      <c r="AR395" s="25" t="s">
        <v>304</v>
      </c>
      <c r="AT395" s="25" t="s">
        <v>230</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304</v>
      </c>
      <c r="BM395" s="25" t="s">
        <v>5763</v>
      </c>
    </row>
    <row r="396" spans="2:65" s="1" customFormat="1" ht="22.5" customHeight="1">
      <c r="B396" s="42"/>
      <c r="C396" s="205" t="s">
        <v>101</v>
      </c>
      <c r="D396" s="205" t="s">
        <v>230</v>
      </c>
      <c r="E396" s="206" t="s">
        <v>5599</v>
      </c>
      <c r="F396" s="207" t="s">
        <v>5600</v>
      </c>
      <c r="G396" s="208" t="s">
        <v>1024</v>
      </c>
      <c r="H396" s="279"/>
      <c r="I396" s="210"/>
      <c r="J396" s="211">
        <f>ROUND(I396*H396,2)</f>
        <v>0</v>
      </c>
      <c r="K396" s="207" t="s">
        <v>3144</v>
      </c>
      <c r="L396" s="62"/>
      <c r="M396" s="212" t="s">
        <v>22</v>
      </c>
      <c r="N396" s="213" t="s">
        <v>50</v>
      </c>
      <c r="O396" s="43"/>
      <c r="P396" s="214">
        <f>O396*H396</f>
        <v>0</v>
      </c>
      <c r="Q396" s="214">
        <v>0</v>
      </c>
      <c r="R396" s="214">
        <f>Q396*H396</f>
        <v>0</v>
      </c>
      <c r="S396" s="214">
        <v>0</v>
      </c>
      <c r="T396" s="215">
        <f>S396*H396</f>
        <v>0</v>
      </c>
      <c r="AR396" s="25" t="s">
        <v>304</v>
      </c>
      <c r="AT396" s="25" t="s">
        <v>230</v>
      </c>
      <c r="AU396" s="25" t="s">
        <v>87</v>
      </c>
      <c r="AY396" s="25" t="s">
        <v>228</v>
      </c>
      <c r="BE396" s="216">
        <f>IF(N396="základní",J396,0)</f>
        <v>0</v>
      </c>
      <c r="BF396" s="216">
        <f>IF(N396="snížená",J396,0)</f>
        <v>0</v>
      </c>
      <c r="BG396" s="216">
        <f>IF(N396="zákl. přenesená",J396,0)</f>
        <v>0</v>
      </c>
      <c r="BH396" s="216">
        <f>IF(N396="sníž. přenesená",J396,0)</f>
        <v>0</v>
      </c>
      <c r="BI396" s="216">
        <f>IF(N396="nulová",J396,0)</f>
        <v>0</v>
      </c>
      <c r="BJ396" s="25" t="s">
        <v>24</v>
      </c>
      <c r="BK396" s="216">
        <f>ROUND(I396*H396,2)</f>
        <v>0</v>
      </c>
      <c r="BL396" s="25" t="s">
        <v>304</v>
      </c>
      <c r="BM396" s="25" t="s">
        <v>5764</v>
      </c>
    </row>
    <row r="397" spans="2:65" s="11" customFormat="1" ht="29.85" customHeight="1">
      <c r="B397" s="188"/>
      <c r="C397" s="189"/>
      <c r="D397" s="202" t="s">
        <v>78</v>
      </c>
      <c r="E397" s="203" t="s">
        <v>3136</v>
      </c>
      <c r="F397" s="203" t="s">
        <v>5602</v>
      </c>
      <c r="G397" s="189"/>
      <c r="H397" s="189"/>
      <c r="I397" s="192"/>
      <c r="J397" s="204">
        <f>BK397</f>
        <v>0</v>
      </c>
      <c r="K397" s="189"/>
      <c r="L397" s="194"/>
      <c r="M397" s="195"/>
      <c r="N397" s="196"/>
      <c r="O397" s="196"/>
      <c r="P397" s="197">
        <f>SUM(P398:P405)</f>
        <v>0</v>
      </c>
      <c r="Q397" s="196"/>
      <c r="R397" s="197">
        <f>SUM(R398:R405)</f>
        <v>0</v>
      </c>
      <c r="S397" s="196"/>
      <c r="T397" s="198">
        <f>SUM(T398:T405)</f>
        <v>0</v>
      </c>
      <c r="AR397" s="199" t="s">
        <v>87</v>
      </c>
      <c r="AT397" s="200" t="s">
        <v>78</v>
      </c>
      <c r="AU397" s="200" t="s">
        <v>24</v>
      </c>
      <c r="AY397" s="199" t="s">
        <v>228</v>
      </c>
      <c r="BK397" s="201">
        <f>SUM(BK398:BK405)</f>
        <v>0</v>
      </c>
    </row>
    <row r="398" spans="2:65" s="1" customFormat="1" ht="22.5" customHeight="1">
      <c r="B398" s="42"/>
      <c r="C398" s="205" t="s">
        <v>24</v>
      </c>
      <c r="D398" s="205" t="s">
        <v>230</v>
      </c>
      <c r="E398" s="206" t="s">
        <v>5413</v>
      </c>
      <c r="F398" s="207" t="s">
        <v>5414</v>
      </c>
      <c r="G398" s="208" t="s">
        <v>328</v>
      </c>
      <c r="H398" s="209">
        <v>30</v>
      </c>
      <c r="I398" s="210"/>
      <c r="J398" s="211">
        <f t="shared" ref="J398:J405" si="110">ROUND(I398*H398,2)</f>
        <v>0</v>
      </c>
      <c r="K398" s="207" t="s">
        <v>234</v>
      </c>
      <c r="L398" s="62"/>
      <c r="M398" s="212" t="s">
        <v>22</v>
      </c>
      <c r="N398" s="213" t="s">
        <v>50</v>
      </c>
      <c r="O398" s="43"/>
      <c r="P398" s="214">
        <f t="shared" ref="P398:P405" si="111">O398*H398</f>
        <v>0</v>
      </c>
      <c r="Q398" s="214">
        <v>0</v>
      </c>
      <c r="R398" s="214">
        <f t="shared" ref="R398:R405" si="112">Q398*H398</f>
        <v>0</v>
      </c>
      <c r="S398" s="214">
        <v>0</v>
      </c>
      <c r="T398" s="215">
        <f t="shared" ref="T398:T405" si="113">S398*H398</f>
        <v>0</v>
      </c>
      <c r="AR398" s="25" t="s">
        <v>304</v>
      </c>
      <c r="AT398" s="25" t="s">
        <v>230</v>
      </c>
      <c r="AU398" s="25" t="s">
        <v>87</v>
      </c>
      <c r="AY398" s="25" t="s">
        <v>228</v>
      </c>
      <c r="BE398" s="216">
        <f t="shared" ref="BE398:BE405" si="114">IF(N398="základní",J398,0)</f>
        <v>0</v>
      </c>
      <c r="BF398" s="216">
        <f t="shared" ref="BF398:BF405" si="115">IF(N398="snížená",J398,0)</f>
        <v>0</v>
      </c>
      <c r="BG398" s="216">
        <f t="shared" ref="BG398:BG405" si="116">IF(N398="zákl. přenesená",J398,0)</f>
        <v>0</v>
      </c>
      <c r="BH398" s="216">
        <f t="shared" ref="BH398:BH405" si="117">IF(N398="sníž. přenesená",J398,0)</f>
        <v>0</v>
      </c>
      <c r="BI398" s="216">
        <f t="shared" ref="BI398:BI405" si="118">IF(N398="nulová",J398,0)</f>
        <v>0</v>
      </c>
      <c r="BJ398" s="25" t="s">
        <v>24</v>
      </c>
      <c r="BK398" s="216">
        <f t="shared" ref="BK398:BK405" si="119">ROUND(I398*H398,2)</f>
        <v>0</v>
      </c>
      <c r="BL398" s="25" t="s">
        <v>304</v>
      </c>
      <c r="BM398" s="25" t="s">
        <v>5765</v>
      </c>
    </row>
    <row r="399" spans="2:65" s="1" customFormat="1" ht="22.5" customHeight="1">
      <c r="B399" s="42"/>
      <c r="C399" s="205" t="s">
        <v>87</v>
      </c>
      <c r="D399" s="205" t="s">
        <v>230</v>
      </c>
      <c r="E399" s="206" t="s">
        <v>5606</v>
      </c>
      <c r="F399" s="207" t="s">
        <v>5607</v>
      </c>
      <c r="G399" s="208" t="s">
        <v>328</v>
      </c>
      <c r="H399" s="209">
        <v>66</v>
      </c>
      <c r="I399" s="210"/>
      <c r="J399" s="211">
        <f t="shared" si="110"/>
        <v>0</v>
      </c>
      <c r="K399" s="207" t="s">
        <v>234</v>
      </c>
      <c r="L399" s="62"/>
      <c r="M399" s="212" t="s">
        <v>22</v>
      </c>
      <c r="N399" s="213" t="s">
        <v>50</v>
      </c>
      <c r="O399" s="43"/>
      <c r="P399" s="214">
        <f t="shared" si="111"/>
        <v>0</v>
      </c>
      <c r="Q399" s="214">
        <v>0</v>
      </c>
      <c r="R399" s="214">
        <f t="shared" si="112"/>
        <v>0</v>
      </c>
      <c r="S399" s="214">
        <v>0</v>
      </c>
      <c r="T399" s="215">
        <f t="shared" si="113"/>
        <v>0</v>
      </c>
      <c r="AR399" s="25" t="s">
        <v>304</v>
      </c>
      <c r="AT399" s="25" t="s">
        <v>230</v>
      </c>
      <c r="AU399" s="25" t="s">
        <v>87</v>
      </c>
      <c r="AY399" s="25" t="s">
        <v>228</v>
      </c>
      <c r="BE399" s="216">
        <f t="shared" si="114"/>
        <v>0</v>
      </c>
      <c r="BF399" s="216">
        <f t="shared" si="115"/>
        <v>0</v>
      </c>
      <c r="BG399" s="216">
        <f t="shared" si="116"/>
        <v>0</v>
      </c>
      <c r="BH399" s="216">
        <f t="shared" si="117"/>
        <v>0</v>
      </c>
      <c r="BI399" s="216">
        <f t="shared" si="118"/>
        <v>0</v>
      </c>
      <c r="BJ399" s="25" t="s">
        <v>24</v>
      </c>
      <c r="BK399" s="216">
        <f t="shared" si="119"/>
        <v>0</v>
      </c>
      <c r="BL399" s="25" t="s">
        <v>304</v>
      </c>
      <c r="BM399" s="25" t="s">
        <v>5766</v>
      </c>
    </row>
    <row r="400" spans="2:65" s="1" customFormat="1" ht="22.5" customHeight="1">
      <c r="B400" s="42"/>
      <c r="C400" s="205" t="s">
        <v>101</v>
      </c>
      <c r="D400" s="205" t="s">
        <v>230</v>
      </c>
      <c r="E400" s="206" t="s">
        <v>5416</v>
      </c>
      <c r="F400" s="207" t="s">
        <v>5417</v>
      </c>
      <c r="G400" s="208" t="s">
        <v>328</v>
      </c>
      <c r="H400" s="209">
        <v>120</v>
      </c>
      <c r="I400" s="210"/>
      <c r="J400" s="211">
        <f t="shared" si="110"/>
        <v>0</v>
      </c>
      <c r="K400" s="207" t="s">
        <v>234</v>
      </c>
      <c r="L400" s="62"/>
      <c r="M400" s="212" t="s">
        <v>22</v>
      </c>
      <c r="N400" s="213" t="s">
        <v>50</v>
      </c>
      <c r="O400" s="43"/>
      <c r="P400" s="214">
        <f t="shared" si="111"/>
        <v>0</v>
      </c>
      <c r="Q400" s="214">
        <v>0</v>
      </c>
      <c r="R400" s="214">
        <f t="shared" si="112"/>
        <v>0</v>
      </c>
      <c r="S400" s="214">
        <v>0</v>
      </c>
      <c r="T400" s="215">
        <f t="shared" si="113"/>
        <v>0</v>
      </c>
      <c r="AR400" s="25" t="s">
        <v>304</v>
      </c>
      <c r="AT400" s="25" t="s">
        <v>230</v>
      </c>
      <c r="AU400" s="25" t="s">
        <v>87</v>
      </c>
      <c r="AY400" s="25" t="s">
        <v>228</v>
      </c>
      <c r="BE400" s="216">
        <f t="shared" si="114"/>
        <v>0</v>
      </c>
      <c r="BF400" s="216">
        <f t="shared" si="115"/>
        <v>0</v>
      </c>
      <c r="BG400" s="216">
        <f t="shared" si="116"/>
        <v>0</v>
      </c>
      <c r="BH400" s="216">
        <f t="shared" si="117"/>
        <v>0</v>
      </c>
      <c r="BI400" s="216">
        <f t="shared" si="118"/>
        <v>0</v>
      </c>
      <c r="BJ400" s="25" t="s">
        <v>24</v>
      </c>
      <c r="BK400" s="216">
        <f t="shared" si="119"/>
        <v>0</v>
      </c>
      <c r="BL400" s="25" t="s">
        <v>304</v>
      </c>
      <c r="BM400" s="25" t="s">
        <v>5767</v>
      </c>
    </row>
    <row r="401" spans="2:65" s="1" customFormat="1" ht="22.5" customHeight="1">
      <c r="B401" s="42"/>
      <c r="C401" s="205" t="s">
        <v>235</v>
      </c>
      <c r="D401" s="205" t="s">
        <v>230</v>
      </c>
      <c r="E401" s="206" t="s">
        <v>5613</v>
      </c>
      <c r="F401" s="207" t="s">
        <v>5614</v>
      </c>
      <c r="G401" s="208" t="s">
        <v>515</v>
      </c>
      <c r="H401" s="209">
        <v>4</v>
      </c>
      <c r="I401" s="210"/>
      <c r="J401" s="211">
        <f t="shared" si="110"/>
        <v>0</v>
      </c>
      <c r="K401" s="207" t="s">
        <v>3144</v>
      </c>
      <c r="L401" s="62"/>
      <c r="M401" s="212" t="s">
        <v>22</v>
      </c>
      <c r="N401" s="213" t="s">
        <v>50</v>
      </c>
      <c r="O401" s="43"/>
      <c r="P401" s="214">
        <f t="shared" si="111"/>
        <v>0</v>
      </c>
      <c r="Q401" s="214">
        <v>0</v>
      </c>
      <c r="R401" s="214">
        <f t="shared" si="112"/>
        <v>0</v>
      </c>
      <c r="S401" s="214">
        <v>0</v>
      </c>
      <c r="T401" s="215">
        <f t="shared" si="113"/>
        <v>0</v>
      </c>
      <c r="AR401" s="25" t="s">
        <v>304</v>
      </c>
      <c r="AT401" s="25" t="s">
        <v>230</v>
      </c>
      <c r="AU401" s="25" t="s">
        <v>87</v>
      </c>
      <c r="AY401" s="25" t="s">
        <v>228</v>
      </c>
      <c r="BE401" s="216">
        <f t="shared" si="114"/>
        <v>0</v>
      </c>
      <c r="BF401" s="216">
        <f t="shared" si="115"/>
        <v>0</v>
      </c>
      <c r="BG401" s="216">
        <f t="shared" si="116"/>
        <v>0</v>
      </c>
      <c r="BH401" s="216">
        <f t="shared" si="117"/>
        <v>0</v>
      </c>
      <c r="BI401" s="216">
        <f t="shared" si="118"/>
        <v>0</v>
      </c>
      <c r="BJ401" s="25" t="s">
        <v>24</v>
      </c>
      <c r="BK401" s="216">
        <f t="shared" si="119"/>
        <v>0</v>
      </c>
      <c r="BL401" s="25" t="s">
        <v>304</v>
      </c>
      <c r="BM401" s="25" t="s">
        <v>5768</v>
      </c>
    </row>
    <row r="402" spans="2:65" s="1" customFormat="1" ht="22.5" customHeight="1">
      <c r="B402" s="42"/>
      <c r="C402" s="205" t="s">
        <v>251</v>
      </c>
      <c r="D402" s="205" t="s">
        <v>230</v>
      </c>
      <c r="E402" s="206" t="s">
        <v>5700</v>
      </c>
      <c r="F402" s="207" t="s">
        <v>5701</v>
      </c>
      <c r="G402" s="208" t="s">
        <v>515</v>
      </c>
      <c r="H402" s="209">
        <v>4</v>
      </c>
      <c r="I402" s="210"/>
      <c r="J402" s="211">
        <f t="shared" si="110"/>
        <v>0</v>
      </c>
      <c r="K402" s="207" t="s">
        <v>3144</v>
      </c>
      <c r="L402" s="62"/>
      <c r="M402" s="212" t="s">
        <v>22</v>
      </c>
      <c r="N402" s="213" t="s">
        <v>50</v>
      </c>
      <c r="O402" s="43"/>
      <c r="P402" s="214">
        <f t="shared" si="111"/>
        <v>0</v>
      </c>
      <c r="Q402" s="214">
        <v>0</v>
      </c>
      <c r="R402" s="214">
        <f t="shared" si="112"/>
        <v>0</v>
      </c>
      <c r="S402" s="214">
        <v>0</v>
      </c>
      <c r="T402" s="215">
        <f t="shared" si="113"/>
        <v>0</v>
      </c>
      <c r="AR402" s="25" t="s">
        <v>304</v>
      </c>
      <c r="AT402" s="25" t="s">
        <v>230</v>
      </c>
      <c r="AU402" s="25" t="s">
        <v>87</v>
      </c>
      <c r="AY402" s="25" t="s">
        <v>228</v>
      </c>
      <c r="BE402" s="216">
        <f t="shared" si="114"/>
        <v>0</v>
      </c>
      <c r="BF402" s="216">
        <f t="shared" si="115"/>
        <v>0</v>
      </c>
      <c r="BG402" s="216">
        <f t="shared" si="116"/>
        <v>0</v>
      </c>
      <c r="BH402" s="216">
        <f t="shared" si="117"/>
        <v>0</v>
      </c>
      <c r="BI402" s="216">
        <f t="shared" si="118"/>
        <v>0</v>
      </c>
      <c r="BJ402" s="25" t="s">
        <v>24</v>
      </c>
      <c r="BK402" s="216">
        <f t="shared" si="119"/>
        <v>0</v>
      </c>
      <c r="BL402" s="25" t="s">
        <v>304</v>
      </c>
      <c r="BM402" s="25" t="s">
        <v>5769</v>
      </c>
    </row>
    <row r="403" spans="2:65" s="1" customFormat="1" ht="22.5" customHeight="1">
      <c r="B403" s="42"/>
      <c r="C403" s="205" t="s">
        <v>255</v>
      </c>
      <c r="D403" s="205" t="s">
        <v>230</v>
      </c>
      <c r="E403" s="206" t="s">
        <v>5437</v>
      </c>
      <c r="F403" s="207" t="s">
        <v>5438</v>
      </c>
      <c r="G403" s="208" t="s">
        <v>328</v>
      </c>
      <c r="H403" s="209">
        <v>216</v>
      </c>
      <c r="I403" s="210"/>
      <c r="J403" s="211">
        <f t="shared" si="110"/>
        <v>0</v>
      </c>
      <c r="K403" s="207" t="s">
        <v>234</v>
      </c>
      <c r="L403" s="62"/>
      <c r="M403" s="212" t="s">
        <v>22</v>
      </c>
      <c r="N403" s="213" t="s">
        <v>50</v>
      </c>
      <c r="O403" s="43"/>
      <c r="P403" s="214">
        <f t="shared" si="111"/>
        <v>0</v>
      </c>
      <c r="Q403" s="214">
        <v>0</v>
      </c>
      <c r="R403" s="214">
        <f t="shared" si="112"/>
        <v>0</v>
      </c>
      <c r="S403" s="214">
        <v>0</v>
      </c>
      <c r="T403" s="215">
        <f t="shared" si="113"/>
        <v>0</v>
      </c>
      <c r="AR403" s="25" t="s">
        <v>304</v>
      </c>
      <c r="AT403" s="25" t="s">
        <v>230</v>
      </c>
      <c r="AU403" s="25" t="s">
        <v>87</v>
      </c>
      <c r="AY403" s="25" t="s">
        <v>228</v>
      </c>
      <c r="BE403" s="216">
        <f t="shared" si="114"/>
        <v>0</v>
      </c>
      <c r="BF403" s="216">
        <f t="shared" si="115"/>
        <v>0</v>
      </c>
      <c r="BG403" s="216">
        <f t="shared" si="116"/>
        <v>0</v>
      </c>
      <c r="BH403" s="216">
        <f t="shared" si="117"/>
        <v>0</v>
      </c>
      <c r="BI403" s="216">
        <f t="shared" si="118"/>
        <v>0</v>
      </c>
      <c r="BJ403" s="25" t="s">
        <v>24</v>
      </c>
      <c r="BK403" s="216">
        <f t="shared" si="119"/>
        <v>0</v>
      </c>
      <c r="BL403" s="25" t="s">
        <v>304</v>
      </c>
      <c r="BM403" s="25" t="s">
        <v>5770</v>
      </c>
    </row>
    <row r="404" spans="2:65" s="1" customFormat="1" ht="22.5" customHeight="1">
      <c r="B404" s="42"/>
      <c r="C404" s="205" t="s">
        <v>260</v>
      </c>
      <c r="D404" s="205" t="s">
        <v>230</v>
      </c>
      <c r="E404" s="206" t="s">
        <v>5443</v>
      </c>
      <c r="F404" s="207" t="s">
        <v>5444</v>
      </c>
      <c r="G404" s="208" t="s">
        <v>515</v>
      </c>
      <c r="H404" s="209">
        <v>4</v>
      </c>
      <c r="I404" s="210"/>
      <c r="J404" s="211">
        <f t="shared" si="110"/>
        <v>0</v>
      </c>
      <c r="K404" s="207" t="s">
        <v>234</v>
      </c>
      <c r="L404" s="62"/>
      <c r="M404" s="212" t="s">
        <v>22</v>
      </c>
      <c r="N404" s="213" t="s">
        <v>50</v>
      </c>
      <c r="O404" s="43"/>
      <c r="P404" s="214">
        <f t="shared" si="111"/>
        <v>0</v>
      </c>
      <c r="Q404" s="214">
        <v>0</v>
      </c>
      <c r="R404" s="214">
        <f t="shared" si="112"/>
        <v>0</v>
      </c>
      <c r="S404" s="214">
        <v>0</v>
      </c>
      <c r="T404" s="215">
        <f t="shared" si="113"/>
        <v>0</v>
      </c>
      <c r="AR404" s="25" t="s">
        <v>304</v>
      </c>
      <c r="AT404" s="25" t="s">
        <v>230</v>
      </c>
      <c r="AU404" s="25" t="s">
        <v>87</v>
      </c>
      <c r="AY404" s="25" t="s">
        <v>228</v>
      </c>
      <c r="BE404" s="216">
        <f t="shared" si="114"/>
        <v>0</v>
      </c>
      <c r="BF404" s="216">
        <f t="shared" si="115"/>
        <v>0</v>
      </c>
      <c r="BG404" s="216">
        <f t="shared" si="116"/>
        <v>0</v>
      </c>
      <c r="BH404" s="216">
        <f t="shared" si="117"/>
        <v>0</v>
      </c>
      <c r="BI404" s="216">
        <f t="shared" si="118"/>
        <v>0</v>
      </c>
      <c r="BJ404" s="25" t="s">
        <v>24</v>
      </c>
      <c r="BK404" s="216">
        <f t="shared" si="119"/>
        <v>0</v>
      </c>
      <c r="BL404" s="25" t="s">
        <v>304</v>
      </c>
      <c r="BM404" s="25" t="s">
        <v>5771</v>
      </c>
    </row>
    <row r="405" spans="2:65" s="1" customFormat="1" ht="22.5" customHeight="1">
      <c r="B405" s="42"/>
      <c r="C405" s="205" t="s">
        <v>267</v>
      </c>
      <c r="D405" s="205" t="s">
        <v>230</v>
      </c>
      <c r="E405" s="206" t="s">
        <v>5449</v>
      </c>
      <c r="F405" s="207" t="s">
        <v>5450</v>
      </c>
      <c r="G405" s="208" t="s">
        <v>1024</v>
      </c>
      <c r="H405" s="279"/>
      <c r="I405" s="210"/>
      <c r="J405" s="211">
        <f t="shared" si="110"/>
        <v>0</v>
      </c>
      <c r="K405" s="207" t="s">
        <v>234</v>
      </c>
      <c r="L405" s="62"/>
      <c r="M405" s="212" t="s">
        <v>22</v>
      </c>
      <c r="N405" s="213" t="s">
        <v>50</v>
      </c>
      <c r="O405" s="43"/>
      <c r="P405" s="214">
        <f t="shared" si="111"/>
        <v>0</v>
      </c>
      <c r="Q405" s="214">
        <v>0</v>
      </c>
      <c r="R405" s="214">
        <f t="shared" si="112"/>
        <v>0</v>
      </c>
      <c r="S405" s="214">
        <v>0</v>
      </c>
      <c r="T405" s="215">
        <f t="shared" si="113"/>
        <v>0</v>
      </c>
      <c r="AR405" s="25" t="s">
        <v>304</v>
      </c>
      <c r="AT405" s="25" t="s">
        <v>230</v>
      </c>
      <c r="AU405" s="25" t="s">
        <v>87</v>
      </c>
      <c r="AY405" s="25" t="s">
        <v>228</v>
      </c>
      <c r="BE405" s="216">
        <f t="shared" si="114"/>
        <v>0</v>
      </c>
      <c r="BF405" s="216">
        <f t="shared" si="115"/>
        <v>0</v>
      </c>
      <c r="BG405" s="216">
        <f t="shared" si="116"/>
        <v>0</v>
      </c>
      <c r="BH405" s="216">
        <f t="shared" si="117"/>
        <v>0</v>
      </c>
      <c r="BI405" s="216">
        <f t="shared" si="118"/>
        <v>0</v>
      </c>
      <c r="BJ405" s="25" t="s">
        <v>24</v>
      </c>
      <c r="BK405" s="216">
        <f t="shared" si="119"/>
        <v>0</v>
      </c>
      <c r="BL405" s="25" t="s">
        <v>304</v>
      </c>
      <c r="BM405" s="25" t="s">
        <v>5772</v>
      </c>
    </row>
    <row r="406" spans="2:65" s="11" customFormat="1" ht="29.85" customHeight="1">
      <c r="B406" s="188"/>
      <c r="C406" s="189"/>
      <c r="D406" s="202" t="s">
        <v>78</v>
      </c>
      <c r="E406" s="203" t="s">
        <v>3151</v>
      </c>
      <c r="F406" s="203" t="s">
        <v>5452</v>
      </c>
      <c r="G406" s="189"/>
      <c r="H406" s="189"/>
      <c r="I406" s="192"/>
      <c r="J406" s="204">
        <f>BK406</f>
        <v>0</v>
      </c>
      <c r="K406" s="189"/>
      <c r="L406" s="194"/>
      <c r="M406" s="195"/>
      <c r="N406" s="196"/>
      <c r="O406" s="196"/>
      <c r="P406" s="197">
        <f>SUM(P407:P422)</f>
        <v>0</v>
      </c>
      <c r="Q406" s="196"/>
      <c r="R406" s="197">
        <f>SUM(R407:R422)</f>
        <v>0</v>
      </c>
      <c r="S406" s="196"/>
      <c r="T406" s="198">
        <f>SUM(T407:T422)</f>
        <v>0</v>
      </c>
      <c r="AR406" s="199" t="s">
        <v>87</v>
      </c>
      <c r="AT406" s="200" t="s">
        <v>78</v>
      </c>
      <c r="AU406" s="200" t="s">
        <v>24</v>
      </c>
      <c r="AY406" s="199" t="s">
        <v>228</v>
      </c>
      <c r="BK406" s="201">
        <f>SUM(BK407:BK422)</f>
        <v>0</v>
      </c>
    </row>
    <row r="407" spans="2:65" s="1" customFormat="1" ht="22.5" customHeight="1">
      <c r="B407" s="42"/>
      <c r="C407" s="205" t="s">
        <v>24</v>
      </c>
      <c r="D407" s="205" t="s">
        <v>230</v>
      </c>
      <c r="E407" s="206" t="s">
        <v>5453</v>
      </c>
      <c r="F407" s="207" t="s">
        <v>5454</v>
      </c>
      <c r="G407" s="208" t="s">
        <v>515</v>
      </c>
      <c r="H407" s="209">
        <v>4</v>
      </c>
      <c r="I407" s="210"/>
      <c r="J407" s="211">
        <f t="shared" ref="J407:J422" si="120">ROUND(I407*H407,2)</f>
        <v>0</v>
      </c>
      <c r="K407" s="207" t="s">
        <v>234</v>
      </c>
      <c r="L407" s="62"/>
      <c r="M407" s="212" t="s">
        <v>22</v>
      </c>
      <c r="N407" s="213" t="s">
        <v>50</v>
      </c>
      <c r="O407" s="43"/>
      <c r="P407" s="214">
        <f t="shared" ref="P407:P422" si="121">O407*H407</f>
        <v>0</v>
      </c>
      <c r="Q407" s="214">
        <v>0</v>
      </c>
      <c r="R407" s="214">
        <f t="shared" ref="R407:R422" si="122">Q407*H407</f>
        <v>0</v>
      </c>
      <c r="S407" s="214">
        <v>0</v>
      </c>
      <c r="T407" s="215">
        <f t="shared" ref="T407:T422" si="123">S407*H407</f>
        <v>0</v>
      </c>
      <c r="AR407" s="25" t="s">
        <v>304</v>
      </c>
      <c r="AT407" s="25" t="s">
        <v>230</v>
      </c>
      <c r="AU407" s="25" t="s">
        <v>87</v>
      </c>
      <c r="AY407" s="25" t="s">
        <v>228</v>
      </c>
      <c r="BE407" s="216">
        <f t="shared" ref="BE407:BE422" si="124">IF(N407="základní",J407,0)</f>
        <v>0</v>
      </c>
      <c r="BF407" s="216">
        <f t="shared" ref="BF407:BF422" si="125">IF(N407="snížená",J407,0)</f>
        <v>0</v>
      </c>
      <c r="BG407" s="216">
        <f t="shared" ref="BG407:BG422" si="126">IF(N407="zákl. přenesená",J407,0)</f>
        <v>0</v>
      </c>
      <c r="BH407" s="216">
        <f t="shared" ref="BH407:BH422" si="127">IF(N407="sníž. přenesená",J407,0)</f>
        <v>0</v>
      </c>
      <c r="BI407" s="216">
        <f t="shared" ref="BI407:BI422" si="128">IF(N407="nulová",J407,0)</f>
        <v>0</v>
      </c>
      <c r="BJ407" s="25" t="s">
        <v>24</v>
      </c>
      <c r="BK407" s="216">
        <f t="shared" ref="BK407:BK422" si="129">ROUND(I407*H407,2)</f>
        <v>0</v>
      </c>
      <c r="BL407" s="25" t="s">
        <v>304</v>
      </c>
      <c r="BM407" s="25" t="s">
        <v>5773</v>
      </c>
    </row>
    <row r="408" spans="2:65" s="1" customFormat="1" ht="22.5" customHeight="1">
      <c r="B408" s="42"/>
      <c r="C408" s="205" t="s">
        <v>87</v>
      </c>
      <c r="D408" s="205" t="s">
        <v>230</v>
      </c>
      <c r="E408" s="206" t="s">
        <v>5456</v>
      </c>
      <c r="F408" s="207" t="s">
        <v>5457</v>
      </c>
      <c r="G408" s="208" t="s">
        <v>515</v>
      </c>
      <c r="H408" s="209">
        <v>20</v>
      </c>
      <c r="I408" s="210"/>
      <c r="J408" s="211">
        <f t="shared" si="120"/>
        <v>0</v>
      </c>
      <c r="K408" s="207" t="s">
        <v>234</v>
      </c>
      <c r="L408" s="62"/>
      <c r="M408" s="212" t="s">
        <v>22</v>
      </c>
      <c r="N408" s="213" t="s">
        <v>50</v>
      </c>
      <c r="O408" s="43"/>
      <c r="P408" s="214">
        <f t="shared" si="121"/>
        <v>0</v>
      </c>
      <c r="Q408" s="214">
        <v>0</v>
      </c>
      <c r="R408" s="214">
        <f t="shared" si="122"/>
        <v>0</v>
      </c>
      <c r="S408" s="214">
        <v>0</v>
      </c>
      <c r="T408" s="215">
        <f t="shared" si="123"/>
        <v>0</v>
      </c>
      <c r="AR408" s="25" t="s">
        <v>304</v>
      </c>
      <c r="AT408" s="25" t="s">
        <v>230</v>
      </c>
      <c r="AU408" s="25" t="s">
        <v>87</v>
      </c>
      <c r="AY408" s="25" t="s">
        <v>228</v>
      </c>
      <c r="BE408" s="216">
        <f t="shared" si="124"/>
        <v>0</v>
      </c>
      <c r="BF408" s="216">
        <f t="shared" si="125"/>
        <v>0</v>
      </c>
      <c r="BG408" s="216">
        <f t="shared" si="126"/>
        <v>0</v>
      </c>
      <c r="BH408" s="216">
        <f t="shared" si="127"/>
        <v>0</v>
      </c>
      <c r="BI408" s="216">
        <f t="shared" si="128"/>
        <v>0</v>
      </c>
      <c r="BJ408" s="25" t="s">
        <v>24</v>
      </c>
      <c r="BK408" s="216">
        <f t="shared" si="129"/>
        <v>0</v>
      </c>
      <c r="BL408" s="25" t="s">
        <v>304</v>
      </c>
      <c r="BM408" s="25" t="s">
        <v>5774</v>
      </c>
    </row>
    <row r="409" spans="2:65" s="1" customFormat="1" ht="22.5" customHeight="1">
      <c r="B409" s="42"/>
      <c r="C409" s="205" t="s">
        <v>101</v>
      </c>
      <c r="D409" s="205" t="s">
        <v>230</v>
      </c>
      <c r="E409" s="206" t="s">
        <v>5623</v>
      </c>
      <c r="F409" s="207" t="s">
        <v>5624</v>
      </c>
      <c r="G409" s="208" t="s">
        <v>515</v>
      </c>
      <c r="H409" s="209">
        <v>4</v>
      </c>
      <c r="I409" s="210"/>
      <c r="J409" s="211">
        <f t="shared" si="120"/>
        <v>0</v>
      </c>
      <c r="K409" s="207" t="s">
        <v>234</v>
      </c>
      <c r="L409" s="62"/>
      <c r="M409" s="212" t="s">
        <v>22</v>
      </c>
      <c r="N409" s="213" t="s">
        <v>50</v>
      </c>
      <c r="O409" s="43"/>
      <c r="P409" s="214">
        <f t="shared" si="121"/>
        <v>0</v>
      </c>
      <c r="Q409" s="214">
        <v>0</v>
      </c>
      <c r="R409" s="214">
        <f t="shared" si="122"/>
        <v>0</v>
      </c>
      <c r="S409" s="214">
        <v>0</v>
      </c>
      <c r="T409" s="215">
        <f t="shared" si="123"/>
        <v>0</v>
      </c>
      <c r="AR409" s="25" t="s">
        <v>304</v>
      </c>
      <c r="AT409" s="25" t="s">
        <v>230</v>
      </c>
      <c r="AU409" s="25" t="s">
        <v>87</v>
      </c>
      <c r="AY409" s="25" t="s">
        <v>228</v>
      </c>
      <c r="BE409" s="216">
        <f t="shared" si="124"/>
        <v>0</v>
      </c>
      <c r="BF409" s="216">
        <f t="shared" si="125"/>
        <v>0</v>
      </c>
      <c r="BG409" s="216">
        <f t="shared" si="126"/>
        <v>0</v>
      </c>
      <c r="BH409" s="216">
        <f t="shared" si="127"/>
        <v>0</v>
      </c>
      <c r="BI409" s="216">
        <f t="shared" si="128"/>
        <v>0</v>
      </c>
      <c r="BJ409" s="25" t="s">
        <v>24</v>
      </c>
      <c r="BK409" s="216">
        <f t="shared" si="129"/>
        <v>0</v>
      </c>
      <c r="BL409" s="25" t="s">
        <v>304</v>
      </c>
      <c r="BM409" s="25" t="s">
        <v>5775</v>
      </c>
    </row>
    <row r="410" spans="2:65" s="1" customFormat="1" ht="22.5" customHeight="1">
      <c r="B410" s="42"/>
      <c r="C410" s="205" t="s">
        <v>235</v>
      </c>
      <c r="D410" s="205" t="s">
        <v>230</v>
      </c>
      <c r="E410" s="206" t="s">
        <v>5462</v>
      </c>
      <c r="F410" s="207" t="s">
        <v>5463</v>
      </c>
      <c r="G410" s="208" t="s">
        <v>515</v>
      </c>
      <c r="H410" s="209">
        <v>12</v>
      </c>
      <c r="I410" s="210"/>
      <c r="J410" s="211">
        <f t="shared" si="120"/>
        <v>0</v>
      </c>
      <c r="K410" s="207" t="s">
        <v>234</v>
      </c>
      <c r="L410" s="62"/>
      <c r="M410" s="212" t="s">
        <v>22</v>
      </c>
      <c r="N410" s="213" t="s">
        <v>50</v>
      </c>
      <c r="O410" s="43"/>
      <c r="P410" s="214">
        <f t="shared" si="121"/>
        <v>0</v>
      </c>
      <c r="Q410" s="214">
        <v>0</v>
      </c>
      <c r="R410" s="214">
        <f t="shared" si="122"/>
        <v>0</v>
      </c>
      <c r="S410" s="214">
        <v>0</v>
      </c>
      <c r="T410" s="215">
        <f t="shared" si="123"/>
        <v>0</v>
      </c>
      <c r="AR410" s="25" t="s">
        <v>304</v>
      </c>
      <c r="AT410" s="25" t="s">
        <v>230</v>
      </c>
      <c r="AU410" s="25" t="s">
        <v>87</v>
      </c>
      <c r="AY410" s="25" t="s">
        <v>228</v>
      </c>
      <c r="BE410" s="216">
        <f t="shared" si="124"/>
        <v>0</v>
      </c>
      <c r="BF410" s="216">
        <f t="shared" si="125"/>
        <v>0</v>
      </c>
      <c r="BG410" s="216">
        <f t="shared" si="126"/>
        <v>0</v>
      </c>
      <c r="BH410" s="216">
        <f t="shared" si="127"/>
        <v>0</v>
      </c>
      <c r="BI410" s="216">
        <f t="shared" si="128"/>
        <v>0</v>
      </c>
      <c r="BJ410" s="25" t="s">
        <v>24</v>
      </c>
      <c r="BK410" s="216">
        <f t="shared" si="129"/>
        <v>0</v>
      </c>
      <c r="BL410" s="25" t="s">
        <v>304</v>
      </c>
      <c r="BM410" s="25" t="s">
        <v>5776</v>
      </c>
    </row>
    <row r="411" spans="2:65" s="1" customFormat="1" ht="22.5" customHeight="1">
      <c r="B411" s="42"/>
      <c r="C411" s="205" t="s">
        <v>251</v>
      </c>
      <c r="D411" s="205" t="s">
        <v>230</v>
      </c>
      <c r="E411" s="206" t="s">
        <v>5465</v>
      </c>
      <c r="F411" s="207" t="s">
        <v>5466</v>
      </c>
      <c r="G411" s="208" t="s">
        <v>515</v>
      </c>
      <c r="H411" s="209">
        <v>12</v>
      </c>
      <c r="I411" s="210"/>
      <c r="J411" s="211">
        <f t="shared" si="120"/>
        <v>0</v>
      </c>
      <c r="K411" s="207" t="s">
        <v>234</v>
      </c>
      <c r="L411" s="62"/>
      <c r="M411" s="212" t="s">
        <v>22</v>
      </c>
      <c r="N411" s="213" t="s">
        <v>50</v>
      </c>
      <c r="O411" s="43"/>
      <c r="P411" s="214">
        <f t="shared" si="121"/>
        <v>0</v>
      </c>
      <c r="Q411" s="214">
        <v>0</v>
      </c>
      <c r="R411" s="214">
        <f t="shared" si="122"/>
        <v>0</v>
      </c>
      <c r="S411" s="214">
        <v>0</v>
      </c>
      <c r="T411" s="215">
        <f t="shared" si="123"/>
        <v>0</v>
      </c>
      <c r="AR411" s="25" t="s">
        <v>304</v>
      </c>
      <c r="AT411" s="25" t="s">
        <v>230</v>
      </c>
      <c r="AU411" s="25" t="s">
        <v>87</v>
      </c>
      <c r="AY411" s="25" t="s">
        <v>228</v>
      </c>
      <c r="BE411" s="216">
        <f t="shared" si="124"/>
        <v>0</v>
      </c>
      <c r="BF411" s="216">
        <f t="shared" si="125"/>
        <v>0</v>
      </c>
      <c r="BG411" s="216">
        <f t="shared" si="126"/>
        <v>0</v>
      </c>
      <c r="BH411" s="216">
        <f t="shared" si="127"/>
        <v>0</v>
      </c>
      <c r="BI411" s="216">
        <f t="shared" si="128"/>
        <v>0</v>
      </c>
      <c r="BJ411" s="25" t="s">
        <v>24</v>
      </c>
      <c r="BK411" s="216">
        <f t="shared" si="129"/>
        <v>0</v>
      </c>
      <c r="BL411" s="25" t="s">
        <v>304</v>
      </c>
      <c r="BM411" s="25" t="s">
        <v>5777</v>
      </c>
    </row>
    <row r="412" spans="2:65" s="1" customFormat="1" ht="22.5" customHeight="1">
      <c r="B412" s="42"/>
      <c r="C412" s="205" t="s">
        <v>255</v>
      </c>
      <c r="D412" s="205" t="s">
        <v>230</v>
      </c>
      <c r="E412" s="206" t="s">
        <v>5483</v>
      </c>
      <c r="F412" s="207" t="s">
        <v>5484</v>
      </c>
      <c r="G412" s="208" t="s">
        <v>515</v>
      </c>
      <c r="H412" s="209">
        <v>4</v>
      </c>
      <c r="I412" s="210"/>
      <c r="J412" s="211">
        <f t="shared" si="120"/>
        <v>0</v>
      </c>
      <c r="K412" s="207" t="s">
        <v>234</v>
      </c>
      <c r="L412" s="62"/>
      <c r="M412" s="212" t="s">
        <v>22</v>
      </c>
      <c r="N412" s="213" t="s">
        <v>50</v>
      </c>
      <c r="O412" s="43"/>
      <c r="P412" s="214">
        <f t="shared" si="121"/>
        <v>0</v>
      </c>
      <c r="Q412" s="214">
        <v>0</v>
      </c>
      <c r="R412" s="214">
        <f t="shared" si="122"/>
        <v>0</v>
      </c>
      <c r="S412" s="214">
        <v>0</v>
      </c>
      <c r="T412" s="215">
        <f t="shared" si="123"/>
        <v>0</v>
      </c>
      <c r="AR412" s="25" t="s">
        <v>304</v>
      </c>
      <c r="AT412" s="25" t="s">
        <v>230</v>
      </c>
      <c r="AU412" s="25" t="s">
        <v>87</v>
      </c>
      <c r="AY412" s="25" t="s">
        <v>228</v>
      </c>
      <c r="BE412" s="216">
        <f t="shared" si="124"/>
        <v>0</v>
      </c>
      <c r="BF412" s="216">
        <f t="shared" si="125"/>
        <v>0</v>
      </c>
      <c r="BG412" s="216">
        <f t="shared" si="126"/>
        <v>0</v>
      </c>
      <c r="BH412" s="216">
        <f t="shared" si="127"/>
        <v>0</v>
      </c>
      <c r="BI412" s="216">
        <f t="shared" si="128"/>
        <v>0</v>
      </c>
      <c r="BJ412" s="25" t="s">
        <v>24</v>
      </c>
      <c r="BK412" s="216">
        <f t="shared" si="129"/>
        <v>0</v>
      </c>
      <c r="BL412" s="25" t="s">
        <v>304</v>
      </c>
      <c r="BM412" s="25" t="s">
        <v>5778</v>
      </c>
    </row>
    <row r="413" spans="2:65" s="1" customFormat="1" ht="31.5" customHeight="1">
      <c r="B413" s="42"/>
      <c r="C413" s="205" t="s">
        <v>260</v>
      </c>
      <c r="D413" s="205" t="s">
        <v>230</v>
      </c>
      <c r="E413" s="206" t="s">
        <v>5779</v>
      </c>
      <c r="F413" s="207" t="s">
        <v>5780</v>
      </c>
      <c r="G413" s="208" t="s">
        <v>852</v>
      </c>
      <c r="H413" s="209">
        <v>4</v>
      </c>
      <c r="I413" s="210"/>
      <c r="J413" s="211">
        <f t="shared" si="120"/>
        <v>0</v>
      </c>
      <c r="K413" s="207" t="s">
        <v>3144</v>
      </c>
      <c r="L413" s="62"/>
      <c r="M413" s="212" t="s">
        <v>22</v>
      </c>
      <c r="N413" s="213" t="s">
        <v>50</v>
      </c>
      <c r="O413" s="43"/>
      <c r="P413" s="214">
        <f t="shared" si="121"/>
        <v>0</v>
      </c>
      <c r="Q413" s="214">
        <v>0</v>
      </c>
      <c r="R413" s="214">
        <f t="shared" si="122"/>
        <v>0</v>
      </c>
      <c r="S413" s="214">
        <v>0</v>
      </c>
      <c r="T413" s="215">
        <f t="shared" si="123"/>
        <v>0</v>
      </c>
      <c r="AR413" s="25" t="s">
        <v>304</v>
      </c>
      <c r="AT413" s="25" t="s">
        <v>230</v>
      </c>
      <c r="AU413" s="25" t="s">
        <v>87</v>
      </c>
      <c r="AY413" s="25" t="s">
        <v>228</v>
      </c>
      <c r="BE413" s="216">
        <f t="shared" si="124"/>
        <v>0</v>
      </c>
      <c r="BF413" s="216">
        <f t="shared" si="125"/>
        <v>0</v>
      </c>
      <c r="BG413" s="216">
        <f t="shared" si="126"/>
        <v>0</v>
      </c>
      <c r="BH413" s="216">
        <f t="shared" si="127"/>
        <v>0</v>
      </c>
      <c r="BI413" s="216">
        <f t="shared" si="128"/>
        <v>0</v>
      </c>
      <c r="BJ413" s="25" t="s">
        <v>24</v>
      </c>
      <c r="BK413" s="216">
        <f t="shared" si="129"/>
        <v>0</v>
      </c>
      <c r="BL413" s="25" t="s">
        <v>304</v>
      </c>
      <c r="BM413" s="25" t="s">
        <v>5781</v>
      </c>
    </row>
    <row r="414" spans="2:65" s="1" customFormat="1" ht="22.5" customHeight="1">
      <c r="B414" s="42"/>
      <c r="C414" s="205" t="s">
        <v>267</v>
      </c>
      <c r="D414" s="205" t="s">
        <v>230</v>
      </c>
      <c r="E414" s="206" t="s">
        <v>5631</v>
      </c>
      <c r="F414" s="207" t="s">
        <v>5632</v>
      </c>
      <c r="G414" s="208" t="s">
        <v>852</v>
      </c>
      <c r="H414" s="209">
        <v>8</v>
      </c>
      <c r="I414" s="210"/>
      <c r="J414" s="211">
        <f t="shared" si="120"/>
        <v>0</v>
      </c>
      <c r="K414" s="207" t="s">
        <v>3144</v>
      </c>
      <c r="L414" s="62"/>
      <c r="M414" s="212" t="s">
        <v>22</v>
      </c>
      <c r="N414" s="213" t="s">
        <v>50</v>
      </c>
      <c r="O414" s="43"/>
      <c r="P414" s="214">
        <f t="shared" si="121"/>
        <v>0</v>
      </c>
      <c r="Q414" s="214">
        <v>0</v>
      </c>
      <c r="R414" s="214">
        <f t="shared" si="122"/>
        <v>0</v>
      </c>
      <c r="S414" s="214">
        <v>0</v>
      </c>
      <c r="T414" s="215">
        <f t="shared" si="123"/>
        <v>0</v>
      </c>
      <c r="AR414" s="25" t="s">
        <v>304</v>
      </c>
      <c r="AT414" s="25" t="s">
        <v>230</v>
      </c>
      <c r="AU414" s="25" t="s">
        <v>87</v>
      </c>
      <c r="AY414" s="25" t="s">
        <v>228</v>
      </c>
      <c r="BE414" s="216">
        <f t="shared" si="124"/>
        <v>0</v>
      </c>
      <c r="BF414" s="216">
        <f t="shared" si="125"/>
        <v>0</v>
      </c>
      <c r="BG414" s="216">
        <f t="shared" si="126"/>
        <v>0</v>
      </c>
      <c r="BH414" s="216">
        <f t="shared" si="127"/>
        <v>0</v>
      </c>
      <c r="BI414" s="216">
        <f t="shared" si="128"/>
        <v>0</v>
      </c>
      <c r="BJ414" s="25" t="s">
        <v>24</v>
      </c>
      <c r="BK414" s="216">
        <f t="shared" si="129"/>
        <v>0</v>
      </c>
      <c r="BL414" s="25" t="s">
        <v>304</v>
      </c>
      <c r="BM414" s="25" t="s">
        <v>5782</v>
      </c>
    </row>
    <row r="415" spans="2:65" s="1" customFormat="1" ht="22.5" customHeight="1">
      <c r="B415" s="42"/>
      <c r="C415" s="205" t="s">
        <v>272</v>
      </c>
      <c r="D415" s="205" t="s">
        <v>230</v>
      </c>
      <c r="E415" s="206" t="s">
        <v>5634</v>
      </c>
      <c r="F415" s="207" t="s">
        <v>5635</v>
      </c>
      <c r="G415" s="208" t="s">
        <v>852</v>
      </c>
      <c r="H415" s="209">
        <v>4</v>
      </c>
      <c r="I415" s="210"/>
      <c r="J415" s="211">
        <f t="shared" si="120"/>
        <v>0</v>
      </c>
      <c r="K415" s="207" t="s">
        <v>3144</v>
      </c>
      <c r="L415" s="62"/>
      <c r="M415" s="212" t="s">
        <v>22</v>
      </c>
      <c r="N415" s="213" t="s">
        <v>50</v>
      </c>
      <c r="O415" s="43"/>
      <c r="P415" s="214">
        <f t="shared" si="121"/>
        <v>0</v>
      </c>
      <c r="Q415" s="214">
        <v>0</v>
      </c>
      <c r="R415" s="214">
        <f t="shared" si="122"/>
        <v>0</v>
      </c>
      <c r="S415" s="214">
        <v>0</v>
      </c>
      <c r="T415" s="215">
        <f t="shared" si="123"/>
        <v>0</v>
      </c>
      <c r="AR415" s="25" t="s">
        <v>304</v>
      </c>
      <c r="AT415" s="25" t="s">
        <v>230</v>
      </c>
      <c r="AU415" s="25" t="s">
        <v>87</v>
      </c>
      <c r="AY415" s="25" t="s">
        <v>228</v>
      </c>
      <c r="BE415" s="216">
        <f t="shared" si="124"/>
        <v>0</v>
      </c>
      <c r="BF415" s="216">
        <f t="shared" si="125"/>
        <v>0</v>
      </c>
      <c r="BG415" s="216">
        <f t="shared" si="126"/>
        <v>0</v>
      </c>
      <c r="BH415" s="216">
        <f t="shared" si="127"/>
        <v>0</v>
      </c>
      <c r="BI415" s="216">
        <f t="shared" si="128"/>
        <v>0</v>
      </c>
      <c r="BJ415" s="25" t="s">
        <v>24</v>
      </c>
      <c r="BK415" s="216">
        <f t="shared" si="129"/>
        <v>0</v>
      </c>
      <c r="BL415" s="25" t="s">
        <v>304</v>
      </c>
      <c r="BM415" s="25" t="s">
        <v>5783</v>
      </c>
    </row>
    <row r="416" spans="2:65" s="1" customFormat="1" ht="22.5" customHeight="1">
      <c r="B416" s="42"/>
      <c r="C416" s="205" t="s">
        <v>29</v>
      </c>
      <c r="D416" s="205" t="s">
        <v>230</v>
      </c>
      <c r="E416" s="206" t="s">
        <v>29</v>
      </c>
      <c r="F416" s="207" t="s">
        <v>5511</v>
      </c>
      <c r="G416" s="208" t="s">
        <v>852</v>
      </c>
      <c r="H416" s="209">
        <v>4</v>
      </c>
      <c r="I416" s="210"/>
      <c r="J416" s="211">
        <f t="shared" si="120"/>
        <v>0</v>
      </c>
      <c r="K416" s="207" t="s">
        <v>3144</v>
      </c>
      <c r="L416" s="62"/>
      <c r="M416" s="212" t="s">
        <v>22</v>
      </c>
      <c r="N416" s="213" t="s">
        <v>50</v>
      </c>
      <c r="O416" s="43"/>
      <c r="P416" s="214">
        <f t="shared" si="121"/>
        <v>0</v>
      </c>
      <c r="Q416" s="214">
        <v>0</v>
      </c>
      <c r="R416" s="214">
        <f t="shared" si="122"/>
        <v>0</v>
      </c>
      <c r="S416" s="214">
        <v>0</v>
      </c>
      <c r="T416" s="215">
        <f t="shared" si="123"/>
        <v>0</v>
      </c>
      <c r="AR416" s="25" t="s">
        <v>304</v>
      </c>
      <c r="AT416" s="25" t="s">
        <v>230</v>
      </c>
      <c r="AU416" s="25" t="s">
        <v>87</v>
      </c>
      <c r="AY416" s="25" t="s">
        <v>228</v>
      </c>
      <c r="BE416" s="216">
        <f t="shared" si="124"/>
        <v>0</v>
      </c>
      <c r="BF416" s="216">
        <f t="shared" si="125"/>
        <v>0</v>
      </c>
      <c r="BG416" s="216">
        <f t="shared" si="126"/>
        <v>0</v>
      </c>
      <c r="BH416" s="216">
        <f t="shared" si="127"/>
        <v>0</v>
      </c>
      <c r="BI416" s="216">
        <f t="shared" si="128"/>
        <v>0</v>
      </c>
      <c r="BJ416" s="25" t="s">
        <v>24</v>
      </c>
      <c r="BK416" s="216">
        <f t="shared" si="129"/>
        <v>0</v>
      </c>
      <c r="BL416" s="25" t="s">
        <v>304</v>
      </c>
      <c r="BM416" s="25" t="s">
        <v>5784</v>
      </c>
    </row>
    <row r="417" spans="2:65" s="1" customFormat="1" ht="22.5" customHeight="1">
      <c r="B417" s="42"/>
      <c r="C417" s="205" t="s">
        <v>280</v>
      </c>
      <c r="D417" s="205" t="s">
        <v>230</v>
      </c>
      <c r="E417" s="206" t="s">
        <v>5638</v>
      </c>
      <c r="F417" s="207" t="s">
        <v>5639</v>
      </c>
      <c r="G417" s="208" t="s">
        <v>852</v>
      </c>
      <c r="H417" s="209">
        <v>8</v>
      </c>
      <c r="I417" s="210"/>
      <c r="J417" s="211">
        <f t="shared" si="120"/>
        <v>0</v>
      </c>
      <c r="K417" s="207" t="s">
        <v>3144</v>
      </c>
      <c r="L417" s="62"/>
      <c r="M417" s="212" t="s">
        <v>22</v>
      </c>
      <c r="N417" s="213" t="s">
        <v>50</v>
      </c>
      <c r="O417" s="43"/>
      <c r="P417" s="214">
        <f t="shared" si="121"/>
        <v>0</v>
      </c>
      <c r="Q417" s="214">
        <v>0</v>
      </c>
      <c r="R417" s="214">
        <f t="shared" si="122"/>
        <v>0</v>
      </c>
      <c r="S417" s="214">
        <v>0</v>
      </c>
      <c r="T417" s="215">
        <f t="shared" si="123"/>
        <v>0</v>
      </c>
      <c r="AR417" s="25" t="s">
        <v>304</v>
      </c>
      <c r="AT417" s="25" t="s">
        <v>230</v>
      </c>
      <c r="AU417" s="25" t="s">
        <v>87</v>
      </c>
      <c r="AY417" s="25" t="s">
        <v>228</v>
      </c>
      <c r="BE417" s="216">
        <f t="shared" si="124"/>
        <v>0</v>
      </c>
      <c r="BF417" s="216">
        <f t="shared" si="125"/>
        <v>0</v>
      </c>
      <c r="BG417" s="216">
        <f t="shared" si="126"/>
        <v>0</v>
      </c>
      <c r="BH417" s="216">
        <f t="shared" si="127"/>
        <v>0</v>
      </c>
      <c r="BI417" s="216">
        <f t="shared" si="128"/>
        <v>0</v>
      </c>
      <c r="BJ417" s="25" t="s">
        <v>24</v>
      </c>
      <c r="BK417" s="216">
        <f t="shared" si="129"/>
        <v>0</v>
      </c>
      <c r="BL417" s="25" t="s">
        <v>304</v>
      </c>
      <c r="BM417" s="25" t="s">
        <v>5785</v>
      </c>
    </row>
    <row r="418" spans="2:65" s="1" customFormat="1" ht="22.5" customHeight="1">
      <c r="B418" s="42"/>
      <c r="C418" s="205" t="s">
        <v>285</v>
      </c>
      <c r="D418" s="205" t="s">
        <v>230</v>
      </c>
      <c r="E418" s="206" t="s">
        <v>290</v>
      </c>
      <c r="F418" s="207" t="s">
        <v>5517</v>
      </c>
      <c r="G418" s="208" t="s">
        <v>852</v>
      </c>
      <c r="H418" s="209">
        <v>12</v>
      </c>
      <c r="I418" s="210"/>
      <c r="J418" s="211">
        <f t="shared" si="120"/>
        <v>0</v>
      </c>
      <c r="K418" s="207" t="s">
        <v>3144</v>
      </c>
      <c r="L418" s="62"/>
      <c r="M418" s="212" t="s">
        <v>22</v>
      </c>
      <c r="N418" s="213" t="s">
        <v>50</v>
      </c>
      <c r="O418" s="43"/>
      <c r="P418" s="214">
        <f t="shared" si="121"/>
        <v>0</v>
      </c>
      <c r="Q418" s="214">
        <v>0</v>
      </c>
      <c r="R418" s="214">
        <f t="shared" si="122"/>
        <v>0</v>
      </c>
      <c r="S418" s="214">
        <v>0</v>
      </c>
      <c r="T418" s="215">
        <f t="shared" si="123"/>
        <v>0</v>
      </c>
      <c r="AR418" s="25" t="s">
        <v>304</v>
      </c>
      <c r="AT418" s="25" t="s">
        <v>230</v>
      </c>
      <c r="AU418" s="25" t="s">
        <v>87</v>
      </c>
      <c r="AY418" s="25" t="s">
        <v>228</v>
      </c>
      <c r="BE418" s="216">
        <f t="shared" si="124"/>
        <v>0</v>
      </c>
      <c r="BF418" s="216">
        <f t="shared" si="125"/>
        <v>0</v>
      </c>
      <c r="BG418" s="216">
        <f t="shared" si="126"/>
        <v>0</v>
      </c>
      <c r="BH418" s="216">
        <f t="shared" si="127"/>
        <v>0</v>
      </c>
      <c r="BI418" s="216">
        <f t="shared" si="128"/>
        <v>0</v>
      </c>
      <c r="BJ418" s="25" t="s">
        <v>24</v>
      </c>
      <c r="BK418" s="216">
        <f t="shared" si="129"/>
        <v>0</v>
      </c>
      <c r="BL418" s="25" t="s">
        <v>304</v>
      </c>
      <c r="BM418" s="25" t="s">
        <v>5786</v>
      </c>
    </row>
    <row r="419" spans="2:65" s="1" customFormat="1" ht="22.5" customHeight="1">
      <c r="B419" s="42"/>
      <c r="C419" s="205" t="s">
        <v>290</v>
      </c>
      <c r="D419" s="205" t="s">
        <v>230</v>
      </c>
      <c r="E419" s="206" t="s">
        <v>10</v>
      </c>
      <c r="F419" s="207" t="s">
        <v>5521</v>
      </c>
      <c r="G419" s="208" t="s">
        <v>852</v>
      </c>
      <c r="H419" s="209">
        <v>4</v>
      </c>
      <c r="I419" s="210"/>
      <c r="J419" s="211">
        <f t="shared" si="120"/>
        <v>0</v>
      </c>
      <c r="K419" s="207" t="s">
        <v>3144</v>
      </c>
      <c r="L419" s="62"/>
      <c r="M419" s="212" t="s">
        <v>22</v>
      </c>
      <c r="N419" s="213" t="s">
        <v>50</v>
      </c>
      <c r="O419" s="43"/>
      <c r="P419" s="214">
        <f t="shared" si="121"/>
        <v>0</v>
      </c>
      <c r="Q419" s="214">
        <v>0</v>
      </c>
      <c r="R419" s="214">
        <f t="shared" si="122"/>
        <v>0</v>
      </c>
      <c r="S419" s="214">
        <v>0</v>
      </c>
      <c r="T419" s="215">
        <f t="shared" si="123"/>
        <v>0</v>
      </c>
      <c r="AR419" s="25" t="s">
        <v>304</v>
      </c>
      <c r="AT419" s="25" t="s">
        <v>230</v>
      </c>
      <c r="AU419" s="25" t="s">
        <v>87</v>
      </c>
      <c r="AY419" s="25" t="s">
        <v>228</v>
      </c>
      <c r="BE419" s="216">
        <f t="shared" si="124"/>
        <v>0</v>
      </c>
      <c r="BF419" s="216">
        <f t="shared" si="125"/>
        <v>0</v>
      </c>
      <c r="BG419" s="216">
        <f t="shared" si="126"/>
        <v>0</v>
      </c>
      <c r="BH419" s="216">
        <f t="shared" si="127"/>
        <v>0</v>
      </c>
      <c r="BI419" s="216">
        <f t="shared" si="128"/>
        <v>0</v>
      </c>
      <c r="BJ419" s="25" t="s">
        <v>24</v>
      </c>
      <c r="BK419" s="216">
        <f t="shared" si="129"/>
        <v>0</v>
      </c>
      <c r="BL419" s="25" t="s">
        <v>304</v>
      </c>
      <c r="BM419" s="25" t="s">
        <v>5787</v>
      </c>
    </row>
    <row r="420" spans="2:65" s="1" customFormat="1" ht="22.5" customHeight="1">
      <c r="B420" s="42"/>
      <c r="C420" s="205" t="s">
        <v>295</v>
      </c>
      <c r="D420" s="205" t="s">
        <v>230</v>
      </c>
      <c r="E420" s="206" t="s">
        <v>304</v>
      </c>
      <c r="F420" s="207" t="s">
        <v>5523</v>
      </c>
      <c r="G420" s="208" t="s">
        <v>852</v>
      </c>
      <c r="H420" s="209">
        <v>8</v>
      </c>
      <c r="I420" s="210"/>
      <c r="J420" s="211">
        <f t="shared" si="120"/>
        <v>0</v>
      </c>
      <c r="K420" s="207" t="s">
        <v>3144</v>
      </c>
      <c r="L420" s="62"/>
      <c r="M420" s="212" t="s">
        <v>22</v>
      </c>
      <c r="N420" s="213" t="s">
        <v>50</v>
      </c>
      <c r="O420" s="43"/>
      <c r="P420" s="214">
        <f t="shared" si="121"/>
        <v>0</v>
      </c>
      <c r="Q420" s="214">
        <v>0</v>
      </c>
      <c r="R420" s="214">
        <f t="shared" si="122"/>
        <v>0</v>
      </c>
      <c r="S420" s="214">
        <v>0</v>
      </c>
      <c r="T420" s="215">
        <f t="shared" si="123"/>
        <v>0</v>
      </c>
      <c r="AR420" s="25" t="s">
        <v>304</v>
      </c>
      <c r="AT420" s="25" t="s">
        <v>230</v>
      </c>
      <c r="AU420" s="25" t="s">
        <v>87</v>
      </c>
      <c r="AY420" s="25" t="s">
        <v>228</v>
      </c>
      <c r="BE420" s="216">
        <f t="shared" si="124"/>
        <v>0</v>
      </c>
      <c r="BF420" s="216">
        <f t="shared" si="125"/>
        <v>0</v>
      </c>
      <c r="BG420" s="216">
        <f t="shared" si="126"/>
        <v>0</v>
      </c>
      <c r="BH420" s="216">
        <f t="shared" si="127"/>
        <v>0</v>
      </c>
      <c r="BI420" s="216">
        <f t="shared" si="128"/>
        <v>0</v>
      </c>
      <c r="BJ420" s="25" t="s">
        <v>24</v>
      </c>
      <c r="BK420" s="216">
        <f t="shared" si="129"/>
        <v>0</v>
      </c>
      <c r="BL420" s="25" t="s">
        <v>304</v>
      </c>
      <c r="BM420" s="25" t="s">
        <v>5788</v>
      </c>
    </row>
    <row r="421" spans="2:65" s="1" customFormat="1" ht="22.5" customHeight="1">
      <c r="B421" s="42"/>
      <c r="C421" s="205" t="s">
        <v>10</v>
      </c>
      <c r="D421" s="205" t="s">
        <v>230</v>
      </c>
      <c r="E421" s="206" t="s">
        <v>5645</v>
      </c>
      <c r="F421" s="207" t="s">
        <v>5646</v>
      </c>
      <c r="G421" s="208" t="s">
        <v>852</v>
      </c>
      <c r="H421" s="209">
        <v>8</v>
      </c>
      <c r="I421" s="210"/>
      <c r="J421" s="211">
        <f t="shared" si="120"/>
        <v>0</v>
      </c>
      <c r="K421" s="207" t="s">
        <v>3144</v>
      </c>
      <c r="L421" s="62"/>
      <c r="M421" s="212" t="s">
        <v>22</v>
      </c>
      <c r="N421" s="213" t="s">
        <v>50</v>
      </c>
      <c r="O421" s="43"/>
      <c r="P421" s="214">
        <f t="shared" si="121"/>
        <v>0</v>
      </c>
      <c r="Q421" s="214">
        <v>0</v>
      </c>
      <c r="R421" s="214">
        <f t="shared" si="122"/>
        <v>0</v>
      </c>
      <c r="S421" s="214">
        <v>0</v>
      </c>
      <c r="T421" s="215">
        <f t="shared" si="123"/>
        <v>0</v>
      </c>
      <c r="AR421" s="25" t="s">
        <v>304</v>
      </c>
      <c r="AT421" s="25" t="s">
        <v>230</v>
      </c>
      <c r="AU421" s="25" t="s">
        <v>87</v>
      </c>
      <c r="AY421" s="25" t="s">
        <v>228</v>
      </c>
      <c r="BE421" s="216">
        <f t="shared" si="124"/>
        <v>0</v>
      </c>
      <c r="BF421" s="216">
        <f t="shared" si="125"/>
        <v>0</v>
      </c>
      <c r="BG421" s="216">
        <f t="shared" si="126"/>
        <v>0</v>
      </c>
      <c r="BH421" s="216">
        <f t="shared" si="127"/>
        <v>0</v>
      </c>
      <c r="BI421" s="216">
        <f t="shared" si="128"/>
        <v>0</v>
      </c>
      <c r="BJ421" s="25" t="s">
        <v>24</v>
      </c>
      <c r="BK421" s="216">
        <f t="shared" si="129"/>
        <v>0</v>
      </c>
      <c r="BL421" s="25" t="s">
        <v>304</v>
      </c>
      <c r="BM421" s="25" t="s">
        <v>5789</v>
      </c>
    </row>
    <row r="422" spans="2:65" s="1" customFormat="1" ht="22.5" customHeight="1">
      <c r="B422" s="42"/>
      <c r="C422" s="205" t="s">
        <v>304</v>
      </c>
      <c r="D422" s="205" t="s">
        <v>230</v>
      </c>
      <c r="E422" s="206" t="s">
        <v>5531</v>
      </c>
      <c r="F422" s="207" t="s">
        <v>5532</v>
      </c>
      <c r="G422" s="208" t="s">
        <v>1024</v>
      </c>
      <c r="H422" s="279"/>
      <c r="I422" s="210"/>
      <c r="J422" s="211">
        <f t="shared" si="120"/>
        <v>0</v>
      </c>
      <c r="K422" s="207" t="s">
        <v>234</v>
      </c>
      <c r="L422" s="62"/>
      <c r="M422" s="212" t="s">
        <v>22</v>
      </c>
      <c r="N422" s="213" t="s">
        <v>50</v>
      </c>
      <c r="O422" s="43"/>
      <c r="P422" s="214">
        <f t="shared" si="121"/>
        <v>0</v>
      </c>
      <c r="Q422" s="214">
        <v>0</v>
      </c>
      <c r="R422" s="214">
        <f t="shared" si="122"/>
        <v>0</v>
      </c>
      <c r="S422" s="214">
        <v>0</v>
      </c>
      <c r="T422" s="215">
        <f t="shared" si="123"/>
        <v>0</v>
      </c>
      <c r="AR422" s="25" t="s">
        <v>304</v>
      </c>
      <c r="AT422" s="25" t="s">
        <v>230</v>
      </c>
      <c r="AU422" s="25" t="s">
        <v>87</v>
      </c>
      <c r="AY422" s="25" t="s">
        <v>228</v>
      </c>
      <c r="BE422" s="216">
        <f t="shared" si="124"/>
        <v>0</v>
      </c>
      <c r="BF422" s="216">
        <f t="shared" si="125"/>
        <v>0</v>
      </c>
      <c r="BG422" s="216">
        <f t="shared" si="126"/>
        <v>0</v>
      </c>
      <c r="BH422" s="216">
        <f t="shared" si="127"/>
        <v>0</v>
      </c>
      <c r="BI422" s="216">
        <f t="shared" si="128"/>
        <v>0</v>
      </c>
      <c r="BJ422" s="25" t="s">
        <v>24</v>
      </c>
      <c r="BK422" s="216">
        <f t="shared" si="129"/>
        <v>0</v>
      </c>
      <c r="BL422" s="25" t="s">
        <v>304</v>
      </c>
      <c r="BM422" s="25" t="s">
        <v>5790</v>
      </c>
    </row>
    <row r="423" spans="2:65" s="11" customFormat="1" ht="29.85" customHeight="1">
      <c r="B423" s="188"/>
      <c r="C423" s="189"/>
      <c r="D423" s="202" t="s">
        <v>78</v>
      </c>
      <c r="E423" s="203" t="s">
        <v>3156</v>
      </c>
      <c r="F423" s="203" t="s">
        <v>5534</v>
      </c>
      <c r="G423" s="189"/>
      <c r="H423" s="189"/>
      <c r="I423" s="192"/>
      <c r="J423" s="204">
        <f>BK423</f>
        <v>0</v>
      </c>
      <c r="K423" s="189"/>
      <c r="L423" s="194"/>
      <c r="M423" s="195"/>
      <c r="N423" s="196"/>
      <c r="O423" s="196"/>
      <c r="P423" s="197">
        <f>SUM(P424:P427)</f>
        <v>0</v>
      </c>
      <c r="Q423" s="196"/>
      <c r="R423" s="197">
        <f>SUM(R424:R427)</f>
        <v>0</v>
      </c>
      <c r="S423" s="196"/>
      <c r="T423" s="198">
        <f>SUM(T424:T427)</f>
        <v>0</v>
      </c>
      <c r="AR423" s="199" t="s">
        <v>87</v>
      </c>
      <c r="AT423" s="200" t="s">
        <v>78</v>
      </c>
      <c r="AU423" s="200" t="s">
        <v>24</v>
      </c>
      <c r="AY423" s="199" t="s">
        <v>228</v>
      </c>
      <c r="BK423" s="201">
        <f>SUM(BK424:BK427)</f>
        <v>0</v>
      </c>
    </row>
    <row r="424" spans="2:65" s="1" customFormat="1" ht="22.5" customHeight="1">
      <c r="B424" s="42"/>
      <c r="C424" s="205" t="s">
        <v>24</v>
      </c>
      <c r="D424" s="205" t="s">
        <v>230</v>
      </c>
      <c r="E424" s="206" t="s">
        <v>5535</v>
      </c>
      <c r="F424" s="207" t="s">
        <v>5536</v>
      </c>
      <c r="G424" s="208" t="s">
        <v>362</v>
      </c>
      <c r="H424" s="209">
        <v>110</v>
      </c>
      <c r="I424" s="210"/>
      <c r="J424" s="211">
        <f>ROUND(I424*H424,2)</f>
        <v>0</v>
      </c>
      <c r="K424" s="207" t="s">
        <v>3144</v>
      </c>
      <c r="L424" s="62"/>
      <c r="M424" s="212" t="s">
        <v>22</v>
      </c>
      <c r="N424" s="213" t="s">
        <v>50</v>
      </c>
      <c r="O424" s="43"/>
      <c r="P424" s="214">
        <f>O424*H424</f>
        <v>0</v>
      </c>
      <c r="Q424" s="214">
        <v>0</v>
      </c>
      <c r="R424" s="214">
        <f>Q424*H424</f>
        <v>0</v>
      </c>
      <c r="S424" s="214">
        <v>0</v>
      </c>
      <c r="T424" s="215">
        <f>S424*H424</f>
        <v>0</v>
      </c>
      <c r="AR424" s="25" t="s">
        <v>304</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304</v>
      </c>
      <c r="BM424" s="25" t="s">
        <v>5791</v>
      </c>
    </row>
    <row r="425" spans="2:65" s="1" customFormat="1" ht="22.5" customHeight="1">
      <c r="B425" s="42"/>
      <c r="C425" s="205" t="s">
        <v>87</v>
      </c>
      <c r="D425" s="205" t="s">
        <v>230</v>
      </c>
      <c r="E425" s="206" t="s">
        <v>5737</v>
      </c>
      <c r="F425" s="207" t="s">
        <v>5738</v>
      </c>
      <c r="G425" s="208" t="s">
        <v>362</v>
      </c>
      <c r="H425" s="209">
        <v>110</v>
      </c>
      <c r="I425" s="210"/>
      <c r="J425" s="211">
        <f>ROUND(I425*H425,2)</f>
        <v>0</v>
      </c>
      <c r="K425" s="207" t="s">
        <v>3144</v>
      </c>
      <c r="L425" s="62"/>
      <c r="M425" s="212" t="s">
        <v>22</v>
      </c>
      <c r="N425" s="213" t="s">
        <v>50</v>
      </c>
      <c r="O425" s="43"/>
      <c r="P425" s="214">
        <f>O425*H425</f>
        <v>0</v>
      </c>
      <c r="Q425" s="214">
        <v>0</v>
      </c>
      <c r="R425" s="214">
        <f>Q425*H425</f>
        <v>0</v>
      </c>
      <c r="S425" s="214">
        <v>0</v>
      </c>
      <c r="T425" s="215">
        <f>S425*H425</f>
        <v>0</v>
      </c>
      <c r="AR425" s="25" t="s">
        <v>304</v>
      </c>
      <c r="AT425" s="25" t="s">
        <v>230</v>
      </c>
      <c r="AU425" s="25" t="s">
        <v>87</v>
      </c>
      <c r="AY425" s="25" t="s">
        <v>228</v>
      </c>
      <c r="BE425" s="216">
        <f>IF(N425="základní",J425,0)</f>
        <v>0</v>
      </c>
      <c r="BF425" s="216">
        <f>IF(N425="snížená",J425,0)</f>
        <v>0</v>
      </c>
      <c r="BG425" s="216">
        <f>IF(N425="zákl. přenesená",J425,0)</f>
        <v>0</v>
      </c>
      <c r="BH425" s="216">
        <f>IF(N425="sníž. přenesená",J425,0)</f>
        <v>0</v>
      </c>
      <c r="BI425" s="216">
        <f>IF(N425="nulová",J425,0)</f>
        <v>0</v>
      </c>
      <c r="BJ425" s="25" t="s">
        <v>24</v>
      </c>
      <c r="BK425" s="216">
        <f>ROUND(I425*H425,2)</f>
        <v>0</v>
      </c>
      <c r="BL425" s="25" t="s">
        <v>304</v>
      </c>
      <c r="BM425" s="25" t="s">
        <v>5792</v>
      </c>
    </row>
    <row r="426" spans="2:65" s="1" customFormat="1" ht="22.5" customHeight="1">
      <c r="B426" s="42"/>
      <c r="C426" s="205" t="s">
        <v>101</v>
      </c>
      <c r="D426" s="205" t="s">
        <v>230</v>
      </c>
      <c r="E426" s="206" t="s">
        <v>5793</v>
      </c>
      <c r="F426" s="207" t="s">
        <v>5794</v>
      </c>
      <c r="G426" s="208" t="s">
        <v>5545</v>
      </c>
      <c r="H426" s="209">
        <v>4</v>
      </c>
      <c r="I426" s="210"/>
      <c r="J426" s="211">
        <f>ROUND(I426*H426,2)</f>
        <v>0</v>
      </c>
      <c r="K426" s="207" t="s">
        <v>3144</v>
      </c>
      <c r="L426" s="62"/>
      <c r="M426" s="212" t="s">
        <v>22</v>
      </c>
      <c r="N426" s="213" t="s">
        <v>50</v>
      </c>
      <c r="O426" s="43"/>
      <c r="P426" s="214">
        <f>O426*H426</f>
        <v>0</v>
      </c>
      <c r="Q426" s="214">
        <v>0</v>
      </c>
      <c r="R426" s="214">
        <f>Q426*H426</f>
        <v>0</v>
      </c>
      <c r="S426" s="214">
        <v>0</v>
      </c>
      <c r="T426" s="215">
        <f>S426*H426</f>
        <v>0</v>
      </c>
      <c r="AR426" s="25" t="s">
        <v>304</v>
      </c>
      <c r="AT426" s="25" t="s">
        <v>230</v>
      </c>
      <c r="AU426" s="25" t="s">
        <v>87</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304</v>
      </c>
      <c r="BM426" s="25" t="s">
        <v>5795</v>
      </c>
    </row>
    <row r="427" spans="2:65" s="1" customFormat="1" ht="22.5" customHeight="1">
      <c r="B427" s="42"/>
      <c r="C427" s="205" t="s">
        <v>235</v>
      </c>
      <c r="D427" s="205" t="s">
        <v>230</v>
      </c>
      <c r="E427" s="206" t="s">
        <v>5547</v>
      </c>
      <c r="F427" s="207" t="s">
        <v>5548</v>
      </c>
      <c r="G427" s="208" t="s">
        <v>1024</v>
      </c>
      <c r="H427" s="279"/>
      <c r="I427" s="210"/>
      <c r="J427" s="211">
        <f>ROUND(I427*H427,2)</f>
        <v>0</v>
      </c>
      <c r="K427" s="207" t="s">
        <v>234</v>
      </c>
      <c r="L427" s="62"/>
      <c r="M427" s="212" t="s">
        <v>22</v>
      </c>
      <c r="N427" s="213" t="s">
        <v>50</v>
      </c>
      <c r="O427" s="43"/>
      <c r="P427" s="214">
        <f>O427*H427</f>
        <v>0</v>
      </c>
      <c r="Q427" s="214">
        <v>0</v>
      </c>
      <c r="R427" s="214">
        <f>Q427*H427</f>
        <v>0</v>
      </c>
      <c r="S427" s="214">
        <v>0</v>
      </c>
      <c r="T427" s="215">
        <f>S427*H427</f>
        <v>0</v>
      </c>
      <c r="AR427" s="25" t="s">
        <v>304</v>
      </c>
      <c r="AT427" s="25" t="s">
        <v>230</v>
      </c>
      <c r="AU427" s="25" t="s">
        <v>87</v>
      </c>
      <c r="AY427" s="25" t="s">
        <v>228</v>
      </c>
      <c r="BE427" s="216">
        <f>IF(N427="základní",J427,0)</f>
        <v>0</v>
      </c>
      <c r="BF427" s="216">
        <f>IF(N427="snížená",J427,0)</f>
        <v>0</v>
      </c>
      <c r="BG427" s="216">
        <f>IF(N427="zákl. přenesená",J427,0)</f>
        <v>0</v>
      </c>
      <c r="BH427" s="216">
        <f>IF(N427="sníž. přenesená",J427,0)</f>
        <v>0</v>
      </c>
      <c r="BI427" s="216">
        <f>IF(N427="nulová",J427,0)</f>
        <v>0</v>
      </c>
      <c r="BJ427" s="25" t="s">
        <v>24</v>
      </c>
      <c r="BK427" s="216">
        <f>ROUND(I427*H427,2)</f>
        <v>0</v>
      </c>
      <c r="BL427" s="25" t="s">
        <v>304</v>
      </c>
      <c r="BM427" s="25" t="s">
        <v>5796</v>
      </c>
    </row>
    <row r="428" spans="2:65" s="11" customFormat="1" ht="29.85" customHeight="1">
      <c r="B428" s="188"/>
      <c r="C428" s="189"/>
      <c r="D428" s="202" t="s">
        <v>78</v>
      </c>
      <c r="E428" s="203" t="s">
        <v>3164</v>
      </c>
      <c r="F428" s="203" t="s">
        <v>5550</v>
      </c>
      <c r="G428" s="189"/>
      <c r="H428" s="189"/>
      <c r="I428" s="192"/>
      <c r="J428" s="204">
        <f>BK428</f>
        <v>0</v>
      </c>
      <c r="K428" s="189"/>
      <c r="L428" s="194"/>
      <c r="M428" s="195"/>
      <c r="N428" s="196"/>
      <c r="O428" s="196"/>
      <c r="P428" s="197">
        <f>SUM(P429:P431)</f>
        <v>0</v>
      </c>
      <c r="Q428" s="196"/>
      <c r="R428" s="197">
        <f>SUM(R429:R431)</f>
        <v>0</v>
      </c>
      <c r="S428" s="196"/>
      <c r="T428" s="198">
        <f>SUM(T429:T431)</f>
        <v>0</v>
      </c>
      <c r="AR428" s="199" t="s">
        <v>87</v>
      </c>
      <c r="AT428" s="200" t="s">
        <v>78</v>
      </c>
      <c r="AU428" s="200" t="s">
        <v>24</v>
      </c>
      <c r="AY428" s="199" t="s">
        <v>228</v>
      </c>
      <c r="BK428" s="201">
        <f>SUM(BK429:BK431)</f>
        <v>0</v>
      </c>
    </row>
    <row r="429" spans="2:65" s="1" customFormat="1" ht="22.5" customHeight="1">
      <c r="B429" s="42"/>
      <c r="C429" s="205" t="s">
        <v>24</v>
      </c>
      <c r="D429" s="205" t="s">
        <v>230</v>
      </c>
      <c r="E429" s="206" t="s">
        <v>5551</v>
      </c>
      <c r="F429" s="207" t="s">
        <v>5552</v>
      </c>
      <c r="G429" s="208" t="s">
        <v>263</v>
      </c>
      <c r="H429" s="209">
        <v>6</v>
      </c>
      <c r="I429" s="210"/>
      <c r="J429" s="211">
        <f>ROUND(I429*H429,2)</f>
        <v>0</v>
      </c>
      <c r="K429" s="207" t="s">
        <v>3144</v>
      </c>
      <c r="L429" s="62"/>
      <c r="M429" s="212" t="s">
        <v>22</v>
      </c>
      <c r="N429" s="213" t="s">
        <v>50</v>
      </c>
      <c r="O429" s="43"/>
      <c r="P429" s="214">
        <f>O429*H429</f>
        <v>0</v>
      </c>
      <c r="Q429" s="214">
        <v>0</v>
      </c>
      <c r="R429" s="214">
        <f>Q429*H429</f>
        <v>0</v>
      </c>
      <c r="S429" s="214">
        <v>0</v>
      </c>
      <c r="T429" s="215">
        <f>S429*H429</f>
        <v>0</v>
      </c>
      <c r="AR429" s="25" t="s">
        <v>304</v>
      </c>
      <c r="AT429" s="25" t="s">
        <v>230</v>
      </c>
      <c r="AU429" s="25" t="s">
        <v>87</v>
      </c>
      <c r="AY429" s="25" t="s">
        <v>228</v>
      </c>
      <c r="BE429" s="216">
        <f>IF(N429="základní",J429,0)</f>
        <v>0</v>
      </c>
      <c r="BF429" s="216">
        <f>IF(N429="snížená",J429,0)</f>
        <v>0</v>
      </c>
      <c r="BG429" s="216">
        <f>IF(N429="zákl. přenesená",J429,0)</f>
        <v>0</v>
      </c>
      <c r="BH429" s="216">
        <f>IF(N429="sníž. přenesená",J429,0)</f>
        <v>0</v>
      </c>
      <c r="BI429" s="216">
        <f>IF(N429="nulová",J429,0)</f>
        <v>0</v>
      </c>
      <c r="BJ429" s="25" t="s">
        <v>24</v>
      </c>
      <c r="BK429" s="216">
        <f>ROUND(I429*H429,2)</f>
        <v>0</v>
      </c>
      <c r="BL429" s="25" t="s">
        <v>304</v>
      </c>
      <c r="BM429" s="25" t="s">
        <v>5797</v>
      </c>
    </row>
    <row r="430" spans="2:65" s="1" customFormat="1" ht="22.5" customHeight="1">
      <c r="B430" s="42"/>
      <c r="C430" s="205" t="s">
        <v>87</v>
      </c>
      <c r="D430" s="205" t="s">
        <v>230</v>
      </c>
      <c r="E430" s="206" t="s">
        <v>5554</v>
      </c>
      <c r="F430" s="207" t="s">
        <v>5555</v>
      </c>
      <c r="G430" s="208" t="s">
        <v>328</v>
      </c>
      <c r="H430" s="209">
        <v>216</v>
      </c>
      <c r="I430" s="210"/>
      <c r="J430" s="211">
        <f>ROUND(I430*H430,2)</f>
        <v>0</v>
      </c>
      <c r="K430" s="207" t="s">
        <v>3144</v>
      </c>
      <c r="L430" s="62"/>
      <c r="M430" s="212" t="s">
        <v>22</v>
      </c>
      <c r="N430" s="213" t="s">
        <v>50</v>
      </c>
      <c r="O430" s="43"/>
      <c r="P430" s="214">
        <f>O430*H430</f>
        <v>0</v>
      </c>
      <c r="Q430" s="214">
        <v>0</v>
      </c>
      <c r="R430" s="214">
        <f>Q430*H430</f>
        <v>0</v>
      </c>
      <c r="S430" s="214">
        <v>0</v>
      </c>
      <c r="T430" s="215">
        <f>S430*H430</f>
        <v>0</v>
      </c>
      <c r="AR430" s="25" t="s">
        <v>304</v>
      </c>
      <c r="AT430" s="25" t="s">
        <v>230</v>
      </c>
      <c r="AU430" s="25" t="s">
        <v>87</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304</v>
      </c>
      <c r="BM430" s="25" t="s">
        <v>5798</v>
      </c>
    </row>
    <row r="431" spans="2:65" s="1" customFormat="1" ht="22.5" customHeight="1">
      <c r="B431" s="42"/>
      <c r="C431" s="205" t="s">
        <v>101</v>
      </c>
      <c r="D431" s="205" t="s">
        <v>230</v>
      </c>
      <c r="E431" s="206" t="s">
        <v>112</v>
      </c>
      <c r="F431" s="207" t="s">
        <v>5560</v>
      </c>
      <c r="G431" s="208" t="s">
        <v>852</v>
      </c>
      <c r="H431" s="209">
        <v>4</v>
      </c>
      <c r="I431" s="210"/>
      <c r="J431" s="211">
        <f>ROUND(I431*H431,2)</f>
        <v>0</v>
      </c>
      <c r="K431" s="207" t="s">
        <v>3144</v>
      </c>
      <c r="L431" s="62"/>
      <c r="M431" s="212" t="s">
        <v>22</v>
      </c>
      <c r="N431" s="213" t="s">
        <v>50</v>
      </c>
      <c r="O431" s="43"/>
      <c r="P431" s="214">
        <f>O431*H431</f>
        <v>0</v>
      </c>
      <c r="Q431" s="214">
        <v>0</v>
      </c>
      <c r="R431" s="214">
        <f>Q431*H431</f>
        <v>0</v>
      </c>
      <c r="S431" s="214">
        <v>0</v>
      </c>
      <c r="T431" s="215">
        <f>S431*H431</f>
        <v>0</v>
      </c>
      <c r="AR431" s="25" t="s">
        <v>304</v>
      </c>
      <c r="AT431" s="25" t="s">
        <v>230</v>
      </c>
      <c r="AU431" s="25" t="s">
        <v>87</v>
      </c>
      <c r="AY431" s="25" t="s">
        <v>228</v>
      </c>
      <c r="BE431" s="216">
        <f>IF(N431="základní",J431,0)</f>
        <v>0</v>
      </c>
      <c r="BF431" s="216">
        <f>IF(N431="snížená",J431,0)</f>
        <v>0</v>
      </c>
      <c r="BG431" s="216">
        <f>IF(N431="zákl. přenesená",J431,0)</f>
        <v>0</v>
      </c>
      <c r="BH431" s="216">
        <f>IF(N431="sníž. přenesená",J431,0)</f>
        <v>0</v>
      </c>
      <c r="BI431" s="216">
        <f>IF(N431="nulová",J431,0)</f>
        <v>0</v>
      </c>
      <c r="BJ431" s="25" t="s">
        <v>24</v>
      </c>
      <c r="BK431" s="216">
        <f>ROUND(I431*H431,2)</f>
        <v>0</v>
      </c>
      <c r="BL431" s="25" t="s">
        <v>304</v>
      </c>
      <c r="BM431" s="25" t="s">
        <v>5799</v>
      </c>
    </row>
    <row r="432" spans="2:65" s="11" customFormat="1" ht="29.85" customHeight="1">
      <c r="B432" s="188"/>
      <c r="C432" s="189"/>
      <c r="D432" s="202" t="s">
        <v>78</v>
      </c>
      <c r="E432" s="203" t="s">
        <v>4010</v>
      </c>
      <c r="F432" s="203" t="s">
        <v>5562</v>
      </c>
      <c r="G432" s="189"/>
      <c r="H432" s="189"/>
      <c r="I432" s="192"/>
      <c r="J432" s="204">
        <f>BK432</f>
        <v>0</v>
      </c>
      <c r="K432" s="189"/>
      <c r="L432" s="194"/>
      <c r="M432" s="195"/>
      <c r="N432" s="196"/>
      <c r="O432" s="196"/>
      <c r="P432" s="197">
        <f>P433</f>
        <v>0</v>
      </c>
      <c r="Q432" s="196"/>
      <c r="R432" s="197">
        <f>R433</f>
        <v>0</v>
      </c>
      <c r="S432" s="196"/>
      <c r="T432" s="198">
        <f>T433</f>
        <v>0</v>
      </c>
      <c r="AR432" s="199" t="s">
        <v>87</v>
      </c>
      <c r="AT432" s="200" t="s">
        <v>78</v>
      </c>
      <c r="AU432" s="200" t="s">
        <v>24</v>
      </c>
      <c r="AY432" s="199" t="s">
        <v>228</v>
      </c>
      <c r="BK432" s="201">
        <f>BK433</f>
        <v>0</v>
      </c>
    </row>
    <row r="433" spans="2:65" s="1" customFormat="1" ht="22.5" customHeight="1">
      <c r="B433" s="42"/>
      <c r="C433" s="205" t="s">
        <v>24</v>
      </c>
      <c r="D433" s="205" t="s">
        <v>230</v>
      </c>
      <c r="E433" s="206" t="s">
        <v>5565</v>
      </c>
      <c r="F433" s="207" t="s">
        <v>5566</v>
      </c>
      <c r="G433" s="208" t="s">
        <v>3542</v>
      </c>
      <c r="H433" s="209">
        <v>8</v>
      </c>
      <c r="I433" s="210"/>
      <c r="J433" s="211">
        <f>ROUND(I433*H433,2)</f>
        <v>0</v>
      </c>
      <c r="K433" s="207" t="s">
        <v>3144</v>
      </c>
      <c r="L433" s="62"/>
      <c r="M433" s="212" t="s">
        <v>22</v>
      </c>
      <c r="N433" s="213" t="s">
        <v>50</v>
      </c>
      <c r="O433" s="43"/>
      <c r="P433" s="214">
        <f>O433*H433</f>
        <v>0</v>
      </c>
      <c r="Q433" s="214">
        <v>0</v>
      </c>
      <c r="R433" s="214">
        <f>Q433*H433</f>
        <v>0</v>
      </c>
      <c r="S433" s="214">
        <v>0</v>
      </c>
      <c r="T433" s="215">
        <f>S433*H433</f>
        <v>0</v>
      </c>
      <c r="AR433" s="25" t="s">
        <v>304</v>
      </c>
      <c r="AT433" s="25" t="s">
        <v>230</v>
      </c>
      <c r="AU433" s="25" t="s">
        <v>87</v>
      </c>
      <c r="AY433" s="25" t="s">
        <v>228</v>
      </c>
      <c r="BE433" s="216">
        <f>IF(N433="základní",J433,0)</f>
        <v>0</v>
      </c>
      <c r="BF433" s="216">
        <f>IF(N433="snížená",J433,0)</f>
        <v>0</v>
      </c>
      <c r="BG433" s="216">
        <f>IF(N433="zákl. přenesená",J433,0)</f>
        <v>0</v>
      </c>
      <c r="BH433" s="216">
        <f>IF(N433="sníž. přenesená",J433,0)</f>
        <v>0</v>
      </c>
      <c r="BI433" s="216">
        <f>IF(N433="nulová",J433,0)</f>
        <v>0</v>
      </c>
      <c r="BJ433" s="25" t="s">
        <v>24</v>
      </c>
      <c r="BK433" s="216">
        <f>ROUND(I433*H433,2)</f>
        <v>0</v>
      </c>
      <c r="BL433" s="25" t="s">
        <v>304</v>
      </c>
      <c r="BM433" s="25" t="s">
        <v>5800</v>
      </c>
    </row>
    <row r="434" spans="2:65" s="11" customFormat="1" ht="29.85" customHeight="1">
      <c r="B434" s="188"/>
      <c r="C434" s="189"/>
      <c r="D434" s="190" t="s">
        <v>78</v>
      </c>
      <c r="E434" s="294" t="s">
        <v>3256</v>
      </c>
      <c r="F434" s="294" t="s">
        <v>22</v>
      </c>
      <c r="G434" s="189"/>
      <c r="H434" s="189"/>
      <c r="I434" s="192"/>
      <c r="J434" s="295">
        <f>BK434</f>
        <v>0</v>
      </c>
      <c r="K434" s="189"/>
      <c r="L434" s="194"/>
      <c r="M434" s="195"/>
      <c r="N434" s="196"/>
      <c r="O434" s="196"/>
      <c r="P434" s="197">
        <v>0</v>
      </c>
      <c r="Q434" s="196"/>
      <c r="R434" s="197">
        <v>0</v>
      </c>
      <c r="S434" s="196"/>
      <c r="T434" s="198">
        <v>0</v>
      </c>
      <c r="AR434" s="199" t="s">
        <v>87</v>
      </c>
      <c r="AT434" s="200" t="s">
        <v>78</v>
      </c>
      <c r="AU434" s="200" t="s">
        <v>24</v>
      </c>
      <c r="AY434" s="199" t="s">
        <v>228</v>
      </c>
      <c r="BK434" s="201">
        <v>0</v>
      </c>
    </row>
    <row r="435" spans="2:65" s="11" customFormat="1" ht="24.95" customHeight="1">
      <c r="B435" s="188"/>
      <c r="C435" s="189"/>
      <c r="D435" s="190" t="s">
        <v>78</v>
      </c>
      <c r="E435" s="191" t="s">
        <v>3267</v>
      </c>
      <c r="F435" s="191" t="s">
        <v>5801</v>
      </c>
      <c r="G435" s="189"/>
      <c r="H435" s="189"/>
      <c r="I435" s="192"/>
      <c r="J435" s="193">
        <f>BK435</f>
        <v>0</v>
      </c>
      <c r="K435" s="189"/>
      <c r="L435" s="194"/>
      <c r="M435" s="195"/>
      <c r="N435" s="196"/>
      <c r="O435" s="196"/>
      <c r="P435" s="197">
        <f>P436+P442+P446+P453+P479+P484+P488+P491</f>
        <v>0</v>
      </c>
      <c r="Q435" s="196"/>
      <c r="R435" s="197">
        <f>R436+R442+R446+R453+R479+R484+R488+R491</f>
        <v>0</v>
      </c>
      <c r="S435" s="196"/>
      <c r="T435" s="198">
        <f>T436+T442+T446+T453+T479+T484+T488+T491</f>
        <v>0</v>
      </c>
      <c r="AR435" s="199" t="s">
        <v>87</v>
      </c>
      <c r="AT435" s="200" t="s">
        <v>78</v>
      </c>
      <c r="AU435" s="200" t="s">
        <v>79</v>
      </c>
      <c r="AY435" s="199" t="s">
        <v>228</v>
      </c>
      <c r="BK435" s="201">
        <f>BK436+BK442+BK446+BK453+BK479+BK484+BK488+BK491</f>
        <v>0</v>
      </c>
    </row>
    <row r="436" spans="2:65" s="11" customFormat="1" ht="19.899999999999999" customHeight="1">
      <c r="B436" s="188"/>
      <c r="C436" s="189"/>
      <c r="D436" s="202" t="s">
        <v>78</v>
      </c>
      <c r="E436" s="203" t="s">
        <v>3138</v>
      </c>
      <c r="F436" s="203" t="s">
        <v>1119</v>
      </c>
      <c r="G436" s="189"/>
      <c r="H436" s="189"/>
      <c r="I436" s="192"/>
      <c r="J436" s="204">
        <f>BK436</f>
        <v>0</v>
      </c>
      <c r="K436" s="189"/>
      <c r="L436" s="194"/>
      <c r="M436" s="195"/>
      <c r="N436" s="196"/>
      <c r="O436" s="196"/>
      <c r="P436" s="197">
        <f>SUM(P437:P441)</f>
        <v>0</v>
      </c>
      <c r="Q436" s="196"/>
      <c r="R436" s="197">
        <f>SUM(R437:R441)</f>
        <v>0</v>
      </c>
      <c r="S436" s="196"/>
      <c r="T436" s="198">
        <f>SUM(T437:T441)</f>
        <v>0</v>
      </c>
      <c r="AR436" s="199" t="s">
        <v>87</v>
      </c>
      <c r="AT436" s="200" t="s">
        <v>78</v>
      </c>
      <c r="AU436" s="200" t="s">
        <v>24</v>
      </c>
      <c r="AY436" s="199" t="s">
        <v>228</v>
      </c>
      <c r="BK436" s="201">
        <f>SUM(BK437:BK441)</f>
        <v>0</v>
      </c>
    </row>
    <row r="437" spans="2:65" s="1" customFormat="1" ht="22.5" customHeight="1">
      <c r="B437" s="42"/>
      <c r="C437" s="205" t="s">
        <v>24</v>
      </c>
      <c r="D437" s="205" t="s">
        <v>230</v>
      </c>
      <c r="E437" s="206" t="s">
        <v>5361</v>
      </c>
      <c r="F437" s="207" t="s">
        <v>5362</v>
      </c>
      <c r="G437" s="208" t="s">
        <v>328</v>
      </c>
      <c r="H437" s="209">
        <v>36</v>
      </c>
      <c r="I437" s="210"/>
      <c r="J437" s="211">
        <f>ROUND(I437*H437,2)</f>
        <v>0</v>
      </c>
      <c r="K437" s="207" t="s">
        <v>3144</v>
      </c>
      <c r="L437" s="62"/>
      <c r="M437" s="212" t="s">
        <v>22</v>
      </c>
      <c r="N437" s="213" t="s">
        <v>50</v>
      </c>
      <c r="O437" s="43"/>
      <c r="P437" s="214">
        <f>O437*H437</f>
        <v>0</v>
      </c>
      <c r="Q437" s="214">
        <v>0</v>
      </c>
      <c r="R437" s="214">
        <f>Q437*H437</f>
        <v>0</v>
      </c>
      <c r="S437" s="214">
        <v>0</v>
      </c>
      <c r="T437" s="215">
        <f>S437*H437</f>
        <v>0</v>
      </c>
      <c r="AR437" s="25" t="s">
        <v>304</v>
      </c>
      <c r="AT437" s="25" t="s">
        <v>230</v>
      </c>
      <c r="AU437" s="25" t="s">
        <v>87</v>
      </c>
      <c r="AY437" s="25" t="s">
        <v>228</v>
      </c>
      <c r="BE437" s="216">
        <f>IF(N437="základní",J437,0)</f>
        <v>0</v>
      </c>
      <c r="BF437" s="216">
        <f>IF(N437="snížená",J437,0)</f>
        <v>0</v>
      </c>
      <c r="BG437" s="216">
        <f>IF(N437="zákl. přenesená",J437,0)</f>
        <v>0</v>
      </c>
      <c r="BH437" s="216">
        <f>IF(N437="sníž. přenesená",J437,0)</f>
        <v>0</v>
      </c>
      <c r="BI437" s="216">
        <f>IF(N437="nulová",J437,0)</f>
        <v>0</v>
      </c>
      <c r="BJ437" s="25" t="s">
        <v>24</v>
      </c>
      <c r="BK437" s="216">
        <f>ROUND(I437*H437,2)</f>
        <v>0</v>
      </c>
      <c r="BL437" s="25" t="s">
        <v>304</v>
      </c>
      <c r="BM437" s="25" t="s">
        <v>5802</v>
      </c>
    </row>
    <row r="438" spans="2:65" s="1" customFormat="1" ht="22.5" customHeight="1">
      <c r="B438" s="42"/>
      <c r="C438" s="205" t="s">
        <v>87</v>
      </c>
      <c r="D438" s="205" t="s">
        <v>230</v>
      </c>
      <c r="E438" s="206" t="s">
        <v>5803</v>
      </c>
      <c r="F438" s="207" t="s">
        <v>5804</v>
      </c>
      <c r="G438" s="208" t="s">
        <v>328</v>
      </c>
      <c r="H438" s="209">
        <v>12</v>
      </c>
      <c r="I438" s="210"/>
      <c r="J438" s="211">
        <f>ROUND(I438*H438,2)</f>
        <v>0</v>
      </c>
      <c r="K438" s="207" t="s">
        <v>3144</v>
      </c>
      <c r="L438" s="62"/>
      <c r="M438" s="212" t="s">
        <v>22</v>
      </c>
      <c r="N438" s="213" t="s">
        <v>50</v>
      </c>
      <c r="O438" s="43"/>
      <c r="P438" s="214">
        <f>O438*H438</f>
        <v>0</v>
      </c>
      <c r="Q438" s="214">
        <v>0</v>
      </c>
      <c r="R438" s="214">
        <f>Q438*H438</f>
        <v>0</v>
      </c>
      <c r="S438" s="214">
        <v>0</v>
      </c>
      <c r="T438" s="215">
        <f>S438*H438</f>
        <v>0</v>
      </c>
      <c r="AR438" s="25" t="s">
        <v>304</v>
      </c>
      <c r="AT438" s="25" t="s">
        <v>230</v>
      </c>
      <c r="AU438" s="25" t="s">
        <v>87</v>
      </c>
      <c r="AY438" s="25" t="s">
        <v>228</v>
      </c>
      <c r="BE438" s="216">
        <f>IF(N438="základní",J438,0)</f>
        <v>0</v>
      </c>
      <c r="BF438" s="216">
        <f>IF(N438="snížená",J438,0)</f>
        <v>0</v>
      </c>
      <c r="BG438" s="216">
        <f>IF(N438="zákl. přenesená",J438,0)</f>
        <v>0</v>
      </c>
      <c r="BH438" s="216">
        <f>IF(N438="sníž. přenesená",J438,0)</f>
        <v>0</v>
      </c>
      <c r="BI438" s="216">
        <f>IF(N438="nulová",J438,0)</f>
        <v>0</v>
      </c>
      <c r="BJ438" s="25" t="s">
        <v>24</v>
      </c>
      <c r="BK438" s="216">
        <f>ROUND(I438*H438,2)</f>
        <v>0</v>
      </c>
      <c r="BL438" s="25" t="s">
        <v>304</v>
      </c>
      <c r="BM438" s="25" t="s">
        <v>5805</v>
      </c>
    </row>
    <row r="439" spans="2:65" s="1" customFormat="1" ht="22.5" customHeight="1">
      <c r="B439" s="42"/>
      <c r="C439" s="205" t="s">
        <v>101</v>
      </c>
      <c r="D439" s="205" t="s">
        <v>230</v>
      </c>
      <c r="E439" s="206" t="s">
        <v>139</v>
      </c>
      <c r="F439" s="207" t="s">
        <v>5365</v>
      </c>
      <c r="G439" s="208" t="s">
        <v>328</v>
      </c>
      <c r="H439" s="209">
        <v>66</v>
      </c>
      <c r="I439" s="210"/>
      <c r="J439" s="211">
        <f>ROUND(I439*H439,2)</f>
        <v>0</v>
      </c>
      <c r="K439" s="207" t="s">
        <v>3144</v>
      </c>
      <c r="L439" s="62"/>
      <c r="M439" s="212" t="s">
        <v>22</v>
      </c>
      <c r="N439" s="213" t="s">
        <v>50</v>
      </c>
      <c r="O439" s="43"/>
      <c r="P439" s="214">
        <f>O439*H439</f>
        <v>0</v>
      </c>
      <c r="Q439" s="214">
        <v>0</v>
      </c>
      <c r="R439" s="214">
        <f>Q439*H439</f>
        <v>0</v>
      </c>
      <c r="S439" s="214">
        <v>0</v>
      </c>
      <c r="T439" s="215">
        <f>S439*H439</f>
        <v>0</v>
      </c>
      <c r="AR439" s="25" t="s">
        <v>304</v>
      </c>
      <c r="AT439" s="25" t="s">
        <v>230</v>
      </c>
      <c r="AU439" s="25" t="s">
        <v>87</v>
      </c>
      <c r="AY439" s="25" t="s">
        <v>228</v>
      </c>
      <c r="BE439" s="216">
        <f>IF(N439="základní",J439,0)</f>
        <v>0</v>
      </c>
      <c r="BF439" s="216">
        <f>IF(N439="snížená",J439,0)</f>
        <v>0</v>
      </c>
      <c r="BG439" s="216">
        <f>IF(N439="zákl. přenesená",J439,0)</f>
        <v>0</v>
      </c>
      <c r="BH439" s="216">
        <f>IF(N439="sníž. přenesená",J439,0)</f>
        <v>0</v>
      </c>
      <c r="BI439" s="216">
        <f>IF(N439="nulová",J439,0)</f>
        <v>0</v>
      </c>
      <c r="BJ439" s="25" t="s">
        <v>24</v>
      </c>
      <c r="BK439" s="216">
        <f>ROUND(I439*H439,2)</f>
        <v>0</v>
      </c>
      <c r="BL439" s="25" t="s">
        <v>304</v>
      </c>
      <c r="BM439" s="25" t="s">
        <v>5806</v>
      </c>
    </row>
    <row r="440" spans="2:65" s="1" customFormat="1" ht="22.5" customHeight="1">
      <c r="B440" s="42"/>
      <c r="C440" s="205" t="s">
        <v>235</v>
      </c>
      <c r="D440" s="205" t="s">
        <v>230</v>
      </c>
      <c r="E440" s="206" t="s">
        <v>5807</v>
      </c>
      <c r="F440" s="207" t="s">
        <v>5580</v>
      </c>
      <c r="G440" s="208" t="s">
        <v>328</v>
      </c>
      <c r="H440" s="209">
        <v>114</v>
      </c>
      <c r="I440" s="210"/>
      <c r="J440" s="211">
        <f>ROUND(I440*H440,2)</f>
        <v>0</v>
      </c>
      <c r="K440" s="207" t="s">
        <v>3144</v>
      </c>
      <c r="L440" s="62"/>
      <c r="M440" s="212" t="s">
        <v>22</v>
      </c>
      <c r="N440" s="213" t="s">
        <v>50</v>
      </c>
      <c r="O440" s="43"/>
      <c r="P440" s="214">
        <f>O440*H440</f>
        <v>0</v>
      </c>
      <c r="Q440" s="214">
        <v>0</v>
      </c>
      <c r="R440" s="214">
        <f>Q440*H440</f>
        <v>0</v>
      </c>
      <c r="S440" s="214">
        <v>0</v>
      </c>
      <c r="T440" s="215">
        <f>S440*H440</f>
        <v>0</v>
      </c>
      <c r="AR440" s="25" t="s">
        <v>304</v>
      </c>
      <c r="AT440" s="25" t="s">
        <v>230</v>
      </c>
      <c r="AU440" s="25" t="s">
        <v>87</v>
      </c>
      <c r="AY440" s="25" t="s">
        <v>228</v>
      </c>
      <c r="BE440" s="216">
        <f>IF(N440="základní",J440,0)</f>
        <v>0</v>
      </c>
      <c r="BF440" s="216">
        <f>IF(N440="snížená",J440,0)</f>
        <v>0</v>
      </c>
      <c r="BG440" s="216">
        <f>IF(N440="zákl. přenesená",J440,0)</f>
        <v>0</v>
      </c>
      <c r="BH440" s="216">
        <f>IF(N440="sníž. přenesená",J440,0)</f>
        <v>0</v>
      </c>
      <c r="BI440" s="216">
        <f>IF(N440="nulová",J440,0)</f>
        <v>0</v>
      </c>
      <c r="BJ440" s="25" t="s">
        <v>24</v>
      </c>
      <c r="BK440" s="216">
        <f>ROUND(I440*H440,2)</f>
        <v>0</v>
      </c>
      <c r="BL440" s="25" t="s">
        <v>304</v>
      </c>
      <c r="BM440" s="25" t="s">
        <v>5808</v>
      </c>
    </row>
    <row r="441" spans="2:65" s="1" customFormat="1" ht="22.5" customHeight="1">
      <c r="B441" s="42"/>
      <c r="C441" s="205" t="s">
        <v>251</v>
      </c>
      <c r="D441" s="205" t="s">
        <v>230</v>
      </c>
      <c r="E441" s="206" t="s">
        <v>5591</v>
      </c>
      <c r="F441" s="207" t="s">
        <v>5592</v>
      </c>
      <c r="G441" s="208" t="s">
        <v>1024</v>
      </c>
      <c r="H441" s="279"/>
      <c r="I441" s="210"/>
      <c r="J441" s="211">
        <f>ROUND(I441*H441,2)</f>
        <v>0</v>
      </c>
      <c r="K441" s="207" t="s">
        <v>3144</v>
      </c>
      <c r="L441" s="62"/>
      <c r="M441" s="212" t="s">
        <v>22</v>
      </c>
      <c r="N441" s="213" t="s">
        <v>50</v>
      </c>
      <c r="O441" s="43"/>
      <c r="P441" s="214">
        <f>O441*H441</f>
        <v>0</v>
      </c>
      <c r="Q441" s="214">
        <v>0</v>
      </c>
      <c r="R441" s="214">
        <f>Q441*H441</f>
        <v>0</v>
      </c>
      <c r="S441" s="214">
        <v>0</v>
      </c>
      <c r="T441" s="215">
        <f>S441*H441</f>
        <v>0</v>
      </c>
      <c r="AR441" s="25" t="s">
        <v>304</v>
      </c>
      <c r="AT441" s="25" t="s">
        <v>230</v>
      </c>
      <c r="AU441" s="25" t="s">
        <v>87</v>
      </c>
      <c r="AY441" s="25" t="s">
        <v>228</v>
      </c>
      <c r="BE441" s="216">
        <f>IF(N441="základní",J441,0)</f>
        <v>0</v>
      </c>
      <c r="BF441" s="216">
        <f>IF(N441="snížená",J441,0)</f>
        <v>0</v>
      </c>
      <c r="BG441" s="216">
        <f>IF(N441="zákl. přenesená",J441,0)</f>
        <v>0</v>
      </c>
      <c r="BH441" s="216">
        <f>IF(N441="sníž. přenesená",J441,0)</f>
        <v>0</v>
      </c>
      <c r="BI441" s="216">
        <f>IF(N441="nulová",J441,0)</f>
        <v>0</v>
      </c>
      <c r="BJ441" s="25" t="s">
        <v>24</v>
      </c>
      <c r="BK441" s="216">
        <f>ROUND(I441*H441,2)</f>
        <v>0</v>
      </c>
      <c r="BL441" s="25" t="s">
        <v>304</v>
      </c>
      <c r="BM441" s="25" t="s">
        <v>5809</v>
      </c>
    </row>
    <row r="442" spans="2:65" s="11" customFormat="1" ht="29.85" customHeight="1">
      <c r="B442" s="188"/>
      <c r="C442" s="189"/>
      <c r="D442" s="202" t="s">
        <v>78</v>
      </c>
      <c r="E442" s="203" t="s">
        <v>3140</v>
      </c>
      <c r="F442" s="203" t="s">
        <v>5388</v>
      </c>
      <c r="G442" s="189"/>
      <c r="H442" s="189"/>
      <c r="I442" s="192"/>
      <c r="J442" s="204">
        <f>BK442</f>
        <v>0</v>
      </c>
      <c r="K442" s="189"/>
      <c r="L442" s="194"/>
      <c r="M442" s="195"/>
      <c r="N442" s="196"/>
      <c r="O442" s="196"/>
      <c r="P442" s="197">
        <f>SUM(P443:P445)</f>
        <v>0</v>
      </c>
      <c r="Q442" s="196"/>
      <c r="R442" s="197">
        <f>SUM(R443:R445)</f>
        <v>0</v>
      </c>
      <c r="S442" s="196"/>
      <c r="T442" s="198">
        <f>SUM(T443:T445)</f>
        <v>0</v>
      </c>
      <c r="AR442" s="199" t="s">
        <v>87</v>
      </c>
      <c r="AT442" s="200" t="s">
        <v>78</v>
      </c>
      <c r="AU442" s="200" t="s">
        <v>24</v>
      </c>
      <c r="AY442" s="199" t="s">
        <v>228</v>
      </c>
      <c r="BK442" s="201">
        <f>SUM(BK443:BK445)</f>
        <v>0</v>
      </c>
    </row>
    <row r="443" spans="2:65" s="1" customFormat="1" ht="22.5" customHeight="1">
      <c r="B443" s="42"/>
      <c r="C443" s="205" t="s">
        <v>24</v>
      </c>
      <c r="D443" s="205" t="s">
        <v>230</v>
      </c>
      <c r="E443" s="206" t="s">
        <v>5401</v>
      </c>
      <c r="F443" s="207" t="s">
        <v>5402</v>
      </c>
      <c r="G443" s="208" t="s">
        <v>2949</v>
      </c>
      <c r="H443" s="209">
        <v>4</v>
      </c>
      <c r="I443" s="210"/>
      <c r="J443" s="211">
        <f>ROUND(I443*H443,2)</f>
        <v>0</v>
      </c>
      <c r="K443" s="207" t="s">
        <v>3144</v>
      </c>
      <c r="L443" s="62"/>
      <c r="M443" s="212" t="s">
        <v>22</v>
      </c>
      <c r="N443" s="213" t="s">
        <v>50</v>
      </c>
      <c r="O443" s="43"/>
      <c r="P443" s="214">
        <f>O443*H443</f>
        <v>0</v>
      </c>
      <c r="Q443" s="214">
        <v>0</v>
      </c>
      <c r="R443" s="214">
        <f>Q443*H443</f>
        <v>0</v>
      </c>
      <c r="S443" s="214">
        <v>0</v>
      </c>
      <c r="T443" s="215">
        <f>S443*H443</f>
        <v>0</v>
      </c>
      <c r="AR443" s="25" t="s">
        <v>304</v>
      </c>
      <c r="AT443" s="25" t="s">
        <v>230</v>
      </c>
      <c r="AU443" s="25" t="s">
        <v>87</v>
      </c>
      <c r="AY443" s="25" t="s">
        <v>228</v>
      </c>
      <c r="BE443" s="216">
        <f>IF(N443="základní",J443,0)</f>
        <v>0</v>
      </c>
      <c r="BF443" s="216">
        <f>IF(N443="snížená",J443,0)</f>
        <v>0</v>
      </c>
      <c r="BG443" s="216">
        <f>IF(N443="zákl. přenesená",J443,0)</f>
        <v>0</v>
      </c>
      <c r="BH443" s="216">
        <f>IF(N443="sníž. přenesená",J443,0)</f>
        <v>0</v>
      </c>
      <c r="BI443" s="216">
        <f>IF(N443="nulová",J443,0)</f>
        <v>0</v>
      </c>
      <c r="BJ443" s="25" t="s">
        <v>24</v>
      </c>
      <c r="BK443" s="216">
        <f>ROUND(I443*H443,2)</f>
        <v>0</v>
      </c>
      <c r="BL443" s="25" t="s">
        <v>304</v>
      </c>
      <c r="BM443" s="25" t="s">
        <v>5810</v>
      </c>
    </row>
    <row r="444" spans="2:65" s="1" customFormat="1" ht="22.5" customHeight="1">
      <c r="B444" s="42"/>
      <c r="C444" s="205" t="s">
        <v>87</v>
      </c>
      <c r="D444" s="205" t="s">
        <v>230</v>
      </c>
      <c r="E444" s="206" t="s">
        <v>5811</v>
      </c>
      <c r="F444" s="207" t="s">
        <v>5812</v>
      </c>
      <c r="G444" s="208" t="s">
        <v>852</v>
      </c>
      <c r="H444" s="209">
        <v>4</v>
      </c>
      <c r="I444" s="210"/>
      <c r="J444" s="211">
        <f>ROUND(I444*H444,2)</f>
        <v>0</v>
      </c>
      <c r="K444" s="207" t="s">
        <v>3144</v>
      </c>
      <c r="L444" s="62"/>
      <c r="M444" s="212" t="s">
        <v>22</v>
      </c>
      <c r="N444" s="213" t="s">
        <v>50</v>
      </c>
      <c r="O444" s="43"/>
      <c r="P444" s="214">
        <f>O444*H444</f>
        <v>0</v>
      </c>
      <c r="Q444" s="214">
        <v>0</v>
      </c>
      <c r="R444" s="214">
        <f>Q444*H444</f>
        <v>0</v>
      </c>
      <c r="S444" s="214">
        <v>0</v>
      </c>
      <c r="T444" s="215">
        <f>S444*H444</f>
        <v>0</v>
      </c>
      <c r="AR444" s="25" t="s">
        <v>304</v>
      </c>
      <c r="AT444" s="25" t="s">
        <v>230</v>
      </c>
      <c r="AU444" s="25" t="s">
        <v>87</v>
      </c>
      <c r="AY444" s="25" t="s">
        <v>228</v>
      </c>
      <c r="BE444" s="216">
        <f>IF(N444="základní",J444,0)</f>
        <v>0</v>
      </c>
      <c r="BF444" s="216">
        <f>IF(N444="snížená",J444,0)</f>
        <v>0</v>
      </c>
      <c r="BG444" s="216">
        <f>IF(N444="zákl. přenesená",J444,0)</f>
        <v>0</v>
      </c>
      <c r="BH444" s="216">
        <f>IF(N444="sníž. přenesená",J444,0)</f>
        <v>0</v>
      </c>
      <c r="BI444" s="216">
        <f>IF(N444="nulová",J444,0)</f>
        <v>0</v>
      </c>
      <c r="BJ444" s="25" t="s">
        <v>24</v>
      </c>
      <c r="BK444" s="216">
        <f>ROUND(I444*H444,2)</f>
        <v>0</v>
      </c>
      <c r="BL444" s="25" t="s">
        <v>304</v>
      </c>
      <c r="BM444" s="25" t="s">
        <v>5813</v>
      </c>
    </row>
    <row r="445" spans="2:65" s="1" customFormat="1" ht="22.5" customHeight="1">
      <c r="B445" s="42"/>
      <c r="C445" s="205" t="s">
        <v>101</v>
      </c>
      <c r="D445" s="205" t="s">
        <v>230</v>
      </c>
      <c r="E445" s="206" t="s">
        <v>5599</v>
      </c>
      <c r="F445" s="207" t="s">
        <v>5600</v>
      </c>
      <c r="G445" s="208" t="s">
        <v>1024</v>
      </c>
      <c r="H445" s="279"/>
      <c r="I445" s="210"/>
      <c r="J445" s="211">
        <f>ROUND(I445*H445,2)</f>
        <v>0</v>
      </c>
      <c r="K445" s="207" t="s">
        <v>3144</v>
      </c>
      <c r="L445" s="62"/>
      <c r="M445" s="212" t="s">
        <v>22</v>
      </c>
      <c r="N445" s="213" t="s">
        <v>50</v>
      </c>
      <c r="O445" s="43"/>
      <c r="P445" s="214">
        <f>O445*H445</f>
        <v>0</v>
      </c>
      <c r="Q445" s="214">
        <v>0</v>
      </c>
      <c r="R445" s="214">
        <f>Q445*H445</f>
        <v>0</v>
      </c>
      <c r="S445" s="214">
        <v>0</v>
      </c>
      <c r="T445" s="215">
        <f>S445*H445</f>
        <v>0</v>
      </c>
      <c r="AR445" s="25" t="s">
        <v>304</v>
      </c>
      <c r="AT445" s="25" t="s">
        <v>230</v>
      </c>
      <c r="AU445" s="25" t="s">
        <v>87</v>
      </c>
      <c r="AY445" s="25" t="s">
        <v>228</v>
      </c>
      <c r="BE445" s="216">
        <f>IF(N445="základní",J445,0)</f>
        <v>0</v>
      </c>
      <c r="BF445" s="216">
        <f>IF(N445="snížená",J445,0)</f>
        <v>0</v>
      </c>
      <c r="BG445" s="216">
        <f>IF(N445="zákl. přenesená",J445,0)</f>
        <v>0</v>
      </c>
      <c r="BH445" s="216">
        <f>IF(N445="sníž. přenesená",J445,0)</f>
        <v>0</v>
      </c>
      <c r="BI445" s="216">
        <f>IF(N445="nulová",J445,0)</f>
        <v>0</v>
      </c>
      <c r="BJ445" s="25" t="s">
        <v>24</v>
      </c>
      <c r="BK445" s="216">
        <f>ROUND(I445*H445,2)</f>
        <v>0</v>
      </c>
      <c r="BL445" s="25" t="s">
        <v>304</v>
      </c>
      <c r="BM445" s="25" t="s">
        <v>5814</v>
      </c>
    </row>
    <row r="446" spans="2:65" s="11" customFormat="1" ht="29.85" customHeight="1">
      <c r="B446" s="188"/>
      <c r="C446" s="189"/>
      <c r="D446" s="202" t="s">
        <v>78</v>
      </c>
      <c r="E446" s="203" t="s">
        <v>3136</v>
      </c>
      <c r="F446" s="203" t="s">
        <v>5602</v>
      </c>
      <c r="G446" s="189"/>
      <c r="H446" s="189"/>
      <c r="I446" s="192"/>
      <c r="J446" s="204">
        <f>BK446</f>
        <v>0</v>
      </c>
      <c r="K446" s="189"/>
      <c r="L446" s="194"/>
      <c r="M446" s="195"/>
      <c r="N446" s="196"/>
      <c r="O446" s="196"/>
      <c r="P446" s="197">
        <f>SUM(P447:P452)</f>
        <v>0</v>
      </c>
      <c r="Q446" s="196"/>
      <c r="R446" s="197">
        <f>SUM(R447:R452)</f>
        <v>0</v>
      </c>
      <c r="S446" s="196"/>
      <c r="T446" s="198">
        <f>SUM(T447:T452)</f>
        <v>0</v>
      </c>
      <c r="AR446" s="199" t="s">
        <v>87</v>
      </c>
      <c r="AT446" s="200" t="s">
        <v>78</v>
      </c>
      <c r="AU446" s="200" t="s">
        <v>24</v>
      </c>
      <c r="AY446" s="199" t="s">
        <v>228</v>
      </c>
      <c r="BK446" s="201">
        <f>SUM(BK447:BK452)</f>
        <v>0</v>
      </c>
    </row>
    <row r="447" spans="2:65" s="1" customFormat="1" ht="22.5" customHeight="1">
      <c r="B447" s="42"/>
      <c r="C447" s="205" t="s">
        <v>24</v>
      </c>
      <c r="D447" s="205" t="s">
        <v>230</v>
      </c>
      <c r="E447" s="206" t="s">
        <v>5815</v>
      </c>
      <c r="F447" s="207" t="s">
        <v>5816</v>
      </c>
      <c r="G447" s="208" t="s">
        <v>328</v>
      </c>
      <c r="H447" s="209">
        <v>36</v>
      </c>
      <c r="I447" s="210"/>
      <c r="J447" s="211">
        <f t="shared" ref="J447:J452" si="130">ROUND(I447*H447,2)</f>
        <v>0</v>
      </c>
      <c r="K447" s="207" t="s">
        <v>3144</v>
      </c>
      <c r="L447" s="62"/>
      <c r="M447" s="212" t="s">
        <v>22</v>
      </c>
      <c r="N447" s="213" t="s">
        <v>50</v>
      </c>
      <c r="O447" s="43"/>
      <c r="P447" s="214">
        <f t="shared" ref="P447:P452" si="131">O447*H447</f>
        <v>0</v>
      </c>
      <c r="Q447" s="214">
        <v>0</v>
      </c>
      <c r="R447" s="214">
        <f t="shared" ref="R447:R452" si="132">Q447*H447</f>
        <v>0</v>
      </c>
      <c r="S447" s="214">
        <v>0</v>
      </c>
      <c r="T447" s="215">
        <f t="shared" ref="T447:T452" si="133">S447*H447</f>
        <v>0</v>
      </c>
      <c r="AR447" s="25" t="s">
        <v>304</v>
      </c>
      <c r="AT447" s="25" t="s">
        <v>230</v>
      </c>
      <c r="AU447" s="25" t="s">
        <v>87</v>
      </c>
      <c r="AY447" s="25" t="s">
        <v>228</v>
      </c>
      <c r="BE447" s="216">
        <f t="shared" ref="BE447:BE452" si="134">IF(N447="základní",J447,0)</f>
        <v>0</v>
      </c>
      <c r="BF447" s="216">
        <f t="shared" ref="BF447:BF452" si="135">IF(N447="snížená",J447,0)</f>
        <v>0</v>
      </c>
      <c r="BG447" s="216">
        <f t="shared" ref="BG447:BG452" si="136">IF(N447="zákl. přenesená",J447,0)</f>
        <v>0</v>
      </c>
      <c r="BH447" s="216">
        <f t="shared" ref="BH447:BH452" si="137">IF(N447="sníž. přenesená",J447,0)</f>
        <v>0</v>
      </c>
      <c r="BI447" s="216">
        <f t="shared" ref="BI447:BI452" si="138">IF(N447="nulová",J447,0)</f>
        <v>0</v>
      </c>
      <c r="BJ447" s="25" t="s">
        <v>24</v>
      </c>
      <c r="BK447" s="216">
        <f t="shared" ref="BK447:BK452" si="139">ROUND(I447*H447,2)</f>
        <v>0</v>
      </c>
      <c r="BL447" s="25" t="s">
        <v>304</v>
      </c>
      <c r="BM447" s="25" t="s">
        <v>5817</v>
      </c>
    </row>
    <row r="448" spans="2:65" s="1" customFormat="1" ht="22.5" customHeight="1">
      <c r="B448" s="42"/>
      <c r="C448" s="205" t="s">
        <v>87</v>
      </c>
      <c r="D448" s="205" t="s">
        <v>230</v>
      </c>
      <c r="E448" s="206" t="s">
        <v>5606</v>
      </c>
      <c r="F448" s="207" t="s">
        <v>5607</v>
      </c>
      <c r="G448" s="208" t="s">
        <v>328</v>
      </c>
      <c r="H448" s="209">
        <v>12</v>
      </c>
      <c r="I448" s="210"/>
      <c r="J448" s="211">
        <f t="shared" si="130"/>
        <v>0</v>
      </c>
      <c r="K448" s="207" t="s">
        <v>234</v>
      </c>
      <c r="L448" s="62"/>
      <c r="M448" s="212" t="s">
        <v>22</v>
      </c>
      <c r="N448" s="213" t="s">
        <v>50</v>
      </c>
      <c r="O448" s="43"/>
      <c r="P448" s="214">
        <f t="shared" si="131"/>
        <v>0</v>
      </c>
      <c r="Q448" s="214">
        <v>0</v>
      </c>
      <c r="R448" s="214">
        <f t="shared" si="132"/>
        <v>0</v>
      </c>
      <c r="S448" s="214">
        <v>0</v>
      </c>
      <c r="T448" s="215">
        <f t="shared" si="133"/>
        <v>0</v>
      </c>
      <c r="AR448" s="25" t="s">
        <v>304</v>
      </c>
      <c r="AT448" s="25" t="s">
        <v>230</v>
      </c>
      <c r="AU448" s="25" t="s">
        <v>87</v>
      </c>
      <c r="AY448" s="25" t="s">
        <v>228</v>
      </c>
      <c r="BE448" s="216">
        <f t="shared" si="134"/>
        <v>0</v>
      </c>
      <c r="BF448" s="216">
        <f t="shared" si="135"/>
        <v>0</v>
      </c>
      <c r="BG448" s="216">
        <f t="shared" si="136"/>
        <v>0</v>
      </c>
      <c r="BH448" s="216">
        <f t="shared" si="137"/>
        <v>0</v>
      </c>
      <c r="BI448" s="216">
        <f t="shared" si="138"/>
        <v>0</v>
      </c>
      <c r="BJ448" s="25" t="s">
        <v>24</v>
      </c>
      <c r="BK448" s="216">
        <f t="shared" si="139"/>
        <v>0</v>
      </c>
      <c r="BL448" s="25" t="s">
        <v>304</v>
      </c>
      <c r="BM448" s="25" t="s">
        <v>5818</v>
      </c>
    </row>
    <row r="449" spans="2:65" s="1" customFormat="1" ht="22.5" customHeight="1">
      <c r="B449" s="42"/>
      <c r="C449" s="205" t="s">
        <v>101</v>
      </c>
      <c r="D449" s="205" t="s">
        <v>230</v>
      </c>
      <c r="E449" s="206" t="s">
        <v>5416</v>
      </c>
      <c r="F449" s="207" t="s">
        <v>5417</v>
      </c>
      <c r="G449" s="208" t="s">
        <v>328</v>
      </c>
      <c r="H449" s="209">
        <v>66</v>
      </c>
      <c r="I449" s="210"/>
      <c r="J449" s="211">
        <f t="shared" si="130"/>
        <v>0</v>
      </c>
      <c r="K449" s="207" t="s">
        <v>234</v>
      </c>
      <c r="L449" s="62"/>
      <c r="M449" s="212" t="s">
        <v>22</v>
      </c>
      <c r="N449" s="213" t="s">
        <v>50</v>
      </c>
      <c r="O449" s="43"/>
      <c r="P449" s="214">
        <f t="shared" si="131"/>
        <v>0</v>
      </c>
      <c r="Q449" s="214">
        <v>0</v>
      </c>
      <c r="R449" s="214">
        <f t="shared" si="132"/>
        <v>0</v>
      </c>
      <c r="S449" s="214">
        <v>0</v>
      </c>
      <c r="T449" s="215">
        <f t="shared" si="133"/>
        <v>0</v>
      </c>
      <c r="AR449" s="25" t="s">
        <v>304</v>
      </c>
      <c r="AT449" s="25" t="s">
        <v>230</v>
      </c>
      <c r="AU449" s="25" t="s">
        <v>87</v>
      </c>
      <c r="AY449" s="25" t="s">
        <v>228</v>
      </c>
      <c r="BE449" s="216">
        <f t="shared" si="134"/>
        <v>0</v>
      </c>
      <c r="BF449" s="216">
        <f t="shared" si="135"/>
        <v>0</v>
      </c>
      <c r="BG449" s="216">
        <f t="shared" si="136"/>
        <v>0</v>
      </c>
      <c r="BH449" s="216">
        <f t="shared" si="137"/>
        <v>0</v>
      </c>
      <c r="BI449" s="216">
        <f t="shared" si="138"/>
        <v>0</v>
      </c>
      <c r="BJ449" s="25" t="s">
        <v>24</v>
      </c>
      <c r="BK449" s="216">
        <f t="shared" si="139"/>
        <v>0</v>
      </c>
      <c r="BL449" s="25" t="s">
        <v>304</v>
      </c>
      <c r="BM449" s="25" t="s">
        <v>5819</v>
      </c>
    </row>
    <row r="450" spans="2:65" s="1" customFormat="1" ht="22.5" customHeight="1">
      <c r="B450" s="42"/>
      <c r="C450" s="205" t="s">
        <v>235</v>
      </c>
      <c r="D450" s="205" t="s">
        <v>230</v>
      </c>
      <c r="E450" s="206" t="s">
        <v>5437</v>
      </c>
      <c r="F450" s="207" t="s">
        <v>5438</v>
      </c>
      <c r="G450" s="208" t="s">
        <v>328</v>
      </c>
      <c r="H450" s="209">
        <v>114</v>
      </c>
      <c r="I450" s="210"/>
      <c r="J450" s="211">
        <f t="shared" si="130"/>
        <v>0</v>
      </c>
      <c r="K450" s="207" t="s">
        <v>234</v>
      </c>
      <c r="L450" s="62"/>
      <c r="M450" s="212" t="s">
        <v>22</v>
      </c>
      <c r="N450" s="213" t="s">
        <v>50</v>
      </c>
      <c r="O450" s="43"/>
      <c r="P450" s="214">
        <f t="shared" si="131"/>
        <v>0</v>
      </c>
      <c r="Q450" s="214">
        <v>0</v>
      </c>
      <c r="R450" s="214">
        <f t="shared" si="132"/>
        <v>0</v>
      </c>
      <c r="S450" s="214">
        <v>0</v>
      </c>
      <c r="T450" s="215">
        <f t="shared" si="133"/>
        <v>0</v>
      </c>
      <c r="AR450" s="25" t="s">
        <v>304</v>
      </c>
      <c r="AT450" s="25" t="s">
        <v>230</v>
      </c>
      <c r="AU450" s="25" t="s">
        <v>87</v>
      </c>
      <c r="AY450" s="25" t="s">
        <v>228</v>
      </c>
      <c r="BE450" s="216">
        <f t="shared" si="134"/>
        <v>0</v>
      </c>
      <c r="BF450" s="216">
        <f t="shared" si="135"/>
        <v>0</v>
      </c>
      <c r="BG450" s="216">
        <f t="shared" si="136"/>
        <v>0</v>
      </c>
      <c r="BH450" s="216">
        <f t="shared" si="137"/>
        <v>0</v>
      </c>
      <c r="BI450" s="216">
        <f t="shared" si="138"/>
        <v>0</v>
      </c>
      <c r="BJ450" s="25" t="s">
        <v>24</v>
      </c>
      <c r="BK450" s="216">
        <f t="shared" si="139"/>
        <v>0</v>
      </c>
      <c r="BL450" s="25" t="s">
        <v>304</v>
      </c>
      <c r="BM450" s="25" t="s">
        <v>5820</v>
      </c>
    </row>
    <row r="451" spans="2:65" s="1" customFormat="1" ht="22.5" customHeight="1">
      <c r="B451" s="42"/>
      <c r="C451" s="205" t="s">
        <v>251</v>
      </c>
      <c r="D451" s="205" t="s">
        <v>230</v>
      </c>
      <c r="E451" s="206" t="s">
        <v>5443</v>
      </c>
      <c r="F451" s="207" t="s">
        <v>5444</v>
      </c>
      <c r="G451" s="208" t="s">
        <v>515</v>
      </c>
      <c r="H451" s="209">
        <v>8</v>
      </c>
      <c r="I451" s="210"/>
      <c r="J451" s="211">
        <f t="shared" si="130"/>
        <v>0</v>
      </c>
      <c r="K451" s="207" t="s">
        <v>234</v>
      </c>
      <c r="L451" s="62"/>
      <c r="M451" s="212" t="s">
        <v>22</v>
      </c>
      <c r="N451" s="213" t="s">
        <v>50</v>
      </c>
      <c r="O451" s="43"/>
      <c r="P451" s="214">
        <f t="shared" si="131"/>
        <v>0</v>
      </c>
      <c r="Q451" s="214">
        <v>0</v>
      </c>
      <c r="R451" s="214">
        <f t="shared" si="132"/>
        <v>0</v>
      </c>
      <c r="S451" s="214">
        <v>0</v>
      </c>
      <c r="T451" s="215">
        <f t="shared" si="133"/>
        <v>0</v>
      </c>
      <c r="AR451" s="25" t="s">
        <v>304</v>
      </c>
      <c r="AT451" s="25" t="s">
        <v>230</v>
      </c>
      <c r="AU451" s="25" t="s">
        <v>87</v>
      </c>
      <c r="AY451" s="25" t="s">
        <v>228</v>
      </c>
      <c r="BE451" s="216">
        <f t="shared" si="134"/>
        <v>0</v>
      </c>
      <c r="BF451" s="216">
        <f t="shared" si="135"/>
        <v>0</v>
      </c>
      <c r="BG451" s="216">
        <f t="shared" si="136"/>
        <v>0</v>
      </c>
      <c r="BH451" s="216">
        <f t="shared" si="137"/>
        <v>0</v>
      </c>
      <c r="BI451" s="216">
        <f t="shared" si="138"/>
        <v>0</v>
      </c>
      <c r="BJ451" s="25" t="s">
        <v>24</v>
      </c>
      <c r="BK451" s="216">
        <f t="shared" si="139"/>
        <v>0</v>
      </c>
      <c r="BL451" s="25" t="s">
        <v>304</v>
      </c>
      <c r="BM451" s="25" t="s">
        <v>5821</v>
      </c>
    </row>
    <row r="452" spans="2:65" s="1" customFormat="1" ht="22.5" customHeight="1">
      <c r="B452" s="42"/>
      <c r="C452" s="205" t="s">
        <v>255</v>
      </c>
      <c r="D452" s="205" t="s">
        <v>230</v>
      </c>
      <c r="E452" s="206" t="s">
        <v>5449</v>
      </c>
      <c r="F452" s="207" t="s">
        <v>5450</v>
      </c>
      <c r="G452" s="208" t="s">
        <v>1024</v>
      </c>
      <c r="H452" s="279"/>
      <c r="I452" s="210"/>
      <c r="J452" s="211">
        <f t="shared" si="130"/>
        <v>0</v>
      </c>
      <c r="K452" s="207" t="s">
        <v>234</v>
      </c>
      <c r="L452" s="62"/>
      <c r="M452" s="212" t="s">
        <v>22</v>
      </c>
      <c r="N452" s="213" t="s">
        <v>50</v>
      </c>
      <c r="O452" s="43"/>
      <c r="P452" s="214">
        <f t="shared" si="131"/>
        <v>0</v>
      </c>
      <c r="Q452" s="214">
        <v>0</v>
      </c>
      <c r="R452" s="214">
        <f t="shared" si="132"/>
        <v>0</v>
      </c>
      <c r="S452" s="214">
        <v>0</v>
      </c>
      <c r="T452" s="215">
        <f t="shared" si="133"/>
        <v>0</v>
      </c>
      <c r="AR452" s="25" t="s">
        <v>304</v>
      </c>
      <c r="AT452" s="25" t="s">
        <v>230</v>
      </c>
      <c r="AU452" s="25" t="s">
        <v>87</v>
      </c>
      <c r="AY452" s="25" t="s">
        <v>228</v>
      </c>
      <c r="BE452" s="216">
        <f t="shared" si="134"/>
        <v>0</v>
      </c>
      <c r="BF452" s="216">
        <f t="shared" si="135"/>
        <v>0</v>
      </c>
      <c r="BG452" s="216">
        <f t="shared" si="136"/>
        <v>0</v>
      </c>
      <c r="BH452" s="216">
        <f t="shared" si="137"/>
        <v>0</v>
      </c>
      <c r="BI452" s="216">
        <f t="shared" si="138"/>
        <v>0</v>
      </c>
      <c r="BJ452" s="25" t="s">
        <v>24</v>
      </c>
      <c r="BK452" s="216">
        <f t="shared" si="139"/>
        <v>0</v>
      </c>
      <c r="BL452" s="25" t="s">
        <v>304</v>
      </c>
      <c r="BM452" s="25" t="s">
        <v>5822</v>
      </c>
    </row>
    <row r="453" spans="2:65" s="11" customFormat="1" ht="29.85" customHeight="1">
      <c r="B453" s="188"/>
      <c r="C453" s="189"/>
      <c r="D453" s="202" t="s">
        <v>78</v>
      </c>
      <c r="E453" s="203" t="s">
        <v>3151</v>
      </c>
      <c r="F453" s="203" t="s">
        <v>5452</v>
      </c>
      <c r="G453" s="189"/>
      <c r="H453" s="189"/>
      <c r="I453" s="192"/>
      <c r="J453" s="204">
        <f>BK453</f>
        <v>0</v>
      </c>
      <c r="K453" s="189"/>
      <c r="L453" s="194"/>
      <c r="M453" s="195"/>
      <c r="N453" s="196"/>
      <c r="O453" s="196"/>
      <c r="P453" s="197">
        <f>SUM(P454:P478)</f>
        <v>0</v>
      </c>
      <c r="Q453" s="196"/>
      <c r="R453" s="197">
        <f>SUM(R454:R478)</f>
        <v>0</v>
      </c>
      <c r="S453" s="196"/>
      <c r="T453" s="198">
        <f>SUM(T454:T478)</f>
        <v>0</v>
      </c>
      <c r="AR453" s="199" t="s">
        <v>87</v>
      </c>
      <c r="AT453" s="200" t="s">
        <v>78</v>
      </c>
      <c r="AU453" s="200" t="s">
        <v>24</v>
      </c>
      <c r="AY453" s="199" t="s">
        <v>228</v>
      </c>
      <c r="BK453" s="201">
        <f>SUM(BK454:BK478)</f>
        <v>0</v>
      </c>
    </row>
    <row r="454" spans="2:65" s="1" customFormat="1" ht="22.5" customHeight="1">
      <c r="B454" s="42"/>
      <c r="C454" s="205" t="s">
        <v>24</v>
      </c>
      <c r="D454" s="205" t="s">
        <v>230</v>
      </c>
      <c r="E454" s="206" t="s">
        <v>5453</v>
      </c>
      <c r="F454" s="207" t="s">
        <v>5454</v>
      </c>
      <c r="G454" s="208" t="s">
        <v>515</v>
      </c>
      <c r="H454" s="209">
        <v>2</v>
      </c>
      <c r="I454" s="210"/>
      <c r="J454" s="211">
        <f t="shared" ref="J454:J478" si="140">ROUND(I454*H454,2)</f>
        <v>0</v>
      </c>
      <c r="K454" s="207" t="s">
        <v>234</v>
      </c>
      <c r="L454" s="62"/>
      <c r="M454" s="212" t="s">
        <v>22</v>
      </c>
      <c r="N454" s="213" t="s">
        <v>50</v>
      </c>
      <c r="O454" s="43"/>
      <c r="P454" s="214">
        <f t="shared" ref="P454:P478" si="141">O454*H454</f>
        <v>0</v>
      </c>
      <c r="Q454" s="214">
        <v>0</v>
      </c>
      <c r="R454" s="214">
        <f t="shared" ref="R454:R478" si="142">Q454*H454</f>
        <v>0</v>
      </c>
      <c r="S454" s="214">
        <v>0</v>
      </c>
      <c r="T454" s="215">
        <f t="shared" ref="T454:T478" si="143">S454*H454</f>
        <v>0</v>
      </c>
      <c r="AR454" s="25" t="s">
        <v>304</v>
      </c>
      <c r="AT454" s="25" t="s">
        <v>230</v>
      </c>
      <c r="AU454" s="25" t="s">
        <v>87</v>
      </c>
      <c r="AY454" s="25" t="s">
        <v>228</v>
      </c>
      <c r="BE454" s="216">
        <f t="shared" ref="BE454:BE478" si="144">IF(N454="základní",J454,0)</f>
        <v>0</v>
      </c>
      <c r="BF454" s="216">
        <f t="shared" ref="BF454:BF478" si="145">IF(N454="snížená",J454,0)</f>
        <v>0</v>
      </c>
      <c r="BG454" s="216">
        <f t="shared" ref="BG454:BG478" si="146">IF(N454="zákl. přenesená",J454,0)</f>
        <v>0</v>
      </c>
      <c r="BH454" s="216">
        <f t="shared" ref="BH454:BH478" si="147">IF(N454="sníž. přenesená",J454,0)</f>
        <v>0</v>
      </c>
      <c r="BI454" s="216">
        <f t="shared" ref="BI454:BI478" si="148">IF(N454="nulová",J454,0)</f>
        <v>0</v>
      </c>
      <c r="BJ454" s="25" t="s">
        <v>24</v>
      </c>
      <c r="BK454" s="216">
        <f t="shared" ref="BK454:BK478" si="149">ROUND(I454*H454,2)</f>
        <v>0</v>
      </c>
      <c r="BL454" s="25" t="s">
        <v>304</v>
      </c>
      <c r="BM454" s="25" t="s">
        <v>5823</v>
      </c>
    </row>
    <row r="455" spans="2:65" s="1" customFormat="1" ht="22.5" customHeight="1">
      <c r="B455" s="42"/>
      <c r="C455" s="205" t="s">
        <v>87</v>
      </c>
      <c r="D455" s="205" t="s">
        <v>230</v>
      </c>
      <c r="E455" s="206" t="s">
        <v>5456</v>
      </c>
      <c r="F455" s="207" t="s">
        <v>5457</v>
      </c>
      <c r="G455" s="208" t="s">
        <v>515</v>
      </c>
      <c r="H455" s="209">
        <v>26</v>
      </c>
      <c r="I455" s="210"/>
      <c r="J455" s="211">
        <f t="shared" si="140"/>
        <v>0</v>
      </c>
      <c r="K455" s="207" t="s">
        <v>234</v>
      </c>
      <c r="L455" s="62"/>
      <c r="M455" s="212" t="s">
        <v>22</v>
      </c>
      <c r="N455" s="213" t="s">
        <v>50</v>
      </c>
      <c r="O455" s="43"/>
      <c r="P455" s="214">
        <f t="shared" si="141"/>
        <v>0</v>
      </c>
      <c r="Q455" s="214">
        <v>0</v>
      </c>
      <c r="R455" s="214">
        <f t="shared" si="142"/>
        <v>0</v>
      </c>
      <c r="S455" s="214">
        <v>0</v>
      </c>
      <c r="T455" s="215">
        <f t="shared" si="143"/>
        <v>0</v>
      </c>
      <c r="AR455" s="25" t="s">
        <v>304</v>
      </c>
      <c r="AT455" s="25" t="s">
        <v>230</v>
      </c>
      <c r="AU455" s="25" t="s">
        <v>87</v>
      </c>
      <c r="AY455" s="25" t="s">
        <v>228</v>
      </c>
      <c r="BE455" s="216">
        <f t="shared" si="144"/>
        <v>0</v>
      </c>
      <c r="BF455" s="216">
        <f t="shared" si="145"/>
        <v>0</v>
      </c>
      <c r="BG455" s="216">
        <f t="shared" si="146"/>
        <v>0</v>
      </c>
      <c r="BH455" s="216">
        <f t="shared" si="147"/>
        <v>0</v>
      </c>
      <c r="BI455" s="216">
        <f t="shared" si="148"/>
        <v>0</v>
      </c>
      <c r="BJ455" s="25" t="s">
        <v>24</v>
      </c>
      <c r="BK455" s="216">
        <f t="shared" si="149"/>
        <v>0</v>
      </c>
      <c r="BL455" s="25" t="s">
        <v>304</v>
      </c>
      <c r="BM455" s="25" t="s">
        <v>5824</v>
      </c>
    </row>
    <row r="456" spans="2:65" s="1" customFormat="1" ht="22.5" customHeight="1">
      <c r="B456" s="42"/>
      <c r="C456" s="205" t="s">
        <v>101</v>
      </c>
      <c r="D456" s="205" t="s">
        <v>230</v>
      </c>
      <c r="E456" s="206" t="s">
        <v>5623</v>
      </c>
      <c r="F456" s="207" t="s">
        <v>5624</v>
      </c>
      <c r="G456" s="208" t="s">
        <v>515</v>
      </c>
      <c r="H456" s="209">
        <v>6</v>
      </c>
      <c r="I456" s="210"/>
      <c r="J456" s="211">
        <f t="shared" si="140"/>
        <v>0</v>
      </c>
      <c r="K456" s="207" t="s">
        <v>234</v>
      </c>
      <c r="L456" s="62"/>
      <c r="M456" s="212" t="s">
        <v>22</v>
      </c>
      <c r="N456" s="213" t="s">
        <v>50</v>
      </c>
      <c r="O456" s="43"/>
      <c r="P456" s="214">
        <f t="shared" si="141"/>
        <v>0</v>
      </c>
      <c r="Q456" s="214">
        <v>0</v>
      </c>
      <c r="R456" s="214">
        <f t="shared" si="142"/>
        <v>0</v>
      </c>
      <c r="S456" s="214">
        <v>0</v>
      </c>
      <c r="T456" s="215">
        <f t="shared" si="143"/>
        <v>0</v>
      </c>
      <c r="AR456" s="25" t="s">
        <v>304</v>
      </c>
      <c r="AT456" s="25" t="s">
        <v>230</v>
      </c>
      <c r="AU456" s="25" t="s">
        <v>87</v>
      </c>
      <c r="AY456" s="25" t="s">
        <v>228</v>
      </c>
      <c r="BE456" s="216">
        <f t="shared" si="144"/>
        <v>0</v>
      </c>
      <c r="BF456" s="216">
        <f t="shared" si="145"/>
        <v>0</v>
      </c>
      <c r="BG456" s="216">
        <f t="shared" si="146"/>
        <v>0</v>
      </c>
      <c r="BH456" s="216">
        <f t="shared" si="147"/>
        <v>0</v>
      </c>
      <c r="BI456" s="216">
        <f t="shared" si="148"/>
        <v>0</v>
      </c>
      <c r="BJ456" s="25" t="s">
        <v>24</v>
      </c>
      <c r="BK456" s="216">
        <f t="shared" si="149"/>
        <v>0</v>
      </c>
      <c r="BL456" s="25" t="s">
        <v>304</v>
      </c>
      <c r="BM456" s="25" t="s">
        <v>5825</v>
      </c>
    </row>
    <row r="457" spans="2:65" s="1" customFormat="1" ht="22.5" customHeight="1">
      <c r="B457" s="42"/>
      <c r="C457" s="205" t="s">
        <v>235</v>
      </c>
      <c r="D457" s="205" t="s">
        <v>230</v>
      </c>
      <c r="E457" s="206" t="s">
        <v>5462</v>
      </c>
      <c r="F457" s="207" t="s">
        <v>5463</v>
      </c>
      <c r="G457" s="208" t="s">
        <v>515</v>
      </c>
      <c r="H457" s="209">
        <v>35</v>
      </c>
      <c r="I457" s="210"/>
      <c r="J457" s="211">
        <f t="shared" si="140"/>
        <v>0</v>
      </c>
      <c r="K457" s="207" t="s">
        <v>234</v>
      </c>
      <c r="L457" s="62"/>
      <c r="M457" s="212" t="s">
        <v>22</v>
      </c>
      <c r="N457" s="213" t="s">
        <v>50</v>
      </c>
      <c r="O457" s="43"/>
      <c r="P457" s="214">
        <f t="shared" si="141"/>
        <v>0</v>
      </c>
      <c r="Q457" s="214">
        <v>0</v>
      </c>
      <c r="R457" s="214">
        <f t="shared" si="142"/>
        <v>0</v>
      </c>
      <c r="S457" s="214">
        <v>0</v>
      </c>
      <c r="T457" s="215">
        <f t="shared" si="143"/>
        <v>0</v>
      </c>
      <c r="AR457" s="25" t="s">
        <v>304</v>
      </c>
      <c r="AT457" s="25" t="s">
        <v>230</v>
      </c>
      <c r="AU457" s="25" t="s">
        <v>87</v>
      </c>
      <c r="AY457" s="25" t="s">
        <v>228</v>
      </c>
      <c r="BE457" s="216">
        <f t="shared" si="144"/>
        <v>0</v>
      </c>
      <c r="BF457" s="216">
        <f t="shared" si="145"/>
        <v>0</v>
      </c>
      <c r="BG457" s="216">
        <f t="shared" si="146"/>
        <v>0</v>
      </c>
      <c r="BH457" s="216">
        <f t="shared" si="147"/>
        <v>0</v>
      </c>
      <c r="BI457" s="216">
        <f t="shared" si="148"/>
        <v>0</v>
      </c>
      <c r="BJ457" s="25" t="s">
        <v>24</v>
      </c>
      <c r="BK457" s="216">
        <f t="shared" si="149"/>
        <v>0</v>
      </c>
      <c r="BL457" s="25" t="s">
        <v>304</v>
      </c>
      <c r="BM457" s="25" t="s">
        <v>5826</v>
      </c>
    </row>
    <row r="458" spans="2:65" s="1" customFormat="1" ht="22.5" customHeight="1">
      <c r="B458" s="42"/>
      <c r="C458" s="205" t="s">
        <v>251</v>
      </c>
      <c r="D458" s="205" t="s">
        <v>230</v>
      </c>
      <c r="E458" s="206" t="s">
        <v>5827</v>
      </c>
      <c r="F458" s="207" t="s">
        <v>5828</v>
      </c>
      <c r="G458" s="208" t="s">
        <v>515</v>
      </c>
      <c r="H458" s="209">
        <v>3</v>
      </c>
      <c r="I458" s="210"/>
      <c r="J458" s="211">
        <f t="shared" si="140"/>
        <v>0</v>
      </c>
      <c r="K458" s="207" t="s">
        <v>234</v>
      </c>
      <c r="L458" s="62"/>
      <c r="M458" s="212" t="s">
        <v>22</v>
      </c>
      <c r="N458" s="213" t="s">
        <v>50</v>
      </c>
      <c r="O458" s="43"/>
      <c r="P458" s="214">
        <f t="shared" si="141"/>
        <v>0</v>
      </c>
      <c r="Q458" s="214">
        <v>0</v>
      </c>
      <c r="R458" s="214">
        <f t="shared" si="142"/>
        <v>0</v>
      </c>
      <c r="S458" s="214">
        <v>0</v>
      </c>
      <c r="T458" s="215">
        <f t="shared" si="143"/>
        <v>0</v>
      </c>
      <c r="AR458" s="25" t="s">
        <v>304</v>
      </c>
      <c r="AT458" s="25" t="s">
        <v>230</v>
      </c>
      <c r="AU458" s="25" t="s">
        <v>87</v>
      </c>
      <c r="AY458" s="25" t="s">
        <v>228</v>
      </c>
      <c r="BE458" s="216">
        <f t="shared" si="144"/>
        <v>0</v>
      </c>
      <c r="BF458" s="216">
        <f t="shared" si="145"/>
        <v>0</v>
      </c>
      <c r="BG458" s="216">
        <f t="shared" si="146"/>
        <v>0</v>
      </c>
      <c r="BH458" s="216">
        <f t="shared" si="147"/>
        <v>0</v>
      </c>
      <c r="BI458" s="216">
        <f t="shared" si="148"/>
        <v>0</v>
      </c>
      <c r="BJ458" s="25" t="s">
        <v>24</v>
      </c>
      <c r="BK458" s="216">
        <f t="shared" si="149"/>
        <v>0</v>
      </c>
      <c r="BL458" s="25" t="s">
        <v>304</v>
      </c>
      <c r="BM458" s="25" t="s">
        <v>5829</v>
      </c>
    </row>
    <row r="459" spans="2:65" s="1" customFormat="1" ht="22.5" customHeight="1">
      <c r="B459" s="42"/>
      <c r="C459" s="205" t="s">
        <v>255</v>
      </c>
      <c r="D459" s="205" t="s">
        <v>230</v>
      </c>
      <c r="E459" s="206" t="s">
        <v>5465</v>
      </c>
      <c r="F459" s="207" t="s">
        <v>5466</v>
      </c>
      <c r="G459" s="208" t="s">
        <v>515</v>
      </c>
      <c r="H459" s="209">
        <v>2</v>
      </c>
      <c r="I459" s="210"/>
      <c r="J459" s="211">
        <f t="shared" si="140"/>
        <v>0</v>
      </c>
      <c r="K459" s="207" t="s">
        <v>234</v>
      </c>
      <c r="L459" s="62"/>
      <c r="M459" s="212" t="s">
        <v>22</v>
      </c>
      <c r="N459" s="213" t="s">
        <v>50</v>
      </c>
      <c r="O459" s="43"/>
      <c r="P459" s="214">
        <f t="shared" si="141"/>
        <v>0</v>
      </c>
      <c r="Q459" s="214">
        <v>0</v>
      </c>
      <c r="R459" s="214">
        <f t="shared" si="142"/>
        <v>0</v>
      </c>
      <c r="S459" s="214">
        <v>0</v>
      </c>
      <c r="T459" s="215">
        <f t="shared" si="143"/>
        <v>0</v>
      </c>
      <c r="AR459" s="25" t="s">
        <v>304</v>
      </c>
      <c r="AT459" s="25" t="s">
        <v>230</v>
      </c>
      <c r="AU459" s="25" t="s">
        <v>87</v>
      </c>
      <c r="AY459" s="25" t="s">
        <v>228</v>
      </c>
      <c r="BE459" s="216">
        <f t="shared" si="144"/>
        <v>0</v>
      </c>
      <c r="BF459" s="216">
        <f t="shared" si="145"/>
        <v>0</v>
      </c>
      <c r="BG459" s="216">
        <f t="shared" si="146"/>
        <v>0</v>
      </c>
      <c r="BH459" s="216">
        <f t="shared" si="147"/>
        <v>0</v>
      </c>
      <c r="BI459" s="216">
        <f t="shared" si="148"/>
        <v>0</v>
      </c>
      <c r="BJ459" s="25" t="s">
        <v>24</v>
      </c>
      <c r="BK459" s="216">
        <f t="shared" si="149"/>
        <v>0</v>
      </c>
      <c r="BL459" s="25" t="s">
        <v>304</v>
      </c>
      <c r="BM459" s="25" t="s">
        <v>5830</v>
      </c>
    </row>
    <row r="460" spans="2:65" s="1" customFormat="1" ht="22.5" customHeight="1">
      <c r="B460" s="42"/>
      <c r="C460" s="205" t="s">
        <v>260</v>
      </c>
      <c r="D460" s="205" t="s">
        <v>230</v>
      </c>
      <c r="E460" s="206" t="s">
        <v>5483</v>
      </c>
      <c r="F460" s="207" t="s">
        <v>5484</v>
      </c>
      <c r="G460" s="208" t="s">
        <v>515</v>
      </c>
      <c r="H460" s="209">
        <v>4</v>
      </c>
      <c r="I460" s="210"/>
      <c r="J460" s="211">
        <f t="shared" si="140"/>
        <v>0</v>
      </c>
      <c r="K460" s="207" t="s">
        <v>234</v>
      </c>
      <c r="L460" s="62"/>
      <c r="M460" s="212" t="s">
        <v>22</v>
      </c>
      <c r="N460" s="213" t="s">
        <v>50</v>
      </c>
      <c r="O460" s="43"/>
      <c r="P460" s="214">
        <f t="shared" si="141"/>
        <v>0</v>
      </c>
      <c r="Q460" s="214">
        <v>0</v>
      </c>
      <c r="R460" s="214">
        <f t="shared" si="142"/>
        <v>0</v>
      </c>
      <c r="S460" s="214">
        <v>0</v>
      </c>
      <c r="T460" s="215">
        <f t="shared" si="143"/>
        <v>0</v>
      </c>
      <c r="AR460" s="25" t="s">
        <v>304</v>
      </c>
      <c r="AT460" s="25" t="s">
        <v>230</v>
      </c>
      <c r="AU460" s="25" t="s">
        <v>87</v>
      </c>
      <c r="AY460" s="25" t="s">
        <v>228</v>
      </c>
      <c r="BE460" s="216">
        <f t="shared" si="144"/>
        <v>0</v>
      </c>
      <c r="BF460" s="216">
        <f t="shared" si="145"/>
        <v>0</v>
      </c>
      <c r="BG460" s="216">
        <f t="shared" si="146"/>
        <v>0</v>
      </c>
      <c r="BH460" s="216">
        <f t="shared" si="147"/>
        <v>0</v>
      </c>
      <c r="BI460" s="216">
        <f t="shared" si="148"/>
        <v>0</v>
      </c>
      <c r="BJ460" s="25" t="s">
        <v>24</v>
      </c>
      <c r="BK460" s="216">
        <f t="shared" si="149"/>
        <v>0</v>
      </c>
      <c r="BL460" s="25" t="s">
        <v>304</v>
      </c>
      <c r="BM460" s="25" t="s">
        <v>5831</v>
      </c>
    </row>
    <row r="461" spans="2:65" s="1" customFormat="1" ht="22.5" customHeight="1">
      <c r="B461" s="42"/>
      <c r="C461" s="205" t="s">
        <v>267</v>
      </c>
      <c r="D461" s="205" t="s">
        <v>230</v>
      </c>
      <c r="E461" s="206" t="s">
        <v>5832</v>
      </c>
      <c r="F461" s="207" t="s">
        <v>5833</v>
      </c>
      <c r="G461" s="208" t="s">
        <v>852</v>
      </c>
      <c r="H461" s="209">
        <v>4</v>
      </c>
      <c r="I461" s="210"/>
      <c r="J461" s="211">
        <f t="shared" si="140"/>
        <v>0</v>
      </c>
      <c r="K461" s="207" t="s">
        <v>3144</v>
      </c>
      <c r="L461" s="62"/>
      <c r="M461" s="212" t="s">
        <v>22</v>
      </c>
      <c r="N461" s="213" t="s">
        <v>50</v>
      </c>
      <c r="O461" s="43"/>
      <c r="P461" s="214">
        <f t="shared" si="141"/>
        <v>0</v>
      </c>
      <c r="Q461" s="214">
        <v>0</v>
      </c>
      <c r="R461" s="214">
        <f t="shared" si="142"/>
        <v>0</v>
      </c>
      <c r="S461" s="214">
        <v>0</v>
      </c>
      <c r="T461" s="215">
        <f t="shared" si="143"/>
        <v>0</v>
      </c>
      <c r="AR461" s="25" t="s">
        <v>304</v>
      </c>
      <c r="AT461" s="25" t="s">
        <v>230</v>
      </c>
      <c r="AU461" s="25" t="s">
        <v>87</v>
      </c>
      <c r="AY461" s="25" t="s">
        <v>228</v>
      </c>
      <c r="BE461" s="216">
        <f t="shared" si="144"/>
        <v>0</v>
      </c>
      <c r="BF461" s="216">
        <f t="shared" si="145"/>
        <v>0</v>
      </c>
      <c r="BG461" s="216">
        <f t="shared" si="146"/>
        <v>0</v>
      </c>
      <c r="BH461" s="216">
        <f t="shared" si="147"/>
        <v>0</v>
      </c>
      <c r="BI461" s="216">
        <f t="shared" si="148"/>
        <v>0</v>
      </c>
      <c r="BJ461" s="25" t="s">
        <v>24</v>
      </c>
      <c r="BK461" s="216">
        <f t="shared" si="149"/>
        <v>0</v>
      </c>
      <c r="BL461" s="25" t="s">
        <v>304</v>
      </c>
      <c r="BM461" s="25" t="s">
        <v>5834</v>
      </c>
    </row>
    <row r="462" spans="2:65" s="1" customFormat="1" ht="22.5" customHeight="1">
      <c r="B462" s="42"/>
      <c r="C462" s="205" t="s">
        <v>272</v>
      </c>
      <c r="D462" s="205" t="s">
        <v>230</v>
      </c>
      <c r="E462" s="206" t="s">
        <v>5835</v>
      </c>
      <c r="F462" s="207" t="s">
        <v>5836</v>
      </c>
      <c r="G462" s="208" t="s">
        <v>852</v>
      </c>
      <c r="H462" s="209">
        <v>2</v>
      </c>
      <c r="I462" s="210"/>
      <c r="J462" s="211">
        <f t="shared" si="140"/>
        <v>0</v>
      </c>
      <c r="K462" s="207" t="s">
        <v>3144</v>
      </c>
      <c r="L462" s="62"/>
      <c r="M462" s="212" t="s">
        <v>22</v>
      </c>
      <c r="N462" s="213" t="s">
        <v>50</v>
      </c>
      <c r="O462" s="43"/>
      <c r="P462" s="214">
        <f t="shared" si="141"/>
        <v>0</v>
      </c>
      <c r="Q462" s="214">
        <v>0</v>
      </c>
      <c r="R462" s="214">
        <f t="shared" si="142"/>
        <v>0</v>
      </c>
      <c r="S462" s="214">
        <v>0</v>
      </c>
      <c r="T462" s="215">
        <f t="shared" si="143"/>
        <v>0</v>
      </c>
      <c r="AR462" s="25" t="s">
        <v>304</v>
      </c>
      <c r="AT462" s="25" t="s">
        <v>230</v>
      </c>
      <c r="AU462" s="25" t="s">
        <v>87</v>
      </c>
      <c r="AY462" s="25" t="s">
        <v>228</v>
      </c>
      <c r="BE462" s="216">
        <f t="shared" si="144"/>
        <v>0</v>
      </c>
      <c r="BF462" s="216">
        <f t="shared" si="145"/>
        <v>0</v>
      </c>
      <c r="BG462" s="216">
        <f t="shared" si="146"/>
        <v>0</v>
      </c>
      <c r="BH462" s="216">
        <f t="shared" si="147"/>
        <v>0</v>
      </c>
      <c r="BI462" s="216">
        <f t="shared" si="148"/>
        <v>0</v>
      </c>
      <c r="BJ462" s="25" t="s">
        <v>24</v>
      </c>
      <c r="BK462" s="216">
        <f t="shared" si="149"/>
        <v>0</v>
      </c>
      <c r="BL462" s="25" t="s">
        <v>304</v>
      </c>
      <c r="BM462" s="25" t="s">
        <v>5837</v>
      </c>
    </row>
    <row r="463" spans="2:65" s="1" customFormat="1" ht="22.5" customHeight="1">
      <c r="B463" s="42"/>
      <c r="C463" s="205" t="s">
        <v>29</v>
      </c>
      <c r="D463" s="205" t="s">
        <v>230</v>
      </c>
      <c r="E463" s="206" t="s">
        <v>5838</v>
      </c>
      <c r="F463" s="207" t="s">
        <v>5632</v>
      </c>
      <c r="G463" s="208" t="s">
        <v>852</v>
      </c>
      <c r="H463" s="209">
        <v>10</v>
      </c>
      <c r="I463" s="210"/>
      <c r="J463" s="211">
        <f t="shared" si="140"/>
        <v>0</v>
      </c>
      <c r="K463" s="207" t="s">
        <v>3144</v>
      </c>
      <c r="L463" s="62"/>
      <c r="M463" s="212" t="s">
        <v>22</v>
      </c>
      <c r="N463" s="213" t="s">
        <v>50</v>
      </c>
      <c r="O463" s="43"/>
      <c r="P463" s="214">
        <f t="shared" si="141"/>
        <v>0</v>
      </c>
      <c r="Q463" s="214">
        <v>0</v>
      </c>
      <c r="R463" s="214">
        <f t="shared" si="142"/>
        <v>0</v>
      </c>
      <c r="S463" s="214">
        <v>0</v>
      </c>
      <c r="T463" s="215">
        <f t="shared" si="143"/>
        <v>0</v>
      </c>
      <c r="AR463" s="25" t="s">
        <v>304</v>
      </c>
      <c r="AT463" s="25" t="s">
        <v>230</v>
      </c>
      <c r="AU463" s="25" t="s">
        <v>87</v>
      </c>
      <c r="AY463" s="25" t="s">
        <v>228</v>
      </c>
      <c r="BE463" s="216">
        <f t="shared" si="144"/>
        <v>0</v>
      </c>
      <c r="BF463" s="216">
        <f t="shared" si="145"/>
        <v>0</v>
      </c>
      <c r="BG463" s="216">
        <f t="shared" si="146"/>
        <v>0</v>
      </c>
      <c r="BH463" s="216">
        <f t="shared" si="147"/>
        <v>0</v>
      </c>
      <c r="BI463" s="216">
        <f t="shared" si="148"/>
        <v>0</v>
      </c>
      <c r="BJ463" s="25" t="s">
        <v>24</v>
      </c>
      <c r="BK463" s="216">
        <f t="shared" si="149"/>
        <v>0</v>
      </c>
      <c r="BL463" s="25" t="s">
        <v>304</v>
      </c>
      <c r="BM463" s="25" t="s">
        <v>5839</v>
      </c>
    </row>
    <row r="464" spans="2:65" s="1" customFormat="1" ht="22.5" customHeight="1">
      <c r="B464" s="42"/>
      <c r="C464" s="205" t="s">
        <v>280</v>
      </c>
      <c r="D464" s="205" t="s">
        <v>230</v>
      </c>
      <c r="E464" s="206" t="s">
        <v>5840</v>
      </c>
      <c r="F464" s="207" t="s">
        <v>5841</v>
      </c>
      <c r="G464" s="208" t="s">
        <v>852</v>
      </c>
      <c r="H464" s="209">
        <v>2</v>
      </c>
      <c r="I464" s="210"/>
      <c r="J464" s="211">
        <f t="shared" si="140"/>
        <v>0</v>
      </c>
      <c r="K464" s="207" t="s">
        <v>3144</v>
      </c>
      <c r="L464" s="62"/>
      <c r="M464" s="212" t="s">
        <v>22</v>
      </c>
      <c r="N464" s="213" t="s">
        <v>50</v>
      </c>
      <c r="O464" s="43"/>
      <c r="P464" s="214">
        <f t="shared" si="141"/>
        <v>0</v>
      </c>
      <c r="Q464" s="214">
        <v>0</v>
      </c>
      <c r="R464" s="214">
        <f t="shared" si="142"/>
        <v>0</v>
      </c>
      <c r="S464" s="214">
        <v>0</v>
      </c>
      <c r="T464" s="215">
        <f t="shared" si="143"/>
        <v>0</v>
      </c>
      <c r="AR464" s="25" t="s">
        <v>304</v>
      </c>
      <c r="AT464" s="25" t="s">
        <v>230</v>
      </c>
      <c r="AU464" s="25" t="s">
        <v>87</v>
      </c>
      <c r="AY464" s="25" t="s">
        <v>228</v>
      </c>
      <c r="BE464" s="216">
        <f t="shared" si="144"/>
        <v>0</v>
      </c>
      <c r="BF464" s="216">
        <f t="shared" si="145"/>
        <v>0</v>
      </c>
      <c r="BG464" s="216">
        <f t="shared" si="146"/>
        <v>0</v>
      </c>
      <c r="BH464" s="216">
        <f t="shared" si="147"/>
        <v>0</v>
      </c>
      <c r="BI464" s="216">
        <f t="shared" si="148"/>
        <v>0</v>
      </c>
      <c r="BJ464" s="25" t="s">
        <v>24</v>
      </c>
      <c r="BK464" s="216">
        <f t="shared" si="149"/>
        <v>0</v>
      </c>
      <c r="BL464" s="25" t="s">
        <v>304</v>
      </c>
      <c r="BM464" s="25" t="s">
        <v>5842</v>
      </c>
    </row>
    <row r="465" spans="2:65" s="1" customFormat="1" ht="22.5" customHeight="1">
      <c r="B465" s="42"/>
      <c r="C465" s="205" t="s">
        <v>285</v>
      </c>
      <c r="D465" s="205" t="s">
        <v>230</v>
      </c>
      <c r="E465" s="206" t="s">
        <v>5843</v>
      </c>
      <c r="F465" s="207" t="s">
        <v>5635</v>
      </c>
      <c r="G465" s="208" t="s">
        <v>852</v>
      </c>
      <c r="H465" s="209">
        <v>4</v>
      </c>
      <c r="I465" s="210"/>
      <c r="J465" s="211">
        <f t="shared" si="140"/>
        <v>0</v>
      </c>
      <c r="K465" s="207" t="s">
        <v>3144</v>
      </c>
      <c r="L465" s="62"/>
      <c r="M465" s="212" t="s">
        <v>22</v>
      </c>
      <c r="N465" s="213" t="s">
        <v>50</v>
      </c>
      <c r="O465" s="43"/>
      <c r="P465" s="214">
        <f t="shared" si="141"/>
        <v>0</v>
      </c>
      <c r="Q465" s="214">
        <v>0</v>
      </c>
      <c r="R465" s="214">
        <f t="shared" si="142"/>
        <v>0</v>
      </c>
      <c r="S465" s="214">
        <v>0</v>
      </c>
      <c r="T465" s="215">
        <f t="shared" si="143"/>
        <v>0</v>
      </c>
      <c r="AR465" s="25" t="s">
        <v>304</v>
      </c>
      <c r="AT465" s="25" t="s">
        <v>230</v>
      </c>
      <c r="AU465" s="25" t="s">
        <v>87</v>
      </c>
      <c r="AY465" s="25" t="s">
        <v>228</v>
      </c>
      <c r="BE465" s="216">
        <f t="shared" si="144"/>
        <v>0</v>
      </c>
      <c r="BF465" s="216">
        <f t="shared" si="145"/>
        <v>0</v>
      </c>
      <c r="BG465" s="216">
        <f t="shared" si="146"/>
        <v>0</v>
      </c>
      <c r="BH465" s="216">
        <f t="shared" si="147"/>
        <v>0</v>
      </c>
      <c r="BI465" s="216">
        <f t="shared" si="148"/>
        <v>0</v>
      </c>
      <c r="BJ465" s="25" t="s">
        <v>24</v>
      </c>
      <c r="BK465" s="216">
        <f t="shared" si="149"/>
        <v>0</v>
      </c>
      <c r="BL465" s="25" t="s">
        <v>304</v>
      </c>
      <c r="BM465" s="25" t="s">
        <v>5844</v>
      </c>
    </row>
    <row r="466" spans="2:65" s="1" customFormat="1" ht="22.5" customHeight="1">
      <c r="B466" s="42"/>
      <c r="C466" s="205" t="s">
        <v>290</v>
      </c>
      <c r="D466" s="205" t="s">
        <v>230</v>
      </c>
      <c r="E466" s="206" t="s">
        <v>5845</v>
      </c>
      <c r="F466" s="207" t="s">
        <v>5846</v>
      </c>
      <c r="G466" s="208" t="s">
        <v>852</v>
      </c>
      <c r="H466" s="209">
        <v>6</v>
      </c>
      <c r="I466" s="210"/>
      <c r="J466" s="211">
        <f t="shared" si="140"/>
        <v>0</v>
      </c>
      <c r="K466" s="207" t="s">
        <v>3144</v>
      </c>
      <c r="L466" s="62"/>
      <c r="M466" s="212" t="s">
        <v>22</v>
      </c>
      <c r="N466" s="213" t="s">
        <v>50</v>
      </c>
      <c r="O466" s="43"/>
      <c r="P466" s="214">
        <f t="shared" si="141"/>
        <v>0</v>
      </c>
      <c r="Q466" s="214">
        <v>0</v>
      </c>
      <c r="R466" s="214">
        <f t="shared" si="142"/>
        <v>0</v>
      </c>
      <c r="S466" s="214">
        <v>0</v>
      </c>
      <c r="T466" s="215">
        <f t="shared" si="143"/>
        <v>0</v>
      </c>
      <c r="AR466" s="25" t="s">
        <v>304</v>
      </c>
      <c r="AT466" s="25" t="s">
        <v>230</v>
      </c>
      <c r="AU466" s="25" t="s">
        <v>87</v>
      </c>
      <c r="AY466" s="25" t="s">
        <v>228</v>
      </c>
      <c r="BE466" s="216">
        <f t="shared" si="144"/>
        <v>0</v>
      </c>
      <c r="BF466" s="216">
        <f t="shared" si="145"/>
        <v>0</v>
      </c>
      <c r="BG466" s="216">
        <f t="shared" si="146"/>
        <v>0</v>
      </c>
      <c r="BH466" s="216">
        <f t="shared" si="147"/>
        <v>0</v>
      </c>
      <c r="BI466" s="216">
        <f t="shared" si="148"/>
        <v>0</v>
      </c>
      <c r="BJ466" s="25" t="s">
        <v>24</v>
      </c>
      <c r="BK466" s="216">
        <f t="shared" si="149"/>
        <v>0</v>
      </c>
      <c r="BL466" s="25" t="s">
        <v>304</v>
      </c>
      <c r="BM466" s="25" t="s">
        <v>5847</v>
      </c>
    </row>
    <row r="467" spans="2:65" s="1" customFormat="1" ht="22.5" customHeight="1">
      <c r="B467" s="42"/>
      <c r="C467" s="205" t="s">
        <v>295</v>
      </c>
      <c r="D467" s="205" t="s">
        <v>230</v>
      </c>
      <c r="E467" s="206" t="s">
        <v>5848</v>
      </c>
      <c r="F467" s="207" t="s">
        <v>5849</v>
      </c>
      <c r="G467" s="208" t="s">
        <v>852</v>
      </c>
      <c r="H467" s="209">
        <v>2</v>
      </c>
      <c r="I467" s="210"/>
      <c r="J467" s="211">
        <f t="shared" si="140"/>
        <v>0</v>
      </c>
      <c r="K467" s="207" t="s">
        <v>3144</v>
      </c>
      <c r="L467" s="62"/>
      <c r="M467" s="212" t="s">
        <v>22</v>
      </c>
      <c r="N467" s="213" t="s">
        <v>50</v>
      </c>
      <c r="O467" s="43"/>
      <c r="P467" s="214">
        <f t="shared" si="141"/>
        <v>0</v>
      </c>
      <c r="Q467" s="214">
        <v>0</v>
      </c>
      <c r="R467" s="214">
        <f t="shared" si="142"/>
        <v>0</v>
      </c>
      <c r="S467" s="214">
        <v>0</v>
      </c>
      <c r="T467" s="215">
        <f t="shared" si="143"/>
        <v>0</v>
      </c>
      <c r="AR467" s="25" t="s">
        <v>304</v>
      </c>
      <c r="AT467" s="25" t="s">
        <v>230</v>
      </c>
      <c r="AU467" s="25" t="s">
        <v>87</v>
      </c>
      <c r="AY467" s="25" t="s">
        <v>228</v>
      </c>
      <c r="BE467" s="216">
        <f t="shared" si="144"/>
        <v>0</v>
      </c>
      <c r="BF467" s="216">
        <f t="shared" si="145"/>
        <v>0</v>
      </c>
      <c r="BG467" s="216">
        <f t="shared" si="146"/>
        <v>0</v>
      </c>
      <c r="BH467" s="216">
        <f t="shared" si="147"/>
        <v>0</v>
      </c>
      <c r="BI467" s="216">
        <f t="shared" si="148"/>
        <v>0</v>
      </c>
      <c r="BJ467" s="25" t="s">
        <v>24</v>
      </c>
      <c r="BK467" s="216">
        <f t="shared" si="149"/>
        <v>0</v>
      </c>
      <c r="BL467" s="25" t="s">
        <v>304</v>
      </c>
      <c r="BM467" s="25" t="s">
        <v>5850</v>
      </c>
    </row>
    <row r="468" spans="2:65" s="1" customFormat="1" ht="22.5" customHeight="1">
      <c r="B468" s="42"/>
      <c r="C468" s="205" t="s">
        <v>10</v>
      </c>
      <c r="D468" s="205" t="s">
        <v>230</v>
      </c>
      <c r="E468" s="206" t="s">
        <v>5851</v>
      </c>
      <c r="F468" s="207" t="s">
        <v>5852</v>
      </c>
      <c r="G468" s="208" t="s">
        <v>852</v>
      </c>
      <c r="H468" s="209">
        <v>3</v>
      </c>
      <c r="I468" s="210"/>
      <c r="J468" s="211">
        <f t="shared" si="140"/>
        <v>0</v>
      </c>
      <c r="K468" s="207" t="s">
        <v>3144</v>
      </c>
      <c r="L468" s="62"/>
      <c r="M468" s="212" t="s">
        <v>22</v>
      </c>
      <c r="N468" s="213" t="s">
        <v>50</v>
      </c>
      <c r="O468" s="43"/>
      <c r="P468" s="214">
        <f t="shared" si="141"/>
        <v>0</v>
      </c>
      <c r="Q468" s="214">
        <v>0</v>
      </c>
      <c r="R468" s="214">
        <f t="shared" si="142"/>
        <v>0</v>
      </c>
      <c r="S468" s="214">
        <v>0</v>
      </c>
      <c r="T468" s="215">
        <f t="shared" si="143"/>
        <v>0</v>
      </c>
      <c r="AR468" s="25" t="s">
        <v>304</v>
      </c>
      <c r="AT468" s="25" t="s">
        <v>230</v>
      </c>
      <c r="AU468" s="25" t="s">
        <v>87</v>
      </c>
      <c r="AY468" s="25" t="s">
        <v>228</v>
      </c>
      <c r="BE468" s="216">
        <f t="shared" si="144"/>
        <v>0</v>
      </c>
      <c r="BF468" s="216">
        <f t="shared" si="145"/>
        <v>0</v>
      </c>
      <c r="BG468" s="216">
        <f t="shared" si="146"/>
        <v>0</v>
      </c>
      <c r="BH468" s="216">
        <f t="shared" si="147"/>
        <v>0</v>
      </c>
      <c r="BI468" s="216">
        <f t="shared" si="148"/>
        <v>0</v>
      </c>
      <c r="BJ468" s="25" t="s">
        <v>24</v>
      </c>
      <c r="BK468" s="216">
        <f t="shared" si="149"/>
        <v>0</v>
      </c>
      <c r="BL468" s="25" t="s">
        <v>304</v>
      </c>
      <c r="BM468" s="25" t="s">
        <v>5853</v>
      </c>
    </row>
    <row r="469" spans="2:65" s="1" customFormat="1" ht="22.5" customHeight="1">
      <c r="B469" s="42"/>
      <c r="C469" s="205" t="s">
        <v>304</v>
      </c>
      <c r="D469" s="205" t="s">
        <v>230</v>
      </c>
      <c r="E469" s="206" t="s">
        <v>5854</v>
      </c>
      <c r="F469" s="207" t="s">
        <v>5855</v>
      </c>
      <c r="G469" s="208" t="s">
        <v>852</v>
      </c>
      <c r="H469" s="209">
        <v>1</v>
      </c>
      <c r="I469" s="210"/>
      <c r="J469" s="211">
        <f t="shared" si="140"/>
        <v>0</v>
      </c>
      <c r="K469" s="207" t="s">
        <v>3144</v>
      </c>
      <c r="L469" s="62"/>
      <c r="M469" s="212" t="s">
        <v>22</v>
      </c>
      <c r="N469" s="213" t="s">
        <v>50</v>
      </c>
      <c r="O469" s="43"/>
      <c r="P469" s="214">
        <f t="shared" si="141"/>
        <v>0</v>
      </c>
      <c r="Q469" s="214">
        <v>0</v>
      </c>
      <c r="R469" s="214">
        <f t="shared" si="142"/>
        <v>0</v>
      </c>
      <c r="S469" s="214">
        <v>0</v>
      </c>
      <c r="T469" s="215">
        <f t="shared" si="143"/>
        <v>0</v>
      </c>
      <c r="AR469" s="25" t="s">
        <v>304</v>
      </c>
      <c r="AT469" s="25" t="s">
        <v>230</v>
      </c>
      <c r="AU469" s="25" t="s">
        <v>87</v>
      </c>
      <c r="AY469" s="25" t="s">
        <v>228</v>
      </c>
      <c r="BE469" s="216">
        <f t="shared" si="144"/>
        <v>0</v>
      </c>
      <c r="BF469" s="216">
        <f t="shared" si="145"/>
        <v>0</v>
      </c>
      <c r="BG469" s="216">
        <f t="shared" si="146"/>
        <v>0</v>
      </c>
      <c r="BH469" s="216">
        <f t="shared" si="147"/>
        <v>0</v>
      </c>
      <c r="BI469" s="216">
        <f t="shared" si="148"/>
        <v>0</v>
      </c>
      <c r="BJ469" s="25" t="s">
        <v>24</v>
      </c>
      <c r="BK469" s="216">
        <f t="shared" si="149"/>
        <v>0</v>
      </c>
      <c r="BL469" s="25" t="s">
        <v>304</v>
      </c>
      <c r="BM469" s="25" t="s">
        <v>5856</v>
      </c>
    </row>
    <row r="470" spans="2:65" s="1" customFormat="1" ht="22.5" customHeight="1">
      <c r="B470" s="42"/>
      <c r="C470" s="205" t="s">
        <v>308</v>
      </c>
      <c r="D470" s="205" t="s">
        <v>230</v>
      </c>
      <c r="E470" s="206" t="s">
        <v>5857</v>
      </c>
      <c r="F470" s="207" t="s">
        <v>5517</v>
      </c>
      <c r="G470" s="208" t="s">
        <v>852</v>
      </c>
      <c r="H470" s="209">
        <v>14</v>
      </c>
      <c r="I470" s="210"/>
      <c r="J470" s="211">
        <f t="shared" si="140"/>
        <v>0</v>
      </c>
      <c r="K470" s="207" t="s">
        <v>3144</v>
      </c>
      <c r="L470" s="62"/>
      <c r="M470" s="212" t="s">
        <v>22</v>
      </c>
      <c r="N470" s="213" t="s">
        <v>50</v>
      </c>
      <c r="O470" s="43"/>
      <c r="P470" s="214">
        <f t="shared" si="141"/>
        <v>0</v>
      </c>
      <c r="Q470" s="214">
        <v>0</v>
      </c>
      <c r="R470" s="214">
        <f t="shared" si="142"/>
        <v>0</v>
      </c>
      <c r="S470" s="214">
        <v>0</v>
      </c>
      <c r="T470" s="215">
        <f t="shared" si="143"/>
        <v>0</v>
      </c>
      <c r="AR470" s="25" t="s">
        <v>304</v>
      </c>
      <c r="AT470" s="25" t="s">
        <v>230</v>
      </c>
      <c r="AU470" s="25" t="s">
        <v>87</v>
      </c>
      <c r="AY470" s="25" t="s">
        <v>228</v>
      </c>
      <c r="BE470" s="216">
        <f t="shared" si="144"/>
        <v>0</v>
      </c>
      <c r="BF470" s="216">
        <f t="shared" si="145"/>
        <v>0</v>
      </c>
      <c r="BG470" s="216">
        <f t="shared" si="146"/>
        <v>0</v>
      </c>
      <c r="BH470" s="216">
        <f t="shared" si="147"/>
        <v>0</v>
      </c>
      <c r="BI470" s="216">
        <f t="shared" si="148"/>
        <v>0</v>
      </c>
      <c r="BJ470" s="25" t="s">
        <v>24</v>
      </c>
      <c r="BK470" s="216">
        <f t="shared" si="149"/>
        <v>0</v>
      </c>
      <c r="BL470" s="25" t="s">
        <v>304</v>
      </c>
      <c r="BM470" s="25" t="s">
        <v>5858</v>
      </c>
    </row>
    <row r="471" spans="2:65" s="1" customFormat="1" ht="22.5" customHeight="1">
      <c r="B471" s="42"/>
      <c r="C471" s="205" t="s">
        <v>313</v>
      </c>
      <c r="D471" s="205" t="s">
        <v>230</v>
      </c>
      <c r="E471" s="206" t="s">
        <v>5859</v>
      </c>
      <c r="F471" s="207" t="s">
        <v>5860</v>
      </c>
      <c r="G471" s="208" t="s">
        <v>852</v>
      </c>
      <c r="H471" s="209">
        <v>10</v>
      </c>
      <c r="I471" s="210"/>
      <c r="J471" s="211">
        <f t="shared" si="140"/>
        <v>0</v>
      </c>
      <c r="K471" s="207" t="s">
        <v>3144</v>
      </c>
      <c r="L471" s="62"/>
      <c r="M471" s="212" t="s">
        <v>22</v>
      </c>
      <c r="N471" s="213" t="s">
        <v>50</v>
      </c>
      <c r="O471" s="43"/>
      <c r="P471" s="214">
        <f t="shared" si="141"/>
        <v>0</v>
      </c>
      <c r="Q471" s="214">
        <v>0</v>
      </c>
      <c r="R471" s="214">
        <f t="shared" si="142"/>
        <v>0</v>
      </c>
      <c r="S471" s="214">
        <v>0</v>
      </c>
      <c r="T471" s="215">
        <f t="shared" si="143"/>
        <v>0</v>
      </c>
      <c r="AR471" s="25" t="s">
        <v>304</v>
      </c>
      <c r="AT471" s="25" t="s">
        <v>230</v>
      </c>
      <c r="AU471" s="25" t="s">
        <v>87</v>
      </c>
      <c r="AY471" s="25" t="s">
        <v>228</v>
      </c>
      <c r="BE471" s="216">
        <f t="shared" si="144"/>
        <v>0</v>
      </c>
      <c r="BF471" s="216">
        <f t="shared" si="145"/>
        <v>0</v>
      </c>
      <c r="BG471" s="216">
        <f t="shared" si="146"/>
        <v>0</v>
      </c>
      <c r="BH471" s="216">
        <f t="shared" si="147"/>
        <v>0</v>
      </c>
      <c r="BI471" s="216">
        <f t="shared" si="148"/>
        <v>0</v>
      </c>
      <c r="BJ471" s="25" t="s">
        <v>24</v>
      </c>
      <c r="BK471" s="216">
        <f t="shared" si="149"/>
        <v>0</v>
      </c>
      <c r="BL471" s="25" t="s">
        <v>304</v>
      </c>
      <c r="BM471" s="25" t="s">
        <v>5861</v>
      </c>
    </row>
    <row r="472" spans="2:65" s="1" customFormat="1" ht="22.5" customHeight="1">
      <c r="B472" s="42"/>
      <c r="C472" s="205" t="s">
        <v>319</v>
      </c>
      <c r="D472" s="205" t="s">
        <v>230</v>
      </c>
      <c r="E472" s="206" t="s">
        <v>5862</v>
      </c>
      <c r="F472" s="207" t="s">
        <v>5521</v>
      </c>
      <c r="G472" s="208" t="s">
        <v>852</v>
      </c>
      <c r="H472" s="209">
        <v>2</v>
      </c>
      <c r="I472" s="210"/>
      <c r="J472" s="211">
        <f t="shared" si="140"/>
        <v>0</v>
      </c>
      <c r="K472" s="207" t="s">
        <v>3144</v>
      </c>
      <c r="L472" s="62"/>
      <c r="M472" s="212" t="s">
        <v>22</v>
      </c>
      <c r="N472" s="213" t="s">
        <v>50</v>
      </c>
      <c r="O472" s="43"/>
      <c r="P472" s="214">
        <f t="shared" si="141"/>
        <v>0</v>
      </c>
      <c r="Q472" s="214">
        <v>0</v>
      </c>
      <c r="R472" s="214">
        <f t="shared" si="142"/>
        <v>0</v>
      </c>
      <c r="S472" s="214">
        <v>0</v>
      </c>
      <c r="T472" s="215">
        <f t="shared" si="143"/>
        <v>0</v>
      </c>
      <c r="AR472" s="25" t="s">
        <v>304</v>
      </c>
      <c r="AT472" s="25" t="s">
        <v>230</v>
      </c>
      <c r="AU472" s="25" t="s">
        <v>87</v>
      </c>
      <c r="AY472" s="25" t="s">
        <v>228</v>
      </c>
      <c r="BE472" s="216">
        <f t="shared" si="144"/>
        <v>0</v>
      </c>
      <c r="BF472" s="216">
        <f t="shared" si="145"/>
        <v>0</v>
      </c>
      <c r="BG472" s="216">
        <f t="shared" si="146"/>
        <v>0</v>
      </c>
      <c r="BH472" s="216">
        <f t="shared" si="147"/>
        <v>0</v>
      </c>
      <c r="BI472" s="216">
        <f t="shared" si="148"/>
        <v>0</v>
      </c>
      <c r="BJ472" s="25" t="s">
        <v>24</v>
      </c>
      <c r="BK472" s="216">
        <f t="shared" si="149"/>
        <v>0</v>
      </c>
      <c r="BL472" s="25" t="s">
        <v>304</v>
      </c>
      <c r="BM472" s="25" t="s">
        <v>5863</v>
      </c>
    </row>
    <row r="473" spans="2:65" s="1" customFormat="1" ht="22.5" customHeight="1">
      <c r="B473" s="42"/>
      <c r="C473" s="205" t="s">
        <v>325</v>
      </c>
      <c r="D473" s="205" t="s">
        <v>230</v>
      </c>
      <c r="E473" s="206" t="s">
        <v>5864</v>
      </c>
      <c r="F473" s="207" t="s">
        <v>5525</v>
      </c>
      <c r="G473" s="208" t="s">
        <v>852</v>
      </c>
      <c r="H473" s="209">
        <v>2</v>
      </c>
      <c r="I473" s="210"/>
      <c r="J473" s="211">
        <f t="shared" si="140"/>
        <v>0</v>
      </c>
      <c r="K473" s="207" t="s">
        <v>3144</v>
      </c>
      <c r="L473" s="62"/>
      <c r="M473" s="212" t="s">
        <v>22</v>
      </c>
      <c r="N473" s="213" t="s">
        <v>50</v>
      </c>
      <c r="O473" s="43"/>
      <c r="P473" s="214">
        <f t="shared" si="141"/>
        <v>0</v>
      </c>
      <c r="Q473" s="214">
        <v>0</v>
      </c>
      <c r="R473" s="214">
        <f t="shared" si="142"/>
        <v>0</v>
      </c>
      <c r="S473" s="214">
        <v>0</v>
      </c>
      <c r="T473" s="215">
        <f t="shared" si="143"/>
        <v>0</v>
      </c>
      <c r="AR473" s="25" t="s">
        <v>304</v>
      </c>
      <c r="AT473" s="25" t="s">
        <v>230</v>
      </c>
      <c r="AU473" s="25" t="s">
        <v>87</v>
      </c>
      <c r="AY473" s="25" t="s">
        <v>228</v>
      </c>
      <c r="BE473" s="216">
        <f t="shared" si="144"/>
        <v>0</v>
      </c>
      <c r="BF473" s="216">
        <f t="shared" si="145"/>
        <v>0</v>
      </c>
      <c r="BG473" s="216">
        <f t="shared" si="146"/>
        <v>0</v>
      </c>
      <c r="BH473" s="216">
        <f t="shared" si="147"/>
        <v>0</v>
      </c>
      <c r="BI473" s="216">
        <f t="shared" si="148"/>
        <v>0</v>
      </c>
      <c r="BJ473" s="25" t="s">
        <v>24</v>
      </c>
      <c r="BK473" s="216">
        <f t="shared" si="149"/>
        <v>0</v>
      </c>
      <c r="BL473" s="25" t="s">
        <v>304</v>
      </c>
      <c r="BM473" s="25" t="s">
        <v>5865</v>
      </c>
    </row>
    <row r="474" spans="2:65" s="1" customFormat="1" ht="22.5" customHeight="1">
      <c r="B474" s="42"/>
      <c r="C474" s="205" t="s">
        <v>9</v>
      </c>
      <c r="D474" s="205" t="s">
        <v>230</v>
      </c>
      <c r="E474" s="206" t="s">
        <v>5866</v>
      </c>
      <c r="F474" s="207" t="s">
        <v>5646</v>
      </c>
      <c r="G474" s="208" t="s">
        <v>852</v>
      </c>
      <c r="H474" s="209">
        <v>8</v>
      </c>
      <c r="I474" s="210"/>
      <c r="J474" s="211">
        <f t="shared" si="140"/>
        <v>0</v>
      </c>
      <c r="K474" s="207" t="s">
        <v>3144</v>
      </c>
      <c r="L474" s="62"/>
      <c r="M474" s="212" t="s">
        <v>22</v>
      </c>
      <c r="N474" s="213" t="s">
        <v>50</v>
      </c>
      <c r="O474" s="43"/>
      <c r="P474" s="214">
        <f t="shared" si="141"/>
        <v>0</v>
      </c>
      <c r="Q474" s="214">
        <v>0</v>
      </c>
      <c r="R474" s="214">
        <f t="shared" si="142"/>
        <v>0</v>
      </c>
      <c r="S474" s="214">
        <v>0</v>
      </c>
      <c r="T474" s="215">
        <f t="shared" si="143"/>
        <v>0</v>
      </c>
      <c r="AR474" s="25" t="s">
        <v>304</v>
      </c>
      <c r="AT474" s="25" t="s">
        <v>230</v>
      </c>
      <c r="AU474" s="25" t="s">
        <v>87</v>
      </c>
      <c r="AY474" s="25" t="s">
        <v>228</v>
      </c>
      <c r="BE474" s="216">
        <f t="shared" si="144"/>
        <v>0</v>
      </c>
      <c r="BF474" s="216">
        <f t="shared" si="145"/>
        <v>0</v>
      </c>
      <c r="BG474" s="216">
        <f t="shared" si="146"/>
        <v>0</v>
      </c>
      <c r="BH474" s="216">
        <f t="shared" si="147"/>
        <v>0</v>
      </c>
      <c r="BI474" s="216">
        <f t="shared" si="148"/>
        <v>0</v>
      </c>
      <c r="BJ474" s="25" t="s">
        <v>24</v>
      </c>
      <c r="BK474" s="216">
        <f t="shared" si="149"/>
        <v>0</v>
      </c>
      <c r="BL474" s="25" t="s">
        <v>304</v>
      </c>
      <c r="BM474" s="25" t="s">
        <v>5867</v>
      </c>
    </row>
    <row r="475" spans="2:65" s="1" customFormat="1" ht="22.5" customHeight="1">
      <c r="B475" s="42"/>
      <c r="C475" s="205" t="s">
        <v>335</v>
      </c>
      <c r="D475" s="205" t="s">
        <v>230</v>
      </c>
      <c r="E475" s="206" t="s">
        <v>5868</v>
      </c>
      <c r="F475" s="207" t="s">
        <v>5869</v>
      </c>
      <c r="G475" s="208" t="s">
        <v>852</v>
      </c>
      <c r="H475" s="209">
        <v>2</v>
      </c>
      <c r="I475" s="210"/>
      <c r="J475" s="211">
        <f t="shared" si="140"/>
        <v>0</v>
      </c>
      <c r="K475" s="207" t="s">
        <v>3144</v>
      </c>
      <c r="L475" s="62"/>
      <c r="M475" s="212" t="s">
        <v>22</v>
      </c>
      <c r="N475" s="213" t="s">
        <v>50</v>
      </c>
      <c r="O475" s="43"/>
      <c r="P475" s="214">
        <f t="shared" si="141"/>
        <v>0</v>
      </c>
      <c r="Q475" s="214">
        <v>0</v>
      </c>
      <c r="R475" s="214">
        <f t="shared" si="142"/>
        <v>0</v>
      </c>
      <c r="S475" s="214">
        <v>0</v>
      </c>
      <c r="T475" s="215">
        <f t="shared" si="143"/>
        <v>0</v>
      </c>
      <c r="AR475" s="25" t="s">
        <v>304</v>
      </c>
      <c r="AT475" s="25" t="s">
        <v>230</v>
      </c>
      <c r="AU475" s="25" t="s">
        <v>87</v>
      </c>
      <c r="AY475" s="25" t="s">
        <v>228</v>
      </c>
      <c r="BE475" s="216">
        <f t="shared" si="144"/>
        <v>0</v>
      </c>
      <c r="BF475" s="216">
        <f t="shared" si="145"/>
        <v>0</v>
      </c>
      <c r="BG475" s="216">
        <f t="shared" si="146"/>
        <v>0</v>
      </c>
      <c r="BH475" s="216">
        <f t="shared" si="147"/>
        <v>0</v>
      </c>
      <c r="BI475" s="216">
        <f t="shared" si="148"/>
        <v>0</v>
      </c>
      <c r="BJ475" s="25" t="s">
        <v>24</v>
      </c>
      <c r="BK475" s="216">
        <f t="shared" si="149"/>
        <v>0</v>
      </c>
      <c r="BL475" s="25" t="s">
        <v>304</v>
      </c>
      <c r="BM475" s="25" t="s">
        <v>5870</v>
      </c>
    </row>
    <row r="476" spans="2:65" s="1" customFormat="1" ht="22.5" customHeight="1">
      <c r="B476" s="42"/>
      <c r="C476" s="205" t="s">
        <v>340</v>
      </c>
      <c r="D476" s="205" t="s">
        <v>230</v>
      </c>
      <c r="E476" s="206" t="s">
        <v>5871</v>
      </c>
      <c r="F476" s="207" t="s">
        <v>5872</v>
      </c>
      <c r="G476" s="208" t="s">
        <v>852</v>
      </c>
      <c r="H476" s="209">
        <v>6</v>
      </c>
      <c r="I476" s="210"/>
      <c r="J476" s="211">
        <f t="shared" si="140"/>
        <v>0</v>
      </c>
      <c r="K476" s="207" t="s">
        <v>3144</v>
      </c>
      <c r="L476" s="62"/>
      <c r="M476" s="212" t="s">
        <v>22</v>
      </c>
      <c r="N476" s="213" t="s">
        <v>50</v>
      </c>
      <c r="O476" s="43"/>
      <c r="P476" s="214">
        <f t="shared" si="141"/>
        <v>0</v>
      </c>
      <c r="Q476" s="214">
        <v>0</v>
      </c>
      <c r="R476" s="214">
        <f t="shared" si="142"/>
        <v>0</v>
      </c>
      <c r="S476" s="214">
        <v>0</v>
      </c>
      <c r="T476" s="215">
        <f t="shared" si="143"/>
        <v>0</v>
      </c>
      <c r="AR476" s="25" t="s">
        <v>304</v>
      </c>
      <c r="AT476" s="25" t="s">
        <v>230</v>
      </c>
      <c r="AU476" s="25" t="s">
        <v>87</v>
      </c>
      <c r="AY476" s="25" t="s">
        <v>228</v>
      </c>
      <c r="BE476" s="216">
        <f t="shared" si="144"/>
        <v>0</v>
      </c>
      <c r="BF476" s="216">
        <f t="shared" si="145"/>
        <v>0</v>
      </c>
      <c r="BG476" s="216">
        <f t="shared" si="146"/>
        <v>0</v>
      </c>
      <c r="BH476" s="216">
        <f t="shared" si="147"/>
        <v>0</v>
      </c>
      <c r="BI476" s="216">
        <f t="shared" si="148"/>
        <v>0</v>
      </c>
      <c r="BJ476" s="25" t="s">
        <v>24</v>
      </c>
      <c r="BK476" s="216">
        <f t="shared" si="149"/>
        <v>0</v>
      </c>
      <c r="BL476" s="25" t="s">
        <v>304</v>
      </c>
      <c r="BM476" s="25" t="s">
        <v>5873</v>
      </c>
    </row>
    <row r="477" spans="2:65" s="1" customFormat="1" ht="22.5" customHeight="1">
      <c r="B477" s="42"/>
      <c r="C477" s="205" t="s">
        <v>344</v>
      </c>
      <c r="D477" s="205" t="s">
        <v>230</v>
      </c>
      <c r="E477" s="206" t="s">
        <v>5874</v>
      </c>
      <c r="F477" s="207" t="s">
        <v>5875</v>
      </c>
      <c r="G477" s="208" t="s">
        <v>852</v>
      </c>
      <c r="H477" s="209">
        <v>2</v>
      </c>
      <c r="I477" s="210"/>
      <c r="J477" s="211">
        <f t="shared" si="140"/>
        <v>0</v>
      </c>
      <c r="K477" s="207" t="s">
        <v>3144</v>
      </c>
      <c r="L477" s="62"/>
      <c r="M477" s="212" t="s">
        <v>22</v>
      </c>
      <c r="N477" s="213" t="s">
        <v>50</v>
      </c>
      <c r="O477" s="43"/>
      <c r="P477" s="214">
        <f t="shared" si="141"/>
        <v>0</v>
      </c>
      <c r="Q477" s="214">
        <v>0</v>
      </c>
      <c r="R477" s="214">
        <f t="shared" si="142"/>
        <v>0</v>
      </c>
      <c r="S477" s="214">
        <v>0</v>
      </c>
      <c r="T477" s="215">
        <f t="shared" si="143"/>
        <v>0</v>
      </c>
      <c r="AR477" s="25" t="s">
        <v>304</v>
      </c>
      <c r="AT477" s="25" t="s">
        <v>230</v>
      </c>
      <c r="AU477" s="25" t="s">
        <v>87</v>
      </c>
      <c r="AY477" s="25" t="s">
        <v>228</v>
      </c>
      <c r="BE477" s="216">
        <f t="shared" si="144"/>
        <v>0</v>
      </c>
      <c r="BF477" s="216">
        <f t="shared" si="145"/>
        <v>0</v>
      </c>
      <c r="BG477" s="216">
        <f t="shared" si="146"/>
        <v>0</v>
      </c>
      <c r="BH477" s="216">
        <f t="shared" si="147"/>
        <v>0</v>
      </c>
      <c r="BI477" s="216">
        <f t="shared" si="148"/>
        <v>0</v>
      </c>
      <c r="BJ477" s="25" t="s">
        <v>24</v>
      </c>
      <c r="BK477" s="216">
        <f t="shared" si="149"/>
        <v>0</v>
      </c>
      <c r="BL477" s="25" t="s">
        <v>304</v>
      </c>
      <c r="BM477" s="25" t="s">
        <v>5876</v>
      </c>
    </row>
    <row r="478" spans="2:65" s="1" customFormat="1" ht="22.5" customHeight="1">
      <c r="B478" s="42"/>
      <c r="C478" s="205" t="s">
        <v>348</v>
      </c>
      <c r="D478" s="205" t="s">
        <v>230</v>
      </c>
      <c r="E478" s="206" t="s">
        <v>5531</v>
      </c>
      <c r="F478" s="207" t="s">
        <v>5532</v>
      </c>
      <c r="G478" s="208" t="s">
        <v>1024</v>
      </c>
      <c r="H478" s="279"/>
      <c r="I478" s="210"/>
      <c r="J478" s="211">
        <f t="shared" si="140"/>
        <v>0</v>
      </c>
      <c r="K478" s="207" t="s">
        <v>234</v>
      </c>
      <c r="L478" s="62"/>
      <c r="M478" s="212" t="s">
        <v>22</v>
      </c>
      <c r="N478" s="213" t="s">
        <v>50</v>
      </c>
      <c r="O478" s="43"/>
      <c r="P478" s="214">
        <f t="shared" si="141"/>
        <v>0</v>
      </c>
      <c r="Q478" s="214">
        <v>0</v>
      </c>
      <c r="R478" s="214">
        <f t="shared" si="142"/>
        <v>0</v>
      </c>
      <c r="S478" s="214">
        <v>0</v>
      </c>
      <c r="T478" s="215">
        <f t="shared" si="143"/>
        <v>0</v>
      </c>
      <c r="AR478" s="25" t="s">
        <v>304</v>
      </c>
      <c r="AT478" s="25" t="s">
        <v>230</v>
      </c>
      <c r="AU478" s="25" t="s">
        <v>87</v>
      </c>
      <c r="AY478" s="25" t="s">
        <v>228</v>
      </c>
      <c r="BE478" s="216">
        <f t="shared" si="144"/>
        <v>0</v>
      </c>
      <c r="BF478" s="216">
        <f t="shared" si="145"/>
        <v>0</v>
      </c>
      <c r="BG478" s="216">
        <f t="shared" si="146"/>
        <v>0</v>
      </c>
      <c r="BH478" s="216">
        <f t="shared" si="147"/>
        <v>0</v>
      </c>
      <c r="BI478" s="216">
        <f t="shared" si="148"/>
        <v>0</v>
      </c>
      <c r="BJ478" s="25" t="s">
        <v>24</v>
      </c>
      <c r="BK478" s="216">
        <f t="shared" si="149"/>
        <v>0</v>
      </c>
      <c r="BL478" s="25" t="s">
        <v>304</v>
      </c>
      <c r="BM478" s="25" t="s">
        <v>5877</v>
      </c>
    </row>
    <row r="479" spans="2:65" s="11" customFormat="1" ht="29.85" customHeight="1">
      <c r="B479" s="188"/>
      <c r="C479" s="189"/>
      <c r="D479" s="202" t="s">
        <v>78</v>
      </c>
      <c r="E479" s="203" t="s">
        <v>3156</v>
      </c>
      <c r="F479" s="203" t="s">
        <v>5534</v>
      </c>
      <c r="G479" s="189"/>
      <c r="H479" s="189"/>
      <c r="I479" s="192"/>
      <c r="J479" s="204">
        <f>BK479</f>
        <v>0</v>
      </c>
      <c r="K479" s="189"/>
      <c r="L479" s="194"/>
      <c r="M479" s="195"/>
      <c r="N479" s="196"/>
      <c r="O479" s="196"/>
      <c r="P479" s="197">
        <f>SUM(P480:P483)</f>
        <v>0</v>
      </c>
      <c r="Q479" s="196"/>
      <c r="R479" s="197">
        <f>SUM(R480:R483)</f>
        <v>0</v>
      </c>
      <c r="S479" s="196"/>
      <c r="T479" s="198">
        <f>SUM(T480:T483)</f>
        <v>0</v>
      </c>
      <c r="AR479" s="199" t="s">
        <v>87</v>
      </c>
      <c r="AT479" s="200" t="s">
        <v>78</v>
      </c>
      <c r="AU479" s="200" t="s">
        <v>24</v>
      </c>
      <c r="AY479" s="199" t="s">
        <v>228</v>
      </c>
      <c r="BK479" s="201">
        <f>SUM(BK480:BK483)</f>
        <v>0</v>
      </c>
    </row>
    <row r="480" spans="2:65" s="1" customFormat="1" ht="22.5" customHeight="1">
      <c r="B480" s="42"/>
      <c r="C480" s="205" t="s">
        <v>24</v>
      </c>
      <c r="D480" s="205" t="s">
        <v>230</v>
      </c>
      <c r="E480" s="206" t="s">
        <v>5535</v>
      </c>
      <c r="F480" s="207" t="s">
        <v>5536</v>
      </c>
      <c r="G480" s="208" t="s">
        <v>362</v>
      </c>
      <c r="H480" s="209">
        <v>100</v>
      </c>
      <c r="I480" s="210"/>
      <c r="J480" s="211">
        <f>ROUND(I480*H480,2)</f>
        <v>0</v>
      </c>
      <c r="K480" s="207" t="s">
        <v>3144</v>
      </c>
      <c r="L480" s="62"/>
      <c r="M480" s="212" t="s">
        <v>22</v>
      </c>
      <c r="N480" s="213" t="s">
        <v>50</v>
      </c>
      <c r="O480" s="43"/>
      <c r="P480" s="214">
        <f>O480*H480</f>
        <v>0</v>
      </c>
      <c r="Q480" s="214">
        <v>0</v>
      </c>
      <c r="R480" s="214">
        <f>Q480*H480</f>
        <v>0</v>
      </c>
      <c r="S480" s="214">
        <v>0</v>
      </c>
      <c r="T480" s="215">
        <f>S480*H480</f>
        <v>0</v>
      </c>
      <c r="AR480" s="25" t="s">
        <v>304</v>
      </c>
      <c r="AT480" s="25" t="s">
        <v>230</v>
      </c>
      <c r="AU480" s="25" t="s">
        <v>87</v>
      </c>
      <c r="AY480" s="25" t="s">
        <v>228</v>
      </c>
      <c r="BE480" s="216">
        <f>IF(N480="základní",J480,0)</f>
        <v>0</v>
      </c>
      <c r="BF480" s="216">
        <f>IF(N480="snížená",J480,0)</f>
        <v>0</v>
      </c>
      <c r="BG480" s="216">
        <f>IF(N480="zákl. přenesená",J480,0)</f>
        <v>0</v>
      </c>
      <c r="BH480" s="216">
        <f>IF(N480="sníž. přenesená",J480,0)</f>
        <v>0</v>
      </c>
      <c r="BI480" s="216">
        <f>IF(N480="nulová",J480,0)</f>
        <v>0</v>
      </c>
      <c r="BJ480" s="25" t="s">
        <v>24</v>
      </c>
      <c r="BK480" s="216">
        <f>ROUND(I480*H480,2)</f>
        <v>0</v>
      </c>
      <c r="BL480" s="25" t="s">
        <v>304</v>
      </c>
      <c r="BM480" s="25" t="s">
        <v>5878</v>
      </c>
    </row>
    <row r="481" spans="2:65" s="1" customFormat="1" ht="22.5" customHeight="1">
      <c r="B481" s="42"/>
      <c r="C481" s="205" t="s">
        <v>87</v>
      </c>
      <c r="D481" s="205" t="s">
        <v>230</v>
      </c>
      <c r="E481" s="206" t="s">
        <v>109</v>
      </c>
      <c r="F481" s="207" t="s">
        <v>5541</v>
      </c>
      <c r="G481" s="208" t="s">
        <v>362</v>
      </c>
      <c r="H481" s="209">
        <v>100</v>
      </c>
      <c r="I481" s="210"/>
      <c r="J481" s="211">
        <f>ROUND(I481*H481,2)</f>
        <v>0</v>
      </c>
      <c r="K481" s="207" t="s">
        <v>3144</v>
      </c>
      <c r="L481" s="62"/>
      <c r="M481" s="212" t="s">
        <v>22</v>
      </c>
      <c r="N481" s="213" t="s">
        <v>50</v>
      </c>
      <c r="O481" s="43"/>
      <c r="P481" s="214">
        <f>O481*H481</f>
        <v>0</v>
      </c>
      <c r="Q481" s="214">
        <v>0</v>
      </c>
      <c r="R481" s="214">
        <f>Q481*H481</f>
        <v>0</v>
      </c>
      <c r="S481" s="214">
        <v>0</v>
      </c>
      <c r="T481" s="215">
        <f>S481*H481</f>
        <v>0</v>
      </c>
      <c r="AR481" s="25" t="s">
        <v>304</v>
      </c>
      <c r="AT481" s="25" t="s">
        <v>230</v>
      </c>
      <c r="AU481" s="25" t="s">
        <v>87</v>
      </c>
      <c r="AY481" s="25" t="s">
        <v>228</v>
      </c>
      <c r="BE481" s="216">
        <f>IF(N481="základní",J481,0)</f>
        <v>0</v>
      </c>
      <c r="BF481" s="216">
        <f>IF(N481="snížená",J481,0)</f>
        <v>0</v>
      </c>
      <c r="BG481" s="216">
        <f>IF(N481="zákl. přenesená",J481,0)</f>
        <v>0</v>
      </c>
      <c r="BH481" s="216">
        <f>IF(N481="sníž. přenesená",J481,0)</f>
        <v>0</v>
      </c>
      <c r="BI481" s="216">
        <f>IF(N481="nulová",J481,0)</f>
        <v>0</v>
      </c>
      <c r="BJ481" s="25" t="s">
        <v>24</v>
      </c>
      <c r="BK481" s="216">
        <f>ROUND(I481*H481,2)</f>
        <v>0</v>
      </c>
      <c r="BL481" s="25" t="s">
        <v>304</v>
      </c>
      <c r="BM481" s="25" t="s">
        <v>5879</v>
      </c>
    </row>
    <row r="482" spans="2:65" s="1" customFormat="1" ht="22.5" customHeight="1">
      <c r="B482" s="42"/>
      <c r="C482" s="205" t="s">
        <v>101</v>
      </c>
      <c r="D482" s="205" t="s">
        <v>230</v>
      </c>
      <c r="E482" s="206" t="s">
        <v>5543</v>
      </c>
      <c r="F482" s="207" t="s">
        <v>5544</v>
      </c>
      <c r="G482" s="208" t="s">
        <v>5545</v>
      </c>
      <c r="H482" s="209">
        <v>2</v>
      </c>
      <c r="I482" s="210"/>
      <c r="J482" s="211">
        <f>ROUND(I482*H482,2)</f>
        <v>0</v>
      </c>
      <c r="K482" s="207" t="s">
        <v>3144</v>
      </c>
      <c r="L482" s="62"/>
      <c r="M482" s="212" t="s">
        <v>22</v>
      </c>
      <c r="N482" s="213" t="s">
        <v>50</v>
      </c>
      <c r="O482" s="43"/>
      <c r="P482" s="214">
        <f>O482*H482</f>
        <v>0</v>
      </c>
      <c r="Q482" s="214">
        <v>0</v>
      </c>
      <c r="R482" s="214">
        <f>Q482*H482</f>
        <v>0</v>
      </c>
      <c r="S482" s="214">
        <v>0</v>
      </c>
      <c r="T482" s="215">
        <f>S482*H482</f>
        <v>0</v>
      </c>
      <c r="AR482" s="25" t="s">
        <v>304</v>
      </c>
      <c r="AT482" s="25" t="s">
        <v>230</v>
      </c>
      <c r="AU482" s="25" t="s">
        <v>87</v>
      </c>
      <c r="AY482" s="25" t="s">
        <v>228</v>
      </c>
      <c r="BE482" s="216">
        <f>IF(N482="základní",J482,0)</f>
        <v>0</v>
      </c>
      <c r="BF482" s="216">
        <f>IF(N482="snížená",J482,0)</f>
        <v>0</v>
      </c>
      <c r="BG482" s="216">
        <f>IF(N482="zákl. přenesená",J482,0)</f>
        <v>0</v>
      </c>
      <c r="BH482" s="216">
        <f>IF(N482="sníž. přenesená",J482,0)</f>
        <v>0</v>
      </c>
      <c r="BI482" s="216">
        <f>IF(N482="nulová",J482,0)</f>
        <v>0</v>
      </c>
      <c r="BJ482" s="25" t="s">
        <v>24</v>
      </c>
      <c r="BK482" s="216">
        <f>ROUND(I482*H482,2)</f>
        <v>0</v>
      </c>
      <c r="BL482" s="25" t="s">
        <v>304</v>
      </c>
      <c r="BM482" s="25" t="s">
        <v>5880</v>
      </c>
    </row>
    <row r="483" spans="2:65" s="1" customFormat="1" ht="22.5" customHeight="1">
      <c r="B483" s="42"/>
      <c r="C483" s="205" t="s">
        <v>235</v>
      </c>
      <c r="D483" s="205" t="s">
        <v>230</v>
      </c>
      <c r="E483" s="206" t="s">
        <v>5547</v>
      </c>
      <c r="F483" s="207" t="s">
        <v>5548</v>
      </c>
      <c r="G483" s="208" t="s">
        <v>1024</v>
      </c>
      <c r="H483" s="279"/>
      <c r="I483" s="210"/>
      <c r="J483" s="211">
        <f>ROUND(I483*H483,2)</f>
        <v>0</v>
      </c>
      <c r="K483" s="207" t="s">
        <v>234</v>
      </c>
      <c r="L483" s="62"/>
      <c r="M483" s="212" t="s">
        <v>22</v>
      </c>
      <c r="N483" s="213" t="s">
        <v>50</v>
      </c>
      <c r="O483" s="43"/>
      <c r="P483" s="214">
        <f>O483*H483</f>
        <v>0</v>
      </c>
      <c r="Q483" s="214">
        <v>0</v>
      </c>
      <c r="R483" s="214">
        <f>Q483*H483</f>
        <v>0</v>
      </c>
      <c r="S483" s="214">
        <v>0</v>
      </c>
      <c r="T483" s="215">
        <f>S483*H483</f>
        <v>0</v>
      </c>
      <c r="AR483" s="25" t="s">
        <v>304</v>
      </c>
      <c r="AT483" s="25" t="s">
        <v>230</v>
      </c>
      <c r="AU483" s="25" t="s">
        <v>87</v>
      </c>
      <c r="AY483" s="25" t="s">
        <v>228</v>
      </c>
      <c r="BE483" s="216">
        <f>IF(N483="základní",J483,0)</f>
        <v>0</v>
      </c>
      <c r="BF483" s="216">
        <f>IF(N483="snížená",J483,0)</f>
        <v>0</v>
      </c>
      <c r="BG483" s="216">
        <f>IF(N483="zákl. přenesená",J483,0)</f>
        <v>0</v>
      </c>
      <c r="BH483" s="216">
        <f>IF(N483="sníž. přenesená",J483,0)</f>
        <v>0</v>
      </c>
      <c r="BI483" s="216">
        <f>IF(N483="nulová",J483,0)</f>
        <v>0</v>
      </c>
      <c r="BJ483" s="25" t="s">
        <v>24</v>
      </c>
      <c r="BK483" s="216">
        <f>ROUND(I483*H483,2)</f>
        <v>0</v>
      </c>
      <c r="BL483" s="25" t="s">
        <v>304</v>
      </c>
      <c r="BM483" s="25" t="s">
        <v>5881</v>
      </c>
    </row>
    <row r="484" spans="2:65" s="11" customFormat="1" ht="29.85" customHeight="1">
      <c r="B484" s="188"/>
      <c r="C484" s="189"/>
      <c r="D484" s="202" t="s">
        <v>78</v>
      </c>
      <c r="E484" s="203" t="s">
        <v>3164</v>
      </c>
      <c r="F484" s="203" t="s">
        <v>5550</v>
      </c>
      <c r="G484" s="189"/>
      <c r="H484" s="189"/>
      <c r="I484" s="192"/>
      <c r="J484" s="204">
        <f>BK484</f>
        <v>0</v>
      </c>
      <c r="K484" s="189"/>
      <c r="L484" s="194"/>
      <c r="M484" s="195"/>
      <c r="N484" s="196"/>
      <c r="O484" s="196"/>
      <c r="P484" s="197">
        <f>SUM(P485:P487)</f>
        <v>0</v>
      </c>
      <c r="Q484" s="196"/>
      <c r="R484" s="197">
        <f>SUM(R485:R487)</f>
        <v>0</v>
      </c>
      <c r="S484" s="196"/>
      <c r="T484" s="198">
        <f>SUM(T485:T487)</f>
        <v>0</v>
      </c>
      <c r="AR484" s="199" t="s">
        <v>87</v>
      </c>
      <c r="AT484" s="200" t="s">
        <v>78</v>
      </c>
      <c r="AU484" s="200" t="s">
        <v>24</v>
      </c>
      <c r="AY484" s="199" t="s">
        <v>228</v>
      </c>
      <c r="BK484" s="201">
        <f>SUM(BK485:BK487)</f>
        <v>0</v>
      </c>
    </row>
    <row r="485" spans="2:65" s="1" customFormat="1" ht="22.5" customHeight="1">
      <c r="B485" s="42"/>
      <c r="C485" s="205" t="s">
        <v>24</v>
      </c>
      <c r="D485" s="205" t="s">
        <v>230</v>
      </c>
      <c r="E485" s="206" t="s">
        <v>5551</v>
      </c>
      <c r="F485" s="207" t="s">
        <v>5552</v>
      </c>
      <c r="G485" s="208" t="s">
        <v>263</v>
      </c>
      <c r="H485" s="209">
        <v>6</v>
      </c>
      <c r="I485" s="210"/>
      <c r="J485" s="211">
        <f>ROUND(I485*H485,2)</f>
        <v>0</v>
      </c>
      <c r="K485" s="207" t="s">
        <v>3144</v>
      </c>
      <c r="L485" s="62"/>
      <c r="M485" s="212" t="s">
        <v>22</v>
      </c>
      <c r="N485" s="213" t="s">
        <v>50</v>
      </c>
      <c r="O485" s="43"/>
      <c r="P485" s="214">
        <f>O485*H485</f>
        <v>0</v>
      </c>
      <c r="Q485" s="214">
        <v>0</v>
      </c>
      <c r="R485" s="214">
        <f>Q485*H485</f>
        <v>0</v>
      </c>
      <c r="S485" s="214">
        <v>0</v>
      </c>
      <c r="T485" s="215">
        <f>S485*H485</f>
        <v>0</v>
      </c>
      <c r="AR485" s="25" t="s">
        <v>304</v>
      </c>
      <c r="AT485" s="25" t="s">
        <v>230</v>
      </c>
      <c r="AU485" s="25" t="s">
        <v>87</v>
      </c>
      <c r="AY485" s="25" t="s">
        <v>228</v>
      </c>
      <c r="BE485" s="216">
        <f>IF(N485="základní",J485,0)</f>
        <v>0</v>
      </c>
      <c r="BF485" s="216">
        <f>IF(N485="snížená",J485,0)</f>
        <v>0</v>
      </c>
      <c r="BG485" s="216">
        <f>IF(N485="zákl. přenesená",J485,0)</f>
        <v>0</v>
      </c>
      <c r="BH485" s="216">
        <f>IF(N485="sníž. přenesená",J485,0)</f>
        <v>0</v>
      </c>
      <c r="BI485" s="216">
        <f>IF(N485="nulová",J485,0)</f>
        <v>0</v>
      </c>
      <c r="BJ485" s="25" t="s">
        <v>24</v>
      </c>
      <c r="BK485" s="216">
        <f>ROUND(I485*H485,2)</f>
        <v>0</v>
      </c>
      <c r="BL485" s="25" t="s">
        <v>304</v>
      </c>
      <c r="BM485" s="25" t="s">
        <v>5882</v>
      </c>
    </row>
    <row r="486" spans="2:65" s="1" customFormat="1" ht="22.5" customHeight="1">
      <c r="B486" s="42"/>
      <c r="C486" s="205" t="s">
        <v>87</v>
      </c>
      <c r="D486" s="205" t="s">
        <v>230</v>
      </c>
      <c r="E486" s="206" t="s">
        <v>5554</v>
      </c>
      <c r="F486" s="207" t="s">
        <v>5555</v>
      </c>
      <c r="G486" s="208" t="s">
        <v>328</v>
      </c>
      <c r="H486" s="209">
        <v>114</v>
      </c>
      <c r="I486" s="210"/>
      <c r="J486" s="211">
        <f>ROUND(I486*H486,2)</f>
        <v>0</v>
      </c>
      <c r="K486" s="207" t="s">
        <v>3144</v>
      </c>
      <c r="L486" s="62"/>
      <c r="M486" s="212" t="s">
        <v>22</v>
      </c>
      <c r="N486" s="213" t="s">
        <v>50</v>
      </c>
      <c r="O486" s="43"/>
      <c r="P486" s="214">
        <f>O486*H486</f>
        <v>0</v>
      </c>
      <c r="Q486" s="214">
        <v>0</v>
      </c>
      <c r="R486" s="214">
        <f>Q486*H486</f>
        <v>0</v>
      </c>
      <c r="S486" s="214">
        <v>0</v>
      </c>
      <c r="T486" s="215">
        <f>S486*H486</f>
        <v>0</v>
      </c>
      <c r="AR486" s="25" t="s">
        <v>304</v>
      </c>
      <c r="AT486" s="25" t="s">
        <v>230</v>
      </c>
      <c r="AU486" s="25" t="s">
        <v>87</v>
      </c>
      <c r="AY486" s="25" t="s">
        <v>228</v>
      </c>
      <c r="BE486" s="216">
        <f>IF(N486="základní",J486,0)</f>
        <v>0</v>
      </c>
      <c r="BF486" s="216">
        <f>IF(N486="snížená",J486,0)</f>
        <v>0</v>
      </c>
      <c r="BG486" s="216">
        <f>IF(N486="zákl. přenesená",J486,0)</f>
        <v>0</v>
      </c>
      <c r="BH486" s="216">
        <f>IF(N486="sníž. přenesená",J486,0)</f>
        <v>0</v>
      </c>
      <c r="BI486" s="216">
        <f>IF(N486="nulová",J486,0)</f>
        <v>0</v>
      </c>
      <c r="BJ486" s="25" t="s">
        <v>24</v>
      </c>
      <c r="BK486" s="216">
        <f>ROUND(I486*H486,2)</f>
        <v>0</v>
      </c>
      <c r="BL486" s="25" t="s">
        <v>304</v>
      </c>
      <c r="BM486" s="25" t="s">
        <v>5883</v>
      </c>
    </row>
    <row r="487" spans="2:65" s="1" customFormat="1" ht="22.5" customHeight="1">
      <c r="B487" s="42"/>
      <c r="C487" s="205" t="s">
        <v>101</v>
      </c>
      <c r="D487" s="205" t="s">
        <v>230</v>
      </c>
      <c r="E487" s="206" t="s">
        <v>5884</v>
      </c>
      <c r="F487" s="207" t="s">
        <v>5885</v>
      </c>
      <c r="G487" s="208" t="s">
        <v>852</v>
      </c>
      <c r="H487" s="209">
        <v>4</v>
      </c>
      <c r="I487" s="210"/>
      <c r="J487" s="211">
        <f>ROUND(I487*H487,2)</f>
        <v>0</v>
      </c>
      <c r="K487" s="207" t="s">
        <v>3144</v>
      </c>
      <c r="L487" s="62"/>
      <c r="M487" s="212" t="s">
        <v>22</v>
      </c>
      <c r="N487" s="213" t="s">
        <v>50</v>
      </c>
      <c r="O487" s="43"/>
      <c r="P487" s="214">
        <f>O487*H487</f>
        <v>0</v>
      </c>
      <c r="Q487" s="214">
        <v>0</v>
      </c>
      <c r="R487" s="214">
        <f>Q487*H487</f>
        <v>0</v>
      </c>
      <c r="S487" s="214">
        <v>0</v>
      </c>
      <c r="T487" s="215">
        <f>S487*H487</f>
        <v>0</v>
      </c>
      <c r="AR487" s="25" t="s">
        <v>304</v>
      </c>
      <c r="AT487" s="25" t="s">
        <v>230</v>
      </c>
      <c r="AU487" s="25" t="s">
        <v>87</v>
      </c>
      <c r="AY487" s="25" t="s">
        <v>228</v>
      </c>
      <c r="BE487" s="216">
        <f>IF(N487="základní",J487,0)</f>
        <v>0</v>
      </c>
      <c r="BF487" s="216">
        <f>IF(N487="snížená",J487,0)</f>
        <v>0</v>
      </c>
      <c r="BG487" s="216">
        <f>IF(N487="zákl. přenesená",J487,0)</f>
        <v>0</v>
      </c>
      <c r="BH487" s="216">
        <f>IF(N487="sníž. přenesená",J487,0)</f>
        <v>0</v>
      </c>
      <c r="BI487" s="216">
        <f>IF(N487="nulová",J487,0)</f>
        <v>0</v>
      </c>
      <c r="BJ487" s="25" t="s">
        <v>24</v>
      </c>
      <c r="BK487" s="216">
        <f>ROUND(I487*H487,2)</f>
        <v>0</v>
      </c>
      <c r="BL487" s="25" t="s">
        <v>304</v>
      </c>
      <c r="BM487" s="25" t="s">
        <v>5886</v>
      </c>
    </row>
    <row r="488" spans="2:65" s="11" customFormat="1" ht="29.85" customHeight="1">
      <c r="B488" s="188"/>
      <c r="C488" s="189"/>
      <c r="D488" s="202" t="s">
        <v>78</v>
      </c>
      <c r="E488" s="203" t="s">
        <v>4010</v>
      </c>
      <c r="F488" s="203" t="s">
        <v>5562</v>
      </c>
      <c r="G488" s="189"/>
      <c r="H488" s="189"/>
      <c r="I488" s="192"/>
      <c r="J488" s="204">
        <f>BK488</f>
        <v>0</v>
      </c>
      <c r="K488" s="189"/>
      <c r="L488" s="194"/>
      <c r="M488" s="195"/>
      <c r="N488" s="196"/>
      <c r="O488" s="196"/>
      <c r="P488" s="197">
        <f>SUM(P489:P490)</f>
        <v>0</v>
      </c>
      <c r="Q488" s="196"/>
      <c r="R488" s="197">
        <f>SUM(R489:R490)</f>
        <v>0</v>
      </c>
      <c r="S488" s="196"/>
      <c r="T488" s="198">
        <f>SUM(T489:T490)</f>
        <v>0</v>
      </c>
      <c r="AR488" s="199" t="s">
        <v>87</v>
      </c>
      <c r="AT488" s="200" t="s">
        <v>78</v>
      </c>
      <c r="AU488" s="200" t="s">
        <v>24</v>
      </c>
      <c r="AY488" s="199" t="s">
        <v>228</v>
      </c>
      <c r="BK488" s="201">
        <f>SUM(BK489:BK490)</f>
        <v>0</v>
      </c>
    </row>
    <row r="489" spans="2:65" s="1" customFormat="1" ht="22.5" customHeight="1">
      <c r="B489" s="42"/>
      <c r="C489" s="205" t="s">
        <v>24</v>
      </c>
      <c r="D489" s="205" t="s">
        <v>230</v>
      </c>
      <c r="E489" s="206" t="s">
        <v>5887</v>
      </c>
      <c r="F489" s="207" t="s">
        <v>5888</v>
      </c>
      <c r="G489" s="208" t="s">
        <v>3542</v>
      </c>
      <c r="H489" s="209">
        <v>4</v>
      </c>
      <c r="I489" s="210"/>
      <c r="J489" s="211">
        <f>ROUND(I489*H489,2)</f>
        <v>0</v>
      </c>
      <c r="K489" s="207" t="s">
        <v>3144</v>
      </c>
      <c r="L489" s="62"/>
      <c r="M489" s="212" t="s">
        <v>22</v>
      </c>
      <c r="N489" s="213" t="s">
        <v>50</v>
      </c>
      <c r="O489" s="43"/>
      <c r="P489" s="214">
        <f>O489*H489</f>
        <v>0</v>
      </c>
      <c r="Q489" s="214">
        <v>0</v>
      </c>
      <c r="R489" s="214">
        <f>Q489*H489</f>
        <v>0</v>
      </c>
      <c r="S489" s="214">
        <v>0</v>
      </c>
      <c r="T489" s="215">
        <f>S489*H489</f>
        <v>0</v>
      </c>
      <c r="AR489" s="25" t="s">
        <v>304</v>
      </c>
      <c r="AT489" s="25" t="s">
        <v>230</v>
      </c>
      <c r="AU489" s="25" t="s">
        <v>87</v>
      </c>
      <c r="AY489" s="25" t="s">
        <v>228</v>
      </c>
      <c r="BE489" s="216">
        <f>IF(N489="základní",J489,0)</f>
        <v>0</v>
      </c>
      <c r="BF489" s="216">
        <f>IF(N489="snížená",J489,0)</f>
        <v>0</v>
      </c>
      <c r="BG489" s="216">
        <f>IF(N489="zákl. přenesená",J489,0)</f>
        <v>0</v>
      </c>
      <c r="BH489" s="216">
        <f>IF(N489="sníž. přenesená",J489,0)</f>
        <v>0</v>
      </c>
      <c r="BI489" s="216">
        <f>IF(N489="nulová",J489,0)</f>
        <v>0</v>
      </c>
      <c r="BJ489" s="25" t="s">
        <v>24</v>
      </c>
      <c r="BK489" s="216">
        <f>ROUND(I489*H489,2)</f>
        <v>0</v>
      </c>
      <c r="BL489" s="25" t="s">
        <v>304</v>
      </c>
      <c r="BM489" s="25" t="s">
        <v>5889</v>
      </c>
    </row>
    <row r="490" spans="2:65" s="1" customFormat="1" ht="22.5" customHeight="1">
      <c r="B490" s="42"/>
      <c r="C490" s="205" t="s">
        <v>87</v>
      </c>
      <c r="D490" s="205" t="s">
        <v>230</v>
      </c>
      <c r="E490" s="206" t="s">
        <v>5565</v>
      </c>
      <c r="F490" s="207" t="s">
        <v>5566</v>
      </c>
      <c r="G490" s="208" t="s">
        <v>3542</v>
      </c>
      <c r="H490" s="209">
        <v>4</v>
      </c>
      <c r="I490" s="210"/>
      <c r="J490" s="211">
        <f>ROUND(I490*H490,2)</f>
        <v>0</v>
      </c>
      <c r="K490" s="207" t="s">
        <v>3144</v>
      </c>
      <c r="L490" s="62"/>
      <c r="M490" s="212" t="s">
        <v>22</v>
      </c>
      <c r="N490" s="213" t="s">
        <v>50</v>
      </c>
      <c r="O490" s="43"/>
      <c r="P490" s="214">
        <f>O490*H490</f>
        <v>0</v>
      </c>
      <c r="Q490" s="214">
        <v>0</v>
      </c>
      <c r="R490" s="214">
        <f>Q490*H490</f>
        <v>0</v>
      </c>
      <c r="S490" s="214">
        <v>0</v>
      </c>
      <c r="T490" s="215">
        <f>S490*H490</f>
        <v>0</v>
      </c>
      <c r="AR490" s="25" t="s">
        <v>304</v>
      </c>
      <c r="AT490" s="25" t="s">
        <v>230</v>
      </c>
      <c r="AU490" s="25" t="s">
        <v>87</v>
      </c>
      <c r="AY490" s="25" t="s">
        <v>228</v>
      </c>
      <c r="BE490" s="216">
        <f>IF(N490="základní",J490,0)</f>
        <v>0</v>
      </c>
      <c r="BF490" s="216">
        <f>IF(N490="snížená",J490,0)</f>
        <v>0</v>
      </c>
      <c r="BG490" s="216">
        <f>IF(N490="zákl. přenesená",J490,0)</f>
        <v>0</v>
      </c>
      <c r="BH490" s="216">
        <f>IF(N490="sníž. přenesená",J490,0)</f>
        <v>0</v>
      </c>
      <c r="BI490" s="216">
        <f>IF(N490="nulová",J490,0)</f>
        <v>0</v>
      </c>
      <c r="BJ490" s="25" t="s">
        <v>24</v>
      </c>
      <c r="BK490" s="216">
        <f>ROUND(I490*H490,2)</f>
        <v>0</v>
      </c>
      <c r="BL490" s="25" t="s">
        <v>304</v>
      </c>
      <c r="BM490" s="25" t="s">
        <v>5890</v>
      </c>
    </row>
    <row r="491" spans="2:65" s="11" customFormat="1" ht="29.85" customHeight="1">
      <c r="B491" s="188"/>
      <c r="C491" s="189"/>
      <c r="D491" s="190" t="s">
        <v>78</v>
      </c>
      <c r="E491" s="294" t="s">
        <v>3256</v>
      </c>
      <c r="F491" s="294" t="s">
        <v>22</v>
      </c>
      <c r="G491" s="189"/>
      <c r="H491" s="189"/>
      <c r="I491" s="192"/>
      <c r="J491" s="295">
        <f>BK491</f>
        <v>0</v>
      </c>
      <c r="K491" s="189"/>
      <c r="L491" s="194"/>
      <c r="M491" s="195"/>
      <c r="N491" s="196"/>
      <c r="O491" s="196"/>
      <c r="P491" s="197">
        <v>0</v>
      </c>
      <c r="Q491" s="196"/>
      <c r="R491" s="197">
        <v>0</v>
      </c>
      <c r="S491" s="196"/>
      <c r="T491" s="198">
        <v>0</v>
      </c>
      <c r="AR491" s="199" t="s">
        <v>87</v>
      </c>
      <c r="AT491" s="200" t="s">
        <v>78</v>
      </c>
      <c r="AU491" s="200" t="s">
        <v>24</v>
      </c>
      <c r="AY491" s="199" t="s">
        <v>228</v>
      </c>
      <c r="BK491" s="201">
        <v>0</v>
      </c>
    </row>
    <row r="492" spans="2:65" s="11" customFormat="1" ht="24.95" customHeight="1">
      <c r="B492" s="188"/>
      <c r="C492" s="189"/>
      <c r="D492" s="190" t="s">
        <v>78</v>
      </c>
      <c r="E492" s="191" t="s">
        <v>3278</v>
      </c>
      <c r="F492" s="191" t="s">
        <v>5891</v>
      </c>
      <c r="G492" s="189"/>
      <c r="H492" s="189"/>
      <c r="I492" s="192"/>
      <c r="J492" s="193">
        <f>BK492</f>
        <v>0</v>
      </c>
      <c r="K492" s="189"/>
      <c r="L492" s="194"/>
      <c r="M492" s="195"/>
      <c r="N492" s="196"/>
      <c r="O492" s="196"/>
      <c r="P492" s="197">
        <f>P493+P504+P508+P516+P543+P548+P552</f>
        <v>0</v>
      </c>
      <c r="Q492" s="196"/>
      <c r="R492" s="197">
        <f>R493+R504+R508+R516+R543+R548+R552</f>
        <v>0</v>
      </c>
      <c r="S492" s="196"/>
      <c r="T492" s="198">
        <f>T493+T504+T508+T516+T543+T548+T552</f>
        <v>0</v>
      </c>
      <c r="AR492" s="199" t="s">
        <v>87</v>
      </c>
      <c r="AT492" s="200" t="s">
        <v>78</v>
      </c>
      <c r="AU492" s="200" t="s">
        <v>79</v>
      </c>
      <c r="AY492" s="199" t="s">
        <v>228</v>
      </c>
      <c r="BK492" s="201">
        <f>BK493+BK504+BK508+BK516+BK543+BK548+BK552</f>
        <v>0</v>
      </c>
    </row>
    <row r="493" spans="2:65" s="11" customFormat="1" ht="19.899999999999999" customHeight="1">
      <c r="B493" s="188"/>
      <c r="C493" s="189"/>
      <c r="D493" s="202" t="s">
        <v>78</v>
      </c>
      <c r="E493" s="203" t="s">
        <v>3138</v>
      </c>
      <c r="F493" s="203" t="s">
        <v>1119</v>
      </c>
      <c r="G493" s="189"/>
      <c r="H493" s="189"/>
      <c r="I493" s="192"/>
      <c r="J493" s="204">
        <f>BK493</f>
        <v>0</v>
      </c>
      <c r="K493" s="189"/>
      <c r="L493" s="194"/>
      <c r="M493" s="195"/>
      <c r="N493" s="196"/>
      <c r="O493" s="196"/>
      <c r="P493" s="197">
        <f>SUM(P494:P503)</f>
        <v>0</v>
      </c>
      <c r="Q493" s="196"/>
      <c r="R493" s="197">
        <f>SUM(R494:R503)</f>
        <v>0</v>
      </c>
      <c r="S493" s="196"/>
      <c r="T493" s="198">
        <f>SUM(T494:T503)</f>
        <v>0</v>
      </c>
      <c r="AR493" s="199" t="s">
        <v>87</v>
      </c>
      <c r="AT493" s="200" t="s">
        <v>78</v>
      </c>
      <c r="AU493" s="200" t="s">
        <v>24</v>
      </c>
      <c r="AY493" s="199" t="s">
        <v>228</v>
      </c>
      <c r="BK493" s="201">
        <f>SUM(BK494:BK503)</f>
        <v>0</v>
      </c>
    </row>
    <row r="494" spans="2:65" s="1" customFormat="1" ht="22.5" customHeight="1">
      <c r="B494" s="42"/>
      <c r="C494" s="205" t="s">
        <v>24</v>
      </c>
      <c r="D494" s="205" t="s">
        <v>230</v>
      </c>
      <c r="E494" s="206" t="s">
        <v>5361</v>
      </c>
      <c r="F494" s="207" t="s">
        <v>5362</v>
      </c>
      <c r="G494" s="208" t="s">
        <v>328</v>
      </c>
      <c r="H494" s="209">
        <v>72</v>
      </c>
      <c r="I494" s="210"/>
      <c r="J494" s="211">
        <f t="shared" ref="J494:J503" si="150">ROUND(I494*H494,2)</f>
        <v>0</v>
      </c>
      <c r="K494" s="207" t="s">
        <v>3144</v>
      </c>
      <c r="L494" s="62"/>
      <c r="M494" s="212" t="s">
        <v>22</v>
      </c>
      <c r="N494" s="213" t="s">
        <v>50</v>
      </c>
      <c r="O494" s="43"/>
      <c r="P494" s="214">
        <f t="shared" ref="P494:P503" si="151">O494*H494</f>
        <v>0</v>
      </c>
      <c r="Q494" s="214">
        <v>0</v>
      </c>
      <c r="R494" s="214">
        <f t="shared" ref="R494:R503" si="152">Q494*H494</f>
        <v>0</v>
      </c>
      <c r="S494" s="214">
        <v>0</v>
      </c>
      <c r="T494" s="215">
        <f t="shared" ref="T494:T503" si="153">S494*H494</f>
        <v>0</v>
      </c>
      <c r="AR494" s="25" t="s">
        <v>304</v>
      </c>
      <c r="AT494" s="25" t="s">
        <v>230</v>
      </c>
      <c r="AU494" s="25" t="s">
        <v>87</v>
      </c>
      <c r="AY494" s="25" t="s">
        <v>228</v>
      </c>
      <c r="BE494" s="216">
        <f t="shared" ref="BE494:BE503" si="154">IF(N494="základní",J494,0)</f>
        <v>0</v>
      </c>
      <c r="BF494" s="216">
        <f t="shared" ref="BF494:BF503" si="155">IF(N494="snížená",J494,0)</f>
        <v>0</v>
      </c>
      <c r="BG494" s="216">
        <f t="shared" ref="BG494:BG503" si="156">IF(N494="zákl. přenesená",J494,0)</f>
        <v>0</v>
      </c>
      <c r="BH494" s="216">
        <f t="shared" ref="BH494:BH503" si="157">IF(N494="sníž. přenesená",J494,0)</f>
        <v>0</v>
      </c>
      <c r="BI494" s="216">
        <f t="shared" ref="BI494:BI503" si="158">IF(N494="nulová",J494,0)</f>
        <v>0</v>
      </c>
      <c r="BJ494" s="25" t="s">
        <v>24</v>
      </c>
      <c r="BK494" s="216">
        <f t="shared" ref="BK494:BK503" si="159">ROUND(I494*H494,2)</f>
        <v>0</v>
      </c>
      <c r="BL494" s="25" t="s">
        <v>304</v>
      </c>
      <c r="BM494" s="25" t="s">
        <v>5892</v>
      </c>
    </row>
    <row r="495" spans="2:65" s="1" customFormat="1" ht="22.5" customHeight="1">
      <c r="B495" s="42"/>
      <c r="C495" s="205" t="s">
        <v>87</v>
      </c>
      <c r="D495" s="205" t="s">
        <v>230</v>
      </c>
      <c r="E495" s="206" t="s">
        <v>5893</v>
      </c>
      <c r="F495" s="207" t="s">
        <v>5894</v>
      </c>
      <c r="G495" s="208" t="s">
        <v>328</v>
      </c>
      <c r="H495" s="209">
        <v>6</v>
      </c>
      <c r="I495" s="210"/>
      <c r="J495" s="211">
        <f t="shared" si="150"/>
        <v>0</v>
      </c>
      <c r="K495" s="207" t="s">
        <v>3144</v>
      </c>
      <c r="L495" s="62"/>
      <c r="M495" s="212" t="s">
        <v>22</v>
      </c>
      <c r="N495" s="213" t="s">
        <v>50</v>
      </c>
      <c r="O495" s="43"/>
      <c r="P495" s="214">
        <f t="shared" si="151"/>
        <v>0</v>
      </c>
      <c r="Q495" s="214">
        <v>0</v>
      </c>
      <c r="R495" s="214">
        <f t="shared" si="152"/>
        <v>0</v>
      </c>
      <c r="S495" s="214">
        <v>0</v>
      </c>
      <c r="T495" s="215">
        <f t="shared" si="153"/>
        <v>0</v>
      </c>
      <c r="AR495" s="25" t="s">
        <v>304</v>
      </c>
      <c r="AT495" s="25" t="s">
        <v>230</v>
      </c>
      <c r="AU495" s="25" t="s">
        <v>87</v>
      </c>
      <c r="AY495" s="25" t="s">
        <v>228</v>
      </c>
      <c r="BE495" s="216">
        <f t="shared" si="154"/>
        <v>0</v>
      </c>
      <c r="BF495" s="216">
        <f t="shared" si="155"/>
        <v>0</v>
      </c>
      <c r="BG495" s="216">
        <f t="shared" si="156"/>
        <v>0</v>
      </c>
      <c r="BH495" s="216">
        <f t="shared" si="157"/>
        <v>0</v>
      </c>
      <c r="BI495" s="216">
        <f t="shared" si="158"/>
        <v>0</v>
      </c>
      <c r="BJ495" s="25" t="s">
        <v>24</v>
      </c>
      <c r="BK495" s="216">
        <f t="shared" si="159"/>
        <v>0</v>
      </c>
      <c r="BL495" s="25" t="s">
        <v>304</v>
      </c>
      <c r="BM495" s="25" t="s">
        <v>5895</v>
      </c>
    </row>
    <row r="496" spans="2:65" s="1" customFormat="1" ht="22.5" customHeight="1">
      <c r="B496" s="42"/>
      <c r="C496" s="205" t="s">
        <v>101</v>
      </c>
      <c r="D496" s="205" t="s">
        <v>230</v>
      </c>
      <c r="E496" s="206" t="s">
        <v>139</v>
      </c>
      <c r="F496" s="207" t="s">
        <v>5365</v>
      </c>
      <c r="G496" s="208" t="s">
        <v>328</v>
      </c>
      <c r="H496" s="209">
        <v>38</v>
      </c>
      <c r="I496" s="210"/>
      <c r="J496" s="211">
        <f t="shared" si="150"/>
        <v>0</v>
      </c>
      <c r="K496" s="207" t="s">
        <v>3144</v>
      </c>
      <c r="L496" s="62"/>
      <c r="M496" s="212" t="s">
        <v>22</v>
      </c>
      <c r="N496" s="213" t="s">
        <v>50</v>
      </c>
      <c r="O496" s="43"/>
      <c r="P496" s="214">
        <f t="shared" si="151"/>
        <v>0</v>
      </c>
      <c r="Q496" s="214">
        <v>0</v>
      </c>
      <c r="R496" s="214">
        <f t="shared" si="152"/>
        <v>0</v>
      </c>
      <c r="S496" s="214">
        <v>0</v>
      </c>
      <c r="T496" s="215">
        <f t="shared" si="153"/>
        <v>0</v>
      </c>
      <c r="AR496" s="25" t="s">
        <v>304</v>
      </c>
      <c r="AT496" s="25" t="s">
        <v>230</v>
      </c>
      <c r="AU496" s="25" t="s">
        <v>87</v>
      </c>
      <c r="AY496" s="25" t="s">
        <v>228</v>
      </c>
      <c r="BE496" s="216">
        <f t="shared" si="154"/>
        <v>0</v>
      </c>
      <c r="BF496" s="216">
        <f t="shared" si="155"/>
        <v>0</v>
      </c>
      <c r="BG496" s="216">
        <f t="shared" si="156"/>
        <v>0</v>
      </c>
      <c r="BH496" s="216">
        <f t="shared" si="157"/>
        <v>0</v>
      </c>
      <c r="BI496" s="216">
        <f t="shared" si="158"/>
        <v>0</v>
      </c>
      <c r="BJ496" s="25" t="s">
        <v>24</v>
      </c>
      <c r="BK496" s="216">
        <f t="shared" si="159"/>
        <v>0</v>
      </c>
      <c r="BL496" s="25" t="s">
        <v>304</v>
      </c>
      <c r="BM496" s="25" t="s">
        <v>5896</v>
      </c>
    </row>
    <row r="497" spans="2:65" s="1" customFormat="1" ht="22.5" customHeight="1">
      <c r="B497" s="42"/>
      <c r="C497" s="205" t="s">
        <v>235</v>
      </c>
      <c r="D497" s="205" t="s">
        <v>230</v>
      </c>
      <c r="E497" s="206" t="s">
        <v>5897</v>
      </c>
      <c r="F497" s="207" t="s">
        <v>5898</v>
      </c>
      <c r="G497" s="208" t="s">
        <v>328</v>
      </c>
      <c r="H497" s="209">
        <v>116</v>
      </c>
      <c r="I497" s="210"/>
      <c r="J497" s="211">
        <f t="shared" si="150"/>
        <v>0</v>
      </c>
      <c r="K497" s="207" t="s">
        <v>3144</v>
      </c>
      <c r="L497" s="62"/>
      <c r="M497" s="212" t="s">
        <v>22</v>
      </c>
      <c r="N497" s="213" t="s">
        <v>50</v>
      </c>
      <c r="O497" s="43"/>
      <c r="P497" s="214">
        <f t="shared" si="151"/>
        <v>0</v>
      </c>
      <c r="Q497" s="214">
        <v>0</v>
      </c>
      <c r="R497" s="214">
        <f t="shared" si="152"/>
        <v>0</v>
      </c>
      <c r="S497" s="214">
        <v>0</v>
      </c>
      <c r="T497" s="215">
        <f t="shared" si="153"/>
        <v>0</v>
      </c>
      <c r="AR497" s="25" t="s">
        <v>304</v>
      </c>
      <c r="AT497" s="25" t="s">
        <v>230</v>
      </c>
      <c r="AU497" s="25" t="s">
        <v>87</v>
      </c>
      <c r="AY497" s="25" t="s">
        <v>228</v>
      </c>
      <c r="BE497" s="216">
        <f t="shared" si="154"/>
        <v>0</v>
      </c>
      <c r="BF497" s="216">
        <f t="shared" si="155"/>
        <v>0</v>
      </c>
      <c r="BG497" s="216">
        <f t="shared" si="156"/>
        <v>0</v>
      </c>
      <c r="BH497" s="216">
        <f t="shared" si="157"/>
        <v>0</v>
      </c>
      <c r="BI497" s="216">
        <f t="shared" si="158"/>
        <v>0</v>
      </c>
      <c r="BJ497" s="25" t="s">
        <v>24</v>
      </c>
      <c r="BK497" s="216">
        <f t="shared" si="159"/>
        <v>0</v>
      </c>
      <c r="BL497" s="25" t="s">
        <v>304</v>
      </c>
      <c r="BM497" s="25" t="s">
        <v>5899</v>
      </c>
    </row>
    <row r="498" spans="2:65" s="1" customFormat="1" ht="22.5" customHeight="1">
      <c r="B498" s="42"/>
      <c r="C498" s="205" t="s">
        <v>251</v>
      </c>
      <c r="D498" s="205" t="s">
        <v>230</v>
      </c>
      <c r="E498" s="206" t="s">
        <v>5576</v>
      </c>
      <c r="F498" s="207" t="s">
        <v>5577</v>
      </c>
      <c r="G498" s="208" t="s">
        <v>328</v>
      </c>
      <c r="H498" s="209">
        <v>40</v>
      </c>
      <c r="I498" s="210"/>
      <c r="J498" s="211">
        <f t="shared" si="150"/>
        <v>0</v>
      </c>
      <c r="K498" s="207" t="s">
        <v>3144</v>
      </c>
      <c r="L498" s="62"/>
      <c r="M498" s="212" t="s">
        <v>22</v>
      </c>
      <c r="N498" s="213" t="s">
        <v>50</v>
      </c>
      <c r="O498" s="43"/>
      <c r="P498" s="214">
        <f t="shared" si="151"/>
        <v>0</v>
      </c>
      <c r="Q498" s="214">
        <v>0</v>
      </c>
      <c r="R498" s="214">
        <f t="shared" si="152"/>
        <v>0</v>
      </c>
      <c r="S498" s="214">
        <v>0</v>
      </c>
      <c r="T498" s="215">
        <f t="shared" si="153"/>
        <v>0</v>
      </c>
      <c r="AR498" s="25" t="s">
        <v>304</v>
      </c>
      <c r="AT498" s="25" t="s">
        <v>230</v>
      </c>
      <c r="AU498" s="25" t="s">
        <v>87</v>
      </c>
      <c r="AY498" s="25" t="s">
        <v>228</v>
      </c>
      <c r="BE498" s="216">
        <f t="shared" si="154"/>
        <v>0</v>
      </c>
      <c r="BF498" s="216">
        <f t="shared" si="155"/>
        <v>0</v>
      </c>
      <c r="BG498" s="216">
        <f t="shared" si="156"/>
        <v>0</v>
      </c>
      <c r="BH498" s="216">
        <f t="shared" si="157"/>
        <v>0</v>
      </c>
      <c r="BI498" s="216">
        <f t="shared" si="158"/>
        <v>0</v>
      </c>
      <c r="BJ498" s="25" t="s">
        <v>24</v>
      </c>
      <c r="BK498" s="216">
        <f t="shared" si="159"/>
        <v>0</v>
      </c>
      <c r="BL498" s="25" t="s">
        <v>304</v>
      </c>
      <c r="BM498" s="25" t="s">
        <v>5900</v>
      </c>
    </row>
    <row r="499" spans="2:65" s="1" customFormat="1" ht="22.5" customHeight="1">
      <c r="B499" s="42"/>
      <c r="C499" s="205" t="s">
        <v>255</v>
      </c>
      <c r="D499" s="205" t="s">
        <v>230</v>
      </c>
      <c r="E499" s="206" t="s">
        <v>5901</v>
      </c>
      <c r="F499" s="207" t="s">
        <v>5902</v>
      </c>
      <c r="G499" s="208" t="s">
        <v>328</v>
      </c>
      <c r="H499" s="209">
        <v>54</v>
      </c>
      <c r="I499" s="210"/>
      <c r="J499" s="211">
        <f t="shared" si="150"/>
        <v>0</v>
      </c>
      <c r="K499" s="207" t="s">
        <v>3144</v>
      </c>
      <c r="L499" s="62"/>
      <c r="M499" s="212" t="s">
        <v>22</v>
      </c>
      <c r="N499" s="213" t="s">
        <v>50</v>
      </c>
      <c r="O499" s="43"/>
      <c r="P499" s="214">
        <f t="shared" si="151"/>
        <v>0</v>
      </c>
      <c r="Q499" s="214">
        <v>0</v>
      </c>
      <c r="R499" s="214">
        <f t="shared" si="152"/>
        <v>0</v>
      </c>
      <c r="S499" s="214">
        <v>0</v>
      </c>
      <c r="T499" s="215">
        <f t="shared" si="153"/>
        <v>0</v>
      </c>
      <c r="AR499" s="25" t="s">
        <v>304</v>
      </c>
      <c r="AT499" s="25" t="s">
        <v>230</v>
      </c>
      <c r="AU499" s="25" t="s">
        <v>87</v>
      </c>
      <c r="AY499" s="25" t="s">
        <v>228</v>
      </c>
      <c r="BE499" s="216">
        <f t="shared" si="154"/>
        <v>0</v>
      </c>
      <c r="BF499" s="216">
        <f t="shared" si="155"/>
        <v>0</v>
      </c>
      <c r="BG499" s="216">
        <f t="shared" si="156"/>
        <v>0</v>
      </c>
      <c r="BH499" s="216">
        <f t="shared" si="157"/>
        <v>0</v>
      </c>
      <c r="BI499" s="216">
        <f t="shared" si="158"/>
        <v>0</v>
      </c>
      <c r="BJ499" s="25" t="s">
        <v>24</v>
      </c>
      <c r="BK499" s="216">
        <f t="shared" si="159"/>
        <v>0</v>
      </c>
      <c r="BL499" s="25" t="s">
        <v>304</v>
      </c>
      <c r="BM499" s="25" t="s">
        <v>5903</v>
      </c>
    </row>
    <row r="500" spans="2:65" s="1" customFormat="1" ht="22.5" customHeight="1">
      <c r="B500" s="42"/>
      <c r="C500" s="205" t="s">
        <v>260</v>
      </c>
      <c r="D500" s="205" t="s">
        <v>230</v>
      </c>
      <c r="E500" s="206" t="s">
        <v>5904</v>
      </c>
      <c r="F500" s="207" t="s">
        <v>5905</v>
      </c>
      <c r="G500" s="208" t="s">
        <v>328</v>
      </c>
      <c r="H500" s="209">
        <v>94</v>
      </c>
      <c r="I500" s="210"/>
      <c r="J500" s="211">
        <f t="shared" si="150"/>
        <v>0</v>
      </c>
      <c r="K500" s="207" t="s">
        <v>3144</v>
      </c>
      <c r="L500" s="62"/>
      <c r="M500" s="212" t="s">
        <v>22</v>
      </c>
      <c r="N500" s="213" t="s">
        <v>50</v>
      </c>
      <c r="O500" s="43"/>
      <c r="P500" s="214">
        <f t="shared" si="151"/>
        <v>0</v>
      </c>
      <c r="Q500" s="214">
        <v>0</v>
      </c>
      <c r="R500" s="214">
        <f t="shared" si="152"/>
        <v>0</v>
      </c>
      <c r="S500" s="214">
        <v>0</v>
      </c>
      <c r="T500" s="215">
        <f t="shared" si="153"/>
        <v>0</v>
      </c>
      <c r="AR500" s="25" t="s">
        <v>304</v>
      </c>
      <c r="AT500" s="25" t="s">
        <v>230</v>
      </c>
      <c r="AU500" s="25" t="s">
        <v>87</v>
      </c>
      <c r="AY500" s="25" t="s">
        <v>228</v>
      </c>
      <c r="BE500" s="216">
        <f t="shared" si="154"/>
        <v>0</v>
      </c>
      <c r="BF500" s="216">
        <f t="shared" si="155"/>
        <v>0</v>
      </c>
      <c r="BG500" s="216">
        <f t="shared" si="156"/>
        <v>0</v>
      </c>
      <c r="BH500" s="216">
        <f t="shared" si="157"/>
        <v>0</v>
      </c>
      <c r="BI500" s="216">
        <f t="shared" si="158"/>
        <v>0</v>
      </c>
      <c r="BJ500" s="25" t="s">
        <v>24</v>
      </c>
      <c r="BK500" s="216">
        <f t="shared" si="159"/>
        <v>0</v>
      </c>
      <c r="BL500" s="25" t="s">
        <v>304</v>
      </c>
      <c r="BM500" s="25" t="s">
        <v>5906</v>
      </c>
    </row>
    <row r="501" spans="2:65" s="1" customFormat="1" ht="22.5" customHeight="1">
      <c r="B501" s="42"/>
      <c r="C501" s="205" t="s">
        <v>267</v>
      </c>
      <c r="D501" s="205" t="s">
        <v>230</v>
      </c>
      <c r="E501" s="206" t="s">
        <v>5907</v>
      </c>
      <c r="F501" s="207" t="s">
        <v>5908</v>
      </c>
      <c r="G501" s="208" t="s">
        <v>263</v>
      </c>
      <c r="H501" s="209">
        <v>1</v>
      </c>
      <c r="I501" s="210"/>
      <c r="J501" s="211">
        <f t="shared" si="150"/>
        <v>0</v>
      </c>
      <c r="K501" s="207" t="s">
        <v>3144</v>
      </c>
      <c r="L501" s="62"/>
      <c r="M501" s="212" t="s">
        <v>22</v>
      </c>
      <c r="N501" s="213" t="s">
        <v>50</v>
      </c>
      <c r="O501" s="43"/>
      <c r="P501" s="214">
        <f t="shared" si="151"/>
        <v>0</v>
      </c>
      <c r="Q501" s="214">
        <v>0</v>
      </c>
      <c r="R501" s="214">
        <f t="shared" si="152"/>
        <v>0</v>
      </c>
      <c r="S501" s="214">
        <v>0</v>
      </c>
      <c r="T501" s="215">
        <f t="shared" si="153"/>
        <v>0</v>
      </c>
      <c r="AR501" s="25" t="s">
        <v>304</v>
      </c>
      <c r="AT501" s="25" t="s">
        <v>230</v>
      </c>
      <c r="AU501" s="25" t="s">
        <v>87</v>
      </c>
      <c r="AY501" s="25" t="s">
        <v>228</v>
      </c>
      <c r="BE501" s="216">
        <f t="shared" si="154"/>
        <v>0</v>
      </c>
      <c r="BF501" s="216">
        <f t="shared" si="155"/>
        <v>0</v>
      </c>
      <c r="BG501" s="216">
        <f t="shared" si="156"/>
        <v>0</v>
      </c>
      <c r="BH501" s="216">
        <f t="shared" si="157"/>
        <v>0</v>
      </c>
      <c r="BI501" s="216">
        <f t="shared" si="158"/>
        <v>0</v>
      </c>
      <c r="BJ501" s="25" t="s">
        <v>24</v>
      </c>
      <c r="BK501" s="216">
        <f t="shared" si="159"/>
        <v>0</v>
      </c>
      <c r="BL501" s="25" t="s">
        <v>304</v>
      </c>
      <c r="BM501" s="25" t="s">
        <v>5909</v>
      </c>
    </row>
    <row r="502" spans="2:65" s="1" customFormat="1" ht="22.5" customHeight="1">
      <c r="B502" s="42"/>
      <c r="C502" s="205" t="s">
        <v>272</v>
      </c>
      <c r="D502" s="205" t="s">
        <v>230</v>
      </c>
      <c r="E502" s="206" t="s">
        <v>5910</v>
      </c>
      <c r="F502" s="207" t="s">
        <v>5911</v>
      </c>
      <c r="G502" s="208" t="s">
        <v>263</v>
      </c>
      <c r="H502" s="209">
        <v>1</v>
      </c>
      <c r="I502" s="210"/>
      <c r="J502" s="211">
        <f t="shared" si="150"/>
        <v>0</v>
      </c>
      <c r="K502" s="207" t="s">
        <v>3144</v>
      </c>
      <c r="L502" s="62"/>
      <c r="M502" s="212" t="s">
        <v>22</v>
      </c>
      <c r="N502" s="213" t="s">
        <v>50</v>
      </c>
      <c r="O502" s="43"/>
      <c r="P502" s="214">
        <f t="shared" si="151"/>
        <v>0</v>
      </c>
      <c r="Q502" s="214">
        <v>0</v>
      </c>
      <c r="R502" s="214">
        <f t="shared" si="152"/>
        <v>0</v>
      </c>
      <c r="S502" s="214">
        <v>0</v>
      </c>
      <c r="T502" s="215">
        <f t="shared" si="153"/>
        <v>0</v>
      </c>
      <c r="AR502" s="25" t="s">
        <v>304</v>
      </c>
      <c r="AT502" s="25" t="s">
        <v>230</v>
      </c>
      <c r="AU502" s="25" t="s">
        <v>87</v>
      </c>
      <c r="AY502" s="25" t="s">
        <v>228</v>
      </c>
      <c r="BE502" s="216">
        <f t="shared" si="154"/>
        <v>0</v>
      </c>
      <c r="BF502" s="216">
        <f t="shared" si="155"/>
        <v>0</v>
      </c>
      <c r="BG502" s="216">
        <f t="shared" si="156"/>
        <v>0</v>
      </c>
      <c r="BH502" s="216">
        <f t="shared" si="157"/>
        <v>0</v>
      </c>
      <c r="BI502" s="216">
        <f t="shared" si="158"/>
        <v>0</v>
      </c>
      <c r="BJ502" s="25" t="s">
        <v>24</v>
      </c>
      <c r="BK502" s="216">
        <f t="shared" si="159"/>
        <v>0</v>
      </c>
      <c r="BL502" s="25" t="s">
        <v>304</v>
      </c>
      <c r="BM502" s="25" t="s">
        <v>5912</v>
      </c>
    </row>
    <row r="503" spans="2:65" s="1" customFormat="1" ht="22.5" customHeight="1">
      <c r="B503" s="42"/>
      <c r="C503" s="205" t="s">
        <v>29</v>
      </c>
      <c r="D503" s="205" t="s">
        <v>230</v>
      </c>
      <c r="E503" s="206" t="s">
        <v>5591</v>
      </c>
      <c r="F503" s="207" t="s">
        <v>5592</v>
      </c>
      <c r="G503" s="208" t="s">
        <v>1024</v>
      </c>
      <c r="H503" s="279"/>
      <c r="I503" s="210"/>
      <c r="J503" s="211">
        <f t="shared" si="150"/>
        <v>0</v>
      </c>
      <c r="K503" s="207" t="s">
        <v>3144</v>
      </c>
      <c r="L503" s="62"/>
      <c r="M503" s="212" t="s">
        <v>22</v>
      </c>
      <c r="N503" s="213" t="s">
        <v>50</v>
      </c>
      <c r="O503" s="43"/>
      <c r="P503" s="214">
        <f t="shared" si="151"/>
        <v>0</v>
      </c>
      <c r="Q503" s="214">
        <v>0</v>
      </c>
      <c r="R503" s="214">
        <f t="shared" si="152"/>
        <v>0</v>
      </c>
      <c r="S503" s="214">
        <v>0</v>
      </c>
      <c r="T503" s="215">
        <f t="shared" si="153"/>
        <v>0</v>
      </c>
      <c r="AR503" s="25" t="s">
        <v>304</v>
      </c>
      <c r="AT503" s="25" t="s">
        <v>230</v>
      </c>
      <c r="AU503" s="25" t="s">
        <v>87</v>
      </c>
      <c r="AY503" s="25" t="s">
        <v>228</v>
      </c>
      <c r="BE503" s="216">
        <f t="shared" si="154"/>
        <v>0</v>
      </c>
      <c r="BF503" s="216">
        <f t="shared" si="155"/>
        <v>0</v>
      </c>
      <c r="BG503" s="216">
        <f t="shared" si="156"/>
        <v>0</v>
      </c>
      <c r="BH503" s="216">
        <f t="shared" si="157"/>
        <v>0</v>
      </c>
      <c r="BI503" s="216">
        <f t="shared" si="158"/>
        <v>0</v>
      </c>
      <c r="BJ503" s="25" t="s">
        <v>24</v>
      </c>
      <c r="BK503" s="216">
        <f t="shared" si="159"/>
        <v>0</v>
      </c>
      <c r="BL503" s="25" t="s">
        <v>304</v>
      </c>
      <c r="BM503" s="25" t="s">
        <v>5913</v>
      </c>
    </row>
    <row r="504" spans="2:65" s="11" customFormat="1" ht="29.85" customHeight="1">
      <c r="B504" s="188"/>
      <c r="C504" s="189"/>
      <c r="D504" s="202" t="s">
        <v>78</v>
      </c>
      <c r="E504" s="203" t="s">
        <v>3140</v>
      </c>
      <c r="F504" s="203" t="s">
        <v>5388</v>
      </c>
      <c r="G504" s="189"/>
      <c r="H504" s="189"/>
      <c r="I504" s="192"/>
      <c r="J504" s="204">
        <f>BK504</f>
        <v>0</v>
      </c>
      <c r="K504" s="189"/>
      <c r="L504" s="194"/>
      <c r="M504" s="195"/>
      <c r="N504" s="196"/>
      <c r="O504" s="196"/>
      <c r="P504" s="197">
        <f>SUM(P505:P507)</f>
        <v>0</v>
      </c>
      <c r="Q504" s="196"/>
      <c r="R504" s="197">
        <f>SUM(R505:R507)</f>
        <v>0</v>
      </c>
      <c r="S504" s="196"/>
      <c r="T504" s="198">
        <f>SUM(T505:T507)</f>
        <v>0</v>
      </c>
      <c r="AR504" s="199" t="s">
        <v>87</v>
      </c>
      <c r="AT504" s="200" t="s">
        <v>78</v>
      </c>
      <c r="AU504" s="200" t="s">
        <v>24</v>
      </c>
      <c r="AY504" s="199" t="s">
        <v>228</v>
      </c>
      <c r="BK504" s="201">
        <f>SUM(BK505:BK507)</f>
        <v>0</v>
      </c>
    </row>
    <row r="505" spans="2:65" s="1" customFormat="1" ht="22.5" customHeight="1">
      <c r="B505" s="42"/>
      <c r="C505" s="205" t="s">
        <v>24</v>
      </c>
      <c r="D505" s="205" t="s">
        <v>230</v>
      </c>
      <c r="E505" s="206" t="s">
        <v>5401</v>
      </c>
      <c r="F505" s="207" t="s">
        <v>5402</v>
      </c>
      <c r="G505" s="208" t="s">
        <v>2949</v>
      </c>
      <c r="H505" s="209">
        <v>4</v>
      </c>
      <c r="I505" s="210"/>
      <c r="J505" s="211">
        <f>ROUND(I505*H505,2)</f>
        <v>0</v>
      </c>
      <c r="K505" s="207" t="s">
        <v>3144</v>
      </c>
      <c r="L505" s="62"/>
      <c r="M505" s="212" t="s">
        <v>22</v>
      </c>
      <c r="N505" s="213" t="s">
        <v>50</v>
      </c>
      <c r="O505" s="43"/>
      <c r="P505" s="214">
        <f>O505*H505</f>
        <v>0</v>
      </c>
      <c r="Q505" s="214">
        <v>0</v>
      </c>
      <c r="R505" s="214">
        <f>Q505*H505</f>
        <v>0</v>
      </c>
      <c r="S505" s="214">
        <v>0</v>
      </c>
      <c r="T505" s="215">
        <f>S505*H505</f>
        <v>0</v>
      </c>
      <c r="AR505" s="25" t="s">
        <v>304</v>
      </c>
      <c r="AT505" s="25" t="s">
        <v>230</v>
      </c>
      <c r="AU505" s="25" t="s">
        <v>87</v>
      </c>
      <c r="AY505" s="25" t="s">
        <v>228</v>
      </c>
      <c r="BE505" s="216">
        <f>IF(N505="základní",J505,0)</f>
        <v>0</v>
      </c>
      <c r="BF505" s="216">
        <f>IF(N505="snížená",J505,0)</f>
        <v>0</v>
      </c>
      <c r="BG505" s="216">
        <f>IF(N505="zákl. přenesená",J505,0)</f>
        <v>0</v>
      </c>
      <c r="BH505" s="216">
        <f>IF(N505="sníž. přenesená",J505,0)</f>
        <v>0</v>
      </c>
      <c r="BI505" s="216">
        <f>IF(N505="nulová",J505,0)</f>
        <v>0</v>
      </c>
      <c r="BJ505" s="25" t="s">
        <v>24</v>
      </c>
      <c r="BK505" s="216">
        <f>ROUND(I505*H505,2)</f>
        <v>0</v>
      </c>
      <c r="BL505" s="25" t="s">
        <v>304</v>
      </c>
      <c r="BM505" s="25" t="s">
        <v>5914</v>
      </c>
    </row>
    <row r="506" spans="2:65" s="1" customFormat="1" ht="22.5" customHeight="1">
      <c r="B506" s="42"/>
      <c r="C506" s="205" t="s">
        <v>87</v>
      </c>
      <c r="D506" s="205" t="s">
        <v>230</v>
      </c>
      <c r="E506" s="206" t="s">
        <v>5811</v>
      </c>
      <c r="F506" s="207" t="s">
        <v>5812</v>
      </c>
      <c r="G506" s="208" t="s">
        <v>852</v>
      </c>
      <c r="H506" s="209">
        <v>4</v>
      </c>
      <c r="I506" s="210"/>
      <c r="J506" s="211">
        <f>ROUND(I506*H506,2)</f>
        <v>0</v>
      </c>
      <c r="K506" s="207" t="s">
        <v>3144</v>
      </c>
      <c r="L506" s="62"/>
      <c r="M506" s="212" t="s">
        <v>22</v>
      </c>
      <c r="N506" s="213" t="s">
        <v>50</v>
      </c>
      <c r="O506" s="43"/>
      <c r="P506" s="214">
        <f>O506*H506</f>
        <v>0</v>
      </c>
      <c r="Q506" s="214">
        <v>0</v>
      </c>
      <c r="R506" s="214">
        <f>Q506*H506</f>
        <v>0</v>
      </c>
      <c r="S506" s="214">
        <v>0</v>
      </c>
      <c r="T506" s="215">
        <f>S506*H506</f>
        <v>0</v>
      </c>
      <c r="AR506" s="25" t="s">
        <v>304</v>
      </c>
      <c r="AT506" s="25" t="s">
        <v>230</v>
      </c>
      <c r="AU506" s="25" t="s">
        <v>87</v>
      </c>
      <c r="AY506" s="25" t="s">
        <v>228</v>
      </c>
      <c r="BE506" s="216">
        <f>IF(N506="základní",J506,0)</f>
        <v>0</v>
      </c>
      <c r="BF506" s="216">
        <f>IF(N506="snížená",J506,0)</f>
        <v>0</v>
      </c>
      <c r="BG506" s="216">
        <f>IF(N506="zákl. přenesená",J506,0)</f>
        <v>0</v>
      </c>
      <c r="BH506" s="216">
        <f>IF(N506="sníž. přenesená",J506,0)</f>
        <v>0</v>
      </c>
      <c r="BI506" s="216">
        <f>IF(N506="nulová",J506,0)</f>
        <v>0</v>
      </c>
      <c r="BJ506" s="25" t="s">
        <v>24</v>
      </c>
      <c r="BK506" s="216">
        <f>ROUND(I506*H506,2)</f>
        <v>0</v>
      </c>
      <c r="BL506" s="25" t="s">
        <v>304</v>
      </c>
      <c r="BM506" s="25" t="s">
        <v>5915</v>
      </c>
    </row>
    <row r="507" spans="2:65" s="1" customFormat="1" ht="22.5" customHeight="1">
      <c r="B507" s="42"/>
      <c r="C507" s="205" t="s">
        <v>101</v>
      </c>
      <c r="D507" s="205" t="s">
        <v>230</v>
      </c>
      <c r="E507" s="206" t="s">
        <v>5599</v>
      </c>
      <c r="F507" s="207" t="s">
        <v>5600</v>
      </c>
      <c r="G507" s="208" t="s">
        <v>1024</v>
      </c>
      <c r="H507" s="279"/>
      <c r="I507" s="210"/>
      <c r="J507" s="211">
        <f>ROUND(I507*H507,2)</f>
        <v>0</v>
      </c>
      <c r="K507" s="207" t="s">
        <v>3144</v>
      </c>
      <c r="L507" s="62"/>
      <c r="M507" s="212" t="s">
        <v>22</v>
      </c>
      <c r="N507" s="213" t="s">
        <v>50</v>
      </c>
      <c r="O507" s="43"/>
      <c r="P507" s="214">
        <f>O507*H507</f>
        <v>0</v>
      </c>
      <c r="Q507" s="214">
        <v>0</v>
      </c>
      <c r="R507" s="214">
        <f>Q507*H507</f>
        <v>0</v>
      </c>
      <c r="S507" s="214">
        <v>0</v>
      </c>
      <c r="T507" s="215">
        <f>S507*H507</f>
        <v>0</v>
      </c>
      <c r="AR507" s="25" t="s">
        <v>304</v>
      </c>
      <c r="AT507" s="25" t="s">
        <v>230</v>
      </c>
      <c r="AU507" s="25" t="s">
        <v>87</v>
      </c>
      <c r="AY507" s="25" t="s">
        <v>228</v>
      </c>
      <c r="BE507" s="216">
        <f>IF(N507="základní",J507,0)</f>
        <v>0</v>
      </c>
      <c r="BF507" s="216">
        <f>IF(N507="snížená",J507,0)</f>
        <v>0</v>
      </c>
      <c r="BG507" s="216">
        <f>IF(N507="zákl. přenesená",J507,0)</f>
        <v>0</v>
      </c>
      <c r="BH507" s="216">
        <f>IF(N507="sníž. přenesená",J507,0)</f>
        <v>0</v>
      </c>
      <c r="BI507" s="216">
        <f>IF(N507="nulová",J507,0)</f>
        <v>0</v>
      </c>
      <c r="BJ507" s="25" t="s">
        <v>24</v>
      </c>
      <c r="BK507" s="216">
        <f>ROUND(I507*H507,2)</f>
        <v>0</v>
      </c>
      <c r="BL507" s="25" t="s">
        <v>304</v>
      </c>
      <c r="BM507" s="25" t="s">
        <v>5916</v>
      </c>
    </row>
    <row r="508" spans="2:65" s="11" customFormat="1" ht="29.85" customHeight="1">
      <c r="B508" s="188"/>
      <c r="C508" s="189"/>
      <c r="D508" s="202" t="s">
        <v>78</v>
      </c>
      <c r="E508" s="203" t="s">
        <v>3136</v>
      </c>
      <c r="F508" s="203" t="s">
        <v>5602</v>
      </c>
      <c r="G508" s="189"/>
      <c r="H508" s="189"/>
      <c r="I508" s="192"/>
      <c r="J508" s="204">
        <f>BK508</f>
        <v>0</v>
      </c>
      <c r="K508" s="189"/>
      <c r="L508" s="194"/>
      <c r="M508" s="195"/>
      <c r="N508" s="196"/>
      <c r="O508" s="196"/>
      <c r="P508" s="197">
        <f>SUM(P509:P515)</f>
        <v>0</v>
      </c>
      <c r="Q508" s="196"/>
      <c r="R508" s="197">
        <f>SUM(R509:R515)</f>
        <v>0</v>
      </c>
      <c r="S508" s="196"/>
      <c r="T508" s="198">
        <f>SUM(T509:T515)</f>
        <v>0</v>
      </c>
      <c r="AR508" s="199" t="s">
        <v>87</v>
      </c>
      <c r="AT508" s="200" t="s">
        <v>78</v>
      </c>
      <c r="AU508" s="200" t="s">
        <v>24</v>
      </c>
      <c r="AY508" s="199" t="s">
        <v>228</v>
      </c>
      <c r="BK508" s="201">
        <f>SUM(BK509:BK515)</f>
        <v>0</v>
      </c>
    </row>
    <row r="509" spans="2:65" s="1" customFormat="1" ht="22.5" customHeight="1">
      <c r="B509" s="42"/>
      <c r="C509" s="205" t="s">
        <v>24</v>
      </c>
      <c r="D509" s="205" t="s">
        <v>230</v>
      </c>
      <c r="E509" s="206" t="s">
        <v>5413</v>
      </c>
      <c r="F509" s="207" t="s">
        <v>5414</v>
      </c>
      <c r="G509" s="208" t="s">
        <v>328</v>
      </c>
      <c r="H509" s="209">
        <v>72</v>
      </c>
      <c r="I509" s="210"/>
      <c r="J509" s="211">
        <f t="shared" ref="J509:J515" si="160">ROUND(I509*H509,2)</f>
        <v>0</v>
      </c>
      <c r="K509" s="207" t="s">
        <v>234</v>
      </c>
      <c r="L509" s="62"/>
      <c r="M509" s="212" t="s">
        <v>22</v>
      </c>
      <c r="N509" s="213" t="s">
        <v>50</v>
      </c>
      <c r="O509" s="43"/>
      <c r="P509" s="214">
        <f t="shared" ref="P509:P515" si="161">O509*H509</f>
        <v>0</v>
      </c>
      <c r="Q509" s="214">
        <v>0</v>
      </c>
      <c r="R509" s="214">
        <f t="shared" ref="R509:R515" si="162">Q509*H509</f>
        <v>0</v>
      </c>
      <c r="S509" s="214">
        <v>0</v>
      </c>
      <c r="T509" s="215">
        <f t="shared" ref="T509:T515" si="163">S509*H509</f>
        <v>0</v>
      </c>
      <c r="AR509" s="25" t="s">
        <v>304</v>
      </c>
      <c r="AT509" s="25" t="s">
        <v>230</v>
      </c>
      <c r="AU509" s="25" t="s">
        <v>87</v>
      </c>
      <c r="AY509" s="25" t="s">
        <v>228</v>
      </c>
      <c r="BE509" s="216">
        <f t="shared" ref="BE509:BE515" si="164">IF(N509="základní",J509,0)</f>
        <v>0</v>
      </c>
      <c r="BF509" s="216">
        <f t="shared" ref="BF509:BF515" si="165">IF(N509="snížená",J509,0)</f>
        <v>0</v>
      </c>
      <c r="BG509" s="216">
        <f t="shared" ref="BG509:BG515" si="166">IF(N509="zákl. přenesená",J509,0)</f>
        <v>0</v>
      </c>
      <c r="BH509" s="216">
        <f t="shared" ref="BH509:BH515" si="167">IF(N509="sníž. přenesená",J509,0)</f>
        <v>0</v>
      </c>
      <c r="BI509" s="216">
        <f t="shared" ref="BI509:BI515" si="168">IF(N509="nulová",J509,0)</f>
        <v>0</v>
      </c>
      <c r="BJ509" s="25" t="s">
        <v>24</v>
      </c>
      <c r="BK509" s="216">
        <f t="shared" ref="BK509:BK515" si="169">ROUND(I509*H509,2)</f>
        <v>0</v>
      </c>
      <c r="BL509" s="25" t="s">
        <v>304</v>
      </c>
      <c r="BM509" s="25" t="s">
        <v>5917</v>
      </c>
    </row>
    <row r="510" spans="2:65" s="1" customFormat="1" ht="22.5" customHeight="1">
      <c r="B510" s="42"/>
      <c r="C510" s="205" t="s">
        <v>87</v>
      </c>
      <c r="D510" s="205" t="s">
        <v>230</v>
      </c>
      <c r="E510" s="206" t="s">
        <v>5606</v>
      </c>
      <c r="F510" s="207" t="s">
        <v>5607</v>
      </c>
      <c r="G510" s="208" t="s">
        <v>328</v>
      </c>
      <c r="H510" s="209">
        <v>6</v>
      </c>
      <c r="I510" s="210"/>
      <c r="J510" s="211">
        <f t="shared" si="160"/>
        <v>0</v>
      </c>
      <c r="K510" s="207" t="s">
        <v>234</v>
      </c>
      <c r="L510" s="62"/>
      <c r="M510" s="212" t="s">
        <v>22</v>
      </c>
      <c r="N510" s="213" t="s">
        <v>50</v>
      </c>
      <c r="O510" s="43"/>
      <c r="P510" s="214">
        <f t="shared" si="161"/>
        <v>0</v>
      </c>
      <c r="Q510" s="214">
        <v>0</v>
      </c>
      <c r="R510" s="214">
        <f t="shared" si="162"/>
        <v>0</v>
      </c>
      <c r="S510" s="214">
        <v>0</v>
      </c>
      <c r="T510" s="215">
        <f t="shared" si="163"/>
        <v>0</v>
      </c>
      <c r="AR510" s="25" t="s">
        <v>304</v>
      </c>
      <c r="AT510" s="25" t="s">
        <v>230</v>
      </c>
      <c r="AU510" s="25" t="s">
        <v>87</v>
      </c>
      <c r="AY510" s="25" t="s">
        <v>228</v>
      </c>
      <c r="BE510" s="216">
        <f t="shared" si="164"/>
        <v>0</v>
      </c>
      <c r="BF510" s="216">
        <f t="shared" si="165"/>
        <v>0</v>
      </c>
      <c r="BG510" s="216">
        <f t="shared" si="166"/>
        <v>0</v>
      </c>
      <c r="BH510" s="216">
        <f t="shared" si="167"/>
        <v>0</v>
      </c>
      <c r="BI510" s="216">
        <f t="shared" si="168"/>
        <v>0</v>
      </c>
      <c r="BJ510" s="25" t="s">
        <v>24</v>
      </c>
      <c r="BK510" s="216">
        <f t="shared" si="169"/>
        <v>0</v>
      </c>
      <c r="BL510" s="25" t="s">
        <v>304</v>
      </c>
      <c r="BM510" s="25" t="s">
        <v>5918</v>
      </c>
    </row>
    <row r="511" spans="2:65" s="1" customFormat="1" ht="22.5" customHeight="1">
      <c r="B511" s="42"/>
      <c r="C511" s="205" t="s">
        <v>101</v>
      </c>
      <c r="D511" s="205" t="s">
        <v>230</v>
      </c>
      <c r="E511" s="206" t="s">
        <v>5416</v>
      </c>
      <c r="F511" s="207" t="s">
        <v>5417</v>
      </c>
      <c r="G511" s="208" t="s">
        <v>328</v>
      </c>
      <c r="H511" s="209">
        <v>78</v>
      </c>
      <c r="I511" s="210"/>
      <c r="J511" s="211">
        <f t="shared" si="160"/>
        <v>0</v>
      </c>
      <c r="K511" s="207" t="s">
        <v>234</v>
      </c>
      <c r="L511" s="62"/>
      <c r="M511" s="212" t="s">
        <v>22</v>
      </c>
      <c r="N511" s="213" t="s">
        <v>50</v>
      </c>
      <c r="O511" s="43"/>
      <c r="P511" s="214">
        <f t="shared" si="161"/>
        <v>0</v>
      </c>
      <c r="Q511" s="214">
        <v>0</v>
      </c>
      <c r="R511" s="214">
        <f t="shared" si="162"/>
        <v>0</v>
      </c>
      <c r="S511" s="214">
        <v>0</v>
      </c>
      <c r="T511" s="215">
        <f t="shared" si="163"/>
        <v>0</v>
      </c>
      <c r="AR511" s="25" t="s">
        <v>304</v>
      </c>
      <c r="AT511" s="25" t="s">
        <v>230</v>
      </c>
      <c r="AU511" s="25" t="s">
        <v>87</v>
      </c>
      <c r="AY511" s="25" t="s">
        <v>228</v>
      </c>
      <c r="BE511" s="216">
        <f t="shared" si="164"/>
        <v>0</v>
      </c>
      <c r="BF511" s="216">
        <f t="shared" si="165"/>
        <v>0</v>
      </c>
      <c r="BG511" s="216">
        <f t="shared" si="166"/>
        <v>0</v>
      </c>
      <c r="BH511" s="216">
        <f t="shared" si="167"/>
        <v>0</v>
      </c>
      <c r="BI511" s="216">
        <f t="shared" si="168"/>
        <v>0</v>
      </c>
      <c r="BJ511" s="25" t="s">
        <v>24</v>
      </c>
      <c r="BK511" s="216">
        <f t="shared" si="169"/>
        <v>0</v>
      </c>
      <c r="BL511" s="25" t="s">
        <v>304</v>
      </c>
      <c r="BM511" s="25" t="s">
        <v>5919</v>
      </c>
    </row>
    <row r="512" spans="2:65" s="1" customFormat="1" ht="22.5" customHeight="1">
      <c r="B512" s="42"/>
      <c r="C512" s="205" t="s">
        <v>235</v>
      </c>
      <c r="D512" s="205" t="s">
        <v>230</v>
      </c>
      <c r="E512" s="206" t="s">
        <v>5419</v>
      </c>
      <c r="F512" s="207" t="s">
        <v>5420</v>
      </c>
      <c r="G512" s="208" t="s">
        <v>328</v>
      </c>
      <c r="H512" s="209">
        <v>54</v>
      </c>
      <c r="I512" s="210"/>
      <c r="J512" s="211">
        <f t="shared" si="160"/>
        <v>0</v>
      </c>
      <c r="K512" s="207" t="s">
        <v>234</v>
      </c>
      <c r="L512" s="62"/>
      <c r="M512" s="212" t="s">
        <v>22</v>
      </c>
      <c r="N512" s="213" t="s">
        <v>50</v>
      </c>
      <c r="O512" s="43"/>
      <c r="P512" s="214">
        <f t="shared" si="161"/>
        <v>0</v>
      </c>
      <c r="Q512" s="214">
        <v>0</v>
      </c>
      <c r="R512" s="214">
        <f t="shared" si="162"/>
        <v>0</v>
      </c>
      <c r="S512" s="214">
        <v>0</v>
      </c>
      <c r="T512" s="215">
        <f t="shared" si="163"/>
        <v>0</v>
      </c>
      <c r="AR512" s="25" t="s">
        <v>304</v>
      </c>
      <c r="AT512" s="25" t="s">
        <v>230</v>
      </c>
      <c r="AU512" s="25" t="s">
        <v>87</v>
      </c>
      <c r="AY512" s="25" t="s">
        <v>228</v>
      </c>
      <c r="BE512" s="216">
        <f t="shared" si="164"/>
        <v>0</v>
      </c>
      <c r="BF512" s="216">
        <f t="shared" si="165"/>
        <v>0</v>
      </c>
      <c r="BG512" s="216">
        <f t="shared" si="166"/>
        <v>0</v>
      </c>
      <c r="BH512" s="216">
        <f t="shared" si="167"/>
        <v>0</v>
      </c>
      <c r="BI512" s="216">
        <f t="shared" si="168"/>
        <v>0</v>
      </c>
      <c r="BJ512" s="25" t="s">
        <v>24</v>
      </c>
      <c r="BK512" s="216">
        <f t="shared" si="169"/>
        <v>0</v>
      </c>
      <c r="BL512" s="25" t="s">
        <v>304</v>
      </c>
      <c r="BM512" s="25" t="s">
        <v>5920</v>
      </c>
    </row>
    <row r="513" spans="2:65" s="1" customFormat="1" ht="22.5" customHeight="1">
      <c r="B513" s="42"/>
      <c r="C513" s="205" t="s">
        <v>251</v>
      </c>
      <c r="D513" s="205" t="s">
        <v>230</v>
      </c>
      <c r="E513" s="206" t="s">
        <v>5437</v>
      </c>
      <c r="F513" s="207" t="s">
        <v>5438</v>
      </c>
      <c r="G513" s="208" t="s">
        <v>328</v>
      </c>
      <c r="H513" s="209">
        <v>210</v>
      </c>
      <c r="I513" s="210"/>
      <c r="J513" s="211">
        <f t="shared" si="160"/>
        <v>0</v>
      </c>
      <c r="K513" s="207" t="s">
        <v>234</v>
      </c>
      <c r="L513" s="62"/>
      <c r="M513" s="212" t="s">
        <v>22</v>
      </c>
      <c r="N513" s="213" t="s">
        <v>50</v>
      </c>
      <c r="O513" s="43"/>
      <c r="P513" s="214">
        <f t="shared" si="161"/>
        <v>0</v>
      </c>
      <c r="Q513" s="214">
        <v>0</v>
      </c>
      <c r="R513" s="214">
        <f t="shared" si="162"/>
        <v>0</v>
      </c>
      <c r="S513" s="214">
        <v>0</v>
      </c>
      <c r="T513" s="215">
        <f t="shared" si="163"/>
        <v>0</v>
      </c>
      <c r="AR513" s="25" t="s">
        <v>304</v>
      </c>
      <c r="AT513" s="25" t="s">
        <v>230</v>
      </c>
      <c r="AU513" s="25" t="s">
        <v>87</v>
      </c>
      <c r="AY513" s="25" t="s">
        <v>228</v>
      </c>
      <c r="BE513" s="216">
        <f t="shared" si="164"/>
        <v>0</v>
      </c>
      <c r="BF513" s="216">
        <f t="shared" si="165"/>
        <v>0</v>
      </c>
      <c r="BG513" s="216">
        <f t="shared" si="166"/>
        <v>0</v>
      </c>
      <c r="BH513" s="216">
        <f t="shared" si="167"/>
        <v>0</v>
      </c>
      <c r="BI513" s="216">
        <f t="shared" si="168"/>
        <v>0</v>
      </c>
      <c r="BJ513" s="25" t="s">
        <v>24</v>
      </c>
      <c r="BK513" s="216">
        <f t="shared" si="169"/>
        <v>0</v>
      </c>
      <c r="BL513" s="25" t="s">
        <v>304</v>
      </c>
      <c r="BM513" s="25" t="s">
        <v>5921</v>
      </c>
    </row>
    <row r="514" spans="2:65" s="1" customFormat="1" ht="22.5" customHeight="1">
      <c r="B514" s="42"/>
      <c r="C514" s="205" t="s">
        <v>255</v>
      </c>
      <c r="D514" s="205" t="s">
        <v>230</v>
      </c>
      <c r="E514" s="206" t="s">
        <v>5443</v>
      </c>
      <c r="F514" s="207" t="s">
        <v>5444</v>
      </c>
      <c r="G514" s="208" t="s">
        <v>515</v>
      </c>
      <c r="H514" s="209">
        <v>8</v>
      </c>
      <c r="I514" s="210"/>
      <c r="J514" s="211">
        <f t="shared" si="160"/>
        <v>0</v>
      </c>
      <c r="K514" s="207" t="s">
        <v>234</v>
      </c>
      <c r="L514" s="62"/>
      <c r="M514" s="212" t="s">
        <v>22</v>
      </c>
      <c r="N514" s="213" t="s">
        <v>50</v>
      </c>
      <c r="O514" s="43"/>
      <c r="P514" s="214">
        <f t="shared" si="161"/>
        <v>0</v>
      </c>
      <c r="Q514" s="214">
        <v>0</v>
      </c>
      <c r="R514" s="214">
        <f t="shared" si="162"/>
        <v>0</v>
      </c>
      <c r="S514" s="214">
        <v>0</v>
      </c>
      <c r="T514" s="215">
        <f t="shared" si="163"/>
        <v>0</v>
      </c>
      <c r="AR514" s="25" t="s">
        <v>304</v>
      </c>
      <c r="AT514" s="25" t="s">
        <v>230</v>
      </c>
      <c r="AU514" s="25" t="s">
        <v>87</v>
      </c>
      <c r="AY514" s="25" t="s">
        <v>228</v>
      </c>
      <c r="BE514" s="216">
        <f t="shared" si="164"/>
        <v>0</v>
      </c>
      <c r="BF514" s="216">
        <f t="shared" si="165"/>
        <v>0</v>
      </c>
      <c r="BG514" s="216">
        <f t="shared" si="166"/>
        <v>0</v>
      </c>
      <c r="BH514" s="216">
        <f t="shared" si="167"/>
        <v>0</v>
      </c>
      <c r="BI514" s="216">
        <f t="shared" si="168"/>
        <v>0</v>
      </c>
      <c r="BJ514" s="25" t="s">
        <v>24</v>
      </c>
      <c r="BK514" s="216">
        <f t="shared" si="169"/>
        <v>0</v>
      </c>
      <c r="BL514" s="25" t="s">
        <v>304</v>
      </c>
      <c r="BM514" s="25" t="s">
        <v>5922</v>
      </c>
    </row>
    <row r="515" spans="2:65" s="1" customFormat="1" ht="22.5" customHeight="1">
      <c r="B515" s="42"/>
      <c r="C515" s="205" t="s">
        <v>260</v>
      </c>
      <c r="D515" s="205" t="s">
        <v>230</v>
      </c>
      <c r="E515" s="206" t="s">
        <v>5449</v>
      </c>
      <c r="F515" s="207" t="s">
        <v>5450</v>
      </c>
      <c r="G515" s="208" t="s">
        <v>1024</v>
      </c>
      <c r="H515" s="279"/>
      <c r="I515" s="210"/>
      <c r="J515" s="211">
        <f t="shared" si="160"/>
        <v>0</v>
      </c>
      <c r="K515" s="207" t="s">
        <v>234</v>
      </c>
      <c r="L515" s="62"/>
      <c r="M515" s="212" t="s">
        <v>22</v>
      </c>
      <c r="N515" s="213" t="s">
        <v>50</v>
      </c>
      <c r="O515" s="43"/>
      <c r="P515" s="214">
        <f t="shared" si="161"/>
        <v>0</v>
      </c>
      <c r="Q515" s="214">
        <v>0</v>
      </c>
      <c r="R515" s="214">
        <f t="shared" si="162"/>
        <v>0</v>
      </c>
      <c r="S515" s="214">
        <v>0</v>
      </c>
      <c r="T515" s="215">
        <f t="shared" si="163"/>
        <v>0</v>
      </c>
      <c r="AR515" s="25" t="s">
        <v>304</v>
      </c>
      <c r="AT515" s="25" t="s">
        <v>230</v>
      </c>
      <c r="AU515" s="25" t="s">
        <v>87</v>
      </c>
      <c r="AY515" s="25" t="s">
        <v>228</v>
      </c>
      <c r="BE515" s="216">
        <f t="shared" si="164"/>
        <v>0</v>
      </c>
      <c r="BF515" s="216">
        <f t="shared" si="165"/>
        <v>0</v>
      </c>
      <c r="BG515" s="216">
        <f t="shared" si="166"/>
        <v>0</v>
      </c>
      <c r="BH515" s="216">
        <f t="shared" si="167"/>
        <v>0</v>
      </c>
      <c r="BI515" s="216">
        <f t="shared" si="168"/>
        <v>0</v>
      </c>
      <c r="BJ515" s="25" t="s">
        <v>24</v>
      </c>
      <c r="BK515" s="216">
        <f t="shared" si="169"/>
        <v>0</v>
      </c>
      <c r="BL515" s="25" t="s">
        <v>304</v>
      </c>
      <c r="BM515" s="25" t="s">
        <v>5923</v>
      </c>
    </row>
    <row r="516" spans="2:65" s="11" customFormat="1" ht="29.85" customHeight="1">
      <c r="B516" s="188"/>
      <c r="C516" s="189"/>
      <c r="D516" s="202" t="s">
        <v>78</v>
      </c>
      <c r="E516" s="203" t="s">
        <v>3151</v>
      </c>
      <c r="F516" s="203" t="s">
        <v>5452</v>
      </c>
      <c r="G516" s="189"/>
      <c r="H516" s="189"/>
      <c r="I516" s="192"/>
      <c r="J516" s="204">
        <f>BK516</f>
        <v>0</v>
      </c>
      <c r="K516" s="189"/>
      <c r="L516" s="194"/>
      <c r="M516" s="195"/>
      <c r="N516" s="196"/>
      <c r="O516" s="196"/>
      <c r="P516" s="197">
        <f>SUM(P517:P542)</f>
        <v>0</v>
      </c>
      <c r="Q516" s="196"/>
      <c r="R516" s="197">
        <f>SUM(R517:R542)</f>
        <v>0</v>
      </c>
      <c r="S516" s="196"/>
      <c r="T516" s="198">
        <f>SUM(T517:T542)</f>
        <v>0</v>
      </c>
      <c r="AR516" s="199" t="s">
        <v>87</v>
      </c>
      <c r="AT516" s="200" t="s">
        <v>78</v>
      </c>
      <c r="AU516" s="200" t="s">
        <v>24</v>
      </c>
      <c r="AY516" s="199" t="s">
        <v>228</v>
      </c>
      <c r="BK516" s="201">
        <f>SUM(BK517:BK542)</f>
        <v>0</v>
      </c>
    </row>
    <row r="517" spans="2:65" s="1" customFormat="1" ht="22.5" customHeight="1">
      <c r="B517" s="42"/>
      <c r="C517" s="205" t="s">
        <v>24</v>
      </c>
      <c r="D517" s="205" t="s">
        <v>230</v>
      </c>
      <c r="E517" s="206" t="s">
        <v>5453</v>
      </c>
      <c r="F517" s="207" t="s">
        <v>5454</v>
      </c>
      <c r="G517" s="208" t="s">
        <v>515</v>
      </c>
      <c r="H517" s="209">
        <v>2</v>
      </c>
      <c r="I517" s="210"/>
      <c r="J517" s="211">
        <f t="shared" ref="J517:J542" si="170">ROUND(I517*H517,2)</f>
        <v>0</v>
      </c>
      <c r="K517" s="207" t="s">
        <v>234</v>
      </c>
      <c r="L517" s="62"/>
      <c r="M517" s="212" t="s">
        <v>22</v>
      </c>
      <c r="N517" s="213" t="s">
        <v>50</v>
      </c>
      <c r="O517" s="43"/>
      <c r="P517" s="214">
        <f t="shared" ref="P517:P542" si="171">O517*H517</f>
        <v>0</v>
      </c>
      <c r="Q517" s="214">
        <v>0</v>
      </c>
      <c r="R517" s="214">
        <f t="shared" ref="R517:R542" si="172">Q517*H517</f>
        <v>0</v>
      </c>
      <c r="S517" s="214">
        <v>0</v>
      </c>
      <c r="T517" s="215">
        <f t="shared" ref="T517:T542" si="173">S517*H517</f>
        <v>0</v>
      </c>
      <c r="AR517" s="25" t="s">
        <v>304</v>
      </c>
      <c r="AT517" s="25" t="s">
        <v>230</v>
      </c>
      <c r="AU517" s="25" t="s">
        <v>87</v>
      </c>
      <c r="AY517" s="25" t="s">
        <v>228</v>
      </c>
      <c r="BE517" s="216">
        <f t="shared" ref="BE517:BE542" si="174">IF(N517="základní",J517,0)</f>
        <v>0</v>
      </c>
      <c r="BF517" s="216">
        <f t="shared" ref="BF517:BF542" si="175">IF(N517="snížená",J517,0)</f>
        <v>0</v>
      </c>
      <c r="BG517" s="216">
        <f t="shared" ref="BG517:BG542" si="176">IF(N517="zákl. přenesená",J517,0)</f>
        <v>0</v>
      </c>
      <c r="BH517" s="216">
        <f t="shared" ref="BH517:BH542" si="177">IF(N517="sníž. přenesená",J517,0)</f>
        <v>0</v>
      </c>
      <c r="BI517" s="216">
        <f t="shared" ref="BI517:BI542" si="178">IF(N517="nulová",J517,0)</f>
        <v>0</v>
      </c>
      <c r="BJ517" s="25" t="s">
        <v>24</v>
      </c>
      <c r="BK517" s="216">
        <f t="shared" ref="BK517:BK542" si="179">ROUND(I517*H517,2)</f>
        <v>0</v>
      </c>
      <c r="BL517" s="25" t="s">
        <v>304</v>
      </c>
      <c r="BM517" s="25" t="s">
        <v>5924</v>
      </c>
    </row>
    <row r="518" spans="2:65" s="1" customFormat="1" ht="22.5" customHeight="1">
      <c r="B518" s="42"/>
      <c r="C518" s="205" t="s">
        <v>87</v>
      </c>
      <c r="D518" s="205" t="s">
        <v>230</v>
      </c>
      <c r="E518" s="206" t="s">
        <v>5456</v>
      </c>
      <c r="F518" s="207" t="s">
        <v>5457</v>
      </c>
      <c r="G518" s="208" t="s">
        <v>515</v>
      </c>
      <c r="H518" s="209">
        <v>26</v>
      </c>
      <c r="I518" s="210"/>
      <c r="J518" s="211">
        <f t="shared" si="170"/>
        <v>0</v>
      </c>
      <c r="K518" s="207" t="s">
        <v>234</v>
      </c>
      <c r="L518" s="62"/>
      <c r="M518" s="212" t="s">
        <v>22</v>
      </c>
      <c r="N518" s="213" t="s">
        <v>50</v>
      </c>
      <c r="O518" s="43"/>
      <c r="P518" s="214">
        <f t="shared" si="171"/>
        <v>0</v>
      </c>
      <c r="Q518" s="214">
        <v>0</v>
      </c>
      <c r="R518" s="214">
        <f t="shared" si="172"/>
        <v>0</v>
      </c>
      <c r="S518" s="214">
        <v>0</v>
      </c>
      <c r="T518" s="215">
        <f t="shared" si="173"/>
        <v>0</v>
      </c>
      <c r="AR518" s="25" t="s">
        <v>304</v>
      </c>
      <c r="AT518" s="25" t="s">
        <v>230</v>
      </c>
      <c r="AU518" s="25" t="s">
        <v>87</v>
      </c>
      <c r="AY518" s="25" t="s">
        <v>228</v>
      </c>
      <c r="BE518" s="216">
        <f t="shared" si="174"/>
        <v>0</v>
      </c>
      <c r="BF518" s="216">
        <f t="shared" si="175"/>
        <v>0</v>
      </c>
      <c r="BG518" s="216">
        <f t="shared" si="176"/>
        <v>0</v>
      </c>
      <c r="BH518" s="216">
        <f t="shared" si="177"/>
        <v>0</v>
      </c>
      <c r="BI518" s="216">
        <f t="shared" si="178"/>
        <v>0</v>
      </c>
      <c r="BJ518" s="25" t="s">
        <v>24</v>
      </c>
      <c r="BK518" s="216">
        <f t="shared" si="179"/>
        <v>0</v>
      </c>
      <c r="BL518" s="25" t="s">
        <v>304</v>
      </c>
      <c r="BM518" s="25" t="s">
        <v>5925</v>
      </c>
    </row>
    <row r="519" spans="2:65" s="1" customFormat="1" ht="22.5" customHeight="1">
      <c r="B519" s="42"/>
      <c r="C519" s="205" t="s">
        <v>101</v>
      </c>
      <c r="D519" s="205" t="s">
        <v>230</v>
      </c>
      <c r="E519" s="206" t="s">
        <v>5623</v>
      </c>
      <c r="F519" s="207" t="s">
        <v>5624</v>
      </c>
      <c r="G519" s="208" t="s">
        <v>515</v>
      </c>
      <c r="H519" s="209">
        <v>4</v>
      </c>
      <c r="I519" s="210"/>
      <c r="J519" s="211">
        <f t="shared" si="170"/>
        <v>0</v>
      </c>
      <c r="K519" s="207" t="s">
        <v>234</v>
      </c>
      <c r="L519" s="62"/>
      <c r="M519" s="212" t="s">
        <v>22</v>
      </c>
      <c r="N519" s="213" t="s">
        <v>50</v>
      </c>
      <c r="O519" s="43"/>
      <c r="P519" s="214">
        <f t="shared" si="171"/>
        <v>0</v>
      </c>
      <c r="Q519" s="214">
        <v>0</v>
      </c>
      <c r="R519" s="214">
        <f t="shared" si="172"/>
        <v>0</v>
      </c>
      <c r="S519" s="214">
        <v>0</v>
      </c>
      <c r="T519" s="215">
        <f t="shared" si="173"/>
        <v>0</v>
      </c>
      <c r="AR519" s="25" t="s">
        <v>304</v>
      </c>
      <c r="AT519" s="25" t="s">
        <v>230</v>
      </c>
      <c r="AU519" s="25" t="s">
        <v>87</v>
      </c>
      <c r="AY519" s="25" t="s">
        <v>228</v>
      </c>
      <c r="BE519" s="216">
        <f t="shared" si="174"/>
        <v>0</v>
      </c>
      <c r="BF519" s="216">
        <f t="shared" si="175"/>
        <v>0</v>
      </c>
      <c r="BG519" s="216">
        <f t="shared" si="176"/>
        <v>0</v>
      </c>
      <c r="BH519" s="216">
        <f t="shared" si="177"/>
        <v>0</v>
      </c>
      <c r="BI519" s="216">
        <f t="shared" si="178"/>
        <v>0</v>
      </c>
      <c r="BJ519" s="25" t="s">
        <v>24</v>
      </c>
      <c r="BK519" s="216">
        <f t="shared" si="179"/>
        <v>0</v>
      </c>
      <c r="BL519" s="25" t="s">
        <v>304</v>
      </c>
      <c r="BM519" s="25" t="s">
        <v>5926</v>
      </c>
    </row>
    <row r="520" spans="2:65" s="1" customFormat="1" ht="22.5" customHeight="1">
      <c r="B520" s="42"/>
      <c r="C520" s="205" t="s">
        <v>235</v>
      </c>
      <c r="D520" s="205" t="s">
        <v>230</v>
      </c>
      <c r="E520" s="206" t="s">
        <v>5462</v>
      </c>
      <c r="F520" s="207" t="s">
        <v>5463</v>
      </c>
      <c r="G520" s="208" t="s">
        <v>515</v>
      </c>
      <c r="H520" s="209">
        <v>42</v>
      </c>
      <c r="I520" s="210"/>
      <c r="J520" s="211">
        <f t="shared" si="170"/>
        <v>0</v>
      </c>
      <c r="K520" s="207" t="s">
        <v>234</v>
      </c>
      <c r="L520" s="62"/>
      <c r="M520" s="212" t="s">
        <v>22</v>
      </c>
      <c r="N520" s="213" t="s">
        <v>50</v>
      </c>
      <c r="O520" s="43"/>
      <c r="P520" s="214">
        <f t="shared" si="171"/>
        <v>0</v>
      </c>
      <c r="Q520" s="214">
        <v>0</v>
      </c>
      <c r="R520" s="214">
        <f t="shared" si="172"/>
        <v>0</v>
      </c>
      <c r="S520" s="214">
        <v>0</v>
      </c>
      <c r="T520" s="215">
        <f t="shared" si="173"/>
        <v>0</v>
      </c>
      <c r="AR520" s="25" t="s">
        <v>304</v>
      </c>
      <c r="AT520" s="25" t="s">
        <v>230</v>
      </c>
      <c r="AU520" s="25" t="s">
        <v>87</v>
      </c>
      <c r="AY520" s="25" t="s">
        <v>228</v>
      </c>
      <c r="BE520" s="216">
        <f t="shared" si="174"/>
        <v>0</v>
      </c>
      <c r="BF520" s="216">
        <f t="shared" si="175"/>
        <v>0</v>
      </c>
      <c r="BG520" s="216">
        <f t="shared" si="176"/>
        <v>0</v>
      </c>
      <c r="BH520" s="216">
        <f t="shared" si="177"/>
        <v>0</v>
      </c>
      <c r="BI520" s="216">
        <f t="shared" si="178"/>
        <v>0</v>
      </c>
      <c r="BJ520" s="25" t="s">
        <v>24</v>
      </c>
      <c r="BK520" s="216">
        <f t="shared" si="179"/>
        <v>0</v>
      </c>
      <c r="BL520" s="25" t="s">
        <v>304</v>
      </c>
      <c r="BM520" s="25" t="s">
        <v>5927</v>
      </c>
    </row>
    <row r="521" spans="2:65" s="1" customFormat="1" ht="22.5" customHeight="1">
      <c r="B521" s="42"/>
      <c r="C521" s="205" t="s">
        <v>251</v>
      </c>
      <c r="D521" s="205" t="s">
        <v>230</v>
      </c>
      <c r="E521" s="206" t="s">
        <v>5827</v>
      </c>
      <c r="F521" s="207" t="s">
        <v>5828</v>
      </c>
      <c r="G521" s="208" t="s">
        <v>515</v>
      </c>
      <c r="H521" s="209">
        <v>6</v>
      </c>
      <c r="I521" s="210"/>
      <c r="J521" s="211">
        <f t="shared" si="170"/>
        <v>0</v>
      </c>
      <c r="K521" s="207" t="s">
        <v>234</v>
      </c>
      <c r="L521" s="62"/>
      <c r="M521" s="212" t="s">
        <v>22</v>
      </c>
      <c r="N521" s="213" t="s">
        <v>50</v>
      </c>
      <c r="O521" s="43"/>
      <c r="P521" s="214">
        <f t="shared" si="171"/>
        <v>0</v>
      </c>
      <c r="Q521" s="214">
        <v>0</v>
      </c>
      <c r="R521" s="214">
        <f t="shared" si="172"/>
        <v>0</v>
      </c>
      <c r="S521" s="214">
        <v>0</v>
      </c>
      <c r="T521" s="215">
        <f t="shared" si="173"/>
        <v>0</v>
      </c>
      <c r="AR521" s="25" t="s">
        <v>304</v>
      </c>
      <c r="AT521" s="25" t="s">
        <v>230</v>
      </c>
      <c r="AU521" s="25" t="s">
        <v>87</v>
      </c>
      <c r="AY521" s="25" t="s">
        <v>228</v>
      </c>
      <c r="BE521" s="216">
        <f t="shared" si="174"/>
        <v>0</v>
      </c>
      <c r="BF521" s="216">
        <f t="shared" si="175"/>
        <v>0</v>
      </c>
      <c r="BG521" s="216">
        <f t="shared" si="176"/>
        <v>0</v>
      </c>
      <c r="BH521" s="216">
        <f t="shared" si="177"/>
        <v>0</v>
      </c>
      <c r="BI521" s="216">
        <f t="shared" si="178"/>
        <v>0</v>
      </c>
      <c r="BJ521" s="25" t="s">
        <v>24</v>
      </c>
      <c r="BK521" s="216">
        <f t="shared" si="179"/>
        <v>0</v>
      </c>
      <c r="BL521" s="25" t="s">
        <v>304</v>
      </c>
      <c r="BM521" s="25" t="s">
        <v>5928</v>
      </c>
    </row>
    <row r="522" spans="2:65" s="1" customFormat="1" ht="22.5" customHeight="1">
      <c r="B522" s="42"/>
      <c r="C522" s="205" t="s">
        <v>255</v>
      </c>
      <c r="D522" s="205" t="s">
        <v>230</v>
      </c>
      <c r="E522" s="206" t="s">
        <v>5465</v>
      </c>
      <c r="F522" s="207" t="s">
        <v>5466</v>
      </c>
      <c r="G522" s="208" t="s">
        <v>515</v>
      </c>
      <c r="H522" s="209">
        <v>2</v>
      </c>
      <c r="I522" s="210"/>
      <c r="J522" s="211">
        <f t="shared" si="170"/>
        <v>0</v>
      </c>
      <c r="K522" s="207" t="s">
        <v>234</v>
      </c>
      <c r="L522" s="62"/>
      <c r="M522" s="212" t="s">
        <v>22</v>
      </c>
      <c r="N522" s="213" t="s">
        <v>50</v>
      </c>
      <c r="O522" s="43"/>
      <c r="P522" s="214">
        <f t="shared" si="171"/>
        <v>0</v>
      </c>
      <c r="Q522" s="214">
        <v>0</v>
      </c>
      <c r="R522" s="214">
        <f t="shared" si="172"/>
        <v>0</v>
      </c>
      <c r="S522" s="214">
        <v>0</v>
      </c>
      <c r="T522" s="215">
        <f t="shared" si="173"/>
        <v>0</v>
      </c>
      <c r="AR522" s="25" t="s">
        <v>304</v>
      </c>
      <c r="AT522" s="25" t="s">
        <v>230</v>
      </c>
      <c r="AU522" s="25" t="s">
        <v>87</v>
      </c>
      <c r="AY522" s="25" t="s">
        <v>228</v>
      </c>
      <c r="BE522" s="216">
        <f t="shared" si="174"/>
        <v>0</v>
      </c>
      <c r="BF522" s="216">
        <f t="shared" si="175"/>
        <v>0</v>
      </c>
      <c r="BG522" s="216">
        <f t="shared" si="176"/>
        <v>0</v>
      </c>
      <c r="BH522" s="216">
        <f t="shared" si="177"/>
        <v>0</v>
      </c>
      <c r="BI522" s="216">
        <f t="shared" si="178"/>
        <v>0</v>
      </c>
      <c r="BJ522" s="25" t="s">
        <v>24</v>
      </c>
      <c r="BK522" s="216">
        <f t="shared" si="179"/>
        <v>0</v>
      </c>
      <c r="BL522" s="25" t="s">
        <v>304</v>
      </c>
      <c r="BM522" s="25" t="s">
        <v>5929</v>
      </c>
    </row>
    <row r="523" spans="2:65" s="1" customFormat="1" ht="22.5" customHeight="1">
      <c r="B523" s="42"/>
      <c r="C523" s="205" t="s">
        <v>260</v>
      </c>
      <c r="D523" s="205" t="s">
        <v>230</v>
      </c>
      <c r="E523" s="206" t="s">
        <v>5483</v>
      </c>
      <c r="F523" s="207" t="s">
        <v>5484</v>
      </c>
      <c r="G523" s="208" t="s">
        <v>515</v>
      </c>
      <c r="H523" s="209">
        <v>4</v>
      </c>
      <c r="I523" s="210"/>
      <c r="J523" s="211">
        <f t="shared" si="170"/>
        <v>0</v>
      </c>
      <c r="K523" s="207" t="s">
        <v>234</v>
      </c>
      <c r="L523" s="62"/>
      <c r="M523" s="212" t="s">
        <v>22</v>
      </c>
      <c r="N523" s="213" t="s">
        <v>50</v>
      </c>
      <c r="O523" s="43"/>
      <c r="P523" s="214">
        <f t="shared" si="171"/>
        <v>0</v>
      </c>
      <c r="Q523" s="214">
        <v>0</v>
      </c>
      <c r="R523" s="214">
        <f t="shared" si="172"/>
        <v>0</v>
      </c>
      <c r="S523" s="214">
        <v>0</v>
      </c>
      <c r="T523" s="215">
        <f t="shared" si="173"/>
        <v>0</v>
      </c>
      <c r="AR523" s="25" t="s">
        <v>304</v>
      </c>
      <c r="AT523" s="25" t="s">
        <v>230</v>
      </c>
      <c r="AU523" s="25" t="s">
        <v>87</v>
      </c>
      <c r="AY523" s="25" t="s">
        <v>228</v>
      </c>
      <c r="BE523" s="216">
        <f t="shared" si="174"/>
        <v>0</v>
      </c>
      <c r="BF523" s="216">
        <f t="shared" si="175"/>
        <v>0</v>
      </c>
      <c r="BG523" s="216">
        <f t="shared" si="176"/>
        <v>0</v>
      </c>
      <c r="BH523" s="216">
        <f t="shared" si="177"/>
        <v>0</v>
      </c>
      <c r="BI523" s="216">
        <f t="shared" si="178"/>
        <v>0</v>
      </c>
      <c r="BJ523" s="25" t="s">
        <v>24</v>
      </c>
      <c r="BK523" s="216">
        <f t="shared" si="179"/>
        <v>0</v>
      </c>
      <c r="BL523" s="25" t="s">
        <v>304</v>
      </c>
      <c r="BM523" s="25" t="s">
        <v>5930</v>
      </c>
    </row>
    <row r="524" spans="2:65" s="1" customFormat="1" ht="22.5" customHeight="1">
      <c r="B524" s="42"/>
      <c r="C524" s="205" t="s">
        <v>267</v>
      </c>
      <c r="D524" s="205" t="s">
        <v>230</v>
      </c>
      <c r="E524" s="206" t="s">
        <v>5931</v>
      </c>
      <c r="F524" s="207" t="s">
        <v>5932</v>
      </c>
      <c r="G524" s="208" t="s">
        <v>852</v>
      </c>
      <c r="H524" s="209">
        <v>2</v>
      </c>
      <c r="I524" s="210"/>
      <c r="J524" s="211">
        <f t="shared" si="170"/>
        <v>0</v>
      </c>
      <c r="K524" s="207" t="s">
        <v>3144</v>
      </c>
      <c r="L524" s="62"/>
      <c r="M524" s="212" t="s">
        <v>22</v>
      </c>
      <c r="N524" s="213" t="s">
        <v>50</v>
      </c>
      <c r="O524" s="43"/>
      <c r="P524" s="214">
        <f t="shared" si="171"/>
        <v>0</v>
      </c>
      <c r="Q524" s="214">
        <v>0</v>
      </c>
      <c r="R524" s="214">
        <f t="shared" si="172"/>
        <v>0</v>
      </c>
      <c r="S524" s="214">
        <v>0</v>
      </c>
      <c r="T524" s="215">
        <f t="shared" si="173"/>
        <v>0</v>
      </c>
      <c r="AR524" s="25" t="s">
        <v>304</v>
      </c>
      <c r="AT524" s="25" t="s">
        <v>230</v>
      </c>
      <c r="AU524" s="25" t="s">
        <v>87</v>
      </c>
      <c r="AY524" s="25" t="s">
        <v>228</v>
      </c>
      <c r="BE524" s="216">
        <f t="shared" si="174"/>
        <v>0</v>
      </c>
      <c r="BF524" s="216">
        <f t="shared" si="175"/>
        <v>0</v>
      </c>
      <c r="BG524" s="216">
        <f t="shared" si="176"/>
        <v>0</v>
      </c>
      <c r="BH524" s="216">
        <f t="shared" si="177"/>
        <v>0</v>
      </c>
      <c r="BI524" s="216">
        <f t="shared" si="178"/>
        <v>0</v>
      </c>
      <c r="BJ524" s="25" t="s">
        <v>24</v>
      </c>
      <c r="BK524" s="216">
        <f t="shared" si="179"/>
        <v>0</v>
      </c>
      <c r="BL524" s="25" t="s">
        <v>304</v>
      </c>
      <c r="BM524" s="25" t="s">
        <v>5933</v>
      </c>
    </row>
    <row r="525" spans="2:65" s="1" customFormat="1" ht="22.5" customHeight="1">
      <c r="B525" s="42"/>
      <c r="C525" s="205" t="s">
        <v>272</v>
      </c>
      <c r="D525" s="205" t="s">
        <v>230</v>
      </c>
      <c r="E525" s="206" t="s">
        <v>5934</v>
      </c>
      <c r="F525" s="207" t="s">
        <v>5935</v>
      </c>
      <c r="G525" s="208" t="s">
        <v>852</v>
      </c>
      <c r="H525" s="209">
        <v>2</v>
      </c>
      <c r="I525" s="210"/>
      <c r="J525" s="211">
        <f t="shared" si="170"/>
        <v>0</v>
      </c>
      <c r="K525" s="207" t="s">
        <v>3144</v>
      </c>
      <c r="L525" s="62"/>
      <c r="M525" s="212" t="s">
        <v>22</v>
      </c>
      <c r="N525" s="213" t="s">
        <v>50</v>
      </c>
      <c r="O525" s="43"/>
      <c r="P525" s="214">
        <f t="shared" si="171"/>
        <v>0</v>
      </c>
      <c r="Q525" s="214">
        <v>0</v>
      </c>
      <c r="R525" s="214">
        <f t="shared" si="172"/>
        <v>0</v>
      </c>
      <c r="S525" s="214">
        <v>0</v>
      </c>
      <c r="T525" s="215">
        <f t="shared" si="173"/>
        <v>0</v>
      </c>
      <c r="AR525" s="25" t="s">
        <v>304</v>
      </c>
      <c r="AT525" s="25" t="s">
        <v>230</v>
      </c>
      <c r="AU525" s="25" t="s">
        <v>87</v>
      </c>
      <c r="AY525" s="25" t="s">
        <v>228</v>
      </c>
      <c r="BE525" s="216">
        <f t="shared" si="174"/>
        <v>0</v>
      </c>
      <c r="BF525" s="216">
        <f t="shared" si="175"/>
        <v>0</v>
      </c>
      <c r="BG525" s="216">
        <f t="shared" si="176"/>
        <v>0</v>
      </c>
      <c r="BH525" s="216">
        <f t="shared" si="177"/>
        <v>0</v>
      </c>
      <c r="BI525" s="216">
        <f t="shared" si="178"/>
        <v>0</v>
      </c>
      <c r="BJ525" s="25" t="s">
        <v>24</v>
      </c>
      <c r="BK525" s="216">
        <f t="shared" si="179"/>
        <v>0</v>
      </c>
      <c r="BL525" s="25" t="s">
        <v>304</v>
      </c>
      <c r="BM525" s="25" t="s">
        <v>5936</v>
      </c>
    </row>
    <row r="526" spans="2:65" s="1" customFormat="1" ht="22.5" customHeight="1">
      <c r="B526" s="42"/>
      <c r="C526" s="205" t="s">
        <v>29</v>
      </c>
      <c r="D526" s="205" t="s">
        <v>230</v>
      </c>
      <c r="E526" s="206" t="s">
        <v>5835</v>
      </c>
      <c r="F526" s="207" t="s">
        <v>5836</v>
      </c>
      <c r="G526" s="208" t="s">
        <v>852</v>
      </c>
      <c r="H526" s="209">
        <v>2</v>
      </c>
      <c r="I526" s="210"/>
      <c r="J526" s="211">
        <f t="shared" si="170"/>
        <v>0</v>
      </c>
      <c r="K526" s="207" t="s">
        <v>3144</v>
      </c>
      <c r="L526" s="62"/>
      <c r="M526" s="212" t="s">
        <v>22</v>
      </c>
      <c r="N526" s="213" t="s">
        <v>50</v>
      </c>
      <c r="O526" s="43"/>
      <c r="P526" s="214">
        <f t="shared" si="171"/>
        <v>0</v>
      </c>
      <c r="Q526" s="214">
        <v>0</v>
      </c>
      <c r="R526" s="214">
        <f t="shared" si="172"/>
        <v>0</v>
      </c>
      <c r="S526" s="214">
        <v>0</v>
      </c>
      <c r="T526" s="215">
        <f t="shared" si="173"/>
        <v>0</v>
      </c>
      <c r="AR526" s="25" t="s">
        <v>304</v>
      </c>
      <c r="AT526" s="25" t="s">
        <v>230</v>
      </c>
      <c r="AU526" s="25" t="s">
        <v>87</v>
      </c>
      <c r="AY526" s="25" t="s">
        <v>228</v>
      </c>
      <c r="BE526" s="216">
        <f t="shared" si="174"/>
        <v>0</v>
      </c>
      <c r="BF526" s="216">
        <f t="shared" si="175"/>
        <v>0</v>
      </c>
      <c r="BG526" s="216">
        <f t="shared" si="176"/>
        <v>0</v>
      </c>
      <c r="BH526" s="216">
        <f t="shared" si="177"/>
        <v>0</v>
      </c>
      <c r="BI526" s="216">
        <f t="shared" si="178"/>
        <v>0</v>
      </c>
      <c r="BJ526" s="25" t="s">
        <v>24</v>
      </c>
      <c r="BK526" s="216">
        <f t="shared" si="179"/>
        <v>0</v>
      </c>
      <c r="BL526" s="25" t="s">
        <v>304</v>
      </c>
      <c r="BM526" s="25" t="s">
        <v>5937</v>
      </c>
    </row>
    <row r="527" spans="2:65" s="1" customFormat="1" ht="22.5" customHeight="1">
      <c r="B527" s="42"/>
      <c r="C527" s="205" t="s">
        <v>280</v>
      </c>
      <c r="D527" s="205" t="s">
        <v>230</v>
      </c>
      <c r="E527" s="206" t="s">
        <v>5838</v>
      </c>
      <c r="F527" s="207" t="s">
        <v>5632</v>
      </c>
      <c r="G527" s="208" t="s">
        <v>852</v>
      </c>
      <c r="H527" s="209">
        <v>12</v>
      </c>
      <c r="I527" s="210"/>
      <c r="J527" s="211">
        <f t="shared" si="170"/>
        <v>0</v>
      </c>
      <c r="K527" s="207" t="s">
        <v>3144</v>
      </c>
      <c r="L527" s="62"/>
      <c r="M527" s="212" t="s">
        <v>22</v>
      </c>
      <c r="N527" s="213" t="s">
        <v>50</v>
      </c>
      <c r="O527" s="43"/>
      <c r="P527" s="214">
        <f t="shared" si="171"/>
        <v>0</v>
      </c>
      <c r="Q527" s="214">
        <v>0</v>
      </c>
      <c r="R527" s="214">
        <f t="shared" si="172"/>
        <v>0</v>
      </c>
      <c r="S527" s="214">
        <v>0</v>
      </c>
      <c r="T527" s="215">
        <f t="shared" si="173"/>
        <v>0</v>
      </c>
      <c r="AR527" s="25" t="s">
        <v>304</v>
      </c>
      <c r="AT527" s="25" t="s">
        <v>230</v>
      </c>
      <c r="AU527" s="25" t="s">
        <v>87</v>
      </c>
      <c r="AY527" s="25" t="s">
        <v>228</v>
      </c>
      <c r="BE527" s="216">
        <f t="shared" si="174"/>
        <v>0</v>
      </c>
      <c r="BF527" s="216">
        <f t="shared" si="175"/>
        <v>0</v>
      </c>
      <c r="BG527" s="216">
        <f t="shared" si="176"/>
        <v>0</v>
      </c>
      <c r="BH527" s="216">
        <f t="shared" si="177"/>
        <v>0</v>
      </c>
      <c r="BI527" s="216">
        <f t="shared" si="178"/>
        <v>0</v>
      </c>
      <c r="BJ527" s="25" t="s">
        <v>24</v>
      </c>
      <c r="BK527" s="216">
        <f t="shared" si="179"/>
        <v>0</v>
      </c>
      <c r="BL527" s="25" t="s">
        <v>304</v>
      </c>
      <c r="BM527" s="25" t="s">
        <v>5938</v>
      </c>
    </row>
    <row r="528" spans="2:65" s="1" customFormat="1" ht="22.5" customHeight="1">
      <c r="B528" s="42"/>
      <c r="C528" s="205" t="s">
        <v>285</v>
      </c>
      <c r="D528" s="205" t="s">
        <v>230</v>
      </c>
      <c r="E528" s="206" t="s">
        <v>5840</v>
      </c>
      <c r="F528" s="207" t="s">
        <v>5841</v>
      </c>
      <c r="G528" s="208" t="s">
        <v>852</v>
      </c>
      <c r="H528" s="209">
        <v>2</v>
      </c>
      <c r="I528" s="210"/>
      <c r="J528" s="211">
        <f t="shared" si="170"/>
        <v>0</v>
      </c>
      <c r="K528" s="207" t="s">
        <v>3144</v>
      </c>
      <c r="L528" s="62"/>
      <c r="M528" s="212" t="s">
        <v>22</v>
      </c>
      <c r="N528" s="213" t="s">
        <v>50</v>
      </c>
      <c r="O528" s="43"/>
      <c r="P528" s="214">
        <f t="shared" si="171"/>
        <v>0</v>
      </c>
      <c r="Q528" s="214">
        <v>0</v>
      </c>
      <c r="R528" s="214">
        <f t="shared" si="172"/>
        <v>0</v>
      </c>
      <c r="S528" s="214">
        <v>0</v>
      </c>
      <c r="T528" s="215">
        <f t="shared" si="173"/>
        <v>0</v>
      </c>
      <c r="AR528" s="25" t="s">
        <v>304</v>
      </c>
      <c r="AT528" s="25" t="s">
        <v>230</v>
      </c>
      <c r="AU528" s="25" t="s">
        <v>87</v>
      </c>
      <c r="AY528" s="25" t="s">
        <v>228</v>
      </c>
      <c r="BE528" s="216">
        <f t="shared" si="174"/>
        <v>0</v>
      </c>
      <c r="BF528" s="216">
        <f t="shared" si="175"/>
        <v>0</v>
      </c>
      <c r="BG528" s="216">
        <f t="shared" si="176"/>
        <v>0</v>
      </c>
      <c r="BH528" s="216">
        <f t="shared" si="177"/>
        <v>0</v>
      </c>
      <c r="BI528" s="216">
        <f t="shared" si="178"/>
        <v>0</v>
      </c>
      <c r="BJ528" s="25" t="s">
        <v>24</v>
      </c>
      <c r="BK528" s="216">
        <f t="shared" si="179"/>
        <v>0</v>
      </c>
      <c r="BL528" s="25" t="s">
        <v>304</v>
      </c>
      <c r="BM528" s="25" t="s">
        <v>5939</v>
      </c>
    </row>
    <row r="529" spans="2:65" s="1" customFormat="1" ht="22.5" customHeight="1">
      <c r="B529" s="42"/>
      <c r="C529" s="205" t="s">
        <v>290</v>
      </c>
      <c r="D529" s="205" t="s">
        <v>230</v>
      </c>
      <c r="E529" s="206" t="s">
        <v>5843</v>
      </c>
      <c r="F529" s="207" t="s">
        <v>5635</v>
      </c>
      <c r="G529" s="208" t="s">
        <v>852</v>
      </c>
      <c r="H529" s="209">
        <v>4</v>
      </c>
      <c r="I529" s="210"/>
      <c r="J529" s="211">
        <f t="shared" si="170"/>
        <v>0</v>
      </c>
      <c r="K529" s="207" t="s">
        <v>3144</v>
      </c>
      <c r="L529" s="62"/>
      <c r="M529" s="212" t="s">
        <v>22</v>
      </c>
      <c r="N529" s="213" t="s">
        <v>50</v>
      </c>
      <c r="O529" s="43"/>
      <c r="P529" s="214">
        <f t="shared" si="171"/>
        <v>0</v>
      </c>
      <c r="Q529" s="214">
        <v>0</v>
      </c>
      <c r="R529" s="214">
        <f t="shared" si="172"/>
        <v>0</v>
      </c>
      <c r="S529" s="214">
        <v>0</v>
      </c>
      <c r="T529" s="215">
        <f t="shared" si="173"/>
        <v>0</v>
      </c>
      <c r="AR529" s="25" t="s">
        <v>304</v>
      </c>
      <c r="AT529" s="25" t="s">
        <v>230</v>
      </c>
      <c r="AU529" s="25" t="s">
        <v>87</v>
      </c>
      <c r="AY529" s="25" t="s">
        <v>228</v>
      </c>
      <c r="BE529" s="216">
        <f t="shared" si="174"/>
        <v>0</v>
      </c>
      <c r="BF529" s="216">
        <f t="shared" si="175"/>
        <v>0</v>
      </c>
      <c r="BG529" s="216">
        <f t="shared" si="176"/>
        <v>0</v>
      </c>
      <c r="BH529" s="216">
        <f t="shared" si="177"/>
        <v>0</v>
      </c>
      <c r="BI529" s="216">
        <f t="shared" si="178"/>
        <v>0</v>
      </c>
      <c r="BJ529" s="25" t="s">
        <v>24</v>
      </c>
      <c r="BK529" s="216">
        <f t="shared" si="179"/>
        <v>0</v>
      </c>
      <c r="BL529" s="25" t="s">
        <v>304</v>
      </c>
      <c r="BM529" s="25" t="s">
        <v>5940</v>
      </c>
    </row>
    <row r="530" spans="2:65" s="1" customFormat="1" ht="22.5" customHeight="1">
      <c r="B530" s="42"/>
      <c r="C530" s="205" t="s">
        <v>295</v>
      </c>
      <c r="D530" s="205" t="s">
        <v>230</v>
      </c>
      <c r="E530" s="206" t="s">
        <v>5845</v>
      </c>
      <c r="F530" s="207" t="s">
        <v>5846</v>
      </c>
      <c r="G530" s="208" t="s">
        <v>852</v>
      </c>
      <c r="H530" s="209">
        <v>8</v>
      </c>
      <c r="I530" s="210"/>
      <c r="J530" s="211">
        <f t="shared" si="170"/>
        <v>0</v>
      </c>
      <c r="K530" s="207" t="s">
        <v>3144</v>
      </c>
      <c r="L530" s="62"/>
      <c r="M530" s="212" t="s">
        <v>22</v>
      </c>
      <c r="N530" s="213" t="s">
        <v>50</v>
      </c>
      <c r="O530" s="43"/>
      <c r="P530" s="214">
        <f t="shared" si="171"/>
        <v>0</v>
      </c>
      <c r="Q530" s="214">
        <v>0</v>
      </c>
      <c r="R530" s="214">
        <f t="shared" si="172"/>
        <v>0</v>
      </c>
      <c r="S530" s="214">
        <v>0</v>
      </c>
      <c r="T530" s="215">
        <f t="shared" si="173"/>
        <v>0</v>
      </c>
      <c r="AR530" s="25" t="s">
        <v>304</v>
      </c>
      <c r="AT530" s="25" t="s">
        <v>230</v>
      </c>
      <c r="AU530" s="25" t="s">
        <v>87</v>
      </c>
      <c r="AY530" s="25" t="s">
        <v>228</v>
      </c>
      <c r="BE530" s="216">
        <f t="shared" si="174"/>
        <v>0</v>
      </c>
      <c r="BF530" s="216">
        <f t="shared" si="175"/>
        <v>0</v>
      </c>
      <c r="BG530" s="216">
        <f t="shared" si="176"/>
        <v>0</v>
      </c>
      <c r="BH530" s="216">
        <f t="shared" si="177"/>
        <v>0</v>
      </c>
      <c r="BI530" s="216">
        <f t="shared" si="178"/>
        <v>0</v>
      </c>
      <c r="BJ530" s="25" t="s">
        <v>24</v>
      </c>
      <c r="BK530" s="216">
        <f t="shared" si="179"/>
        <v>0</v>
      </c>
      <c r="BL530" s="25" t="s">
        <v>304</v>
      </c>
      <c r="BM530" s="25" t="s">
        <v>5941</v>
      </c>
    </row>
    <row r="531" spans="2:65" s="1" customFormat="1" ht="22.5" customHeight="1">
      <c r="B531" s="42"/>
      <c r="C531" s="205" t="s">
        <v>10</v>
      </c>
      <c r="D531" s="205" t="s">
        <v>230</v>
      </c>
      <c r="E531" s="206" t="s">
        <v>5848</v>
      </c>
      <c r="F531" s="207" t="s">
        <v>5849</v>
      </c>
      <c r="G531" s="208" t="s">
        <v>852</v>
      </c>
      <c r="H531" s="209">
        <v>4</v>
      </c>
      <c r="I531" s="210"/>
      <c r="J531" s="211">
        <f t="shared" si="170"/>
        <v>0</v>
      </c>
      <c r="K531" s="207" t="s">
        <v>3144</v>
      </c>
      <c r="L531" s="62"/>
      <c r="M531" s="212" t="s">
        <v>22</v>
      </c>
      <c r="N531" s="213" t="s">
        <v>50</v>
      </c>
      <c r="O531" s="43"/>
      <c r="P531" s="214">
        <f t="shared" si="171"/>
        <v>0</v>
      </c>
      <c r="Q531" s="214">
        <v>0</v>
      </c>
      <c r="R531" s="214">
        <f t="shared" si="172"/>
        <v>0</v>
      </c>
      <c r="S531" s="214">
        <v>0</v>
      </c>
      <c r="T531" s="215">
        <f t="shared" si="173"/>
        <v>0</v>
      </c>
      <c r="AR531" s="25" t="s">
        <v>304</v>
      </c>
      <c r="AT531" s="25" t="s">
        <v>230</v>
      </c>
      <c r="AU531" s="25" t="s">
        <v>87</v>
      </c>
      <c r="AY531" s="25" t="s">
        <v>228</v>
      </c>
      <c r="BE531" s="216">
        <f t="shared" si="174"/>
        <v>0</v>
      </c>
      <c r="BF531" s="216">
        <f t="shared" si="175"/>
        <v>0</v>
      </c>
      <c r="BG531" s="216">
        <f t="shared" si="176"/>
        <v>0</v>
      </c>
      <c r="BH531" s="216">
        <f t="shared" si="177"/>
        <v>0</v>
      </c>
      <c r="BI531" s="216">
        <f t="shared" si="178"/>
        <v>0</v>
      </c>
      <c r="BJ531" s="25" t="s">
        <v>24</v>
      </c>
      <c r="BK531" s="216">
        <f t="shared" si="179"/>
        <v>0</v>
      </c>
      <c r="BL531" s="25" t="s">
        <v>304</v>
      </c>
      <c r="BM531" s="25" t="s">
        <v>5942</v>
      </c>
    </row>
    <row r="532" spans="2:65" s="1" customFormat="1" ht="22.5" customHeight="1">
      <c r="B532" s="42"/>
      <c r="C532" s="205" t="s">
        <v>304</v>
      </c>
      <c r="D532" s="205" t="s">
        <v>230</v>
      </c>
      <c r="E532" s="206" t="s">
        <v>5943</v>
      </c>
      <c r="F532" s="207" t="s">
        <v>5944</v>
      </c>
      <c r="G532" s="208" t="s">
        <v>852</v>
      </c>
      <c r="H532" s="209">
        <v>2</v>
      </c>
      <c r="I532" s="210"/>
      <c r="J532" s="211">
        <f t="shared" si="170"/>
        <v>0</v>
      </c>
      <c r="K532" s="207" t="s">
        <v>3144</v>
      </c>
      <c r="L532" s="62"/>
      <c r="M532" s="212" t="s">
        <v>22</v>
      </c>
      <c r="N532" s="213" t="s">
        <v>50</v>
      </c>
      <c r="O532" s="43"/>
      <c r="P532" s="214">
        <f t="shared" si="171"/>
        <v>0</v>
      </c>
      <c r="Q532" s="214">
        <v>0</v>
      </c>
      <c r="R532" s="214">
        <f t="shared" si="172"/>
        <v>0</v>
      </c>
      <c r="S532" s="214">
        <v>0</v>
      </c>
      <c r="T532" s="215">
        <f t="shared" si="173"/>
        <v>0</v>
      </c>
      <c r="AR532" s="25" t="s">
        <v>304</v>
      </c>
      <c r="AT532" s="25" t="s">
        <v>230</v>
      </c>
      <c r="AU532" s="25" t="s">
        <v>87</v>
      </c>
      <c r="AY532" s="25" t="s">
        <v>228</v>
      </c>
      <c r="BE532" s="216">
        <f t="shared" si="174"/>
        <v>0</v>
      </c>
      <c r="BF532" s="216">
        <f t="shared" si="175"/>
        <v>0</v>
      </c>
      <c r="BG532" s="216">
        <f t="shared" si="176"/>
        <v>0</v>
      </c>
      <c r="BH532" s="216">
        <f t="shared" si="177"/>
        <v>0</v>
      </c>
      <c r="BI532" s="216">
        <f t="shared" si="178"/>
        <v>0</v>
      </c>
      <c r="BJ532" s="25" t="s">
        <v>24</v>
      </c>
      <c r="BK532" s="216">
        <f t="shared" si="179"/>
        <v>0</v>
      </c>
      <c r="BL532" s="25" t="s">
        <v>304</v>
      </c>
      <c r="BM532" s="25" t="s">
        <v>5945</v>
      </c>
    </row>
    <row r="533" spans="2:65" s="1" customFormat="1" ht="22.5" customHeight="1">
      <c r="B533" s="42"/>
      <c r="C533" s="205" t="s">
        <v>308</v>
      </c>
      <c r="D533" s="205" t="s">
        <v>230</v>
      </c>
      <c r="E533" s="206" t="s">
        <v>5946</v>
      </c>
      <c r="F533" s="207" t="s">
        <v>5947</v>
      </c>
      <c r="G533" s="208" t="s">
        <v>852</v>
      </c>
      <c r="H533" s="209">
        <v>2</v>
      </c>
      <c r="I533" s="210"/>
      <c r="J533" s="211">
        <f t="shared" si="170"/>
        <v>0</v>
      </c>
      <c r="K533" s="207" t="s">
        <v>3144</v>
      </c>
      <c r="L533" s="62"/>
      <c r="M533" s="212" t="s">
        <v>22</v>
      </c>
      <c r="N533" s="213" t="s">
        <v>50</v>
      </c>
      <c r="O533" s="43"/>
      <c r="P533" s="214">
        <f t="shared" si="171"/>
        <v>0</v>
      </c>
      <c r="Q533" s="214">
        <v>0</v>
      </c>
      <c r="R533" s="214">
        <f t="shared" si="172"/>
        <v>0</v>
      </c>
      <c r="S533" s="214">
        <v>0</v>
      </c>
      <c r="T533" s="215">
        <f t="shared" si="173"/>
        <v>0</v>
      </c>
      <c r="AR533" s="25" t="s">
        <v>304</v>
      </c>
      <c r="AT533" s="25" t="s">
        <v>230</v>
      </c>
      <c r="AU533" s="25" t="s">
        <v>87</v>
      </c>
      <c r="AY533" s="25" t="s">
        <v>228</v>
      </c>
      <c r="BE533" s="216">
        <f t="shared" si="174"/>
        <v>0</v>
      </c>
      <c r="BF533" s="216">
        <f t="shared" si="175"/>
        <v>0</v>
      </c>
      <c r="BG533" s="216">
        <f t="shared" si="176"/>
        <v>0</v>
      </c>
      <c r="BH533" s="216">
        <f t="shared" si="177"/>
        <v>0</v>
      </c>
      <c r="BI533" s="216">
        <f t="shared" si="178"/>
        <v>0</v>
      </c>
      <c r="BJ533" s="25" t="s">
        <v>24</v>
      </c>
      <c r="BK533" s="216">
        <f t="shared" si="179"/>
        <v>0</v>
      </c>
      <c r="BL533" s="25" t="s">
        <v>304</v>
      </c>
      <c r="BM533" s="25" t="s">
        <v>5948</v>
      </c>
    </row>
    <row r="534" spans="2:65" s="1" customFormat="1" ht="22.5" customHeight="1">
      <c r="B534" s="42"/>
      <c r="C534" s="205" t="s">
        <v>313</v>
      </c>
      <c r="D534" s="205" t="s">
        <v>230</v>
      </c>
      <c r="E534" s="206" t="s">
        <v>5857</v>
      </c>
      <c r="F534" s="207" t="s">
        <v>5517</v>
      </c>
      <c r="G534" s="208" t="s">
        <v>852</v>
      </c>
      <c r="H534" s="209">
        <v>14</v>
      </c>
      <c r="I534" s="210"/>
      <c r="J534" s="211">
        <f t="shared" si="170"/>
        <v>0</v>
      </c>
      <c r="K534" s="207" t="s">
        <v>3144</v>
      </c>
      <c r="L534" s="62"/>
      <c r="M534" s="212" t="s">
        <v>22</v>
      </c>
      <c r="N534" s="213" t="s">
        <v>50</v>
      </c>
      <c r="O534" s="43"/>
      <c r="P534" s="214">
        <f t="shared" si="171"/>
        <v>0</v>
      </c>
      <c r="Q534" s="214">
        <v>0</v>
      </c>
      <c r="R534" s="214">
        <f t="shared" si="172"/>
        <v>0</v>
      </c>
      <c r="S534" s="214">
        <v>0</v>
      </c>
      <c r="T534" s="215">
        <f t="shared" si="173"/>
        <v>0</v>
      </c>
      <c r="AR534" s="25" t="s">
        <v>304</v>
      </c>
      <c r="AT534" s="25" t="s">
        <v>230</v>
      </c>
      <c r="AU534" s="25" t="s">
        <v>87</v>
      </c>
      <c r="AY534" s="25" t="s">
        <v>228</v>
      </c>
      <c r="BE534" s="216">
        <f t="shared" si="174"/>
        <v>0</v>
      </c>
      <c r="BF534" s="216">
        <f t="shared" si="175"/>
        <v>0</v>
      </c>
      <c r="BG534" s="216">
        <f t="shared" si="176"/>
        <v>0</v>
      </c>
      <c r="BH534" s="216">
        <f t="shared" si="177"/>
        <v>0</v>
      </c>
      <c r="BI534" s="216">
        <f t="shared" si="178"/>
        <v>0</v>
      </c>
      <c r="BJ534" s="25" t="s">
        <v>24</v>
      </c>
      <c r="BK534" s="216">
        <f t="shared" si="179"/>
        <v>0</v>
      </c>
      <c r="BL534" s="25" t="s">
        <v>304</v>
      </c>
      <c r="BM534" s="25" t="s">
        <v>5949</v>
      </c>
    </row>
    <row r="535" spans="2:65" s="1" customFormat="1" ht="22.5" customHeight="1">
      <c r="B535" s="42"/>
      <c r="C535" s="205" t="s">
        <v>319</v>
      </c>
      <c r="D535" s="205" t="s">
        <v>230</v>
      </c>
      <c r="E535" s="206" t="s">
        <v>5950</v>
      </c>
      <c r="F535" s="207" t="s">
        <v>5523</v>
      </c>
      <c r="G535" s="208" t="s">
        <v>852</v>
      </c>
      <c r="H535" s="209">
        <v>10</v>
      </c>
      <c r="I535" s="210"/>
      <c r="J535" s="211">
        <f t="shared" si="170"/>
        <v>0</v>
      </c>
      <c r="K535" s="207" t="s">
        <v>3144</v>
      </c>
      <c r="L535" s="62"/>
      <c r="M535" s="212" t="s">
        <v>22</v>
      </c>
      <c r="N535" s="213" t="s">
        <v>50</v>
      </c>
      <c r="O535" s="43"/>
      <c r="P535" s="214">
        <f t="shared" si="171"/>
        <v>0</v>
      </c>
      <c r="Q535" s="214">
        <v>0</v>
      </c>
      <c r="R535" s="214">
        <f t="shared" si="172"/>
        <v>0</v>
      </c>
      <c r="S535" s="214">
        <v>0</v>
      </c>
      <c r="T535" s="215">
        <f t="shared" si="173"/>
        <v>0</v>
      </c>
      <c r="AR535" s="25" t="s">
        <v>304</v>
      </c>
      <c r="AT535" s="25" t="s">
        <v>230</v>
      </c>
      <c r="AU535" s="25" t="s">
        <v>87</v>
      </c>
      <c r="AY535" s="25" t="s">
        <v>228</v>
      </c>
      <c r="BE535" s="216">
        <f t="shared" si="174"/>
        <v>0</v>
      </c>
      <c r="BF535" s="216">
        <f t="shared" si="175"/>
        <v>0</v>
      </c>
      <c r="BG535" s="216">
        <f t="shared" si="176"/>
        <v>0</v>
      </c>
      <c r="BH535" s="216">
        <f t="shared" si="177"/>
        <v>0</v>
      </c>
      <c r="BI535" s="216">
        <f t="shared" si="178"/>
        <v>0</v>
      </c>
      <c r="BJ535" s="25" t="s">
        <v>24</v>
      </c>
      <c r="BK535" s="216">
        <f t="shared" si="179"/>
        <v>0</v>
      </c>
      <c r="BL535" s="25" t="s">
        <v>304</v>
      </c>
      <c r="BM535" s="25" t="s">
        <v>5951</v>
      </c>
    </row>
    <row r="536" spans="2:65" s="1" customFormat="1" ht="22.5" customHeight="1">
      <c r="B536" s="42"/>
      <c r="C536" s="205" t="s">
        <v>325</v>
      </c>
      <c r="D536" s="205" t="s">
        <v>230</v>
      </c>
      <c r="E536" s="206" t="s">
        <v>5862</v>
      </c>
      <c r="F536" s="207" t="s">
        <v>5521</v>
      </c>
      <c r="G536" s="208" t="s">
        <v>852</v>
      </c>
      <c r="H536" s="209">
        <v>2</v>
      </c>
      <c r="I536" s="210"/>
      <c r="J536" s="211">
        <f t="shared" si="170"/>
        <v>0</v>
      </c>
      <c r="K536" s="207" t="s">
        <v>3144</v>
      </c>
      <c r="L536" s="62"/>
      <c r="M536" s="212" t="s">
        <v>22</v>
      </c>
      <c r="N536" s="213" t="s">
        <v>50</v>
      </c>
      <c r="O536" s="43"/>
      <c r="P536" s="214">
        <f t="shared" si="171"/>
        <v>0</v>
      </c>
      <c r="Q536" s="214">
        <v>0</v>
      </c>
      <c r="R536" s="214">
        <f t="shared" si="172"/>
        <v>0</v>
      </c>
      <c r="S536" s="214">
        <v>0</v>
      </c>
      <c r="T536" s="215">
        <f t="shared" si="173"/>
        <v>0</v>
      </c>
      <c r="AR536" s="25" t="s">
        <v>304</v>
      </c>
      <c r="AT536" s="25" t="s">
        <v>230</v>
      </c>
      <c r="AU536" s="25" t="s">
        <v>87</v>
      </c>
      <c r="AY536" s="25" t="s">
        <v>228</v>
      </c>
      <c r="BE536" s="216">
        <f t="shared" si="174"/>
        <v>0</v>
      </c>
      <c r="BF536" s="216">
        <f t="shared" si="175"/>
        <v>0</v>
      </c>
      <c r="BG536" s="216">
        <f t="shared" si="176"/>
        <v>0</v>
      </c>
      <c r="BH536" s="216">
        <f t="shared" si="177"/>
        <v>0</v>
      </c>
      <c r="BI536" s="216">
        <f t="shared" si="178"/>
        <v>0</v>
      </c>
      <c r="BJ536" s="25" t="s">
        <v>24</v>
      </c>
      <c r="BK536" s="216">
        <f t="shared" si="179"/>
        <v>0</v>
      </c>
      <c r="BL536" s="25" t="s">
        <v>304</v>
      </c>
      <c r="BM536" s="25" t="s">
        <v>5952</v>
      </c>
    </row>
    <row r="537" spans="2:65" s="1" customFormat="1" ht="22.5" customHeight="1">
      <c r="B537" s="42"/>
      <c r="C537" s="205" t="s">
        <v>9</v>
      </c>
      <c r="D537" s="205" t="s">
        <v>230</v>
      </c>
      <c r="E537" s="206" t="s">
        <v>5953</v>
      </c>
      <c r="F537" s="207" t="s">
        <v>5954</v>
      </c>
      <c r="G537" s="208" t="s">
        <v>852</v>
      </c>
      <c r="H537" s="209">
        <v>2</v>
      </c>
      <c r="I537" s="210"/>
      <c r="J537" s="211">
        <f t="shared" si="170"/>
        <v>0</v>
      </c>
      <c r="K537" s="207" t="s">
        <v>3144</v>
      </c>
      <c r="L537" s="62"/>
      <c r="M537" s="212" t="s">
        <v>22</v>
      </c>
      <c r="N537" s="213" t="s">
        <v>50</v>
      </c>
      <c r="O537" s="43"/>
      <c r="P537" s="214">
        <f t="shared" si="171"/>
        <v>0</v>
      </c>
      <c r="Q537" s="214">
        <v>0</v>
      </c>
      <c r="R537" s="214">
        <f t="shared" si="172"/>
        <v>0</v>
      </c>
      <c r="S537" s="214">
        <v>0</v>
      </c>
      <c r="T537" s="215">
        <f t="shared" si="173"/>
        <v>0</v>
      </c>
      <c r="AR537" s="25" t="s">
        <v>304</v>
      </c>
      <c r="AT537" s="25" t="s">
        <v>230</v>
      </c>
      <c r="AU537" s="25" t="s">
        <v>87</v>
      </c>
      <c r="AY537" s="25" t="s">
        <v>228</v>
      </c>
      <c r="BE537" s="216">
        <f t="shared" si="174"/>
        <v>0</v>
      </c>
      <c r="BF537" s="216">
        <f t="shared" si="175"/>
        <v>0</v>
      </c>
      <c r="BG537" s="216">
        <f t="shared" si="176"/>
        <v>0</v>
      </c>
      <c r="BH537" s="216">
        <f t="shared" si="177"/>
        <v>0</v>
      </c>
      <c r="BI537" s="216">
        <f t="shared" si="178"/>
        <v>0</v>
      </c>
      <c r="BJ537" s="25" t="s">
        <v>24</v>
      </c>
      <c r="BK537" s="216">
        <f t="shared" si="179"/>
        <v>0</v>
      </c>
      <c r="BL537" s="25" t="s">
        <v>304</v>
      </c>
      <c r="BM537" s="25" t="s">
        <v>5955</v>
      </c>
    </row>
    <row r="538" spans="2:65" s="1" customFormat="1" ht="22.5" customHeight="1">
      <c r="B538" s="42"/>
      <c r="C538" s="205" t="s">
        <v>340</v>
      </c>
      <c r="D538" s="205" t="s">
        <v>230</v>
      </c>
      <c r="E538" s="206" t="s">
        <v>5956</v>
      </c>
      <c r="F538" s="207" t="s">
        <v>5527</v>
      </c>
      <c r="G538" s="208" t="s">
        <v>852</v>
      </c>
      <c r="H538" s="209">
        <v>4</v>
      </c>
      <c r="I538" s="210"/>
      <c r="J538" s="211">
        <f t="shared" si="170"/>
        <v>0</v>
      </c>
      <c r="K538" s="207" t="s">
        <v>3144</v>
      </c>
      <c r="L538" s="62"/>
      <c r="M538" s="212" t="s">
        <v>22</v>
      </c>
      <c r="N538" s="213" t="s">
        <v>50</v>
      </c>
      <c r="O538" s="43"/>
      <c r="P538" s="214">
        <f t="shared" si="171"/>
        <v>0</v>
      </c>
      <c r="Q538" s="214">
        <v>0</v>
      </c>
      <c r="R538" s="214">
        <f t="shared" si="172"/>
        <v>0</v>
      </c>
      <c r="S538" s="214">
        <v>0</v>
      </c>
      <c r="T538" s="215">
        <f t="shared" si="173"/>
        <v>0</v>
      </c>
      <c r="AR538" s="25" t="s">
        <v>304</v>
      </c>
      <c r="AT538" s="25" t="s">
        <v>230</v>
      </c>
      <c r="AU538" s="25" t="s">
        <v>87</v>
      </c>
      <c r="AY538" s="25" t="s">
        <v>228</v>
      </c>
      <c r="BE538" s="216">
        <f t="shared" si="174"/>
        <v>0</v>
      </c>
      <c r="BF538" s="216">
        <f t="shared" si="175"/>
        <v>0</v>
      </c>
      <c r="BG538" s="216">
        <f t="shared" si="176"/>
        <v>0</v>
      </c>
      <c r="BH538" s="216">
        <f t="shared" si="177"/>
        <v>0</v>
      </c>
      <c r="BI538" s="216">
        <f t="shared" si="178"/>
        <v>0</v>
      </c>
      <c r="BJ538" s="25" t="s">
        <v>24</v>
      </c>
      <c r="BK538" s="216">
        <f t="shared" si="179"/>
        <v>0</v>
      </c>
      <c r="BL538" s="25" t="s">
        <v>304</v>
      </c>
      <c r="BM538" s="25" t="s">
        <v>5957</v>
      </c>
    </row>
    <row r="539" spans="2:65" s="1" customFormat="1" ht="22.5" customHeight="1">
      <c r="B539" s="42"/>
      <c r="C539" s="205" t="s">
        <v>344</v>
      </c>
      <c r="D539" s="205" t="s">
        <v>230</v>
      </c>
      <c r="E539" s="206" t="s">
        <v>5868</v>
      </c>
      <c r="F539" s="207" t="s">
        <v>5869</v>
      </c>
      <c r="G539" s="208" t="s">
        <v>852</v>
      </c>
      <c r="H539" s="209">
        <v>4</v>
      </c>
      <c r="I539" s="210"/>
      <c r="J539" s="211">
        <f t="shared" si="170"/>
        <v>0</v>
      </c>
      <c r="K539" s="207" t="s">
        <v>3144</v>
      </c>
      <c r="L539" s="62"/>
      <c r="M539" s="212" t="s">
        <v>22</v>
      </c>
      <c r="N539" s="213" t="s">
        <v>50</v>
      </c>
      <c r="O539" s="43"/>
      <c r="P539" s="214">
        <f t="shared" si="171"/>
        <v>0</v>
      </c>
      <c r="Q539" s="214">
        <v>0</v>
      </c>
      <c r="R539" s="214">
        <f t="shared" si="172"/>
        <v>0</v>
      </c>
      <c r="S539" s="214">
        <v>0</v>
      </c>
      <c r="T539" s="215">
        <f t="shared" si="173"/>
        <v>0</v>
      </c>
      <c r="AR539" s="25" t="s">
        <v>304</v>
      </c>
      <c r="AT539" s="25" t="s">
        <v>230</v>
      </c>
      <c r="AU539" s="25" t="s">
        <v>87</v>
      </c>
      <c r="AY539" s="25" t="s">
        <v>228</v>
      </c>
      <c r="BE539" s="216">
        <f t="shared" si="174"/>
        <v>0</v>
      </c>
      <c r="BF539" s="216">
        <f t="shared" si="175"/>
        <v>0</v>
      </c>
      <c r="BG539" s="216">
        <f t="shared" si="176"/>
        <v>0</v>
      </c>
      <c r="BH539" s="216">
        <f t="shared" si="177"/>
        <v>0</v>
      </c>
      <c r="BI539" s="216">
        <f t="shared" si="178"/>
        <v>0</v>
      </c>
      <c r="BJ539" s="25" t="s">
        <v>24</v>
      </c>
      <c r="BK539" s="216">
        <f t="shared" si="179"/>
        <v>0</v>
      </c>
      <c r="BL539" s="25" t="s">
        <v>304</v>
      </c>
      <c r="BM539" s="25" t="s">
        <v>5958</v>
      </c>
    </row>
    <row r="540" spans="2:65" s="1" customFormat="1" ht="22.5" customHeight="1">
      <c r="B540" s="42"/>
      <c r="C540" s="205" t="s">
        <v>348</v>
      </c>
      <c r="D540" s="205" t="s">
        <v>230</v>
      </c>
      <c r="E540" s="206" t="s">
        <v>5871</v>
      </c>
      <c r="F540" s="207" t="s">
        <v>5872</v>
      </c>
      <c r="G540" s="208" t="s">
        <v>852</v>
      </c>
      <c r="H540" s="209">
        <v>4</v>
      </c>
      <c r="I540" s="210"/>
      <c r="J540" s="211">
        <f t="shared" si="170"/>
        <v>0</v>
      </c>
      <c r="K540" s="207" t="s">
        <v>3144</v>
      </c>
      <c r="L540" s="62"/>
      <c r="M540" s="212" t="s">
        <v>22</v>
      </c>
      <c r="N540" s="213" t="s">
        <v>50</v>
      </c>
      <c r="O540" s="43"/>
      <c r="P540" s="214">
        <f t="shared" si="171"/>
        <v>0</v>
      </c>
      <c r="Q540" s="214">
        <v>0</v>
      </c>
      <c r="R540" s="214">
        <f t="shared" si="172"/>
        <v>0</v>
      </c>
      <c r="S540" s="214">
        <v>0</v>
      </c>
      <c r="T540" s="215">
        <f t="shared" si="173"/>
        <v>0</v>
      </c>
      <c r="AR540" s="25" t="s">
        <v>304</v>
      </c>
      <c r="AT540" s="25" t="s">
        <v>230</v>
      </c>
      <c r="AU540" s="25" t="s">
        <v>87</v>
      </c>
      <c r="AY540" s="25" t="s">
        <v>228</v>
      </c>
      <c r="BE540" s="216">
        <f t="shared" si="174"/>
        <v>0</v>
      </c>
      <c r="BF540" s="216">
        <f t="shared" si="175"/>
        <v>0</v>
      </c>
      <c r="BG540" s="216">
        <f t="shared" si="176"/>
        <v>0</v>
      </c>
      <c r="BH540" s="216">
        <f t="shared" si="177"/>
        <v>0</v>
      </c>
      <c r="BI540" s="216">
        <f t="shared" si="178"/>
        <v>0</v>
      </c>
      <c r="BJ540" s="25" t="s">
        <v>24</v>
      </c>
      <c r="BK540" s="216">
        <f t="shared" si="179"/>
        <v>0</v>
      </c>
      <c r="BL540" s="25" t="s">
        <v>304</v>
      </c>
      <c r="BM540" s="25" t="s">
        <v>5959</v>
      </c>
    </row>
    <row r="541" spans="2:65" s="1" customFormat="1" ht="22.5" customHeight="1">
      <c r="B541" s="42"/>
      <c r="C541" s="205" t="s">
        <v>359</v>
      </c>
      <c r="D541" s="205" t="s">
        <v>230</v>
      </c>
      <c r="E541" s="206" t="s">
        <v>5874</v>
      </c>
      <c r="F541" s="207" t="s">
        <v>5875</v>
      </c>
      <c r="G541" s="208" t="s">
        <v>852</v>
      </c>
      <c r="H541" s="209">
        <v>4</v>
      </c>
      <c r="I541" s="210"/>
      <c r="J541" s="211">
        <f t="shared" si="170"/>
        <v>0</v>
      </c>
      <c r="K541" s="207" t="s">
        <v>3144</v>
      </c>
      <c r="L541" s="62"/>
      <c r="M541" s="212" t="s">
        <v>22</v>
      </c>
      <c r="N541" s="213" t="s">
        <v>50</v>
      </c>
      <c r="O541" s="43"/>
      <c r="P541" s="214">
        <f t="shared" si="171"/>
        <v>0</v>
      </c>
      <c r="Q541" s="214">
        <v>0</v>
      </c>
      <c r="R541" s="214">
        <f t="shared" si="172"/>
        <v>0</v>
      </c>
      <c r="S541" s="214">
        <v>0</v>
      </c>
      <c r="T541" s="215">
        <f t="shared" si="173"/>
        <v>0</v>
      </c>
      <c r="AR541" s="25" t="s">
        <v>304</v>
      </c>
      <c r="AT541" s="25" t="s">
        <v>230</v>
      </c>
      <c r="AU541" s="25" t="s">
        <v>87</v>
      </c>
      <c r="AY541" s="25" t="s">
        <v>228</v>
      </c>
      <c r="BE541" s="216">
        <f t="shared" si="174"/>
        <v>0</v>
      </c>
      <c r="BF541" s="216">
        <f t="shared" si="175"/>
        <v>0</v>
      </c>
      <c r="BG541" s="216">
        <f t="shared" si="176"/>
        <v>0</v>
      </c>
      <c r="BH541" s="216">
        <f t="shared" si="177"/>
        <v>0</v>
      </c>
      <c r="BI541" s="216">
        <f t="shared" si="178"/>
        <v>0</v>
      </c>
      <c r="BJ541" s="25" t="s">
        <v>24</v>
      </c>
      <c r="BK541" s="216">
        <f t="shared" si="179"/>
        <v>0</v>
      </c>
      <c r="BL541" s="25" t="s">
        <v>304</v>
      </c>
      <c r="BM541" s="25" t="s">
        <v>5960</v>
      </c>
    </row>
    <row r="542" spans="2:65" s="1" customFormat="1" ht="22.5" customHeight="1">
      <c r="B542" s="42"/>
      <c r="C542" s="205" t="s">
        <v>364</v>
      </c>
      <c r="D542" s="205" t="s">
        <v>230</v>
      </c>
      <c r="E542" s="206" t="s">
        <v>5531</v>
      </c>
      <c r="F542" s="207" t="s">
        <v>5532</v>
      </c>
      <c r="G542" s="208" t="s">
        <v>1024</v>
      </c>
      <c r="H542" s="279"/>
      <c r="I542" s="210"/>
      <c r="J542" s="211">
        <f t="shared" si="170"/>
        <v>0</v>
      </c>
      <c r="K542" s="207" t="s">
        <v>234</v>
      </c>
      <c r="L542" s="62"/>
      <c r="M542" s="212" t="s">
        <v>22</v>
      </c>
      <c r="N542" s="213" t="s">
        <v>50</v>
      </c>
      <c r="O542" s="43"/>
      <c r="P542" s="214">
        <f t="shared" si="171"/>
        <v>0</v>
      </c>
      <c r="Q542" s="214">
        <v>0</v>
      </c>
      <c r="R542" s="214">
        <f t="shared" si="172"/>
        <v>0</v>
      </c>
      <c r="S542" s="214">
        <v>0</v>
      </c>
      <c r="T542" s="215">
        <f t="shared" si="173"/>
        <v>0</v>
      </c>
      <c r="AR542" s="25" t="s">
        <v>304</v>
      </c>
      <c r="AT542" s="25" t="s">
        <v>230</v>
      </c>
      <c r="AU542" s="25" t="s">
        <v>87</v>
      </c>
      <c r="AY542" s="25" t="s">
        <v>228</v>
      </c>
      <c r="BE542" s="216">
        <f t="shared" si="174"/>
        <v>0</v>
      </c>
      <c r="BF542" s="216">
        <f t="shared" si="175"/>
        <v>0</v>
      </c>
      <c r="BG542" s="216">
        <f t="shared" si="176"/>
        <v>0</v>
      </c>
      <c r="BH542" s="216">
        <f t="shared" si="177"/>
        <v>0</v>
      </c>
      <c r="BI542" s="216">
        <f t="shared" si="178"/>
        <v>0</v>
      </c>
      <c r="BJ542" s="25" t="s">
        <v>24</v>
      </c>
      <c r="BK542" s="216">
        <f t="shared" si="179"/>
        <v>0</v>
      </c>
      <c r="BL542" s="25" t="s">
        <v>304</v>
      </c>
      <c r="BM542" s="25" t="s">
        <v>5961</v>
      </c>
    </row>
    <row r="543" spans="2:65" s="11" customFormat="1" ht="29.85" customHeight="1">
      <c r="B543" s="188"/>
      <c r="C543" s="189"/>
      <c r="D543" s="202" t="s">
        <v>78</v>
      </c>
      <c r="E543" s="203" t="s">
        <v>3156</v>
      </c>
      <c r="F543" s="203" t="s">
        <v>5534</v>
      </c>
      <c r="G543" s="189"/>
      <c r="H543" s="189"/>
      <c r="I543" s="192"/>
      <c r="J543" s="204">
        <f>BK543</f>
        <v>0</v>
      </c>
      <c r="K543" s="189"/>
      <c r="L543" s="194"/>
      <c r="M543" s="195"/>
      <c r="N543" s="196"/>
      <c r="O543" s="196"/>
      <c r="P543" s="197">
        <f>SUM(P544:P547)</f>
        <v>0</v>
      </c>
      <c r="Q543" s="196"/>
      <c r="R543" s="197">
        <f>SUM(R544:R547)</f>
        <v>0</v>
      </c>
      <c r="S543" s="196"/>
      <c r="T543" s="198">
        <f>SUM(T544:T547)</f>
        <v>0</v>
      </c>
      <c r="AR543" s="199" t="s">
        <v>87</v>
      </c>
      <c r="AT543" s="200" t="s">
        <v>78</v>
      </c>
      <c r="AU543" s="200" t="s">
        <v>24</v>
      </c>
      <c r="AY543" s="199" t="s">
        <v>228</v>
      </c>
      <c r="BK543" s="201">
        <f>SUM(BK544:BK547)</f>
        <v>0</v>
      </c>
    </row>
    <row r="544" spans="2:65" s="1" customFormat="1" ht="22.5" customHeight="1">
      <c r="B544" s="42"/>
      <c r="C544" s="205" t="s">
        <v>24</v>
      </c>
      <c r="D544" s="205" t="s">
        <v>230</v>
      </c>
      <c r="E544" s="206" t="s">
        <v>5535</v>
      </c>
      <c r="F544" s="207" t="s">
        <v>5536</v>
      </c>
      <c r="G544" s="208" t="s">
        <v>362</v>
      </c>
      <c r="H544" s="209">
        <v>140</v>
      </c>
      <c r="I544" s="210"/>
      <c r="J544" s="211">
        <f>ROUND(I544*H544,2)</f>
        <v>0</v>
      </c>
      <c r="K544" s="207" t="s">
        <v>3144</v>
      </c>
      <c r="L544" s="62"/>
      <c r="M544" s="212" t="s">
        <v>22</v>
      </c>
      <c r="N544" s="213" t="s">
        <v>50</v>
      </c>
      <c r="O544" s="43"/>
      <c r="P544" s="214">
        <f>O544*H544</f>
        <v>0</v>
      </c>
      <c r="Q544" s="214">
        <v>0</v>
      </c>
      <c r="R544" s="214">
        <f>Q544*H544</f>
        <v>0</v>
      </c>
      <c r="S544" s="214">
        <v>0</v>
      </c>
      <c r="T544" s="215">
        <f>S544*H544</f>
        <v>0</v>
      </c>
      <c r="AR544" s="25" t="s">
        <v>304</v>
      </c>
      <c r="AT544" s="25" t="s">
        <v>230</v>
      </c>
      <c r="AU544" s="25" t="s">
        <v>87</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304</v>
      </c>
      <c r="BM544" s="25" t="s">
        <v>5962</v>
      </c>
    </row>
    <row r="545" spans="2:65" s="1" customFormat="1" ht="22.5" customHeight="1">
      <c r="B545" s="42"/>
      <c r="C545" s="205" t="s">
        <v>87</v>
      </c>
      <c r="D545" s="205" t="s">
        <v>230</v>
      </c>
      <c r="E545" s="206" t="s">
        <v>5737</v>
      </c>
      <c r="F545" s="207" t="s">
        <v>5738</v>
      </c>
      <c r="G545" s="208" t="s">
        <v>362</v>
      </c>
      <c r="H545" s="209">
        <v>140</v>
      </c>
      <c r="I545" s="210"/>
      <c r="J545" s="211">
        <f>ROUND(I545*H545,2)</f>
        <v>0</v>
      </c>
      <c r="K545" s="207" t="s">
        <v>3144</v>
      </c>
      <c r="L545" s="62"/>
      <c r="M545" s="212" t="s">
        <v>22</v>
      </c>
      <c r="N545" s="213" t="s">
        <v>50</v>
      </c>
      <c r="O545" s="43"/>
      <c r="P545" s="214">
        <f>O545*H545</f>
        <v>0</v>
      </c>
      <c r="Q545" s="214">
        <v>0</v>
      </c>
      <c r="R545" s="214">
        <f>Q545*H545</f>
        <v>0</v>
      </c>
      <c r="S545" s="214">
        <v>0</v>
      </c>
      <c r="T545" s="215">
        <f>S545*H545</f>
        <v>0</v>
      </c>
      <c r="AR545" s="25" t="s">
        <v>304</v>
      </c>
      <c r="AT545" s="25" t="s">
        <v>230</v>
      </c>
      <c r="AU545" s="25" t="s">
        <v>87</v>
      </c>
      <c r="AY545" s="25" t="s">
        <v>228</v>
      </c>
      <c r="BE545" s="216">
        <f>IF(N545="základní",J545,0)</f>
        <v>0</v>
      </c>
      <c r="BF545" s="216">
        <f>IF(N545="snížená",J545,0)</f>
        <v>0</v>
      </c>
      <c r="BG545" s="216">
        <f>IF(N545="zákl. přenesená",J545,0)</f>
        <v>0</v>
      </c>
      <c r="BH545" s="216">
        <f>IF(N545="sníž. přenesená",J545,0)</f>
        <v>0</v>
      </c>
      <c r="BI545" s="216">
        <f>IF(N545="nulová",J545,0)</f>
        <v>0</v>
      </c>
      <c r="BJ545" s="25" t="s">
        <v>24</v>
      </c>
      <c r="BK545" s="216">
        <f>ROUND(I545*H545,2)</f>
        <v>0</v>
      </c>
      <c r="BL545" s="25" t="s">
        <v>304</v>
      </c>
      <c r="BM545" s="25" t="s">
        <v>5963</v>
      </c>
    </row>
    <row r="546" spans="2:65" s="1" customFormat="1" ht="22.5" customHeight="1">
      <c r="B546" s="42"/>
      <c r="C546" s="205" t="s">
        <v>101</v>
      </c>
      <c r="D546" s="205" t="s">
        <v>230</v>
      </c>
      <c r="E546" s="206" t="s">
        <v>5543</v>
      </c>
      <c r="F546" s="207" t="s">
        <v>5544</v>
      </c>
      <c r="G546" s="208" t="s">
        <v>5545</v>
      </c>
      <c r="H546" s="209">
        <v>3</v>
      </c>
      <c r="I546" s="210"/>
      <c r="J546" s="211">
        <f>ROUND(I546*H546,2)</f>
        <v>0</v>
      </c>
      <c r="K546" s="207" t="s">
        <v>3144</v>
      </c>
      <c r="L546" s="62"/>
      <c r="M546" s="212" t="s">
        <v>22</v>
      </c>
      <c r="N546" s="213" t="s">
        <v>50</v>
      </c>
      <c r="O546" s="43"/>
      <c r="P546" s="214">
        <f>O546*H546</f>
        <v>0</v>
      </c>
      <c r="Q546" s="214">
        <v>0</v>
      </c>
      <c r="R546" s="214">
        <f>Q546*H546</f>
        <v>0</v>
      </c>
      <c r="S546" s="214">
        <v>0</v>
      </c>
      <c r="T546" s="215">
        <f>S546*H546</f>
        <v>0</v>
      </c>
      <c r="AR546" s="25" t="s">
        <v>304</v>
      </c>
      <c r="AT546" s="25" t="s">
        <v>230</v>
      </c>
      <c r="AU546" s="25" t="s">
        <v>87</v>
      </c>
      <c r="AY546" s="25" t="s">
        <v>228</v>
      </c>
      <c r="BE546" s="216">
        <f>IF(N546="základní",J546,0)</f>
        <v>0</v>
      </c>
      <c r="BF546" s="216">
        <f>IF(N546="snížená",J546,0)</f>
        <v>0</v>
      </c>
      <c r="BG546" s="216">
        <f>IF(N546="zákl. přenesená",J546,0)</f>
        <v>0</v>
      </c>
      <c r="BH546" s="216">
        <f>IF(N546="sníž. přenesená",J546,0)</f>
        <v>0</v>
      </c>
      <c r="BI546" s="216">
        <f>IF(N546="nulová",J546,0)</f>
        <v>0</v>
      </c>
      <c r="BJ546" s="25" t="s">
        <v>24</v>
      </c>
      <c r="BK546" s="216">
        <f>ROUND(I546*H546,2)</f>
        <v>0</v>
      </c>
      <c r="BL546" s="25" t="s">
        <v>304</v>
      </c>
      <c r="BM546" s="25" t="s">
        <v>5964</v>
      </c>
    </row>
    <row r="547" spans="2:65" s="1" customFormat="1" ht="22.5" customHeight="1">
      <c r="B547" s="42"/>
      <c r="C547" s="205" t="s">
        <v>235</v>
      </c>
      <c r="D547" s="205" t="s">
        <v>230</v>
      </c>
      <c r="E547" s="206" t="s">
        <v>5965</v>
      </c>
      <c r="F547" s="207" t="s">
        <v>5966</v>
      </c>
      <c r="G547" s="208" t="s">
        <v>1024</v>
      </c>
      <c r="H547" s="279"/>
      <c r="I547" s="210"/>
      <c r="J547" s="211">
        <f>ROUND(I547*H547,2)</f>
        <v>0</v>
      </c>
      <c r="K547" s="207" t="s">
        <v>3144</v>
      </c>
      <c r="L547" s="62"/>
      <c r="M547" s="212" t="s">
        <v>22</v>
      </c>
      <c r="N547" s="213" t="s">
        <v>50</v>
      </c>
      <c r="O547" s="43"/>
      <c r="P547" s="214">
        <f>O547*H547</f>
        <v>0</v>
      </c>
      <c r="Q547" s="214">
        <v>0</v>
      </c>
      <c r="R547" s="214">
        <f>Q547*H547</f>
        <v>0</v>
      </c>
      <c r="S547" s="214">
        <v>0</v>
      </c>
      <c r="T547" s="215">
        <f>S547*H547</f>
        <v>0</v>
      </c>
      <c r="AR547" s="25" t="s">
        <v>304</v>
      </c>
      <c r="AT547" s="25" t="s">
        <v>230</v>
      </c>
      <c r="AU547" s="25" t="s">
        <v>87</v>
      </c>
      <c r="AY547" s="25" t="s">
        <v>228</v>
      </c>
      <c r="BE547" s="216">
        <f>IF(N547="základní",J547,0)</f>
        <v>0</v>
      </c>
      <c r="BF547" s="216">
        <f>IF(N547="snížená",J547,0)</f>
        <v>0</v>
      </c>
      <c r="BG547" s="216">
        <f>IF(N547="zákl. přenesená",J547,0)</f>
        <v>0</v>
      </c>
      <c r="BH547" s="216">
        <f>IF(N547="sníž. přenesená",J547,0)</f>
        <v>0</v>
      </c>
      <c r="BI547" s="216">
        <f>IF(N547="nulová",J547,0)</f>
        <v>0</v>
      </c>
      <c r="BJ547" s="25" t="s">
        <v>24</v>
      </c>
      <c r="BK547" s="216">
        <f>ROUND(I547*H547,2)</f>
        <v>0</v>
      </c>
      <c r="BL547" s="25" t="s">
        <v>304</v>
      </c>
      <c r="BM547" s="25" t="s">
        <v>5967</v>
      </c>
    </row>
    <row r="548" spans="2:65" s="11" customFormat="1" ht="29.85" customHeight="1">
      <c r="B548" s="188"/>
      <c r="C548" s="189"/>
      <c r="D548" s="202" t="s">
        <v>78</v>
      </c>
      <c r="E548" s="203" t="s">
        <v>3164</v>
      </c>
      <c r="F548" s="203" t="s">
        <v>5550</v>
      </c>
      <c r="G548" s="189"/>
      <c r="H548" s="189"/>
      <c r="I548" s="192"/>
      <c r="J548" s="204">
        <f>BK548</f>
        <v>0</v>
      </c>
      <c r="K548" s="189"/>
      <c r="L548" s="194"/>
      <c r="M548" s="195"/>
      <c r="N548" s="196"/>
      <c r="O548" s="196"/>
      <c r="P548" s="197">
        <f>SUM(P549:P551)</f>
        <v>0</v>
      </c>
      <c r="Q548" s="196"/>
      <c r="R548" s="197">
        <f>SUM(R549:R551)</f>
        <v>0</v>
      </c>
      <c r="S548" s="196"/>
      <c r="T548" s="198">
        <f>SUM(T549:T551)</f>
        <v>0</v>
      </c>
      <c r="AR548" s="199" t="s">
        <v>87</v>
      </c>
      <c r="AT548" s="200" t="s">
        <v>78</v>
      </c>
      <c r="AU548" s="200" t="s">
        <v>24</v>
      </c>
      <c r="AY548" s="199" t="s">
        <v>228</v>
      </c>
      <c r="BK548" s="201">
        <f>SUM(BK549:BK551)</f>
        <v>0</v>
      </c>
    </row>
    <row r="549" spans="2:65" s="1" customFormat="1" ht="22.5" customHeight="1">
      <c r="B549" s="42"/>
      <c r="C549" s="205" t="s">
        <v>24</v>
      </c>
      <c r="D549" s="205" t="s">
        <v>230</v>
      </c>
      <c r="E549" s="206" t="s">
        <v>5551</v>
      </c>
      <c r="F549" s="207" t="s">
        <v>5552</v>
      </c>
      <c r="G549" s="208" t="s">
        <v>263</v>
      </c>
      <c r="H549" s="209">
        <v>8</v>
      </c>
      <c r="I549" s="210"/>
      <c r="J549" s="211">
        <f>ROUND(I549*H549,2)</f>
        <v>0</v>
      </c>
      <c r="K549" s="207" t="s">
        <v>3144</v>
      </c>
      <c r="L549" s="62"/>
      <c r="M549" s="212" t="s">
        <v>22</v>
      </c>
      <c r="N549" s="213" t="s">
        <v>50</v>
      </c>
      <c r="O549" s="43"/>
      <c r="P549" s="214">
        <f>O549*H549</f>
        <v>0</v>
      </c>
      <c r="Q549" s="214">
        <v>0</v>
      </c>
      <c r="R549" s="214">
        <f>Q549*H549</f>
        <v>0</v>
      </c>
      <c r="S549" s="214">
        <v>0</v>
      </c>
      <c r="T549" s="215">
        <f>S549*H549</f>
        <v>0</v>
      </c>
      <c r="AR549" s="25" t="s">
        <v>304</v>
      </c>
      <c r="AT549" s="25" t="s">
        <v>230</v>
      </c>
      <c r="AU549" s="25" t="s">
        <v>87</v>
      </c>
      <c r="AY549" s="25" t="s">
        <v>228</v>
      </c>
      <c r="BE549" s="216">
        <f>IF(N549="základní",J549,0)</f>
        <v>0</v>
      </c>
      <c r="BF549" s="216">
        <f>IF(N549="snížená",J549,0)</f>
        <v>0</v>
      </c>
      <c r="BG549" s="216">
        <f>IF(N549="zákl. přenesená",J549,0)</f>
        <v>0</v>
      </c>
      <c r="BH549" s="216">
        <f>IF(N549="sníž. přenesená",J549,0)</f>
        <v>0</v>
      </c>
      <c r="BI549" s="216">
        <f>IF(N549="nulová",J549,0)</f>
        <v>0</v>
      </c>
      <c r="BJ549" s="25" t="s">
        <v>24</v>
      </c>
      <c r="BK549" s="216">
        <f>ROUND(I549*H549,2)</f>
        <v>0</v>
      </c>
      <c r="BL549" s="25" t="s">
        <v>304</v>
      </c>
      <c r="BM549" s="25" t="s">
        <v>5968</v>
      </c>
    </row>
    <row r="550" spans="2:65" s="1" customFormat="1" ht="22.5" customHeight="1">
      <c r="B550" s="42"/>
      <c r="C550" s="205" t="s">
        <v>87</v>
      </c>
      <c r="D550" s="205" t="s">
        <v>230</v>
      </c>
      <c r="E550" s="206" t="s">
        <v>5554</v>
      </c>
      <c r="F550" s="207" t="s">
        <v>5555</v>
      </c>
      <c r="G550" s="208" t="s">
        <v>328</v>
      </c>
      <c r="H550" s="209">
        <v>210</v>
      </c>
      <c r="I550" s="210"/>
      <c r="J550" s="211">
        <f>ROUND(I550*H550,2)</f>
        <v>0</v>
      </c>
      <c r="K550" s="207" t="s">
        <v>3144</v>
      </c>
      <c r="L550" s="62"/>
      <c r="M550" s="212" t="s">
        <v>22</v>
      </c>
      <c r="N550" s="213" t="s">
        <v>50</v>
      </c>
      <c r="O550" s="43"/>
      <c r="P550" s="214">
        <f>O550*H550</f>
        <v>0</v>
      </c>
      <c r="Q550" s="214">
        <v>0</v>
      </c>
      <c r="R550" s="214">
        <f>Q550*H550</f>
        <v>0</v>
      </c>
      <c r="S550" s="214">
        <v>0</v>
      </c>
      <c r="T550" s="215">
        <f>S550*H550</f>
        <v>0</v>
      </c>
      <c r="AR550" s="25" t="s">
        <v>304</v>
      </c>
      <c r="AT550" s="25" t="s">
        <v>230</v>
      </c>
      <c r="AU550" s="25" t="s">
        <v>87</v>
      </c>
      <c r="AY550" s="25" t="s">
        <v>228</v>
      </c>
      <c r="BE550" s="216">
        <f>IF(N550="základní",J550,0)</f>
        <v>0</v>
      </c>
      <c r="BF550" s="216">
        <f>IF(N550="snížená",J550,0)</f>
        <v>0</v>
      </c>
      <c r="BG550" s="216">
        <f>IF(N550="zákl. přenesená",J550,0)</f>
        <v>0</v>
      </c>
      <c r="BH550" s="216">
        <f>IF(N550="sníž. přenesená",J550,0)</f>
        <v>0</v>
      </c>
      <c r="BI550" s="216">
        <f>IF(N550="nulová",J550,0)</f>
        <v>0</v>
      </c>
      <c r="BJ550" s="25" t="s">
        <v>24</v>
      </c>
      <c r="BK550" s="216">
        <f>ROUND(I550*H550,2)</f>
        <v>0</v>
      </c>
      <c r="BL550" s="25" t="s">
        <v>304</v>
      </c>
      <c r="BM550" s="25" t="s">
        <v>5969</v>
      </c>
    </row>
    <row r="551" spans="2:65" s="1" customFormat="1" ht="22.5" customHeight="1">
      <c r="B551" s="42"/>
      <c r="C551" s="205" t="s">
        <v>101</v>
      </c>
      <c r="D551" s="205" t="s">
        <v>230</v>
      </c>
      <c r="E551" s="206" t="s">
        <v>5884</v>
      </c>
      <c r="F551" s="207" t="s">
        <v>5885</v>
      </c>
      <c r="G551" s="208" t="s">
        <v>852</v>
      </c>
      <c r="H551" s="209">
        <v>4</v>
      </c>
      <c r="I551" s="210"/>
      <c r="J551" s="211">
        <f>ROUND(I551*H551,2)</f>
        <v>0</v>
      </c>
      <c r="K551" s="207" t="s">
        <v>3144</v>
      </c>
      <c r="L551" s="62"/>
      <c r="M551" s="212" t="s">
        <v>22</v>
      </c>
      <c r="N551" s="213" t="s">
        <v>50</v>
      </c>
      <c r="O551" s="43"/>
      <c r="P551" s="214">
        <f>O551*H551</f>
        <v>0</v>
      </c>
      <c r="Q551" s="214">
        <v>0</v>
      </c>
      <c r="R551" s="214">
        <f>Q551*H551</f>
        <v>0</v>
      </c>
      <c r="S551" s="214">
        <v>0</v>
      </c>
      <c r="T551" s="215">
        <f>S551*H551</f>
        <v>0</v>
      </c>
      <c r="AR551" s="25" t="s">
        <v>304</v>
      </c>
      <c r="AT551" s="25" t="s">
        <v>230</v>
      </c>
      <c r="AU551" s="25" t="s">
        <v>87</v>
      </c>
      <c r="AY551" s="25" t="s">
        <v>228</v>
      </c>
      <c r="BE551" s="216">
        <f>IF(N551="základní",J551,0)</f>
        <v>0</v>
      </c>
      <c r="BF551" s="216">
        <f>IF(N551="snížená",J551,0)</f>
        <v>0</v>
      </c>
      <c r="BG551" s="216">
        <f>IF(N551="zákl. přenesená",J551,0)</f>
        <v>0</v>
      </c>
      <c r="BH551" s="216">
        <f>IF(N551="sníž. přenesená",J551,0)</f>
        <v>0</v>
      </c>
      <c r="BI551" s="216">
        <f>IF(N551="nulová",J551,0)</f>
        <v>0</v>
      </c>
      <c r="BJ551" s="25" t="s">
        <v>24</v>
      </c>
      <c r="BK551" s="216">
        <f>ROUND(I551*H551,2)</f>
        <v>0</v>
      </c>
      <c r="BL551" s="25" t="s">
        <v>304</v>
      </c>
      <c r="BM551" s="25" t="s">
        <v>5970</v>
      </c>
    </row>
    <row r="552" spans="2:65" s="11" customFormat="1" ht="29.85" customHeight="1">
      <c r="B552" s="188"/>
      <c r="C552" s="189"/>
      <c r="D552" s="202" t="s">
        <v>78</v>
      </c>
      <c r="E552" s="203" t="s">
        <v>4010</v>
      </c>
      <c r="F552" s="203" t="s">
        <v>5562</v>
      </c>
      <c r="G552" s="189"/>
      <c r="H552" s="189"/>
      <c r="I552" s="192"/>
      <c r="J552" s="204">
        <f>BK552</f>
        <v>0</v>
      </c>
      <c r="K552" s="189"/>
      <c r="L552" s="194"/>
      <c r="M552" s="195"/>
      <c r="N552" s="196"/>
      <c r="O552" s="196"/>
      <c r="P552" s="197">
        <f>SUM(P553:P554)</f>
        <v>0</v>
      </c>
      <c r="Q552" s="196"/>
      <c r="R552" s="197">
        <f>SUM(R553:R554)</f>
        <v>0</v>
      </c>
      <c r="S552" s="196"/>
      <c r="T552" s="198">
        <f>SUM(T553:T554)</f>
        <v>0</v>
      </c>
      <c r="AR552" s="199" t="s">
        <v>87</v>
      </c>
      <c r="AT552" s="200" t="s">
        <v>78</v>
      </c>
      <c r="AU552" s="200" t="s">
        <v>24</v>
      </c>
      <c r="AY552" s="199" t="s">
        <v>228</v>
      </c>
      <c r="BK552" s="201">
        <f>SUM(BK553:BK554)</f>
        <v>0</v>
      </c>
    </row>
    <row r="553" spans="2:65" s="1" customFormat="1" ht="22.5" customHeight="1">
      <c r="B553" s="42"/>
      <c r="C553" s="205" t="s">
        <v>24</v>
      </c>
      <c r="D553" s="205" t="s">
        <v>230</v>
      </c>
      <c r="E553" s="206" t="s">
        <v>5887</v>
      </c>
      <c r="F553" s="207" t="s">
        <v>5888</v>
      </c>
      <c r="G553" s="208" t="s">
        <v>3542</v>
      </c>
      <c r="H553" s="209">
        <v>4</v>
      </c>
      <c r="I553" s="210"/>
      <c r="J553" s="211">
        <f>ROUND(I553*H553,2)</f>
        <v>0</v>
      </c>
      <c r="K553" s="207" t="s">
        <v>3144</v>
      </c>
      <c r="L553" s="62"/>
      <c r="M553" s="212" t="s">
        <v>22</v>
      </c>
      <c r="N553" s="213" t="s">
        <v>50</v>
      </c>
      <c r="O553" s="43"/>
      <c r="P553" s="214">
        <f>O553*H553</f>
        <v>0</v>
      </c>
      <c r="Q553" s="214">
        <v>0</v>
      </c>
      <c r="R553" s="214">
        <f>Q553*H553</f>
        <v>0</v>
      </c>
      <c r="S553" s="214">
        <v>0</v>
      </c>
      <c r="T553" s="215">
        <f>S553*H553</f>
        <v>0</v>
      </c>
      <c r="AR553" s="25" t="s">
        <v>304</v>
      </c>
      <c r="AT553" s="25" t="s">
        <v>230</v>
      </c>
      <c r="AU553" s="25" t="s">
        <v>87</v>
      </c>
      <c r="AY553" s="25" t="s">
        <v>228</v>
      </c>
      <c r="BE553" s="216">
        <f>IF(N553="základní",J553,0)</f>
        <v>0</v>
      </c>
      <c r="BF553" s="216">
        <f>IF(N553="snížená",J553,0)</f>
        <v>0</v>
      </c>
      <c r="BG553" s="216">
        <f>IF(N553="zákl. přenesená",J553,0)</f>
        <v>0</v>
      </c>
      <c r="BH553" s="216">
        <f>IF(N553="sníž. přenesená",J553,0)</f>
        <v>0</v>
      </c>
      <c r="BI553" s="216">
        <f>IF(N553="nulová",J553,0)</f>
        <v>0</v>
      </c>
      <c r="BJ553" s="25" t="s">
        <v>24</v>
      </c>
      <c r="BK553" s="216">
        <f>ROUND(I553*H553,2)</f>
        <v>0</v>
      </c>
      <c r="BL553" s="25" t="s">
        <v>304</v>
      </c>
      <c r="BM553" s="25" t="s">
        <v>5971</v>
      </c>
    </row>
    <row r="554" spans="2:65" s="1" customFormat="1" ht="22.5" customHeight="1">
      <c r="B554" s="42"/>
      <c r="C554" s="205" t="s">
        <v>87</v>
      </c>
      <c r="D554" s="205" t="s">
        <v>230</v>
      </c>
      <c r="E554" s="206" t="s">
        <v>5565</v>
      </c>
      <c r="F554" s="207" t="s">
        <v>5566</v>
      </c>
      <c r="G554" s="208" t="s">
        <v>3542</v>
      </c>
      <c r="H554" s="209">
        <v>4</v>
      </c>
      <c r="I554" s="210"/>
      <c r="J554" s="211">
        <f>ROUND(I554*H554,2)</f>
        <v>0</v>
      </c>
      <c r="K554" s="207" t="s">
        <v>3144</v>
      </c>
      <c r="L554" s="62"/>
      <c r="M554" s="212" t="s">
        <v>22</v>
      </c>
      <c r="N554" s="213" t="s">
        <v>50</v>
      </c>
      <c r="O554" s="43"/>
      <c r="P554" s="214">
        <f>O554*H554</f>
        <v>0</v>
      </c>
      <c r="Q554" s="214">
        <v>0</v>
      </c>
      <c r="R554" s="214">
        <f>Q554*H554</f>
        <v>0</v>
      </c>
      <c r="S554" s="214">
        <v>0</v>
      </c>
      <c r="T554" s="215">
        <f>S554*H554</f>
        <v>0</v>
      </c>
      <c r="AR554" s="25" t="s">
        <v>304</v>
      </c>
      <c r="AT554" s="25" t="s">
        <v>230</v>
      </c>
      <c r="AU554" s="25" t="s">
        <v>87</v>
      </c>
      <c r="AY554" s="25" t="s">
        <v>228</v>
      </c>
      <c r="BE554" s="216">
        <f>IF(N554="základní",J554,0)</f>
        <v>0</v>
      </c>
      <c r="BF554" s="216">
        <f>IF(N554="snížená",J554,0)</f>
        <v>0</v>
      </c>
      <c r="BG554" s="216">
        <f>IF(N554="zákl. přenesená",J554,0)</f>
        <v>0</v>
      </c>
      <c r="BH554" s="216">
        <f>IF(N554="sníž. přenesená",J554,0)</f>
        <v>0</v>
      </c>
      <c r="BI554" s="216">
        <f>IF(N554="nulová",J554,0)</f>
        <v>0</v>
      </c>
      <c r="BJ554" s="25" t="s">
        <v>24</v>
      </c>
      <c r="BK554" s="216">
        <f>ROUND(I554*H554,2)</f>
        <v>0</v>
      </c>
      <c r="BL554" s="25" t="s">
        <v>304</v>
      </c>
      <c r="BM554" s="25" t="s">
        <v>5972</v>
      </c>
    </row>
    <row r="555" spans="2:65" s="11" customFormat="1" ht="37.35" customHeight="1">
      <c r="B555" s="188"/>
      <c r="C555" s="189"/>
      <c r="D555" s="190" t="s">
        <v>78</v>
      </c>
      <c r="E555" s="191" t="s">
        <v>3286</v>
      </c>
      <c r="F555" s="191" t="s">
        <v>5973</v>
      </c>
      <c r="G555" s="189"/>
      <c r="H555" s="189"/>
      <c r="I555" s="192"/>
      <c r="J555" s="193">
        <f>BK555</f>
        <v>0</v>
      </c>
      <c r="K555" s="189"/>
      <c r="L555" s="194"/>
      <c r="M555" s="195"/>
      <c r="N555" s="196"/>
      <c r="O555" s="196"/>
      <c r="P555" s="197">
        <f>P556+P560+P564+P568+P585+P589+P593</f>
        <v>0</v>
      </c>
      <c r="Q555" s="196"/>
      <c r="R555" s="197">
        <f>R556+R560+R564+R568+R585+R589+R593</f>
        <v>0</v>
      </c>
      <c r="S555" s="196"/>
      <c r="T555" s="198">
        <f>T556+T560+T564+T568+T585+T589+T593</f>
        <v>0</v>
      </c>
      <c r="AR555" s="199" t="s">
        <v>87</v>
      </c>
      <c r="AT555" s="200" t="s">
        <v>78</v>
      </c>
      <c r="AU555" s="200" t="s">
        <v>79</v>
      </c>
      <c r="AY555" s="199" t="s">
        <v>228</v>
      </c>
      <c r="BK555" s="201">
        <f>BK556+BK560+BK564+BK568+BK585+BK589+BK593</f>
        <v>0</v>
      </c>
    </row>
    <row r="556" spans="2:65" s="11" customFormat="1" ht="19.899999999999999" customHeight="1">
      <c r="B556" s="188"/>
      <c r="C556" s="189"/>
      <c r="D556" s="202" t="s">
        <v>78</v>
      </c>
      <c r="E556" s="203" t="s">
        <v>3138</v>
      </c>
      <c r="F556" s="203" t="s">
        <v>1119</v>
      </c>
      <c r="G556" s="189"/>
      <c r="H556" s="189"/>
      <c r="I556" s="192"/>
      <c r="J556" s="204">
        <f>BK556</f>
        <v>0</v>
      </c>
      <c r="K556" s="189"/>
      <c r="L556" s="194"/>
      <c r="M556" s="195"/>
      <c r="N556" s="196"/>
      <c r="O556" s="196"/>
      <c r="P556" s="197">
        <f>SUM(P557:P559)</f>
        <v>0</v>
      </c>
      <c r="Q556" s="196"/>
      <c r="R556" s="197">
        <f>SUM(R557:R559)</f>
        <v>0</v>
      </c>
      <c r="S556" s="196"/>
      <c r="T556" s="198">
        <f>SUM(T557:T559)</f>
        <v>0</v>
      </c>
      <c r="AR556" s="199" t="s">
        <v>87</v>
      </c>
      <c r="AT556" s="200" t="s">
        <v>78</v>
      </c>
      <c r="AU556" s="200" t="s">
        <v>24</v>
      </c>
      <c r="AY556" s="199" t="s">
        <v>228</v>
      </c>
      <c r="BK556" s="201">
        <f>SUM(BK557:BK559)</f>
        <v>0</v>
      </c>
    </row>
    <row r="557" spans="2:65" s="1" customFormat="1" ht="22.5" customHeight="1">
      <c r="B557" s="42"/>
      <c r="C557" s="205" t="s">
        <v>24</v>
      </c>
      <c r="D557" s="205" t="s">
        <v>230</v>
      </c>
      <c r="E557" s="206" t="s">
        <v>5361</v>
      </c>
      <c r="F557" s="207" t="s">
        <v>5362</v>
      </c>
      <c r="G557" s="208" t="s">
        <v>328</v>
      </c>
      <c r="H557" s="209">
        <v>24</v>
      </c>
      <c r="I557" s="210"/>
      <c r="J557" s="211">
        <f>ROUND(I557*H557,2)</f>
        <v>0</v>
      </c>
      <c r="K557" s="207" t="s">
        <v>3144</v>
      </c>
      <c r="L557" s="62"/>
      <c r="M557" s="212" t="s">
        <v>22</v>
      </c>
      <c r="N557" s="213" t="s">
        <v>50</v>
      </c>
      <c r="O557" s="43"/>
      <c r="P557" s="214">
        <f>O557*H557</f>
        <v>0</v>
      </c>
      <c r="Q557" s="214">
        <v>0</v>
      </c>
      <c r="R557" s="214">
        <f>Q557*H557</f>
        <v>0</v>
      </c>
      <c r="S557" s="214">
        <v>0</v>
      </c>
      <c r="T557" s="215">
        <f>S557*H557</f>
        <v>0</v>
      </c>
      <c r="AR557" s="25" t="s">
        <v>304</v>
      </c>
      <c r="AT557" s="25" t="s">
        <v>230</v>
      </c>
      <c r="AU557" s="25" t="s">
        <v>87</v>
      </c>
      <c r="AY557" s="25" t="s">
        <v>228</v>
      </c>
      <c r="BE557" s="216">
        <f>IF(N557="základní",J557,0)</f>
        <v>0</v>
      </c>
      <c r="BF557" s="216">
        <f>IF(N557="snížená",J557,0)</f>
        <v>0</v>
      </c>
      <c r="BG557" s="216">
        <f>IF(N557="zákl. přenesená",J557,0)</f>
        <v>0</v>
      </c>
      <c r="BH557" s="216">
        <f>IF(N557="sníž. přenesená",J557,0)</f>
        <v>0</v>
      </c>
      <c r="BI557" s="216">
        <f>IF(N557="nulová",J557,0)</f>
        <v>0</v>
      </c>
      <c r="BJ557" s="25" t="s">
        <v>24</v>
      </c>
      <c r="BK557" s="216">
        <f>ROUND(I557*H557,2)</f>
        <v>0</v>
      </c>
      <c r="BL557" s="25" t="s">
        <v>304</v>
      </c>
      <c r="BM557" s="25" t="s">
        <v>5974</v>
      </c>
    </row>
    <row r="558" spans="2:65" s="1" customFormat="1" ht="31.5" customHeight="1">
      <c r="B558" s="42"/>
      <c r="C558" s="205" t="s">
        <v>87</v>
      </c>
      <c r="D558" s="205" t="s">
        <v>230</v>
      </c>
      <c r="E558" s="206" t="s">
        <v>5975</v>
      </c>
      <c r="F558" s="207" t="s">
        <v>5976</v>
      </c>
      <c r="G558" s="208" t="s">
        <v>328</v>
      </c>
      <c r="H558" s="209">
        <v>24</v>
      </c>
      <c r="I558" s="210"/>
      <c r="J558" s="211">
        <f>ROUND(I558*H558,2)</f>
        <v>0</v>
      </c>
      <c r="K558" s="207" t="s">
        <v>3144</v>
      </c>
      <c r="L558" s="62"/>
      <c r="M558" s="212" t="s">
        <v>22</v>
      </c>
      <c r="N558" s="213" t="s">
        <v>50</v>
      </c>
      <c r="O558" s="43"/>
      <c r="P558" s="214">
        <f>O558*H558</f>
        <v>0</v>
      </c>
      <c r="Q558" s="214">
        <v>0</v>
      </c>
      <c r="R558" s="214">
        <f>Q558*H558</f>
        <v>0</v>
      </c>
      <c r="S558" s="214">
        <v>0</v>
      </c>
      <c r="T558" s="215">
        <f>S558*H558</f>
        <v>0</v>
      </c>
      <c r="AR558" s="25" t="s">
        <v>304</v>
      </c>
      <c r="AT558" s="25" t="s">
        <v>230</v>
      </c>
      <c r="AU558" s="25" t="s">
        <v>87</v>
      </c>
      <c r="AY558" s="25" t="s">
        <v>228</v>
      </c>
      <c r="BE558" s="216">
        <f>IF(N558="základní",J558,0)</f>
        <v>0</v>
      </c>
      <c r="BF558" s="216">
        <f>IF(N558="snížená",J558,0)</f>
        <v>0</v>
      </c>
      <c r="BG558" s="216">
        <f>IF(N558="zákl. přenesená",J558,0)</f>
        <v>0</v>
      </c>
      <c r="BH558" s="216">
        <f>IF(N558="sníž. přenesená",J558,0)</f>
        <v>0</v>
      </c>
      <c r="BI558" s="216">
        <f>IF(N558="nulová",J558,0)</f>
        <v>0</v>
      </c>
      <c r="BJ558" s="25" t="s">
        <v>24</v>
      </c>
      <c r="BK558" s="216">
        <f>ROUND(I558*H558,2)</f>
        <v>0</v>
      </c>
      <c r="BL558" s="25" t="s">
        <v>304</v>
      </c>
      <c r="BM558" s="25" t="s">
        <v>5977</v>
      </c>
    </row>
    <row r="559" spans="2:65" s="1" customFormat="1" ht="22.5" customHeight="1">
      <c r="B559" s="42"/>
      <c r="C559" s="205" t="s">
        <v>101</v>
      </c>
      <c r="D559" s="205" t="s">
        <v>230</v>
      </c>
      <c r="E559" s="206" t="s">
        <v>5591</v>
      </c>
      <c r="F559" s="207" t="s">
        <v>5592</v>
      </c>
      <c r="G559" s="208" t="s">
        <v>1024</v>
      </c>
      <c r="H559" s="279"/>
      <c r="I559" s="210"/>
      <c r="J559" s="211">
        <f>ROUND(I559*H559,2)</f>
        <v>0</v>
      </c>
      <c r="K559" s="207" t="s">
        <v>3144</v>
      </c>
      <c r="L559" s="62"/>
      <c r="M559" s="212" t="s">
        <v>22</v>
      </c>
      <c r="N559" s="213" t="s">
        <v>50</v>
      </c>
      <c r="O559" s="43"/>
      <c r="P559" s="214">
        <f>O559*H559</f>
        <v>0</v>
      </c>
      <c r="Q559" s="214">
        <v>0</v>
      </c>
      <c r="R559" s="214">
        <f>Q559*H559</f>
        <v>0</v>
      </c>
      <c r="S559" s="214">
        <v>0</v>
      </c>
      <c r="T559" s="215">
        <f>S559*H559</f>
        <v>0</v>
      </c>
      <c r="AR559" s="25" t="s">
        <v>304</v>
      </c>
      <c r="AT559" s="25" t="s">
        <v>230</v>
      </c>
      <c r="AU559" s="25" t="s">
        <v>87</v>
      </c>
      <c r="AY559" s="25" t="s">
        <v>228</v>
      </c>
      <c r="BE559" s="216">
        <f>IF(N559="základní",J559,0)</f>
        <v>0</v>
      </c>
      <c r="BF559" s="216">
        <f>IF(N559="snížená",J559,0)</f>
        <v>0</v>
      </c>
      <c r="BG559" s="216">
        <f>IF(N559="zákl. přenesená",J559,0)</f>
        <v>0</v>
      </c>
      <c r="BH559" s="216">
        <f>IF(N559="sníž. přenesená",J559,0)</f>
        <v>0</v>
      </c>
      <c r="BI559" s="216">
        <f>IF(N559="nulová",J559,0)</f>
        <v>0</v>
      </c>
      <c r="BJ559" s="25" t="s">
        <v>24</v>
      </c>
      <c r="BK559" s="216">
        <f>ROUND(I559*H559,2)</f>
        <v>0</v>
      </c>
      <c r="BL559" s="25" t="s">
        <v>304</v>
      </c>
      <c r="BM559" s="25" t="s">
        <v>5978</v>
      </c>
    </row>
    <row r="560" spans="2:65" s="11" customFormat="1" ht="29.85" customHeight="1">
      <c r="B560" s="188"/>
      <c r="C560" s="189"/>
      <c r="D560" s="202" t="s">
        <v>78</v>
      </c>
      <c r="E560" s="203" t="s">
        <v>3140</v>
      </c>
      <c r="F560" s="203" t="s">
        <v>5388</v>
      </c>
      <c r="G560" s="189"/>
      <c r="H560" s="189"/>
      <c r="I560" s="192"/>
      <c r="J560" s="204">
        <f>BK560</f>
        <v>0</v>
      </c>
      <c r="K560" s="189"/>
      <c r="L560" s="194"/>
      <c r="M560" s="195"/>
      <c r="N560" s="196"/>
      <c r="O560" s="196"/>
      <c r="P560" s="197">
        <f>SUM(P561:P563)</f>
        <v>0</v>
      </c>
      <c r="Q560" s="196"/>
      <c r="R560" s="197">
        <f>SUM(R561:R563)</f>
        <v>0</v>
      </c>
      <c r="S560" s="196"/>
      <c r="T560" s="198">
        <f>SUM(T561:T563)</f>
        <v>0</v>
      </c>
      <c r="AR560" s="199" t="s">
        <v>87</v>
      </c>
      <c r="AT560" s="200" t="s">
        <v>78</v>
      </c>
      <c r="AU560" s="200" t="s">
        <v>24</v>
      </c>
      <c r="AY560" s="199" t="s">
        <v>228</v>
      </c>
      <c r="BK560" s="201">
        <f>SUM(BK561:BK563)</f>
        <v>0</v>
      </c>
    </row>
    <row r="561" spans="2:65" s="1" customFormat="1" ht="22.5" customHeight="1">
      <c r="B561" s="42"/>
      <c r="C561" s="205" t="s">
        <v>24</v>
      </c>
      <c r="D561" s="205" t="s">
        <v>230</v>
      </c>
      <c r="E561" s="206" t="s">
        <v>5401</v>
      </c>
      <c r="F561" s="207" t="s">
        <v>5402</v>
      </c>
      <c r="G561" s="208" t="s">
        <v>2949</v>
      </c>
      <c r="H561" s="209">
        <v>2</v>
      </c>
      <c r="I561" s="210"/>
      <c r="J561" s="211">
        <f>ROUND(I561*H561,2)</f>
        <v>0</v>
      </c>
      <c r="K561" s="207" t="s">
        <v>3144</v>
      </c>
      <c r="L561" s="62"/>
      <c r="M561" s="212" t="s">
        <v>22</v>
      </c>
      <c r="N561" s="213" t="s">
        <v>50</v>
      </c>
      <c r="O561" s="43"/>
      <c r="P561" s="214">
        <f>O561*H561</f>
        <v>0</v>
      </c>
      <c r="Q561" s="214">
        <v>0</v>
      </c>
      <c r="R561" s="214">
        <f>Q561*H561</f>
        <v>0</v>
      </c>
      <c r="S561" s="214">
        <v>0</v>
      </c>
      <c r="T561" s="215">
        <f>S561*H561</f>
        <v>0</v>
      </c>
      <c r="AR561" s="25" t="s">
        <v>304</v>
      </c>
      <c r="AT561" s="25" t="s">
        <v>230</v>
      </c>
      <c r="AU561" s="25" t="s">
        <v>87</v>
      </c>
      <c r="AY561" s="25" t="s">
        <v>228</v>
      </c>
      <c r="BE561" s="216">
        <f>IF(N561="základní",J561,0)</f>
        <v>0</v>
      </c>
      <c r="BF561" s="216">
        <f>IF(N561="snížená",J561,0)</f>
        <v>0</v>
      </c>
      <c r="BG561" s="216">
        <f>IF(N561="zákl. přenesená",J561,0)</f>
        <v>0</v>
      </c>
      <c r="BH561" s="216">
        <f>IF(N561="sníž. přenesená",J561,0)</f>
        <v>0</v>
      </c>
      <c r="BI561" s="216">
        <f>IF(N561="nulová",J561,0)</f>
        <v>0</v>
      </c>
      <c r="BJ561" s="25" t="s">
        <v>24</v>
      </c>
      <c r="BK561" s="216">
        <f>ROUND(I561*H561,2)</f>
        <v>0</v>
      </c>
      <c r="BL561" s="25" t="s">
        <v>304</v>
      </c>
      <c r="BM561" s="25" t="s">
        <v>5979</v>
      </c>
    </row>
    <row r="562" spans="2:65" s="1" customFormat="1" ht="22.5" customHeight="1">
      <c r="B562" s="42"/>
      <c r="C562" s="205" t="s">
        <v>87</v>
      </c>
      <c r="D562" s="205" t="s">
        <v>230</v>
      </c>
      <c r="E562" s="206" t="s">
        <v>5811</v>
      </c>
      <c r="F562" s="207" t="s">
        <v>5812</v>
      </c>
      <c r="G562" s="208" t="s">
        <v>852</v>
      </c>
      <c r="H562" s="209">
        <v>2</v>
      </c>
      <c r="I562" s="210"/>
      <c r="J562" s="211">
        <f>ROUND(I562*H562,2)</f>
        <v>0</v>
      </c>
      <c r="K562" s="207" t="s">
        <v>3144</v>
      </c>
      <c r="L562" s="62"/>
      <c r="M562" s="212" t="s">
        <v>22</v>
      </c>
      <c r="N562" s="213" t="s">
        <v>50</v>
      </c>
      <c r="O562" s="43"/>
      <c r="P562" s="214">
        <f>O562*H562</f>
        <v>0</v>
      </c>
      <c r="Q562" s="214">
        <v>0</v>
      </c>
      <c r="R562" s="214">
        <f>Q562*H562</f>
        <v>0</v>
      </c>
      <c r="S562" s="214">
        <v>0</v>
      </c>
      <c r="T562" s="215">
        <f>S562*H562</f>
        <v>0</v>
      </c>
      <c r="AR562" s="25" t="s">
        <v>304</v>
      </c>
      <c r="AT562" s="25" t="s">
        <v>230</v>
      </c>
      <c r="AU562" s="25" t="s">
        <v>87</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304</v>
      </c>
      <c r="BM562" s="25" t="s">
        <v>5980</v>
      </c>
    </row>
    <row r="563" spans="2:65" s="1" customFormat="1" ht="22.5" customHeight="1">
      <c r="B563" s="42"/>
      <c r="C563" s="205" t="s">
        <v>101</v>
      </c>
      <c r="D563" s="205" t="s">
        <v>230</v>
      </c>
      <c r="E563" s="206" t="s">
        <v>5599</v>
      </c>
      <c r="F563" s="207" t="s">
        <v>5600</v>
      </c>
      <c r="G563" s="208" t="s">
        <v>1024</v>
      </c>
      <c r="H563" s="279"/>
      <c r="I563" s="210"/>
      <c r="J563" s="211">
        <f>ROUND(I563*H563,2)</f>
        <v>0</v>
      </c>
      <c r="K563" s="207" t="s">
        <v>3144</v>
      </c>
      <c r="L563" s="62"/>
      <c r="M563" s="212" t="s">
        <v>22</v>
      </c>
      <c r="N563" s="213" t="s">
        <v>50</v>
      </c>
      <c r="O563" s="43"/>
      <c r="P563" s="214">
        <f>O563*H563</f>
        <v>0</v>
      </c>
      <c r="Q563" s="214">
        <v>0</v>
      </c>
      <c r="R563" s="214">
        <f>Q563*H563</f>
        <v>0</v>
      </c>
      <c r="S563" s="214">
        <v>0</v>
      </c>
      <c r="T563" s="215">
        <f>S563*H563</f>
        <v>0</v>
      </c>
      <c r="AR563" s="25" t="s">
        <v>304</v>
      </c>
      <c r="AT563" s="25" t="s">
        <v>230</v>
      </c>
      <c r="AU563" s="25" t="s">
        <v>87</v>
      </c>
      <c r="AY563" s="25" t="s">
        <v>228</v>
      </c>
      <c r="BE563" s="216">
        <f>IF(N563="základní",J563,0)</f>
        <v>0</v>
      </c>
      <c r="BF563" s="216">
        <f>IF(N563="snížená",J563,0)</f>
        <v>0</v>
      </c>
      <c r="BG563" s="216">
        <f>IF(N563="zákl. přenesená",J563,0)</f>
        <v>0</v>
      </c>
      <c r="BH563" s="216">
        <f>IF(N563="sníž. přenesená",J563,0)</f>
        <v>0</v>
      </c>
      <c r="BI563" s="216">
        <f>IF(N563="nulová",J563,0)</f>
        <v>0</v>
      </c>
      <c r="BJ563" s="25" t="s">
        <v>24</v>
      </c>
      <c r="BK563" s="216">
        <f>ROUND(I563*H563,2)</f>
        <v>0</v>
      </c>
      <c r="BL563" s="25" t="s">
        <v>304</v>
      </c>
      <c r="BM563" s="25" t="s">
        <v>5981</v>
      </c>
    </row>
    <row r="564" spans="2:65" s="11" customFormat="1" ht="29.85" customHeight="1">
      <c r="B564" s="188"/>
      <c r="C564" s="189"/>
      <c r="D564" s="202" t="s">
        <v>78</v>
      </c>
      <c r="E564" s="203" t="s">
        <v>3136</v>
      </c>
      <c r="F564" s="203" t="s">
        <v>5602</v>
      </c>
      <c r="G564" s="189"/>
      <c r="H564" s="189"/>
      <c r="I564" s="192"/>
      <c r="J564" s="204">
        <f>BK564</f>
        <v>0</v>
      </c>
      <c r="K564" s="189"/>
      <c r="L564" s="194"/>
      <c r="M564" s="195"/>
      <c r="N564" s="196"/>
      <c r="O564" s="196"/>
      <c r="P564" s="197">
        <f>SUM(P565:P567)</f>
        <v>0</v>
      </c>
      <c r="Q564" s="196"/>
      <c r="R564" s="197">
        <f>SUM(R565:R567)</f>
        <v>0</v>
      </c>
      <c r="S564" s="196"/>
      <c r="T564" s="198">
        <f>SUM(T565:T567)</f>
        <v>0</v>
      </c>
      <c r="AR564" s="199" t="s">
        <v>87</v>
      </c>
      <c r="AT564" s="200" t="s">
        <v>78</v>
      </c>
      <c r="AU564" s="200" t="s">
        <v>24</v>
      </c>
      <c r="AY564" s="199" t="s">
        <v>228</v>
      </c>
      <c r="BK564" s="201">
        <f>SUM(BK565:BK567)</f>
        <v>0</v>
      </c>
    </row>
    <row r="565" spans="2:65" s="1" customFormat="1" ht="22.5" customHeight="1">
      <c r="B565" s="42"/>
      <c r="C565" s="205" t="s">
        <v>24</v>
      </c>
      <c r="D565" s="205" t="s">
        <v>230</v>
      </c>
      <c r="E565" s="206" t="s">
        <v>5413</v>
      </c>
      <c r="F565" s="207" t="s">
        <v>5414</v>
      </c>
      <c r="G565" s="208" t="s">
        <v>328</v>
      </c>
      <c r="H565" s="209">
        <v>24</v>
      </c>
      <c r="I565" s="210"/>
      <c r="J565" s="211">
        <f>ROUND(I565*H565,2)</f>
        <v>0</v>
      </c>
      <c r="K565" s="207" t="s">
        <v>234</v>
      </c>
      <c r="L565" s="62"/>
      <c r="M565" s="212" t="s">
        <v>22</v>
      </c>
      <c r="N565" s="213" t="s">
        <v>50</v>
      </c>
      <c r="O565" s="43"/>
      <c r="P565" s="214">
        <f>O565*H565</f>
        <v>0</v>
      </c>
      <c r="Q565" s="214">
        <v>0</v>
      </c>
      <c r="R565" s="214">
        <f>Q565*H565</f>
        <v>0</v>
      </c>
      <c r="S565" s="214">
        <v>0</v>
      </c>
      <c r="T565" s="215">
        <f>S565*H565</f>
        <v>0</v>
      </c>
      <c r="AR565" s="25" t="s">
        <v>304</v>
      </c>
      <c r="AT565" s="25" t="s">
        <v>230</v>
      </c>
      <c r="AU565" s="25" t="s">
        <v>87</v>
      </c>
      <c r="AY565" s="25" t="s">
        <v>228</v>
      </c>
      <c r="BE565" s="216">
        <f>IF(N565="základní",J565,0)</f>
        <v>0</v>
      </c>
      <c r="BF565" s="216">
        <f>IF(N565="snížená",J565,0)</f>
        <v>0</v>
      </c>
      <c r="BG565" s="216">
        <f>IF(N565="zákl. přenesená",J565,0)</f>
        <v>0</v>
      </c>
      <c r="BH565" s="216">
        <f>IF(N565="sníž. přenesená",J565,0)</f>
        <v>0</v>
      </c>
      <c r="BI565" s="216">
        <f>IF(N565="nulová",J565,0)</f>
        <v>0</v>
      </c>
      <c r="BJ565" s="25" t="s">
        <v>24</v>
      </c>
      <c r="BK565" s="216">
        <f>ROUND(I565*H565,2)</f>
        <v>0</v>
      </c>
      <c r="BL565" s="25" t="s">
        <v>304</v>
      </c>
      <c r="BM565" s="25" t="s">
        <v>5982</v>
      </c>
    </row>
    <row r="566" spans="2:65" s="1" customFormat="1" ht="22.5" customHeight="1">
      <c r="B566" s="42"/>
      <c r="C566" s="205" t="s">
        <v>87</v>
      </c>
      <c r="D566" s="205" t="s">
        <v>230</v>
      </c>
      <c r="E566" s="206" t="s">
        <v>5437</v>
      </c>
      <c r="F566" s="207" t="s">
        <v>5438</v>
      </c>
      <c r="G566" s="208" t="s">
        <v>328</v>
      </c>
      <c r="H566" s="209">
        <v>24</v>
      </c>
      <c r="I566" s="210"/>
      <c r="J566" s="211">
        <f>ROUND(I566*H566,2)</f>
        <v>0</v>
      </c>
      <c r="K566" s="207" t="s">
        <v>234</v>
      </c>
      <c r="L566" s="62"/>
      <c r="M566" s="212" t="s">
        <v>22</v>
      </c>
      <c r="N566" s="213" t="s">
        <v>50</v>
      </c>
      <c r="O566" s="43"/>
      <c r="P566" s="214">
        <f>O566*H566</f>
        <v>0</v>
      </c>
      <c r="Q566" s="214">
        <v>0</v>
      </c>
      <c r="R566" s="214">
        <f>Q566*H566</f>
        <v>0</v>
      </c>
      <c r="S566" s="214">
        <v>0</v>
      </c>
      <c r="T566" s="215">
        <f>S566*H566</f>
        <v>0</v>
      </c>
      <c r="AR566" s="25" t="s">
        <v>304</v>
      </c>
      <c r="AT566" s="25" t="s">
        <v>230</v>
      </c>
      <c r="AU566" s="25" t="s">
        <v>87</v>
      </c>
      <c r="AY566" s="25" t="s">
        <v>228</v>
      </c>
      <c r="BE566" s="216">
        <f>IF(N566="základní",J566,0)</f>
        <v>0</v>
      </c>
      <c r="BF566" s="216">
        <f>IF(N566="snížená",J566,0)</f>
        <v>0</v>
      </c>
      <c r="BG566" s="216">
        <f>IF(N566="zákl. přenesená",J566,0)</f>
        <v>0</v>
      </c>
      <c r="BH566" s="216">
        <f>IF(N566="sníž. přenesená",J566,0)</f>
        <v>0</v>
      </c>
      <c r="BI566" s="216">
        <f>IF(N566="nulová",J566,0)</f>
        <v>0</v>
      </c>
      <c r="BJ566" s="25" t="s">
        <v>24</v>
      </c>
      <c r="BK566" s="216">
        <f>ROUND(I566*H566,2)</f>
        <v>0</v>
      </c>
      <c r="BL566" s="25" t="s">
        <v>304</v>
      </c>
      <c r="BM566" s="25" t="s">
        <v>5983</v>
      </c>
    </row>
    <row r="567" spans="2:65" s="1" customFormat="1" ht="22.5" customHeight="1">
      <c r="B567" s="42"/>
      <c r="C567" s="205" t="s">
        <v>101</v>
      </c>
      <c r="D567" s="205" t="s">
        <v>230</v>
      </c>
      <c r="E567" s="206" t="s">
        <v>5449</v>
      </c>
      <c r="F567" s="207" t="s">
        <v>5450</v>
      </c>
      <c r="G567" s="208" t="s">
        <v>1024</v>
      </c>
      <c r="H567" s="279"/>
      <c r="I567" s="210"/>
      <c r="J567" s="211">
        <f>ROUND(I567*H567,2)</f>
        <v>0</v>
      </c>
      <c r="K567" s="207" t="s">
        <v>234</v>
      </c>
      <c r="L567" s="62"/>
      <c r="M567" s="212" t="s">
        <v>22</v>
      </c>
      <c r="N567" s="213" t="s">
        <v>50</v>
      </c>
      <c r="O567" s="43"/>
      <c r="P567" s="214">
        <f>O567*H567</f>
        <v>0</v>
      </c>
      <c r="Q567" s="214">
        <v>0</v>
      </c>
      <c r="R567" s="214">
        <f>Q567*H567</f>
        <v>0</v>
      </c>
      <c r="S567" s="214">
        <v>0</v>
      </c>
      <c r="T567" s="215">
        <f>S567*H567</f>
        <v>0</v>
      </c>
      <c r="AR567" s="25" t="s">
        <v>304</v>
      </c>
      <c r="AT567" s="25" t="s">
        <v>230</v>
      </c>
      <c r="AU567" s="25" t="s">
        <v>87</v>
      </c>
      <c r="AY567" s="25" t="s">
        <v>228</v>
      </c>
      <c r="BE567" s="216">
        <f>IF(N567="základní",J567,0)</f>
        <v>0</v>
      </c>
      <c r="BF567" s="216">
        <f>IF(N567="snížená",J567,0)</f>
        <v>0</v>
      </c>
      <c r="BG567" s="216">
        <f>IF(N567="zákl. přenesená",J567,0)</f>
        <v>0</v>
      </c>
      <c r="BH567" s="216">
        <f>IF(N567="sníž. přenesená",J567,0)</f>
        <v>0</v>
      </c>
      <c r="BI567" s="216">
        <f>IF(N567="nulová",J567,0)</f>
        <v>0</v>
      </c>
      <c r="BJ567" s="25" t="s">
        <v>24</v>
      </c>
      <c r="BK567" s="216">
        <f>ROUND(I567*H567,2)</f>
        <v>0</v>
      </c>
      <c r="BL567" s="25" t="s">
        <v>304</v>
      </c>
      <c r="BM567" s="25" t="s">
        <v>5984</v>
      </c>
    </row>
    <row r="568" spans="2:65" s="11" customFormat="1" ht="29.85" customHeight="1">
      <c r="B568" s="188"/>
      <c r="C568" s="189"/>
      <c r="D568" s="202" t="s">
        <v>78</v>
      </c>
      <c r="E568" s="203" t="s">
        <v>3151</v>
      </c>
      <c r="F568" s="203" t="s">
        <v>5452</v>
      </c>
      <c r="G568" s="189"/>
      <c r="H568" s="189"/>
      <c r="I568" s="192"/>
      <c r="J568" s="204">
        <f>BK568</f>
        <v>0</v>
      </c>
      <c r="K568" s="189"/>
      <c r="L568" s="194"/>
      <c r="M568" s="195"/>
      <c r="N568" s="196"/>
      <c r="O568" s="196"/>
      <c r="P568" s="197">
        <f>SUM(P569:P584)</f>
        <v>0</v>
      </c>
      <c r="Q568" s="196"/>
      <c r="R568" s="197">
        <f>SUM(R569:R584)</f>
        <v>0</v>
      </c>
      <c r="S568" s="196"/>
      <c r="T568" s="198">
        <f>SUM(T569:T584)</f>
        <v>0</v>
      </c>
      <c r="AR568" s="199" t="s">
        <v>87</v>
      </c>
      <c r="AT568" s="200" t="s">
        <v>78</v>
      </c>
      <c r="AU568" s="200" t="s">
        <v>24</v>
      </c>
      <c r="AY568" s="199" t="s">
        <v>228</v>
      </c>
      <c r="BK568" s="201">
        <f>SUM(BK569:BK584)</f>
        <v>0</v>
      </c>
    </row>
    <row r="569" spans="2:65" s="1" customFormat="1" ht="22.5" customHeight="1">
      <c r="B569" s="42"/>
      <c r="C569" s="205" t="s">
        <v>24</v>
      </c>
      <c r="D569" s="205" t="s">
        <v>230</v>
      </c>
      <c r="E569" s="206" t="s">
        <v>5456</v>
      </c>
      <c r="F569" s="207" t="s">
        <v>5457</v>
      </c>
      <c r="G569" s="208" t="s">
        <v>515</v>
      </c>
      <c r="H569" s="209">
        <v>10</v>
      </c>
      <c r="I569" s="210"/>
      <c r="J569" s="211">
        <f t="shared" ref="J569:J584" si="180">ROUND(I569*H569,2)</f>
        <v>0</v>
      </c>
      <c r="K569" s="207" t="s">
        <v>234</v>
      </c>
      <c r="L569" s="62"/>
      <c r="M569" s="212" t="s">
        <v>22</v>
      </c>
      <c r="N569" s="213" t="s">
        <v>50</v>
      </c>
      <c r="O569" s="43"/>
      <c r="P569" s="214">
        <f t="shared" ref="P569:P584" si="181">O569*H569</f>
        <v>0</v>
      </c>
      <c r="Q569" s="214">
        <v>0</v>
      </c>
      <c r="R569" s="214">
        <f t="shared" ref="R569:R584" si="182">Q569*H569</f>
        <v>0</v>
      </c>
      <c r="S569" s="214">
        <v>0</v>
      </c>
      <c r="T569" s="215">
        <f t="shared" ref="T569:T584" si="183">S569*H569</f>
        <v>0</v>
      </c>
      <c r="AR569" s="25" t="s">
        <v>304</v>
      </c>
      <c r="AT569" s="25" t="s">
        <v>230</v>
      </c>
      <c r="AU569" s="25" t="s">
        <v>87</v>
      </c>
      <c r="AY569" s="25" t="s">
        <v>228</v>
      </c>
      <c r="BE569" s="216">
        <f t="shared" ref="BE569:BE584" si="184">IF(N569="základní",J569,0)</f>
        <v>0</v>
      </c>
      <c r="BF569" s="216">
        <f t="shared" ref="BF569:BF584" si="185">IF(N569="snížená",J569,0)</f>
        <v>0</v>
      </c>
      <c r="BG569" s="216">
        <f t="shared" ref="BG569:BG584" si="186">IF(N569="zákl. přenesená",J569,0)</f>
        <v>0</v>
      </c>
      <c r="BH569" s="216">
        <f t="shared" ref="BH569:BH584" si="187">IF(N569="sníž. přenesená",J569,0)</f>
        <v>0</v>
      </c>
      <c r="BI569" s="216">
        <f t="shared" ref="BI569:BI584" si="188">IF(N569="nulová",J569,0)</f>
        <v>0</v>
      </c>
      <c r="BJ569" s="25" t="s">
        <v>24</v>
      </c>
      <c r="BK569" s="216">
        <f t="shared" ref="BK569:BK584" si="189">ROUND(I569*H569,2)</f>
        <v>0</v>
      </c>
      <c r="BL569" s="25" t="s">
        <v>304</v>
      </c>
      <c r="BM569" s="25" t="s">
        <v>5985</v>
      </c>
    </row>
    <row r="570" spans="2:65" s="1" customFormat="1" ht="22.5" customHeight="1">
      <c r="B570" s="42"/>
      <c r="C570" s="205" t="s">
        <v>87</v>
      </c>
      <c r="D570" s="205" t="s">
        <v>230</v>
      </c>
      <c r="E570" s="206" t="s">
        <v>5623</v>
      </c>
      <c r="F570" s="207" t="s">
        <v>5624</v>
      </c>
      <c r="G570" s="208" t="s">
        <v>515</v>
      </c>
      <c r="H570" s="209">
        <v>2</v>
      </c>
      <c r="I570" s="210"/>
      <c r="J570" s="211">
        <f t="shared" si="180"/>
        <v>0</v>
      </c>
      <c r="K570" s="207" t="s">
        <v>234</v>
      </c>
      <c r="L570" s="62"/>
      <c r="M570" s="212" t="s">
        <v>22</v>
      </c>
      <c r="N570" s="213" t="s">
        <v>50</v>
      </c>
      <c r="O570" s="43"/>
      <c r="P570" s="214">
        <f t="shared" si="181"/>
        <v>0</v>
      </c>
      <c r="Q570" s="214">
        <v>0</v>
      </c>
      <c r="R570" s="214">
        <f t="shared" si="182"/>
        <v>0</v>
      </c>
      <c r="S570" s="214">
        <v>0</v>
      </c>
      <c r="T570" s="215">
        <f t="shared" si="183"/>
        <v>0</v>
      </c>
      <c r="AR570" s="25" t="s">
        <v>304</v>
      </c>
      <c r="AT570" s="25" t="s">
        <v>230</v>
      </c>
      <c r="AU570" s="25" t="s">
        <v>87</v>
      </c>
      <c r="AY570" s="25" t="s">
        <v>228</v>
      </c>
      <c r="BE570" s="216">
        <f t="shared" si="184"/>
        <v>0</v>
      </c>
      <c r="BF570" s="216">
        <f t="shared" si="185"/>
        <v>0</v>
      </c>
      <c r="BG570" s="216">
        <f t="shared" si="186"/>
        <v>0</v>
      </c>
      <c r="BH570" s="216">
        <f t="shared" si="187"/>
        <v>0</v>
      </c>
      <c r="BI570" s="216">
        <f t="shared" si="188"/>
        <v>0</v>
      </c>
      <c r="BJ570" s="25" t="s">
        <v>24</v>
      </c>
      <c r="BK570" s="216">
        <f t="shared" si="189"/>
        <v>0</v>
      </c>
      <c r="BL570" s="25" t="s">
        <v>304</v>
      </c>
      <c r="BM570" s="25" t="s">
        <v>5986</v>
      </c>
    </row>
    <row r="571" spans="2:65" s="1" customFormat="1" ht="22.5" customHeight="1">
      <c r="B571" s="42"/>
      <c r="C571" s="205" t="s">
        <v>101</v>
      </c>
      <c r="D571" s="205" t="s">
        <v>230</v>
      </c>
      <c r="E571" s="206" t="s">
        <v>5462</v>
      </c>
      <c r="F571" s="207" t="s">
        <v>5463</v>
      </c>
      <c r="G571" s="208" t="s">
        <v>515</v>
      </c>
      <c r="H571" s="209">
        <v>18</v>
      </c>
      <c r="I571" s="210"/>
      <c r="J571" s="211">
        <f t="shared" si="180"/>
        <v>0</v>
      </c>
      <c r="K571" s="207" t="s">
        <v>234</v>
      </c>
      <c r="L571" s="62"/>
      <c r="M571" s="212" t="s">
        <v>22</v>
      </c>
      <c r="N571" s="213" t="s">
        <v>50</v>
      </c>
      <c r="O571" s="43"/>
      <c r="P571" s="214">
        <f t="shared" si="181"/>
        <v>0</v>
      </c>
      <c r="Q571" s="214">
        <v>0</v>
      </c>
      <c r="R571" s="214">
        <f t="shared" si="182"/>
        <v>0</v>
      </c>
      <c r="S571" s="214">
        <v>0</v>
      </c>
      <c r="T571" s="215">
        <f t="shared" si="183"/>
        <v>0</v>
      </c>
      <c r="AR571" s="25" t="s">
        <v>304</v>
      </c>
      <c r="AT571" s="25" t="s">
        <v>230</v>
      </c>
      <c r="AU571" s="25" t="s">
        <v>87</v>
      </c>
      <c r="AY571" s="25" t="s">
        <v>228</v>
      </c>
      <c r="BE571" s="216">
        <f t="shared" si="184"/>
        <v>0</v>
      </c>
      <c r="BF571" s="216">
        <f t="shared" si="185"/>
        <v>0</v>
      </c>
      <c r="BG571" s="216">
        <f t="shared" si="186"/>
        <v>0</v>
      </c>
      <c r="BH571" s="216">
        <f t="shared" si="187"/>
        <v>0</v>
      </c>
      <c r="BI571" s="216">
        <f t="shared" si="188"/>
        <v>0</v>
      </c>
      <c r="BJ571" s="25" t="s">
        <v>24</v>
      </c>
      <c r="BK571" s="216">
        <f t="shared" si="189"/>
        <v>0</v>
      </c>
      <c r="BL571" s="25" t="s">
        <v>304</v>
      </c>
      <c r="BM571" s="25" t="s">
        <v>5987</v>
      </c>
    </row>
    <row r="572" spans="2:65" s="1" customFormat="1" ht="22.5" customHeight="1">
      <c r="B572" s="42"/>
      <c r="C572" s="205" t="s">
        <v>235</v>
      </c>
      <c r="D572" s="205" t="s">
        <v>230</v>
      </c>
      <c r="E572" s="206" t="s">
        <v>5988</v>
      </c>
      <c r="F572" s="207" t="s">
        <v>5989</v>
      </c>
      <c r="G572" s="208" t="s">
        <v>515</v>
      </c>
      <c r="H572" s="209">
        <v>4</v>
      </c>
      <c r="I572" s="210"/>
      <c r="J572" s="211">
        <f t="shared" si="180"/>
        <v>0</v>
      </c>
      <c r="K572" s="207" t="s">
        <v>3144</v>
      </c>
      <c r="L572" s="62"/>
      <c r="M572" s="212" t="s">
        <v>22</v>
      </c>
      <c r="N572" s="213" t="s">
        <v>50</v>
      </c>
      <c r="O572" s="43"/>
      <c r="P572" s="214">
        <f t="shared" si="181"/>
        <v>0</v>
      </c>
      <c r="Q572" s="214">
        <v>0</v>
      </c>
      <c r="R572" s="214">
        <f t="shared" si="182"/>
        <v>0</v>
      </c>
      <c r="S572" s="214">
        <v>0</v>
      </c>
      <c r="T572" s="215">
        <f t="shared" si="183"/>
        <v>0</v>
      </c>
      <c r="AR572" s="25" t="s">
        <v>304</v>
      </c>
      <c r="AT572" s="25" t="s">
        <v>230</v>
      </c>
      <c r="AU572" s="25" t="s">
        <v>87</v>
      </c>
      <c r="AY572" s="25" t="s">
        <v>228</v>
      </c>
      <c r="BE572" s="216">
        <f t="shared" si="184"/>
        <v>0</v>
      </c>
      <c r="BF572" s="216">
        <f t="shared" si="185"/>
        <v>0</v>
      </c>
      <c r="BG572" s="216">
        <f t="shared" si="186"/>
        <v>0</v>
      </c>
      <c r="BH572" s="216">
        <f t="shared" si="187"/>
        <v>0</v>
      </c>
      <c r="BI572" s="216">
        <f t="shared" si="188"/>
        <v>0</v>
      </c>
      <c r="BJ572" s="25" t="s">
        <v>24</v>
      </c>
      <c r="BK572" s="216">
        <f t="shared" si="189"/>
        <v>0</v>
      </c>
      <c r="BL572" s="25" t="s">
        <v>304</v>
      </c>
      <c r="BM572" s="25" t="s">
        <v>5990</v>
      </c>
    </row>
    <row r="573" spans="2:65" s="1" customFormat="1" ht="22.5" customHeight="1">
      <c r="B573" s="42"/>
      <c r="C573" s="205" t="s">
        <v>251</v>
      </c>
      <c r="D573" s="205" t="s">
        <v>230</v>
      </c>
      <c r="E573" s="206" t="s">
        <v>5483</v>
      </c>
      <c r="F573" s="207" t="s">
        <v>5484</v>
      </c>
      <c r="G573" s="208" t="s">
        <v>515</v>
      </c>
      <c r="H573" s="209">
        <v>2</v>
      </c>
      <c r="I573" s="210"/>
      <c r="J573" s="211">
        <f t="shared" si="180"/>
        <v>0</v>
      </c>
      <c r="K573" s="207" t="s">
        <v>234</v>
      </c>
      <c r="L573" s="62"/>
      <c r="M573" s="212" t="s">
        <v>22</v>
      </c>
      <c r="N573" s="213" t="s">
        <v>50</v>
      </c>
      <c r="O573" s="43"/>
      <c r="P573" s="214">
        <f t="shared" si="181"/>
        <v>0</v>
      </c>
      <c r="Q573" s="214">
        <v>0</v>
      </c>
      <c r="R573" s="214">
        <f t="shared" si="182"/>
        <v>0</v>
      </c>
      <c r="S573" s="214">
        <v>0</v>
      </c>
      <c r="T573" s="215">
        <f t="shared" si="183"/>
        <v>0</v>
      </c>
      <c r="AR573" s="25" t="s">
        <v>304</v>
      </c>
      <c r="AT573" s="25" t="s">
        <v>230</v>
      </c>
      <c r="AU573" s="25" t="s">
        <v>87</v>
      </c>
      <c r="AY573" s="25" t="s">
        <v>228</v>
      </c>
      <c r="BE573" s="216">
        <f t="shared" si="184"/>
        <v>0</v>
      </c>
      <c r="BF573" s="216">
        <f t="shared" si="185"/>
        <v>0</v>
      </c>
      <c r="BG573" s="216">
        <f t="shared" si="186"/>
        <v>0</v>
      </c>
      <c r="BH573" s="216">
        <f t="shared" si="187"/>
        <v>0</v>
      </c>
      <c r="BI573" s="216">
        <f t="shared" si="188"/>
        <v>0</v>
      </c>
      <c r="BJ573" s="25" t="s">
        <v>24</v>
      </c>
      <c r="BK573" s="216">
        <f t="shared" si="189"/>
        <v>0</v>
      </c>
      <c r="BL573" s="25" t="s">
        <v>304</v>
      </c>
      <c r="BM573" s="25" t="s">
        <v>5991</v>
      </c>
    </row>
    <row r="574" spans="2:65" s="1" customFormat="1" ht="22.5" customHeight="1">
      <c r="B574" s="42"/>
      <c r="C574" s="205" t="s">
        <v>255</v>
      </c>
      <c r="D574" s="205" t="s">
        <v>230</v>
      </c>
      <c r="E574" s="206" t="s">
        <v>5992</v>
      </c>
      <c r="F574" s="207" t="s">
        <v>5993</v>
      </c>
      <c r="G574" s="208" t="s">
        <v>852</v>
      </c>
      <c r="H574" s="209">
        <v>2</v>
      </c>
      <c r="I574" s="210"/>
      <c r="J574" s="211">
        <f t="shared" si="180"/>
        <v>0</v>
      </c>
      <c r="K574" s="207" t="s">
        <v>3144</v>
      </c>
      <c r="L574" s="62"/>
      <c r="M574" s="212" t="s">
        <v>22</v>
      </c>
      <c r="N574" s="213" t="s">
        <v>50</v>
      </c>
      <c r="O574" s="43"/>
      <c r="P574" s="214">
        <f t="shared" si="181"/>
        <v>0</v>
      </c>
      <c r="Q574" s="214">
        <v>0</v>
      </c>
      <c r="R574" s="214">
        <f t="shared" si="182"/>
        <v>0</v>
      </c>
      <c r="S574" s="214">
        <v>0</v>
      </c>
      <c r="T574" s="215">
        <f t="shared" si="183"/>
        <v>0</v>
      </c>
      <c r="AR574" s="25" t="s">
        <v>304</v>
      </c>
      <c r="AT574" s="25" t="s">
        <v>230</v>
      </c>
      <c r="AU574" s="25" t="s">
        <v>87</v>
      </c>
      <c r="AY574" s="25" t="s">
        <v>228</v>
      </c>
      <c r="BE574" s="216">
        <f t="shared" si="184"/>
        <v>0</v>
      </c>
      <c r="BF574" s="216">
        <f t="shared" si="185"/>
        <v>0</v>
      </c>
      <c r="BG574" s="216">
        <f t="shared" si="186"/>
        <v>0</v>
      </c>
      <c r="BH574" s="216">
        <f t="shared" si="187"/>
        <v>0</v>
      </c>
      <c r="BI574" s="216">
        <f t="shared" si="188"/>
        <v>0</v>
      </c>
      <c r="BJ574" s="25" t="s">
        <v>24</v>
      </c>
      <c r="BK574" s="216">
        <f t="shared" si="189"/>
        <v>0</v>
      </c>
      <c r="BL574" s="25" t="s">
        <v>304</v>
      </c>
      <c r="BM574" s="25" t="s">
        <v>5994</v>
      </c>
    </row>
    <row r="575" spans="2:65" s="1" customFormat="1" ht="22.5" customHeight="1">
      <c r="B575" s="42"/>
      <c r="C575" s="205" t="s">
        <v>260</v>
      </c>
      <c r="D575" s="205" t="s">
        <v>230</v>
      </c>
      <c r="E575" s="206" t="s">
        <v>5838</v>
      </c>
      <c r="F575" s="207" t="s">
        <v>5632</v>
      </c>
      <c r="G575" s="208" t="s">
        <v>852</v>
      </c>
      <c r="H575" s="209">
        <v>5</v>
      </c>
      <c r="I575" s="210"/>
      <c r="J575" s="211">
        <f t="shared" si="180"/>
        <v>0</v>
      </c>
      <c r="K575" s="207" t="s">
        <v>3144</v>
      </c>
      <c r="L575" s="62"/>
      <c r="M575" s="212" t="s">
        <v>22</v>
      </c>
      <c r="N575" s="213" t="s">
        <v>50</v>
      </c>
      <c r="O575" s="43"/>
      <c r="P575" s="214">
        <f t="shared" si="181"/>
        <v>0</v>
      </c>
      <c r="Q575" s="214">
        <v>0</v>
      </c>
      <c r="R575" s="214">
        <f t="shared" si="182"/>
        <v>0</v>
      </c>
      <c r="S575" s="214">
        <v>0</v>
      </c>
      <c r="T575" s="215">
        <f t="shared" si="183"/>
        <v>0</v>
      </c>
      <c r="AR575" s="25" t="s">
        <v>304</v>
      </c>
      <c r="AT575" s="25" t="s">
        <v>230</v>
      </c>
      <c r="AU575" s="25" t="s">
        <v>87</v>
      </c>
      <c r="AY575" s="25" t="s">
        <v>228</v>
      </c>
      <c r="BE575" s="216">
        <f t="shared" si="184"/>
        <v>0</v>
      </c>
      <c r="BF575" s="216">
        <f t="shared" si="185"/>
        <v>0</v>
      </c>
      <c r="BG575" s="216">
        <f t="shared" si="186"/>
        <v>0</v>
      </c>
      <c r="BH575" s="216">
        <f t="shared" si="187"/>
        <v>0</v>
      </c>
      <c r="BI575" s="216">
        <f t="shared" si="188"/>
        <v>0</v>
      </c>
      <c r="BJ575" s="25" t="s">
        <v>24</v>
      </c>
      <c r="BK575" s="216">
        <f t="shared" si="189"/>
        <v>0</v>
      </c>
      <c r="BL575" s="25" t="s">
        <v>304</v>
      </c>
      <c r="BM575" s="25" t="s">
        <v>5995</v>
      </c>
    </row>
    <row r="576" spans="2:65" s="1" customFormat="1" ht="22.5" customHeight="1">
      <c r="B576" s="42"/>
      <c r="C576" s="205" t="s">
        <v>267</v>
      </c>
      <c r="D576" s="205" t="s">
        <v>230</v>
      </c>
      <c r="E576" s="206" t="s">
        <v>5843</v>
      </c>
      <c r="F576" s="207" t="s">
        <v>5635</v>
      </c>
      <c r="G576" s="208" t="s">
        <v>852</v>
      </c>
      <c r="H576" s="209">
        <v>2</v>
      </c>
      <c r="I576" s="210"/>
      <c r="J576" s="211">
        <f t="shared" si="180"/>
        <v>0</v>
      </c>
      <c r="K576" s="207" t="s">
        <v>3144</v>
      </c>
      <c r="L576" s="62"/>
      <c r="M576" s="212" t="s">
        <v>22</v>
      </c>
      <c r="N576" s="213" t="s">
        <v>50</v>
      </c>
      <c r="O576" s="43"/>
      <c r="P576" s="214">
        <f t="shared" si="181"/>
        <v>0</v>
      </c>
      <c r="Q576" s="214">
        <v>0</v>
      </c>
      <c r="R576" s="214">
        <f t="shared" si="182"/>
        <v>0</v>
      </c>
      <c r="S576" s="214">
        <v>0</v>
      </c>
      <c r="T576" s="215">
        <f t="shared" si="183"/>
        <v>0</v>
      </c>
      <c r="AR576" s="25" t="s">
        <v>304</v>
      </c>
      <c r="AT576" s="25" t="s">
        <v>230</v>
      </c>
      <c r="AU576" s="25" t="s">
        <v>87</v>
      </c>
      <c r="AY576" s="25" t="s">
        <v>228</v>
      </c>
      <c r="BE576" s="216">
        <f t="shared" si="184"/>
        <v>0</v>
      </c>
      <c r="BF576" s="216">
        <f t="shared" si="185"/>
        <v>0</v>
      </c>
      <c r="BG576" s="216">
        <f t="shared" si="186"/>
        <v>0</v>
      </c>
      <c r="BH576" s="216">
        <f t="shared" si="187"/>
        <v>0</v>
      </c>
      <c r="BI576" s="216">
        <f t="shared" si="188"/>
        <v>0</v>
      </c>
      <c r="BJ576" s="25" t="s">
        <v>24</v>
      </c>
      <c r="BK576" s="216">
        <f t="shared" si="189"/>
        <v>0</v>
      </c>
      <c r="BL576" s="25" t="s">
        <v>304</v>
      </c>
      <c r="BM576" s="25" t="s">
        <v>5996</v>
      </c>
    </row>
    <row r="577" spans="2:65" s="1" customFormat="1" ht="22.5" customHeight="1">
      <c r="B577" s="42"/>
      <c r="C577" s="205" t="s">
        <v>272</v>
      </c>
      <c r="D577" s="205" t="s">
        <v>230</v>
      </c>
      <c r="E577" s="206" t="s">
        <v>5845</v>
      </c>
      <c r="F577" s="207" t="s">
        <v>5846</v>
      </c>
      <c r="G577" s="208" t="s">
        <v>852</v>
      </c>
      <c r="H577" s="209">
        <v>3</v>
      </c>
      <c r="I577" s="210"/>
      <c r="J577" s="211">
        <f t="shared" si="180"/>
        <v>0</v>
      </c>
      <c r="K577" s="207" t="s">
        <v>3144</v>
      </c>
      <c r="L577" s="62"/>
      <c r="M577" s="212" t="s">
        <v>22</v>
      </c>
      <c r="N577" s="213" t="s">
        <v>50</v>
      </c>
      <c r="O577" s="43"/>
      <c r="P577" s="214">
        <f t="shared" si="181"/>
        <v>0</v>
      </c>
      <c r="Q577" s="214">
        <v>0</v>
      </c>
      <c r="R577" s="214">
        <f t="shared" si="182"/>
        <v>0</v>
      </c>
      <c r="S577" s="214">
        <v>0</v>
      </c>
      <c r="T577" s="215">
        <f t="shared" si="183"/>
        <v>0</v>
      </c>
      <c r="AR577" s="25" t="s">
        <v>304</v>
      </c>
      <c r="AT577" s="25" t="s">
        <v>230</v>
      </c>
      <c r="AU577" s="25" t="s">
        <v>87</v>
      </c>
      <c r="AY577" s="25" t="s">
        <v>228</v>
      </c>
      <c r="BE577" s="216">
        <f t="shared" si="184"/>
        <v>0</v>
      </c>
      <c r="BF577" s="216">
        <f t="shared" si="185"/>
        <v>0</v>
      </c>
      <c r="BG577" s="216">
        <f t="shared" si="186"/>
        <v>0</v>
      </c>
      <c r="BH577" s="216">
        <f t="shared" si="187"/>
        <v>0</v>
      </c>
      <c r="BI577" s="216">
        <f t="shared" si="188"/>
        <v>0</v>
      </c>
      <c r="BJ577" s="25" t="s">
        <v>24</v>
      </c>
      <c r="BK577" s="216">
        <f t="shared" si="189"/>
        <v>0</v>
      </c>
      <c r="BL577" s="25" t="s">
        <v>304</v>
      </c>
      <c r="BM577" s="25" t="s">
        <v>5997</v>
      </c>
    </row>
    <row r="578" spans="2:65" s="1" customFormat="1" ht="22.5" customHeight="1">
      <c r="B578" s="42"/>
      <c r="C578" s="205" t="s">
        <v>29</v>
      </c>
      <c r="D578" s="205" t="s">
        <v>230</v>
      </c>
      <c r="E578" s="206" t="s">
        <v>5848</v>
      </c>
      <c r="F578" s="207" t="s">
        <v>5849</v>
      </c>
      <c r="G578" s="208" t="s">
        <v>852</v>
      </c>
      <c r="H578" s="209">
        <v>1</v>
      </c>
      <c r="I578" s="210"/>
      <c r="J578" s="211">
        <f t="shared" si="180"/>
        <v>0</v>
      </c>
      <c r="K578" s="207" t="s">
        <v>3144</v>
      </c>
      <c r="L578" s="62"/>
      <c r="M578" s="212" t="s">
        <v>22</v>
      </c>
      <c r="N578" s="213" t="s">
        <v>50</v>
      </c>
      <c r="O578" s="43"/>
      <c r="P578" s="214">
        <f t="shared" si="181"/>
        <v>0</v>
      </c>
      <c r="Q578" s="214">
        <v>0</v>
      </c>
      <c r="R578" s="214">
        <f t="shared" si="182"/>
        <v>0</v>
      </c>
      <c r="S578" s="214">
        <v>0</v>
      </c>
      <c r="T578" s="215">
        <f t="shared" si="183"/>
        <v>0</v>
      </c>
      <c r="AR578" s="25" t="s">
        <v>304</v>
      </c>
      <c r="AT578" s="25" t="s">
        <v>230</v>
      </c>
      <c r="AU578" s="25" t="s">
        <v>87</v>
      </c>
      <c r="AY578" s="25" t="s">
        <v>228</v>
      </c>
      <c r="BE578" s="216">
        <f t="shared" si="184"/>
        <v>0</v>
      </c>
      <c r="BF578" s="216">
        <f t="shared" si="185"/>
        <v>0</v>
      </c>
      <c r="BG578" s="216">
        <f t="shared" si="186"/>
        <v>0</v>
      </c>
      <c r="BH578" s="216">
        <f t="shared" si="187"/>
        <v>0</v>
      </c>
      <c r="BI578" s="216">
        <f t="shared" si="188"/>
        <v>0</v>
      </c>
      <c r="BJ578" s="25" t="s">
        <v>24</v>
      </c>
      <c r="BK578" s="216">
        <f t="shared" si="189"/>
        <v>0</v>
      </c>
      <c r="BL578" s="25" t="s">
        <v>304</v>
      </c>
      <c r="BM578" s="25" t="s">
        <v>5998</v>
      </c>
    </row>
    <row r="579" spans="2:65" s="1" customFormat="1" ht="22.5" customHeight="1">
      <c r="B579" s="42"/>
      <c r="C579" s="205" t="s">
        <v>280</v>
      </c>
      <c r="D579" s="205" t="s">
        <v>230</v>
      </c>
      <c r="E579" s="206" t="s">
        <v>5851</v>
      </c>
      <c r="F579" s="207" t="s">
        <v>5852</v>
      </c>
      <c r="G579" s="208" t="s">
        <v>852</v>
      </c>
      <c r="H579" s="209">
        <v>2</v>
      </c>
      <c r="I579" s="210"/>
      <c r="J579" s="211">
        <f t="shared" si="180"/>
        <v>0</v>
      </c>
      <c r="K579" s="207" t="s">
        <v>3144</v>
      </c>
      <c r="L579" s="62"/>
      <c r="M579" s="212" t="s">
        <v>22</v>
      </c>
      <c r="N579" s="213" t="s">
        <v>50</v>
      </c>
      <c r="O579" s="43"/>
      <c r="P579" s="214">
        <f t="shared" si="181"/>
        <v>0</v>
      </c>
      <c r="Q579" s="214">
        <v>0</v>
      </c>
      <c r="R579" s="214">
        <f t="shared" si="182"/>
        <v>0</v>
      </c>
      <c r="S579" s="214">
        <v>0</v>
      </c>
      <c r="T579" s="215">
        <f t="shared" si="183"/>
        <v>0</v>
      </c>
      <c r="AR579" s="25" t="s">
        <v>304</v>
      </c>
      <c r="AT579" s="25" t="s">
        <v>230</v>
      </c>
      <c r="AU579" s="25" t="s">
        <v>87</v>
      </c>
      <c r="AY579" s="25" t="s">
        <v>228</v>
      </c>
      <c r="BE579" s="216">
        <f t="shared" si="184"/>
        <v>0</v>
      </c>
      <c r="BF579" s="216">
        <f t="shared" si="185"/>
        <v>0</v>
      </c>
      <c r="BG579" s="216">
        <f t="shared" si="186"/>
        <v>0</v>
      </c>
      <c r="BH579" s="216">
        <f t="shared" si="187"/>
        <v>0</v>
      </c>
      <c r="BI579" s="216">
        <f t="shared" si="188"/>
        <v>0</v>
      </c>
      <c r="BJ579" s="25" t="s">
        <v>24</v>
      </c>
      <c r="BK579" s="216">
        <f t="shared" si="189"/>
        <v>0</v>
      </c>
      <c r="BL579" s="25" t="s">
        <v>304</v>
      </c>
      <c r="BM579" s="25" t="s">
        <v>5999</v>
      </c>
    </row>
    <row r="580" spans="2:65" s="1" customFormat="1" ht="22.5" customHeight="1">
      <c r="B580" s="42"/>
      <c r="C580" s="205" t="s">
        <v>285</v>
      </c>
      <c r="D580" s="205" t="s">
        <v>230</v>
      </c>
      <c r="E580" s="206" t="s">
        <v>5857</v>
      </c>
      <c r="F580" s="207" t="s">
        <v>5517</v>
      </c>
      <c r="G580" s="208" t="s">
        <v>852</v>
      </c>
      <c r="H580" s="209">
        <v>6</v>
      </c>
      <c r="I580" s="210"/>
      <c r="J580" s="211">
        <f t="shared" si="180"/>
        <v>0</v>
      </c>
      <c r="K580" s="207" t="s">
        <v>3144</v>
      </c>
      <c r="L580" s="62"/>
      <c r="M580" s="212" t="s">
        <v>22</v>
      </c>
      <c r="N580" s="213" t="s">
        <v>50</v>
      </c>
      <c r="O580" s="43"/>
      <c r="P580" s="214">
        <f t="shared" si="181"/>
        <v>0</v>
      </c>
      <c r="Q580" s="214">
        <v>0</v>
      </c>
      <c r="R580" s="214">
        <f t="shared" si="182"/>
        <v>0</v>
      </c>
      <c r="S580" s="214">
        <v>0</v>
      </c>
      <c r="T580" s="215">
        <f t="shared" si="183"/>
        <v>0</v>
      </c>
      <c r="AR580" s="25" t="s">
        <v>304</v>
      </c>
      <c r="AT580" s="25" t="s">
        <v>230</v>
      </c>
      <c r="AU580" s="25" t="s">
        <v>87</v>
      </c>
      <c r="AY580" s="25" t="s">
        <v>228</v>
      </c>
      <c r="BE580" s="216">
        <f t="shared" si="184"/>
        <v>0</v>
      </c>
      <c r="BF580" s="216">
        <f t="shared" si="185"/>
        <v>0</v>
      </c>
      <c r="BG580" s="216">
        <f t="shared" si="186"/>
        <v>0</v>
      </c>
      <c r="BH580" s="216">
        <f t="shared" si="187"/>
        <v>0</v>
      </c>
      <c r="BI580" s="216">
        <f t="shared" si="188"/>
        <v>0</v>
      </c>
      <c r="BJ580" s="25" t="s">
        <v>24</v>
      </c>
      <c r="BK580" s="216">
        <f t="shared" si="189"/>
        <v>0</v>
      </c>
      <c r="BL580" s="25" t="s">
        <v>304</v>
      </c>
      <c r="BM580" s="25" t="s">
        <v>6000</v>
      </c>
    </row>
    <row r="581" spans="2:65" s="1" customFormat="1" ht="22.5" customHeight="1">
      <c r="B581" s="42"/>
      <c r="C581" s="205" t="s">
        <v>290</v>
      </c>
      <c r="D581" s="205" t="s">
        <v>230</v>
      </c>
      <c r="E581" s="206" t="s">
        <v>6001</v>
      </c>
      <c r="F581" s="207" t="s">
        <v>6002</v>
      </c>
      <c r="G581" s="208" t="s">
        <v>852</v>
      </c>
      <c r="H581" s="209">
        <v>4</v>
      </c>
      <c r="I581" s="210"/>
      <c r="J581" s="211">
        <f t="shared" si="180"/>
        <v>0</v>
      </c>
      <c r="K581" s="207" t="s">
        <v>3144</v>
      </c>
      <c r="L581" s="62"/>
      <c r="M581" s="212" t="s">
        <v>22</v>
      </c>
      <c r="N581" s="213" t="s">
        <v>50</v>
      </c>
      <c r="O581" s="43"/>
      <c r="P581" s="214">
        <f t="shared" si="181"/>
        <v>0</v>
      </c>
      <c r="Q581" s="214">
        <v>0</v>
      </c>
      <c r="R581" s="214">
        <f t="shared" si="182"/>
        <v>0</v>
      </c>
      <c r="S581" s="214">
        <v>0</v>
      </c>
      <c r="T581" s="215">
        <f t="shared" si="183"/>
        <v>0</v>
      </c>
      <c r="AR581" s="25" t="s">
        <v>304</v>
      </c>
      <c r="AT581" s="25" t="s">
        <v>230</v>
      </c>
      <c r="AU581" s="25" t="s">
        <v>87</v>
      </c>
      <c r="AY581" s="25" t="s">
        <v>228</v>
      </c>
      <c r="BE581" s="216">
        <f t="shared" si="184"/>
        <v>0</v>
      </c>
      <c r="BF581" s="216">
        <f t="shared" si="185"/>
        <v>0</v>
      </c>
      <c r="BG581" s="216">
        <f t="shared" si="186"/>
        <v>0</v>
      </c>
      <c r="BH581" s="216">
        <f t="shared" si="187"/>
        <v>0</v>
      </c>
      <c r="BI581" s="216">
        <f t="shared" si="188"/>
        <v>0</v>
      </c>
      <c r="BJ581" s="25" t="s">
        <v>24</v>
      </c>
      <c r="BK581" s="216">
        <f t="shared" si="189"/>
        <v>0</v>
      </c>
      <c r="BL581" s="25" t="s">
        <v>304</v>
      </c>
      <c r="BM581" s="25" t="s">
        <v>6003</v>
      </c>
    </row>
    <row r="582" spans="2:65" s="1" customFormat="1" ht="22.5" customHeight="1">
      <c r="B582" s="42"/>
      <c r="C582" s="205" t="s">
        <v>295</v>
      </c>
      <c r="D582" s="205" t="s">
        <v>230</v>
      </c>
      <c r="E582" s="206" t="s">
        <v>5868</v>
      </c>
      <c r="F582" s="207" t="s">
        <v>5869</v>
      </c>
      <c r="G582" s="208" t="s">
        <v>852</v>
      </c>
      <c r="H582" s="209">
        <v>1</v>
      </c>
      <c r="I582" s="210"/>
      <c r="J582" s="211">
        <f t="shared" si="180"/>
        <v>0</v>
      </c>
      <c r="K582" s="207" t="s">
        <v>3144</v>
      </c>
      <c r="L582" s="62"/>
      <c r="M582" s="212" t="s">
        <v>22</v>
      </c>
      <c r="N582" s="213" t="s">
        <v>50</v>
      </c>
      <c r="O582" s="43"/>
      <c r="P582" s="214">
        <f t="shared" si="181"/>
        <v>0</v>
      </c>
      <c r="Q582" s="214">
        <v>0</v>
      </c>
      <c r="R582" s="214">
        <f t="shared" si="182"/>
        <v>0</v>
      </c>
      <c r="S582" s="214">
        <v>0</v>
      </c>
      <c r="T582" s="215">
        <f t="shared" si="183"/>
        <v>0</v>
      </c>
      <c r="AR582" s="25" t="s">
        <v>304</v>
      </c>
      <c r="AT582" s="25" t="s">
        <v>230</v>
      </c>
      <c r="AU582" s="25" t="s">
        <v>87</v>
      </c>
      <c r="AY582" s="25" t="s">
        <v>228</v>
      </c>
      <c r="BE582" s="216">
        <f t="shared" si="184"/>
        <v>0</v>
      </c>
      <c r="BF582" s="216">
        <f t="shared" si="185"/>
        <v>0</v>
      </c>
      <c r="BG582" s="216">
        <f t="shared" si="186"/>
        <v>0</v>
      </c>
      <c r="BH582" s="216">
        <f t="shared" si="187"/>
        <v>0</v>
      </c>
      <c r="BI582" s="216">
        <f t="shared" si="188"/>
        <v>0</v>
      </c>
      <c r="BJ582" s="25" t="s">
        <v>24</v>
      </c>
      <c r="BK582" s="216">
        <f t="shared" si="189"/>
        <v>0</v>
      </c>
      <c r="BL582" s="25" t="s">
        <v>304</v>
      </c>
      <c r="BM582" s="25" t="s">
        <v>6004</v>
      </c>
    </row>
    <row r="583" spans="2:65" s="1" customFormat="1" ht="22.5" customHeight="1">
      <c r="B583" s="42"/>
      <c r="C583" s="205" t="s">
        <v>10</v>
      </c>
      <c r="D583" s="205" t="s">
        <v>230</v>
      </c>
      <c r="E583" s="206" t="s">
        <v>5871</v>
      </c>
      <c r="F583" s="207" t="s">
        <v>5872</v>
      </c>
      <c r="G583" s="208" t="s">
        <v>852</v>
      </c>
      <c r="H583" s="209">
        <v>4</v>
      </c>
      <c r="I583" s="210"/>
      <c r="J583" s="211">
        <f t="shared" si="180"/>
        <v>0</v>
      </c>
      <c r="K583" s="207" t="s">
        <v>3144</v>
      </c>
      <c r="L583" s="62"/>
      <c r="M583" s="212" t="s">
        <v>22</v>
      </c>
      <c r="N583" s="213" t="s">
        <v>50</v>
      </c>
      <c r="O583" s="43"/>
      <c r="P583" s="214">
        <f t="shared" si="181"/>
        <v>0</v>
      </c>
      <c r="Q583" s="214">
        <v>0</v>
      </c>
      <c r="R583" s="214">
        <f t="shared" si="182"/>
        <v>0</v>
      </c>
      <c r="S583" s="214">
        <v>0</v>
      </c>
      <c r="T583" s="215">
        <f t="shared" si="183"/>
        <v>0</v>
      </c>
      <c r="AR583" s="25" t="s">
        <v>304</v>
      </c>
      <c r="AT583" s="25" t="s">
        <v>230</v>
      </c>
      <c r="AU583" s="25" t="s">
        <v>87</v>
      </c>
      <c r="AY583" s="25" t="s">
        <v>228</v>
      </c>
      <c r="BE583" s="216">
        <f t="shared" si="184"/>
        <v>0</v>
      </c>
      <c r="BF583" s="216">
        <f t="shared" si="185"/>
        <v>0</v>
      </c>
      <c r="BG583" s="216">
        <f t="shared" si="186"/>
        <v>0</v>
      </c>
      <c r="BH583" s="216">
        <f t="shared" si="187"/>
        <v>0</v>
      </c>
      <c r="BI583" s="216">
        <f t="shared" si="188"/>
        <v>0</v>
      </c>
      <c r="BJ583" s="25" t="s">
        <v>24</v>
      </c>
      <c r="BK583" s="216">
        <f t="shared" si="189"/>
        <v>0</v>
      </c>
      <c r="BL583" s="25" t="s">
        <v>304</v>
      </c>
      <c r="BM583" s="25" t="s">
        <v>6005</v>
      </c>
    </row>
    <row r="584" spans="2:65" s="1" customFormat="1" ht="22.5" customHeight="1">
      <c r="B584" s="42"/>
      <c r="C584" s="205" t="s">
        <v>304</v>
      </c>
      <c r="D584" s="205" t="s">
        <v>230</v>
      </c>
      <c r="E584" s="206" t="s">
        <v>5531</v>
      </c>
      <c r="F584" s="207" t="s">
        <v>5532</v>
      </c>
      <c r="G584" s="208" t="s">
        <v>1024</v>
      </c>
      <c r="H584" s="279"/>
      <c r="I584" s="210"/>
      <c r="J584" s="211">
        <f t="shared" si="180"/>
        <v>0</v>
      </c>
      <c r="K584" s="207" t="s">
        <v>234</v>
      </c>
      <c r="L584" s="62"/>
      <c r="M584" s="212" t="s">
        <v>22</v>
      </c>
      <c r="N584" s="213" t="s">
        <v>50</v>
      </c>
      <c r="O584" s="43"/>
      <c r="P584" s="214">
        <f t="shared" si="181"/>
        <v>0</v>
      </c>
      <c r="Q584" s="214">
        <v>0</v>
      </c>
      <c r="R584" s="214">
        <f t="shared" si="182"/>
        <v>0</v>
      </c>
      <c r="S584" s="214">
        <v>0</v>
      </c>
      <c r="T584" s="215">
        <f t="shared" si="183"/>
        <v>0</v>
      </c>
      <c r="AR584" s="25" t="s">
        <v>304</v>
      </c>
      <c r="AT584" s="25" t="s">
        <v>230</v>
      </c>
      <c r="AU584" s="25" t="s">
        <v>87</v>
      </c>
      <c r="AY584" s="25" t="s">
        <v>228</v>
      </c>
      <c r="BE584" s="216">
        <f t="shared" si="184"/>
        <v>0</v>
      </c>
      <c r="BF584" s="216">
        <f t="shared" si="185"/>
        <v>0</v>
      </c>
      <c r="BG584" s="216">
        <f t="shared" si="186"/>
        <v>0</v>
      </c>
      <c r="BH584" s="216">
        <f t="shared" si="187"/>
        <v>0</v>
      </c>
      <c r="BI584" s="216">
        <f t="shared" si="188"/>
        <v>0</v>
      </c>
      <c r="BJ584" s="25" t="s">
        <v>24</v>
      </c>
      <c r="BK584" s="216">
        <f t="shared" si="189"/>
        <v>0</v>
      </c>
      <c r="BL584" s="25" t="s">
        <v>304</v>
      </c>
      <c r="BM584" s="25" t="s">
        <v>6006</v>
      </c>
    </row>
    <row r="585" spans="2:65" s="11" customFormat="1" ht="29.85" customHeight="1">
      <c r="B585" s="188"/>
      <c r="C585" s="189"/>
      <c r="D585" s="202" t="s">
        <v>78</v>
      </c>
      <c r="E585" s="203" t="s">
        <v>3156</v>
      </c>
      <c r="F585" s="203" t="s">
        <v>5534</v>
      </c>
      <c r="G585" s="189"/>
      <c r="H585" s="189"/>
      <c r="I585" s="192"/>
      <c r="J585" s="204">
        <f>BK585</f>
        <v>0</v>
      </c>
      <c r="K585" s="189"/>
      <c r="L585" s="194"/>
      <c r="M585" s="195"/>
      <c r="N585" s="196"/>
      <c r="O585" s="196"/>
      <c r="P585" s="197">
        <f>SUM(P586:P588)</f>
        <v>0</v>
      </c>
      <c r="Q585" s="196"/>
      <c r="R585" s="197">
        <f>SUM(R586:R588)</f>
        <v>0</v>
      </c>
      <c r="S585" s="196"/>
      <c r="T585" s="198">
        <f>SUM(T586:T588)</f>
        <v>0</v>
      </c>
      <c r="AR585" s="199" t="s">
        <v>87</v>
      </c>
      <c r="AT585" s="200" t="s">
        <v>78</v>
      </c>
      <c r="AU585" s="200" t="s">
        <v>24</v>
      </c>
      <c r="AY585" s="199" t="s">
        <v>228</v>
      </c>
      <c r="BK585" s="201">
        <f>SUM(BK586:BK588)</f>
        <v>0</v>
      </c>
    </row>
    <row r="586" spans="2:65" s="1" customFormat="1" ht="22.5" customHeight="1">
      <c r="B586" s="42"/>
      <c r="C586" s="205" t="s">
        <v>24</v>
      </c>
      <c r="D586" s="205" t="s">
        <v>230</v>
      </c>
      <c r="E586" s="206" t="s">
        <v>5535</v>
      </c>
      <c r="F586" s="207" t="s">
        <v>5536</v>
      </c>
      <c r="G586" s="208" t="s">
        <v>362</v>
      </c>
      <c r="H586" s="209">
        <v>40</v>
      </c>
      <c r="I586" s="210"/>
      <c r="J586" s="211">
        <f>ROUND(I586*H586,2)</f>
        <v>0</v>
      </c>
      <c r="K586" s="207" t="s">
        <v>3144</v>
      </c>
      <c r="L586" s="62"/>
      <c r="M586" s="212" t="s">
        <v>22</v>
      </c>
      <c r="N586" s="213" t="s">
        <v>50</v>
      </c>
      <c r="O586" s="43"/>
      <c r="P586" s="214">
        <f>O586*H586</f>
        <v>0</v>
      </c>
      <c r="Q586" s="214">
        <v>0</v>
      </c>
      <c r="R586" s="214">
        <f>Q586*H586</f>
        <v>0</v>
      </c>
      <c r="S586" s="214">
        <v>0</v>
      </c>
      <c r="T586" s="215">
        <f>S586*H586</f>
        <v>0</v>
      </c>
      <c r="AR586" s="25" t="s">
        <v>304</v>
      </c>
      <c r="AT586" s="25" t="s">
        <v>230</v>
      </c>
      <c r="AU586" s="25" t="s">
        <v>87</v>
      </c>
      <c r="AY586" s="25" t="s">
        <v>228</v>
      </c>
      <c r="BE586" s="216">
        <f>IF(N586="základní",J586,0)</f>
        <v>0</v>
      </c>
      <c r="BF586" s="216">
        <f>IF(N586="snížená",J586,0)</f>
        <v>0</v>
      </c>
      <c r="BG586" s="216">
        <f>IF(N586="zákl. přenesená",J586,0)</f>
        <v>0</v>
      </c>
      <c r="BH586" s="216">
        <f>IF(N586="sníž. přenesená",J586,0)</f>
        <v>0</v>
      </c>
      <c r="BI586" s="216">
        <f>IF(N586="nulová",J586,0)</f>
        <v>0</v>
      </c>
      <c r="BJ586" s="25" t="s">
        <v>24</v>
      </c>
      <c r="BK586" s="216">
        <f>ROUND(I586*H586,2)</f>
        <v>0</v>
      </c>
      <c r="BL586" s="25" t="s">
        <v>304</v>
      </c>
      <c r="BM586" s="25" t="s">
        <v>6007</v>
      </c>
    </row>
    <row r="587" spans="2:65" s="1" customFormat="1" ht="22.5" customHeight="1">
      <c r="B587" s="42"/>
      <c r="C587" s="205" t="s">
        <v>87</v>
      </c>
      <c r="D587" s="205" t="s">
        <v>230</v>
      </c>
      <c r="E587" s="206" t="s">
        <v>6008</v>
      </c>
      <c r="F587" s="207" t="s">
        <v>6009</v>
      </c>
      <c r="G587" s="208" t="s">
        <v>362</v>
      </c>
      <c r="H587" s="209">
        <v>40</v>
      </c>
      <c r="I587" s="210"/>
      <c r="J587" s="211">
        <f>ROUND(I587*H587,2)</f>
        <v>0</v>
      </c>
      <c r="K587" s="207" t="s">
        <v>3144</v>
      </c>
      <c r="L587" s="62"/>
      <c r="M587" s="212" t="s">
        <v>22</v>
      </c>
      <c r="N587" s="213" t="s">
        <v>50</v>
      </c>
      <c r="O587" s="43"/>
      <c r="P587" s="214">
        <f>O587*H587</f>
        <v>0</v>
      </c>
      <c r="Q587" s="214">
        <v>0</v>
      </c>
      <c r="R587" s="214">
        <f>Q587*H587</f>
        <v>0</v>
      </c>
      <c r="S587" s="214">
        <v>0</v>
      </c>
      <c r="T587" s="215">
        <f>S587*H587</f>
        <v>0</v>
      </c>
      <c r="AR587" s="25" t="s">
        <v>304</v>
      </c>
      <c r="AT587" s="25" t="s">
        <v>230</v>
      </c>
      <c r="AU587" s="25" t="s">
        <v>87</v>
      </c>
      <c r="AY587" s="25" t="s">
        <v>228</v>
      </c>
      <c r="BE587" s="216">
        <f>IF(N587="základní",J587,0)</f>
        <v>0</v>
      </c>
      <c r="BF587" s="216">
        <f>IF(N587="snížená",J587,0)</f>
        <v>0</v>
      </c>
      <c r="BG587" s="216">
        <f>IF(N587="zákl. přenesená",J587,0)</f>
        <v>0</v>
      </c>
      <c r="BH587" s="216">
        <f>IF(N587="sníž. přenesená",J587,0)</f>
        <v>0</v>
      </c>
      <c r="BI587" s="216">
        <f>IF(N587="nulová",J587,0)</f>
        <v>0</v>
      </c>
      <c r="BJ587" s="25" t="s">
        <v>24</v>
      </c>
      <c r="BK587" s="216">
        <f>ROUND(I587*H587,2)</f>
        <v>0</v>
      </c>
      <c r="BL587" s="25" t="s">
        <v>304</v>
      </c>
      <c r="BM587" s="25" t="s">
        <v>6010</v>
      </c>
    </row>
    <row r="588" spans="2:65" s="1" customFormat="1" ht="22.5" customHeight="1">
      <c r="B588" s="42"/>
      <c r="C588" s="205" t="s">
        <v>101</v>
      </c>
      <c r="D588" s="205" t="s">
        <v>230</v>
      </c>
      <c r="E588" s="206" t="s">
        <v>5965</v>
      </c>
      <c r="F588" s="207" t="s">
        <v>5966</v>
      </c>
      <c r="G588" s="208" t="s">
        <v>1024</v>
      </c>
      <c r="H588" s="279"/>
      <c r="I588" s="210"/>
      <c r="J588" s="211">
        <f>ROUND(I588*H588,2)</f>
        <v>0</v>
      </c>
      <c r="K588" s="207" t="s">
        <v>3144</v>
      </c>
      <c r="L588" s="62"/>
      <c r="M588" s="212" t="s">
        <v>22</v>
      </c>
      <c r="N588" s="213" t="s">
        <v>50</v>
      </c>
      <c r="O588" s="43"/>
      <c r="P588" s="214">
        <f>O588*H588</f>
        <v>0</v>
      </c>
      <c r="Q588" s="214">
        <v>0</v>
      </c>
      <c r="R588" s="214">
        <f>Q588*H588</f>
        <v>0</v>
      </c>
      <c r="S588" s="214">
        <v>0</v>
      </c>
      <c r="T588" s="215">
        <f>S588*H588</f>
        <v>0</v>
      </c>
      <c r="AR588" s="25" t="s">
        <v>304</v>
      </c>
      <c r="AT588" s="25" t="s">
        <v>230</v>
      </c>
      <c r="AU588" s="25" t="s">
        <v>87</v>
      </c>
      <c r="AY588" s="25" t="s">
        <v>228</v>
      </c>
      <c r="BE588" s="216">
        <f>IF(N588="základní",J588,0)</f>
        <v>0</v>
      </c>
      <c r="BF588" s="216">
        <f>IF(N588="snížená",J588,0)</f>
        <v>0</v>
      </c>
      <c r="BG588" s="216">
        <f>IF(N588="zákl. přenesená",J588,0)</f>
        <v>0</v>
      </c>
      <c r="BH588" s="216">
        <f>IF(N588="sníž. přenesená",J588,0)</f>
        <v>0</v>
      </c>
      <c r="BI588" s="216">
        <f>IF(N588="nulová",J588,0)</f>
        <v>0</v>
      </c>
      <c r="BJ588" s="25" t="s">
        <v>24</v>
      </c>
      <c r="BK588" s="216">
        <f>ROUND(I588*H588,2)</f>
        <v>0</v>
      </c>
      <c r="BL588" s="25" t="s">
        <v>304</v>
      </c>
      <c r="BM588" s="25" t="s">
        <v>6011</v>
      </c>
    </row>
    <row r="589" spans="2:65" s="11" customFormat="1" ht="29.85" customHeight="1">
      <c r="B589" s="188"/>
      <c r="C589" s="189"/>
      <c r="D589" s="202" t="s">
        <v>78</v>
      </c>
      <c r="E589" s="203" t="s">
        <v>3164</v>
      </c>
      <c r="F589" s="203" t="s">
        <v>5550</v>
      </c>
      <c r="G589" s="189"/>
      <c r="H589" s="189"/>
      <c r="I589" s="192"/>
      <c r="J589" s="204">
        <f>BK589</f>
        <v>0</v>
      </c>
      <c r="K589" s="189"/>
      <c r="L589" s="194"/>
      <c r="M589" s="195"/>
      <c r="N589" s="196"/>
      <c r="O589" s="196"/>
      <c r="P589" s="197">
        <f>SUM(P590:P592)</f>
        <v>0</v>
      </c>
      <c r="Q589" s="196"/>
      <c r="R589" s="197">
        <f>SUM(R590:R592)</f>
        <v>0</v>
      </c>
      <c r="S589" s="196"/>
      <c r="T589" s="198">
        <f>SUM(T590:T592)</f>
        <v>0</v>
      </c>
      <c r="AR589" s="199" t="s">
        <v>87</v>
      </c>
      <c r="AT589" s="200" t="s">
        <v>78</v>
      </c>
      <c r="AU589" s="200" t="s">
        <v>24</v>
      </c>
      <c r="AY589" s="199" t="s">
        <v>228</v>
      </c>
      <c r="BK589" s="201">
        <f>SUM(BK590:BK592)</f>
        <v>0</v>
      </c>
    </row>
    <row r="590" spans="2:65" s="1" customFormat="1" ht="22.5" customHeight="1">
      <c r="B590" s="42"/>
      <c r="C590" s="205" t="s">
        <v>24</v>
      </c>
      <c r="D590" s="205" t="s">
        <v>230</v>
      </c>
      <c r="E590" s="206" t="s">
        <v>5551</v>
      </c>
      <c r="F590" s="207" t="s">
        <v>5552</v>
      </c>
      <c r="G590" s="208" t="s">
        <v>263</v>
      </c>
      <c r="H590" s="209">
        <v>3</v>
      </c>
      <c r="I590" s="210"/>
      <c r="J590" s="211">
        <f>ROUND(I590*H590,2)</f>
        <v>0</v>
      </c>
      <c r="K590" s="207" t="s">
        <v>3144</v>
      </c>
      <c r="L590" s="62"/>
      <c r="M590" s="212" t="s">
        <v>22</v>
      </c>
      <c r="N590" s="213" t="s">
        <v>50</v>
      </c>
      <c r="O590" s="43"/>
      <c r="P590" s="214">
        <f>O590*H590</f>
        <v>0</v>
      </c>
      <c r="Q590" s="214">
        <v>0</v>
      </c>
      <c r="R590" s="214">
        <f>Q590*H590</f>
        <v>0</v>
      </c>
      <c r="S590" s="214">
        <v>0</v>
      </c>
      <c r="T590" s="215">
        <f>S590*H590</f>
        <v>0</v>
      </c>
      <c r="AR590" s="25" t="s">
        <v>304</v>
      </c>
      <c r="AT590" s="25" t="s">
        <v>230</v>
      </c>
      <c r="AU590" s="25" t="s">
        <v>87</v>
      </c>
      <c r="AY590" s="25" t="s">
        <v>228</v>
      </c>
      <c r="BE590" s="216">
        <f>IF(N590="základní",J590,0)</f>
        <v>0</v>
      </c>
      <c r="BF590" s="216">
        <f>IF(N590="snížená",J590,0)</f>
        <v>0</v>
      </c>
      <c r="BG590" s="216">
        <f>IF(N590="zákl. přenesená",J590,0)</f>
        <v>0</v>
      </c>
      <c r="BH590" s="216">
        <f>IF(N590="sníž. přenesená",J590,0)</f>
        <v>0</v>
      </c>
      <c r="BI590" s="216">
        <f>IF(N590="nulová",J590,0)</f>
        <v>0</v>
      </c>
      <c r="BJ590" s="25" t="s">
        <v>24</v>
      </c>
      <c r="BK590" s="216">
        <f>ROUND(I590*H590,2)</f>
        <v>0</v>
      </c>
      <c r="BL590" s="25" t="s">
        <v>304</v>
      </c>
      <c r="BM590" s="25" t="s">
        <v>6012</v>
      </c>
    </row>
    <row r="591" spans="2:65" s="1" customFormat="1" ht="22.5" customHeight="1">
      <c r="B591" s="42"/>
      <c r="C591" s="205" t="s">
        <v>87</v>
      </c>
      <c r="D591" s="205" t="s">
        <v>230</v>
      </c>
      <c r="E591" s="206" t="s">
        <v>5554</v>
      </c>
      <c r="F591" s="207" t="s">
        <v>5555</v>
      </c>
      <c r="G591" s="208" t="s">
        <v>328</v>
      </c>
      <c r="H591" s="209">
        <v>24</v>
      </c>
      <c r="I591" s="210"/>
      <c r="J591" s="211">
        <f>ROUND(I591*H591,2)</f>
        <v>0</v>
      </c>
      <c r="K591" s="207" t="s">
        <v>3144</v>
      </c>
      <c r="L591" s="62"/>
      <c r="M591" s="212" t="s">
        <v>22</v>
      </c>
      <c r="N591" s="213" t="s">
        <v>50</v>
      </c>
      <c r="O591" s="43"/>
      <c r="P591" s="214">
        <f>O591*H591</f>
        <v>0</v>
      </c>
      <c r="Q591" s="214">
        <v>0</v>
      </c>
      <c r="R591" s="214">
        <f>Q591*H591</f>
        <v>0</v>
      </c>
      <c r="S591" s="214">
        <v>0</v>
      </c>
      <c r="T591" s="215">
        <f>S591*H591</f>
        <v>0</v>
      </c>
      <c r="AR591" s="25" t="s">
        <v>304</v>
      </c>
      <c r="AT591" s="25" t="s">
        <v>230</v>
      </c>
      <c r="AU591" s="25" t="s">
        <v>87</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304</v>
      </c>
      <c r="BM591" s="25" t="s">
        <v>6013</v>
      </c>
    </row>
    <row r="592" spans="2:65" s="1" customFormat="1" ht="22.5" customHeight="1">
      <c r="B592" s="42"/>
      <c r="C592" s="205" t="s">
        <v>101</v>
      </c>
      <c r="D592" s="205" t="s">
        <v>230</v>
      </c>
      <c r="E592" s="206" t="s">
        <v>5884</v>
      </c>
      <c r="F592" s="207" t="s">
        <v>5885</v>
      </c>
      <c r="G592" s="208" t="s">
        <v>852</v>
      </c>
      <c r="H592" s="209">
        <v>2</v>
      </c>
      <c r="I592" s="210"/>
      <c r="J592" s="211">
        <f>ROUND(I592*H592,2)</f>
        <v>0</v>
      </c>
      <c r="K592" s="207" t="s">
        <v>3144</v>
      </c>
      <c r="L592" s="62"/>
      <c r="M592" s="212" t="s">
        <v>22</v>
      </c>
      <c r="N592" s="213" t="s">
        <v>50</v>
      </c>
      <c r="O592" s="43"/>
      <c r="P592" s="214">
        <f>O592*H592</f>
        <v>0</v>
      </c>
      <c r="Q592" s="214">
        <v>0</v>
      </c>
      <c r="R592" s="214">
        <f>Q592*H592</f>
        <v>0</v>
      </c>
      <c r="S592" s="214">
        <v>0</v>
      </c>
      <c r="T592" s="215">
        <f>S592*H592</f>
        <v>0</v>
      </c>
      <c r="AR592" s="25" t="s">
        <v>304</v>
      </c>
      <c r="AT592" s="25" t="s">
        <v>230</v>
      </c>
      <c r="AU592" s="25" t="s">
        <v>87</v>
      </c>
      <c r="AY592" s="25" t="s">
        <v>228</v>
      </c>
      <c r="BE592" s="216">
        <f>IF(N592="základní",J592,0)</f>
        <v>0</v>
      </c>
      <c r="BF592" s="216">
        <f>IF(N592="snížená",J592,0)</f>
        <v>0</v>
      </c>
      <c r="BG592" s="216">
        <f>IF(N592="zákl. přenesená",J592,0)</f>
        <v>0</v>
      </c>
      <c r="BH592" s="216">
        <f>IF(N592="sníž. přenesená",J592,0)</f>
        <v>0</v>
      </c>
      <c r="BI592" s="216">
        <f>IF(N592="nulová",J592,0)</f>
        <v>0</v>
      </c>
      <c r="BJ592" s="25" t="s">
        <v>24</v>
      </c>
      <c r="BK592" s="216">
        <f>ROUND(I592*H592,2)</f>
        <v>0</v>
      </c>
      <c r="BL592" s="25" t="s">
        <v>304</v>
      </c>
      <c r="BM592" s="25" t="s">
        <v>6014</v>
      </c>
    </row>
    <row r="593" spans="2:65" s="11" customFormat="1" ht="29.85" customHeight="1">
      <c r="B593" s="188"/>
      <c r="C593" s="189"/>
      <c r="D593" s="202" t="s">
        <v>78</v>
      </c>
      <c r="E593" s="203" t="s">
        <v>4010</v>
      </c>
      <c r="F593" s="203" t="s">
        <v>5562</v>
      </c>
      <c r="G593" s="189"/>
      <c r="H593" s="189"/>
      <c r="I593" s="192"/>
      <c r="J593" s="204">
        <f>BK593</f>
        <v>0</v>
      </c>
      <c r="K593" s="189"/>
      <c r="L593" s="194"/>
      <c r="M593" s="195"/>
      <c r="N593" s="196"/>
      <c r="O593" s="196"/>
      <c r="P593" s="197">
        <f>P594</f>
        <v>0</v>
      </c>
      <c r="Q593" s="196"/>
      <c r="R593" s="197">
        <f>R594</f>
        <v>0</v>
      </c>
      <c r="S593" s="196"/>
      <c r="T593" s="198">
        <f>T594</f>
        <v>0</v>
      </c>
      <c r="AR593" s="199" t="s">
        <v>87</v>
      </c>
      <c r="AT593" s="200" t="s">
        <v>78</v>
      </c>
      <c r="AU593" s="200" t="s">
        <v>24</v>
      </c>
      <c r="AY593" s="199" t="s">
        <v>228</v>
      </c>
      <c r="BK593" s="201">
        <f>BK594</f>
        <v>0</v>
      </c>
    </row>
    <row r="594" spans="2:65" s="1" customFormat="1" ht="22.5" customHeight="1">
      <c r="B594" s="42"/>
      <c r="C594" s="205" t="s">
        <v>24</v>
      </c>
      <c r="D594" s="205" t="s">
        <v>230</v>
      </c>
      <c r="E594" s="206" t="s">
        <v>6015</v>
      </c>
      <c r="F594" s="207" t="s">
        <v>6016</v>
      </c>
      <c r="G594" s="208" t="s">
        <v>3542</v>
      </c>
      <c r="H594" s="209">
        <v>2</v>
      </c>
      <c r="I594" s="210"/>
      <c r="J594" s="211">
        <f>ROUND(I594*H594,2)</f>
        <v>0</v>
      </c>
      <c r="K594" s="207" t="s">
        <v>3144</v>
      </c>
      <c r="L594" s="62"/>
      <c r="M594" s="212" t="s">
        <v>22</v>
      </c>
      <c r="N594" s="213" t="s">
        <v>50</v>
      </c>
      <c r="O594" s="43"/>
      <c r="P594" s="214">
        <f>O594*H594</f>
        <v>0</v>
      </c>
      <c r="Q594" s="214">
        <v>0</v>
      </c>
      <c r="R594" s="214">
        <f>Q594*H594</f>
        <v>0</v>
      </c>
      <c r="S594" s="214">
        <v>0</v>
      </c>
      <c r="T594" s="215">
        <f>S594*H594</f>
        <v>0</v>
      </c>
      <c r="AR594" s="25" t="s">
        <v>304</v>
      </c>
      <c r="AT594" s="25" t="s">
        <v>230</v>
      </c>
      <c r="AU594" s="25" t="s">
        <v>87</v>
      </c>
      <c r="AY594" s="25" t="s">
        <v>228</v>
      </c>
      <c r="BE594" s="216">
        <f>IF(N594="základní",J594,0)</f>
        <v>0</v>
      </c>
      <c r="BF594" s="216">
        <f>IF(N594="snížená",J594,0)</f>
        <v>0</v>
      </c>
      <c r="BG594" s="216">
        <f>IF(N594="zákl. přenesená",J594,0)</f>
        <v>0</v>
      </c>
      <c r="BH594" s="216">
        <f>IF(N594="sníž. přenesená",J594,0)</f>
        <v>0</v>
      </c>
      <c r="BI594" s="216">
        <f>IF(N594="nulová",J594,0)</f>
        <v>0</v>
      </c>
      <c r="BJ594" s="25" t="s">
        <v>24</v>
      </c>
      <c r="BK594" s="216">
        <f>ROUND(I594*H594,2)</f>
        <v>0</v>
      </c>
      <c r="BL594" s="25" t="s">
        <v>304</v>
      </c>
      <c r="BM594" s="25" t="s">
        <v>6017</v>
      </c>
    </row>
    <row r="595" spans="2:65" s="11" customFormat="1" ht="37.35" customHeight="1">
      <c r="B595" s="188"/>
      <c r="C595" s="189"/>
      <c r="D595" s="190" t="s">
        <v>78</v>
      </c>
      <c r="E595" s="191" t="s">
        <v>3289</v>
      </c>
      <c r="F595" s="191" t="s">
        <v>6018</v>
      </c>
      <c r="G595" s="189"/>
      <c r="H595" s="189"/>
      <c r="I595" s="192"/>
      <c r="J595" s="193">
        <f>BK595</f>
        <v>0</v>
      </c>
      <c r="K595" s="189"/>
      <c r="L595" s="194"/>
      <c r="M595" s="195"/>
      <c r="N595" s="196"/>
      <c r="O595" s="196"/>
      <c r="P595" s="197">
        <f>P596+P603+P608+P620+P625+P629</f>
        <v>0</v>
      </c>
      <c r="Q595" s="196"/>
      <c r="R595" s="197">
        <f>R596+R603+R608+R620+R625+R629</f>
        <v>0</v>
      </c>
      <c r="S595" s="196"/>
      <c r="T595" s="198">
        <f>T596+T603+T608+T620+T625+T629</f>
        <v>0</v>
      </c>
      <c r="AR595" s="199" t="s">
        <v>87</v>
      </c>
      <c r="AT595" s="200" t="s">
        <v>78</v>
      </c>
      <c r="AU595" s="200" t="s">
        <v>79</v>
      </c>
      <c r="AY595" s="199" t="s">
        <v>228</v>
      </c>
      <c r="BK595" s="201">
        <f>BK596+BK603+BK608+BK620+BK625+BK629</f>
        <v>0</v>
      </c>
    </row>
    <row r="596" spans="2:65" s="11" customFormat="1" ht="19.899999999999999" customHeight="1">
      <c r="B596" s="188"/>
      <c r="C596" s="189"/>
      <c r="D596" s="202" t="s">
        <v>78</v>
      </c>
      <c r="E596" s="203" t="s">
        <v>3138</v>
      </c>
      <c r="F596" s="203" t="s">
        <v>1119</v>
      </c>
      <c r="G596" s="189"/>
      <c r="H596" s="189"/>
      <c r="I596" s="192"/>
      <c r="J596" s="204">
        <f>BK596</f>
        <v>0</v>
      </c>
      <c r="K596" s="189"/>
      <c r="L596" s="194"/>
      <c r="M596" s="195"/>
      <c r="N596" s="196"/>
      <c r="O596" s="196"/>
      <c r="P596" s="197">
        <f>SUM(P597:P602)</f>
        <v>0</v>
      </c>
      <c r="Q596" s="196"/>
      <c r="R596" s="197">
        <f>SUM(R597:R602)</f>
        <v>0</v>
      </c>
      <c r="S596" s="196"/>
      <c r="T596" s="198">
        <f>SUM(T597:T602)</f>
        <v>0</v>
      </c>
      <c r="AR596" s="199" t="s">
        <v>87</v>
      </c>
      <c r="AT596" s="200" t="s">
        <v>78</v>
      </c>
      <c r="AU596" s="200" t="s">
        <v>24</v>
      </c>
      <c r="AY596" s="199" t="s">
        <v>228</v>
      </c>
      <c r="BK596" s="201">
        <f>SUM(BK597:BK602)</f>
        <v>0</v>
      </c>
    </row>
    <row r="597" spans="2:65" s="1" customFormat="1" ht="22.5" customHeight="1">
      <c r="B597" s="42"/>
      <c r="C597" s="205" t="s">
        <v>24</v>
      </c>
      <c r="D597" s="205" t="s">
        <v>230</v>
      </c>
      <c r="E597" s="206" t="s">
        <v>6019</v>
      </c>
      <c r="F597" s="207" t="s">
        <v>5894</v>
      </c>
      <c r="G597" s="208" t="s">
        <v>328</v>
      </c>
      <c r="H597" s="209">
        <v>64</v>
      </c>
      <c r="I597" s="210"/>
      <c r="J597" s="211">
        <f t="shared" ref="J597:J602" si="190">ROUND(I597*H597,2)</f>
        <v>0</v>
      </c>
      <c r="K597" s="207" t="s">
        <v>3144</v>
      </c>
      <c r="L597" s="62"/>
      <c r="M597" s="212" t="s">
        <v>22</v>
      </c>
      <c r="N597" s="213" t="s">
        <v>50</v>
      </c>
      <c r="O597" s="43"/>
      <c r="P597" s="214">
        <f t="shared" ref="P597:P602" si="191">O597*H597</f>
        <v>0</v>
      </c>
      <c r="Q597" s="214">
        <v>0</v>
      </c>
      <c r="R597" s="214">
        <f t="shared" ref="R597:R602" si="192">Q597*H597</f>
        <v>0</v>
      </c>
      <c r="S597" s="214">
        <v>0</v>
      </c>
      <c r="T597" s="215">
        <f t="shared" ref="T597:T602" si="193">S597*H597</f>
        <v>0</v>
      </c>
      <c r="AR597" s="25" t="s">
        <v>304</v>
      </c>
      <c r="AT597" s="25" t="s">
        <v>230</v>
      </c>
      <c r="AU597" s="25" t="s">
        <v>87</v>
      </c>
      <c r="AY597" s="25" t="s">
        <v>228</v>
      </c>
      <c r="BE597" s="216">
        <f t="shared" ref="BE597:BE602" si="194">IF(N597="základní",J597,0)</f>
        <v>0</v>
      </c>
      <c r="BF597" s="216">
        <f t="shared" ref="BF597:BF602" si="195">IF(N597="snížená",J597,0)</f>
        <v>0</v>
      </c>
      <c r="BG597" s="216">
        <f t="shared" ref="BG597:BG602" si="196">IF(N597="zákl. přenesená",J597,0)</f>
        <v>0</v>
      </c>
      <c r="BH597" s="216">
        <f t="shared" ref="BH597:BH602" si="197">IF(N597="sníž. přenesená",J597,0)</f>
        <v>0</v>
      </c>
      <c r="BI597" s="216">
        <f t="shared" ref="BI597:BI602" si="198">IF(N597="nulová",J597,0)</f>
        <v>0</v>
      </c>
      <c r="BJ597" s="25" t="s">
        <v>24</v>
      </c>
      <c r="BK597" s="216">
        <f t="shared" ref="BK597:BK602" si="199">ROUND(I597*H597,2)</f>
        <v>0</v>
      </c>
      <c r="BL597" s="25" t="s">
        <v>304</v>
      </c>
      <c r="BM597" s="25" t="s">
        <v>6020</v>
      </c>
    </row>
    <row r="598" spans="2:65" s="1" customFormat="1" ht="22.5" customHeight="1">
      <c r="B598" s="42"/>
      <c r="C598" s="205" t="s">
        <v>101</v>
      </c>
      <c r="D598" s="205" t="s">
        <v>230</v>
      </c>
      <c r="E598" s="206" t="s">
        <v>6021</v>
      </c>
      <c r="F598" s="207" t="s">
        <v>5574</v>
      </c>
      <c r="G598" s="208" t="s">
        <v>328</v>
      </c>
      <c r="H598" s="209">
        <v>8</v>
      </c>
      <c r="I598" s="210"/>
      <c r="J598" s="211">
        <f t="shared" si="190"/>
        <v>0</v>
      </c>
      <c r="K598" s="207" t="s">
        <v>3144</v>
      </c>
      <c r="L598" s="62"/>
      <c r="M598" s="212" t="s">
        <v>22</v>
      </c>
      <c r="N598" s="213" t="s">
        <v>50</v>
      </c>
      <c r="O598" s="43"/>
      <c r="P598" s="214">
        <f t="shared" si="191"/>
        <v>0</v>
      </c>
      <c r="Q598" s="214">
        <v>0</v>
      </c>
      <c r="R598" s="214">
        <f t="shared" si="192"/>
        <v>0</v>
      </c>
      <c r="S598" s="214">
        <v>0</v>
      </c>
      <c r="T598" s="215">
        <f t="shared" si="193"/>
        <v>0</v>
      </c>
      <c r="AR598" s="25" t="s">
        <v>304</v>
      </c>
      <c r="AT598" s="25" t="s">
        <v>230</v>
      </c>
      <c r="AU598" s="25" t="s">
        <v>87</v>
      </c>
      <c r="AY598" s="25" t="s">
        <v>228</v>
      </c>
      <c r="BE598" s="216">
        <f t="shared" si="194"/>
        <v>0</v>
      </c>
      <c r="BF598" s="216">
        <f t="shared" si="195"/>
        <v>0</v>
      </c>
      <c r="BG598" s="216">
        <f t="shared" si="196"/>
        <v>0</v>
      </c>
      <c r="BH598" s="216">
        <f t="shared" si="197"/>
        <v>0</v>
      </c>
      <c r="BI598" s="216">
        <f t="shared" si="198"/>
        <v>0</v>
      </c>
      <c r="BJ598" s="25" t="s">
        <v>24</v>
      </c>
      <c r="BK598" s="216">
        <f t="shared" si="199"/>
        <v>0</v>
      </c>
      <c r="BL598" s="25" t="s">
        <v>304</v>
      </c>
      <c r="BM598" s="25" t="s">
        <v>6022</v>
      </c>
    </row>
    <row r="599" spans="2:65" s="1" customFormat="1" ht="22.5" customHeight="1">
      <c r="B599" s="42"/>
      <c r="C599" s="205" t="s">
        <v>235</v>
      </c>
      <c r="D599" s="205" t="s">
        <v>230</v>
      </c>
      <c r="E599" s="206" t="s">
        <v>6023</v>
      </c>
      <c r="F599" s="207" t="s">
        <v>6024</v>
      </c>
      <c r="G599" s="208" t="s">
        <v>328</v>
      </c>
      <c r="H599" s="209">
        <v>8</v>
      </c>
      <c r="I599" s="210"/>
      <c r="J599" s="211">
        <f t="shared" si="190"/>
        <v>0</v>
      </c>
      <c r="K599" s="207" t="s">
        <v>3144</v>
      </c>
      <c r="L599" s="62"/>
      <c r="M599" s="212" t="s">
        <v>22</v>
      </c>
      <c r="N599" s="213" t="s">
        <v>50</v>
      </c>
      <c r="O599" s="43"/>
      <c r="P599" s="214">
        <f t="shared" si="191"/>
        <v>0</v>
      </c>
      <c r="Q599" s="214">
        <v>0</v>
      </c>
      <c r="R599" s="214">
        <f t="shared" si="192"/>
        <v>0</v>
      </c>
      <c r="S599" s="214">
        <v>0</v>
      </c>
      <c r="T599" s="215">
        <f t="shared" si="193"/>
        <v>0</v>
      </c>
      <c r="AR599" s="25" t="s">
        <v>304</v>
      </c>
      <c r="AT599" s="25" t="s">
        <v>230</v>
      </c>
      <c r="AU599" s="25" t="s">
        <v>87</v>
      </c>
      <c r="AY599" s="25" t="s">
        <v>228</v>
      </c>
      <c r="BE599" s="216">
        <f t="shared" si="194"/>
        <v>0</v>
      </c>
      <c r="BF599" s="216">
        <f t="shared" si="195"/>
        <v>0</v>
      </c>
      <c r="BG599" s="216">
        <f t="shared" si="196"/>
        <v>0</v>
      </c>
      <c r="BH599" s="216">
        <f t="shared" si="197"/>
        <v>0</v>
      </c>
      <c r="BI599" s="216">
        <f t="shared" si="198"/>
        <v>0</v>
      </c>
      <c r="BJ599" s="25" t="s">
        <v>24</v>
      </c>
      <c r="BK599" s="216">
        <f t="shared" si="199"/>
        <v>0</v>
      </c>
      <c r="BL599" s="25" t="s">
        <v>304</v>
      </c>
      <c r="BM599" s="25" t="s">
        <v>6025</v>
      </c>
    </row>
    <row r="600" spans="2:65" s="1" customFormat="1" ht="22.5" customHeight="1">
      <c r="B600" s="42"/>
      <c r="C600" s="205" t="s">
        <v>251</v>
      </c>
      <c r="D600" s="205" t="s">
        <v>230</v>
      </c>
      <c r="E600" s="206" t="s">
        <v>6026</v>
      </c>
      <c r="F600" s="207" t="s">
        <v>6027</v>
      </c>
      <c r="G600" s="208" t="s">
        <v>263</v>
      </c>
      <c r="H600" s="209">
        <v>0.1</v>
      </c>
      <c r="I600" s="210"/>
      <c r="J600" s="211">
        <f t="shared" si="190"/>
        <v>0</v>
      </c>
      <c r="K600" s="207" t="s">
        <v>3144</v>
      </c>
      <c r="L600" s="62"/>
      <c r="M600" s="212" t="s">
        <v>22</v>
      </c>
      <c r="N600" s="213" t="s">
        <v>50</v>
      </c>
      <c r="O600" s="43"/>
      <c r="P600" s="214">
        <f t="shared" si="191"/>
        <v>0</v>
      </c>
      <c r="Q600" s="214">
        <v>0</v>
      </c>
      <c r="R600" s="214">
        <f t="shared" si="192"/>
        <v>0</v>
      </c>
      <c r="S600" s="214">
        <v>0</v>
      </c>
      <c r="T600" s="215">
        <f t="shared" si="193"/>
        <v>0</v>
      </c>
      <c r="AR600" s="25" t="s">
        <v>304</v>
      </c>
      <c r="AT600" s="25" t="s">
        <v>230</v>
      </c>
      <c r="AU600" s="25" t="s">
        <v>87</v>
      </c>
      <c r="AY600" s="25" t="s">
        <v>228</v>
      </c>
      <c r="BE600" s="216">
        <f t="shared" si="194"/>
        <v>0</v>
      </c>
      <c r="BF600" s="216">
        <f t="shared" si="195"/>
        <v>0</v>
      </c>
      <c r="BG600" s="216">
        <f t="shared" si="196"/>
        <v>0</v>
      </c>
      <c r="BH600" s="216">
        <f t="shared" si="197"/>
        <v>0</v>
      </c>
      <c r="BI600" s="216">
        <f t="shared" si="198"/>
        <v>0</v>
      </c>
      <c r="BJ600" s="25" t="s">
        <v>24</v>
      </c>
      <c r="BK600" s="216">
        <f t="shared" si="199"/>
        <v>0</v>
      </c>
      <c r="BL600" s="25" t="s">
        <v>304</v>
      </c>
      <c r="BM600" s="25" t="s">
        <v>6028</v>
      </c>
    </row>
    <row r="601" spans="2:65" s="1" customFormat="1" ht="22.5" customHeight="1">
      <c r="B601" s="42"/>
      <c r="C601" s="205" t="s">
        <v>255</v>
      </c>
      <c r="D601" s="205" t="s">
        <v>230</v>
      </c>
      <c r="E601" s="206" t="s">
        <v>6029</v>
      </c>
      <c r="F601" s="207" t="s">
        <v>6030</v>
      </c>
      <c r="G601" s="208" t="s">
        <v>263</v>
      </c>
      <c r="H601" s="209">
        <v>0.1</v>
      </c>
      <c r="I601" s="210"/>
      <c r="J601" s="211">
        <f t="shared" si="190"/>
        <v>0</v>
      </c>
      <c r="K601" s="207" t="s">
        <v>3144</v>
      </c>
      <c r="L601" s="62"/>
      <c r="M601" s="212" t="s">
        <v>22</v>
      </c>
      <c r="N601" s="213" t="s">
        <v>50</v>
      </c>
      <c r="O601" s="43"/>
      <c r="P601" s="214">
        <f t="shared" si="191"/>
        <v>0</v>
      </c>
      <c r="Q601" s="214">
        <v>0</v>
      </c>
      <c r="R601" s="214">
        <f t="shared" si="192"/>
        <v>0</v>
      </c>
      <c r="S601" s="214">
        <v>0</v>
      </c>
      <c r="T601" s="215">
        <f t="shared" si="193"/>
        <v>0</v>
      </c>
      <c r="AR601" s="25" t="s">
        <v>304</v>
      </c>
      <c r="AT601" s="25" t="s">
        <v>230</v>
      </c>
      <c r="AU601" s="25" t="s">
        <v>87</v>
      </c>
      <c r="AY601" s="25" t="s">
        <v>228</v>
      </c>
      <c r="BE601" s="216">
        <f t="shared" si="194"/>
        <v>0</v>
      </c>
      <c r="BF601" s="216">
        <f t="shared" si="195"/>
        <v>0</v>
      </c>
      <c r="BG601" s="216">
        <f t="shared" si="196"/>
        <v>0</v>
      </c>
      <c r="BH601" s="216">
        <f t="shared" si="197"/>
        <v>0</v>
      </c>
      <c r="BI601" s="216">
        <f t="shared" si="198"/>
        <v>0</v>
      </c>
      <c r="BJ601" s="25" t="s">
        <v>24</v>
      </c>
      <c r="BK601" s="216">
        <f t="shared" si="199"/>
        <v>0</v>
      </c>
      <c r="BL601" s="25" t="s">
        <v>304</v>
      </c>
      <c r="BM601" s="25" t="s">
        <v>6031</v>
      </c>
    </row>
    <row r="602" spans="2:65" s="1" customFormat="1" ht="22.5" customHeight="1">
      <c r="B602" s="42"/>
      <c r="C602" s="205" t="s">
        <v>260</v>
      </c>
      <c r="D602" s="205" t="s">
        <v>230</v>
      </c>
      <c r="E602" s="206" t="s">
        <v>5591</v>
      </c>
      <c r="F602" s="207" t="s">
        <v>5592</v>
      </c>
      <c r="G602" s="208" t="s">
        <v>1024</v>
      </c>
      <c r="H602" s="279"/>
      <c r="I602" s="210"/>
      <c r="J602" s="211">
        <f t="shared" si="190"/>
        <v>0</v>
      </c>
      <c r="K602" s="207" t="s">
        <v>3144</v>
      </c>
      <c r="L602" s="62"/>
      <c r="M602" s="212" t="s">
        <v>22</v>
      </c>
      <c r="N602" s="213" t="s">
        <v>50</v>
      </c>
      <c r="O602" s="43"/>
      <c r="P602" s="214">
        <f t="shared" si="191"/>
        <v>0</v>
      </c>
      <c r="Q602" s="214">
        <v>0</v>
      </c>
      <c r="R602" s="214">
        <f t="shared" si="192"/>
        <v>0</v>
      </c>
      <c r="S602" s="214">
        <v>0</v>
      </c>
      <c r="T602" s="215">
        <f t="shared" si="193"/>
        <v>0</v>
      </c>
      <c r="AR602" s="25" t="s">
        <v>304</v>
      </c>
      <c r="AT602" s="25" t="s">
        <v>230</v>
      </c>
      <c r="AU602" s="25" t="s">
        <v>87</v>
      </c>
      <c r="AY602" s="25" t="s">
        <v>228</v>
      </c>
      <c r="BE602" s="216">
        <f t="shared" si="194"/>
        <v>0</v>
      </c>
      <c r="BF602" s="216">
        <f t="shared" si="195"/>
        <v>0</v>
      </c>
      <c r="BG602" s="216">
        <f t="shared" si="196"/>
        <v>0</v>
      </c>
      <c r="BH602" s="216">
        <f t="shared" si="197"/>
        <v>0</v>
      </c>
      <c r="BI602" s="216">
        <f t="shared" si="198"/>
        <v>0</v>
      </c>
      <c r="BJ602" s="25" t="s">
        <v>24</v>
      </c>
      <c r="BK602" s="216">
        <f t="shared" si="199"/>
        <v>0</v>
      </c>
      <c r="BL602" s="25" t="s">
        <v>304</v>
      </c>
      <c r="BM602" s="25" t="s">
        <v>6032</v>
      </c>
    </row>
    <row r="603" spans="2:65" s="11" customFormat="1" ht="29.85" customHeight="1">
      <c r="B603" s="188"/>
      <c r="C603" s="189"/>
      <c r="D603" s="202" t="s">
        <v>78</v>
      </c>
      <c r="E603" s="203" t="s">
        <v>3136</v>
      </c>
      <c r="F603" s="203" t="s">
        <v>5602</v>
      </c>
      <c r="G603" s="189"/>
      <c r="H603" s="189"/>
      <c r="I603" s="192"/>
      <c r="J603" s="204">
        <f>BK603</f>
        <v>0</v>
      </c>
      <c r="K603" s="189"/>
      <c r="L603" s="194"/>
      <c r="M603" s="195"/>
      <c r="N603" s="196"/>
      <c r="O603" s="196"/>
      <c r="P603" s="197">
        <f>SUM(P604:P607)</f>
        <v>0</v>
      </c>
      <c r="Q603" s="196"/>
      <c r="R603" s="197">
        <f>SUM(R604:R607)</f>
        <v>0</v>
      </c>
      <c r="S603" s="196"/>
      <c r="T603" s="198">
        <f>SUM(T604:T607)</f>
        <v>0</v>
      </c>
      <c r="AR603" s="199" t="s">
        <v>87</v>
      </c>
      <c r="AT603" s="200" t="s">
        <v>78</v>
      </c>
      <c r="AU603" s="200" t="s">
        <v>24</v>
      </c>
      <c r="AY603" s="199" t="s">
        <v>228</v>
      </c>
      <c r="BK603" s="201">
        <f>SUM(BK604:BK607)</f>
        <v>0</v>
      </c>
    </row>
    <row r="604" spans="2:65" s="1" customFormat="1" ht="22.5" customHeight="1">
      <c r="B604" s="42"/>
      <c r="C604" s="205" t="s">
        <v>24</v>
      </c>
      <c r="D604" s="205" t="s">
        <v>230</v>
      </c>
      <c r="E604" s="206" t="s">
        <v>5606</v>
      </c>
      <c r="F604" s="207" t="s">
        <v>5607</v>
      </c>
      <c r="G604" s="208" t="s">
        <v>328</v>
      </c>
      <c r="H604" s="209">
        <v>72</v>
      </c>
      <c r="I604" s="210"/>
      <c r="J604" s="211">
        <f>ROUND(I604*H604,2)</f>
        <v>0</v>
      </c>
      <c r="K604" s="207" t="s">
        <v>234</v>
      </c>
      <c r="L604" s="62"/>
      <c r="M604" s="212" t="s">
        <v>22</v>
      </c>
      <c r="N604" s="213" t="s">
        <v>50</v>
      </c>
      <c r="O604" s="43"/>
      <c r="P604" s="214">
        <f>O604*H604</f>
        <v>0</v>
      </c>
      <c r="Q604" s="214">
        <v>0</v>
      </c>
      <c r="R604" s="214">
        <f>Q604*H604</f>
        <v>0</v>
      </c>
      <c r="S604" s="214">
        <v>0</v>
      </c>
      <c r="T604" s="215">
        <f>S604*H604</f>
        <v>0</v>
      </c>
      <c r="AR604" s="25" t="s">
        <v>304</v>
      </c>
      <c r="AT604" s="25" t="s">
        <v>230</v>
      </c>
      <c r="AU604" s="25" t="s">
        <v>87</v>
      </c>
      <c r="AY604" s="25" t="s">
        <v>228</v>
      </c>
      <c r="BE604" s="216">
        <f>IF(N604="základní",J604,0)</f>
        <v>0</v>
      </c>
      <c r="BF604" s="216">
        <f>IF(N604="snížená",J604,0)</f>
        <v>0</v>
      </c>
      <c r="BG604" s="216">
        <f>IF(N604="zákl. přenesená",J604,0)</f>
        <v>0</v>
      </c>
      <c r="BH604" s="216">
        <f>IF(N604="sníž. přenesená",J604,0)</f>
        <v>0</v>
      </c>
      <c r="BI604" s="216">
        <f>IF(N604="nulová",J604,0)</f>
        <v>0</v>
      </c>
      <c r="BJ604" s="25" t="s">
        <v>24</v>
      </c>
      <c r="BK604" s="216">
        <f>ROUND(I604*H604,2)</f>
        <v>0</v>
      </c>
      <c r="BL604" s="25" t="s">
        <v>304</v>
      </c>
      <c r="BM604" s="25" t="s">
        <v>6033</v>
      </c>
    </row>
    <row r="605" spans="2:65" s="1" customFormat="1" ht="22.5" customHeight="1">
      <c r="B605" s="42"/>
      <c r="C605" s="205" t="s">
        <v>87</v>
      </c>
      <c r="D605" s="205" t="s">
        <v>230</v>
      </c>
      <c r="E605" s="206" t="s">
        <v>5437</v>
      </c>
      <c r="F605" s="207" t="s">
        <v>5438</v>
      </c>
      <c r="G605" s="208" t="s">
        <v>328</v>
      </c>
      <c r="H605" s="209">
        <v>72</v>
      </c>
      <c r="I605" s="210"/>
      <c r="J605" s="211">
        <f>ROUND(I605*H605,2)</f>
        <v>0</v>
      </c>
      <c r="K605" s="207" t="s">
        <v>234</v>
      </c>
      <c r="L605" s="62"/>
      <c r="M605" s="212" t="s">
        <v>22</v>
      </c>
      <c r="N605" s="213" t="s">
        <v>50</v>
      </c>
      <c r="O605" s="43"/>
      <c r="P605" s="214">
        <f>O605*H605</f>
        <v>0</v>
      </c>
      <c r="Q605" s="214">
        <v>0</v>
      </c>
      <c r="R605" s="214">
        <f>Q605*H605</f>
        <v>0</v>
      </c>
      <c r="S605" s="214">
        <v>0</v>
      </c>
      <c r="T605" s="215">
        <f>S605*H605</f>
        <v>0</v>
      </c>
      <c r="AR605" s="25" t="s">
        <v>304</v>
      </c>
      <c r="AT605" s="25" t="s">
        <v>230</v>
      </c>
      <c r="AU605" s="25" t="s">
        <v>87</v>
      </c>
      <c r="AY605" s="25" t="s">
        <v>228</v>
      </c>
      <c r="BE605" s="216">
        <f>IF(N605="základní",J605,0)</f>
        <v>0</v>
      </c>
      <c r="BF605" s="216">
        <f>IF(N605="snížená",J605,0)</f>
        <v>0</v>
      </c>
      <c r="BG605" s="216">
        <f>IF(N605="zákl. přenesená",J605,0)</f>
        <v>0</v>
      </c>
      <c r="BH605" s="216">
        <f>IF(N605="sníž. přenesená",J605,0)</f>
        <v>0</v>
      </c>
      <c r="BI605" s="216">
        <f>IF(N605="nulová",J605,0)</f>
        <v>0</v>
      </c>
      <c r="BJ605" s="25" t="s">
        <v>24</v>
      </c>
      <c r="BK605" s="216">
        <f>ROUND(I605*H605,2)</f>
        <v>0</v>
      </c>
      <c r="BL605" s="25" t="s">
        <v>304</v>
      </c>
      <c r="BM605" s="25" t="s">
        <v>6034</v>
      </c>
    </row>
    <row r="606" spans="2:65" s="1" customFormat="1" ht="22.5" customHeight="1">
      <c r="B606" s="42"/>
      <c r="C606" s="205" t="s">
        <v>101</v>
      </c>
      <c r="D606" s="205" t="s">
        <v>230</v>
      </c>
      <c r="E606" s="206" t="s">
        <v>6035</v>
      </c>
      <c r="F606" s="207" t="s">
        <v>6036</v>
      </c>
      <c r="G606" s="208" t="s">
        <v>515</v>
      </c>
      <c r="H606" s="209">
        <v>2</v>
      </c>
      <c r="I606" s="210"/>
      <c r="J606" s="211">
        <f>ROUND(I606*H606,2)</f>
        <v>0</v>
      </c>
      <c r="K606" s="207" t="s">
        <v>234</v>
      </c>
      <c r="L606" s="62"/>
      <c r="M606" s="212" t="s">
        <v>22</v>
      </c>
      <c r="N606" s="213" t="s">
        <v>50</v>
      </c>
      <c r="O606" s="43"/>
      <c r="P606" s="214">
        <f>O606*H606</f>
        <v>0</v>
      </c>
      <c r="Q606" s="214">
        <v>0</v>
      </c>
      <c r="R606" s="214">
        <f>Q606*H606</f>
        <v>0</v>
      </c>
      <c r="S606" s="214">
        <v>0</v>
      </c>
      <c r="T606" s="215">
        <f>S606*H606</f>
        <v>0</v>
      </c>
      <c r="AR606" s="25" t="s">
        <v>304</v>
      </c>
      <c r="AT606" s="25" t="s">
        <v>230</v>
      </c>
      <c r="AU606" s="25" t="s">
        <v>87</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304</v>
      </c>
      <c r="BM606" s="25" t="s">
        <v>6037</v>
      </c>
    </row>
    <row r="607" spans="2:65" s="1" customFormat="1" ht="22.5" customHeight="1">
      <c r="B607" s="42"/>
      <c r="C607" s="205" t="s">
        <v>235</v>
      </c>
      <c r="D607" s="205" t="s">
        <v>230</v>
      </c>
      <c r="E607" s="206" t="s">
        <v>5449</v>
      </c>
      <c r="F607" s="207" t="s">
        <v>5450</v>
      </c>
      <c r="G607" s="208" t="s">
        <v>1024</v>
      </c>
      <c r="H607" s="279"/>
      <c r="I607" s="210"/>
      <c r="J607" s="211">
        <f>ROUND(I607*H607,2)</f>
        <v>0</v>
      </c>
      <c r="K607" s="207" t="s">
        <v>234</v>
      </c>
      <c r="L607" s="62"/>
      <c r="M607" s="212" t="s">
        <v>22</v>
      </c>
      <c r="N607" s="213" t="s">
        <v>50</v>
      </c>
      <c r="O607" s="43"/>
      <c r="P607" s="214">
        <f>O607*H607</f>
        <v>0</v>
      </c>
      <c r="Q607" s="214">
        <v>0</v>
      </c>
      <c r="R607" s="214">
        <f>Q607*H607</f>
        <v>0</v>
      </c>
      <c r="S607" s="214">
        <v>0</v>
      </c>
      <c r="T607" s="215">
        <f>S607*H607</f>
        <v>0</v>
      </c>
      <c r="AR607" s="25" t="s">
        <v>304</v>
      </c>
      <c r="AT607" s="25" t="s">
        <v>230</v>
      </c>
      <c r="AU607" s="25" t="s">
        <v>87</v>
      </c>
      <c r="AY607" s="25" t="s">
        <v>228</v>
      </c>
      <c r="BE607" s="216">
        <f>IF(N607="základní",J607,0)</f>
        <v>0</v>
      </c>
      <c r="BF607" s="216">
        <f>IF(N607="snížená",J607,0)</f>
        <v>0</v>
      </c>
      <c r="BG607" s="216">
        <f>IF(N607="zákl. přenesená",J607,0)</f>
        <v>0</v>
      </c>
      <c r="BH607" s="216">
        <f>IF(N607="sníž. přenesená",J607,0)</f>
        <v>0</v>
      </c>
      <c r="BI607" s="216">
        <f>IF(N607="nulová",J607,0)</f>
        <v>0</v>
      </c>
      <c r="BJ607" s="25" t="s">
        <v>24</v>
      </c>
      <c r="BK607" s="216">
        <f>ROUND(I607*H607,2)</f>
        <v>0</v>
      </c>
      <c r="BL607" s="25" t="s">
        <v>304</v>
      </c>
      <c r="BM607" s="25" t="s">
        <v>6038</v>
      </c>
    </row>
    <row r="608" spans="2:65" s="11" customFormat="1" ht="29.85" customHeight="1">
      <c r="B608" s="188"/>
      <c r="C608" s="189"/>
      <c r="D608" s="202" t="s">
        <v>78</v>
      </c>
      <c r="E608" s="203" t="s">
        <v>3151</v>
      </c>
      <c r="F608" s="203" t="s">
        <v>5452</v>
      </c>
      <c r="G608" s="189"/>
      <c r="H608" s="189"/>
      <c r="I608" s="192"/>
      <c r="J608" s="204">
        <f>BK608</f>
        <v>0</v>
      </c>
      <c r="K608" s="189"/>
      <c r="L608" s="194"/>
      <c r="M608" s="195"/>
      <c r="N608" s="196"/>
      <c r="O608" s="196"/>
      <c r="P608" s="197">
        <f>SUM(P609:P619)</f>
        <v>0</v>
      </c>
      <c r="Q608" s="196"/>
      <c r="R608" s="197">
        <f>SUM(R609:R619)</f>
        <v>0</v>
      </c>
      <c r="S608" s="196"/>
      <c r="T608" s="198">
        <f>SUM(T609:T619)</f>
        <v>0</v>
      </c>
      <c r="AR608" s="199" t="s">
        <v>87</v>
      </c>
      <c r="AT608" s="200" t="s">
        <v>78</v>
      </c>
      <c r="AU608" s="200" t="s">
        <v>24</v>
      </c>
      <c r="AY608" s="199" t="s">
        <v>228</v>
      </c>
      <c r="BK608" s="201">
        <f>SUM(BK609:BK619)</f>
        <v>0</v>
      </c>
    </row>
    <row r="609" spans="2:65" s="1" customFormat="1" ht="22.5" customHeight="1">
      <c r="B609" s="42"/>
      <c r="C609" s="205" t="s">
        <v>24</v>
      </c>
      <c r="D609" s="205" t="s">
        <v>230</v>
      </c>
      <c r="E609" s="206" t="s">
        <v>5453</v>
      </c>
      <c r="F609" s="207" t="s">
        <v>5454</v>
      </c>
      <c r="G609" s="208" t="s">
        <v>515</v>
      </c>
      <c r="H609" s="209">
        <v>4</v>
      </c>
      <c r="I609" s="210"/>
      <c r="J609" s="211">
        <f t="shared" ref="J609:J619" si="200">ROUND(I609*H609,2)</f>
        <v>0</v>
      </c>
      <c r="K609" s="207" t="s">
        <v>234</v>
      </c>
      <c r="L609" s="62"/>
      <c r="M609" s="212" t="s">
        <v>22</v>
      </c>
      <c r="N609" s="213" t="s">
        <v>50</v>
      </c>
      <c r="O609" s="43"/>
      <c r="P609" s="214">
        <f t="shared" ref="P609:P619" si="201">O609*H609</f>
        <v>0</v>
      </c>
      <c r="Q609" s="214">
        <v>0</v>
      </c>
      <c r="R609" s="214">
        <f t="shared" ref="R609:R619" si="202">Q609*H609</f>
        <v>0</v>
      </c>
      <c r="S609" s="214">
        <v>0</v>
      </c>
      <c r="T609" s="215">
        <f t="shared" ref="T609:T619" si="203">S609*H609</f>
        <v>0</v>
      </c>
      <c r="AR609" s="25" t="s">
        <v>304</v>
      </c>
      <c r="AT609" s="25" t="s">
        <v>230</v>
      </c>
      <c r="AU609" s="25" t="s">
        <v>87</v>
      </c>
      <c r="AY609" s="25" t="s">
        <v>228</v>
      </c>
      <c r="BE609" s="216">
        <f t="shared" ref="BE609:BE619" si="204">IF(N609="základní",J609,0)</f>
        <v>0</v>
      </c>
      <c r="BF609" s="216">
        <f t="shared" ref="BF609:BF619" si="205">IF(N609="snížená",J609,0)</f>
        <v>0</v>
      </c>
      <c r="BG609" s="216">
        <f t="shared" ref="BG609:BG619" si="206">IF(N609="zákl. přenesená",J609,0)</f>
        <v>0</v>
      </c>
      <c r="BH609" s="216">
        <f t="shared" ref="BH609:BH619" si="207">IF(N609="sníž. přenesená",J609,0)</f>
        <v>0</v>
      </c>
      <c r="BI609" s="216">
        <f t="shared" ref="BI609:BI619" si="208">IF(N609="nulová",J609,0)</f>
        <v>0</v>
      </c>
      <c r="BJ609" s="25" t="s">
        <v>24</v>
      </c>
      <c r="BK609" s="216">
        <f t="shared" ref="BK609:BK619" si="209">ROUND(I609*H609,2)</f>
        <v>0</v>
      </c>
      <c r="BL609" s="25" t="s">
        <v>304</v>
      </c>
      <c r="BM609" s="25" t="s">
        <v>6039</v>
      </c>
    </row>
    <row r="610" spans="2:65" s="1" customFormat="1" ht="22.5" customHeight="1">
      <c r="B610" s="42"/>
      <c r="C610" s="205" t="s">
        <v>87</v>
      </c>
      <c r="D610" s="205" t="s">
        <v>230</v>
      </c>
      <c r="E610" s="206" t="s">
        <v>5456</v>
      </c>
      <c r="F610" s="207" t="s">
        <v>5457</v>
      </c>
      <c r="G610" s="208" t="s">
        <v>515</v>
      </c>
      <c r="H610" s="209">
        <v>4</v>
      </c>
      <c r="I610" s="210"/>
      <c r="J610" s="211">
        <f t="shared" si="200"/>
        <v>0</v>
      </c>
      <c r="K610" s="207" t="s">
        <v>234</v>
      </c>
      <c r="L610" s="62"/>
      <c r="M610" s="212" t="s">
        <v>22</v>
      </c>
      <c r="N610" s="213" t="s">
        <v>50</v>
      </c>
      <c r="O610" s="43"/>
      <c r="P610" s="214">
        <f t="shared" si="201"/>
        <v>0</v>
      </c>
      <c r="Q610" s="214">
        <v>0</v>
      </c>
      <c r="R610" s="214">
        <f t="shared" si="202"/>
        <v>0</v>
      </c>
      <c r="S610" s="214">
        <v>0</v>
      </c>
      <c r="T610" s="215">
        <f t="shared" si="203"/>
        <v>0</v>
      </c>
      <c r="AR610" s="25" t="s">
        <v>304</v>
      </c>
      <c r="AT610" s="25" t="s">
        <v>230</v>
      </c>
      <c r="AU610" s="25" t="s">
        <v>87</v>
      </c>
      <c r="AY610" s="25" t="s">
        <v>228</v>
      </c>
      <c r="BE610" s="216">
        <f t="shared" si="204"/>
        <v>0</v>
      </c>
      <c r="BF610" s="216">
        <f t="shared" si="205"/>
        <v>0</v>
      </c>
      <c r="BG610" s="216">
        <f t="shared" si="206"/>
        <v>0</v>
      </c>
      <c r="BH610" s="216">
        <f t="shared" si="207"/>
        <v>0</v>
      </c>
      <c r="BI610" s="216">
        <f t="shared" si="208"/>
        <v>0</v>
      </c>
      <c r="BJ610" s="25" t="s">
        <v>24</v>
      </c>
      <c r="BK610" s="216">
        <f t="shared" si="209"/>
        <v>0</v>
      </c>
      <c r="BL610" s="25" t="s">
        <v>304</v>
      </c>
      <c r="BM610" s="25" t="s">
        <v>6040</v>
      </c>
    </row>
    <row r="611" spans="2:65" s="1" customFormat="1" ht="22.5" customHeight="1">
      <c r="B611" s="42"/>
      <c r="C611" s="205" t="s">
        <v>101</v>
      </c>
      <c r="D611" s="205" t="s">
        <v>230</v>
      </c>
      <c r="E611" s="206" t="s">
        <v>5827</v>
      </c>
      <c r="F611" s="207" t="s">
        <v>5828</v>
      </c>
      <c r="G611" s="208" t="s">
        <v>515</v>
      </c>
      <c r="H611" s="209">
        <v>12</v>
      </c>
      <c r="I611" s="210"/>
      <c r="J611" s="211">
        <f t="shared" si="200"/>
        <v>0</v>
      </c>
      <c r="K611" s="207" t="s">
        <v>234</v>
      </c>
      <c r="L611" s="62"/>
      <c r="M611" s="212" t="s">
        <v>22</v>
      </c>
      <c r="N611" s="213" t="s">
        <v>50</v>
      </c>
      <c r="O611" s="43"/>
      <c r="P611" s="214">
        <f t="shared" si="201"/>
        <v>0</v>
      </c>
      <c r="Q611" s="214">
        <v>0</v>
      </c>
      <c r="R611" s="214">
        <f t="shared" si="202"/>
        <v>0</v>
      </c>
      <c r="S611" s="214">
        <v>0</v>
      </c>
      <c r="T611" s="215">
        <f t="shared" si="203"/>
        <v>0</v>
      </c>
      <c r="AR611" s="25" t="s">
        <v>304</v>
      </c>
      <c r="AT611" s="25" t="s">
        <v>230</v>
      </c>
      <c r="AU611" s="25" t="s">
        <v>87</v>
      </c>
      <c r="AY611" s="25" t="s">
        <v>228</v>
      </c>
      <c r="BE611" s="216">
        <f t="shared" si="204"/>
        <v>0</v>
      </c>
      <c r="BF611" s="216">
        <f t="shared" si="205"/>
        <v>0</v>
      </c>
      <c r="BG611" s="216">
        <f t="shared" si="206"/>
        <v>0</v>
      </c>
      <c r="BH611" s="216">
        <f t="shared" si="207"/>
        <v>0</v>
      </c>
      <c r="BI611" s="216">
        <f t="shared" si="208"/>
        <v>0</v>
      </c>
      <c r="BJ611" s="25" t="s">
        <v>24</v>
      </c>
      <c r="BK611" s="216">
        <f t="shared" si="209"/>
        <v>0</v>
      </c>
      <c r="BL611" s="25" t="s">
        <v>304</v>
      </c>
      <c r="BM611" s="25" t="s">
        <v>6041</v>
      </c>
    </row>
    <row r="612" spans="2:65" s="1" customFormat="1" ht="22.5" customHeight="1">
      <c r="B612" s="42"/>
      <c r="C612" s="205" t="s">
        <v>235</v>
      </c>
      <c r="D612" s="205" t="s">
        <v>230</v>
      </c>
      <c r="E612" s="206" t="s">
        <v>6042</v>
      </c>
      <c r="F612" s="207" t="s">
        <v>6043</v>
      </c>
      <c r="G612" s="208" t="s">
        <v>515</v>
      </c>
      <c r="H612" s="209">
        <v>4</v>
      </c>
      <c r="I612" s="210"/>
      <c r="J612" s="211">
        <f t="shared" si="200"/>
        <v>0</v>
      </c>
      <c r="K612" s="207" t="s">
        <v>3144</v>
      </c>
      <c r="L612" s="62"/>
      <c r="M612" s="212" t="s">
        <v>22</v>
      </c>
      <c r="N612" s="213" t="s">
        <v>50</v>
      </c>
      <c r="O612" s="43"/>
      <c r="P612" s="214">
        <f t="shared" si="201"/>
        <v>0</v>
      </c>
      <c r="Q612" s="214">
        <v>0</v>
      </c>
      <c r="R612" s="214">
        <f t="shared" si="202"/>
        <v>0</v>
      </c>
      <c r="S612" s="214">
        <v>0</v>
      </c>
      <c r="T612" s="215">
        <f t="shared" si="203"/>
        <v>0</v>
      </c>
      <c r="AR612" s="25" t="s">
        <v>304</v>
      </c>
      <c r="AT612" s="25" t="s">
        <v>230</v>
      </c>
      <c r="AU612" s="25" t="s">
        <v>87</v>
      </c>
      <c r="AY612" s="25" t="s">
        <v>228</v>
      </c>
      <c r="BE612" s="216">
        <f t="shared" si="204"/>
        <v>0</v>
      </c>
      <c r="BF612" s="216">
        <f t="shared" si="205"/>
        <v>0</v>
      </c>
      <c r="BG612" s="216">
        <f t="shared" si="206"/>
        <v>0</v>
      </c>
      <c r="BH612" s="216">
        <f t="shared" si="207"/>
        <v>0</v>
      </c>
      <c r="BI612" s="216">
        <f t="shared" si="208"/>
        <v>0</v>
      </c>
      <c r="BJ612" s="25" t="s">
        <v>24</v>
      </c>
      <c r="BK612" s="216">
        <f t="shared" si="209"/>
        <v>0</v>
      </c>
      <c r="BL612" s="25" t="s">
        <v>304</v>
      </c>
      <c r="BM612" s="25" t="s">
        <v>6044</v>
      </c>
    </row>
    <row r="613" spans="2:65" s="1" customFormat="1" ht="22.5" customHeight="1">
      <c r="B613" s="42"/>
      <c r="C613" s="205" t="s">
        <v>251</v>
      </c>
      <c r="D613" s="205" t="s">
        <v>230</v>
      </c>
      <c r="E613" s="206" t="s">
        <v>6045</v>
      </c>
      <c r="F613" s="207" t="s">
        <v>6046</v>
      </c>
      <c r="G613" s="208" t="s">
        <v>852</v>
      </c>
      <c r="H613" s="209">
        <v>2</v>
      </c>
      <c r="I613" s="210"/>
      <c r="J613" s="211">
        <f t="shared" si="200"/>
        <v>0</v>
      </c>
      <c r="K613" s="207" t="s">
        <v>3144</v>
      </c>
      <c r="L613" s="62"/>
      <c r="M613" s="212" t="s">
        <v>22</v>
      </c>
      <c r="N613" s="213" t="s">
        <v>50</v>
      </c>
      <c r="O613" s="43"/>
      <c r="P613" s="214">
        <f t="shared" si="201"/>
        <v>0</v>
      </c>
      <c r="Q613" s="214">
        <v>0</v>
      </c>
      <c r="R613" s="214">
        <f t="shared" si="202"/>
        <v>0</v>
      </c>
      <c r="S613" s="214">
        <v>0</v>
      </c>
      <c r="T613" s="215">
        <f t="shared" si="203"/>
        <v>0</v>
      </c>
      <c r="AR613" s="25" t="s">
        <v>304</v>
      </c>
      <c r="AT613" s="25" t="s">
        <v>230</v>
      </c>
      <c r="AU613" s="25" t="s">
        <v>87</v>
      </c>
      <c r="AY613" s="25" t="s">
        <v>228</v>
      </c>
      <c r="BE613" s="216">
        <f t="shared" si="204"/>
        <v>0</v>
      </c>
      <c r="BF613" s="216">
        <f t="shared" si="205"/>
        <v>0</v>
      </c>
      <c r="BG613" s="216">
        <f t="shared" si="206"/>
        <v>0</v>
      </c>
      <c r="BH613" s="216">
        <f t="shared" si="207"/>
        <v>0</v>
      </c>
      <c r="BI613" s="216">
        <f t="shared" si="208"/>
        <v>0</v>
      </c>
      <c r="BJ613" s="25" t="s">
        <v>24</v>
      </c>
      <c r="BK613" s="216">
        <f t="shared" si="209"/>
        <v>0</v>
      </c>
      <c r="BL613" s="25" t="s">
        <v>304</v>
      </c>
      <c r="BM613" s="25" t="s">
        <v>6047</v>
      </c>
    </row>
    <row r="614" spans="2:65" s="1" customFormat="1" ht="22.5" customHeight="1">
      <c r="B614" s="42"/>
      <c r="C614" s="205" t="s">
        <v>255</v>
      </c>
      <c r="D614" s="205" t="s">
        <v>230</v>
      </c>
      <c r="E614" s="206" t="s">
        <v>6048</v>
      </c>
      <c r="F614" s="207" t="s">
        <v>6049</v>
      </c>
      <c r="G614" s="208" t="s">
        <v>852</v>
      </c>
      <c r="H614" s="209">
        <v>4</v>
      </c>
      <c r="I614" s="210"/>
      <c r="J614" s="211">
        <f t="shared" si="200"/>
        <v>0</v>
      </c>
      <c r="K614" s="207" t="s">
        <v>3144</v>
      </c>
      <c r="L614" s="62"/>
      <c r="M614" s="212" t="s">
        <v>22</v>
      </c>
      <c r="N614" s="213" t="s">
        <v>50</v>
      </c>
      <c r="O614" s="43"/>
      <c r="P614" s="214">
        <f t="shared" si="201"/>
        <v>0</v>
      </c>
      <c r="Q614" s="214">
        <v>0</v>
      </c>
      <c r="R614" s="214">
        <f t="shared" si="202"/>
        <v>0</v>
      </c>
      <c r="S614" s="214">
        <v>0</v>
      </c>
      <c r="T614" s="215">
        <f t="shared" si="203"/>
        <v>0</v>
      </c>
      <c r="AR614" s="25" t="s">
        <v>304</v>
      </c>
      <c r="AT614" s="25" t="s">
        <v>230</v>
      </c>
      <c r="AU614" s="25" t="s">
        <v>87</v>
      </c>
      <c r="AY614" s="25" t="s">
        <v>228</v>
      </c>
      <c r="BE614" s="216">
        <f t="shared" si="204"/>
        <v>0</v>
      </c>
      <c r="BF614" s="216">
        <f t="shared" si="205"/>
        <v>0</v>
      </c>
      <c r="BG614" s="216">
        <f t="shared" si="206"/>
        <v>0</v>
      </c>
      <c r="BH614" s="216">
        <f t="shared" si="207"/>
        <v>0</v>
      </c>
      <c r="BI614" s="216">
        <f t="shared" si="208"/>
        <v>0</v>
      </c>
      <c r="BJ614" s="25" t="s">
        <v>24</v>
      </c>
      <c r="BK614" s="216">
        <f t="shared" si="209"/>
        <v>0</v>
      </c>
      <c r="BL614" s="25" t="s">
        <v>304</v>
      </c>
      <c r="BM614" s="25" t="s">
        <v>6050</v>
      </c>
    </row>
    <row r="615" spans="2:65" s="1" customFormat="1" ht="22.5" customHeight="1">
      <c r="B615" s="42"/>
      <c r="C615" s="205" t="s">
        <v>260</v>
      </c>
      <c r="D615" s="205" t="s">
        <v>230</v>
      </c>
      <c r="E615" s="206" t="s">
        <v>6051</v>
      </c>
      <c r="F615" s="207" t="s">
        <v>6052</v>
      </c>
      <c r="G615" s="208" t="s">
        <v>852</v>
      </c>
      <c r="H615" s="209">
        <v>2</v>
      </c>
      <c r="I615" s="210"/>
      <c r="J615" s="211">
        <f t="shared" si="200"/>
        <v>0</v>
      </c>
      <c r="K615" s="207" t="s">
        <v>3144</v>
      </c>
      <c r="L615" s="62"/>
      <c r="M615" s="212" t="s">
        <v>22</v>
      </c>
      <c r="N615" s="213" t="s">
        <v>50</v>
      </c>
      <c r="O615" s="43"/>
      <c r="P615" s="214">
        <f t="shared" si="201"/>
        <v>0</v>
      </c>
      <c r="Q615" s="214">
        <v>0</v>
      </c>
      <c r="R615" s="214">
        <f t="shared" si="202"/>
        <v>0</v>
      </c>
      <c r="S615" s="214">
        <v>0</v>
      </c>
      <c r="T615" s="215">
        <f t="shared" si="203"/>
        <v>0</v>
      </c>
      <c r="AR615" s="25" t="s">
        <v>304</v>
      </c>
      <c r="AT615" s="25" t="s">
        <v>230</v>
      </c>
      <c r="AU615" s="25" t="s">
        <v>87</v>
      </c>
      <c r="AY615" s="25" t="s">
        <v>228</v>
      </c>
      <c r="BE615" s="216">
        <f t="shared" si="204"/>
        <v>0</v>
      </c>
      <c r="BF615" s="216">
        <f t="shared" si="205"/>
        <v>0</v>
      </c>
      <c r="BG615" s="216">
        <f t="shared" si="206"/>
        <v>0</v>
      </c>
      <c r="BH615" s="216">
        <f t="shared" si="207"/>
        <v>0</v>
      </c>
      <c r="BI615" s="216">
        <f t="shared" si="208"/>
        <v>0</v>
      </c>
      <c r="BJ615" s="25" t="s">
        <v>24</v>
      </c>
      <c r="BK615" s="216">
        <f t="shared" si="209"/>
        <v>0</v>
      </c>
      <c r="BL615" s="25" t="s">
        <v>304</v>
      </c>
      <c r="BM615" s="25" t="s">
        <v>6053</v>
      </c>
    </row>
    <row r="616" spans="2:65" s="1" customFormat="1" ht="22.5" customHeight="1">
      <c r="B616" s="42"/>
      <c r="C616" s="205" t="s">
        <v>267</v>
      </c>
      <c r="D616" s="205" t="s">
        <v>230</v>
      </c>
      <c r="E616" s="206" t="s">
        <v>6054</v>
      </c>
      <c r="F616" s="207" t="s">
        <v>5517</v>
      </c>
      <c r="G616" s="208" t="s">
        <v>852</v>
      </c>
      <c r="H616" s="209">
        <v>4</v>
      </c>
      <c r="I616" s="210"/>
      <c r="J616" s="211">
        <f t="shared" si="200"/>
        <v>0</v>
      </c>
      <c r="K616" s="207" t="s">
        <v>3144</v>
      </c>
      <c r="L616" s="62"/>
      <c r="M616" s="212" t="s">
        <v>22</v>
      </c>
      <c r="N616" s="213" t="s">
        <v>50</v>
      </c>
      <c r="O616" s="43"/>
      <c r="P616" s="214">
        <f t="shared" si="201"/>
        <v>0</v>
      </c>
      <c r="Q616" s="214">
        <v>0</v>
      </c>
      <c r="R616" s="214">
        <f t="shared" si="202"/>
        <v>0</v>
      </c>
      <c r="S616" s="214">
        <v>0</v>
      </c>
      <c r="T616" s="215">
        <f t="shared" si="203"/>
        <v>0</v>
      </c>
      <c r="AR616" s="25" t="s">
        <v>304</v>
      </c>
      <c r="AT616" s="25" t="s">
        <v>230</v>
      </c>
      <c r="AU616" s="25" t="s">
        <v>87</v>
      </c>
      <c r="AY616" s="25" t="s">
        <v>228</v>
      </c>
      <c r="BE616" s="216">
        <f t="shared" si="204"/>
        <v>0</v>
      </c>
      <c r="BF616" s="216">
        <f t="shared" si="205"/>
        <v>0</v>
      </c>
      <c r="BG616" s="216">
        <f t="shared" si="206"/>
        <v>0</v>
      </c>
      <c r="BH616" s="216">
        <f t="shared" si="207"/>
        <v>0</v>
      </c>
      <c r="BI616" s="216">
        <f t="shared" si="208"/>
        <v>0</v>
      </c>
      <c r="BJ616" s="25" t="s">
        <v>24</v>
      </c>
      <c r="BK616" s="216">
        <f t="shared" si="209"/>
        <v>0</v>
      </c>
      <c r="BL616" s="25" t="s">
        <v>304</v>
      </c>
      <c r="BM616" s="25" t="s">
        <v>6055</v>
      </c>
    </row>
    <row r="617" spans="2:65" s="1" customFormat="1" ht="22.5" customHeight="1">
      <c r="B617" s="42"/>
      <c r="C617" s="205" t="s">
        <v>272</v>
      </c>
      <c r="D617" s="205" t="s">
        <v>230</v>
      </c>
      <c r="E617" s="206" t="s">
        <v>6056</v>
      </c>
      <c r="F617" s="207" t="s">
        <v>5521</v>
      </c>
      <c r="G617" s="208" t="s">
        <v>852</v>
      </c>
      <c r="H617" s="209">
        <v>4</v>
      </c>
      <c r="I617" s="210"/>
      <c r="J617" s="211">
        <f t="shared" si="200"/>
        <v>0</v>
      </c>
      <c r="K617" s="207" t="s">
        <v>3144</v>
      </c>
      <c r="L617" s="62"/>
      <c r="M617" s="212" t="s">
        <v>22</v>
      </c>
      <c r="N617" s="213" t="s">
        <v>50</v>
      </c>
      <c r="O617" s="43"/>
      <c r="P617" s="214">
        <f t="shared" si="201"/>
        <v>0</v>
      </c>
      <c r="Q617" s="214">
        <v>0</v>
      </c>
      <c r="R617" s="214">
        <f t="shared" si="202"/>
        <v>0</v>
      </c>
      <c r="S617" s="214">
        <v>0</v>
      </c>
      <c r="T617" s="215">
        <f t="shared" si="203"/>
        <v>0</v>
      </c>
      <c r="AR617" s="25" t="s">
        <v>304</v>
      </c>
      <c r="AT617" s="25" t="s">
        <v>230</v>
      </c>
      <c r="AU617" s="25" t="s">
        <v>87</v>
      </c>
      <c r="AY617" s="25" t="s">
        <v>228</v>
      </c>
      <c r="BE617" s="216">
        <f t="shared" si="204"/>
        <v>0</v>
      </c>
      <c r="BF617" s="216">
        <f t="shared" si="205"/>
        <v>0</v>
      </c>
      <c r="BG617" s="216">
        <f t="shared" si="206"/>
        <v>0</v>
      </c>
      <c r="BH617" s="216">
        <f t="shared" si="207"/>
        <v>0</v>
      </c>
      <c r="BI617" s="216">
        <f t="shared" si="208"/>
        <v>0</v>
      </c>
      <c r="BJ617" s="25" t="s">
        <v>24</v>
      </c>
      <c r="BK617" s="216">
        <f t="shared" si="209"/>
        <v>0</v>
      </c>
      <c r="BL617" s="25" t="s">
        <v>304</v>
      </c>
      <c r="BM617" s="25" t="s">
        <v>6057</v>
      </c>
    </row>
    <row r="618" spans="2:65" s="1" customFormat="1" ht="22.5" customHeight="1">
      <c r="B618" s="42"/>
      <c r="C618" s="205" t="s">
        <v>29</v>
      </c>
      <c r="D618" s="205" t="s">
        <v>230</v>
      </c>
      <c r="E618" s="206" t="s">
        <v>6058</v>
      </c>
      <c r="F618" s="207" t="s">
        <v>5875</v>
      </c>
      <c r="G618" s="208" t="s">
        <v>852</v>
      </c>
      <c r="H618" s="209">
        <v>4</v>
      </c>
      <c r="I618" s="210"/>
      <c r="J618" s="211">
        <f t="shared" si="200"/>
        <v>0</v>
      </c>
      <c r="K618" s="207" t="s">
        <v>3144</v>
      </c>
      <c r="L618" s="62"/>
      <c r="M618" s="212" t="s">
        <v>22</v>
      </c>
      <c r="N618" s="213" t="s">
        <v>50</v>
      </c>
      <c r="O618" s="43"/>
      <c r="P618" s="214">
        <f t="shared" si="201"/>
        <v>0</v>
      </c>
      <c r="Q618" s="214">
        <v>0</v>
      </c>
      <c r="R618" s="214">
        <f t="shared" si="202"/>
        <v>0</v>
      </c>
      <c r="S618" s="214">
        <v>0</v>
      </c>
      <c r="T618" s="215">
        <f t="shared" si="203"/>
        <v>0</v>
      </c>
      <c r="AR618" s="25" t="s">
        <v>304</v>
      </c>
      <c r="AT618" s="25" t="s">
        <v>230</v>
      </c>
      <c r="AU618" s="25" t="s">
        <v>87</v>
      </c>
      <c r="AY618" s="25" t="s">
        <v>228</v>
      </c>
      <c r="BE618" s="216">
        <f t="shared" si="204"/>
        <v>0</v>
      </c>
      <c r="BF618" s="216">
        <f t="shared" si="205"/>
        <v>0</v>
      </c>
      <c r="BG618" s="216">
        <f t="shared" si="206"/>
        <v>0</v>
      </c>
      <c r="BH618" s="216">
        <f t="shared" si="207"/>
        <v>0</v>
      </c>
      <c r="BI618" s="216">
        <f t="shared" si="208"/>
        <v>0</v>
      </c>
      <c r="BJ618" s="25" t="s">
        <v>24</v>
      </c>
      <c r="BK618" s="216">
        <f t="shared" si="209"/>
        <v>0</v>
      </c>
      <c r="BL618" s="25" t="s">
        <v>304</v>
      </c>
      <c r="BM618" s="25" t="s">
        <v>6059</v>
      </c>
    </row>
    <row r="619" spans="2:65" s="1" customFormat="1" ht="22.5" customHeight="1">
      <c r="B619" s="42"/>
      <c r="C619" s="205" t="s">
        <v>280</v>
      </c>
      <c r="D619" s="205" t="s">
        <v>230</v>
      </c>
      <c r="E619" s="206" t="s">
        <v>5531</v>
      </c>
      <c r="F619" s="207" t="s">
        <v>5532</v>
      </c>
      <c r="G619" s="208" t="s">
        <v>1024</v>
      </c>
      <c r="H619" s="279"/>
      <c r="I619" s="210"/>
      <c r="J619" s="211">
        <f t="shared" si="200"/>
        <v>0</v>
      </c>
      <c r="K619" s="207" t="s">
        <v>234</v>
      </c>
      <c r="L619" s="62"/>
      <c r="M619" s="212" t="s">
        <v>22</v>
      </c>
      <c r="N619" s="213" t="s">
        <v>50</v>
      </c>
      <c r="O619" s="43"/>
      <c r="P619" s="214">
        <f t="shared" si="201"/>
        <v>0</v>
      </c>
      <c r="Q619" s="214">
        <v>0</v>
      </c>
      <c r="R619" s="214">
        <f t="shared" si="202"/>
        <v>0</v>
      </c>
      <c r="S619" s="214">
        <v>0</v>
      </c>
      <c r="T619" s="215">
        <f t="shared" si="203"/>
        <v>0</v>
      </c>
      <c r="AR619" s="25" t="s">
        <v>304</v>
      </c>
      <c r="AT619" s="25" t="s">
        <v>230</v>
      </c>
      <c r="AU619" s="25" t="s">
        <v>87</v>
      </c>
      <c r="AY619" s="25" t="s">
        <v>228</v>
      </c>
      <c r="BE619" s="216">
        <f t="shared" si="204"/>
        <v>0</v>
      </c>
      <c r="BF619" s="216">
        <f t="shared" si="205"/>
        <v>0</v>
      </c>
      <c r="BG619" s="216">
        <f t="shared" si="206"/>
        <v>0</v>
      </c>
      <c r="BH619" s="216">
        <f t="shared" si="207"/>
        <v>0</v>
      </c>
      <c r="BI619" s="216">
        <f t="shared" si="208"/>
        <v>0</v>
      </c>
      <c r="BJ619" s="25" t="s">
        <v>24</v>
      </c>
      <c r="BK619" s="216">
        <f t="shared" si="209"/>
        <v>0</v>
      </c>
      <c r="BL619" s="25" t="s">
        <v>304</v>
      </c>
      <c r="BM619" s="25" t="s">
        <v>6060</v>
      </c>
    </row>
    <row r="620" spans="2:65" s="11" customFormat="1" ht="29.85" customHeight="1">
      <c r="B620" s="188"/>
      <c r="C620" s="189"/>
      <c r="D620" s="202" t="s">
        <v>78</v>
      </c>
      <c r="E620" s="203" t="s">
        <v>3156</v>
      </c>
      <c r="F620" s="203" t="s">
        <v>5534</v>
      </c>
      <c r="G620" s="189"/>
      <c r="H620" s="189"/>
      <c r="I620" s="192"/>
      <c r="J620" s="204">
        <f>BK620</f>
        <v>0</v>
      </c>
      <c r="K620" s="189"/>
      <c r="L620" s="194"/>
      <c r="M620" s="195"/>
      <c r="N620" s="196"/>
      <c r="O620" s="196"/>
      <c r="P620" s="197">
        <f>SUM(P621:P624)</f>
        <v>0</v>
      </c>
      <c r="Q620" s="196"/>
      <c r="R620" s="197">
        <f>SUM(R621:R624)</f>
        <v>0</v>
      </c>
      <c r="S620" s="196"/>
      <c r="T620" s="198">
        <f>SUM(T621:T624)</f>
        <v>0</v>
      </c>
      <c r="AR620" s="199" t="s">
        <v>87</v>
      </c>
      <c r="AT620" s="200" t="s">
        <v>78</v>
      </c>
      <c r="AU620" s="200" t="s">
        <v>24</v>
      </c>
      <c r="AY620" s="199" t="s">
        <v>228</v>
      </c>
      <c r="BK620" s="201">
        <f>SUM(BK621:BK624)</f>
        <v>0</v>
      </c>
    </row>
    <row r="621" spans="2:65" s="1" customFormat="1" ht="22.5" customHeight="1">
      <c r="B621" s="42"/>
      <c r="C621" s="205" t="s">
        <v>24</v>
      </c>
      <c r="D621" s="205" t="s">
        <v>230</v>
      </c>
      <c r="E621" s="206" t="s">
        <v>5535</v>
      </c>
      <c r="F621" s="207" t="s">
        <v>5536</v>
      </c>
      <c r="G621" s="208" t="s">
        <v>362</v>
      </c>
      <c r="H621" s="209">
        <v>40</v>
      </c>
      <c r="I621" s="210"/>
      <c r="J621" s="211">
        <f>ROUND(I621*H621,2)</f>
        <v>0</v>
      </c>
      <c r="K621" s="207" t="s">
        <v>3144</v>
      </c>
      <c r="L621" s="62"/>
      <c r="M621" s="212" t="s">
        <v>22</v>
      </c>
      <c r="N621" s="213" t="s">
        <v>50</v>
      </c>
      <c r="O621" s="43"/>
      <c r="P621" s="214">
        <f>O621*H621</f>
        <v>0</v>
      </c>
      <c r="Q621" s="214">
        <v>0</v>
      </c>
      <c r="R621" s="214">
        <f>Q621*H621</f>
        <v>0</v>
      </c>
      <c r="S621" s="214">
        <v>0</v>
      </c>
      <c r="T621" s="215">
        <f>S621*H621</f>
        <v>0</v>
      </c>
      <c r="AR621" s="25" t="s">
        <v>304</v>
      </c>
      <c r="AT621" s="25" t="s">
        <v>230</v>
      </c>
      <c r="AU621" s="25" t="s">
        <v>87</v>
      </c>
      <c r="AY621" s="25" t="s">
        <v>228</v>
      </c>
      <c r="BE621" s="216">
        <f>IF(N621="základní",J621,0)</f>
        <v>0</v>
      </c>
      <c r="BF621" s="216">
        <f>IF(N621="snížená",J621,0)</f>
        <v>0</v>
      </c>
      <c r="BG621" s="216">
        <f>IF(N621="zákl. přenesená",J621,0)</f>
        <v>0</v>
      </c>
      <c r="BH621" s="216">
        <f>IF(N621="sníž. přenesená",J621,0)</f>
        <v>0</v>
      </c>
      <c r="BI621" s="216">
        <f>IF(N621="nulová",J621,0)</f>
        <v>0</v>
      </c>
      <c r="BJ621" s="25" t="s">
        <v>24</v>
      </c>
      <c r="BK621" s="216">
        <f>ROUND(I621*H621,2)</f>
        <v>0</v>
      </c>
      <c r="BL621" s="25" t="s">
        <v>304</v>
      </c>
      <c r="BM621" s="25" t="s">
        <v>6061</v>
      </c>
    </row>
    <row r="622" spans="2:65" s="1" customFormat="1" ht="22.5" customHeight="1">
      <c r="B622" s="42"/>
      <c r="C622" s="205" t="s">
        <v>87</v>
      </c>
      <c r="D622" s="205" t="s">
        <v>230</v>
      </c>
      <c r="E622" s="206" t="s">
        <v>109</v>
      </c>
      <c r="F622" s="207" t="s">
        <v>5541</v>
      </c>
      <c r="G622" s="208" t="s">
        <v>362</v>
      </c>
      <c r="H622" s="209">
        <v>40</v>
      </c>
      <c r="I622" s="210"/>
      <c r="J622" s="211">
        <f>ROUND(I622*H622,2)</f>
        <v>0</v>
      </c>
      <c r="K622" s="207" t="s">
        <v>3144</v>
      </c>
      <c r="L622" s="62"/>
      <c r="M622" s="212" t="s">
        <v>22</v>
      </c>
      <c r="N622" s="213" t="s">
        <v>50</v>
      </c>
      <c r="O622" s="43"/>
      <c r="P622" s="214">
        <f>O622*H622</f>
        <v>0</v>
      </c>
      <c r="Q622" s="214">
        <v>0</v>
      </c>
      <c r="R622" s="214">
        <f>Q622*H622</f>
        <v>0</v>
      </c>
      <c r="S622" s="214">
        <v>0</v>
      </c>
      <c r="T622" s="215">
        <f>S622*H622</f>
        <v>0</v>
      </c>
      <c r="AR622" s="25" t="s">
        <v>304</v>
      </c>
      <c r="AT622" s="25" t="s">
        <v>230</v>
      </c>
      <c r="AU622" s="25" t="s">
        <v>87</v>
      </c>
      <c r="AY622" s="25" t="s">
        <v>228</v>
      </c>
      <c r="BE622" s="216">
        <f>IF(N622="základní",J622,0)</f>
        <v>0</v>
      </c>
      <c r="BF622" s="216">
        <f>IF(N622="snížená",J622,0)</f>
        <v>0</v>
      </c>
      <c r="BG622" s="216">
        <f>IF(N622="zákl. přenesená",J622,0)</f>
        <v>0</v>
      </c>
      <c r="BH622" s="216">
        <f>IF(N622="sníž. přenesená",J622,0)</f>
        <v>0</v>
      </c>
      <c r="BI622" s="216">
        <f>IF(N622="nulová",J622,0)</f>
        <v>0</v>
      </c>
      <c r="BJ622" s="25" t="s">
        <v>24</v>
      </c>
      <c r="BK622" s="216">
        <f>ROUND(I622*H622,2)</f>
        <v>0</v>
      </c>
      <c r="BL622" s="25" t="s">
        <v>304</v>
      </c>
      <c r="BM622" s="25" t="s">
        <v>6062</v>
      </c>
    </row>
    <row r="623" spans="2:65" s="1" customFormat="1" ht="22.5" customHeight="1">
      <c r="B623" s="42"/>
      <c r="C623" s="205" t="s">
        <v>101</v>
      </c>
      <c r="D623" s="205" t="s">
        <v>230</v>
      </c>
      <c r="E623" s="206" t="s">
        <v>6063</v>
      </c>
      <c r="F623" s="207" t="s">
        <v>6064</v>
      </c>
      <c r="G623" s="208" t="s">
        <v>6065</v>
      </c>
      <c r="H623" s="209">
        <v>1</v>
      </c>
      <c r="I623" s="210"/>
      <c r="J623" s="211">
        <f>ROUND(I623*H623,2)</f>
        <v>0</v>
      </c>
      <c r="K623" s="207" t="s">
        <v>3144</v>
      </c>
      <c r="L623" s="62"/>
      <c r="M623" s="212" t="s">
        <v>22</v>
      </c>
      <c r="N623" s="213" t="s">
        <v>50</v>
      </c>
      <c r="O623" s="43"/>
      <c r="P623" s="214">
        <f>O623*H623</f>
        <v>0</v>
      </c>
      <c r="Q623" s="214">
        <v>0</v>
      </c>
      <c r="R623" s="214">
        <f>Q623*H623</f>
        <v>0</v>
      </c>
      <c r="S623" s="214">
        <v>0</v>
      </c>
      <c r="T623" s="215">
        <f>S623*H623</f>
        <v>0</v>
      </c>
      <c r="AR623" s="25" t="s">
        <v>304</v>
      </c>
      <c r="AT623" s="25" t="s">
        <v>230</v>
      </c>
      <c r="AU623" s="25" t="s">
        <v>87</v>
      </c>
      <c r="AY623" s="25" t="s">
        <v>228</v>
      </c>
      <c r="BE623" s="216">
        <f>IF(N623="základní",J623,0)</f>
        <v>0</v>
      </c>
      <c r="BF623" s="216">
        <f>IF(N623="snížená",J623,0)</f>
        <v>0</v>
      </c>
      <c r="BG623" s="216">
        <f>IF(N623="zákl. přenesená",J623,0)</f>
        <v>0</v>
      </c>
      <c r="BH623" s="216">
        <f>IF(N623="sníž. přenesená",J623,0)</f>
        <v>0</v>
      </c>
      <c r="BI623" s="216">
        <f>IF(N623="nulová",J623,0)</f>
        <v>0</v>
      </c>
      <c r="BJ623" s="25" t="s">
        <v>24</v>
      </c>
      <c r="BK623" s="216">
        <f>ROUND(I623*H623,2)</f>
        <v>0</v>
      </c>
      <c r="BL623" s="25" t="s">
        <v>304</v>
      </c>
      <c r="BM623" s="25" t="s">
        <v>6066</v>
      </c>
    </row>
    <row r="624" spans="2:65" s="1" customFormat="1" ht="22.5" customHeight="1">
      <c r="B624" s="42"/>
      <c r="C624" s="205" t="s">
        <v>235</v>
      </c>
      <c r="D624" s="205" t="s">
        <v>230</v>
      </c>
      <c r="E624" s="206" t="s">
        <v>5965</v>
      </c>
      <c r="F624" s="207" t="s">
        <v>5966</v>
      </c>
      <c r="G624" s="208" t="s">
        <v>1024</v>
      </c>
      <c r="H624" s="279"/>
      <c r="I624" s="210"/>
      <c r="J624" s="211">
        <f>ROUND(I624*H624,2)</f>
        <v>0</v>
      </c>
      <c r="K624" s="207" t="s">
        <v>3144</v>
      </c>
      <c r="L624" s="62"/>
      <c r="M624" s="212" t="s">
        <v>22</v>
      </c>
      <c r="N624" s="213" t="s">
        <v>50</v>
      </c>
      <c r="O624" s="43"/>
      <c r="P624" s="214">
        <f>O624*H624</f>
        <v>0</v>
      </c>
      <c r="Q624" s="214">
        <v>0</v>
      </c>
      <c r="R624" s="214">
        <f>Q624*H624</f>
        <v>0</v>
      </c>
      <c r="S624" s="214">
        <v>0</v>
      </c>
      <c r="T624" s="215">
        <f>S624*H624</f>
        <v>0</v>
      </c>
      <c r="AR624" s="25" t="s">
        <v>304</v>
      </c>
      <c r="AT624" s="25" t="s">
        <v>230</v>
      </c>
      <c r="AU624" s="25" t="s">
        <v>87</v>
      </c>
      <c r="AY624" s="25" t="s">
        <v>228</v>
      </c>
      <c r="BE624" s="216">
        <f>IF(N624="základní",J624,0)</f>
        <v>0</v>
      </c>
      <c r="BF624" s="216">
        <f>IF(N624="snížená",J624,0)</f>
        <v>0</v>
      </c>
      <c r="BG624" s="216">
        <f>IF(N624="zákl. přenesená",J624,0)</f>
        <v>0</v>
      </c>
      <c r="BH624" s="216">
        <f>IF(N624="sníž. přenesená",J624,0)</f>
        <v>0</v>
      </c>
      <c r="BI624" s="216">
        <f>IF(N624="nulová",J624,0)</f>
        <v>0</v>
      </c>
      <c r="BJ624" s="25" t="s">
        <v>24</v>
      </c>
      <c r="BK624" s="216">
        <f>ROUND(I624*H624,2)</f>
        <v>0</v>
      </c>
      <c r="BL624" s="25" t="s">
        <v>304</v>
      </c>
      <c r="BM624" s="25" t="s">
        <v>6067</v>
      </c>
    </row>
    <row r="625" spans="2:65" s="11" customFormat="1" ht="29.85" customHeight="1">
      <c r="B625" s="188"/>
      <c r="C625" s="189"/>
      <c r="D625" s="202" t="s">
        <v>78</v>
      </c>
      <c r="E625" s="203" t="s">
        <v>3164</v>
      </c>
      <c r="F625" s="203" t="s">
        <v>5550</v>
      </c>
      <c r="G625" s="189"/>
      <c r="H625" s="189"/>
      <c r="I625" s="192"/>
      <c r="J625" s="204">
        <f>BK625</f>
        <v>0</v>
      </c>
      <c r="K625" s="189"/>
      <c r="L625" s="194"/>
      <c r="M625" s="195"/>
      <c r="N625" s="196"/>
      <c r="O625" s="196"/>
      <c r="P625" s="197">
        <f>SUM(P626:P628)</f>
        <v>0</v>
      </c>
      <c r="Q625" s="196"/>
      <c r="R625" s="197">
        <f>SUM(R626:R628)</f>
        <v>0</v>
      </c>
      <c r="S625" s="196"/>
      <c r="T625" s="198">
        <f>SUM(T626:T628)</f>
        <v>0</v>
      </c>
      <c r="AR625" s="199" t="s">
        <v>87</v>
      </c>
      <c r="AT625" s="200" t="s">
        <v>78</v>
      </c>
      <c r="AU625" s="200" t="s">
        <v>24</v>
      </c>
      <c r="AY625" s="199" t="s">
        <v>228</v>
      </c>
      <c r="BK625" s="201">
        <f>SUM(BK626:BK628)</f>
        <v>0</v>
      </c>
    </row>
    <row r="626" spans="2:65" s="1" customFormat="1" ht="22.5" customHeight="1">
      <c r="B626" s="42"/>
      <c r="C626" s="205" t="s">
        <v>24</v>
      </c>
      <c r="D626" s="205" t="s">
        <v>230</v>
      </c>
      <c r="E626" s="206" t="s">
        <v>5551</v>
      </c>
      <c r="F626" s="207" t="s">
        <v>5552</v>
      </c>
      <c r="G626" s="208" t="s">
        <v>263</v>
      </c>
      <c r="H626" s="209">
        <v>3</v>
      </c>
      <c r="I626" s="210"/>
      <c r="J626" s="211">
        <f>ROUND(I626*H626,2)</f>
        <v>0</v>
      </c>
      <c r="K626" s="207" t="s">
        <v>3144</v>
      </c>
      <c r="L626" s="62"/>
      <c r="M626" s="212" t="s">
        <v>22</v>
      </c>
      <c r="N626" s="213" t="s">
        <v>50</v>
      </c>
      <c r="O626" s="43"/>
      <c r="P626" s="214">
        <f>O626*H626</f>
        <v>0</v>
      </c>
      <c r="Q626" s="214">
        <v>0</v>
      </c>
      <c r="R626" s="214">
        <f>Q626*H626</f>
        <v>0</v>
      </c>
      <c r="S626" s="214">
        <v>0</v>
      </c>
      <c r="T626" s="215">
        <f>S626*H626</f>
        <v>0</v>
      </c>
      <c r="AR626" s="25" t="s">
        <v>304</v>
      </c>
      <c r="AT626" s="25" t="s">
        <v>230</v>
      </c>
      <c r="AU626" s="25" t="s">
        <v>87</v>
      </c>
      <c r="AY626" s="25" t="s">
        <v>228</v>
      </c>
      <c r="BE626" s="216">
        <f>IF(N626="základní",J626,0)</f>
        <v>0</v>
      </c>
      <c r="BF626" s="216">
        <f>IF(N626="snížená",J626,0)</f>
        <v>0</v>
      </c>
      <c r="BG626" s="216">
        <f>IF(N626="zákl. přenesená",J626,0)</f>
        <v>0</v>
      </c>
      <c r="BH626" s="216">
        <f>IF(N626="sníž. přenesená",J626,0)</f>
        <v>0</v>
      </c>
      <c r="BI626" s="216">
        <f>IF(N626="nulová",J626,0)</f>
        <v>0</v>
      </c>
      <c r="BJ626" s="25" t="s">
        <v>24</v>
      </c>
      <c r="BK626" s="216">
        <f>ROUND(I626*H626,2)</f>
        <v>0</v>
      </c>
      <c r="BL626" s="25" t="s">
        <v>304</v>
      </c>
      <c r="BM626" s="25" t="s">
        <v>6068</v>
      </c>
    </row>
    <row r="627" spans="2:65" s="1" customFormat="1" ht="22.5" customHeight="1">
      <c r="B627" s="42"/>
      <c r="C627" s="205" t="s">
        <v>87</v>
      </c>
      <c r="D627" s="205" t="s">
        <v>230</v>
      </c>
      <c r="E627" s="206" t="s">
        <v>5554</v>
      </c>
      <c r="F627" s="207" t="s">
        <v>5555</v>
      </c>
      <c r="G627" s="208" t="s">
        <v>328</v>
      </c>
      <c r="H627" s="209">
        <v>72</v>
      </c>
      <c r="I627" s="210"/>
      <c r="J627" s="211">
        <f>ROUND(I627*H627,2)</f>
        <v>0</v>
      </c>
      <c r="K627" s="207" t="s">
        <v>3144</v>
      </c>
      <c r="L627" s="62"/>
      <c r="M627" s="212" t="s">
        <v>22</v>
      </c>
      <c r="N627" s="213" t="s">
        <v>50</v>
      </c>
      <c r="O627" s="43"/>
      <c r="P627" s="214">
        <f>O627*H627</f>
        <v>0</v>
      </c>
      <c r="Q627" s="214">
        <v>0</v>
      </c>
      <c r="R627" s="214">
        <f>Q627*H627</f>
        <v>0</v>
      </c>
      <c r="S627" s="214">
        <v>0</v>
      </c>
      <c r="T627" s="215">
        <f>S627*H627</f>
        <v>0</v>
      </c>
      <c r="AR627" s="25" t="s">
        <v>304</v>
      </c>
      <c r="AT627" s="25" t="s">
        <v>230</v>
      </c>
      <c r="AU627" s="25" t="s">
        <v>87</v>
      </c>
      <c r="AY627" s="25" t="s">
        <v>228</v>
      </c>
      <c r="BE627" s="216">
        <f>IF(N627="základní",J627,0)</f>
        <v>0</v>
      </c>
      <c r="BF627" s="216">
        <f>IF(N627="snížená",J627,0)</f>
        <v>0</v>
      </c>
      <c r="BG627" s="216">
        <f>IF(N627="zákl. přenesená",J627,0)</f>
        <v>0</v>
      </c>
      <c r="BH627" s="216">
        <f>IF(N627="sníž. přenesená",J627,0)</f>
        <v>0</v>
      </c>
      <c r="BI627" s="216">
        <f>IF(N627="nulová",J627,0)</f>
        <v>0</v>
      </c>
      <c r="BJ627" s="25" t="s">
        <v>24</v>
      </c>
      <c r="BK627" s="216">
        <f>ROUND(I627*H627,2)</f>
        <v>0</v>
      </c>
      <c r="BL627" s="25" t="s">
        <v>304</v>
      </c>
      <c r="BM627" s="25" t="s">
        <v>6069</v>
      </c>
    </row>
    <row r="628" spans="2:65" s="1" customFormat="1" ht="22.5" customHeight="1">
      <c r="B628" s="42"/>
      <c r="C628" s="205" t="s">
        <v>101</v>
      </c>
      <c r="D628" s="205" t="s">
        <v>230</v>
      </c>
      <c r="E628" s="206" t="s">
        <v>5884</v>
      </c>
      <c r="F628" s="207" t="s">
        <v>5885</v>
      </c>
      <c r="G628" s="208" t="s">
        <v>852</v>
      </c>
      <c r="H628" s="209">
        <v>2</v>
      </c>
      <c r="I628" s="210"/>
      <c r="J628" s="211">
        <f>ROUND(I628*H628,2)</f>
        <v>0</v>
      </c>
      <c r="K628" s="207" t="s">
        <v>3144</v>
      </c>
      <c r="L628" s="62"/>
      <c r="M628" s="212" t="s">
        <v>22</v>
      </c>
      <c r="N628" s="213" t="s">
        <v>50</v>
      </c>
      <c r="O628" s="43"/>
      <c r="P628" s="214">
        <f>O628*H628</f>
        <v>0</v>
      </c>
      <c r="Q628" s="214">
        <v>0</v>
      </c>
      <c r="R628" s="214">
        <f>Q628*H628</f>
        <v>0</v>
      </c>
      <c r="S628" s="214">
        <v>0</v>
      </c>
      <c r="T628" s="215">
        <f>S628*H628</f>
        <v>0</v>
      </c>
      <c r="AR628" s="25" t="s">
        <v>304</v>
      </c>
      <c r="AT628" s="25" t="s">
        <v>230</v>
      </c>
      <c r="AU628" s="25" t="s">
        <v>87</v>
      </c>
      <c r="AY628" s="25" t="s">
        <v>228</v>
      </c>
      <c r="BE628" s="216">
        <f>IF(N628="základní",J628,0)</f>
        <v>0</v>
      </c>
      <c r="BF628" s="216">
        <f>IF(N628="snížená",J628,0)</f>
        <v>0</v>
      </c>
      <c r="BG628" s="216">
        <f>IF(N628="zákl. přenesená",J628,0)</f>
        <v>0</v>
      </c>
      <c r="BH628" s="216">
        <f>IF(N628="sníž. přenesená",J628,0)</f>
        <v>0</v>
      </c>
      <c r="BI628" s="216">
        <f>IF(N628="nulová",J628,0)</f>
        <v>0</v>
      </c>
      <c r="BJ628" s="25" t="s">
        <v>24</v>
      </c>
      <c r="BK628" s="216">
        <f>ROUND(I628*H628,2)</f>
        <v>0</v>
      </c>
      <c r="BL628" s="25" t="s">
        <v>304</v>
      </c>
      <c r="BM628" s="25" t="s">
        <v>6070</v>
      </c>
    </row>
    <row r="629" spans="2:65" s="11" customFormat="1" ht="29.85" customHeight="1">
      <c r="B629" s="188"/>
      <c r="C629" s="189"/>
      <c r="D629" s="202" t="s">
        <v>78</v>
      </c>
      <c r="E629" s="203" t="s">
        <v>4010</v>
      </c>
      <c r="F629" s="203" t="s">
        <v>5562</v>
      </c>
      <c r="G629" s="189"/>
      <c r="H629" s="189"/>
      <c r="I629" s="192"/>
      <c r="J629" s="204">
        <f>BK629</f>
        <v>0</v>
      </c>
      <c r="K629" s="189"/>
      <c r="L629" s="194"/>
      <c r="M629" s="195"/>
      <c r="N629" s="196"/>
      <c r="O629" s="196"/>
      <c r="P629" s="197">
        <f>SUM(P630:P631)</f>
        <v>0</v>
      </c>
      <c r="Q629" s="196"/>
      <c r="R629" s="197">
        <f>SUM(R630:R631)</f>
        <v>0</v>
      </c>
      <c r="S629" s="196"/>
      <c r="T629" s="198">
        <f>SUM(T630:T631)</f>
        <v>0</v>
      </c>
      <c r="AR629" s="199" t="s">
        <v>87</v>
      </c>
      <c r="AT629" s="200" t="s">
        <v>78</v>
      </c>
      <c r="AU629" s="200" t="s">
        <v>24</v>
      </c>
      <c r="AY629" s="199" t="s">
        <v>228</v>
      </c>
      <c r="BK629" s="201">
        <f>SUM(BK630:BK631)</f>
        <v>0</v>
      </c>
    </row>
    <row r="630" spans="2:65" s="1" customFormat="1" ht="22.5" customHeight="1">
      <c r="B630" s="42"/>
      <c r="C630" s="205" t="s">
        <v>24</v>
      </c>
      <c r="D630" s="205" t="s">
        <v>230</v>
      </c>
      <c r="E630" s="206" t="s">
        <v>5887</v>
      </c>
      <c r="F630" s="207" t="s">
        <v>5888</v>
      </c>
      <c r="G630" s="208" t="s">
        <v>3542</v>
      </c>
      <c r="H630" s="209">
        <v>2</v>
      </c>
      <c r="I630" s="210"/>
      <c r="J630" s="211">
        <f>ROUND(I630*H630,2)</f>
        <v>0</v>
      </c>
      <c r="K630" s="207" t="s">
        <v>3144</v>
      </c>
      <c r="L630" s="62"/>
      <c r="M630" s="212" t="s">
        <v>22</v>
      </c>
      <c r="N630" s="213" t="s">
        <v>50</v>
      </c>
      <c r="O630" s="43"/>
      <c r="P630" s="214">
        <f>O630*H630</f>
        <v>0</v>
      </c>
      <c r="Q630" s="214">
        <v>0</v>
      </c>
      <c r="R630" s="214">
        <f>Q630*H630</f>
        <v>0</v>
      </c>
      <c r="S630" s="214">
        <v>0</v>
      </c>
      <c r="T630" s="215">
        <f>S630*H630</f>
        <v>0</v>
      </c>
      <c r="AR630" s="25" t="s">
        <v>304</v>
      </c>
      <c r="AT630" s="25" t="s">
        <v>230</v>
      </c>
      <c r="AU630" s="25" t="s">
        <v>87</v>
      </c>
      <c r="AY630" s="25" t="s">
        <v>228</v>
      </c>
      <c r="BE630" s="216">
        <f>IF(N630="základní",J630,0)</f>
        <v>0</v>
      </c>
      <c r="BF630" s="216">
        <f>IF(N630="snížená",J630,0)</f>
        <v>0</v>
      </c>
      <c r="BG630" s="216">
        <f>IF(N630="zákl. přenesená",J630,0)</f>
        <v>0</v>
      </c>
      <c r="BH630" s="216">
        <f>IF(N630="sníž. přenesená",J630,0)</f>
        <v>0</v>
      </c>
      <c r="BI630" s="216">
        <f>IF(N630="nulová",J630,0)</f>
        <v>0</v>
      </c>
      <c r="BJ630" s="25" t="s">
        <v>24</v>
      </c>
      <c r="BK630" s="216">
        <f>ROUND(I630*H630,2)</f>
        <v>0</v>
      </c>
      <c r="BL630" s="25" t="s">
        <v>304</v>
      </c>
      <c r="BM630" s="25" t="s">
        <v>6071</v>
      </c>
    </row>
    <row r="631" spans="2:65" s="1" customFormat="1" ht="22.5" customHeight="1">
      <c r="B631" s="42"/>
      <c r="C631" s="205" t="s">
        <v>87</v>
      </c>
      <c r="D631" s="205" t="s">
        <v>230</v>
      </c>
      <c r="E631" s="206" t="s">
        <v>5565</v>
      </c>
      <c r="F631" s="207" t="s">
        <v>5566</v>
      </c>
      <c r="G631" s="208" t="s">
        <v>3542</v>
      </c>
      <c r="H631" s="209">
        <v>4</v>
      </c>
      <c r="I631" s="210"/>
      <c r="J631" s="211">
        <f>ROUND(I631*H631,2)</f>
        <v>0</v>
      </c>
      <c r="K631" s="207" t="s">
        <v>3144</v>
      </c>
      <c r="L631" s="62"/>
      <c r="M631" s="212" t="s">
        <v>22</v>
      </c>
      <c r="N631" s="213" t="s">
        <v>50</v>
      </c>
      <c r="O631" s="43"/>
      <c r="P631" s="214">
        <f>O631*H631</f>
        <v>0</v>
      </c>
      <c r="Q631" s="214">
        <v>0</v>
      </c>
      <c r="R631" s="214">
        <f>Q631*H631</f>
        <v>0</v>
      </c>
      <c r="S631" s="214">
        <v>0</v>
      </c>
      <c r="T631" s="215">
        <f>S631*H631</f>
        <v>0</v>
      </c>
      <c r="AR631" s="25" t="s">
        <v>304</v>
      </c>
      <c r="AT631" s="25" t="s">
        <v>230</v>
      </c>
      <c r="AU631" s="25" t="s">
        <v>87</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304</v>
      </c>
      <c r="BM631" s="25" t="s">
        <v>6072</v>
      </c>
    </row>
    <row r="632" spans="2:65" s="11" customFormat="1" ht="37.35" customHeight="1">
      <c r="B632" s="188"/>
      <c r="C632" s="189"/>
      <c r="D632" s="190" t="s">
        <v>78</v>
      </c>
      <c r="E632" s="191" t="s">
        <v>3300</v>
      </c>
      <c r="F632" s="191" t="s">
        <v>6073</v>
      </c>
      <c r="G632" s="189"/>
      <c r="H632" s="189"/>
      <c r="I632" s="192"/>
      <c r="J632" s="193">
        <f>BK632</f>
        <v>0</v>
      </c>
      <c r="K632" s="189"/>
      <c r="L632" s="194"/>
      <c r="M632" s="195"/>
      <c r="N632" s="196"/>
      <c r="O632" s="196"/>
      <c r="P632" s="197">
        <f>P633</f>
        <v>0</v>
      </c>
      <c r="Q632" s="196"/>
      <c r="R632" s="197">
        <f>R633</f>
        <v>0</v>
      </c>
      <c r="S632" s="196"/>
      <c r="T632" s="198">
        <f>T633</f>
        <v>0</v>
      </c>
      <c r="AR632" s="199" t="s">
        <v>87</v>
      </c>
      <c r="AT632" s="200" t="s">
        <v>78</v>
      </c>
      <c r="AU632" s="200" t="s">
        <v>79</v>
      </c>
      <c r="AY632" s="199" t="s">
        <v>228</v>
      </c>
      <c r="BK632" s="201">
        <f>BK633</f>
        <v>0</v>
      </c>
    </row>
    <row r="633" spans="2:65" s="11" customFormat="1" ht="19.899999999999999" customHeight="1">
      <c r="B633" s="188"/>
      <c r="C633" s="189"/>
      <c r="D633" s="202" t="s">
        <v>78</v>
      </c>
      <c r="E633" s="203" t="s">
        <v>3323</v>
      </c>
      <c r="F633" s="203" t="s">
        <v>6074</v>
      </c>
      <c r="G633" s="189"/>
      <c r="H633" s="189"/>
      <c r="I633" s="192"/>
      <c r="J633" s="204">
        <f>BK633</f>
        <v>0</v>
      </c>
      <c r="K633" s="189"/>
      <c r="L633" s="194"/>
      <c r="M633" s="195"/>
      <c r="N633" s="196"/>
      <c r="O633" s="196"/>
      <c r="P633" s="197">
        <f>SUM(P634:P647)</f>
        <v>0</v>
      </c>
      <c r="Q633" s="196"/>
      <c r="R633" s="197">
        <f>SUM(R634:R647)</f>
        <v>0</v>
      </c>
      <c r="S633" s="196"/>
      <c r="T633" s="198">
        <f>SUM(T634:T647)</f>
        <v>0</v>
      </c>
      <c r="AR633" s="199" t="s">
        <v>87</v>
      </c>
      <c r="AT633" s="200" t="s">
        <v>78</v>
      </c>
      <c r="AU633" s="200" t="s">
        <v>24</v>
      </c>
      <c r="AY633" s="199" t="s">
        <v>228</v>
      </c>
      <c r="BK633" s="201">
        <f>SUM(BK634:BK647)</f>
        <v>0</v>
      </c>
    </row>
    <row r="634" spans="2:65" s="1" customFormat="1" ht="22.5" customHeight="1">
      <c r="B634" s="42"/>
      <c r="C634" s="205" t="s">
        <v>24</v>
      </c>
      <c r="D634" s="205" t="s">
        <v>230</v>
      </c>
      <c r="E634" s="206" t="s">
        <v>6075</v>
      </c>
      <c r="F634" s="207" t="s">
        <v>6076</v>
      </c>
      <c r="G634" s="208" t="s">
        <v>852</v>
      </c>
      <c r="H634" s="209">
        <v>1</v>
      </c>
      <c r="I634" s="210"/>
      <c r="J634" s="211">
        <f t="shared" ref="J634:J647" si="210">ROUND(I634*H634,2)</f>
        <v>0</v>
      </c>
      <c r="K634" s="207" t="s">
        <v>3144</v>
      </c>
      <c r="L634" s="62"/>
      <c r="M634" s="212" t="s">
        <v>22</v>
      </c>
      <c r="N634" s="213" t="s">
        <v>50</v>
      </c>
      <c r="O634" s="43"/>
      <c r="P634" s="214">
        <f t="shared" ref="P634:P647" si="211">O634*H634</f>
        <v>0</v>
      </c>
      <c r="Q634" s="214">
        <v>0</v>
      </c>
      <c r="R634" s="214">
        <f t="shared" ref="R634:R647" si="212">Q634*H634</f>
        <v>0</v>
      </c>
      <c r="S634" s="214">
        <v>0</v>
      </c>
      <c r="T634" s="215">
        <f t="shared" ref="T634:T647" si="213">S634*H634</f>
        <v>0</v>
      </c>
      <c r="AR634" s="25" t="s">
        <v>304</v>
      </c>
      <c r="AT634" s="25" t="s">
        <v>230</v>
      </c>
      <c r="AU634" s="25" t="s">
        <v>87</v>
      </c>
      <c r="AY634" s="25" t="s">
        <v>228</v>
      </c>
      <c r="BE634" s="216">
        <f t="shared" ref="BE634:BE647" si="214">IF(N634="základní",J634,0)</f>
        <v>0</v>
      </c>
      <c r="BF634" s="216">
        <f t="shared" ref="BF634:BF647" si="215">IF(N634="snížená",J634,0)</f>
        <v>0</v>
      </c>
      <c r="BG634" s="216">
        <f t="shared" ref="BG634:BG647" si="216">IF(N634="zákl. přenesená",J634,0)</f>
        <v>0</v>
      </c>
      <c r="BH634" s="216">
        <f t="shared" ref="BH634:BH647" si="217">IF(N634="sníž. přenesená",J634,0)</f>
        <v>0</v>
      </c>
      <c r="BI634" s="216">
        <f t="shared" ref="BI634:BI647" si="218">IF(N634="nulová",J634,0)</f>
        <v>0</v>
      </c>
      <c r="BJ634" s="25" t="s">
        <v>24</v>
      </c>
      <c r="BK634" s="216">
        <f t="shared" ref="BK634:BK647" si="219">ROUND(I634*H634,2)</f>
        <v>0</v>
      </c>
      <c r="BL634" s="25" t="s">
        <v>304</v>
      </c>
      <c r="BM634" s="25" t="s">
        <v>6077</v>
      </c>
    </row>
    <row r="635" spans="2:65" s="1" customFormat="1" ht="22.5" customHeight="1">
      <c r="B635" s="42"/>
      <c r="C635" s="205" t="s">
        <v>87</v>
      </c>
      <c r="D635" s="205" t="s">
        <v>230</v>
      </c>
      <c r="E635" s="206" t="s">
        <v>6078</v>
      </c>
      <c r="F635" s="207" t="s">
        <v>6079</v>
      </c>
      <c r="G635" s="208" t="s">
        <v>6080</v>
      </c>
      <c r="H635" s="209">
        <v>1</v>
      </c>
      <c r="I635" s="210"/>
      <c r="J635" s="211">
        <f t="shared" si="210"/>
        <v>0</v>
      </c>
      <c r="K635" s="207" t="s">
        <v>3144</v>
      </c>
      <c r="L635" s="62"/>
      <c r="M635" s="212" t="s">
        <v>22</v>
      </c>
      <c r="N635" s="213" t="s">
        <v>50</v>
      </c>
      <c r="O635" s="43"/>
      <c r="P635" s="214">
        <f t="shared" si="211"/>
        <v>0</v>
      </c>
      <c r="Q635" s="214">
        <v>0</v>
      </c>
      <c r="R635" s="214">
        <f t="shared" si="212"/>
        <v>0</v>
      </c>
      <c r="S635" s="214">
        <v>0</v>
      </c>
      <c r="T635" s="215">
        <f t="shared" si="213"/>
        <v>0</v>
      </c>
      <c r="AR635" s="25" t="s">
        <v>304</v>
      </c>
      <c r="AT635" s="25" t="s">
        <v>230</v>
      </c>
      <c r="AU635" s="25" t="s">
        <v>87</v>
      </c>
      <c r="AY635" s="25" t="s">
        <v>228</v>
      </c>
      <c r="BE635" s="216">
        <f t="shared" si="214"/>
        <v>0</v>
      </c>
      <c r="BF635" s="216">
        <f t="shared" si="215"/>
        <v>0</v>
      </c>
      <c r="BG635" s="216">
        <f t="shared" si="216"/>
        <v>0</v>
      </c>
      <c r="BH635" s="216">
        <f t="shared" si="217"/>
        <v>0</v>
      </c>
      <c r="BI635" s="216">
        <f t="shared" si="218"/>
        <v>0</v>
      </c>
      <c r="BJ635" s="25" t="s">
        <v>24</v>
      </c>
      <c r="BK635" s="216">
        <f t="shared" si="219"/>
        <v>0</v>
      </c>
      <c r="BL635" s="25" t="s">
        <v>304</v>
      </c>
      <c r="BM635" s="25" t="s">
        <v>6081</v>
      </c>
    </row>
    <row r="636" spans="2:65" s="1" customFormat="1" ht="22.5" customHeight="1">
      <c r="B636" s="42"/>
      <c r="C636" s="205" t="s">
        <v>101</v>
      </c>
      <c r="D636" s="205" t="s">
        <v>230</v>
      </c>
      <c r="E636" s="206" t="s">
        <v>6082</v>
      </c>
      <c r="F636" s="207" t="s">
        <v>6083</v>
      </c>
      <c r="G636" s="208" t="s">
        <v>852</v>
      </c>
      <c r="H636" s="209">
        <v>24</v>
      </c>
      <c r="I636" s="210"/>
      <c r="J636" s="211">
        <f t="shared" si="210"/>
        <v>0</v>
      </c>
      <c r="K636" s="207" t="s">
        <v>3144</v>
      </c>
      <c r="L636" s="62"/>
      <c r="M636" s="212" t="s">
        <v>22</v>
      </c>
      <c r="N636" s="213" t="s">
        <v>50</v>
      </c>
      <c r="O636" s="43"/>
      <c r="P636" s="214">
        <f t="shared" si="211"/>
        <v>0</v>
      </c>
      <c r="Q636" s="214">
        <v>0</v>
      </c>
      <c r="R636" s="214">
        <f t="shared" si="212"/>
        <v>0</v>
      </c>
      <c r="S636" s="214">
        <v>0</v>
      </c>
      <c r="T636" s="215">
        <f t="shared" si="213"/>
        <v>0</v>
      </c>
      <c r="AR636" s="25" t="s">
        <v>304</v>
      </c>
      <c r="AT636" s="25" t="s">
        <v>230</v>
      </c>
      <c r="AU636" s="25" t="s">
        <v>87</v>
      </c>
      <c r="AY636" s="25" t="s">
        <v>228</v>
      </c>
      <c r="BE636" s="216">
        <f t="shared" si="214"/>
        <v>0</v>
      </c>
      <c r="BF636" s="216">
        <f t="shared" si="215"/>
        <v>0</v>
      </c>
      <c r="BG636" s="216">
        <f t="shared" si="216"/>
        <v>0</v>
      </c>
      <c r="BH636" s="216">
        <f t="shared" si="217"/>
        <v>0</v>
      </c>
      <c r="BI636" s="216">
        <f t="shared" si="218"/>
        <v>0</v>
      </c>
      <c r="BJ636" s="25" t="s">
        <v>24</v>
      </c>
      <c r="BK636" s="216">
        <f t="shared" si="219"/>
        <v>0</v>
      </c>
      <c r="BL636" s="25" t="s">
        <v>304</v>
      </c>
      <c r="BM636" s="25" t="s">
        <v>6084</v>
      </c>
    </row>
    <row r="637" spans="2:65" s="1" customFormat="1" ht="22.5" customHeight="1">
      <c r="B637" s="42"/>
      <c r="C637" s="205" t="s">
        <v>235</v>
      </c>
      <c r="D637" s="205" t="s">
        <v>230</v>
      </c>
      <c r="E637" s="206" t="s">
        <v>6085</v>
      </c>
      <c r="F637" s="207" t="s">
        <v>6086</v>
      </c>
      <c r="G637" s="208" t="s">
        <v>852</v>
      </c>
      <c r="H637" s="209">
        <v>24</v>
      </c>
      <c r="I637" s="210"/>
      <c r="J637" s="211">
        <f t="shared" si="210"/>
        <v>0</v>
      </c>
      <c r="K637" s="207" t="s">
        <v>3144</v>
      </c>
      <c r="L637" s="62"/>
      <c r="M637" s="212" t="s">
        <v>22</v>
      </c>
      <c r="N637" s="213" t="s">
        <v>50</v>
      </c>
      <c r="O637" s="43"/>
      <c r="P637" s="214">
        <f t="shared" si="211"/>
        <v>0</v>
      </c>
      <c r="Q637" s="214">
        <v>0</v>
      </c>
      <c r="R637" s="214">
        <f t="shared" si="212"/>
        <v>0</v>
      </c>
      <c r="S637" s="214">
        <v>0</v>
      </c>
      <c r="T637" s="215">
        <f t="shared" si="213"/>
        <v>0</v>
      </c>
      <c r="AR637" s="25" t="s">
        <v>304</v>
      </c>
      <c r="AT637" s="25" t="s">
        <v>230</v>
      </c>
      <c r="AU637" s="25" t="s">
        <v>87</v>
      </c>
      <c r="AY637" s="25" t="s">
        <v>228</v>
      </c>
      <c r="BE637" s="216">
        <f t="shared" si="214"/>
        <v>0</v>
      </c>
      <c r="BF637" s="216">
        <f t="shared" si="215"/>
        <v>0</v>
      </c>
      <c r="BG637" s="216">
        <f t="shared" si="216"/>
        <v>0</v>
      </c>
      <c r="BH637" s="216">
        <f t="shared" si="217"/>
        <v>0</v>
      </c>
      <c r="BI637" s="216">
        <f t="shared" si="218"/>
        <v>0</v>
      </c>
      <c r="BJ637" s="25" t="s">
        <v>24</v>
      </c>
      <c r="BK637" s="216">
        <f t="shared" si="219"/>
        <v>0</v>
      </c>
      <c r="BL637" s="25" t="s">
        <v>304</v>
      </c>
      <c r="BM637" s="25" t="s">
        <v>6087</v>
      </c>
    </row>
    <row r="638" spans="2:65" s="1" customFormat="1" ht="22.5" customHeight="1">
      <c r="B638" s="42"/>
      <c r="C638" s="205" t="s">
        <v>251</v>
      </c>
      <c r="D638" s="205" t="s">
        <v>230</v>
      </c>
      <c r="E638" s="206" t="s">
        <v>6088</v>
      </c>
      <c r="F638" s="207" t="s">
        <v>6089</v>
      </c>
      <c r="G638" s="208" t="s">
        <v>328</v>
      </c>
      <c r="H638" s="209">
        <v>1100</v>
      </c>
      <c r="I638" s="210"/>
      <c r="J638" s="211">
        <f t="shared" si="210"/>
        <v>0</v>
      </c>
      <c r="K638" s="207" t="s">
        <v>3144</v>
      </c>
      <c r="L638" s="62"/>
      <c r="M638" s="212" t="s">
        <v>22</v>
      </c>
      <c r="N638" s="213" t="s">
        <v>50</v>
      </c>
      <c r="O638" s="43"/>
      <c r="P638" s="214">
        <f t="shared" si="211"/>
        <v>0</v>
      </c>
      <c r="Q638" s="214">
        <v>0</v>
      </c>
      <c r="R638" s="214">
        <f t="shared" si="212"/>
        <v>0</v>
      </c>
      <c r="S638" s="214">
        <v>0</v>
      </c>
      <c r="T638" s="215">
        <f t="shared" si="213"/>
        <v>0</v>
      </c>
      <c r="AR638" s="25" t="s">
        <v>304</v>
      </c>
      <c r="AT638" s="25" t="s">
        <v>230</v>
      </c>
      <c r="AU638" s="25" t="s">
        <v>87</v>
      </c>
      <c r="AY638" s="25" t="s">
        <v>228</v>
      </c>
      <c r="BE638" s="216">
        <f t="shared" si="214"/>
        <v>0</v>
      </c>
      <c r="BF638" s="216">
        <f t="shared" si="215"/>
        <v>0</v>
      </c>
      <c r="BG638" s="216">
        <f t="shared" si="216"/>
        <v>0</v>
      </c>
      <c r="BH638" s="216">
        <f t="shared" si="217"/>
        <v>0</v>
      </c>
      <c r="BI638" s="216">
        <f t="shared" si="218"/>
        <v>0</v>
      </c>
      <c r="BJ638" s="25" t="s">
        <v>24</v>
      </c>
      <c r="BK638" s="216">
        <f t="shared" si="219"/>
        <v>0</v>
      </c>
      <c r="BL638" s="25" t="s">
        <v>304</v>
      </c>
      <c r="BM638" s="25" t="s">
        <v>6090</v>
      </c>
    </row>
    <row r="639" spans="2:65" s="1" customFormat="1" ht="22.5" customHeight="1">
      <c r="B639" s="42"/>
      <c r="C639" s="205" t="s">
        <v>255</v>
      </c>
      <c r="D639" s="205" t="s">
        <v>230</v>
      </c>
      <c r="E639" s="206" t="s">
        <v>6091</v>
      </c>
      <c r="F639" s="207" t="s">
        <v>6092</v>
      </c>
      <c r="G639" s="208" t="s">
        <v>328</v>
      </c>
      <c r="H639" s="209">
        <v>340</v>
      </c>
      <c r="I639" s="210"/>
      <c r="J639" s="211">
        <f t="shared" si="210"/>
        <v>0</v>
      </c>
      <c r="K639" s="207" t="s">
        <v>3144</v>
      </c>
      <c r="L639" s="62"/>
      <c r="M639" s="212" t="s">
        <v>22</v>
      </c>
      <c r="N639" s="213" t="s">
        <v>50</v>
      </c>
      <c r="O639" s="43"/>
      <c r="P639" s="214">
        <f t="shared" si="211"/>
        <v>0</v>
      </c>
      <c r="Q639" s="214">
        <v>0</v>
      </c>
      <c r="R639" s="214">
        <f t="shared" si="212"/>
        <v>0</v>
      </c>
      <c r="S639" s="214">
        <v>0</v>
      </c>
      <c r="T639" s="215">
        <f t="shared" si="213"/>
        <v>0</v>
      </c>
      <c r="AR639" s="25" t="s">
        <v>304</v>
      </c>
      <c r="AT639" s="25" t="s">
        <v>230</v>
      </c>
      <c r="AU639" s="25" t="s">
        <v>87</v>
      </c>
      <c r="AY639" s="25" t="s">
        <v>228</v>
      </c>
      <c r="BE639" s="216">
        <f t="shared" si="214"/>
        <v>0</v>
      </c>
      <c r="BF639" s="216">
        <f t="shared" si="215"/>
        <v>0</v>
      </c>
      <c r="BG639" s="216">
        <f t="shared" si="216"/>
        <v>0</v>
      </c>
      <c r="BH639" s="216">
        <f t="shared" si="217"/>
        <v>0</v>
      </c>
      <c r="BI639" s="216">
        <f t="shared" si="218"/>
        <v>0</v>
      </c>
      <c r="BJ639" s="25" t="s">
        <v>24</v>
      </c>
      <c r="BK639" s="216">
        <f t="shared" si="219"/>
        <v>0</v>
      </c>
      <c r="BL639" s="25" t="s">
        <v>304</v>
      </c>
      <c r="BM639" s="25" t="s">
        <v>6093</v>
      </c>
    </row>
    <row r="640" spans="2:65" s="1" customFormat="1" ht="22.5" customHeight="1">
      <c r="B640" s="42"/>
      <c r="C640" s="205" t="s">
        <v>260</v>
      </c>
      <c r="D640" s="205" t="s">
        <v>230</v>
      </c>
      <c r="E640" s="206" t="s">
        <v>6094</v>
      </c>
      <c r="F640" s="207" t="s">
        <v>6095</v>
      </c>
      <c r="G640" s="208" t="s">
        <v>263</v>
      </c>
      <c r="H640" s="209">
        <v>210</v>
      </c>
      <c r="I640" s="210"/>
      <c r="J640" s="211">
        <f t="shared" si="210"/>
        <v>0</v>
      </c>
      <c r="K640" s="207" t="s">
        <v>3144</v>
      </c>
      <c r="L640" s="62"/>
      <c r="M640" s="212" t="s">
        <v>22</v>
      </c>
      <c r="N640" s="213" t="s">
        <v>50</v>
      </c>
      <c r="O640" s="43"/>
      <c r="P640" s="214">
        <f t="shared" si="211"/>
        <v>0</v>
      </c>
      <c r="Q640" s="214">
        <v>0</v>
      </c>
      <c r="R640" s="214">
        <f t="shared" si="212"/>
        <v>0</v>
      </c>
      <c r="S640" s="214">
        <v>0</v>
      </c>
      <c r="T640" s="215">
        <f t="shared" si="213"/>
        <v>0</v>
      </c>
      <c r="AR640" s="25" t="s">
        <v>304</v>
      </c>
      <c r="AT640" s="25" t="s">
        <v>230</v>
      </c>
      <c r="AU640" s="25" t="s">
        <v>87</v>
      </c>
      <c r="AY640" s="25" t="s">
        <v>228</v>
      </c>
      <c r="BE640" s="216">
        <f t="shared" si="214"/>
        <v>0</v>
      </c>
      <c r="BF640" s="216">
        <f t="shared" si="215"/>
        <v>0</v>
      </c>
      <c r="BG640" s="216">
        <f t="shared" si="216"/>
        <v>0</v>
      </c>
      <c r="BH640" s="216">
        <f t="shared" si="217"/>
        <v>0</v>
      </c>
      <c r="BI640" s="216">
        <f t="shared" si="218"/>
        <v>0</v>
      </c>
      <c r="BJ640" s="25" t="s">
        <v>24</v>
      </c>
      <c r="BK640" s="216">
        <f t="shared" si="219"/>
        <v>0</v>
      </c>
      <c r="BL640" s="25" t="s">
        <v>304</v>
      </c>
      <c r="BM640" s="25" t="s">
        <v>6096</v>
      </c>
    </row>
    <row r="641" spans="2:65" s="1" customFormat="1" ht="22.5" customHeight="1">
      <c r="B641" s="42"/>
      <c r="C641" s="205" t="s">
        <v>267</v>
      </c>
      <c r="D641" s="205" t="s">
        <v>230</v>
      </c>
      <c r="E641" s="206" t="s">
        <v>6097</v>
      </c>
      <c r="F641" s="207" t="s">
        <v>6098</v>
      </c>
      <c r="G641" s="208" t="s">
        <v>328</v>
      </c>
      <c r="H641" s="209">
        <v>210</v>
      </c>
      <c r="I641" s="210"/>
      <c r="J641" s="211">
        <f t="shared" si="210"/>
        <v>0</v>
      </c>
      <c r="K641" s="207" t="s">
        <v>3144</v>
      </c>
      <c r="L641" s="62"/>
      <c r="M641" s="212" t="s">
        <v>22</v>
      </c>
      <c r="N641" s="213" t="s">
        <v>50</v>
      </c>
      <c r="O641" s="43"/>
      <c r="P641" s="214">
        <f t="shared" si="211"/>
        <v>0</v>
      </c>
      <c r="Q641" s="214">
        <v>0</v>
      </c>
      <c r="R641" s="214">
        <f t="shared" si="212"/>
        <v>0</v>
      </c>
      <c r="S641" s="214">
        <v>0</v>
      </c>
      <c r="T641" s="215">
        <f t="shared" si="213"/>
        <v>0</v>
      </c>
      <c r="AR641" s="25" t="s">
        <v>304</v>
      </c>
      <c r="AT641" s="25" t="s">
        <v>230</v>
      </c>
      <c r="AU641" s="25" t="s">
        <v>87</v>
      </c>
      <c r="AY641" s="25" t="s">
        <v>228</v>
      </c>
      <c r="BE641" s="216">
        <f t="shared" si="214"/>
        <v>0</v>
      </c>
      <c r="BF641" s="216">
        <f t="shared" si="215"/>
        <v>0</v>
      </c>
      <c r="BG641" s="216">
        <f t="shared" si="216"/>
        <v>0</v>
      </c>
      <c r="BH641" s="216">
        <f t="shared" si="217"/>
        <v>0</v>
      </c>
      <c r="BI641" s="216">
        <f t="shared" si="218"/>
        <v>0</v>
      </c>
      <c r="BJ641" s="25" t="s">
        <v>24</v>
      </c>
      <c r="BK641" s="216">
        <f t="shared" si="219"/>
        <v>0</v>
      </c>
      <c r="BL641" s="25" t="s">
        <v>304</v>
      </c>
      <c r="BM641" s="25" t="s">
        <v>6099</v>
      </c>
    </row>
    <row r="642" spans="2:65" s="1" customFormat="1" ht="22.5" customHeight="1">
      <c r="B642" s="42"/>
      <c r="C642" s="205" t="s">
        <v>272</v>
      </c>
      <c r="D642" s="205" t="s">
        <v>230</v>
      </c>
      <c r="E642" s="206" t="s">
        <v>6100</v>
      </c>
      <c r="F642" s="207" t="s">
        <v>6101</v>
      </c>
      <c r="G642" s="208" t="s">
        <v>362</v>
      </c>
      <c r="H642" s="209">
        <v>42</v>
      </c>
      <c r="I642" s="210"/>
      <c r="J642" s="211">
        <f t="shared" si="210"/>
        <v>0</v>
      </c>
      <c r="K642" s="207" t="s">
        <v>3144</v>
      </c>
      <c r="L642" s="62"/>
      <c r="M642" s="212" t="s">
        <v>22</v>
      </c>
      <c r="N642" s="213" t="s">
        <v>50</v>
      </c>
      <c r="O642" s="43"/>
      <c r="P642" s="214">
        <f t="shared" si="211"/>
        <v>0</v>
      </c>
      <c r="Q642" s="214">
        <v>0</v>
      </c>
      <c r="R642" s="214">
        <f t="shared" si="212"/>
        <v>0</v>
      </c>
      <c r="S642" s="214">
        <v>0</v>
      </c>
      <c r="T642" s="215">
        <f t="shared" si="213"/>
        <v>0</v>
      </c>
      <c r="AR642" s="25" t="s">
        <v>304</v>
      </c>
      <c r="AT642" s="25" t="s">
        <v>230</v>
      </c>
      <c r="AU642" s="25" t="s">
        <v>87</v>
      </c>
      <c r="AY642" s="25" t="s">
        <v>228</v>
      </c>
      <c r="BE642" s="216">
        <f t="shared" si="214"/>
        <v>0</v>
      </c>
      <c r="BF642" s="216">
        <f t="shared" si="215"/>
        <v>0</v>
      </c>
      <c r="BG642" s="216">
        <f t="shared" si="216"/>
        <v>0</v>
      </c>
      <c r="BH642" s="216">
        <f t="shared" si="217"/>
        <v>0</v>
      </c>
      <c r="BI642" s="216">
        <f t="shared" si="218"/>
        <v>0</v>
      </c>
      <c r="BJ642" s="25" t="s">
        <v>24</v>
      </c>
      <c r="BK642" s="216">
        <f t="shared" si="219"/>
        <v>0</v>
      </c>
      <c r="BL642" s="25" t="s">
        <v>304</v>
      </c>
      <c r="BM642" s="25" t="s">
        <v>6102</v>
      </c>
    </row>
    <row r="643" spans="2:65" s="1" customFormat="1" ht="22.5" customHeight="1">
      <c r="B643" s="42"/>
      <c r="C643" s="205" t="s">
        <v>29</v>
      </c>
      <c r="D643" s="205" t="s">
        <v>230</v>
      </c>
      <c r="E643" s="206" t="s">
        <v>6103</v>
      </c>
      <c r="F643" s="207" t="s">
        <v>6104</v>
      </c>
      <c r="G643" s="208" t="s">
        <v>852</v>
      </c>
      <c r="H643" s="209">
        <v>1</v>
      </c>
      <c r="I643" s="210"/>
      <c r="J643" s="211">
        <f t="shared" si="210"/>
        <v>0</v>
      </c>
      <c r="K643" s="207" t="s">
        <v>3144</v>
      </c>
      <c r="L643" s="62"/>
      <c r="M643" s="212" t="s">
        <v>22</v>
      </c>
      <c r="N643" s="213" t="s">
        <v>50</v>
      </c>
      <c r="O643" s="43"/>
      <c r="P643" s="214">
        <f t="shared" si="211"/>
        <v>0</v>
      </c>
      <c r="Q643" s="214">
        <v>0</v>
      </c>
      <c r="R643" s="214">
        <f t="shared" si="212"/>
        <v>0</v>
      </c>
      <c r="S643" s="214">
        <v>0</v>
      </c>
      <c r="T643" s="215">
        <f t="shared" si="213"/>
        <v>0</v>
      </c>
      <c r="AR643" s="25" t="s">
        <v>304</v>
      </c>
      <c r="AT643" s="25" t="s">
        <v>230</v>
      </c>
      <c r="AU643" s="25" t="s">
        <v>87</v>
      </c>
      <c r="AY643" s="25" t="s">
        <v>228</v>
      </c>
      <c r="BE643" s="216">
        <f t="shared" si="214"/>
        <v>0</v>
      </c>
      <c r="BF643" s="216">
        <f t="shared" si="215"/>
        <v>0</v>
      </c>
      <c r="BG643" s="216">
        <f t="shared" si="216"/>
        <v>0</v>
      </c>
      <c r="BH643" s="216">
        <f t="shared" si="217"/>
        <v>0</v>
      </c>
      <c r="BI643" s="216">
        <f t="shared" si="218"/>
        <v>0</v>
      </c>
      <c r="BJ643" s="25" t="s">
        <v>24</v>
      </c>
      <c r="BK643" s="216">
        <f t="shared" si="219"/>
        <v>0</v>
      </c>
      <c r="BL643" s="25" t="s">
        <v>304</v>
      </c>
      <c r="BM643" s="25" t="s">
        <v>6105</v>
      </c>
    </row>
    <row r="644" spans="2:65" s="1" customFormat="1" ht="22.5" customHeight="1">
      <c r="B644" s="42"/>
      <c r="C644" s="205" t="s">
        <v>280</v>
      </c>
      <c r="D644" s="205" t="s">
        <v>230</v>
      </c>
      <c r="E644" s="206" t="s">
        <v>6106</v>
      </c>
      <c r="F644" s="207" t="s">
        <v>6107</v>
      </c>
      <c r="G644" s="208" t="s">
        <v>852</v>
      </c>
      <c r="H644" s="209">
        <v>12</v>
      </c>
      <c r="I644" s="210"/>
      <c r="J644" s="211">
        <f t="shared" si="210"/>
        <v>0</v>
      </c>
      <c r="K644" s="207" t="s">
        <v>3144</v>
      </c>
      <c r="L644" s="62"/>
      <c r="M644" s="212" t="s">
        <v>22</v>
      </c>
      <c r="N644" s="213" t="s">
        <v>50</v>
      </c>
      <c r="O644" s="43"/>
      <c r="P644" s="214">
        <f t="shared" si="211"/>
        <v>0</v>
      </c>
      <c r="Q644" s="214">
        <v>0</v>
      </c>
      <c r="R644" s="214">
        <f t="shared" si="212"/>
        <v>0</v>
      </c>
      <c r="S644" s="214">
        <v>0</v>
      </c>
      <c r="T644" s="215">
        <f t="shared" si="213"/>
        <v>0</v>
      </c>
      <c r="AR644" s="25" t="s">
        <v>304</v>
      </c>
      <c r="AT644" s="25" t="s">
        <v>230</v>
      </c>
      <c r="AU644" s="25" t="s">
        <v>87</v>
      </c>
      <c r="AY644" s="25" t="s">
        <v>228</v>
      </c>
      <c r="BE644" s="216">
        <f t="shared" si="214"/>
        <v>0</v>
      </c>
      <c r="BF644" s="216">
        <f t="shared" si="215"/>
        <v>0</v>
      </c>
      <c r="BG644" s="216">
        <f t="shared" si="216"/>
        <v>0</v>
      </c>
      <c r="BH644" s="216">
        <f t="shared" si="217"/>
        <v>0</v>
      </c>
      <c r="BI644" s="216">
        <f t="shared" si="218"/>
        <v>0</v>
      </c>
      <c r="BJ644" s="25" t="s">
        <v>24</v>
      </c>
      <c r="BK644" s="216">
        <f t="shared" si="219"/>
        <v>0</v>
      </c>
      <c r="BL644" s="25" t="s">
        <v>304</v>
      </c>
      <c r="BM644" s="25" t="s">
        <v>6108</v>
      </c>
    </row>
    <row r="645" spans="2:65" s="1" customFormat="1" ht="22.5" customHeight="1">
      <c r="B645" s="42"/>
      <c r="C645" s="205" t="s">
        <v>285</v>
      </c>
      <c r="D645" s="205" t="s">
        <v>230</v>
      </c>
      <c r="E645" s="206" t="s">
        <v>6109</v>
      </c>
      <c r="F645" s="207" t="s">
        <v>6110</v>
      </c>
      <c r="G645" s="208" t="s">
        <v>852</v>
      </c>
      <c r="H645" s="209">
        <v>6</v>
      </c>
      <c r="I645" s="210"/>
      <c r="J645" s="211">
        <f t="shared" si="210"/>
        <v>0</v>
      </c>
      <c r="K645" s="207" t="s">
        <v>3144</v>
      </c>
      <c r="L645" s="62"/>
      <c r="M645" s="212" t="s">
        <v>22</v>
      </c>
      <c r="N645" s="213" t="s">
        <v>50</v>
      </c>
      <c r="O645" s="43"/>
      <c r="P645" s="214">
        <f t="shared" si="211"/>
        <v>0</v>
      </c>
      <c r="Q645" s="214">
        <v>0</v>
      </c>
      <c r="R645" s="214">
        <f t="shared" si="212"/>
        <v>0</v>
      </c>
      <c r="S645" s="214">
        <v>0</v>
      </c>
      <c r="T645" s="215">
        <f t="shared" si="213"/>
        <v>0</v>
      </c>
      <c r="AR645" s="25" t="s">
        <v>304</v>
      </c>
      <c r="AT645" s="25" t="s">
        <v>230</v>
      </c>
      <c r="AU645" s="25" t="s">
        <v>87</v>
      </c>
      <c r="AY645" s="25" t="s">
        <v>228</v>
      </c>
      <c r="BE645" s="216">
        <f t="shared" si="214"/>
        <v>0</v>
      </c>
      <c r="BF645" s="216">
        <f t="shared" si="215"/>
        <v>0</v>
      </c>
      <c r="BG645" s="216">
        <f t="shared" si="216"/>
        <v>0</v>
      </c>
      <c r="BH645" s="216">
        <f t="shared" si="217"/>
        <v>0</v>
      </c>
      <c r="BI645" s="216">
        <f t="shared" si="218"/>
        <v>0</v>
      </c>
      <c r="BJ645" s="25" t="s">
        <v>24</v>
      </c>
      <c r="BK645" s="216">
        <f t="shared" si="219"/>
        <v>0</v>
      </c>
      <c r="BL645" s="25" t="s">
        <v>304</v>
      </c>
      <c r="BM645" s="25" t="s">
        <v>6111</v>
      </c>
    </row>
    <row r="646" spans="2:65" s="1" customFormat="1" ht="22.5" customHeight="1">
      <c r="B646" s="42"/>
      <c r="C646" s="205" t="s">
        <v>290</v>
      </c>
      <c r="D646" s="205" t="s">
        <v>230</v>
      </c>
      <c r="E646" s="206" t="s">
        <v>6112</v>
      </c>
      <c r="F646" s="207" t="s">
        <v>6113</v>
      </c>
      <c r="G646" s="208" t="s">
        <v>328</v>
      </c>
      <c r="H646" s="209">
        <v>110</v>
      </c>
      <c r="I646" s="210"/>
      <c r="J646" s="211">
        <f t="shared" si="210"/>
        <v>0</v>
      </c>
      <c r="K646" s="207" t="s">
        <v>3144</v>
      </c>
      <c r="L646" s="62"/>
      <c r="M646" s="212" t="s">
        <v>22</v>
      </c>
      <c r="N646" s="213" t="s">
        <v>50</v>
      </c>
      <c r="O646" s="43"/>
      <c r="P646" s="214">
        <f t="shared" si="211"/>
        <v>0</v>
      </c>
      <c r="Q646" s="214">
        <v>0</v>
      </c>
      <c r="R646" s="214">
        <f t="shared" si="212"/>
        <v>0</v>
      </c>
      <c r="S646" s="214">
        <v>0</v>
      </c>
      <c r="T646" s="215">
        <f t="shared" si="213"/>
        <v>0</v>
      </c>
      <c r="AR646" s="25" t="s">
        <v>304</v>
      </c>
      <c r="AT646" s="25" t="s">
        <v>230</v>
      </c>
      <c r="AU646" s="25" t="s">
        <v>87</v>
      </c>
      <c r="AY646" s="25" t="s">
        <v>228</v>
      </c>
      <c r="BE646" s="216">
        <f t="shared" si="214"/>
        <v>0</v>
      </c>
      <c r="BF646" s="216">
        <f t="shared" si="215"/>
        <v>0</v>
      </c>
      <c r="BG646" s="216">
        <f t="shared" si="216"/>
        <v>0</v>
      </c>
      <c r="BH646" s="216">
        <f t="shared" si="217"/>
        <v>0</v>
      </c>
      <c r="BI646" s="216">
        <f t="shared" si="218"/>
        <v>0</v>
      </c>
      <c r="BJ646" s="25" t="s">
        <v>24</v>
      </c>
      <c r="BK646" s="216">
        <f t="shared" si="219"/>
        <v>0</v>
      </c>
      <c r="BL646" s="25" t="s">
        <v>304</v>
      </c>
      <c r="BM646" s="25" t="s">
        <v>6114</v>
      </c>
    </row>
    <row r="647" spans="2:65" s="1" customFormat="1" ht="22.5" customHeight="1">
      <c r="B647" s="42"/>
      <c r="C647" s="205" t="s">
        <v>295</v>
      </c>
      <c r="D647" s="205" t="s">
        <v>230</v>
      </c>
      <c r="E647" s="206" t="s">
        <v>6115</v>
      </c>
      <c r="F647" s="207" t="s">
        <v>6116</v>
      </c>
      <c r="G647" s="208" t="s">
        <v>3542</v>
      </c>
      <c r="H647" s="209">
        <v>90</v>
      </c>
      <c r="I647" s="210"/>
      <c r="J647" s="211">
        <f t="shared" si="210"/>
        <v>0</v>
      </c>
      <c r="K647" s="207" t="s">
        <v>3144</v>
      </c>
      <c r="L647" s="62"/>
      <c r="M647" s="212" t="s">
        <v>22</v>
      </c>
      <c r="N647" s="213" t="s">
        <v>50</v>
      </c>
      <c r="O647" s="43"/>
      <c r="P647" s="214">
        <f t="shared" si="211"/>
        <v>0</v>
      </c>
      <c r="Q647" s="214">
        <v>0</v>
      </c>
      <c r="R647" s="214">
        <f t="shared" si="212"/>
        <v>0</v>
      </c>
      <c r="S647" s="214">
        <v>0</v>
      </c>
      <c r="T647" s="215">
        <f t="shared" si="213"/>
        <v>0</v>
      </c>
      <c r="AR647" s="25" t="s">
        <v>304</v>
      </c>
      <c r="AT647" s="25" t="s">
        <v>230</v>
      </c>
      <c r="AU647" s="25" t="s">
        <v>87</v>
      </c>
      <c r="AY647" s="25" t="s">
        <v>228</v>
      </c>
      <c r="BE647" s="216">
        <f t="shared" si="214"/>
        <v>0</v>
      </c>
      <c r="BF647" s="216">
        <f t="shared" si="215"/>
        <v>0</v>
      </c>
      <c r="BG647" s="216">
        <f t="shared" si="216"/>
        <v>0</v>
      </c>
      <c r="BH647" s="216">
        <f t="shared" si="217"/>
        <v>0</v>
      </c>
      <c r="BI647" s="216">
        <f t="shared" si="218"/>
        <v>0</v>
      </c>
      <c r="BJ647" s="25" t="s">
        <v>24</v>
      </c>
      <c r="BK647" s="216">
        <f t="shared" si="219"/>
        <v>0</v>
      </c>
      <c r="BL647" s="25" t="s">
        <v>304</v>
      </c>
      <c r="BM647" s="25" t="s">
        <v>6117</v>
      </c>
    </row>
    <row r="648" spans="2:65" s="11" customFormat="1" ht="37.35" customHeight="1">
      <c r="B648" s="188"/>
      <c r="C648" s="189"/>
      <c r="D648" s="190" t="s">
        <v>78</v>
      </c>
      <c r="E648" s="191" t="s">
        <v>3328</v>
      </c>
      <c r="F648" s="191" t="s">
        <v>6118</v>
      </c>
      <c r="G648" s="189"/>
      <c r="H648" s="189"/>
      <c r="I648" s="192"/>
      <c r="J648" s="193">
        <f>BK648</f>
        <v>0</v>
      </c>
      <c r="K648" s="189"/>
      <c r="L648" s="194"/>
      <c r="M648" s="195"/>
      <c r="N648" s="196"/>
      <c r="O648" s="196"/>
      <c r="P648" s="197">
        <f>P649</f>
        <v>0</v>
      </c>
      <c r="Q648" s="196"/>
      <c r="R648" s="197">
        <f>R649</f>
        <v>0</v>
      </c>
      <c r="S648" s="196"/>
      <c r="T648" s="198">
        <f>T649</f>
        <v>0</v>
      </c>
      <c r="AR648" s="199" t="s">
        <v>87</v>
      </c>
      <c r="AT648" s="200" t="s">
        <v>78</v>
      </c>
      <c r="AU648" s="200" t="s">
        <v>79</v>
      </c>
      <c r="AY648" s="199" t="s">
        <v>228</v>
      </c>
      <c r="BK648" s="201">
        <f>BK649</f>
        <v>0</v>
      </c>
    </row>
    <row r="649" spans="2:65" s="11" customFormat="1" ht="19.899999999999999" customHeight="1">
      <c r="B649" s="188"/>
      <c r="C649" s="189"/>
      <c r="D649" s="202" t="s">
        <v>78</v>
      </c>
      <c r="E649" s="203" t="s">
        <v>3323</v>
      </c>
      <c r="F649" s="203" t="s">
        <v>6074</v>
      </c>
      <c r="G649" s="189"/>
      <c r="H649" s="189"/>
      <c r="I649" s="192"/>
      <c r="J649" s="204">
        <f>BK649</f>
        <v>0</v>
      </c>
      <c r="K649" s="189"/>
      <c r="L649" s="194"/>
      <c r="M649" s="195"/>
      <c r="N649" s="196"/>
      <c r="O649" s="196"/>
      <c r="P649" s="197">
        <f>SUM(P650:P663)</f>
        <v>0</v>
      </c>
      <c r="Q649" s="196"/>
      <c r="R649" s="197">
        <f>SUM(R650:R663)</f>
        <v>0</v>
      </c>
      <c r="S649" s="196"/>
      <c r="T649" s="198">
        <f>SUM(T650:T663)</f>
        <v>0</v>
      </c>
      <c r="AR649" s="199" t="s">
        <v>87</v>
      </c>
      <c r="AT649" s="200" t="s">
        <v>78</v>
      </c>
      <c r="AU649" s="200" t="s">
        <v>24</v>
      </c>
      <c r="AY649" s="199" t="s">
        <v>228</v>
      </c>
      <c r="BK649" s="201">
        <f>SUM(BK650:BK663)</f>
        <v>0</v>
      </c>
    </row>
    <row r="650" spans="2:65" s="1" customFormat="1" ht="22.5" customHeight="1">
      <c r="B650" s="42"/>
      <c r="C650" s="205" t="s">
        <v>24</v>
      </c>
      <c r="D650" s="205" t="s">
        <v>230</v>
      </c>
      <c r="E650" s="206" t="s">
        <v>6075</v>
      </c>
      <c r="F650" s="207" t="s">
        <v>6076</v>
      </c>
      <c r="G650" s="208" t="s">
        <v>852</v>
      </c>
      <c r="H650" s="209">
        <v>1</v>
      </c>
      <c r="I650" s="210"/>
      <c r="J650" s="211">
        <f t="shared" ref="J650:J663" si="220">ROUND(I650*H650,2)</f>
        <v>0</v>
      </c>
      <c r="K650" s="207" t="s">
        <v>3144</v>
      </c>
      <c r="L650" s="62"/>
      <c r="M650" s="212" t="s">
        <v>22</v>
      </c>
      <c r="N650" s="213" t="s">
        <v>50</v>
      </c>
      <c r="O650" s="43"/>
      <c r="P650" s="214">
        <f t="shared" ref="P650:P663" si="221">O650*H650</f>
        <v>0</v>
      </c>
      <c r="Q650" s="214">
        <v>0</v>
      </c>
      <c r="R650" s="214">
        <f t="shared" ref="R650:R663" si="222">Q650*H650</f>
        <v>0</v>
      </c>
      <c r="S650" s="214">
        <v>0</v>
      </c>
      <c r="T650" s="215">
        <f t="shared" ref="T650:T663" si="223">S650*H650</f>
        <v>0</v>
      </c>
      <c r="AR650" s="25" t="s">
        <v>304</v>
      </c>
      <c r="AT650" s="25" t="s">
        <v>230</v>
      </c>
      <c r="AU650" s="25" t="s">
        <v>87</v>
      </c>
      <c r="AY650" s="25" t="s">
        <v>228</v>
      </c>
      <c r="BE650" s="216">
        <f t="shared" ref="BE650:BE663" si="224">IF(N650="základní",J650,0)</f>
        <v>0</v>
      </c>
      <c r="BF650" s="216">
        <f t="shared" ref="BF650:BF663" si="225">IF(N650="snížená",J650,0)</f>
        <v>0</v>
      </c>
      <c r="BG650" s="216">
        <f t="shared" ref="BG650:BG663" si="226">IF(N650="zákl. přenesená",J650,0)</f>
        <v>0</v>
      </c>
      <c r="BH650" s="216">
        <f t="shared" ref="BH650:BH663" si="227">IF(N650="sníž. přenesená",J650,0)</f>
        <v>0</v>
      </c>
      <c r="BI650" s="216">
        <f t="shared" ref="BI650:BI663" si="228">IF(N650="nulová",J650,0)</f>
        <v>0</v>
      </c>
      <c r="BJ650" s="25" t="s">
        <v>24</v>
      </c>
      <c r="BK650" s="216">
        <f t="shared" ref="BK650:BK663" si="229">ROUND(I650*H650,2)</f>
        <v>0</v>
      </c>
      <c r="BL650" s="25" t="s">
        <v>304</v>
      </c>
      <c r="BM650" s="25" t="s">
        <v>6119</v>
      </c>
    </row>
    <row r="651" spans="2:65" s="1" customFormat="1" ht="22.5" customHeight="1">
      <c r="B651" s="42"/>
      <c r="C651" s="205" t="s">
        <v>87</v>
      </c>
      <c r="D651" s="205" t="s">
        <v>230</v>
      </c>
      <c r="E651" s="206" t="s">
        <v>6078</v>
      </c>
      <c r="F651" s="207" t="s">
        <v>6079</v>
      </c>
      <c r="G651" s="208" t="s">
        <v>6080</v>
      </c>
      <c r="H651" s="209">
        <v>1</v>
      </c>
      <c r="I651" s="210"/>
      <c r="J651" s="211">
        <f t="shared" si="220"/>
        <v>0</v>
      </c>
      <c r="K651" s="207" t="s">
        <v>3144</v>
      </c>
      <c r="L651" s="62"/>
      <c r="M651" s="212" t="s">
        <v>22</v>
      </c>
      <c r="N651" s="213" t="s">
        <v>50</v>
      </c>
      <c r="O651" s="43"/>
      <c r="P651" s="214">
        <f t="shared" si="221"/>
        <v>0</v>
      </c>
      <c r="Q651" s="214">
        <v>0</v>
      </c>
      <c r="R651" s="214">
        <f t="shared" si="222"/>
        <v>0</v>
      </c>
      <c r="S651" s="214">
        <v>0</v>
      </c>
      <c r="T651" s="215">
        <f t="shared" si="223"/>
        <v>0</v>
      </c>
      <c r="AR651" s="25" t="s">
        <v>304</v>
      </c>
      <c r="AT651" s="25" t="s">
        <v>230</v>
      </c>
      <c r="AU651" s="25" t="s">
        <v>87</v>
      </c>
      <c r="AY651" s="25" t="s">
        <v>228</v>
      </c>
      <c r="BE651" s="216">
        <f t="shared" si="224"/>
        <v>0</v>
      </c>
      <c r="BF651" s="216">
        <f t="shared" si="225"/>
        <v>0</v>
      </c>
      <c r="BG651" s="216">
        <f t="shared" si="226"/>
        <v>0</v>
      </c>
      <c r="BH651" s="216">
        <f t="shared" si="227"/>
        <v>0</v>
      </c>
      <c r="BI651" s="216">
        <f t="shared" si="228"/>
        <v>0</v>
      </c>
      <c r="BJ651" s="25" t="s">
        <v>24</v>
      </c>
      <c r="BK651" s="216">
        <f t="shared" si="229"/>
        <v>0</v>
      </c>
      <c r="BL651" s="25" t="s">
        <v>304</v>
      </c>
      <c r="BM651" s="25" t="s">
        <v>6120</v>
      </c>
    </row>
    <row r="652" spans="2:65" s="1" customFormat="1" ht="22.5" customHeight="1">
      <c r="B652" s="42"/>
      <c r="C652" s="205" t="s">
        <v>101</v>
      </c>
      <c r="D652" s="205" t="s">
        <v>230</v>
      </c>
      <c r="E652" s="206" t="s">
        <v>6082</v>
      </c>
      <c r="F652" s="207" t="s">
        <v>6083</v>
      </c>
      <c r="G652" s="208" t="s">
        <v>852</v>
      </c>
      <c r="H652" s="209">
        <v>20</v>
      </c>
      <c r="I652" s="210"/>
      <c r="J652" s="211">
        <f t="shared" si="220"/>
        <v>0</v>
      </c>
      <c r="K652" s="207" t="s">
        <v>3144</v>
      </c>
      <c r="L652" s="62"/>
      <c r="M652" s="212" t="s">
        <v>22</v>
      </c>
      <c r="N652" s="213" t="s">
        <v>50</v>
      </c>
      <c r="O652" s="43"/>
      <c r="P652" s="214">
        <f t="shared" si="221"/>
        <v>0</v>
      </c>
      <c r="Q652" s="214">
        <v>0</v>
      </c>
      <c r="R652" s="214">
        <f t="shared" si="222"/>
        <v>0</v>
      </c>
      <c r="S652" s="214">
        <v>0</v>
      </c>
      <c r="T652" s="215">
        <f t="shared" si="223"/>
        <v>0</v>
      </c>
      <c r="AR652" s="25" t="s">
        <v>304</v>
      </c>
      <c r="AT652" s="25" t="s">
        <v>230</v>
      </c>
      <c r="AU652" s="25" t="s">
        <v>87</v>
      </c>
      <c r="AY652" s="25" t="s">
        <v>228</v>
      </c>
      <c r="BE652" s="216">
        <f t="shared" si="224"/>
        <v>0</v>
      </c>
      <c r="BF652" s="216">
        <f t="shared" si="225"/>
        <v>0</v>
      </c>
      <c r="BG652" s="216">
        <f t="shared" si="226"/>
        <v>0</v>
      </c>
      <c r="BH652" s="216">
        <f t="shared" si="227"/>
        <v>0</v>
      </c>
      <c r="BI652" s="216">
        <f t="shared" si="228"/>
        <v>0</v>
      </c>
      <c r="BJ652" s="25" t="s">
        <v>24</v>
      </c>
      <c r="BK652" s="216">
        <f t="shared" si="229"/>
        <v>0</v>
      </c>
      <c r="BL652" s="25" t="s">
        <v>304</v>
      </c>
      <c r="BM652" s="25" t="s">
        <v>6121</v>
      </c>
    </row>
    <row r="653" spans="2:65" s="1" customFormat="1" ht="22.5" customHeight="1">
      <c r="B653" s="42"/>
      <c r="C653" s="205" t="s">
        <v>235</v>
      </c>
      <c r="D653" s="205" t="s">
        <v>230</v>
      </c>
      <c r="E653" s="206" t="s">
        <v>6085</v>
      </c>
      <c r="F653" s="207" t="s">
        <v>6086</v>
      </c>
      <c r="G653" s="208" t="s">
        <v>852</v>
      </c>
      <c r="H653" s="209">
        <v>20</v>
      </c>
      <c r="I653" s="210"/>
      <c r="J653" s="211">
        <f t="shared" si="220"/>
        <v>0</v>
      </c>
      <c r="K653" s="207" t="s">
        <v>3144</v>
      </c>
      <c r="L653" s="62"/>
      <c r="M653" s="212" t="s">
        <v>22</v>
      </c>
      <c r="N653" s="213" t="s">
        <v>50</v>
      </c>
      <c r="O653" s="43"/>
      <c r="P653" s="214">
        <f t="shared" si="221"/>
        <v>0</v>
      </c>
      <c r="Q653" s="214">
        <v>0</v>
      </c>
      <c r="R653" s="214">
        <f t="shared" si="222"/>
        <v>0</v>
      </c>
      <c r="S653" s="214">
        <v>0</v>
      </c>
      <c r="T653" s="215">
        <f t="shared" si="223"/>
        <v>0</v>
      </c>
      <c r="AR653" s="25" t="s">
        <v>304</v>
      </c>
      <c r="AT653" s="25" t="s">
        <v>230</v>
      </c>
      <c r="AU653" s="25" t="s">
        <v>87</v>
      </c>
      <c r="AY653" s="25" t="s">
        <v>228</v>
      </c>
      <c r="BE653" s="216">
        <f t="shared" si="224"/>
        <v>0</v>
      </c>
      <c r="BF653" s="216">
        <f t="shared" si="225"/>
        <v>0</v>
      </c>
      <c r="BG653" s="216">
        <f t="shared" si="226"/>
        <v>0</v>
      </c>
      <c r="BH653" s="216">
        <f t="shared" si="227"/>
        <v>0</v>
      </c>
      <c r="BI653" s="216">
        <f t="shared" si="228"/>
        <v>0</v>
      </c>
      <c r="BJ653" s="25" t="s">
        <v>24</v>
      </c>
      <c r="BK653" s="216">
        <f t="shared" si="229"/>
        <v>0</v>
      </c>
      <c r="BL653" s="25" t="s">
        <v>304</v>
      </c>
      <c r="BM653" s="25" t="s">
        <v>6122</v>
      </c>
    </row>
    <row r="654" spans="2:65" s="1" customFormat="1" ht="22.5" customHeight="1">
      <c r="B654" s="42"/>
      <c r="C654" s="205" t="s">
        <v>251</v>
      </c>
      <c r="D654" s="205" t="s">
        <v>230</v>
      </c>
      <c r="E654" s="206" t="s">
        <v>6088</v>
      </c>
      <c r="F654" s="207" t="s">
        <v>6089</v>
      </c>
      <c r="G654" s="208" t="s">
        <v>328</v>
      </c>
      <c r="H654" s="209">
        <v>790</v>
      </c>
      <c r="I654" s="210"/>
      <c r="J654" s="211">
        <f t="shared" si="220"/>
        <v>0</v>
      </c>
      <c r="K654" s="207" t="s">
        <v>3144</v>
      </c>
      <c r="L654" s="62"/>
      <c r="M654" s="212" t="s">
        <v>22</v>
      </c>
      <c r="N654" s="213" t="s">
        <v>50</v>
      </c>
      <c r="O654" s="43"/>
      <c r="P654" s="214">
        <f t="shared" si="221"/>
        <v>0</v>
      </c>
      <c r="Q654" s="214">
        <v>0</v>
      </c>
      <c r="R654" s="214">
        <f t="shared" si="222"/>
        <v>0</v>
      </c>
      <c r="S654" s="214">
        <v>0</v>
      </c>
      <c r="T654" s="215">
        <f t="shared" si="223"/>
        <v>0</v>
      </c>
      <c r="AR654" s="25" t="s">
        <v>304</v>
      </c>
      <c r="AT654" s="25" t="s">
        <v>230</v>
      </c>
      <c r="AU654" s="25" t="s">
        <v>87</v>
      </c>
      <c r="AY654" s="25" t="s">
        <v>228</v>
      </c>
      <c r="BE654" s="216">
        <f t="shared" si="224"/>
        <v>0</v>
      </c>
      <c r="BF654" s="216">
        <f t="shared" si="225"/>
        <v>0</v>
      </c>
      <c r="BG654" s="216">
        <f t="shared" si="226"/>
        <v>0</v>
      </c>
      <c r="BH654" s="216">
        <f t="shared" si="227"/>
        <v>0</v>
      </c>
      <c r="BI654" s="216">
        <f t="shared" si="228"/>
        <v>0</v>
      </c>
      <c r="BJ654" s="25" t="s">
        <v>24</v>
      </c>
      <c r="BK654" s="216">
        <f t="shared" si="229"/>
        <v>0</v>
      </c>
      <c r="BL654" s="25" t="s">
        <v>304</v>
      </c>
      <c r="BM654" s="25" t="s">
        <v>6123</v>
      </c>
    </row>
    <row r="655" spans="2:65" s="1" customFormat="1" ht="22.5" customHeight="1">
      <c r="B655" s="42"/>
      <c r="C655" s="205" t="s">
        <v>255</v>
      </c>
      <c r="D655" s="205" t="s">
        <v>230</v>
      </c>
      <c r="E655" s="206" t="s">
        <v>6091</v>
      </c>
      <c r="F655" s="207" t="s">
        <v>6092</v>
      </c>
      <c r="G655" s="208" t="s">
        <v>328</v>
      </c>
      <c r="H655" s="209">
        <v>160</v>
      </c>
      <c r="I655" s="210"/>
      <c r="J655" s="211">
        <f t="shared" si="220"/>
        <v>0</v>
      </c>
      <c r="K655" s="207" t="s">
        <v>3144</v>
      </c>
      <c r="L655" s="62"/>
      <c r="M655" s="212" t="s">
        <v>22</v>
      </c>
      <c r="N655" s="213" t="s">
        <v>50</v>
      </c>
      <c r="O655" s="43"/>
      <c r="P655" s="214">
        <f t="shared" si="221"/>
        <v>0</v>
      </c>
      <c r="Q655" s="214">
        <v>0</v>
      </c>
      <c r="R655" s="214">
        <f t="shared" si="222"/>
        <v>0</v>
      </c>
      <c r="S655" s="214">
        <v>0</v>
      </c>
      <c r="T655" s="215">
        <f t="shared" si="223"/>
        <v>0</v>
      </c>
      <c r="AR655" s="25" t="s">
        <v>304</v>
      </c>
      <c r="AT655" s="25" t="s">
        <v>230</v>
      </c>
      <c r="AU655" s="25" t="s">
        <v>87</v>
      </c>
      <c r="AY655" s="25" t="s">
        <v>228</v>
      </c>
      <c r="BE655" s="216">
        <f t="shared" si="224"/>
        <v>0</v>
      </c>
      <c r="BF655" s="216">
        <f t="shared" si="225"/>
        <v>0</v>
      </c>
      <c r="BG655" s="216">
        <f t="shared" si="226"/>
        <v>0</v>
      </c>
      <c r="BH655" s="216">
        <f t="shared" si="227"/>
        <v>0</v>
      </c>
      <c r="BI655" s="216">
        <f t="shared" si="228"/>
        <v>0</v>
      </c>
      <c r="BJ655" s="25" t="s">
        <v>24</v>
      </c>
      <c r="BK655" s="216">
        <f t="shared" si="229"/>
        <v>0</v>
      </c>
      <c r="BL655" s="25" t="s">
        <v>304</v>
      </c>
      <c r="BM655" s="25" t="s">
        <v>6124</v>
      </c>
    </row>
    <row r="656" spans="2:65" s="1" customFormat="1" ht="22.5" customHeight="1">
      <c r="B656" s="42"/>
      <c r="C656" s="205" t="s">
        <v>260</v>
      </c>
      <c r="D656" s="205" t="s">
        <v>230</v>
      </c>
      <c r="E656" s="206" t="s">
        <v>6094</v>
      </c>
      <c r="F656" s="207" t="s">
        <v>6095</v>
      </c>
      <c r="G656" s="208" t="s">
        <v>263</v>
      </c>
      <c r="H656" s="209">
        <v>180</v>
      </c>
      <c r="I656" s="210"/>
      <c r="J656" s="211">
        <f t="shared" si="220"/>
        <v>0</v>
      </c>
      <c r="K656" s="207" t="s">
        <v>3144</v>
      </c>
      <c r="L656" s="62"/>
      <c r="M656" s="212" t="s">
        <v>22</v>
      </c>
      <c r="N656" s="213" t="s">
        <v>50</v>
      </c>
      <c r="O656" s="43"/>
      <c r="P656" s="214">
        <f t="shared" si="221"/>
        <v>0</v>
      </c>
      <c r="Q656" s="214">
        <v>0</v>
      </c>
      <c r="R656" s="214">
        <f t="shared" si="222"/>
        <v>0</v>
      </c>
      <c r="S656" s="214">
        <v>0</v>
      </c>
      <c r="T656" s="215">
        <f t="shared" si="223"/>
        <v>0</v>
      </c>
      <c r="AR656" s="25" t="s">
        <v>304</v>
      </c>
      <c r="AT656" s="25" t="s">
        <v>230</v>
      </c>
      <c r="AU656" s="25" t="s">
        <v>87</v>
      </c>
      <c r="AY656" s="25" t="s">
        <v>228</v>
      </c>
      <c r="BE656" s="216">
        <f t="shared" si="224"/>
        <v>0</v>
      </c>
      <c r="BF656" s="216">
        <f t="shared" si="225"/>
        <v>0</v>
      </c>
      <c r="BG656" s="216">
        <f t="shared" si="226"/>
        <v>0</v>
      </c>
      <c r="BH656" s="216">
        <f t="shared" si="227"/>
        <v>0</v>
      </c>
      <c r="BI656" s="216">
        <f t="shared" si="228"/>
        <v>0</v>
      </c>
      <c r="BJ656" s="25" t="s">
        <v>24</v>
      </c>
      <c r="BK656" s="216">
        <f t="shared" si="229"/>
        <v>0</v>
      </c>
      <c r="BL656" s="25" t="s">
        <v>304</v>
      </c>
      <c r="BM656" s="25" t="s">
        <v>6125</v>
      </c>
    </row>
    <row r="657" spans="2:65" s="1" customFormat="1" ht="22.5" customHeight="1">
      <c r="B657" s="42"/>
      <c r="C657" s="205" t="s">
        <v>267</v>
      </c>
      <c r="D657" s="205" t="s">
        <v>230</v>
      </c>
      <c r="E657" s="206" t="s">
        <v>6097</v>
      </c>
      <c r="F657" s="207" t="s">
        <v>6098</v>
      </c>
      <c r="G657" s="208" t="s">
        <v>328</v>
      </c>
      <c r="H657" s="209">
        <v>180</v>
      </c>
      <c r="I657" s="210"/>
      <c r="J657" s="211">
        <f t="shared" si="220"/>
        <v>0</v>
      </c>
      <c r="K657" s="207" t="s">
        <v>3144</v>
      </c>
      <c r="L657" s="62"/>
      <c r="M657" s="212" t="s">
        <v>22</v>
      </c>
      <c r="N657" s="213" t="s">
        <v>50</v>
      </c>
      <c r="O657" s="43"/>
      <c r="P657" s="214">
        <f t="shared" si="221"/>
        <v>0</v>
      </c>
      <c r="Q657" s="214">
        <v>0</v>
      </c>
      <c r="R657" s="214">
        <f t="shared" si="222"/>
        <v>0</v>
      </c>
      <c r="S657" s="214">
        <v>0</v>
      </c>
      <c r="T657" s="215">
        <f t="shared" si="223"/>
        <v>0</v>
      </c>
      <c r="AR657" s="25" t="s">
        <v>304</v>
      </c>
      <c r="AT657" s="25" t="s">
        <v>230</v>
      </c>
      <c r="AU657" s="25" t="s">
        <v>87</v>
      </c>
      <c r="AY657" s="25" t="s">
        <v>228</v>
      </c>
      <c r="BE657" s="216">
        <f t="shared" si="224"/>
        <v>0</v>
      </c>
      <c r="BF657" s="216">
        <f t="shared" si="225"/>
        <v>0</v>
      </c>
      <c r="BG657" s="216">
        <f t="shared" si="226"/>
        <v>0</v>
      </c>
      <c r="BH657" s="216">
        <f t="shared" si="227"/>
        <v>0</v>
      </c>
      <c r="BI657" s="216">
        <f t="shared" si="228"/>
        <v>0</v>
      </c>
      <c r="BJ657" s="25" t="s">
        <v>24</v>
      </c>
      <c r="BK657" s="216">
        <f t="shared" si="229"/>
        <v>0</v>
      </c>
      <c r="BL657" s="25" t="s">
        <v>304</v>
      </c>
      <c r="BM657" s="25" t="s">
        <v>6126</v>
      </c>
    </row>
    <row r="658" spans="2:65" s="1" customFormat="1" ht="22.5" customHeight="1">
      <c r="B658" s="42"/>
      <c r="C658" s="205" t="s">
        <v>272</v>
      </c>
      <c r="D658" s="205" t="s">
        <v>230</v>
      </c>
      <c r="E658" s="206" t="s">
        <v>6100</v>
      </c>
      <c r="F658" s="207" t="s">
        <v>6101</v>
      </c>
      <c r="G658" s="208" t="s">
        <v>362</v>
      </c>
      <c r="H658" s="209">
        <v>36</v>
      </c>
      <c r="I658" s="210"/>
      <c r="J658" s="211">
        <f t="shared" si="220"/>
        <v>0</v>
      </c>
      <c r="K658" s="207" t="s">
        <v>3144</v>
      </c>
      <c r="L658" s="62"/>
      <c r="M658" s="212" t="s">
        <v>22</v>
      </c>
      <c r="N658" s="213" t="s">
        <v>50</v>
      </c>
      <c r="O658" s="43"/>
      <c r="P658" s="214">
        <f t="shared" si="221"/>
        <v>0</v>
      </c>
      <c r="Q658" s="214">
        <v>0</v>
      </c>
      <c r="R658" s="214">
        <f t="shared" si="222"/>
        <v>0</v>
      </c>
      <c r="S658" s="214">
        <v>0</v>
      </c>
      <c r="T658" s="215">
        <f t="shared" si="223"/>
        <v>0</v>
      </c>
      <c r="AR658" s="25" t="s">
        <v>304</v>
      </c>
      <c r="AT658" s="25" t="s">
        <v>230</v>
      </c>
      <c r="AU658" s="25" t="s">
        <v>87</v>
      </c>
      <c r="AY658" s="25" t="s">
        <v>228</v>
      </c>
      <c r="BE658" s="216">
        <f t="shared" si="224"/>
        <v>0</v>
      </c>
      <c r="BF658" s="216">
        <f t="shared" si="225"/>
        <v>0</v>
      </c>
      <c r="BG658" s="216">
        <f t="shared" si="226"/>
        <v>0</v>
      </c>
      <c r="BH658" s="216">
        <f t="shared" si="227"/>
        <v>0</v>
      </c>
      <c r="BI658" s="216">
        <f t="shared" si="228"/>
        <v>0</v>
      </c>
      <c r="BJ658" s="25" t="s">
        <v>24</v>
      </c>
      <c r="BK658" s="216">
        <f t="shared" si="229"/>
        <v>0</v>
      </c>
      <c r="BL658" s="25" t="s">
        <v>304</v>
      </c>
      <c r="BM658" s="25" t="s">
        <v>6127</v>
      </c>
    </row>
    <row r="659" spans="2:65" s="1" customFormat="1" ht="22.5" customHeight="1">
      <c r="B659" s="42"/>
      <c r="C659" s="205" t="s">
        <v>29</v>
      </c>
      <c r="D659" s="205" t="s">
        <v>230</v>
      </c>
      <c r="E659" s="206" t="s">
        <v>6103</v>
      </c>
      <c r="F659" s="207" t="s">
        <v>6104</v>
      </c>
      <c r="G659" s="208" t="s">
        <v>852</v>
      </c>
      <c r="H659" s="209">
        <v>1</v>
      </c>
      <c r="I659" s="210"/>
      <c r="J659" s="211">
        <f t="shared" si="220"/>
        <v>0</v>
      </c>
      <c r="K659" s="207" t="s">
        <v>3144</v>
      </c>
      <c r="L659" s="62"/>
      <c r="M659" s="212" t="s">
        <v>22</v>
      </c>
      <c r="N659" s="213" t="s">
        <v>50</v>
      </c>
      <c r="O659" s="43"/>
      <c r="P659" s="214">
        <f t="shared" si="221"/>
        <v>0</v>
      </c>
      <c r="Q659" s="214">
        <v>0</v>
      </c>
      <c r="R659" s="214">
        <f t="shared" si="222"/>
        <v>0</v>
      </c>
      <c r="S659" s="214">
        <v>0</v>
      </c>
      <c r="T659" s="215">
        <f t="shared" si="223"/>
        <v>0</v>
      </c>
      <c r="AR659" s="25" t="s">
        <v>304</v>
      </c>
      <c r="AT659" s="25" t="s">
        <v>230</v>
      </c>
      <c r="AU659" s="25" t="s">
        <v>87</v>
      </c>
      <c r="AY659" s="25" t="s">
        <v>228</v>
      </c>
      <c r="BE659" s="216">
        <f t="shared" si="224"/>
        <v>0</v>
      </c>
      <c r="BF659" s="216">
        <f t="shared" si="225"/>
        <v>0</v>
      </c>
      <c r="BG659" s="216">
        <f t="shared" si="226"/>
        <v>0</v>
      </c>
      <c r="BH659" s="216">
        <f t="shared" si="227"/>
        <v>0</v>
      </c>
      <c r="BI659" s="216">
        <f t="shared" si="228"/>
        <v>0</v>
      </c>
      <c r="BJ659" s="25" t="s">
        <v>24</v>
      </c>
      <c r="BK659" s="216">
        <f t="shared" si="229"/>
        <v>0</v>
      </c>
      <c r="BL659" s="25" t="s">
        <v>304</v>
      </c>
      <c r="BM659" s="25" t="s">
        <v>6128</v>
      </c>
    </row>
    <row r="660" spans="2:65" s="1" customFormat="1" ht="22.5" customHeight="1">
      <c r="B660" s="42"/>
      <c r="C660" s="205" t="s">
        <v>280</v>
      </c>
      <c r="D660" s="205" t="s">
        <v>230</v>
      </c>
      <c r="E660" s="206" t="s">
        <v>6106</v>
      </c>
      <c r="F660" s="207" t="s">
        <v>6107</v>
      </c>
      <c r="G660" s="208" t="s">
        <v>852</v>
      </c>
      <c r="H660" s="209">
        <v>10</v>
      </c>
      <c r="I660" s="210"/>
      <c r="J660" s="211">
        <f t="shared" si="220"/>
        <v>0</v>
      </c>
      <c r="K660" s="207" t="s">
        <v>3144</v>
      </c>
      <c r="L660" s="62"/>
      <c r="M660" s="212" t="s">
        <v>22</v>
      </c>
      <c r="N660" s="213" t="s">
        <v>50</v>
      </c>
      <c r="O660" s="43"/>
      <c r="P660" s="214">
        <f t="shared" si="221"/>
        <v>0</v>
      </c>
      <c r="Q660" s="214">
        <v>0</v>
      </c>
      <c r="R660" s="214">
        <f t="shared" si="222"/>
        <v>0</v>
      </c>
      <c r="S660" s="214">
        <v>0</v>
      </c>
      <c r="T660" s="215">
        <f t="shared" si="223"/>
        <v>0</v>
      </c>
      <c r="AR660" s="25" t="s">
        <v>304</v>
      </c>
      <c r="AT660" s="25" t="s">
        <v>230</v>
      </c>
      <c r="AU660" s="25" t="s">
        <v>87</v>
      </c>
      <c r="AY660" s="25" t="s">
        <v>228</v>
      </c>
      <c r="BE660" s="216">
        <f t="shared" si="224"/>
        <v>0</v>
      </c>
      <c r="BF660" s="216">
        <f t="shared" si="225"/>
        <v>0</v>
      </c>
      <c r="BG660" s="216">
        <f t="shared" si="226"/>
        <v>0</v>
      </c>
      <c r="BH660" s="216">
        <f t="shared" si="227"/>
        <v>0</v>
      </c>
      <c r="BI660" s="216">
        <f t="shared" si="228"/>
        <v>0</v>
      </c>
      <c r="BJ660" s="25" t="s">
        <v>24</v>
      </c>
      <c r="BK660" s="216">
        <f t="shared" si="229"/>
        <v>0</v>
      </c>
      <c r="BL660" s="25" t="s">
        <v>304</v>
      </c>
      <c r="BM660" s="25" t="s">
        <v>6129</v>
      </c>
    </row>
    <row r="661" spans="2:65" s="1" customFormat="1" ht="22.5" customHeight="1">
      <c r="B661" s="42"/>
      <c r="C661" s="205" t="s">
        <v>285</v>
      </c>
      <c r="D661" s="205" t="s">
        <v>230</v>
      </c>
      <c r="E661" s="206" t="s">
        <v>6109</v>
      </c>
      <c r="F661" s="207" t="s">
        <v>6110</v>
      </c>
      <c r="G661" s="208" t="s">
        <v>852</v>
      </c>
      <c r="H661" s="209">
        <v>6</v>
      </c>
      <c r="I661" s="210"/>
      <c r="J661" s="211">
        <f t="shared" si="220"/>
        <v>0</v>
      </c>
      <c r="K661" s="207" t="s">
        <v>3144</v>
      </c>
      <c r="L661" s="62"/>
      <c r="M661" s="212" t="s">
        <v>22</v>
      </c>
      <c r="N661" s="213" t="s">
        <v>50</v>
      </c>
      <c r="O661" s="43"/>
      <c r="P661" s="214">
        <f t="shared" si="221"/>
        <v>0</v>
      </c>
      <c r="Q661" s="214">
        <v>0</v>
      </c>
      <c r="R661" s="214">
        <f t="shared" si="222"/>
        <v>0</v>
      </c>
      <c r="S661" s="214">
        <v>0</v>
      </c>
      <c r="T661" s="215">
        <f t="shared" si="223"/>
        <v>0</v>
      </c>
      <c r="AR661" s="25" t="s">
        <v>304</v>
      </c>
      <c r="AT661" s="25" t="s">
        <v>230</v>
      </c>
      <c r="AU661" s="25" t="s">
        <v>87</v>
      </c>
      <c r="AY661" s="25" t="s">
        <v>228</v>
      </c>
      <c r="BE661" s="216">
        <f t="shared" si="224"/>
        <v>0</v>
      </c>
      <c r="BF661" s="216">
        <f t="shared" si="225"/>
        <v>0</v>
      </c>
      <c r="BG661" s="216">
        <f t="shared" si="226"/>
        <v>0</v>
      </c>
      <c r="BH661" s="216">
        <f t="shared" si="227"/>
        <v>0</v>
      </c>
      <c r="BI661" s="216">
        <f t="shared" si="228"/>
        <v>0</v>
      </c>
      <c r="BJ661" s="25" t="s">
        <v>24</v>
      </c>
      <c r="BK661" s="216">
        <f t="shared" si="229"/>
        <v>0</v>
      </c>
      <c r="BL661" s="25" t="s">
        <v>304</v>
      </c>
      <c r="BM661" s="25" t="s">
        <v>6130</v>
      </c>
    </row>
    <row r="662" spans="2:65" s="1" customFormat="1" ht="22.5" customHeight="1">
      <c r="B662" s="42"/>
      <c r="C662" s="205" t="s">
        <v>290</v>
      </c>
      <c r="D662" s="205" t="s">
        <v>230</v>
      </c>
      <c r="E662" s="206" t="s">
        <v>6112</v>
      </c>
      <c r="F662" s="207" t="s">
        <v>6113</v>
      </c>
      <c r="G662" s="208" t="s">
        <v>328</v>
      </c>
      <c r="H662" s="209">
        <v>70</v>
      </c>
      <c r="I662" s="210"/>
      <c r="J662" s="211">
        <f t="shared" si="220"/>
        <v>0</v>
      </c>
      <c r="K662" s="207" t="s">
        <v>3144</v>
      </c>
      <c r="L662" s="62"/>
      <c r="M662" s="212" t="s">
        <v>22</v>
      </c>
      <c r="N662" s="213" t="s">
        <v>50</v>
      </c>
      <c r="O662" s="43"/>
      <c r="P662" s="214">
        <f t="shared" si="221"/>
        <v>0</v>
      </c>
      <c r="Q662" s="214">
        <v>0</v>
      </c>
      <c r="R662" s="214">
        <f t="shared" si="222"/>
        <v>0</v>
      </c>
      <c r="S662" s="214">
        <v>0</v>
      </c>
      <c r="T662" s="215">
        <f t="shared" si="223"/>
        <v>0</v>
      </c>
      <c r="AR662" s="25" t="s">
        <v>304</v>
      </c>
      <c r="AT662" s="25" t="s">
        <v>230</v>
      </c>
      <c r="AU662" s="25" t="s">
        <v>87</v>
      </c>
      <c r="AY662" s="25" t="s">
        <v>228</v>
      </c>
      <c r="BE662" s="216">
        <f t="shared" si="224"/>
        <v>0</v>
      </c>
      <c r="BF662" s="216">
        <f t="shared" si="225"/>
        <v>0</v>
      </c>
      <c r="BG662" s="216">
        <f t="shared" si="226"/>
        <v>0</v>
      </c>
      <c r="BH662" s="216">
        <f t="shared" si="227"/>
        <v>0</v>
      </c>
      <c r="BI662" s="216">
        <f t="shared" si="228"/>
        <v>0</v>
      </c>
      <c r="BJ662" s="25" t="s">
        <v>24</v>
      </c>
      <c r="BK662" s="216">
        <f t="shared" si="229"/>
        <v>0</v>
      </c>
      <c r="BL662" s="25" t="s">
        <v>304</v>
      </c>
      <c r="BM662" s="25" t="s">
        <v>6131</v>
      </c>
    </row>
    <row r="663" spans="2:65" s="1" customFormat="1" ht="22.5" customHeight="1">
      <c r="B663" s="42"/>
      <c r="C663" s="205" t="s">
        <v>295</v>
      </c>
      <c r="D663" s="205" t="s">
        <v>230</v>
      </c>
      <c r="E663" s="206" t="s">
        <v>6115</v>
      </c>
      <c r="F663" s="207" t="s">
        <v>6116</v>
      </c>
      <c r="G663" s="208" t="s">
        <v>3542</v>
      </c>
      <c r="H663" s="209">
        <v>90</v>
      </c>
      <c r="I663" s="210"/>
      <c r="J663" s="211">
        <f t="shared" si="220"/>
        <v>0</v>
      </c>
      <c r="K663" s="207" t="s">
        <v>3144</v>
      </c>
      <c r="L663" s="62"/>
      <c r="M663" s="212" t="s">
        <v>22</v>
      </c>
      <c r="N663" s="213" t="s">
        <v>50</v>
      </c>
      <c r="O663" s="43"/>
      <c r="P663" s="214">
        <f t="shared" si="221"/>
        <v>0</v>
      </c>
      <c r="Q663" s="214">
        <v>0</v>
      </c>
      <c r="R663" s="214">
        <f t="shared" si="222"/>
        <v>0</v>
      </c>
      <c r="S663" s="214">
        <v>0</v>
      </c>
      <c r="T663" s="215">
        <f t="shared" si="223"/>
        <v>0</v>
      </c>
      <c r="AR663" s="25" t="s">
        <v>304</v>
      </c>
      <c r="AT663" s="25" t="s">
        <v>230</v>
      </c>
      <c r="AU663" s="25" t="s">
        <v>87</v>
      </c>
      <c r="AY663" s="25" t="s">
        <v>228</v>
      </c>
      <c r="BE663" s="216">
        <f t="shared" si="224"/>
        <v>0</v>
      </c>
      <c r="BF663" s="216">
        <f t="shared" si="225"/>
        <v>0</v>
      </c>
      <c r="BG663" s="216">
        <f t="shared" si="226"/>
        <v>0</v>
      </c>
      <c r="BH663" s="216">
        <f t="shared" si="227"/>
        <v>0</v>
      </c>
      <c r="BI663" s="216">
        <f t="shared" si="228"/>
        <v>0</v>
      </c>
      <c r="BJ663" s="25" t="s">
        <v>24</v>
      </c>
      <c r="BK663" s="216">
        <f t="shared" si="229"/>
        <v>0</v>
      </c>
      <c r="BL663" s="25" t="s">
        <v>304</v>
      </c>
      <c r="BM663" s="25" t="s">
        <v>6132</v>
      </c>
    </row>
    <row r="664" spans="2:65" s="11" customFormat="1" ht="37.35" customHeight="1">
      <c r="B664" s="188"/>
      <c r="C664" s="189"/>
      <c r="D664" s="190" t="s">
        <v>78</v>
      </c>
      <c r="E664" s="191" t="s">
        <v>3333</v>
      </c>
      <c r="F664" s="191" t="s">
        <v>6133</v>
      </c>
      <c r="G664" s="189"/>
      <c r="H664" s="189"/>
      <c r="I664" s="192"/>
      <c r="J664" s="193">
        <f>BK664</f>
        <v>0</v>
      </c>
      <c r="K664" s="189"/>
      <c r="L664" s="194"/>
      <c r="M664" s="195"/>
      <c r="N664" s="196"/>
      <c r="O664" s="196"/>
      <c r="P664" s="197">
        <f>P665</f>
        <v>0</v>
      </c>
      <c r="Q664" s="196"/>
      <c r="R664" s="197">
        <f>R665</f>
        <v>0</v>
      </c>
      <c r="S664" s="196"/>
      <c r="T664" s="198">
        <f>T665</f>
        <v>0</v>
      </c>
      <c r="AR664" s="199" t="s">
        <v>87</v>
      </c>
      <c r="AT664" s="200" t="s">
        <v>78</v>
      </c>
      <c r="AU664" s="200" t="s">
        <v>79</v>
      </c>
      <c r="AY664" s="199" t="s">
        <v>228</v>
      </c>
      <c r="BK664" s="201">
        <f>BK665</f>
        <v>0</v>
      </c>
    </row>
    <row r="665" spans="2:65" s="11" customFormat="1" ht="19.899999999999999" customHeight="1">
      <c r="B665" s="188"/>
      <c r="C665" s="189"/>
      <c r="D665" s="202" t="s">
        <v>78</v>
      </c>
      <c r="E665" s="203" t="s">
        <v>3323</v>
      </c>
      <c r="F665" s="203" t="s">
        <v>6074</v>
      </c>
      <c r="G665" s="189"/>
      <c r="H665" s="189"/>
      <c r="I665" s="192"/>
      <c r="J665" s="204">
        <f>BK665</f>
        <v>0</v>
      </c>
      <c r="K665" s="189"/>
      <c r="L665" s="194"/>
      <c r="M665" s="195"/>
      <c r="N665" s="196"/>
      <c r="O665" s="196"/>
      <c r="P665" s="197">
        <f>SUM(P666:P679)</f>
        <v>0</v>
      </c>
      <c r="Q665" s="196"/>
      <c r="R665" s="197">
        <f>SUM(R666:R679)</f>
        <v>0</v>
      </c>
      <c r="S665" s="196"/>
      <c r="T665" s="198">
        <f>SUM(T666:T679)</f>
        <v>0</v>
      </c>
      <c r="AR665" s="199" t="s">
        <v>87</v>
      </c>
      <c r="AT665" s="200" t="s">
        <v>78</v>
      </c>
      <c r="AU665" s="200" t="s">
        <v>24</v>
      </c>
      <c r="AY665" s="199" t="s">
        <v>228</v>
      </c>
      <c r="BK665" s="201">
        <f>SUM(BK666:BK679)</f>
        <v>0</v>
      </c>
    </row>
    <row r="666" spans="2:65" s="1" customFormat="1" ht="22.5" customHeight="1">
      <c r="B666" s="42"/>
      <c r="C666" s="205" t="s">
        <v>24</v>
      </c>
      <c r="D666" s="205" t="s">
        <v>230</v>
      </c>
      <c r="E666" s="206" t="s">
        <v>6075</v>
      </c>
      <c r="F666" s="207" t="s">
        <v>6076</v>
      </c>
      <c r="G666" s="208" t="s">
        <v>852</v>
      </c>
      <c r="H666" s="209">
        <v>1</v>
      </c>
      <c r="I666" s="210"/>
      <c r="J666" s="211">
        <f t="shared" ref="J666:J679" si="230">ROUND(I666*H666,2)</f>
        <v>0</v>
      </c>
      <c r="K666" s="207" t="s">
        <v>3144</v>
      </c>
      <c r="L666" s="62"/>
      <c r="M666" s="212" t="s">
        <v>22</v>
      </c>
      <c r="N666" s="213" t="s">
        <v>50</v>
      </c>
      <c r="O666" s="43"/>
      <c r="P666" s="214">
        <f t="shared" ref="P666:P679" si="231">O666*H666</f>
        <v>0</v>
      </c>
      <c r="Q666" s="214">
        <v>0</v>
      </c>
      <c r="R666" s="214">
        <f t="shared" ref="R666:R679" si="232">Q666*H666</f>
        <v>0</v>
      </c>
      <c r="S666" s="214">
        <v>0</v>
      </c>
      <c r="T666" s="215">
        <f t="shared" ref="T666:T679" si="233">S666*H666</f>
        <v>0</v>
      </c>
      <c r="AR666" s="25" t="s">
        <v>304</v>
      </c>
      <c r="AT666" s="25" t="s">
        <v>230</v>
      </c>
      <c r="AU666" s="25" t="s">
        <v>87</v>
      </c>
      <c r="AY666" s="25" t="s">
        <v>228</v>
      </c>
      <c r="BE666" s="216">
        <f t="shared" ref="BE666:BE679" si="234">IF(N666="základní",J666,0)</f>
        <v>0</v>
      </c>
      <c r="BF666" s="216">
        <f t="shared" ref="BF666:BF679" si="235">IF(N666="snížená",J666,0)</f>
        <v>0</v>
      </c>
      <c r="BG666" s="216">
        <f t="shared" ref="BG666:BG679" si="236">IF(N666="zákl. přenesená",J666,0)</f>
        <v>0</v>
      </c>
      <c r="BH666" s="216">
        <f t="shared" ref="BH666:BH679" si="237">IF(N666="sníž. přenesená",J666,0)</f>
        <v>0</v>
      </c>
      <c r="BI666" s="216">
        <f t="shared" ref="BI666:BI679" si="238">IF(N666="nulová",J666,0)</f>
        <v>0</v>
      </c>
      <c r="BJ666" s="25" t="s">
        <v>24</v>
      </c>
      <c r="BK666" s="216">
        <f t="shared" ref="BK666:BK679" si="239">ROUND(I666*H666,2)</f>
        <v>0</v>
      </c>
      <c r="BL666" s="25" t="s">
        <v>304</v>
      </c>
      <c r="BM666" s="25" t="s">
        <v>6134</v>
      </c>
    </row>
    <row r="667" spans="2:65" s="1" customFormat="1" ht="22.5" customHeight="1">
      <c r="B667" s="42"/>
      <c r="C667" s="205" t="s">
        <v>87</v>
      </c>
      <c r="D667" s="205" t="s">
        <v>230</v>
      </c>
      <c r="E667" s="206" t="s">
        <v>6078</v>
      </c>
      <c r="F667" s="207" t="s">
        <v>6079</v>
      </c>
      <c r="G667" s="208" t="s">
        <v>6080</v>
      </c>
      <c r="H667" s="209">
        <v>1</v>
      </c>
      <c r="I667" s="210"/>
      <c r="J667" s="211">
        <f t="shared" si="230"/>
        <v>0</v>
      </c>
      <c r="K667" s="207" t="s">
        <v>3144</v>
      </c>
      <c r="L667" s="62"/>
      <c r="M667" s="212" t="s">
        <v>22</v>
      </c>
      <c r="N667" s="213" t="s">
        <v>50</v>
      </c>
      <c r="O667" s="43"/>
      <c r="P667" s="214">
        <f t="shared" si="231"/>
        <v>0</v>
      </c>
      <c r="Q667" s="214">
        <v>0</v>
      </c>
      <c r="R667" s="214">
        <f t="shared" si="232"/>
        <v>0</v>
      </c>
      <c r="S667" s="214">
        <v>0</v>
      </c>
      <c r="T667" s="215">
        <f t="shared" si="233"/>
        <v>0</v>
      </c>
      <c r="AR667" s="25" t="s">
        <v>304</v>
      </c>
      <c r="AT667" s="25" t="s">
        <v>230</v>
      </c>
      <c r="AU667" s="25" t="s">
        <v>87</v>
      </c>
      <c r="AY667" s="25" t="s">
        <v>228</v>
      </c>
      <c r="BE667" s="216">
        <f t="shared" si="234"/>
        <v>0</v>
      </c>
      <c r="BF667" s="216">
        <f t="shared" si="235"/>
        <v>0</v>
      </c>
      <c r="BG667" s="216">
        <f t="shared" si="236"/>
        <v>0</v>
      </c>
      <c r="BH667" s="216">
        <f t="shared" si="237"/>
        <v>0</v>
      </c>
      <c r="BI667" s="216">
        <f t="shared" si="238"/>
        <v>0</v>
      </c>
      <c r="BJ667" s="25" t="s">
        <v>24</v>
      </c>
      <c r="BK667" s="216">
        <f t="shared" si="239"/>
        <v>0</v>
      </c>
      <c r="BL667" s="25" t="s">
        <v>304</v>
      </c>
      <c r="BM667" s="25" t="s">
        <v>6135</v>
      </c>
    </row>
    <row r="668" spans="2:65" s="1" customFormat="1" ht="22.5" customHeight="1">
      <c r="B668" s="42"/>
      <c r="C668" s="205" t="s">
        <v>101</v>
      </c>
      <c r="D668" s="205" t="s">
        <v>230</v>
      </c>
      <c r="E668" s="206" t="s">
        <v>6082</v>
      </c>
      <c r="F668" s="207" t="s">
        <v>6083</v>
      </c>
      <c r="G668" s="208" t="s">
        <v>852</v>
      </c>
      <c r="H668" s="209">
        <v>22</v>
      </c>
      <c r="I668" s="210"/>
      <c r="J668" s="211">
        <f t="shared" si="230"/>
        <v>0</v>
      </c>
      <c r="K668" s="207" t="s">
        <v>3144</v>
      </c>
      <c r="L668" s="62"/>
      <c r="M668" s="212" t="s">
        <v>22</v>
      </c>
      <c r="N668" s="213" t="s">
        <v>50</v>
      </c>
      <c r="O668" s="43"/>
      <c r="P668" s="214">
        <f t="shared" si="231"/>
        <v>0</v>
      </c>
      <c r="Q668" s="214">
        <v>0</v>
      </c>
      <c r="R668" s="214">
        <f t="shared" si="232"/>
        <v>0</v>
      </c>
      <c r="S668" s="214">
        <v>0</v>
      </c>
      <c r="T668" s="215">
        <f t="shared" si="233"/>
        <v>0</v>
      </c>
      <c r="AR668" s="25" t="s">
        <v>304</v>
      </c>
      <c r="AT668" s="25" t="s">
        <v>230</v>
      </c>
      <c r="AU668" s="25" t="s">
        <v>87</v>
      </c>
      <c r="AY668" s="25" t="s">
        <v>228</v>
      </c>
      <c r="BE668" s="216">
        <f t="shared" si="234"/>
        <v>0</v>
      </c>
      <c r="BF668" s="216">
        <f t="shared" si="235"/>
        <v>0</v>
      </c>
      <c r="BG668" s="216">
        <f t="shared" si="236"/>
        <v>0</v>
      </c>
      <c r="BH668" s="216">
        <f t="shared" si="237"/>
        <v>0</v>
      </c>
      <c r="BI668" s="216">
        <f t="shared" si="238"/>
        <v>0</v>
      </c>
      <c r="BJ668" s="25" t="s">
        <v>24</v>
      </c>
      <c r="BK668" s="216">
        <f t="shared" si="239"/>
        <v>0</v>
      </c>
      <c r="BL668" s="25" t="s">
        <v>304</v>
      </c>
      <c r="BM668" s="25" t="s">
        <v>6136</v>
      </c>
    </row>
    <row r="669" spans="2:65" s="1" customFormat="1" ht="22.5" customHeight="1">
      <c r="B669" s="42"/>
      <c r="C669" s="205" t="s">
        <v>235</v>
      </c>
      <c r="D669" s="205" t="s">
        <v>230</v>
      </c>
      <c r="E669" s="206" t="s">
        <v>6085</v>
      </c>
      <c r="F669" s="207" t="s">
        <v>6086</v>
      </c>
      <c r="G669" s="208" t="s">
        <v>852</v>
      </c>
      <c r="H669" s="209">
        <v>22</v>
      </c>
      <c r="I669" s="210"/>
      <c r="J669" s="211">
        <f t="shared" si="230"/>
        <v>0</v>
      </c>
      <c r="K669" s="207" t="s">
        <v>3144</v>
      </c>
      <c r="L669" s="62"/>
      <c r="M669" s="212" t="s">
        <v>22</v>
      </c>
      <c r="N669" s="213" t="s">
        <v>50</v>
      </c>
      <c r="O669" s="43"/>
      <c r="P669" s="214">
        <f t="shared" si="231"/>
        <v>0</v>
      </c>
      <c r="Q669" s="214">
        <v>0</v>
      </c>
      <c r="R669" s="214">
        <f t="shared" si="232"/>
        <v>0</v>
      </c>
      <c r="S669" s="214">
        <v>0</v>
      </c>
      <c r="T669" s="215">
        <f t="shared" si="233"/>
        <v>0</v>
      </c>
      <c r="AR669" s="25" t="s">
        <v>304</v>
      </c>
      <c r="AT669" s="25" t="s">
        <v>230</v>
      </c>
      <c r="AU669" s="25" t="s">
        <v>87</v>
      </c>
      <c r="AY669" s="25" t="s">
        <v>228</v>
      </c>
      <c r="BE669" s="216">
        <f t="shared" si="234"/>
        <v>0</v>
      </c>
      <c r="BF669" s="216">
        <f t="shared" si="235"/>
        <v>0</v>
      </c>
      <c r="BG669" s="216">
        <f t="shared" si="236"/>
        <v>0</v>
      </c>
      <c r="BH669" s="216">
        <f t="shared" si="237"/>
        <v>0</v>
      </c>
      <c r="BI669" s="216">
        <f t="shared" si="238"/>
        <v>0</v>
      </c>
      <c r="BJ669" s="25" t="s">
        <v>24</v>
      </c>
      <c r="BK669" s="216">
        <f t="shared" si="239"/>
        <v>0</v>
      </c>
      <c r="BL669" s="25" t="s">
        <v>304</v>
      </c>
      <c r="BM669" s="25" t="s">
        <v>6137</v>
      </c>
    </row>
    <row r="670" spans="2:65" s="1" customFormat="1" ht="22.5" customHeight="1">
      <c r="B670" s="42"/>
      <c r="C670" s="205" t="s">
        <v>251</v>
      </c>
      <c r="D670" s="205" t="s">
        <v>230</v>
      </c>
      <c r="E670" s="206" t="s">
        <v>6088</v>
      </c>
      <c r="F670" s="207" t="s">
        <v>6089</v>
      </c>
      <c r="G670" s="208" t="s">
        <v>328</v>
      </c>
      <c r="H670" s="209">
        <v>860</v>
      </c>
      <c r="I670" s="210"/>
      <c r="J670" s="211">
        <f t="shared" si="230"/>
        <v>0</v>
      </c>
      <c r="K670" s="207" t="s">
        <v>3144</v>
      </c>
      <c r="L670" s="62"/>
      <c r="M670" s="212" t="s">
        <v>22</v>
      </c>
      <c r="N670" s="213" t="s">
        <v>50</v>
      </c>
      <c r="O670" s="43"/>
      <c r="P670" s="214">
        <f t="shared" si="231"/>
        <v>0</v>
      </c>
      <c r="Q670" s="214">
        <v>0</v>
      </c>
      <c r="R670" s="214">
        <f t="shared" si="232"/>
        <v>0</v>
      </c>
      <c r="S670" s="214">
        <v>0</v>
      </c>
      <c r="T670" s="215">
        <f t="shared" si="233"/>
        <v>0</v>
      </c>
      <c r="AR670" s="25" t="s">
        <v>304</v>
      </c>
      <c r="AT670" s="25" t="s">
        <v>230</v>
      </c>
      <c r="AU670" s="25" t="s">
        <v>87</v>
      </c>
      <c r="AY670" s="25" t="s">
        <v>228</v>
      </c>
      <c r="BE670" s="216">
        <f t="shared" si="234"/>
        <v>0</v>
      </c>
      <c r="BF670" s="216">
        <f t="shared" si="235"/>
        <v>0</v>
      </c>
      <c r="BG670" s="216">
        <f t="shared" si="236"/>
        <v>0</v>
      </c>
      <c r="BH670" s="216">
        <f t="shared" si="237"/>
        <v>0</v>
      </c>
      <c r="BI670" s="216">
        <f t="shared" si="238"/>
        <v>0</v>
      </c>
      <c r="BJ670" s="25" t="s">
        <v>24</v>
      </c>
      <c r="BK670" s="216">
        <f t="shared" si="239"/>
        <v>0</v>
      </c>
      <c r="BL670" s="25" t="s">
        <v>304</v>
      </c>
      <c r="BM670" s="25" t="s">
        <v>6138</v>
      </c>
    </row>
    <row r="671" spans="2:65" s="1" customFormat="1" ht="22.5" customHeight="1">
      <c r="B671" s="42"/>
      <c r="C671" s="205" t="s">
        <v>255</v>
      </c>
      <c r="D671" s="205" t="s">
        <v>230</v>
      </c>
      <c r="E671" s="206" t="s">
        <v>6091</v>
      </c>
      <c r="F671" s="207" t="s">
        <v>6092</v>
      </c>
      <c r="G671" s="208" t="s">
        <v>328</v>
      </c>
      <c r="H671" s="209">
        <v>190</v>
      </c>
      <c r="I671" s="210"/>
      <c r="J671" s="211">
        <f t="shared" si="230"/>
        <v>0</v>
      </c>
      <c r="K671" s="207" t="s">
        <v>3144</v>
      </c>
      <c r="L671" s="62"/>
      <c r="M671" s="212" t="s">
        <v>22</v>
      </c>
      <c r="N671" s="213" t="s">
        <v>50</v>
      </c>
      <c r="O671" s="43"/>
      <c r="P671" s="214">
        <f t="shared" si="231"/>
        <v>0</v>
      </c>
      <c r="Q671" s="214">
        <v>0</v>
      </c>
      <c r="R671" s="214">
        <f t="shared" si="232"/>
        <v>0</v>
      </c>
      <c r="S671" s="214">
        <v>0</v>
      </c>
      <c r="T671" s="215">
        <f t="shared" si="233"/>
        <v>0</v>
      </c>
      <c r="AR671" s="25" t="s">
        <v>304</v>
      </c>
      <c r="AT671" s="25" t="s">
        <v>230</v>
      </c>
      <c r="AU671" s="25" t="s">
        <v>87</v>
      </c>
      <c r="AY671" s="25" t="s">
        <v>228</v>
      </c>
      <c r="BE671" s="216">
        <f t="shared" si="234"/>
        <v>0</v>
      </c>
      <c r="BF671" s="216">
        <f t="shared" si="235"/>
        <v>0</v>
      </c>
      <c r="BG671" s="216">
        <f t="shared" si="236"/>
        <v>0</v>
      </c>
      <c r="BH671" s="216">
        <f t="shared" si="237"/>
        <v>0</v>
      </c>
      <c r="BI671" s="216">
        <f t="shared" si="238"/>
        <v>0</v>
      </c>
      <c r="BJ671" s="25" t="s">
        <v>24</v>
      </c>
      <c r="BK671" s="216">
        <f t="shared" si="239"/>
        <v>0</v>
      </c>
      <c r="BL671" s="25" t="s">
        <v>304</v>
      </c>
      <c r="BM671" s="25" t="s">
        <v>6139</v>
      </c>
    </row>
    <row r="672" spans="2:65" s="1" customFormat="1" ht="22.5" customHeight="1">
      <c r="B672" s="42"/>
      <c r="C672" s="205" t="s">
        <v>260</v>
      </c>
      <c r="D672" s="205" t="s">
        <v>230</v>
      </c>
      <c r="E672" s="206" t="s">
        <v>6094</v>
      </c>
      <c r="F672" s="207" t="s">
        <v>6095</v>
      </c>
      <c r="G672" s="208" t="s">
        <v>263</v>
      </c>
      <c r="H672" s="209">
        <v>210</v>
      </c>
      <c r="I672" s="210"/>
      <c r="J672" s="211">
        <f t="shared" si="230"/>
        <v>0</v>
      </c>
      <c r="K672" s="207" t="s">
        <v>3144</v>
      </c>
      <c r="L672" s="62"/>
      <c r="M672" s="212" t="s">
        <v>22</v>
      </c>
      <c r="N672" s="213" t="s">
        <v>50</v>
      </c>
      <c r="O672" s="43"/>
      <c r="P672" s="214">
        <f t="shared" si="231"/>
        <v>0</v>
      </c>
      <c r="Q672" s="214">
        <v>0</v>
      </c>
      <c r="R672" s="214">
        <f t="shared" si="232"/>
        <v>0</v>
      </c>
      <c r="S672" s="214">
        <v>0</v>
      </c>
      <c r="T672" s="215">
        <f t="shared" si="233"/>
        <v>0</v>
      </c>
      <c r="AR672" s="25" t="s">
        <v>304</v>
      </c>
      <c r="AT672" s="25" t="s">
        <v>230</v>
      </c>
      <c r="AU672" s="25" t="s">
        <v>87</v>
      </c>
      <c r="AY672" s="25" t="s">
        <v>228</v>
      </c>
      <c r="BE672" s="216">
        <f t="shared" si="234"/>
        <v>0</v>
      </c>
      <c r="BF672" s="216">
        <f t="shared" si="235"/>
        <v>0</v>
      </c>
      <c r="BG672" s="216">
        <f t="shared" si="236"/>
        <v>0</v>
      </c>
      <c r="BH672" s="216">
        <f t="shared" si="237"/>
        <v>0</v>
      </c>
      <c r="BI672" s="216">
        <f t="shared" si="238"/>
        <v>0</v>
      </c>
      <c r="BJ672" s="25" t="s">
        <v>24</v>
      </c>
      <c r="BK672" s="216">
        <f t="shared" si="239"/>
        <v>0</v>
      </c>
      <c r="BL672" s="25" t="s">
        <v>304</v>
      </c>
      <c r="BM672" s="25" t="s">
        <v>6140</v>
      </c>
    </row>
    <row r="673" spans="2:65" s="1" customFormat="1" ht="22.5" customHeight="1">
      <c r="B673" s="42"/>
      <c r="C673" s="205" t="s">
        <v>267</v>
      </c>
      <c r="D673" s="205" t="s">
        <v>230</v>
      </c>
      <c r="E673" s="206" t="s">
        <v>6097</v>
      </c>
      <c r="F673" s="207" t="s">
        <v>6098</v>
      </c>
      <c r="G673" s="208" t="s">
        <v>328</v>
      </c>
      <c r="H673" s="209">
        <v>200</v>
      </c>
      <c r="I673" s="210"/>
      <c r="J673" s="211">
        <f t="shared" si="230"/>
        <v>0</v>
      </c>
      <c r="K673" s="207" t="s">
        <v>3144</v>
      </c>
      <c r="L673" s="62"/>
      <c r="M673" s="212" t="s">
        <v>22</v>
      </c>
      <c r="N673" s="213" t="s">
        <v>50</v>
      </c>
      <c r="O673" s="43"/>
      <c r="P673" s="214">
        <f t="shared" si="231"/>
        <v>0</v>
      </c>
      <c r="Q673" s="214">
        <v>0</v>
      </c>
      <c r="R673" s="214">
        <f t="shared" si="232"/>
        <v>0</v>
      </c>
      <c r="S673" s="214">
        <v>0</v>
      </c>
      <c r="T673" s="215">
        <f t="shared" si="233"/>
        <v>0</v>
      </c>
      <c r="AR673" s="25" t="s">
        <v>304</v>
      </c>
      <c r="AT673" s="25" t="s">
        <v>230</v>
      </c>
      <c r="AU673" s="25" t="s">
        <v>87</v>
      </c>
      <c r="AY673" s="25" t="s">
        <v>228</v>
      </c>
      <c r="BE673" s="216">
        <f t="shared" si="234"/>
        <v>0</v>
      </c>
      <c r="BF673" s="216">
        <f t="shared" si="235"/>
        <v>0</v>
      </c>
      <c r="BG673" s="216">
        <f t="shared" si="236"/>
        <v>0</v>
      </c>
      <c r="BH673" s="216">
        <f t="shared" si="237"/>
        <v>0</v>
      </c>
      <c r="BI673" s="216">
        <f t="shared" si="238"/>
        <v>0</v>
      </c>
      <c r="BJ673" s="25" t="s">
        <v>24</v>
      </c>
      <c r="BK673" s="216">
        <f t="shared" si="239"/>
        <v>0</v>
      </c>
      <c r="BL673" s="25" t="s">
        <v>304</v>
      </c>
      <c r="BM673" s="25" t="s">
        <v>6141</v>
      </c>
    </row>
    <row r="674" spans="2:65" s="1" customFormat="1" ht="22.5" customHeight="1">
      <c r="B674" s="42"/>
      <c r="C674" s="205" t="s">
        <v>272</v>
      </c>
      <c r="D674" s="205" t="s">
        <v>230</v>
      </c>
      <c r="E674" s="206" t="s">
        <v>6100</v>
      </c>
      <c r="F674" s="207" t="s">
        <v>6101</v>
      </c>
      <c r="G674" s="208" t="s">
        <v>362</v>
      </c>
      <c r="H674" s="209">
        <v>42</v>
      </c>
      <c r="I674" s="210"/>
      <c r="J674" s="211">
        <f t="shared" si="230"/>
        <v>0</v>
      </c>
      <c r="K674" s="207" t="s">
        <v>3144</v>
      </c>
      <c r="L674" s="62"/>
      <c r="M674" s="212" t="s">
        <v>22</v>
      </c>
      <c r="N674" s="213" t="s">
        <v>50</v>
      </c>
      <c r="O674" s="43"/>
      <c r="P674" s="214">
        <f t="shared" si="231"/>
        <v>0</v>
      </c>
      <c r="Q674" s="214">
        <v>0</v>
      </c>
      <c r="R674" s="214">
        <f t="shared" si="232"/>
        <v>0</v>
      </c>
      <c r="S674" s="214">
        <v>0</v>
      </c>
      <c r="T674" s="215">
        <f t="shared" si="233"/>
        <v>0</v>
      </c>
      <c r="AR674" s="25" t="s">
        <v>304</v>
      </c>
      <c r="AT674" s="25" t="s">
        <v>230</v>
      </c>
      <c r="AU674" s="25" t="s">
        <v>87</v>
      </c>
      <c r="AY674" s="25" t="s">
        <v>228</v>
      </c>
      <c r="BE674" s="216">
        <f t="shared" si="234"/>
        <v>0</v>
      </c>
      <c r="BF674" s="216">
        <f t="shared" si="235"/>
        <v>0</v>
      </c>
      <c r="BG674" s="216">
        <f t="shared" si="236"/>
        <v>0</v>
      </c>
      <c r="BH674" s="216">
        <f t="shared" si="237"/>
        <v>0</v>
      </c>
      <c r="BI674" s="216">
        <f t="shared" si="238"/>
        <v>0</v>
      </c>
      <c r="BJ674" s="25" t="s">
        <v>24</v>
      </c>
      <c r="BK674" s="216">
        <f t="shared" si="239"/>
        <v>0</v>
      </c>
      <c r="BL674" s="25" t="s">
        <v>304</v>
      </c>
      <c r="BM674" s="25" t="s">
        <v>6142</v>
      </c>
    </row>
    <row r="675" spans="2:65" s="1" customFormat="1" ht="22.5" customHeight="1">
      <c r="B675" s="42"/>
      <c r="C675" s="205" t="s">
        <v>29</v>
      </c>
      <c r="D675" s="205" t="s">
        <v>230</v>
      </c>
      <c r="E675" s="206" t="s">
        <v>6103</v>
      </c>
      <c r="F675" s="207" t="s">
        <v>6104</v>
      </c>
      <c r="G675" s="208" t="s">
        <v>852</v>
      </c>
      <c r="H675" s="209">
        <v>1</v>
      </c>
      <c r="I675" s="210"/>
      <c r="J675" s="211">
        <f t="shared" si="230"/>
        <v>0</v>
      </c>
      <c r="K675" s="207" t="s">
        <v>3144</v>
      </c>
      <c r="L675" s="62"/>
      <c r="M675" s="212" t="s">
        <v>22</v>
      </c>
      <c r="N675" s="213" t="s">
        <v>50</v>
      </c>
      <c r="O675" s="43"/>
      <c r="P675" s="214">
        <f t="shared" si="231"/>
        <v>0</v>
      </c>
      <c r="Q675" s="214">
        <v>0</v>
      </c>
      <c r="R675" s="214">
        <f t="shared" si="232"/>
        <v>0</v>
      </c>
      <c r="S675" s="214">
        <v>0</v>
      </c>
      <c r="T675" s="215">
        <f t="shared" si="233"/>
        <v>0</v>
      </c>
      <c r="AR675" s="25" t="s">
        <v>304</v>
      </c>
      <c r="AT675" s="25" t="s">
        <v>230</v>
      </c>
      <c r="AU675" s="25" t="s">
        <v>87</v>
      </c>
      <c r="AY675" s="25" t="s">
        <v>228</v>
      </c>
      <c r="BE675" s="216">
        <f t="shared" si="234"/>
        <v>0</v>
      </c>
      <c r="BF675" s="216">
        <f t="shared" si="235"/>
        <v>0</v>
      </c>
      <c r="BG675" s="216">
        <f t="shared" si="236"/>
        <v>0</v>
      </c>
      <c r="BH675" s="216">
        <f t="shared" si="237"/>
        <v>0</v>
      </c>
      <c r="BI675" s="216">
        <f t="shared" si="238"/>
        <v>0</v>
      </c>
      <c r="BJ675" s="25" t="s">
        <v>24</v>
      </c>
      <c r="BK675" s="216">
        <f t="shared" si="239"/>
        <v>0</v>
      </c>
      <c r="BL675" s="25" t="s">
        <v>304</v>
      </c>
      <c r="BM675" s="25" t="s">
        <v>6143</v>
      </c>
    </row>
    <row r="676" spans="2:65" s="1" customFormat="1" ht="22.5" customHeight="1">
      <c r="B676" s="42"/>
      <c r="C676" s="205" t="s">
        <v>290</v>
      </c>
      <c r="D676" s="205" t="s">
        <v>230</v>
      </c>
      <c r="E676" s="206" t="s">
        <v>6112</v>
      </c>
      <c r="F676" s="207" t="s">
        <v>6113</v>
      </c>
      <c r="G676" s="208" t="s">
        <v>328</v>
      </c>
      <c r="H676" s="209">
        <v>70</v>
      </c>
      <c r="I676" s="210"/>
      <c r="J676" s="211">
        <f t="shared" si="230"/>
        <v>0</v>
      </c>
      <c r="K676" s="207" t="s">
        <v>3144</v>
      </c>
      <c r="L676" s="62"/>
      <c r="M676" s="212" t="s">
        <v>22</v>
      </c>
      <c r="N676" s="213" t="s">
        <v>50</v>
      </c>
      <c r="O676" s="43"/>
      <c r="P676" s="214">
        <f t="shared" si="231"/>
        <v>0</v>
      </c>
      <c r="Q676" s="214">
        <v>0</v>
      </c>
      <c r="R676" s="214">
        <f t="shared" si="232"/>
        <v>0</v>
      </c>
      <c r="S676" s="214">
        <v>0</v>
      </c>
      <c r="T676" s="215">
        <f t="shared" si="233"/>
        <v>0</v>
      </c>
      <c r="AR676" s="25" t="s">
        <v>304</v>
      </c>
      <c r="AT676" s="25" t="s">
        <v>230</v>
      </c>
      <c r="AU676" s="25" t="s">
        <v>87</v>
      </c>
      <c r="AY676" s="25" t="s">
        <v>228</v>
      </c>
      <c r="BE676" s="216">
        <f t="shared" si="234"/>
        <v>0</v>
      </c>
      <c r="BF676" s="216">
        <f t="shared" si="235"/>
        <v>0</v>
      </c>
      <c r="BG676" s="216">
        <f t="shared" si="236"/>
        <v>0</v>
      </c>
      <c r="BH676" s="216">
        <f t="shared" si="237"/>
        <v>0</v>
      </c>
      <c r="BI676" s="216">
        <f t="shared" si="238"/>
        <v>0</v>
      </c>
      <c r="BJ676" s="25" t="s">
        <v>24</v>
      </c>
      <c r="BK676" s="216">
        <f t="shared" si="239"/>
        <v>0</v>
      </c>
      <c r="BL676" s="25" t="s">
        <v>304</v>
      </c>
      <c r="BM676" s="25" t="s">
        <v>6144</v>
      </c>
    </row>
    <row r="677" spans="2:65" s="1" customFormat="1" ht="22.5" customHeight="1">
      <c r="B677" s="42"/>
      <c r="C677" s="205" t="s">
        <v>285</v>
      </c>
      <c r="D677" s="205" t="s">
        <v>230</v>
      </c>
      <c r="E677" s="206" t="s">
        <v>6109</v>
      </c>
      <c r="F677" s="207" t="s">
        <v>6110</v>
      </c>
      <c r="G677" s="208" t="s">
        <v>852</v>
      </c>
      <c r="H677" s="209">
        <v>6</v>
      </c>
      <c r="I677" s="210"/>
      <c r="J677" s="211">
        <f t="shared" si="230"/>
        <v>0</v>
      </c>
      <c r="K677" s="207" t="s">
        <v>3144</v>
      </c>
      <c r="L677" s="62"/>
      <c r="M677" s="212" t="s">
        <v>22</v>
      </c>
      <c r="N677" s="213" t="s">
        <v>50</v>
      </c>
      <c r="O677" s="43"/>
      <c r="P677" s="214">
        <f t="shared" si="231"/>
        <v>0</v>
      </c>
      <c r="Q677" s="214">
        <v>0</v>
      </c>
      <c r="R677" s="214">
        <f t="shared" si="232"/>
        <v>0</v>
      </c>
      <c r="S677" s="214">
        <v>0</v>
      </c>
      <c r="T677" s="215">
        <f t="shared" si="233"/>
        <v>0</v>
      </c>
      <c r="AR677" s="25" t="s">
        <v>304</v>
      </c>
      <c r="AT677" s="25" t="s">
        <v>230</v>
      </c>
      <c r="AU677" s="25" t="s">
        <v>87</v>
      </c>
      <c r="AY677" s="25" t="s">
        <v>228</v>
      </c>
      <c r="BE677" s="216">
        <f t="shared" si="234"/>
        <v>0</v>
      </c>
      <c r="BF677" s="216">
        <f t="shared" si="235"/>
        <v>0</v>
      </c>
      <c r="BG677" s="216">
        <f t="shared" si="236"/>
        <v>0</v>
      </c>
      <c r="BH677" s="216">
        <f t="shared" si="237"/>
        <v>0</v>
      </c>
      <c r="BI677" s="216">
        <f t="shared" si="238"/>
        <v>0</v>
      </c>
      <c r="BJ677" s="25" t="s">
        <v>24</v>
      </c>
      <c r="BK677" s="216">
        <f t="shared" si="239"/>
        <v>0</v>
      </c>
      <c r="BL677" s="25" t="s">
        <v>304</v>
      </c>
      <c r="BM677" s="25" t="s">
        <v>6145</v>
      </c>
    </row>
    <row r="678" spans="2:65" s="1" customFormat="1" ht="22.5" customHeight="1">
      <c r="B678" s="42"/>
      <c r="C678" s="205" t="s">
        <v>290</v>
      </c>
      <c r="D678" s="205" t="s">
        <v>230</v>
      </c>
      <c r="E678" s="206" t="s">
        <v>6112</v>
      </c>
      <c r="F678" s="207" t="s">
        <v>6113</v>
      </c>
      <c r="G678" s="208" t="s">
        <v>328</v>
      </c>
      <c r="H678" s="209">
        <v>80</v>
      </c>
      <c r="I678" s="210"/>
      <c r="J678" s="211">
        <f t="shared" si="230"/>
        <v>0</v>
      </c>
      <c r="K678" s="207" t="s">
        <v>3144</v>
      </c>
      <c r="L678" s="62"/>
      <c r="M678" s="212" t="s">
        <v>22</v>
      </c>
      <c r="N678" s="213" t="s">
        <v>50</v>
      </c>
      <c r="O678" s="43"/>
      <c r="P678" s="214">
        <f t="shared" si="231"/>
        <v>0</v>
      </c>
      <c r="Q678" s="214">
        <v>0</v>
      </c>
      <c r="R678" s="214">
        <f t="shared" si="232"/>
        <v>0</v>
      </c>
      <c r="S678" s="214">
        <v>0</v>
      </c>
      <c r="T678" s="215">
        <f t="shared" si="233"/>
        <v>0</v>
      </c>
      <c r="AR678" s="25" t="s">
        <v>304</v>
      </c>
      <c r="AT678" s="25" t="s">
        <v>230</v>
      </c>
      <c r="AU678" s="25" t="s">
        <v>87</v>
      </c>
      <c r="AY678" s="25" t="s">
        <v>228</v>
      </c>
      <c r="BE678" s="216">
        <f t="shared" si="234"/>
        <v>0</v>
      </c>
      <c r="BF678" s="216">
        <f t="shared" si="235"/>
        <v>0</v>
      </c>
      <c r="BG678" s="216">
        <f t="shared" si="236"/>
        <v>0</v>
      </c>
      <c r="BH678" s="216">
        <f t="shared" si="237"/>
        <v>0</v>
      </c>
      <c r="BI678" s="216">
        <f t="shared" si="238"/>
        <v>0</v>
      </c>
      <c r="BJ678" s="25" t="s">
        <v>24</v>
      </c>
      <c r="BK678" s="216">
        <f t="shared" si="239"/>
        <v>0</v>
      </c>
      <c r="BL678" s="25" t="s">
        <v>304</v>
      </c>
      <c r="BM678" s="25" t="s">
        <v>6146</v>
      </c>
    </row>
    <row r="679" spans="2:65" s="1" customFormat="1" ht="22.5" customHeight="1">
      <c r="B679" s="42"/>
      <c r="C679" s="205" t="s">
        <v>295</v>
      </c>
      <c r="D679" s="205" t="s">
        <v>230</v>
      </c>
      <c r="E679" s="206" t="s">
        <v>6115</v>
      </c>
      <c r="F679" s="207" t="s">
        <v>6116</v>
      </c>
      <c r="G679" s="208" t="s">
        <v>3542</v>
      </c>
      <c r="H679" s="209">
        <v>90</v>
      </c>
      <c r="I679" s="210"/>
      <c r="J679" s="211">
        <f t="shared" si="230"/>
        <v>0</v>
      </c>
      <c r="K679" s="207" t="s">
        <v>3144</v>
      </c>
      <c r="L679" s="62"/>
      <c r="M679" s="212" t="s">
        <v>22</v>
      </c>
      <c r="N679" s="213" t="s">
        <v>50</v>
      </c>
      <c r="O679" s="43"/>
      <c r="P679" s="214">
        <f t="shared" si="231"/>
        <v>0</v>
      </c>
      <c r="Q679" s="214">
        <v>0</v>
      </c>
      <c r="R679" s="214">
        <f t="shared" si="232"/>
        <v>0</v>
      </c>
      <c r="S679" s="214">
        <v>0</v>
      </c>
      <c r="T679" s="215">
        <f t="shared" si="233"/>
        <v>0</v>
      </c>
      <c r="AR679" s="25" t="s">
        <v>304</v>
      </c>
      <c r="AT679" s="25" t="s">
        <v>230</v>
      </c>
      <c r="AU679" s="25" t="s">
        <v>87</v>
      </c>
      <c r="AY679" s="25" t="s">
        <v>228</v>
      </c>
      <c r="BE679" s="216">
        <f t="shared" si="234"/>
        <v>0</v>
      </c>
      <c r="BF679" s="216">
        <f t="shared" si="235"/>
        <v>0</v>
      </c>
      <c r="BG679" s="216">
        <f t="shared" si="236"/>
        <v>0</v>
      </c>
      <c r="BH679" s="216">
        <f t="shared" si="237"/>
        <v>0</v>
      </c>
      <c r="BI679" s="216">
        <f t="shared" si="238"/>
        <v>0</v>
      </c>
      <c r="BJ679" s="25" t="s">
        <v>24</v>
      </c>
      <c r="BK679" s="216">
        <f t="shared" si="239"/>
        <v>0</v>
      </c>
      <c r="BL679" s="25" t="s">
        <v>304</v>
      </c>
      <c r="BM679" s="25" t="s">
        <v>6147</v>
      </c>
    </row>
    <row r="680" spans="2:65" s="11" customFormat="1" ht="37.35" customHeight="1">
      <c r="B680" s="188"/>
      <c r="C680" s="189"/>
      <c r="D680" s="190" t="s">
        <v>78</v>
      </c>
      <c r="E680" s="191" t="s">
        <v>3344</v>
      </c>
      <c r="F680" s="191" t="s">
        <v>6148</v>
      </c>
      <c r="G680" s="189"/>
      <c r="H680" s="189"/>
      <c r="I680" s="192"/>
      <c r="J680" s="193">
        <f>BK680</f>
        <v>0</v>
      </c>
      <c r="K680" s="189"/>
      <c r="L680" s="194"/>
      <c r="M680" s="195"/>
      <c r="N680" s="196"/>
      <c r="O680" s="196"/>
      <c r="P680" s="197">
        <f>P681</f>
        <v>0</v>
      </c>
      <c r="Q680" s="196"/>
      <c r="R680" s="197">
        <f>R681</f>
        <v>0</v>
      </c>
      <c r="S680" s="196"/>
      <c r="T680" s="198">
        <f>T681</f>
        <v>0</v>
      </c>
      <c r="AR680" s="199" t="s">
        <v>87</v>
      </c>
      <c r="AT680" s="200" t="s">
        <v>78</v>
      </c>
      <c r="AU680" s="200" t="s">
        <v>79</v>
      </c>
      <c r="AY680" s="199" t="s">
        <v>228</v>
      </c>
      <c r="BK680" s="201">
        <f>BK681</f>
        <v>0</v>
      </c>
    </row>
    <row r="681" spans="2:65" s="11" customFormat="1" ht="19.899999999999999" customHeight="1">
      <c r="B681" s="188"/>
      <c r="C681" s="189"/>
      <c r="D681" s="202" t="s">
        <v>78</v>
      </c>
      <c r="E681" s="203" t="s">
        <v>3323</v>
      </c>
      <c r="F681" s="203" t="s">
        <v>6074</v>
      </c>
      <c r="G681" s="189"/>
      <c r="H681" s="189"/>
      <c r="I681" s="192"/>
      <c r="J681" s="204">
        <f>BK681</f>
        <v>0</v>
      </c>
      <c r="K681" s="189"/>
      <c r="L681" s="194"/>
      <c r="M681" s="195"/>
      <c r="N681" s="196"/>
      <c r="O681" s="196"/>
      <c r="P681" s="197">
        <f>SUM(P682:P695)</f>
        <v>0</v>
      </c>
      <c r="Q681" s="196"/>
      <c r="R681" s="197">
        <f>SUM(R682:R695)</f>
        <v>0</v>
      </c>
      <c r="S681" s="196"/>
      <c r="T681" s="198">
        <f>SUM(T682:T695)</f>
        <v>0</v>
      </c>
      <c r="AR681" s="199" t="s">
        <v>87</v>
      </c>
      <c r="AT681" s="200" t="s">
        <v>78</v>
      </c>
      <c r="AU681" s="200" t="s">
        <v>24</v>
      </c>
      <c r="AY681" s="199" t="s">
        <v>228</v>
      </c>
      <c r="BK681" s="201">
        <f>SUM(BK682:BK695)</f>
        <v>0</v>
      </c>
    </row>
    <row r="682" spans="2:65" s="1" customFormat="1" ht="22.5" customHeight="1">
      <c r="B682" s="42"/>
      <c r="C682" s="205" t="s">
        <v>24</v>
      </c>
      <c r="D682" s="205" t="s">
        <v>230</v>
      </c>
      <c r="E682" s="206" t="s">
        <v>6075</v>
      </c>
      <c r="F682" s="207" t="s">
        <v>6076</v>
      </c>
      <c r="G682" s="208" t="s">
        <v>852</v>
      </c>
      <c r="H682" s="209">
        <v>1</v>
      </c>
      <c r="I682" s="210"/>
      <c r="J682" s="211">
        <f t="shared" ref="J682:J695" si="240">ROUND(I682*H682,2)</f>
        <v>0</v>
      </c>
      <c r="K682" s="207" t="s">
        <v>3144</v>
      </c>
      <c r="L682" s="62"/>
      <c r="M682" s="212" t="s">
        <v>22</v>
      </c>
      <c r="N682" s="213" t="s">
        <v>50</v>
      </c>
      <c r="O682" s="43"/>
      <c r="P682" s="214">
        <f t="shared" ref="P682:P695" si="241">O682*H682</f>
        <v>0</v>
      </c>
      <c r="Q682" s="214">
        <v>0</v>
      </c>
      <c r="R682" s="214">
        <f t="shared" ref="R682:R695" si="242">Q682*H682</f>
        <v>0</v>
      </c>
      <c r="S682" s="214">
        <v>0</v>
      </c>
      <c r="T682" s="215">
        <f t="shared" ref="T682:T695" si="243">S682*H682</f>
        <v>0</v>
      </c>
      <c r="AR682" s="25" t="s">
        <v>304</v>
      </c>
      <c r="AT682" s="25" t="s">
        <v>230</v>
      </c>
      <c r="AU682" s="25" t="s">
        <v>87</v>
      </c>
      <c r="AY682" s="25" t="s">
        <v>228</v>
      </c>
      <c r="BE682" s="216">
        <f t="shared" ref="BE682:BE695" si="244">IF(N682="základní",J682,0)</f>
        <v>0</v>
      </c>
      <c r="BF682" s="216">
        <f t="shared" ref="BF682:BF695" si="245">IF(N682="snížená",J682,0)</f>
        <v>0</v>
      </c>
      <c r="BG682" s="216">
        <f t="shared" ref="BG682:BG695" si="246">IF(N682="zákl. přenesená",J682,0)</f>
        <v>0</v>
      </c>
      <c r="BH682" s="216">
        <f t="shared" ref="BH682:BH695" si="247">IF(N682="sníž. přenesená",J682,0)</f>
        <v>0</v>
      </c>
      <c r="BI682" s="216">
        <f t="shared" ref="BI682:BI695" si="248">IF(N682="nulová",J682,0)</f>
        <v>0</v>
      </c>
      <c r="BJ682" s="25" t="s">
        <v>24</v>
      </c>
      <c r="BK682" s="216">
        <f t="shared" ref="BK682:BK695" si="249">ROUND(I682*H682,2)</f>
        <v>0</v>
      </c>
      <c r="BL682" s="25" t="s">
        <v>304</v>
      </c>
      <c r="BM682" s="25" t="s">
        <v>6149</v>
      </c>
    </row>
    <row r="683" spans="2:65" s="1" customFormat="1" ht="22.5" customHeight="1">
      <c r="B683" s="42"/>
      <c r="C683" s="205" t="s">
        <v>87</v>
      </c>
      <c r="D683" s="205" t="s">
        <v>230</v>
      </c>
      <c r="E683" s="206" t="s">
        <v>6078</v>
      </c>
      <c r="F683" s="207" t="s">
        <v>6079</v>
      </c>
      <c r="G683" s="208" t="s">
        <v>6080</v>
      </c>
      <c r="H683" s="209">
        <v>1</v>
      </c>
      <c r="I683" s="210"/>
      <c r="J683" s="211">
        <f t="shared" si="240"/>
        <v>0</v>
      </c>
      <c r="K683" s="207" t="s">
        <v>3144</v>
      </c>
      <c r="L683" s="62"/>
      <c r="M683" s="212" t="s">
        <v>22</v>
      </c>
      <c r="N683" s="213" t="s">
        <v>50</v>
      </c>
      <c r="O683" s="43"/>
      <c r="P683" s="214">
        <f t="shared" si="241"/>
        <v>0</v>
      </c>
      <c r="Q683" s="214">
        <v>0</v>
      </c>
      <c r="R683" s="214">
        <f t="shared" si="242"/>
        <v>0</v>
      </c>
      <c r="S683" s="214">
        <v>0</v>
      </c>
      <c r="T683" s="215">
        <f t="shared" si="243"/>
        <v>0</v>
      </c>
      <c r="AR683" s="25" t="s">
        <v>304</v>
      </c>
      <c r="AT683" s="25" t="s">
        <v>230</v>
      </c>
      <c r="AU683" s="25" t="s">
        <v>87</v>
      </c>
      <c r="AY683" s="25" t="s">
        <v>228</v>
      </c>
      <c r="BE683" s="216">
        <f t="shared" si="244"/>
        <v>0</v>
      </c>
      <c r="BF683" s="216">
        <f t="shared" si="245"/>
        <v>0</v>
      </c>
      <c r="BG683" s="216">
        <f t="shared" si="246"/>
        <v>0</v>
      </c>
      <c r="BH683" s="216">
        <f t="shared" si="247"/>
        <v>0</v>
      </c>
      <c r="BI683" s="216">
        <f t="shared" si="248"/>
        <v>0</v>
      </c>
      <c r="BJ683" s="25" t="s">
        <v>24</v>
      </c>
      <c r="BK683" s="216">
        <f t="shared" si="249"/>
        <v>0</v>
      </c>
      <c r="BL683" s="25" t="s">
        <v>304</v>
      </c>
      <c r="BM683" s="25" t="s">
        <v>6150</v>
      </c>
    </row>
    <row r="684" spans="2:65" s="1" customFormat="1" ht="22.5" customHeight="1">
      <c r="B684" s="42"/>
      <c r="C684" s="205" t="s">
        <v>101</v>
      </c>
      <c r="D684" s="205" t="s">
        <v>230</v>
      </c>
      <c r="E684" s="206" t="s">
        <v>6082</v>
      </c>
      <c r="F684" s="207" t="s">
        <v>6083</v>
      </c>
      <c r="G684" s="208" t="s">
        <v>852</v>
      </c>
      <c r="H684" s="209">
        <v>20</v>
      </c>
      <c r="I684" s="210"/>
      <c r="J684" s="211">
        <f t="shared" si="240"/>
        <v>0</v>
      </c>
      <c r="K684" s="207" t="s">
        <v>3144</v>
      </c>
      <c r="L684" s="62"/>
      <c r="M684" s="212" t="s">
        <v>22</v>
      </c>
      <c r="N684" s="213" t="s">
        <v>50</v>
      </c>
      <c r="O684" s="43"/>
      <c r="P684" s="214">
        <f t="shared" si="241"/>
        <v>0</v>
      </c>
      <c r="Q684" s="214">
        <v>0</v>
      </c>
      <c r="R684" s="214">
        <f t="shared" si="242"/>
        <v>0</v>
      </c>
      <c r="S684" s="214">
        <v>0</v>
      </c>
      <c r="T684" s="215">
        <f t="shared" si="243"/>
        <v>0</v>
      </c>
      <c r="AR684" s="25" t="s">
        <v>304</v>
      </c>
      <c r="AT684" s="25" t="s">
        <v>230</v>
      </c>
      <c r="AU684" s="25" t="s">
        <v>87</v>
      </c>
      <c r="AY684" s="25" t="s">
        <v>228</v>
      </c>
      <c r="BE684" s="216">
        <f t="shared" si="244"/>
        <v>0</v>
      </c>
      <c r="BF684" s="216">
        <f t="shared" si="245"/>
        <v>0</v>
      </c>
      <c r="BG684" s="216">
        <f t="shared" si="246"/>
        <v>0</v>
      </c>
      <c r="BH684" s="216">
        <f t="shared" si="247"/>
        <v>0</v>
      </c>
      <c r="BI684" s="216">
        <f t="shared" si="248"/>
        <v>0</v>
      </c>
      <c r="BJ684" s="25" t="s">
        <v>24</v>
      </c>
      <c r="BK684" s="216">
        <f t="shared" si="249"/>
        <v>0</v>
      </c>
      <c r="BL684" s="25" t="s">
        <v>304</v>
      </c>
      <c r="BM684" s="25" t="s">
        <v>6151</v>
      </c>
    </row>
    <row r="685" spans="2:65" s="1" customFormat="1" ht="22.5" customHeight="1">
      <c r="B685" s="42"/>
      <c r="C685" s="205" t="s">
        <v>235</v>
      </c>
      <c r="D685" s="205" t="s">
        <v>230</v>
      </c>
      <c r="E685" s="206" t="s">
        <v>6085</v>
      </c>
      <c r="F685" s="207" t="s">
        <v>6086</v>
      </c>
      <c r="G685" s="208" t="s">
        <v>852</v>
      </c>
      <c r="H685" s="209">
        <v>20</v>
      </c>
      <c r="I685" s="210"/>
      <c r="J685" s="211">
        <f t="shared" si="240"/>
        <v>0</v>
      </c>
      <c r="K685" s="207" t="s">
        <v>3144</v>
      </c>
      <c r="L685" s="62"/>
      <c r="M685" s="212" t="s">
        <v>22</v>
      </c>
      <c r="N685" s="213" t="s">
        <v>50</v>
      </c>
      <c r="O685" s="43"/>
      <c r="P685" s="214">
        <f t="shared" si="241"/>
        <v>0</v>
      </c>
      <c r="Q685" s="214">
        <v>0</v>
      </c>
      <c r="R685" s="214">
        <f t="shared" si="242"/>
        <v>0</v>
      </c>
      <c r="S685" s="214">
        <v>0</v>
      </c>
      <c r="T685" s="215">
        <f t="shared" si="243"/>
        <v>0</v>
      </c>
      <c r="AR685" s="25" t="s">
        <v>304</v>
      </c>
      <c r="AT685" s="25" t="s">
        <v>230</v>
      </c>
      <c r="AU685" s="25" t="s">
        <v>87</v>
      </c>
      <c r="AY685" s="25" t="s">
        <v>228</v>
      </c>
      <c r="BE685" s="216">
        <f t="shared" si="244"/>
        <v>0</v>
      </c>
      <c r="BF685" s="216">
        <f t="shared" si="245"/>
        <v>0</v>
      </c>
      <c r="BG685" s="216">
        <f t="shared" si="246"/>
        <v>0</v>
      </c>
      <c r="BH685" s="216">
        <f t="shared" si="247"/>
        <v>0</v>
      </c>
      <c r="BI685" s="216">
        <f t="shared" si="248"/>
        <v>0</v>
      </c>
      <c r="BJ685" s="25" t="s">
        <v>24</v>
      </c>
      <c r="BK685" s="216">
        <f t="shared" si="249"/>
        <v>0</v>
      </c>
      <c r="BL685" s="25" t="s">
        <v>304</v>
      </c>
      <c r="BM685" s="25" t="s">
        <v>6152</v>
      </c>
    </row>
    <row r="686" spans="2:65" s="1" customFormat="1" ht="22.5" customHeight="1">
      <c r="B686" s="42"/>
      <c r="C686" s="205" t="s">
        <v>251</v>
      </c>
      <c r="D686" s="205" t="s">
        <v>230</v>
      </c>
      <c r="E686" s="206" t="s">
        <v>6088</v>
      </c>
      <c r="F686" s="207" t="s">
        <v>6089</v>
      </c>
      <c r="G686" s="208" t="s">
        <v>328</v>
      </c>
      <c r="H686" s="209">
        <v>690</v>
      </c>
      <c r="I686" s="210"/>
      <c r="J686" s="211">
        <f t="shared" si="240"/>
        <v>0</v>
      </c>
      <c r="K686" s="207" t="s">
        <v>3144</v>
      </c>
      <c r="L686" s="62"/>
      <c r="M686" s="212" t="s">
        <v>22</v>
      </c>
      <c r="N686" s="213" t="s">
        <v>50</v>
      </c>
      <c r="O686" s="43"/>
      <c r="P686" s="214">
        <f t="shared" si="241"/>
        <v>0</v>
      </c>
      <c r="Q686" s="214">
        <v>0</v>
      </c>
      <c r="R686" s="214">
        <f t="shared" si="242"/>
        <v>0</v>
      </c>
      <c r="S686" s="214">
        <v>0</v>
      </c>
      <c r="T686" s="215">
        <f t="shared" si="243"/>
        <v>0</v>
      </c>
      <c r="AR686" s="25" t="s">
        <v>304</v>
      </c>
      <c r="AT686" s="25" t="s">
        <v>230</v>
      </c>
      <c r="AU686" s="25" t="s">
        <v>87</v>
      </c>
      <c r="AY686" s="25" t="s">
        <v>228</v>
      </c>
      <c r="BE686" s="216">
        <f t="shared" si="244"/>
        <v>0</v>
      </c>
      <c r="BF686" s="216">
        <f t="shared" si="245"/>
        <v>0</v>
      </c>
      <c r="BG686" s="216">
        <f t="shared" si="246"/>
        <v>0</v>
      </c>
      <c r="BH686" s="216">
        <f t="shared" si="247"/>
        <v>0</v>
      </c>
      <c r="BI686" s="216">
        <f t="shared" si="248"/>
        <v>0</v>
      </c>
      <c r="BJ686" s="25" t="s">
        <v>24</v>
      </c>
      <c r="BK686" s="216">
        <f t="shared" si="249"/>
        <v>0</v>
      </c>
      <c r="BL686" s="25" t="s">
        <v>304</v>
      </c>
      <c r="BM686" s="25" t="s">
        <v>6153</v>
      </c>
    </row>
    <row r="687" spans="2:65" s="1" customFormat="1" ht="22.5" customHeight="1">
      <c r="B687" s="42"/>
      <c r="C687" s="205" t="s">
        <v>255</v>
      </c>
      <c r="D687" s="205" t="s">
        <v>230</v>
      </c>
      <c r="E687" s="206" t="s">
        <v>6091</v>
      </c>
      <c r="F687" s="207" t="s">
        <v>6092</v>
      </c>
      <c r="G687" s="208" t="s">
        <v>328</v>
      </c>
      <c r="H687" s="209">
        <v>160</v>
      </c>
      <c r="I687" s="210"/>
      <c r="J687" s="211">
        <f t="shared" si="240"/>
        <v>0</v>
      </c>
      <c r="K687" s="207" t="s">
        <v>3144</v>
      </c>
      <c r="L687" s="62"/>
      <c r="M687" s="212" t="s">
        <v>22</v>
      </c>
      <c r="N687" s="213" t="s">
        <v>50</v>
      </c>
      <c r="O687" s="43"/>
      <c r="P687" s="214">
        <f t="shared" si="241"/>
        <v>0</v>
      </c>
      <c r="Q687" s="214">
        <v>0</v>
      </c>
      <c r="R687" s="214">
        <f t="shared" si="242"/>
        <v>0</v>
      </c>
      <c r="S687" s="214">
        <v>0</v>
      </c>
      <c r="T687" s="215">
        <f t="shared" si="243"/>
        <v>0</v>
      </c>
      <c r="AR687" s="25" t="s">
        <v>304</v>
      </c>
      <c r="AT687" s="25" t="s">
        <v>230</v>
      </c>
      <c r="AU687" s="25" t="s">
        <v>87</v>
      </c>
      <c r="AY687" s="25" t="s">
        <v>228</v>
      </c>
      <c r="BE687" s="216">
        <f t="shared" si="244"/>
        <v>0</v>
      </c>
      <c r="BF687" s="216">
        <f t="shared" si="245"/>
        <v>0</v>
      </c>
      <c r="BG687" s="216">
        <f t="shared" si="246"/>
        <v>0</v>
      </c>
      <c r="BH687" s="216">
        <f t="shared" si="247"/>
        <v>0</v>
      </c>
      <c r="BI687" s="216">
        <f t="shared" si="248"/>
        <v>0</v>
      </c>
      <c r="BJ687" s="25" t="s">
        <v>24</v>
      </c>
      <c r="BK687" s="216">
        <f t="shared" si="249"/>
        <v>0</v>
      </c>
      <c r="BL687" s="25" t="s">
        <v>304</v>
      </c>
      <c r="BM687" s="25" t="s">
        <v>6154</v>
      </c>
    </row>
    <row r="688" spans="2:65" s="1" customFormat="1" ht="22.5" customHeight="1">
      <c r="B688" s="42"/>
      <c r="C688" s="205" t="s">
        <v>260</v>
      </c>
      <c r="D688" s="205" t="s">
        <v>230</v>
      </c>
      <c r="E688" s="206" t="s">
        <v>6094</v>
      </c>
      <c r="F688" s="207" t="s">
        <v>6095</v>
      </c>
      <c r="G688" s="208" t="s">
        <v>263</v>
      </c>
      <c r="H688" s="209">
        <v>150</v>
      </c>
      <c r="I688" s="210"/>
      <c r="J688" s="211">
        <f t="shared" si="240"/>
        <v>0</v>
      </c>
      <c r="K688" s="207" t="s">
        <v>3144</v>
      </c>
      <c r="L688" s="62"/>
      <c r="M688" s="212" t="s">
        <v>22</v>
      </c>
      <c r="N688" s="213" t="s">
        <v>50</v>
      </c>
      <c r="O688" s="43"/>
      <c r="P688" s="214">
        <f t="shared" si="241"/>
        <v>0</v>
      </c>
      <c r="Q688" s="214">
        <v>0</v>
      </c>
      <c r="R688" s="214">
        <f t="shared" si="242"/>
        <v>0</v>
      </c>
      <c r="S688" s="214">
        <v>0</v>
      </c>
      <c r="T688" s="215">
        <f t="shared" si="243"/>
        <v>0</v>
      </c>
      <c r="AR688" s="25" t="s">
        <v>304</v>
      </c>
      <c r="AT688" s="25" t="s">
        <v>230</v>
      </c>
      <c r="AU688" s="25" t="s">
        <v>87</v>
      </c>
      <c r="AY688" s="25" t="s">
        <v>228</v>
      </c>
      <c r="BE688" s="216">
        <f t="shared" si="244"/>
        <v>0</v>
      </c>
      <c r="BF688" s="216">
        <f t="shared" si="245"/>
        <v>0</v>
      </c>
      <c r="BG688" s="216">
        <f t="shared" si="246"/>
        <v>0</v>
      </c>
      <c r="BH688" s="216">
        <f t="shared" si="247"/>
        <v>0</v>
      </c>
      <c r="BI688" s="216">
        <f t="shared" si="248"/>
        <v>0</v>
      </c>
      <c r="BJ688" s="25" t="s">
        <v>24</v>
      </c>
      <c r="BK688" s="216">
        <f t="shared" si="249"/>
        <v>0</v>
      </c>
      <c r="BL688" s="25" t="s">
        <v>304</v>
      </c>
      <c r="BM688" s="25" t="s">
        <v>6155</v>
      </c>
    </row>
    <row r="689" spans="2:65" s="1" customFormat="1" ht="22.5" customHeight="1">
      <c r="B689" s="42"/>
      <c r="C689" s="205" t="s">
        <v>267</v>
      </c>
      <c r="D689" s="205" t="s">
        <v>230</v>
      </c>
      <c r="E689" s="206" t="s">
        <v>6097</v>
      </c>
      <c r="F689" s="207" t="s">
        <v>6098</v>
      </c>
      <c r="G689" s="208" t="s">
        <v>328</v>
      </c>
      <c r="H689" s="209">
        <v>160</v>
      </c>
      <c r="I689" s="210"/>
      <c r="J689" s="211">
        <f t="shared" si="240"/>
        <v>0</v>
      </c>
      <c r="K689" s="207" t="s">
        <v>3144</v>
      </c>
      <c r="L689" s="62"/>
      <c r="M689" s="212" t="s">
        <v>22</v>
      </c>
      <c r="N689" s="213" t="s">
        <v>50</v>
      </c>
      <c r="O689" s="43"/>
      <c r="P689" s="214">
        <f t="shared" si="241"/>
        <v>0</v>
      </c>
      <c r="Q689" s="214">
        <v>0</v>
      </c>
      <c r="R689" s="214">
        <f t="shared" si="242"/>
        <v>0</v>
      </c>
      <c r="S689" s="214">
        <v>0</v>
      </c>
      <c r="T689" s="215">
        <f t="shared" si="243"/>
        <v>0</v>
      </c>
      <c r="AR689" s="25" t="s">
        <v>304</v>
      </c>
      <c r="AT689" s="25" t="s">
        <v>230</v>
      </c>
      <c r="AU689" s="25" t="s">
        <v>87</v>
      </c>
      <c r="AY689" s="25" t="s">
        <v>228</v>
      </c>
      <c r="BE689" s="216">
        <f t="shared" si="244"/>
        <v>0</v>
      </c>
      <c r="BF689" s="216">
        <f t="shared" si="245"/>
        <v>0</v>
      </c>
      <c r="BG689" s="216">
        <f t="shared" si="246"/>
        <v>0</v>
      </c>
      <c r="BH689" s="216">
        <f t="shared" si="247"/>
        <v>0</v>
      </c>
      <c r="BI689" s="216">
        <f t="shared" si="248"/>
        <v>0</v>
      </c>
      <c r="BJ689" s="25" t="s">
        <v>24</v>
      </c>
      <c r="BK689" s="216">
        <f t="shared" si="249"/>
        <v>0</v>
      </c>
      <c r="BL689" s="25" t="s">
        <v>304</v>
      </c>
      <c r="BM689" s="25" t="s">
        <v>6156</v>
      </c>
    </row>
    <row r="690" spans="2:65" s="1" customFormat="1" ht="22.5" customHeight="1">
      <c r="B690" s="42"/>
      <c r="C690" s="205" t="s">
        <v>272</v>
      </c>
      <c r="D690" s="205" t="s">
        <v>230</v>
      </c>
      <c r="E690" s="206" t="s">
        <v>6100</v>
      </c>
      <c r="F690" s="207" t="s">
        <v>6101</v>
      </c>
      <c r="G690" s="208" t="s">
        <v>362</v>
      </c>
      <c r="H690" s="209">
        <v>30</v>
      </c>
      <c r="I690" s="210"/>
      <c r="J690" s="211">
        <f t="shared" si="240"/>
        <v>0</v>
      </c>
      <c r="K690" s="207" t="s">
        <v>3144</v>
      </c>
      <c r="L690" s="62"/>
      <c r="M690" s="212" t="s">
        <v>22</v>
      </c>
      <c r="N690" s="213" t="s">
        <v>50</v>
      </c>
      <c r="O690" s="43"/>
      <c r="P690" s="214">
        <f t="shared" si="241"/>
        <v>0</v>
      </c>
      <c r="Q690" s="214">
        <v>0</v>
      </c>
      <c r="R690" s="214">
        <f t="shared" si="242"/>
        <v>0</v>
      </c>
      <c r="S690" s="214">
        <v>0</v>
      </c>
      <c r="T690" s="215">
        <f t="shared" si="243"/>
        <v>0</v>
      </c>
      <c r="AR690" s="25" t="s">
        <v>304</v>
      </c>
      <c r="AT690" s="25" t="s">
        <v>230</v>
      </c>
      <c r="AU690" s="25" t="s">
        <v>87</v>
      </c>
      <c r="AY690" s="25" t="s">
        <v>228</v>
      </c>
      <c r="BE690" s="216">
        <f t="shared" si="244"/>
        <v>0</v>
      </c>
      <c r="BF690" s="216">
        <f t="shared" si="245"/>
        <v>0</v>
      </c>
      <c r="BG690" s="216">
        <f t="shared" si="246"/>
        <v>0</v>
      </c>
      <c r="BH690" s="216">
        <f t="shared" si="247"/>
        <v>0</v>
      </c>
      <c r="BI690" s="216">
        <f t="shared" si="248"/>
        <v>0</v>
      </c>
      <c r="BJ690" s="25" t="s">
        <v>24</v>
      </c>
      <c r="BK690" s="216">
        <f t="shared" si="249"/>
        <v>0</v>
      </c>
      <c r="BL690" s="25" t="s">
        <v>304</v>
      </c>
      <c r="BM690" s="25" t="s">
        <v>6157</v>
      </c>
    </row>
    <row r="691" spans="2:65" s="1" customFormat="1" ht="22.5" customHeight="1">
      <c r="B691" s="42"/>
      <c r="C691" s="205" t="s">
        <v>29</v>
      </c>
      <c r="D691" s="205" t="s">
        <v>230</v>
      </c>
      <c r="E691" s="206" t="s">
        <v>6103</v>
      </c>
      <c r="F691" s="207" t="s">
        <v>6104</v>
      </c>
      <c r="G691" s="208" t="s">
        <v>852</v>
      </c>
      <c r="H691" s="209">
        <v>1</v>
      </c>
      <c r="I691" s="210"/>
      <c r="J691" s="211">
        <f t="shared" si="240"/>
        <v>0</v>
      </c>
      <c r="K691" s="207" t="s">
        <v>3144</v>
      </c>
      <c r="L691" s="62"/>
      <c r="M691" s="212" t="s">
        <v>22</v>
      </c>
      <c r="N691" s="213" t="s">
        <v>50</v>
      </c>
      <c r="O691" s="43"/>
      <c r="P691" s="214">
        <f t="shared" si="241"/>
        <v>0</v>
      </c>
      <c r="Q691" s="214">
        <v>0</v>
      </c>
      <c r="R691" s="214">
        <f t="shared" si="242"/>
        <v>0</v>
      </c>
      <c r="S691" s="214">
        <v>0</v>
      </c>
      <c r="T691" s="215">
        <f t="shared" si="243"/>
        <v>0</v>
      </c>
      <c r="AR691" s="25" t="s">
        <v>304</v>
      </c>
      <c r="AT691" s="25" t="s">
        <v>230</v>
      </c>
      <c r="AU691" s="25" t="s">
        <v>87</v>
      </c>
      <c r="AY691" s="25" t="s">
        <v>228</v>
      </c>
      <c r="BE691" s="216">
        <f t="shared" si="244"/>
        <v>0</v>
      </c>
      <c r="BF691" s="216">
        <f t="shared" si="245"/>
        <v>0</v>
      </c>
      <c r="BG691" s="216">
        <f t="shared" si="246"/>
        <v>0</v>
      </c>
      <c r="BH691" s="216">
        <f t="shared" si="247"/>
        <v>0</v>
      </c>
      <c r="BI691" s="216">
        <f t="shared" si="248"/>
        <v>0</v>
      </c>
      <c r="BJ691" s="25" t="s">
        <v>24</v>
      </c>
      <c r="BK691" s="216">
        <f t="shared" si="249"/>
        <v>0</v>
      </c>
      <c r="BL691" s="25" t="s">
        <v>304</v>
      </c>
      <c r="BM691" s="25" t="s">
        <v>6158</v>
      </c>
    </row>
    <row r="692" spans="2:65" s="1" customFormat="1" ht="22.5" customHeight="1">
      <c r="B692" s="42"/>
      <c r="C692" s="205" t="s">
        <v>280</v>
      </c>
      <c r="D692" s="205" t="s">
        <v>230</v>
      </c>
      <c r="E692" s="206" t="s">
        <v>6106</v>
      </c>
      <c r="F692" s="207" t="s">
        <v>6107</v>
      </c>
      <c r="G692" s="208" t="s">
        <v>852</v>
      </c>
      <c r="H692" s="209">
        <v>10</v>
      </c>
      <c r="I692" s="210"/>
      <c r="J692" s="211">
        <f t="shared" si="240"/>
        <v>0</v>
      </c>
      <c r="K692" s="207" t="s">
        <v>3144</v>
      </c>
      <c r="L692" s="62"/>
      <c r="M692" s="212" t="s">
        <v>22</v>
      </c>
      <c r="N692" s="213" t="s">
        <v>50</v>
      </c>
      <c r="O692" s="43"/>
      <c r="P692" s="214">
        <f t="shared" si="241"/>
        <v>0</v>
      </c>
      <c r="Q692" s="214">
        <v>0</v>
      </c>
      <c r="R692" s="214">
        <f t="shared" si="242"/>
        <v>0</v>
      </c>
      <c r="S692" s="214">
        <v>0</v>
      </c>
      <c r="T692" s="215">
        <f t="shared" si="243"/>
        <v>0</v>
      </c>
      <c r="AR692" s="25" t="s">
        <v>304</v>
      </c>
      <c r="AT692" s="25" t="s">
        <v>230</v>
      </c>
      <c r="AU692" s="25" t="s">
        <v>87</v>
      </c>
      <c r="AY692" s="25" t="s">
        <v>228</v>
      </c>
      <c r="BE692" s="216">
        <f t="shared" si="244"/>
        <v>0</v>
      </c>
      <c r="BF692" s="216">
        <f t="shared" si="245"/>
        <v>0</v>
      </c>
      <c r="BG692" s="216">
        <f t="shared" si="246"/>
        <v>0</v>
      </c>
      <c r="BH692" s="216">
        <f t="shared" si="247"/>
        <v>0</v>
      </c>
      <c r="BI692" s="216">
        <f t="shared" si="248"/>
        <v>0</v>
      </c>
      <c r="BJ692" s="25" t="s">
        <v>24</v>
      </c>
      <c r="BK692" s="216">
        <f t="shared" si="249"/>
        <v>0</v>
      </c>
      <c r="BL692" s="25" t="s">
        <v>304</v>
      </c>
      <c r="BM692" s="25" t="s">
        <v>6159</v>
      </c>
    </row>
    <row r="693" spans="2:65" s="1" customFormat="1" ht="22.5" customHeight="1">
      <c r="B693" s="42"/>
      <c r="C693" s="205" t="s">
        <v>285</v>
      </c>
      <c r="D693" s="205" t="s">
        <v>230</v>
      </c>
      <c r="E693" s="206" t="s">
        <v>6109</v>
      </c>
      <c r="F693" s="207" t="s">
        <v>6110</v>
      </c>
      <c r="G693" s="208" t="s">
        <v>852</v>
      </c>
      <c r="H693" s="209">
        <v>6</v>
      </c>
      <c r="I693" s="210"/>
      <c r="J693" s="211">
        <f t="shared" si="240"/>
        <v>0</v>
      </c>
      <c r="K693" s="207" t="s">
        <v>3144</v>
      </c>
      <c r="L693" s="62"/>
      <c r="M693" s="212" t="s">
        <v>22</v>
      </c>
      <c r="N693" s="213" t="s">
        <v>50</v>
      </c>
      <c r="O693" s="43"/>
      <c r="P693" s="214">
        <f t="shared" si="241"/>
        <v>0</v>
      </c>
      <c r="Q693" s="214">
        <v>0</v>
      </c>
      <c r="R693" s="214">
        <f t="shared" si="242"/>
        <v>0</v>
      </c>
      <c r="S693" s="214">
        <v>0</v>
      </c>
      <c r="T693" s="215">
        <f t="shared" si="243"/>
        <v>0</v>
      </c>
      <c r="AR693" s="25" t="s">
        <v>304</v>
      </c>
      <c r="AT693" s="25" t="s">
        <v>230</v>
      </c>
      <c r="AU693" s="25" t="s">
        <v>87</v>
      </c>
      <c r="AY693" s="25" t="s">
        <v>228</v>
      </c>
      <c r="BE693" s="216">
        <f t="shared" si="244"/>
        <v>0</v>
      </c>
      <c r="BF693" s="216">
        <f t="shared" si="245"/>
        <v>0</v>
      </c>
      <c r="BG693" s="216">
        <f t="shared" si="246"/>
        <v>0</v>
      </c>
      <c r="BH693" s="216">
        <f t="shared" si="247"/>
        <v>0</v>
      </c>
      <c r="BI693" s="216">
        <f t="shared" si="248"/>
        <v>0</v>
      </c>
      <c r="BJ693" s="25" t="s">
        <v>24</v>
      </c>
      <c r="BK693" s="216">
        <f t="shared" si="249"/>
        <v>0</v>
      </c>
      <c r="BL693" s="25" t="s">
        <v>304</v>
      </c>
      <c r="BM693" s="25" t="s">
        <v>6160</v>
      </c>
    </row>
    <row r="694" spans="2:65" s="1" customFormat="1" ht="22.5" customHeight="1">
      <c r="B694" s="42"/>
      <c r="C694" s="205" t="s">
        <v>290</v>
      </c>
      <c r="D694" s="205" t="s">
        <v>230</v>
      </c>
      <c r="E694" s="206" t="s">
        <v>6112</v>
      </c>
      <c r="F694" s="207" t="s">
        <v>6113</v>
      </c>
      <c r="G694" s="208" t="s">
        <v>328</v>
      </c>
      <c r="H694" s="209">
        <v>80</v>
      </c>
      <c r="I694" s="210"/>
      <c r="J694" s="211">
        <f t="shared" si="240"/>
        <v>0</v>
      </c>
      <c r="K694" s="207" t="s">
        <v>3144</v>
      </c>
      <c r="L694" s="62"/>
      <c r="M694" s="212" t="s">
        <v>22</v>
      </c>
      <c r="N694" s="213" t="s">
        <v>50</v>
      </c>
      <c r="O694" s="43"/>
      <c r="P694" s="214">
        <f t="shared" si="241"/>
        <v>0</v>
      </c>
      <c r="Q694" s="214">
        <v>0</v>
      </c>
      <c r="R694" s="214">
        <f t="shared" si="242"/>
        <v>0</v>
      </c>
      <c r="S694" s="214">
        <v>0</v>
      </c>
      <c r="T694" s="215">
        <f t="shared" si="243"/>
        <v>0</v>
      </c>
      <c r="AR694" s="25" t="s">
        <v>304</v>
      </c>
      <c r="AT694" s="25" t="s">
        <v>230</v>
      </c>
      <c r="AU694" s="25" t="s">
        <v>87</v>
      </c>
      <c r="AY694" s="25" t="s">
        <v>228</v>
      </c>
      <c r="BE694" s="216">
        <f t="shared" si="244"/>
        <v>0</v>
      </c>
      <c r="BF694" s="216">
        <f t="shared" si="245"/>
        <v>0</v>
      </c>
      <c r="BG694" s="216">
        <f t="shared" si="246"/>
        <v>0</v>
      </c>
      <c r="BH694" s="216">
        <f t="shared" si="247"/>
        <v>0</v>
      </c>
      <c r="BI694" s="216">
        <f t="shared" si="248"/>
        <v>0</v>
      </c>
      <c r="BJ694" s="25" t="s">
        <v>24</v>
      </c>
      <c r="BK694" s="216">
        <f t="shared" si="249"/>
        <v>0</v>
      </c>
      <c r="BL694" s="25" t="s">
        <v>304</v>
      </c>
      <c r="BM694" s="25" t="s">
        <v>6161</v>
      </c>
    </row>
    <row r="695" spans="2:65" s="1" customFormat="1" ht="22.5" customHeight="1">
      <c r="B695" s="42"/>
      <c r="C695" s="205" t="s">
        <v>295</v>
      </c>
      <c r="D695" s="205" t="s">
        <v>230</v>
      </c>
      <c r="E695" s="206" t="s">
        <v>6115</v>
      </c>
      <c r="F695" s="207" t="s">
        <v>6116</v>
      </c>
      <c r="G695" s="208" t="s">
        <v>3542</v>
      </c>
      <c r="H695" s="209">
        <v>90</v>
      </c>
      <c r="I695" s="210"/>
      <c r="J695" s="211">
        <f t="shared" si="240"/>
        <v>0</v>
      </c>
      <c r="K695" s="207" t="s">
        <v>3144</v>
      </c>
      <c r="L695" s="62"/>
      <c r="M695" s="212" t="s">
        <v>22</v>
      </c>
      <c r="N695" s="213" t="s">
        <v>50</v>
      </c>
      <c r="O695" s="43"/>
      <c r="P695" s="214">
        <f t="shared" si="241"/>
        <v>0</v>
      </c>
      <c r="Q695" s="214">
        <v>0</v>
      </c>
      <c r="R695" s="214">
        <f t="shared" si="242"/>
        <v>0</v>
      </c>
      <c r="S695" s="214">
        <v>0</v>
      </c>
      <c r="T695" s="215">
        <f t="shared" si="243"/>
        <v>0</v>
      </c>
      <c r="AR695" s="25" t="s">
        <v>304</v>
      </c>
      <c r="AT695" s="25" t="s">
        <v>230</v>
      </c>
      <c r="AU695" s="25" t="s">
        <v>87</v>
      </c>
      <c r="AY695" s="25" t="s">
        <v>228</v>
      </c>
      <c r="BE695" s="216">
        <f t="shared" si="244"/>
        <v>0</v>
      </c>
      <c r="BF695" s="216">
        <f t="shared" si="245"/>
        <v>0</v>
      </c>
      <c r="BG695" s="216">
        <f t="shared" si="246"/>
        <v>0</v>
      </c>
      <c r="BH695" s="216">
        <f t="shared" si="247"/>
        <v>0</v>
      </c>
      <c r="BI695" s="216">
        <f t="shared" si="248"/>
        <v>0</v>
      </c>
      <c r="BJ695" s="25" t="s">
        <v>24</v>
      </c>
      <c r="BK695" s="216">
        <f t="shared" si="249"/>
        <v>0</v>
      </c>
      <c r="BL695" s="25" t="s">
        <v>304</v>
      </c>
      <c r="BM695" s="25" t="s">
        <v>6162</v>
      </c>
    </row>
    <row r="696" spans="2:65" s="11" customFormat="1" ht="37.35" customHeight="1">
      <c r="B696" s="188"/>
      <c r="C696" s="189"/>
      <c r="D696" s="190" t="s">
        <v>78</v>
      </c>
      <c r="E696" s="191" t="s">
        <v>3349</v>
      </c>
      <c r="F696" s="191" t="s">
        <v>6163</v>
      </c>
      <c r="G696" s="189"/>
      <c r="H696" s="189"/>
      <c r="I696" s="192"/>
      <c r="J696" s="193">
        <f>BK696</f>
        <v>0</v>
      </c>
      <c r="K696" s="189"/>
      <c r="L696" s="194"/>
      <c r="M696" s="195"/>
      <c r="N696" s="196"/>
      <c r="O696" s="196"/>
      <c r="P696" s="197">
        <f>P697</f>
        <v>0</v>
      </c>
      <c r="Q696" s="196"/>
      <c r="R696" s="197">
        <f>R697</f>
        <v>0</v>
      </c>
      <c r="S696" s="196"/>
      <c r="T696" s="198">
        <f>T697</f>
        <v>0</v>
      </c>
      <c r="AR696" s="199" t="s">
        <v>87</v>
      </c>
      <c r="AT696" s="200" t="s">
        <v>78</v>
      </c>
      <c r="AU696" s="200" t="s">
        <v>79</v>
      </c>
      <c r="AY696" s="199" t="s">
        <v>228</v>
      </c>
      <c r="BK696" s="201">
        <f>BK697</f>
        <v>0</v>
      </c>
    </row>
    <row r="697" spans="2:65" s="11" customFormat="1" ht="19.899999999999999" customHeight="1">
      <c r="B697" s="188"/>
      <c r="C697" s="189"/>
      <c r="D697" s="202" t="s">
        <v>78</v>
      </c>
      <c r="E697" s="203" t="s">
        <v>3323</v>
      </c>
      <c r="F697" s="203" t="s">
        <v>6074</v>
      </c>
      <c r="G697" s="189"/>
      <c r="H697" s="189"/>
      <c r="I697" s="192"/>
      <c r="J697" s="204">
        <f>BK697</f>
        <v>0</v>
      </c>
      <c r="K697" s="189"/>
      <c r="L697" s="194"/>
      <c r="M697" s="195"/>
      <c r="N697" s="196"/>
      <c r="O697" s="196"/>
      <c r="P697" s="197">
        <f>SUM(P698:P711)</f>
        <v>0</v>
      </c>
      <c r="Q697" s="196"/>
      <c r="R697" s="197">
        <f>SUM(R698:R711)</f>
        <v>0</v>
      </c>
      <c r="S697" s="196"/>
      <c r="T697" s="198">
        <f>SUM(T698:T711)</f>
        <v>0</v>
      </c>
      <c r="AR697" s="199" t="s">
        <v>87</v>
      </c>
      <c r="AT697" s="200" t="s">
        <v>78</v>
      </c>
      <c r="AU697" s="200" t="s">
        <v>24</v>
      </c>
      <c r="AY697" s="199" t="s">
        <v>228</v>
      </c>
      <c r="BK697" s="201">
        <f>SUM(BK698:BK711)</f>
        <v>0</v>
      </c>
    </row>
    <row r="698" spans="2:65" s="1" customFormat="1" ht="22.5" customHeight="1">
      <c r="B698" s="42"/>
      <c r="C698" s="205" t="s">
        <v>24</v>
      </c>
      <c r="D698" s="205" t="s">
        <v>230</v>
      </c>
      <c r="E698" s="206" t="s">
        <v>6075</v>
      </c>
      <c r="F698" s="207" t="s">
        <v>6076</v>
      </c>
      <c r="G698" s="208" t="s">
        <v>852</v>
      </c>
      <c r="H698" s="209">
        <v>1</v>
      </c>
      <c r="I698" s="210"/>
      <c r="J698" s="211">
        <f t="shared" ref="J698:J711" si="250">ROUND(I698*H698,2)</f>
        <v>0</v>
      </c>
      <c r="K698" s="207" t="s">
        <v>3144</v>
      </c>
      <c r="L698" s="62"/>
      <c r="M698" s="212" t="s">
        <v>22</v>
      </c>
      <c r="N698" s="213" t="s">
        <v>50</v>
      </c>
      <c r="O698" s="43"/>
      <c r="P698" s="214">
        <f t="shared" ref="P698:P711" si="251">O698*H698</f>
        <v>0</v>
      </c>
      <c r="Q698" s="214">
        <v>0</v>
      </c>
      <c r="R698" s="214">
        <f t="shared" ref="R698:R711" si="252">Q698*H698</f>
        <v>0</v>
      </c>
      <c r="S698" s="214">
        <v>0</v>
      </c>
      <c r="T698" s="215">
        <f t="shared" ref="T698:T711" si="253">S698*H698</f>
        <v>0</v>
      </c>
      <c r="AR698" s="25" t="s">
        <v>304</v>
      </c>
      <c r="AT698" s="25" t="s">
        <v>230</v>
      </c>
      <c r="AU698" s="25" t="s">
        <v>87</v>
      </c>
      <c r="AY698" s="25" t="s">
        <v>228</v>
      </c>
      <c r="BE698" s="216">
        <f t="shared" ref="BE698:BE711" si="254">IF(N698="základní",J698,0)</f>
        <v>0</v>
      </c>
      <c r="BF698" s="216">
        <f t="shared" ref="BF698:BF711" si="255">IF(N698="snížená",J698,0)</f>
        <v>0</v>
      </c>
      <c r="BG698" s="216">
        <f t="shared" ref="BG698:BG711" si="256">IF(N698="zákl. přenesená",J698,0)</f>
        <v>0</v>
      </c>
      <c r="BH698" s="216">
        <f t="shared" ref="BH698:BH711" si="257">IF(N698="sníž. přenesená",J698,0)</f>
        <v>0</v>
      </c>
      <c r="BI698" s="216">
        <f t="shared" ref="BI698:BI711" si="258">IF(N698="nulová",J698,0)</f>
        <v>0</v>
      </c>
      <c r="BJ698" s="25" t="s">
        <v>24</v>
      </c>
      <c r="BK698" s="216">
        <f t="shared" ref="BK698:BK711" si="259">ROUND(I698*H698,2)</f>
        <v>0</v>
      </c>
      <c r="BL698" s="25" t="s">
        <v>304</v>
      </c>
      <c r="BM698" s="25" t="s">
        <v>6164</v>
      </c>
    </row>
    <row r="699" spans="2:65" s="1" customFormat="1" ht="22.5" customHeight="1">
      <c r="B699" s="42"/>
      <c r="C699" s="205" t="s">
        <v>87</v>
      </c>
      <c r="D699" s="205" t="s">
        <v>230</v>
      </c>
      <c r="E699" s="206" t="s">
        <v>6078</v>
      </c>
      <c r="F699" s="207" t="s">
        <v>6079</v>
      </c>
      <c r="G699" s="208" t="s">
        <v>6080</v>
      </c>
      <c r="H699" s="209">
        <v>1</v>
      </c>
      <c r="I699" s="210"/>
      <c r="J699" s="211">
        <f t="shared" si="250"/>
        <v>0</v>
      </c>
      <c r="K699" s="207" t="s">
        <v>3144</v>
      </c>
      <c r="L699" s="62"/>
      <c r="M699" s="212" t="s">
        <v>22</v>
      </c>
      <c r="N699" s="213" t="s">
        <v>50</v>
      </c>
      <c r="O699" s="43"/>
      <c r="P699" s="214">
        <f t="shared" si="251"/>
        <v>0</v>
      </c>
      <c r="Q699" s="214">
        <v>0</v>
      </c>
      <c r="R699" s="214">
        <f t="shared" si="252"/>
        <v>0</v>
      </c>
      <c r="S699" s="214">
        <v>0</v>
      </c>
      <c r="T699" s="215">
        <f t="shared" si="253"/>
        <v>0</v>
      </c>
      <c r="AR699" s="25" t="s">
        <v>304</v>
      </c>
      <c r="AT699" s="25" t="s">
        <v>230</v>
      </c>
      <c r="AU699" s="25" t="s">
        <v>87</v>
      </c>
      <c r="AY699" s="25" t="s">
        <v>228</v>
      </c>
      <c r="BE699" s="216">
        <f t="shared" si="254"/>
        <v>0</v>
      </c>
      <c r="BF699" s="216">
        <f t="shared" si="255"/>
        <v>0</v>
      </c>
      <c r="BG699" s="216">
        <f t="shared" si="256"/>
        <v>0</v>
      </c>
      <c r="BH699" s="216">
        <f t="shared" si="257"/>
        <v>0</v>
      </c>
      <c r="BI699" s="216">
        <f t="shared" si="258"/>
        <v>0</v>
      </c>
      <c r="BJ699" s="25" t="s">
        <v>24</v>
      </c>
      <c r="BK699" s="216">
        <f t="shared" si="259"/>
        <v>0</v>
      </c>
      <c r="BL699" s="25" t="s">
        <v>304</v>
      </c>
      <c r="BM699" s="25" t="s">
        <v>6165</v>
      </c>
    </row>
    <row r="700" spans="2:65" s="1" customFormat="1" ht="22.5" customHeight="1">
      <c r="B700" s="42"/>
      <c r="C700" s="205" t="s">
        <v>101</v>
      </c>
      <c r="D700" s="205" t="s">
        <v>230</v>
      </c>
      <c r="E700" s="206" t="s">
        <v>6082</v>
      </c>
      <c r="F700" s="207" t="s">
        <v>6083</v>
      </c>
      <c r="G700" s="208" t="s">
        <v>852</v>
      </c>
      <c r="H700" s="209">
        <v>24</v>
      </c>
      <c r="I700" s="210"/>
      <c r="J700" s="211">
        <f t="shared" si="250"/>
        <v>0</v>
      </c>
      <c r="K700" s="207" t="s">
        <v>3144</v>
      </c>
      <c r="L700" s="62"/>
      <c r="M700" s="212" t="s">
        <v>22</v>
      </c>
      <c r="N700" s="213" t="s">
        <v>50</v>
      </c>
      <c r="O700" s="43"/>
      <c r="P700" s="214">
        <f t="shared" si="251"/>
        <v>0</v>
      </c>
      <c r="Q700" s="214">
        <v>0</v>
      </c>
      <c r="R700" s="214">
        <f t="shared" si="252"/>
        <v>0</v>
      </c>
      <c r="S700" s="214">
        <v>0</v>
      </c>
      <c r="T700" s="215">
        <f t="shared" si="253"/>
        <v>0</v>
      </c>
      <c r="AR700" s="25" t="s">
        <v>304</v>
      </c>
      <c r="AT700" s="25" t="s">
        <v>230</v>
      </c>
      <c r="AU700" s="25" t="s">
        <v>87</v>
      </c>
      <c r="AY700" s="25" t="s">
        <v>228</v>
      </c>
      <c r="BE700" s="216">
        <f t="shared" si="254"/>
        <v>0</v>
      </c>
      <c r="BF700" s="216">
        <f t="shared" si="255"/>
        <v>0</v>
      </c>
      <c r="BG700" s="216">
        <f t="shared" si="256"/>
        <v>0</v>
      </c>
      <c r="BH700" s="216">
        <f t="shared" si="257"/>
        <v>0</v>
      </c>
      <c r="BI700" s="216">
        <f t="shared" si="258"/>
        <v>0</v>
      </c>
      <c r="BJ700" s="25" t="s">
        <v>24</v>
      </c>
      <c r="BK700" s="216">
        <f t="shared" si="259"/>
        <v>0</v>
      </c>
      <c r="BL700" s="25" t="s">
        <v>304</v>
      </c>
      <c r="BM700" s="25" t="s">
        <v>6166</v>
      </c>
    </row>
    <row r="701" spans="2:65" s="1" customFormat="1" ht="22.5" customHeight="1">
      <c r="B701" s="42"/>
      <c r="C701" s="205" t="s">
        <v>235</v>
      </c>
      <c r="D701" s="205" t="s">
        <v>230</v>
      </c>
      <c r="E701" s="206" t="s">
        <v>6085</v>
      </c>
      <c r="F701" s="207" t="s">
        <v>6086</v>
      </c>
      <c r="G701" s="208" t="s">
        <v>852</v>
      </c>
      <c r="H701" s="209">
        <v>24</v>
      </c>
      <c r="I701" s="210"/>
      <c r="J701" s="211">
        <f t="shared" si="250"/>
        <v>0</v>
      </c>
      <c r="K701" s="207" t="s">
        <v>3144</v>
      </c>
      <c r="L701" s="62"/>
      <c r="M701" s="212" t="s">
        <v>22</v>
      </c>
      <c r="N701" s="213" t="s">
        <v>50</v>
      </c>
      <c r="O701" s="43"/>
      <c r="P701" s="214">
        <f t="shared" si="251"/>
        <v>0</v>
      </c>
      <c r="Q701" s="214">
        <v>0</v>
      </c>
      <c r="R701" s="214">
        <f t="shared" si="252"/>
        <v>0</v>
      </c>
      <c r="S701" s="214">
        <v>0</v>
      </c>
      <c r="T701" s="215">
        <f t="shared" si="253"/>
        <v>0</v>
      </c>
      <c r="AR701" s="25" t="s">
        <v>304</v>
      </c>
      <c r="AT701" s="25" t="s">
        <v>230</v>
      </c>
      <c r="AU701" s="25" t="s">
        <v>87</v>
      </c>
      <c r="AY701" s="25" t="s">
        <v>228</v>
      </c>
      <c r="BE701" s="216">
        <f t="shared" si="254"/>
        <v>0</v>
      </c>
      <c r="BF701" s="216">
        <f t="shared" si="255"/>
        <v>0</v>
      </c>
      <c r="BG701" s="216">
        <f t="shared" si="256"/>
        <v>0</v>
      </c>
      <c r="BH701" s="216">
        <f t="shared" si="257"/>
        <v>0</v>
      </c>
      <c r="BI701" s="216">
        <f t="shared" si="258"/>
        <v>0</v>
      </c>
      <c r="BJ701" s="25" t="s">
        <v>24</v>
      </c>
      <c r="BK701" s="216">
        <f t="shared" si="259"/>
        <v>0</v>
      </c>
      <c r="BL701" s="25" t="s">
        <v>304</v>
      </c>
      <c r="BM701" s="25" t="s">
        <v>6167</v>
      </c>
    </row>
    <row r="702" spans="2:65" s="1" customFormat="1" ht="22.5" customHeight="1">
      <c r="B702" s="42"/>
      <c r="C702" s="205" t="s">
        <v>251</v>
      </c>
      <c r="D702" s="205" t="s">
        <v>230</v>
      </c>
      <c r="E702" s="206" t="s">
        <v>6088</v>
      </c>
      <c r="F702" s="207" t="s">
        <v>6089</v>
      </c>
      <c r="G702" s="208" t="s">
        <v>328</v>
      </c>
      <c r="H702" s="209">
        <v>1120</v>
      </c>
      <c r="I702" s="210"/>
      <c r="J702" s="211">
        <f t="shared" si="250"/>
        <v>0</v>
      </c>
      <c r="K702" s="207" t="s">
        <v>3144</v>
      </c>
      <c r="L702" s="62"/>
      <c r="M702" s="212" t="s">
        <v>22</v>
      </c>
      <c r="N702" s="213" t="s">
        <v>50</v>
      </c>
      <c r="O702" s="43"/>
      <c r="P702" s="214">
        <f t="shared" si="251"/>
        <v>0</v>
      </c>
      <c r="Q702" s="214">
        <v>0</v>
      </c>
      <c r="R702" s="214">
        <f t="shared" si="252"/>
        <v>0</v>
      </c>
      <c r="S702" s="214">
        <v>0</v>
      </c>
      <c r="T702" s="215">
        <f t="shared" si="253"/>
        <v>0</v>
      </c>
      <c r="AR702" s="25" t="s">
        <v>304</v>
      </c>
      <c r="AT702" s="25" t="s">
        <v>230</v>
      </c>
      <c r="AU702" s="25" t="s">
        <v>87</v>
      </c>
      <c r="AY702" s="25" t="s">
        <v>228</v>
      </c>
      <c r="BE702" s="216">
        <f t="shared" si="254"/>
        <v>0</v>
      </c>
      <c r="BF702" s="216">
        <f t="shared" si="255"/>
        <v>0</v>
      </c>
      <c r="BG702" s="216">
        <f t="shared" si="256"/>
        <v>0</v>
      </c>
      <c r="BH702" s="216">
        <f t="shared" si="257"/>
        <v>0</v>
      </c>
      <c r="BI702" s="216">
        <f t="shared" si="258"/>
        <v>0</v>
      </c>
      <c r="BJ702" s="25" t="s">
        <v>24</v>
      </c>
      <c r="BK702" s="216">
        <f t="shared" si="259"/>
        <v>0</v>
      </c>
      <c r="BL702" s="25" t="s">
        <v>304</v>
      </c>
      <c r="BM702" s="25" t="s">
        <v>6168</v>
      </c>
    </row>
    <row r="703" spans="2:65" s="1" customFormat="1" ht="22.5" customHeight="1">
      <c r="B703" s="42"/>
      <c r="C703" s="205" t="s">
        <v>255</v>
      </c>
      <c r="D703" s="205" t="s">
        <v>230</v>
      </c>
      <c r="E703" s="206" t="s">
        <v>6091</v>
      </c>
      <c r="F703" s="207" t="s">
        <v>6092</v>
      </c>
      <c r="G703" s="208" t="s">
        <v>328</v>
      </c>
      <c r="H703" s="209">
        <v>220</v>
      </c>
      <c r="I703" s="210"/>
      <c r="J703" s="211">
        <f t="shared" si="250"/>
        <v>0</v>
      </c>
      <c r="K703" s="207" t="s">
        <v>3144</v>
      </c>
      <c r="L703" s="62"/>
      <c r="M703" s="212" t="s">
        <v>22</v>
      </c>
      <c r="N703" s="213" t="s">
        <v>50</v>
      </c>
      <c r="O703" s="43"/>
      <c r="P703" s="214">
        <f t="shared" si="251"/>
        <v>0</v>
      </c>
      <c r="Q703" s="214">
        <v>0</v>
      </c>
      <c r="R703" s="214">
        <f t="shared" si="252"/>
        <v>0</v>
      </c>
      <c r="S703" s="214">
        <v>0</v>
      </c>
      <c r="T703" s="215">
        <f t="shared" si="253"/>
        <v>0</v>
      </c>
      <c r="AR703" s="25" t="s">
        <v>304</v>
      </c>
      <c r="AT703" s="25" t="s">
        <v>230</v>
      </c>
      <c r="AU703" s="25" t="s">
        <v>87</v>
      </c>
      <c r="AY703" s="25" t="s">
        <v>228</v>
      </c>
      <c r="BE703" s="216">
        <f t="shared" si="254"/>
        <v>0</v>
      </c>
      <c r="BF703" s="216">
        <f t="shared" si="255"/>
        <v>0</v>
      </c>
      <c r="BG703" s="216">
        <f t="shared" si="256"/>
        <v>0</v>
      </c>
      <c r="BH703" s="216">
        <f t="shared" si="257"/>
        <v>0</v>
      </c>
      <c r="BI703" s="216">
        <f t="shared" si="258"/>
        <v>0</v>
      </c>
      <c r="BJ703" s="25" t="s">
        <v>24</v>
      </c>
      <c r="BK703" s="216">
        <f t="shared" si="259"/>
        <v>0</v>
      </c>
      <c r="BL703" s="25" t="s">
        <v>304</v>
      </c>
      <c r="BM703" s="25" t="s">
        <v>6169</v>
      </c>
    </row>
    <row r="704" spans="2:65" s="1" customFormat="1" ht="22.5" customHeight="1">
      <c r="B704" s="42"/>
      <c r="C704" s="205" t="s">
        <v>260</v>
      </c>
      <c r="D704" s="205" t="s">
        <v>230</v>
      </c>
      <c r="E704" s="206" t="s">
        <v>6094</v>
      </c>
      <c r="F704" s="207" t="s">
        <v>6095</v>
      </c>
      <c r="G704" s="208" t="s">
        <v>263</v>
      </c>
      <c r="H704" s="209">
        <v>210</v>
      </c>
      <c r="I704" s="210"/>
      <c r="J704" s="211">
        <f t="shared" si="250"/>
        <v>0</v>
      </c>
      <c r="K704" s="207" t="s">
        <v>3144</v>
      </c>
      <c r="L704" s="62"/>
      <c r="M704" s="212" t="s">
        <v>22</v>
      </c>
      <c r="N704" s="213" t="s">
        <v>50</v>
      </c>
      <c r="O704" s="43"/>
      <c r="P704" s="214">
        <f t="shared" si="251"/>
        <v>0</v>
      </c>
      <c r="Q704" s="214">
        <v>0</v>
      </c>
      <c r="R704" s="214">
        <f t="shared" si="252"/>
        <v>0</v>
      </c>
      <c r="S704" s="214">
        <v>0</v>
      </c>
      <c r="T704" s="215">
        <f t="shared" si="253"/>
        <v>0</v>
      </c>
      <c r="AR704" s="25" t="s">
        <v>304</v>
      </c>
      <c r="AT704" s="25" t="s">
        <v>230</v>
      </c>
      <c r="AU704" s="25" t="s">
        <v>87</v>
      </c>
      <c r="AY704" s="25" t="s">
        <v>228</v>
      </c>
      <c r="BE704" s="216">
        <f t="shared" si="254"/>
        <v>0</v>
      </c>
      <c r="BF704" s="216">
        <f t="shared" si="255"/>
        <v>0</v>
      </c>
      <c r="BG704" s="216">
        <f t="shared" si="256"/>
        <v>0</v>
      </c>
      <c r="BH704" s="216">
        <f t="shared" si="257"/>
        <v>0</v>
      </c>
      <c r="BI704" s="216">
        <f t="shared" si="258"/>
        <v>0</v>
      </c>
      <c r="BJ704" s="25" t="s">
        <v>24</v>
      </c>
      <c r="BK704" s="216">
        <f t="shared" si="259"/>
        <v>0</v>
      </c>
      <c r="BL704" s="25" t="s">
        <v>304</v>
      </c>
      <c r="BM704" s="25" t="s">
        <v>6170</v>
      </c>
    </row>
    <row r="705" spans="2:65" s="1" customFormat="1" ht="22.5" customHeight="1">
      <c r="B705" s="42"/>
      <c r="C705" s="205" t="s">
        <v>267</v>
      </c>
      <c r="D705" s="205" t="s">
        <v>230</v>
      </c>
      <c r="E705" s="206" t="s">
        <v>6097</v>
      </c>
      <c r="F705" s="207" t="s">
        <v>6098</v>
      </c>
      <c r="G705" s="208" t="s">
        <v>328</v>
      </c>
      <c r="H705" s="209">
        <v>210</v>
      </c>
      <c r="I705" s="210"/>
      <c r="J705" s="211">
        <f t="shared" si="250"/>
        <v>0</v>
      </c>
      <c r="K705" s="207" t="s">
        <v>3144</v>
      </c>
      <c r="L705" s="62"/>
      <c r="M705" s="212" t="s">
        <v>22</v>
      </c>
      <c r="N705" s="213" t="s">
        <v>50</v>
      </c>
      <c r="O705" s="43"/>
      <c r="P705" s="214">
        <f t="shared" si="251"/>
        <v>0</v>
      </c>
      <c r="Q705" s="214">
        <v>0</v>
      </c>
      <c r="R705" s="214">
        <f t="shared" si="252"/>
        <v>0</v>
      </c>
      <c r="S705" s="214">
        <v>0</v>
      </c>
      <c r="T705" s="215">
        <f t="shared" si="253"/>
        <v>0</v>
      </c>
      <c r="AR705" s="25" t="s">
        <v>304</v>
      </c>
      <c r="AT705" s="25" t="s">
        <v>230</v>
      </c>
      <c r="AU705" s="25" t="s">
        <v>87</v>
      </c>
      <c r="AY705" s="25" t="s">
        <v>228</v>
      </c>
      <c r="BE705" s="216">
        <f t="shared" si="254"/>
        <v>0</v>
      </c>
      <c r="BF705" s="216">
        <f t="shared" si="255"/>
        <v>0</v>
      </c>
      <c r="BG705" s="216">
        <f t="shared" si="256"/>
        <v>0</v>
      </c>
      <c r="BH705" s="216">
        <f t="shared" si="257"/>
        <v>0</v>
      </c>
      <c r="BI705" s="216">
        <f t="shared" si="258"/>
        <v>0</v>
      </c>
      <c r="BJ705" s="25" t="s">
        <v>24</v>
      </c>
      <c r="BK705" s="216">
        <f t="shared" si="259"/>
        <v>0</v>
      </c>
      <c r="BL705" s="25" t="s">
        <v>304</v>
      </c>
      <c r="BM705" s="25" t="s">
        <v>6171</v>
      </c>
    </row>
    <row r="706" spans="2:65" s="1" customFormat="1" ht="22.5" customHeight="1">
      <c r="B706" s="42"/>
      <c r="C706" s="205" t="s">
        <v>272</v>
      </c>
      <c r="D706" s="205" t="s">
        <v>230</v>
      </c>
      <c r="E706" s="206" t="s">
        <v>6100</v>
      </c>
      <c r="F706" s="207" t="s">
        <v>6101</v>
      </c>
      <c r="G706" s="208" t="s">
        <v>362</v>
      </c>
      <c r="H706" s="209">
        <v>42</v>
      </c>
      <c r="I706" s="210"/>
      <c r="J706" s="211">
        <f t="shared" si="250"/>
        <v>0</v>
      </c>
      <c r="K706" s="207" t="s">
        <v>3144</v>
      </c>
      <c r="L706" s="62"/>
      <c r="M706" s="212" t="s">
        <v>22</v>
      </c>
      <c r="N706" s="213" t="s">
        <v>50</v>
      </c>
      <c r="O706" s="43"/>
      <c r="P706" s="214">
        <f t="shared" si="251"/>
        <v>0</v>
      </c>
      <c r="Q706" s="214">
        <v>0</v>
      </c>
      <c r="R706" s="214">
        <f t="shared" si="252"/>
        <v>0</v>
      </c>
      <c r="S706" s="214">
        <v>0</v>
      </c>
      <c r="T706" s="215">
        <f t="shared" si="253"/>
        <v>0</v>
      </c>
      <c r="AR706" s="25" t="s">
        <v>304</v>
      </c>
      <c r="AT706" s="25" t="s">
        <v>230</v>
      </c>
      <c r="AU706" s="25" t="s">
        <v>87</v>
      </c>
      <c r="AY706" s="25" t="s">
        <v>228</v>
      </c>
      <c r="BE706" s="216">
        <f t="shared" si="254"/>
        <v>0</v>
      </c>
      <c r="BF706" s="216">
        <f t="shared" si="255"/>
        <v>0</v>
      </c>
      <c r="BG706" s="216">
        <f t="shared" si="256"/>
        <v>0</v>
      </c>
      <c r="BH706" s="216">
        <f t="shared" si="257"/>
        <v>0</v>
      </c>
      <c r="BI706" s="216">
        <f t="shared" si="258"/>
        <v>0</v>
      </c>
      <c r="BJ706" s="25" t="s">
        <v>24</v>
      </c>
      <c r="BK706" s="216">
        <f t="shared" si="259"/>
        <v>0</v>
      </c>
      <c r="BL706" s="25" t="s">
        <v>304</v>
      </c>
      <c r="BM706" s="25" t="s">
        <v>6172</v>
      </c>
    </row>
    <row r="707" spans="2:65" s="1" customFormat="1" ht="22.5" customHeight="1">
      <c r="B707" s="42"/>
      <c r="C707" s="205" t="s">
        <v>29</v>
      </c>
      <c r="D707" s="205" t="s">
        <v>230</v>
      </c>
      <c r="E707" s="206" t="s">
        <v>6103</v>
      </c>
      <c r="F707" s="207" t="s">
        <v>6104</v>
      </c>
      <c r="G707" s="208" t="s">
        <v>852</v>
      </c>
      <c r="H707" s="209">
        <v>1</v>
      </c>
      <c r="I707" s="210"/>
      <c r="J707" s="211">
        <f t="shared" si="250"/>
        <v>0</v>
      </c>
      <c r="K707" s="207" t="s">
        <v>3144</v>
      </c>
      <c r="L707" s="62"/>
      <c r="M707" s="212" t="s">
        <v>22</v>
      </c>
      <c r="N707" s="213" t="s">
        <v>50</v>
      </c>
      <c r="O707" s="43"/>
      <c r="P707" s="214">
        <f t="shared" si="251"/>
        <v>0</v>
      </c>
      <c r="Q707" s="214">
        <v>0</v>
      </c>
      <c r="R707" s="214">
        <f t="shared" si="252"/>
        <v>0</v>
      </c>
      <c r="S707" s="214">
        <v>0</v>
      </c>
      <c r="T707" s="215">
        <f t="shared" si="253"/>
        <v>0</v>
      </c>
      <c r="AR707" s="25" t="s">
        <v>304</v>
      </c>
      <c r="AT707" s="25" t="s">
        <v>230</v>
      </c>
      <c r="AU707" s="25" t="s">
        <v>87</v>
      </c>
      <c r="AY707" s="25" t="s">
        <v>228</v>
      </c>
      <c r="BE707" s="216">
        <f t="shared" si="254"/>
        <v>0</v>
      </c>
      <c r="BF707" s="216">
        <f t="shared" si="255"/>
        <v>0</v>
      </c>
      <c r="BG707" s="216">
        <f t="shared" si="256"/>
        <v>0</v>
      </c>
      <c r="BH707" s="216">
        <f t="shared" si="257"/>
        <v>0</v>
      </c>
      <c r="BI707" s="216">
        <f t="shared" si="258"/>
        <v>0</v>
      </c>
      <c r="BJ707" s="25" t="s">
        <v>24</v>
      </c>
      <c r="BK707" s="216">
        <f t="shared" si="259"/>
        <v>0</v>
      </c>
      <c r="BL707" s="25" t="s">
        <v>304</v>
      </c>
      <c r="BM707" s="25" t="s">
        <v>6173</v>
      </c>
    </row>
    <row r="708" spans="2:65" s="1" customFormat="1" ht="22.5" customHeight="1">
      <c r="B708" s="42"/>
      <c r="C708" s="205" t="s">
        <v>280</v>
      </c>
      <c r="D708" s="205" t="s">
        <v>230</v>
      </c>
      <c r="E708" s="206" t="s">
        <v>6106</v>
      </c>
      <c r="F708" s="207" t="s">
        <v>6107</v>
      </c>
      <c r="G708" s="208" t="s">
        <v>852</v>
      </c>
      <c r="H708" s="209">
        <v>12</v>
      </c>
      <c r="I708" s="210"/>
      <c r="J708" s="211">
        <f t="shared" si="250"/>
        <v>0</v>
      </c>
      <c r="K708" s="207" t="s">
        <v>3144</v>
      </c>
      <c r="L708" s="62"/>
      <c r="M708" s="212" t="s">
        <v>22</v>
      </c>
      <c r="N708" s="213" t="s">
        <v>50</v>
      </c>
      <c r="O708" s="43"/>
      <c r="P708" s="214">
        <f t="shared" si="251"/>
        <v>0</v>
      </c>
      <c r="Q708" s="214">
        <v>0</v>
      </c>
      <c r="R708" s="214">
        <f t="shared" si="252"/>
        <v>0</v>
      </c>
      <c r="S708" s="214">
        <v>0</v>
      </c>
      <c r="T708" s="215">
        <f t="shared" si="253"/>
        <v>0</v>
      </c>
      <c r="AR708" s="25" t="s">
        <v>304</v>
      </c>
      <c r="AT708" s="25" t="s">
        <v>230</v>
      </c>
      <c r="AU708" s="25" t="s">
        <v>87</v>
      </c>
      <c r="AY708" s="25" t="s">
        <v>228</v>
      </c>
      <c r="BE708" s="216">
        <f t="shared" si="254"/>
        <v>0</v>
      </c>
      <c r="BF708" s="216">
        <f t="shared" si="255"/>
        <v>0</v>
      </c>
      <c r="BG708" s="216">
        <f t="shared" si="256"/>
        <v>0</v>
      </c>
      <c r="BH708" s="216">
        <f t="shared" si="257"/>
        <v>0</v>
      </c>
      <c r="BI708" s="216">
        <f t="shared" si="258"/>
        <v>0</v>
      </c>
      <c r="BJ708" s="25" t="s">
        <v>24</v>
      </c>
      <c r="BK708" s="216">
        <f t="shared" si="259"/>
        <v>0</v>
      </c>
      <c r="BL708" s="25" t="s">
        <v>304</v>
      </c>
      <c r="BM708" s="25" t="s">
        <v>6174</v>
      </c>
    </row>
    <row r="709" spans="2:65" s="1" customFormat="1" ht="22.5" customHeight="1">
      <c r="B709" s="42"/>
      <c r="C709" s="205" t="s">
        <v>285</v>
      </c>
      <c r="D709" s="205" t="s">
        <v>230</v>
      </c>
      <c r="E709" s="206" t="s">
        <v>6109</v>
      </c>
      <c r="F709" s="207" t="s">
        <v>6110</v>
      </c>
      <c r="G709" s="208" t="s">
        <v>852</v>
      </c>
      <c r="H709" s="209">
        <v>6</v>
      </c>
      <c r="I709" s="210"/>
      <c r="J709" s="211">
        <f t="shared" si="250"/>
        <v>0</v>
      </c>
      <c r="K709" s="207" t="s">
        <v>3144</v>
      </c>
      <c r="L709" s="62"/>
      <c r="M709" s="212" t="s">
        <v>22</v>
      </c>
      <c r="N709" s="213" t="s">
        <v>50</v>
      </c>
      <c r="O709" s="43"/>
      <c r="P709" s="214">
        <f t="shared" si="251"/>
        <v>0</v>
      </c>
      <c r="Q709" s="214">
        <v>0</v>
      </c>
      <c r="R709" s="214">
        <f t="shared" si="252"/>
        <v>0</v>
      </c>
      <c r="S709" s="214">
        <v>0</v>
      </c>
      <c r="T709" s="215">
        <f t="shared" si="253"/>
        <v>0</v>
      </c>
      <c r="AR709" s="25" t="s">
        <v>304</v>
      </c>
      <c r="AT709" s="25" t="s">
        <v>230</v>
      </c>
      <c r="AU709" s="25" t="s">
        <v>87</v>
      </c>
      <c r="AY709" s="25" t="s">
        <v>228</v>
      </c>
      <c r="BE709" s="216">
        <f t="shared" si="254"/>
        <v>0</v>
      </c>
      <c r="BF709" s="216">
        <f t="shared" si="255"/>
        <v>0</v>
      </c>
      <c r="BG709" s="216">
        <f t="shared" si="256"/>
        <v>0</v>
      </c>
      <c r="BH709" s="216">
        <f t="shared" si="257"/>
        <v>0</v>
      </c>
      <c r="BI709" s="216">
        <f t="shared" si="258"/>
        <v>0</v>
      </c>
      <c r="BJ709" s="25" t="s">
        <v>24</v>
      </c>
      <c r="BK709" s="216">
        <f t="shared" si="259"/>
        <v>0</v>
      </c>
      <c r="BL709" s="25" t="s">
        <v>304</v>
      </c>
      <c r="BM709" s="25" t="s">
        <v>6175</v>
      </c>
    </row>
    <row r="710" spans="2:65" s="1" customFormat="1" ht="22.5" customHeight="1">
      <c r="B710" s="42"/>
      <c r="C710" s="205" t="s">
        <v>290</v>
      </c>
      <c r="D710" s="205" t="s">
        <v>230</v>
      </c>
      <c r="E710" s="206" t="s">
        <v>6112</v>
      </c>
      <c r="F710" s="207" t="s">
        <v>6113</v>
      </c>
      <c r="G710" s="208" t="s">
        <v>328</v>
      </c>
      <c r="H710" s="209">
        <v>90</v>
      </c>
      <c r="I710" s="210"/>
      <c r="J710" s="211">
        <f t="shared" si="250"/>
        <v>0</v>
      </c>
      <c r="K710" s="207" t="s">
        <v>3144</v>
      </c>
      <c r="L710" s="62"/>
      <c r="M710" s="212" t="s">
        <v>22</v>
      </c>
      <c r="N710" s="213" t="s">
        <v>50</v>
      </c>
      <c r="O710" s="43"/>
      <c r="P710" s="214">
        <f t="shared" si="251"/>
        <v>0</v>
      </c>
      <c r="Q710" s="214">
        <v>0</v>
      </c>
      <c r="R710" s="214">
        <f t="shared" si="252"/>
        <v>0</v>
      </c>
      <c r="S710" s="214">
        <v>0</v>
      </c>
      <c r="T710" s="215">
        <f t="shared" si="253"/>
        <v>0</v>
      </c>
      <c r="AR710" s="25" t="s">
        <v>304</v>
      </c>
      <c r="AT710" s="25" t="s">
        <v>230</v>
      </c>
      <c r="AU710" s="25" t="s">
        <v>87</v>
      </c>
      <c r="AY710" s="25" t="s">
        <v>228</v>
      </c>
      <c r="BE710" s="216">
        <f t="shared" si="254"/>
        <v>0</v>
      </c>
      <c r="BF710" s="216">
        <f t="shared" si="255"/>
        <v>0</v>
      </c>
      <c r="BG710" s="216">
        <f t="shared" si="256"/>
        <v>0</v>
      </c>
      <c r="BH710" s="216">
        <f t="shared" si="257"/>
        <v>0</v>
      </c>
      <c r="BI710" s="216">
        <f t="shared" si="258"/>
        <v>0</v>
      </c>
      <c r="BJ710" s="25" t="s">
        <v>24</v>
      </c>
      <c r="BK710" s="216">
        <f t="shared" si="259"/>
        <v>0</v>
      </c>
      <c r="BL710" s="25" t="s">
        <v>304</v>
      </c>
      <c r="BM710" s="25" t="s">
        <v>6176</v>
      </c>
    </row>
    <row r="711" spans="2:65" s="1" customFormat="1" ht="22.5" customHeight="1">
      <c r="B711" s="42"/>
      <c r="C711" s="205" t="s">
        <v>295</v>
      </c>
      <c r="D711" s="205" t="s">
        <v>230</v>
      </c>
      <c r="E711" s="206" t="s">
        <v>6115</v>
      </c>
      <c r="F711" s="207" t="s">
        <v>6116</v>
      </c>
      <c r="G711" s="208" t="s">
        <v>3542</v>
      </c>
      <c r="H711" s="209">
        <v>90</v>
      </c>
      <c r="I711" s="210"/>
      <c r="J711" s="211">
        <f t="shared" si="250"/>
        <v>0</v>
      </c>
      <c r="K711" s="207" t="s">
        <v>3144</v>
      </c>
      <c r="L711" s="62"/>
      <c r="M711" s="212" t="s">
        <v>22</v>
      </c>
      <c r="N711" s="213" t="s">
        <v>50</v>
      </c>
      <c r="O711" s="43"/>
      <c r="P711" s="214">
        <f t="shared" si="251"/>
        <v>0</v>
      </c>
      <c r="Q711" s="214">
        <v>0</v>
      </c>
      <c r="R711" s="214">
        <f t="shared" si="252"/>
        <v>0</v>
      </c>
      <c r="S711" s="214">
        <v>0</v>
      </c>
      <c r="T711" s="215">
        <f t="shared" si="253"/>
        <v>0</v>
      </c>
      <c r="AR711" s="25" t="s">
        <v>304</v>
      </c>
      <c r="AT711" s="25" t="s">
        <v>230</v>
      </c>
      <c r="AU711" s="25" t="s">
        <v>87</v>
      </c>
      <c r="AY711" s="25" t="s">
        <v>228</v>
      </c>
      <c r="BE711" s="216">
        <f t="shared" si="254"/>
        <v>0</v>
      </c>
      <c r="BF711" s="216">
        <f t="shared" si="255"/>
        <v>0</v>
      </c>
      <c r="BG711" s="216">
        <f t="shared" si="256"/>
        <v>0</v>
      </c>
      <c r="BH711" s="216">
        <f t="shared" si="257"/>
        <v>0</v>
      </c>
      <c r="BI711" s="216">
        <f t="shared" si="258"/>
        <v>0</v>
      </c>
      <c r="BJ711" s="25" t="s">
        <v>24</v>
      </c>
      <c r="BK711" s="216">
        <f t="shared" si="259"/>
        <v>0</v>
      </c>
      <c r="BL711" s="25" t="s">
        <v>304</v>
      </c>
      <c r="BM711" s="25" t="s">
        <v>6177</v>
      </c>
    </row>
    <row r="712" spans="2:65" s="11" customFormat="1" ht="37.35" customHeight="1">
      <c r="B712" s="188"/>
      <c r="C712" s="189"/>
      <c r="D712" s="190" t="s">
        <v>78</v>
      </c>
      <c r="E712" s="191" t="s">
        <v>3360</v>
      </c>
      <c r="F712" s="191" t="s">
        <v>6178</v>
      </c>
      <c r="G712" s="189"/>
      <c r="H712" s="189"/>
      <c r="I712" s="192"/>
      <c r="J712" s="193">
        <f>BK712</f>
        <v>0</v>
      </c>
      <c r="K712" s="189"/>
      <c r="L712" s="194"/>
      <c r="M712" s="195"/>
      <c r="N712" s="196"/>
      <c r="O712" s="196"/>
      <c r="P712" s="197">
        <f>P713</f>
        <v>0</v>
      </c>
      <c r="Q712" s="196"/>
      <c r="R712" s="197">
        <f>R713</f>
        <v>0</v>
      </c>
      <c r="S712" s="196"/>
      <c r="T712" s="198">
        <f>T713</f>
        <v>0</v>
      </c>
      <c r="AR712" s="199" t="s">
        <v>87</v>
      </c>
      <c r="AT712" s="200" t="s">
        <v>78</v>
      </c>
      <c r="AU712" s="200" t="s">
        <v>79</v>
      </c>
      <c r="AY712" s="199" t="s">
        <v>228</v>
      </c>
      <c r="BK712" s="201">
        <f>BK713</f>
        <v>0</v>
      </c>
    </row>
    <row r="713" spans="2:65" s="11" customFormat="1" ht="19.899999999999999" customHeight="1">
      <c r="B713" s="188"/>
      <c r="C713" s="189"/>
      <c r="D713" s="202" t="s">
        <v>78</v>
      </c>
      <c r="E713" s="203" t="s">
        <v>3323</v>
      </c>
      <c r="F713" s="203" t="s">
        <v>6074</v>
      </c>
      <c r="G713" s="189"/>
      <c r="H713" s="189"/>
      <c r="I713" s="192"/>
      <c r="J713" s="204">
        <f>BK713</f>
        <v>0</v>
      </c>
      <c r="K713" s="189"/>
      <c r="L713" s="194"/>
      <c r="M713" s="195"/>
      <c r="N713" s="196"/>
      <c r="O713" s="196"/>
      <c r="P713" s="197">
        <f>SUM(P714:P727)</f>
        <v>0</v>
      </c>
      <c r="Q713" s="196"/>
      <c r="R713" s="197">
        <f>SUM(R714:R727)</f>
        <v>0</v>
      </c>
      <c r="S713" s="196"/>
      <c r="T713" s="198">
        <f>SUM(T714:T727)</f>
        <v>0</v>
      </c>
      <c r="AR713" s="199" t="s">
        <v>87</v>
      </c>
      <c r="AT713" s="200" t="s">
        <v>78</v>
      </c>
      <c r="AU713" s="200" t="s">
        <v>24</v>
      </c>
      <c r="AY713" s="199" t="s">
        <v>228</v>
      </c>
      <c r="BK713" s="201">
        <f>SUM(BK714:BK727)</f>
        <v>0</v>
      </c>
    </row>
    <row r="714" spans="2:65" s="1" customFormat="1" ht="22.5" customHeight="1">
      <c r="B714" s="42"/>
      <c r="C714" s="205" t="s">
        <v>24</v>
      </c>
      <c r="D714" s="205" t="s">
        <v>230</v>
      </c>
      <c r="E714" s="206" t="s">
        <v>6075</v>
      </c>
      <c r="F714" s="207" t="s">
        <v>6076</v>
      </c>
      <c r="G714" s="208" t="s">
        <v>852</v>
      </c>
      <c r="H714" s="209">
        <v>1</v>
      </c>
      <c r="I714" s="210"/>
      <c r="J714" s="211">
        <f t="shared" ref="J714:J727" si="260">ROUND(I714*H714,2)</f>
        <v>0</v>
      </c>
      <c r="K714" s="207" t="s">
        <v>3144</v>
      </c>
      <c r="L714" s="62"/>
      <c r="M714" s="212" t="s">
        <v>22</v>
      </c>
      <c r="N714" s="213" t="s">
        <v>50</v>
      </c>
      <c r="O714" s="43"/>
      <c r="P714" s="214">
        <f t="shared" ref="P714:P727" si="261">O714*H714</f>
        <v>0</v>
      </c>
      <c r="Q714" s="214">
        <v>0</v>
      </c>
      <c r="R714" s="214">
        <f t="shared" ref="R714:R727" si="262">Q714*H714</f>
        <v>0</v>
      </c>
      <c r="S714" s="214">
        <v>0</v>
      </c>
      <c r="T714" s="215">
        <f t="shared" ref="T714:T727" si="263">S714*H714</f>
        <v>0</v>
      </c>
      <c r="AR714" s="25" t="s">
        <v>304</v>
      </c>
      <c r="AT714" s="25" t="s">
        <v>230</v>
      </c>
      <c r="AU714" s="25" t="s">
        <v>87</v>
      </c>
      <c r="AY714" s="25" t="s">
        <v>228</v>
      </c>
      <c r="BE714" s="216">
        <f t="shared" ref="BE714:BE727" si="264">IF(N714="základní",J714,0)</f>
        <v>0</v>
      </c>
      <c r="BF714" s="216">
        <f t="shared" ref="BF714:BF727" si="265">IF(N714="snížená",J714,0)</f>
        <v>0</v>
      </c>
      <c r="BG714" s="216">
        <f t="shared" ref="BG714:BG727" si="266">IF(N714="zákl. přenesená",J714,0)</f>
        <v>0</v>
      </c>
      <c r="BH714" s="216">
        <f t="shared" ref="BH714:BH727" si="267">IF(N714="sníž. přenesená",J714,0)</f>
        <v>0</v>
      </c>
      <c r="BI714" s="216">
        <f t="shared" ref="BI714:BI727" si="268">IF(N714="nulová",J714,0)</f>
        <v>0</v>
      </c>
      <c r="BJ714" s="25" t="s">
        <v>24</v>
      </c>
      <c r="BK714" s="216">
        <f t="shared" ref="BK714:BK727" si="269">ROUND(I714*H714,2)</f>
        <v>0</v>
      </c>
      <c r="BL714" s="25" t="s">
        <v>304</v>
      </c>
      <c r="BM714" s="25" t="s">
        <v>6179</v>
      </c>
    </row>
    <row r="715" spans="2:65" s="1" customFormat="1" ht="22.5" customHeight="1">
      <c r="B715" s="42"/>
      <c r="C715" s="205" t="s">
        <v>87</v>
      </c>
      <c r="D715" s="205" t="s">
        <v>230</v>
      </c>
      <c r="E715" s="206" t="s">
        <v>6078</v>
      </c>
      <c r="F715" s="207" t="s">
        <v>6079</v>
      </c>
      <c r="G715" s="208" t="s">
        <v>6080</v>
      </c>
      <c r="H715" s="209">
        <v>1</v>
      </c>
      <c r="I715" s="210"/>
      <c r="J715" s="211">
        <f t="shared" si="260"/>
        <v>0</v>
      </c>
      <c r="K715" s="207" t="s">
        <v>3144</v>
      </c>
      <c r="L715" s="62"/>
      <c r="M715" s="212" t="s">
        <v>22</v>
      </c>
      <c r="N715" s="213" t="s">
        <v>50</v>
      </c>
      <c r="O715" s="43"/>
      <c r="P715" s="214">
        <f t="shared" si="261"/>
        <v>0</v>
      </c>
      <c r="Q715" s="214">
        <v>0</v>
      </c>
      <c r="R715" s="214">
        <f t="shared" si="262"/>
        <v>0</v>
      </c>
      <c r="S715" s="214">
        <v>0</v>
      </c>
      <c r="T715" s="215">
        <f t="shared" si="263"/>
        <v>0</v>
      </c>
      <c r="AR715" s="25" t="s">
        <v>304</v>
      </c>
      <c r="AT715" s="25" t="s">
        <v>230</v>
      </c>
      <c r="AU715" s="25" t="s">
        <v>87</v>
      </c>
      <c r="AY715" s="25" t="s">
        <v>228</v>
      </c>
      <c r="BE715" s="216">
        <f t="shared" si="264"/>
        <v>0</v>
      </c>
      <c r="BF715" s="216">
        <f t="shared" si="265"/>
        <v>0</v>
      </c>
      <c r="BG715" s="216">
        <f t="shared" si="266"/>
        <v>0</v>
      </c>
      <c r="BH715" s="216">
        <f t="shared" si="267"/>
        <v>0</v>
      </c>
      <c r="BI715" s="216">
        <f t="shared" si="268"/>
        <v>0</v>
      </c>
      <c r="BJ715" s="25" t="s">
        <v>24</v>
      </c>
      <c r="BK715" s="216">
        <f t="shared" si="269"/>
        <v>0</v>
      </c>
      <c r="BL715" s="25" t="s">
        <v>304</v>
      </c>
      <c r="BM715" s="25" t="s">
        <v>6180</v>
      </c>
    </row>
    <row r="716" spans="2:65" s="1" customFormat="1" ht="22.5" customHeight="1">
      <c r="B716" s="42"/>
      <c r="C716" s="205" t="s">
        <v>101</v>
      </c>
      <c r="D716" s="205" t="s">
        <v>230</v>
      </c>
      <c r="E716" s="206" t="s">
        <v>6082</v>
      </c>
      <c r="F716" s="207" t="s">
        <v>6083</v>
      </c>
      <c r="G716" s="208" t="s">
        <v>852</v>
      </c>
      <c r="H716" s="209">
        <v>20</v>
      </c>
      <c r="I716" s="210"/>
      <c r="J716" s="211">
        <f t="shared" si="260"/>
        <v>0</v>
      </c>
      <c r="K716" s="207" t="s">
        <v>3144</v>
      </c>
      <c r="L716" s="62"/>
      <c r="M716" s="212" t="s">
        <v>22</v>
      </c>
      <c r="N716" s="213" t="s">
        <v>50</v>
      </c>
      <c r="O716" s="43"/>
      <c r="P716" s="214">
        <f t="shared" si="261"/>
        <v>0</v>
      </c>
      <c r="Q716" s="214">
        <v>0</v>
      </c>
      <c r="R716" s="214">
        <f t="shared" si="262"/>
        <v>0</v>
      </c>
      <c r="S716" s="214">
        <v>0</v>
      </c>
      <c r="T716" s="215">
        <f t="shared" si="263"/>
        <v>0</v>
      </c>
      <c r="AR716" s="25" t="s">
        <v>304</v>
      </c>
      <c r="AT716" s="25" t="s">
        <v>230</v>
      </c>
      <c r="AU716" s="25" t="s">
        <v>87</v>
      </c>
      <c r="AY716" s="25" t="s">
        <v>228</v>
      </c>
      <c r="BE716" s="216">
        <f t="shared" si="264"/>
        <v>0</v>
      </c>
      <c r="BF716" s="216">
        <f t="shared" si="265"/>
        <v>0</v>
      </c>
      <c r="BG716" s="216">
        <f t="shared" si="266"/>
        <v>0</v>
      </c>
      <c r="BH716" s="216">
        <f t="shared" si="267"/>
        <v>0</v>
      </c>
      <c r="BI716" s="216">
        <f t="shared" si="268"/>
        <v>0</v>
      </c>
      <c r="BJ716" s="25" t="s">
        <v>24</v>
      </c>
      <c r="BK716" s="216">
        <f t="shared" si="269"/>
        <v>0</v>
      </c>
      <c r="BL716" s="25" t="s">
        <v>304</v>
      </c>
      <c r="BM716" s="25" t="s">
        <v>6181</v>
      </c>
    </row>
    <row r="717" spans="2:65" s="1" customFormat="1" ht="22.5" customHeight="1">
      <c r="B717" s="42"/>
      <c r="C717" s="205" t="s">
        <v>235</v>
      </c>
      <c r="D717" s="205" t="s">
        <v>230</v>
      </c>
      <c r="E717" s="206" t="s">
        <v>6085</v>
      </c>
      <c r="F717" s="207" t="s">
        <v>6086</v>
      </c>
      <c r="G717" s="208" t="s">
        <v>852</v>
      </c>
      <c r="H717" s="209">
        <v>20</v>
      </c>
      <c r="I717" s="210"/>
      <c r="J717" s="211">
        <f t="shared" si="260"/>
        <v>0</v>
      </c>
      <c r="K717" s="207" t="s">
        <v>3144</v>
      </c>
      <c r="L717" s="62"/>
      <c r="M717" s="212" t="s">
        <v>22</v>
      </c>
      <c r="N717" s="213" t="s">
        <v>50</v>
      </c>
      <c r="O717" s="43"/>
      <c r="P717" s="214">
        <f t="shared" si="261"/>
        <v>0</v>
      </c>
      <c r="Q717" s="214">
        <v>0</v>
      </c>
      <c r="R717" s="214">
        <f t="shared" si="262"/>
        <v>0</v>
      </c>
      <c r="S717" s="214">
        <v>0</v>
      </c>
      <c r="T717" s="215">
        <f t="shared" si="263"/>
        <v>0</v>
      </c>
      <c r="AR717" s="25" t="s">
        <v>304</v>
      </c>
      <c r="AT717" s="25" t="s">
        <v>230</v>
      </c>
      <c r="AU717" s="25" t="s">
        <v>87</v>
      </c>
      <c r="AY717" s="25" t="s">
        <v>228</v>
      </c>
      <c r="BE717" s="216">
        <f t="shared" si="264"/>
        <v>0</v>
      </c>
      <c r="BF717" s="216">
        <f t="shared" si="265"/>
        <v>0</v>
      </c>
      <c r="BG717" s="216">
        <f t="shared" si="266"/>
        <v>0</v>
      </c>
      <c r="BH717" s="216">
        <f t="shared" si="267"/>
        <v>0</v>
      </c>
      <c r="BI717" s="216">
        <f t="shared" si="268"/>
        <v>0</v>
      </c>
      <c r="BJ717" s="25" t="s">
        <v>24</v>
      </c>
      <c r="BK717" s="216">
        <f t="shared" si="269"/>
        <v>0</v>
      </c>
      <c r="BL717" s="25" t="s">
        <v>304</v>
      </c>
      <c r="BM717" s="25" t="s">
        <v>6182</v>
      </c>
    </row>
    <row r="718" spans="2:65" s="1" customFormat="1" ht="22.5" customHeight="1">
      <c r="B718" s="42"/>
      <c r="C718" s="205" t="s">
        <v>251</v>
      </c>
      <c r="D718" s="205" t="s">
        <v>230</v>
      </c>
      <c r="E718" s="206" t="s">
        <v>6088</v>
      </c>
      <c r="F718" s="207" t="s">
        <v>6089</v>
      </c>
      <c r="G718" s="208" t="s">
        <v>328</v>
      </c>
      <c r="H718" s="209">
        <v>700</v>
      </c>
      <c r="I718" s="210"/>
      <c r="J718" s="211">
        <f t="shared" si="260"/>
        <v>0</v>
      </c>
      <c r="K718" s="207" t="s">
        <v>3144</v>
      </c>
      <c r="L718" s="62"/>
      <c r="M718" s="212" t="s">
        <v>22</v>
      </c>
      <c r="N718" s="213" t="s">
        <v>50</v>
      </c>
      <c r="O718" s="43"/>
      <c r="P718" s="214">
        <f t="shared" si="261"/>
        <v>0</v>
      </c>
      <c r="Q718" s="214">
        <v>0</v>
      </c>
      <c r="R718" s="214">
        <f t="shared" si="262"/>
        <v>0</v>
      </c>
      <c r="S718" s="214">
        <v>0</v>
      </c>
      <c r="T718" s="215">
        <f t="shared" si="263"/>
        <v>0</v>
      </c>
      <c r="AR718" s="25" t="s">
        <v>304</v>
      </c>
      <c r="AT718" s="25" t="s">
        <v>230</v>
      </c>
      <c r="AU718" s="25" t="s">
        <v>87</v>
      </c>
      <c r="AY718" s="25" t="s">
        <v>228</v>
      </c>
      <c r="BE718" s="216">
        <f t="shared" si="264"/>
        <v>0</v>
      </c>
      <c r="BF718" s="216">
        <f t="shared" si="265"/>
        <v>0</v>
      </c>
      <c r="BG718" s="216">
        <f t="shared" si="266"/>
        <v>0</v>
      </c>
      <c r="BH718" s="216">
        <f t="shared" si="267"/>
        <v>0</v>
      </c>
      <c r="BI718" s="216">
        <f t="shared" si="268"/>
        <v>0</v>
      </c>
      <c r="BJ718" s="25" t="s">
        <v>24</v>
      </c>
      <c r="BK718" s="216">
        <f t="shared" si="269"/>
        <v>0</v>
      </c>
      <c r="BL718" s="25" t="s">
        <v>304</v>
      </c>
      <c r="BM718" s="25" t="s">
        <v>6183</v>
      </c>
    </row>
    <row r="719" spans="2:65" s="1" customFormat="1" ht="22.5" customHeight="1">
      <c r="B719" s="42"/>
      <c r="C719" s="205" t="s">
        <v>255</v>
      </c>
      <c r="D719" s="205" t="s">
        <v>230</v>
      </c>
      <c r="E719" s="206" t="s">
        <v>6091</v>
      </c>
      <c r="F719" s="207" t="s">
        <v>6092</v>
      </c>
      <c r="G719" s="208" t="s">
        <v>328</v>
      </c>
      <c r="H719" s="209">
        <v>170</v>
      </c>
      <c r="I719" s="210"/>
      <c r="J719" s="211">
        <f t="shared" si="260"/>
        <v>0</v>
      </c>
      <c r="K719" s="207" t="s">
        <v>3144</v>
      </c>
      <c r="L719" s="62"/>
      <c r="M719" s="212" t="s">
        <v>22</v>
      </c>
      <c r="N719" s="213" t="s">
        <v>50</v>
      </c>
      <c r="O719" s="43"/>
      <c r="P719" s="214">
        <f t="shared" si="261"/>
        <v>0</v>
      </c>
      <c r="Q719" s="214">
        <v>0</v>
      </c>
      <c r="R719" s="214">
        <f t="shared" si="262"/>
        <v>0</v>
      </c>
      <c r="S719" s="214">
        <v>0</v>
      </c>
      <c r="T719" s="215">
        <f t="shared" si="263"/>
        <v>0</v>
      </c>
      <c r="AR719" s="25" t="s">
        <v>304</v>
      </c>
      <c r="AT719" s="25" t="s">
        <v>230</v>
      </c>
      <c r="AU719" s="25" t="s">
        <v>87</v>
      </c>
      <c r="AY719" s="25" t="s">
        <v>228</v>
      </c>
      <c r="BE719" s="216">
        <f t="shared" si="264"/>
        <v>0</v>
      </c>
      <c r="BF719" s="216">
        <f t="shared" si="265"/>
        <v>0</v>
      </c>
      <c r="BG719" s="216">
        <f t="shared" si="266"/>
        <v>0</v>
      </c>
      <c r="BH719" s="216">
        <f t="shared" si="267"/>
        <v>0</v>
      </c>
      <c r="BI719" s="216">
        <f t="shared" si="268"/>
        <v>0</v>
      </c>
      <c r="BJ719" s="25" t="s">
        <v>24</v>
      </c>
      <c r="BK719" s="216">
        <f t="shared" si="269"/>
        <v>0</v>
      </c>
      <c r="BL719" s="25" t="s">
        <v>304</v>
      </c>
      <c r="BM719" s="25" t="s">
        <v>6184</v>
      </c>
    </row>
    <row r="720" spans="2:65" s="1" customFormat="1" ht="22.5" customHeight="1">
      <c r="B720" s="42"/>
      <c r="C720" s="205" t="s">
        <v>260</v>
      </c>
      <c r="D720" s="205" t="s">
        <v>230</v>
      </c>
      <c r="E720" s="206" t="s">
        <v>6094</v>
      </c>
      <c r="F720" s="207" t="s">
        <v>6095</v>
      </c>
      <c r="G720" s="208" t="s">
        <v>263</v>
      </c>
      <c r="H720" s="209">
        <v>140</v>
      </c>
      <c r="I720" s="210"/>
      <c r="J720" s="211">
        <f t="shared" si="260"/>
        <v>0</v>
      </c>
      <c r="K720" s="207" t="s">
        <v>3144</v>
      </c>
      <c r="L720" s="62"/>
      <c r="M720" s="212" t="s">
        <v>22</v>
      </c>
      <c r="N720" s="213" t="s">
        <v>50</v>
      </c>
      <c r="O720" s="43"/>
      <c r="P720" s="214">
        <f t="shared" si="261"/>
        <v>0</v>
      </c>
      <c r="Q720" s="214">
        <v>0</v>
      </c>
      <c r="R720" s="214">
        <f t="shared" si="262"/>
        <v>0</v>
      </c>
      <c r="S720" s="214">
        <v>0</v>
      </c>
      <c r="T720" s="215">
        <f t="shared" si="263"/>
        <v>0</v>
      </c>
      <c r="AR720" s="25" t="s">
        <v>304</v>
      </c>
      <c r="AT720" s="25" t="s">
        <v>230</v>
      </c>
      <c r="AU720" s="25" t="s">
        <v>87</v>
      </c>
      <c r="AY720" s="25" t="s">
        <v>228</v>
      </c>
      <c r="BE720" s="216">
        <f t="shared" si="264"/>
        <v>0</v>
      </c>
      <c r="BF720" s="216">
        <f t="shared" si="265"/>
        <v>0</v>
      </c>
      <c r="BG720" s="216">
        <f t="shared" si="266"/>
        <v>0</v>
      </c>
      <c r="BH720" s="216">
        <f t="shared" si="267"/>
        <v>0</v>
      </c>
      <c r="BI720" s="216">
        <f t="shared" si="268"/>
        <v>0</v>
      </c>
      <c r="BJ720" s="25" t="s">
        <v>24</v>
      </c>
      <c r="BK720" s="216">
        <f t="shared" si="269"/>
        <v>0</v>
      </c>
      <c r="BL720" s="25" t="s">
        <v>304</v>
      </c>
      <c r="BM720" s="25" t="s">
        <v>6185</v>
      </c>
    </row>
    <row r="721" spans="2:65" s="1" customFormat="1" ht="22.5" customHeight="1">
      <c r="B721" s="42"/>
      <c r="C721" s="205" t="s">
        <v>267</v>
      </c>
      <c r="D721" s="205" t="s">
        <v>230</v>
      </c>
      <c r="E721" s="206" t="s">
        <v>6097</v>
      </c>
      <c r="F721" s="207" t="s">
        <v>6098</v>
      </c>
      <c r="G721" s="208" t="s">
        <v>328</v>
      </c>
      <c r="H721" s="209">
        <v>160</v>
      </c>
      <c r="I721" s="210"/>
      <c r="J721" s="211">
        <f t="shared" si="260"/>
        <v>0</v>
      </c>
      <c r="K721" s="207" t="s">
        <v>3144</v>
      </c>
      <c r="L721" s="62"/>
      <c r="M721" s="212" t="s">
        <v>22</v>
      </c>
      <c r="N721" s="213" t="s">
        <v>50</v>
      </c>
      <c r="O721" s="43"/>
      <c r="P721" s="214">
        <f t="shared" si="261"/>
        <v>0</v>
      </c>
      <c r="Q721" s="214">
        <v>0</v>
      </c>
      <c r="R721" s="214">
        <f t="shared" si="262"/>
        <v>0</v>
      </c>
      <c r="S721" s="214">
        <v>0</v>
      </c>
      <c r="T721" s="215">
        <f t="shared" si="263"/>
        <v>0</v>
      </c>
      <c r="AR721" s="25" t="s">
        <v>304</v>
      </c>
      <c r="AT721" s="25" t="s">
        <v>230</v>
      </c>
      <c r="AU721" s="25" t="s">
        <v>87</v>
      </c>
      <c r="AY721" s="25" t="s">
        <v>228</v>
      </c>
      <c r="BE721" s="216">
        <f t="shared" si="264"/>
        <v>0</v>
      </c>
      <c r="BF721" s="216">
        <f t="shared" si="265"/>
        <v>0</v>
      </c>
      <c r="BG721" s="216">
        <f t="shared" si="266"/>
        <v>0</v>
      </c>
      <c r="BH721" s="216">
        <f t="shared" si="267"/>
        <v>0</v>
      </c>
      <c r="BI721" s="216">
        <f t="shared" si="268"/>
        <v>0</v>
      </c>
      <c r="BJ721" s="25" t="s">
        <v>24</v>
      </c>
      <c r="BK721" s="216">
        <f t="shared" si="269"/>
        <v>0</v>
      </c>
      <c r="BL721" s="25" t="s">
        <v>304</v>
      </c>
      <c r="BM721" s="25" t="s">
        <v>6186</v>
      </c>
    </row>
    <row r="722" spans="2:65" s="1" customFormat="1" ht="22.5" customHeight="1">
      <c r="B722" s="42"/>
      <c r="C722" s="205" t="s">
        <v>272</v>
      </c>
      <c r="D722" s="205" t="s">
        <v>230</v>
      </c>
      <c r="E722" s="206" t="s">
        <v>6100</v>
      </c>
      <c r="F722" s="207" t="s">
        <v>6101</v>
      </c>
      <c r="G722" s="208" t="s">
        <v>362</v>
      </c>
      <c r="H722" s="209">
        <v>28</v>
      </c>
      <c r="I722" s="210"/>
      <c r="J722" s="211">
        <f t="shared" si="260"/>
        <v>0</v>
      </c>
      <c r="K722" s="207" t="s">
        <v>3144</v>
      </c>
      <c r="L722" s="62"/>
      <c r="M722" s="212" t="s">
        <v>22</v>
      </c>
      <c r="N722" s="213" t="s">
        <v>50</v>
      </c>
      <c r="O722" s="43"/>
      <c r="P722" s="214">
        <f t="shared" si="261"/>
        <v>0</v>
      </c>
      <c r="Q722" s="214">
        <v>0</v>
      </c>
      <c r="R722" s="214">
        <f t="shared" si="262"/>
        <v>0</v>
      </c>
      <c r="S722" s="214">
        <v>0</v>
      </c>
      <c r="T722" s="215">
        <f t="shared" si="263"/>
        <v>0</v>
      </c>
      <c r="AR722" s="25" t="s">
        <v>304</v>
      </c>
      <c r="AT722" s="25" t="s">
        <v>230</v>
      </c>
      <c r="AU722" s="25" t="s">
        <v>87</v>
      </c>
      <c r="AY722" s="25" t="s">
        <v>228</v>
      </c>
      <c r="BE722" s="216">
        <f t="shared" si="264"/>
        <v>0</v>
      </c>
      <c r="BF722" s="216">
        <f t="shared" si="265"/>
        <v>0</v>
      </c>
      <c r="BG722" s="216">
        <f t="shared" si="266"/>
        <v>0</v>
      </c>
      <c r="BH722" s="216">
        <f t="shared" si="267"/>
        <v>0</v>
      </c>
      <c r="BI722" s="216">
        <f t="shared" si="268"/>
        <v>0</v>
      </c>
      <c r="BJ722" s="25" t="s">
        <v>24</v>
      </c>
      <c r="BK722" s="216">
        <f t="shared" si="269"/>
        <v>0</v>
      </c>
      <c r="BL722" s="25" t="s">
        <v>304</v>
      </c>
      <c r="BM722" s="25" t="s">
        <v>6187</v>
      </c>
    </row>
    <row r="723" spans="2:65" s="1" customFormat="1" ht="22.5" customHeight="1">
      <c r="B723" s="42"/>
      <c r="C723" s="205" t="s">
        <v>29</v>
      </c>
      <c r="D723" s="205" t="s">
        <v>230</v>
      </c>
      <c r="E723" s="206" t="s">
        <v>6103</v>
      </c>
      <c r="F723" s="207" t="s">
        <v>6104</v>
      </c>
      <c r="G723" s="208" t="s">
        <v>852</v>
      </c>
      <c r="H723" s="209">
        <v>1</v>
      </c>
      <c r="I723" s="210"/>
      <c r="J723" s="211">
        <f t="shared" si="260"/>
        <v>0</v>
      </c>
      <c r="K723" s="207" t="s">
        <v>3144</v>
      </c>
      <c r="L723" s="62"/>
      <c r="M723" s="212" t="s">
        <v>22</v>
      </c>
      <c r="N723" s="213" t="s">
        <v>50</v>
      </c>
      <c r="O723" s="43"/>
      <c r="P723" s="214">
        <f t="shared" si="261"/>
        <v>0</v>
      </c>
      <c r="Q723" s="214">
        <v>0</v>
      </c>
      <c r="R723" s="214">
        <f t="shared" si="262"/>
        <v>0</v>
      </c>
      <c r="S723" s="214">
        <v>0</v>
      </c>
      <c r="T723" s="215">
        <f t="shared" si="263"/>
        <v>0</v>
      </c>
      <c r="AR723" s="25" t="s">
        <v>304</v>
      </c>
      <c r="AT723" s="25" t="s">
        <v>230</v>
      </c>
      <c r="AU723" s="25" t="s">
        <v>87</v>
      </c>
      <c r="AY723" s="25" t="s">
        <v>228</v>
      </c>
      <c r="BE723" s="216">
        <f t="shared" si="264"/>
        <v>0</v>
      </c>
      <c r="BF723" s="216">
        <f t="shared" si="265"/>
        <v>0</v>
      </c>
      <c r="BG723" s="216">
        <f t="shared" si="266"/>
        <v>0</v>
      </c>
      <c r="BH723" s="216">
        <f t="shared" si="267"/>
        <v>0</v>
      </c>
      <c r="BI723" s="216">
        <f t="shared" si="268"/>
        <v>0</v>
      </c>
      <c r="BJ723" s="25" t="s">
        <v>24</v>
      </c>
      <c r="BK723" s="216">
        <f t="shared" si="269"/>
        <v>0</v>
      </c>
      <c r="BL723" s="25" t="s">
        <v>304</v>
      </c>
      <c r="BM723" s="25" t="s">
        <v>6188</v>
      </c>
    </row>
    <row r="724" spans="2:65" s="1" customFormat="1" ht="22.5" customHeight="1">
      <c r="B724" s="42"/>
      <c r="C724" s="205" t="s">
        <v>280</v>
      </c>
      <c r="D724" s="205" t="s">
        <v>230</v>
      </c>
      <c r="E724" s="206" t="s">
        <v>6106</v>
      </c>
      <c r="F724" s="207" t="s">
        <v>6107</v>
      </c>
      <c r="G724" s="208" t="s">
        <v>852</v>
      </c>
      <c r="H724" s="209">
        <v>10</v>
      </c>
      <c r="I724" s="210"/>
      <c r="J724" s="211">
        <f t="shared" si="260"/>
        <v>0</v>
      </c>
      <c r="K724" s="207" t="s">
        <v>3144</v>
      </c>
      <c r="L724" s="62"/>
      <c r="M724" s="212" t="s">
        <v>22</v>
      </c>
      <c r="N724" s="213" t="s">
        <v>50</v>
      </c>
      <c r="O724" s="43"/>
      <c r="P724" s="214">
        <f t="shared" si="261"/>
        <v>0</v>
      </c>
      <c r="Q724" s="214">
        <v>0</v>
      </c>
      <c r="R724" s="214">
        <f t="shared" si="262"/>
        <v>0</v>
      </c>
      <c r="S724" s="214">
        <v>0</v>
      </c>
      <c r="T724" s="215">
        <f t="shared" si="263"/>
        <v>0</v>
      </c>
      <c r="AR724" s="25" t="s">
        <v>304</v>
      </c>
      <c r="AT724" s="25" t="s">
        <v>230</v>
      </c>
      <c r="AU724" s="25" t="s">
        <v>87</v>
      </c>
      <c r="AY724" s="25" t="s">
        <v>228</v>
      </c>
      <c r="BE724" s="216">
        <f t="shared" si="264"/>
        <v>0</v>
      </c>
      <c r="BF724" s="216">
        <f t="shared" si="265"/>
        <v>0</v>
      </c>
      <c r="BG724" s="216">
        <f t="shared" si="266"/>
        <v>0</v>
      </c>
      <c r="BH724" s="216">
        <f t="shared" si="267"/>
        <v>0</v>
      </c>
      <c r="BI724" s="216">
        <f t="shared" si="268"/>
        <v>0</v>
      </c>
      <c r="BJ724" s="25" t="s">
        <v>24</v>
      </c>
      <c r="BK724" s="216">
        <f t="shared" si="269"/>
        <v>0</v>
      </c>
      <c r="BL724" s="25" t="s">
        <v>304</v>
      </c>
      <c r="BM724" s="25" t="s">
        <v>6189</v>
      </c>
    </row>
    <row r="725" spans="2:65" s="1" customFormat="1" ht="22.5" customHeight="1">
      <c r="B725" s="42"/>
      <c r="C725" s="205" t="s">
        <v>285</v>
      </c>
      <c r="D725" s="205" t="s">
        <v>230</v>
      </c>
      <c r="E725" s="206" t="s">
        <v>6109</v>
      </c>
      <c r="F725" s="207" t="s">
        <v>6110</v>
      </c>
      <c r="G725" s="208" t="s">
        <v>852</v>
      </c>
      <c r="H725" s="209">
        <v>6</v>
      </c>
      <c r="I725" s="210"/>
      <c r="J725" s="211">
        <f t="shared" si="260"/>
        <v>0</v>
      </c>
      <c r="K725" s="207" t="s">
        <v>3144</v>
      </c>
      <c r="L725" s="62"/>
      <c r="M725" s="212" t="s">
        <v>22</v>
      </c>
      <c r="N725" s="213" t="s">
        <v>50</v>
      </c>
      <c r="O725" s="43"/>
      <c r="P725" s="214">
        <f t="shared" si="261"/>
        <v>0</v>
      </c>
      <c r="Q725" s="214">
        <v>0</v>
      </c>
      <c r="R725" s="214">
        <f t="shared" si="262"/>
        <v>0</v>
      </c>
      <c r="S725" s="214">
        <v>0</v>
      </c>
      <c r="T725" s="215">
        <f t="shared" si="263"/>
        <v>0</v>
      </c>
      <c r="AR725" s="25" t="s">
        <v>304</v>
      </c>
      <c r="AT725" s="25" t="s">
        <v>230</v>
      </c>
      <c r="AU725" s="25" t="s">
        <v>87</v>
      </c>
      <c r="AY725" s="25" t="s">
        <v>228</v>
      </c>
      <c r="BE725" s="216">
        <f t="shared" si="264"/>
        <v>0</v>
      </c>
      <c r="BF725" s="216">
        <f t="shared" si="265"/>
        <v>0</v>
      </c>
      <c r="BG725" s="216">
        <f t="shared" si="266"/>
        <v>0</v>
      </c>
      <c r="BH725" s="216">
        <f t="shared" si="267"/>
        <v>0</v>
      </c>
      <c r="BI725" s="216">
        <f t="shared" si="268"/>
        <v>0</v>
      </c>
      <c r="BJ725" s="25" t="s">
        <v>24</v>
      </c>
      <c r="BK725" s="216">
        <f t="shared" si="269"/>
        <v>0</v>
      </c>
      <c r="BL725" s="25" t="s">
        <v>304</v>
      </c>
      <c r="BM725" s="25" t="s">
        <v>6190</v>
      </c>
    </row>
    <row r="726" spans="2:65" s="1" customFormat="1" ht="22.5" customHeight="1">
      <c r="B726" s="42"/>
      <c r="C726" s="205" t="s">
        <v>290</v>
      </c>
      <c r="D726" s="205" t="s">
        <v>230</v>
      </c>
      <c r="E726" s="206" t="s">
        <v>6112</v>
      </c>
      <c r="F726" s="207" t="s">
        <v>6113</v>
      </c>
      <c r="G726" s="208" t="s">
        <v>328</v>
      </c>
      <c r="H726" s="209">
        <v>70</v>
      </c>
      <c r="I726" s="210"/>
      <c r="J726" s="211">
        <f t="shared" si="260"/>
        <v>0</v>
      </c>
      <c r="K726" s="207" t="s">
        <v>3144</v>
      </c>
      <c r="L726" s="62"/>
      <c r="M726" s="212" t="s">
        <v>22</v>
      </c>
      <c r="N726" s="213" t="s">
        <v>50</v>
      </c>
      <c r="O726" s="43"/>
      <c r="P726" s="214">
        <f t="shared" si="261"/>
        <v>0</v>
      </c>
      <c r="Q726" s="214">
        <v>0</v>
      </c>
      <c r="R726" s="214">
        <f t="shared" si="262"/>
        <v>0</v>
      </c>
      <c r="S726" s="214">
        <v>0</v>
      </c>
      <c r="T726" s="215">
        <f t="shared" si="263"/>
        <v>0</v>
      </c>
      <c r="AR726" s="25" t="s">
        <v>304</v>
      </c>
      <c r="AT726" s="25" t="s">
        <v>230</v>
      </c>
      <c r="AU726" s="25" t="s">
        <v>87</v>
      </c>
      <c r="AY726" s="25" t="s">
        <v>228</v>
      </c>
      <c r="BE726" s="216">
        <f t="shared" si="264"/>
        <v>0</v>
      </c>
      <c r="BF726" s="216">
        <f t="shared" si="265"/>
        <v>0</v>
      </c>
      <c r="BG726" s="216">
        <f t="shared" si="266"/>
        <v>0</v>
      </c>
      <c r="BH726" s="216">
        <f t="shared" si="267"/>
        <v>0</v>
      </c>
      <c r="BI726" s="216">
        <f t="shared" si="268"/>
        <v>0</v>
      </c>
      <c r="BJ726" s="25" t="s">
        <v>24</v>
      </c>
      <c r="BK726" s="216">
        <f t="shared" si="269"/>
        <v>0</v>
      </c>
      <c r="BL726" s="25" t="s">
        <v>304</v>
      </c>
      <c r="BM726" s="25" t="s">
        <v>6191</v>
      </c>
    </row>
    <row r="727" spans="2:65" s="1" customFormat="1" ht="22.5" customHeight="1">
      <c r="B727" s="42"/>
      <c r="C727" s="205" t="s">
        <v>290</v>
      </c>
      <c r="D727" s="205" t="s">
        <v>230</v>
      </c>
      <c r="E727" s="206" t="s">
        <v>6192</v>
      </c>
      <c r="F727" s="207" t="s">
        <v>6116</v>
      </c>
      <c r="G727" s="208" t="s">
        <v>3542</v>
      </c>
      <c r="H727" s="209">
        <v>90</v>
      </c>
      <c r="I727" s="210"/>
      <c r="J727" s="211">
        <f t="shared" si="260"/>
        <v>0</v>
      </c>
      <c r="K727" s="207" t="s">
        <v>3144</v>
      </c>
      <c r="L727" s="62"/>
      <c r="M727" s="212" t="s">
        <v>22</v>
      </c>
      <c r="N727" s="213" t="s">
        <v>50</v>
      </c>
      <c r="O727" s="43"/>
      <c r="P727" s="214">
        <f t="shared" si="261"/>
        <v>0</v>
      </c>
      <c r="Q727" s="214">
        <v>0</v>
      </c>
      <c r="R727" s="214">
        <f t="shared" si="262"/>
        <v>0</v>
      </c>
      <c r="S727" s="214">
        <v>0</v>
      </c>
      <c r="T727" s="215">
        <f t="shared" si="263"/>
        <v>0</v>
      </c>
      <c r="AR727" s="25" t="s">
        <v>304</v>
      </c>
      <c r="AT727" s="25" t="s">
        <v>230</v>
      </c>
      <c r="AU727" s="25" t="s">
        <v>87</v>
      </c>
      <c r="AY727" s="25" t="s">
        <v>228</v>
      </c>
      <c r="BE727" s="216">
        <f t="shared" si="264"/>
        <v>0</v>
      </c>
      <c r="BF727" s="216">
        <f t="shared" si="265"/>
        <v>0</v>
      </c>
      <c r="BG727" s="216">
        <f t="shared" si="266"/>
        <v>0</v>
      </c>
      <c r="BH727" s="216">
        <f t="shared" si="267"/>
        <v>0</v>
      </c>
      <c r="BI727" s="216">
        <f t="shared" si="268"/>
        <v>0</v>
      </c>
      <c r="BJ727" s="25" t="s">
        <v>24</v>
      </c>
      <c r="BK727" s="216">
        <f t="shared" si="269"/>
        <v>0</v>
      </c>
      <c r="BL727" s="25" t="s">
        <v>304</v>
      </c>
      <c r="BM727" s="25" t="s">
        <v>6193</v>
      </c>
    </row>
    <row r="728" spans="2:65" s="11" customFormat="1" ht="37.35" customHeight="1">
      <c r="B728" s="188"/>
      <c r="C728" s="189"/>
      <c r="D728" s="190" t="s">
        <v>78</v>
      </c>
      <c r="E728" s="191" t="s">
        <v>3365</v>
      </c>
      <c r="F728" s="191" t="s">
        <v>6194</v>
      </c>
      <c r="G728" s="189"/>
      <c r="H728" s="189"/>
      <c r="I728" s="192"/>
      <c r="J728" s="193">
        <f>BK728</f>
        <v>0</v>
      </c>
      <c r="K728" s="189"/>
      <c r="L728" s="194"/>
      <c r="M728" s="195"/>
      <c r="N728" s="196"/>
      <c r="O728" s="196"/>
      <c r="P728" s="197">
        <f>P729</f>
        <v>0</v>
      </c>
      <c r="Q728" s="196"/>
      <c r="R728" s="197">
        <f>R729</f>
        <v>0</v>
      </c>
      <c r="S728" s="196"/>
      <c r="T728" s="198">
        <f>T729</f>
        <v>0</v>
      </c>
      <c r="AR728" s="199" t="s">
        <v>87</v>
      </c>
      <c r="AT728" s="200" t="s">
        <v>78</v>
      </c>
      <c r="AU728" s="200" t="s">
        <v>79</v>
      </c>
      <c r="AY728" s="199" t="s">
        <v>228</v>
      </c>
      <c r="BK728" s="201">
        <f>BK729</f>
        <v>0</v>
      </c>
    </row>
    <row r="729" spans="2:65" s="11" customFormat="1" ht="19.899999999999999" customHeight="1">
      <c r="B729" s="188"/>
      <c r="C729" s="189"/>
      <c r="D729" s="202" t="s">
        <v>78</v>
      </c>
      <c r="E729" s="203" t="s">
        <v>3323</v>
      </c>
      <c r="F729" s="203" t="s">
        <v>6074</v>
      </c>
      <c r="G729" s="189"/>
      <c r="H729" s="189"/>
      <c r="I729" s="192"/>
      <c r="J729" s="204">
        <f>BK729</f>
        <v>0</v>
      </c>
      <c r="K729" s="189"/>
      <c r="L729" s="194"/>
      <c r="M729" s="195"/>
      <c r="N729" s="196"/>
      <c r="O729" s="196"/>
      <c r="P729" s="197">
        <f>SUM(P730:P743)</f>
        <v>0</v>
      </c>
      <c r="Q729" s="196"/>
      <c r="R729" s="197">
        <f>SUM(R730:R743)</f>
        <v>0</v>
      </c>
      <c r="S729" s="196"/>
      <c r="T729" s="198">
        <f>SUM(T730:T743)</f>
        <v>0</v>
      </c>
      <c r="AR729" s="199" t="s">
        <v>87</v>
      </c>
      <c r="AT729" s="200" t="s">
        <v>78</v>
      </c>
      <c r="AU729" s="200" t="s">
        <v>24</v>
      </c>
      <c r="AY729" s="199" t="s">
        <v>228</v>
      </c>
      <c r="BK729" s="201">
        <f>SUM(BK730:BK743)</f>
        <v>0</v>
      </c>
    </row>
    <row r="730" spans="2:65" s="1" customFormat="1" ht="22.5" customHeight="1">
      <c r="B730" s="42"/>
      <c r="C730" s="205" t="s">
        <v>24</v>
      </c>
      <c r="D730" s="205" t="s">
        <v>230</v>
      </c>
      <c r="E730" s="206" t="s">
        <v>6075</v>
      </c>
      <c r="F730" s="207" t="s">
        <v>6076</v>
      </c>
      <c r="G730" s="208" t="s">
        <v>852</v>
      </c>
      <c r="H730" s="209">
        <v>1</v>
      </c>
      <c r="I730" s="210"/>
      <c r="J730" s="211">
        <f t="shared" ref="J730:J743" si="270">ROUND(I730*H730,2)</f>
        <v>0</v>
      </c>
      <c r="K730" s="207" t="s">
        <v>3144</v>
      </c>
      <c r="L730" s="62"/>
      <c r="M730" s="212" t="s">
        <v>22</v>
      </c>
      <c r="N730" s="213" t="s">
        <v>50</v>
      </c>
      <c r="O730" s="43"/>
      <c r="P730" s="214">
        <f t="shared" ref="P730:P743" si="271">O730*H730</f>
        <v>0</v>
      </c>
      <c r="Q730" s="214">
        <v>0</v>
      </c>
      <c r="R730" s="214">
        <f t="shared" ref="R730:R743" si="272">Q730*H730</f>
        <v>0</v>
      </c>
      <c r="S730" s="214">
        <v>0</v>
      </c>
      <c r="T730" s="215">
        <f t="shared" ref="T730:T743" si="273">S730*H730</f>
        <v>0</v>
      </c>
      <c r="AR730" s="25" t="s">
        <v>304</v>
      </c>
      <c r="AT730" s="25" t="s">
        <v>230</v>
      </c>
      <c r="AU730" s="25" t="s">
        <v>87</v>
      </c>
      <c r="AY730" s="25" t="s">
        <v>228</v>
      </c>
      <c r="BE730" s="216">
        <f t="shared" ref="BE730:BE743" si="274">IF(N730="základní",J730,0)</f>
        <v>0</v>
      </c>
      <c r="BF730" s="216">
        <f t="shared" ref="BF730:BF743" si="275">IF(N730="snížená",J730,0)</f>
        <v>0</v>
      </c>
      <c r="BG730" s="216">
        <f t="shared" ref="BG730:BG743" si="276">IF(N730="zákl. přenesená",J730,0)</f>
        <v>0</v>
      </c>
      <c r="BH730" s="216">
        <f t="shared" ref="BH730:BH743" si="277">IF(N730="sníž. přenesená",J730,0)</f>
        <v>0</v>
      </c>
      <c r="BI730" s="216">
        <f t="shared" ref="BI730:BI743" si="278">IF(N730="nulová",J730,0)</f>
        <v>0</v>
      </c>
      <c r="BJ730" s="25" t="s">
        <v>24</v>
      </c>
      <c r="BK730" s="216">
        <f t="shared" ref="BK730:BK743" si="279">ROUND(I730*H730,2)</f>
        <v>0</v>
      </c>
      <c r="BL730" s="25" t="s">
        <v>304</v>
      </c>
      <c r="BM730" s="25" t="s">
        <v>6195</v>
      </c>
    </row>
    <row r="731" spans="2:65" s="1" customFormat="1" ht="22.5" customHeight="1">
      <c r="B731" s="42"/>
      <c r="C731" s="205" t="s">
        <v>87</v>
      </c>
      <c r="D731" s="205" t="s">
        <v>230</v>
      </c>
      <c r="E731" s="206" t="s">
        <v>6078</v>
      </c>
      <c r="F731" s="207" t="s">
        <v>6079</v>
      </c>
      <c r="G731" s="208" t="s">
        <v>6080</v>
      </c>
      <c r="H731" s="209">
        <v>1</v>
      </c>
      <c r="I731" s="210"/>
      <c r="J731" s="211">
        <f t="shared" si="270"/>
        <v>0</v>
      </c>
      <c r="K731" s="207" t="s">
        <v>3144</v>
      </c>
      <c r="L731" s="62"/>
      <c r="M731" s="212" t="s">
        <v>22</v>
      </c>
      <c r="N731" s="213" t="s">
        <v>50</v>
      </c>
      <c r="O731" s="43"/>
      <c r="P731" s="214">
        <f t="shared" si="271"/>
        <v>0</v>
      </c>
      <c r="Q731" s="214">
        <v>0</v>
      </c>
      <c r="R731" s="214">
        <f t="shared" si="272"/>
        <v>0</v>
      </c>
      <c r="S731" s="214">
        <v>0</v>
      </c>
      <c r="T731" s="215">
        <f t="shared" si="273"/>
        <v>0</v>
      </c>
      <c r="AR731" s="25" t="s">
        <v>304</v>
      </c>
      <c r="AT731" s="25" t="s">
        <v>230</v>
      </c>
      <c r="AU731" s="25" t="s">
        <v>87</v>
      </c>
      <c r="AY731" s="25" t="s">
        <v>228</v>
      </c>
      <c r="BE731" s="216">
        <f t="shared" si="274"/>
        <v>0</v>
      </c>
      <c r="BF731" s="216">
        <f t="shared" si="275"/>
        <v>0</v>
      </c>
      <c r="BG731" s="216">
        <f t="shared" si="276"/>
        <v>0</v>
      </c>
      <c r="BH731" s="216">
        <f t="shared" si="277"/>
        <v>0</v>
      </c>
      <c r="BI731" s="216">
        <f t="shared" si="278"/>
        <v>0</v>
      </c>
      <c r="BJ731" s="25" t="s">
        <v>24</v>
      </c>
      <c r="BK731" s="216">
        <f t="shared" si="279"/>
        <v>0</v>
      </c>
      <c r="BL731" s="25" t="s">
        <v>304</v>
      </c>
      <c r="BM731" s="25" t="s">
        <v>6196</v>
      </c>
    </row>
    <row r="732" spans="2:65" s="1" customFormat="1" ht="22.5" customHeight="1">
      <c r="B732" s="42"/>
      <c r="C732" s="205" t="s">
        <v>101</v>
      </c>
      <c r="D732" s="205" t="s">
        <v>230</v>
      </c>
      <c r="E732" s="206" t="s">
        <v>6082</v>
      </c>
      <c r="F732" s="207" t="s">
        <v>6083</v>
      </c>
      <c r="G732" s="208" t="s">
        <v>852</v>
      </c>
      <c r="H732" s="209">
        <v>20</v>
      </c>
      <c r="I732" s="210"/>
      <c r="J732" s="211">
        <f t="shared" si="270"/>
        <v>0</v>
      </c>
      <c r="K732" s="207" t="s">
        <v>3144</v>
      </c>
      <c r="L732" s="62"/>
      <c r="M732" s="212" t="s">
        <v>22</v>
      </c>
      <c r="N732" s="213" t="s">
        <v>50</v>
      </c>
      <c r="O732" s="43"/>
      <c r="P732" s="214">
        <f t="shared" si="271"/>
        <v>0</v>
      </c>
      <c r="Q732" s="214">
        <v>0</v>
      </c>
      <c r="R732" s="214">
        <f t="shared" si="272"/>
        <v>0</v>
      </c>
      <c r="S732" s="214">
        <v>0</v>
      </c>
      <c r="T732" s="215">
        <f t="shared" si="273"/>
        <v>0</v>
      </c>
      <c r="AR732" s="25" t="s">
        <v>304</v>
      </c>
      <c r="AT732" s="25" t="s">
        <v>230</v>
      </c>
      <c r="AU732" s="25" t="s">
        <v>87</v>
      </c>
      <c r="AY732" s="25" t="s">
        <v>228</v>
      </c>
      <c r="BE732" s="216">
        <f t="shared" si="274"/>
        <v>0</v>
      </c>
      <c r="BF732" s="216">
        <f t="shared" si="275"/>
        <v>0</v>
      </c>
      <c r="BG732" s="216">
        <f t="shared" si="276"/>
        <v>0</v>
      </c>
      <c r="BH732" s="216">
        <f t="shared" si="277"/>
        <v>0</v>
      </c>
      <c r="BI732" s="216">
        <f t="shared" si="278"/>
        <v>0</v>
      </c>
      <c r="BJ732" s="25" t="s">
        <v>24</v>
      </c>
      <c r="BK732" s="216">
        <f t="shared" si="279"/>
        <v>0</v>
      </c>
      <c r="BL732" s="25" t="s">
        <v>304</v>
      </c>
      <c r="BM732" s="25" t="s">
        <v>6197</v>
      </c>
    </row>
    <row r="733" spans="2:65" s="1" customFormat="1" ht="22.5" customHeight="1">
      <c r="B733" s="42"/>
      <c r="C733" s="205" t="s">
        <v>235</v>
      </c>
      <c r="D733" s="205" t="s">
        <v>230</v>
      </c>
      <c r="E733" s="206" t="s">
        <v>6085</v>
      </c>
      <c r="F733" s="207" t="s">
        <v>6086</v>
      </c>
      <c r="G733" s="208" t="s">
        <v>852</v>
      </c>
      <c r="H733" s="209">
        <v>20</v>
      </c>
      <c r="I733" s="210"/>
      <c r="J733" s="211">
        <f t="shared" si="270"/>
        <v>0</v>
      </c>
      <c r="K733" s="207" t="s">
        <v>3144</v>
      </c>
      <c r="L733" s="62"/>
      <c r="M733" s="212" t="s">
        <v>22</v>
      </c>
      <c r="N733" s="213" t="s">
        <v>50</v>
      </c>
      <c r="O733" s="43"/>
      <c r="P733" s="214">
        <f t="shared" si="271"/>
        <v>0</v>
      </c>
      <c r="Q733" s="214">
        <v>0</v>
      </c>
      <c r="R733" s="214">
        <f t="shared" si="272"/>
        <v>0</v>
      </c>
      <c r="S733" s="214">
        <v>0</v>
      </c>
      <c r="T733" s="215">
        <f t="shared" si="273"/>
        <v>0</v>
      </c>
      <c r="AR733" s="25" t="s">
        <v>304</v>
      </c>
      <c r="AT733" s="25" t="s">
        <v>230</v>
      </c>
      <c r="AU733" s="25" t="s">
        <v>87</v>
      </c>
      <c r="AY733" s="25" t="s">
        <v>228</v>
      </c>
      <c r="BE733" s="216">
        <f t="shared" si="274"/>
        <v>0</v>
      </c>
      <c r="BF733" s="216">
        <f t="shared" si="275"/>
        <v>0</v>
      </c>
      <c r="BG733" s="216">
        <f t="shared" si="276"/>
        <v>0</v>
      </c>
      <c r="BH733" s="216">
        <f t="shared" si="277"/>
        <v>0</v>
      </c>
      <c r="BI733" s="216">
        <f t="shared" si="278"/>
        <v>0</v>
      </c>
      <c r="BJ733" s="25" t="s">
        <v>24</v>
      </c>
      <c r="BK733" s="216">
        <f t="shared" si="279"/>
        <v>0</v>
      </c>
      <c r="BL733" s="25" t="s">
        <v>304</v>
      </c>
      <c r="BM733" s="25" t="s">
        <v>6198</v>
      </c>
    </row>
    <row r="734" spans="2:65" s="1" customFormat="1" ht="22.5" customHeight="1">
      <c r="B734" s="42"/>
      <c r="C734" s="205" t="s">
        <v>251</v>
      </c>
      <c r="D734" s="205" t="s">
        <v>230</v>
      </c>
      <c r="E734" s="206" t="s">
        <v>6088</v>
      </c>
      <c r="F734" s="207" t="s">
        <v>6089</v>
      </c>
      <c r="G734" s="208" t="s">
        <v>328</v>
      </c>
      <c r="H734" s="209">
        <v>900</v>
      </c>
      <c r="I734" s="210"/>
      <c r="J734" s="211">
        <f t="shared" si="270"/>
        <v>0</v>
      </c>
      <c r="K734" s="207" t="s">
        <v>3144</v>
      </c>
      <c r="L734" s="62"/>
      <c r="M734" s="212" t="s">
        <v>22</v>
      </c>
      <c r="N734" s="213" t="s">
        <v>50</v>
      </c>
      <c r="O734" s="43"/>
      <c r="P734" s="214">
        <f t="shared" si="271"/>
        <v>0</v>
      </c>
      <c r="Q734" s="214">
        <v>0</v>
      </c>
      <c r="R734" s="214">
        <f t="shared" si="272"/>
        <v>0</v>
      </c>
      <c r="S734" s="214">
        <v>0</v>
      </c>
      <c r="T734" s="215">
        <f t="shared" si="273"/>
        <v>0</v>
      </c>
      <c r="AR734" s="25" t="s">
        <v>304</v>
      </c>
      <c r="AT734" s="25" t="s">
        <v>230</v>
      </c>
      <c r="AU734" s="25" t="s">
        <v>87</v>
      </c>
      <c r="AY734" s="25" t="s">
        <v>228</v>
      </c>
      <c r="BE734" s="216">
        <f t="shared" si="274"/>
        <v>0</v>
      </c>
      <c r="BF734" s="216">
        <f t="shared" si="275"/>
        <v>0</v>
      </c>
      <c r="BG734" s="216">
        <f t="shared" si="276"/>
        <v>0</v>
      </c>
      <c r="BH734" s="216">
        <f t="shared" si="277"/>
        <v>0</v>
      </c>
      <c r="BI734" s="216">
        <f t="shared" si="278"/>
        <v>0</v>
      </c>
      <c r="BJ734" s="25" t="s">
        <v>24</v>
      </c>
      <c r="BK734" s="216">
        <f t="shared" si="279"/>
        <v>0</v>
      </c>
      <c r="BL734" s="25" t="s">
        <v>304</v>
      </c>
      <c r="BM734" s="25" t="s">
        <v>6199</v>
      </c>
    </row>
    <row r="735" spans="2:65" s="1" customFormat="1" ht="22.5" customHeight="1">
      <c r="B735" s="42"/>
      <c r="C735" s="205" t="s">
        <v>255</v>
      </c>
      <c r="D735" s="205" t="s">
        <v>230</v>
      </c>
      <c r="E735" s="206" t="s">
        <v>6091</v>
      </c>
      <c r="F735" s="207" t="s">
        <v>6092</v>
      </c>
      <c r="G735" s="208" t="s">
        <v>328</v>
      </c>
      <c r="H735" s="209">
        <v>150</v>
      </c>
      <c r="I735" s="210"/>
      <c r="J735" s="211">
        <f t="shared" si="270"/>
        <v>0</v>
      </c>
      <c r="K735" s="207" t="s">
        <v>3144</v>
      </c>
      <c r="L735" s="62"/>
      <c r="M735" s="212" t="s">
        <v>22</v>
      </c>
      <c r="N735" s="213" t="s">
        <v>50</v>
      </c>
      <c r="O735" s="43"/>
      <c r="P735" s="214">
        <f t="shared" si="271"/>
        <v>0</v>
      </c>
      <c r="Q735" s="214">
        <v>0</v>
      </c>
      <c r="R735" s="214">
        <f t="shared" si="272"/>
        <v>0</v>
      </c>
      <c r="S735" s="214">
        <v>0</v>
      </c>
      <c r="T735" s="215">
        <f t="shared" si="273"/>
        <v>0</v>
      </c>
      <c r="AR735" s="25" t="s">
        <v>304</v>
      </c>
      <c r="AT735" s="25" t="s">
        <v>230</v>
      </c>
      <c r="AU735" s="25" t="s">
        <v>87</v>
      </c>
      <c r="AY735" s="25" t="s">
        <v>228</v>
      </c>
      <c r="BE735" s="216">
        <f t="shared" si="274"/>
        <v>0</v>
      </c>
      <c r="BF735" s="216">
        <f t="shared" si="275"/>
        <v>0</v>
      </c>
      <c r="BG735" s="216">
        <f t="shared" si="276"/>
        <v>0</v>
      </c>
      <c r="BH735" s="216">
        <f t="shared" si="277"/>
        <v>0</v>
      </c>
      <c r="BI735" s="216">
        <f t="shared" si="278"/>
        <v>0</v>
      </c>
      <c r="BJ735" s="25" t="s">
        <v>24</v>
      </c>
      <c r="BK735" s="216">
        <f t="shared" si="279"/>
        <v>0</v>
      </c>
      <c r="BL735" s="25" t="s">
        <v>304</v>
      </c>
      <c r="BM735" s="25" t="s">
        <v>6200</v>
      </c>
    </row>
    <row r="736" spans="2:65" s="1" customFormat="1" ht="22.5" customHeight="1">
      <c r="B736" s="42"/>
      <c r="C736" s="205" t="s">
        <v>260</v>
      </c>
      <c r="D736" s="205" t="s">
        <v>230</v>
      </c>
      <c r="E736" s="206" t="s">
        <v>6094</v>
      </c>
      <c r="F736" s="207" t="s">
        <v>6095</v>
      </c>
      <c r="G736" s="208" t="s">
        <v>263</v>
      </c>
      <c r="H736" s="209">
        <v>190</v>
      </c>
      <c r="I736" s="210"/>
      <c r="J736" s="211">
        <f t="shared" si="270"/>
        <v>0</v>
      </c>
      <c r="K736" s="207" t="s">
        <v>3144</v>
      </c>
      <c r="L736" s="62"/>
      <c r="M736" s="212" t="s">
        <v>22</v>
      </c>
      <c r="N736" s="213" t="s">
        <v>50</v>
      </c>
      <c r="O736" s="43"/>
      <c r="P736" s="214">
        <f t="shared" si="271"/>
        <v>0</v>
      </c>
      <c r="Q736" s="214">
        <v>0</v>
      </c>
      <c r="R736" s="214">
        <f t="shared" si="272"/>
        <v>0</v>
      </c>
      <c r="S736" s="214">
        <v>0</v>
      </c>
      <c r="T736" s="215">
        <f t="shared" si="273"/>
        <v>0</v>
      </c>
      <c r="AR736" s="25" t="s">
        <v>304</v>
      </c>
      <c r="AT736" s="25" t="s">
        <v>230</v>
      </c>
      <c r="AU736" s="25" t="s">
        <v>87</v>
      </c>
      <c r="AY736" s="25" t="s">
        <v>228</v>
      </c>
      <c r="BE736" s="216">
        <f t="shared" si="274"/>
        <v>0</v>
      </c>
      <c r="BF736" s="216">
        <f t="shared" si="275"/>
        <v>0</v>
      </c>
      <c r="BG736" s="216">
        <f t="shared" si="276"/>
        <v>0</v>
      </c>
      <c r="BH736" s="216">
        <f t="shared" si="277"/>
        <v>0</v>
      </c>
      <c r="BI736" s="216">
        <f t="shared" si="278"/>
        <v>0</v>
      </c>
      <c r="BJ736" s="25" t="s">
        <v>24</v>
      </c>
      <c r="BK736" s="216">
        <f t="shared" si="279"/>
        <v>0</v>
      </c>
      <c r="BL736" s="25" t="s">
        <v>304</v>
      </c>
      <c r="BM736" s="25" t="s">
        <v>6201</v>
      </c>
    </row>
    <row r="737" spans="2:65" s="1" customFormat="1" ht="22.5" customHeight="1">
      <c r="B737" s="42"/>
      <c r="C737" s="205" t="s">
        <v>267</v>
      </c>
      <c r="D737" s="205" t="s">
        <v>230</v>
      </c>
      <c r="E737" s="206" t="s">
        <v>6097</v>
      </c>
      <c r="F737" s="207" t="s">
        <v>6098</v>
      </c>
      <c r="G737" s="208" t="s">
        <v>328</v>
      </c>
      <c r="H737" s="209">
        <v>200</v>
      </c>
      <c r="I737" s="210"/>
      <c r="J737" s="211">
        <f t="shared" si="270"/>
        <v>0</v>
      </c>
      <c r="K737" s="207" t="s">
        <v>3144</v>
      </c>
      <c r="L737" s="62"/>
      <c r="M737" s="212" t="s">
        <v>22</v>
      </c>
      <c r="N737" s="213" t="s">
        <v>50</v>
      </c>
      <c r="O737" s="43"/>
      <c r="P737" s="214">
        <f t="shared" si="271"/>
        <v>0</v>
      </c>
      <c r="Q737" s="214">
        <v>0</v>
      </c>
      <c r="R737" s="214">
        <f t="shared" si="272"/>
        <v>0</v>
      </c>
      <c r="S737" s="214">
        <v>0</v>
      </c>
      <c r="T737" s="215">
        <f t="shared" si="273"/>
        <v>0</v>
      </c>
      <c r="AR737" s="25" t="s">
        <v>304</v>
      </c>
      <c r="AT737" s="25" t="s">
        <v>230</v>
      </c>
      <c r="AU737" s="25" t="s">
        <v>87</v>
      </c>
      <c r="AY737" s="25" t="s">
        <v>228</v>
      </c>
      <c r="BE737" s="216">
        <f t="shared" si="274"/>
        <v>0</v>
      </c>
      <c r="BF737" s="216">
        <f t="shared" si="275"/>
        <v>0</v>
      </c>
      <c r="BG737" s="216">
        <f t="shared" si="276"/>
        <v>0</v>
      </c>
      <c r="BH737" s="216">
        <f t="shared" si="277"/>
        <v>0</v>
      </c>
      <c r="BI737" s="216">
        <f t="shared" si="278"/>
        <v>0</v>
      </c>
      <c r="BJ737" s="25" t="s">
        <v>24</v>
      </c>
      <c r="BK737" s="216">
        <f t="shared" si="279"/>
        <v>0</v>
      </c>
      <c r="BL737" s="25" t="s">
        <v>304</v>
      </c>
      <c r="BM737" s="25" t="s">
        <v>6202</v>
      </c>
    </row>
    <row r="738" spans="2:65" s="1" customFormat="1" ht="22.5" customHeight="1">
      <c r="B738" s="42"/>
      <c r="C738" s="205" t="s">
        <v>272</v>
      </c>
      <c r="D738" s="205" t="s">
        <v>230</v>
      </c>
      <c r="E738" s="206" t="s">
        <v>6100</v>
      </c>
      <c r="F738" s="207" t="s">
        <v>6101</v>
      </c>
      <c r="G738" s="208" t="s">
        <v>362</v>
      </c>
      <c r="H738" s="209">
        <v>38</v>
      </c>
      <c r="I738" s="210"/>
      <c r="J738" s="211">
        <f t="shared" si="270"/>
        <v>0</v>
      </c>
      <c r="K738" s="207" t="s">
        <v>3144</v>
      </c>
      <c r="L738" s="62"/>
      <c r="M738" s="212" t="s">
        <v>22</v>
      </c>
      <c r="N738" s="213" t="s">
        <v>50</v>
      </c>
      <c r="O738" s="43"/>
      <c r="P738" s="214">
        <f t="shared" si="271"/>
        <v>0</v>
      </c>
      <c r="Q738" s="214">
        <v>0</v>
      </c>
      <c r="R738" s="214">
        <f t="shared" si="272"/>
        <v>0</v>
      </c>
      <c r="S738" s="214">
        <v>0</v>
      </c>
      <c r="T738" s="215">
        <f t="shared" si="273"/>
        <v>0</v>
      </c>
      <c r="AR738" s="25" t="s">
        <v>304</v>
      </c>
      <c r="AT738" s="25" t="s">
        <v>230</v>
      </c>
      <c r="AU738" s="25" t="s">
        <v>87</v>
      </c>
      <c r="AY738" s="25" t="s">
        <v>228</v>
      </c>
      <c r="BE738" s="216">
        <f t="shared" si="274"/>
        <v>0</v>
      </c>
      <c r="BF738" s="216">
        <f t="shared" si="275"/>
        <v>0</v>
      </c>
      <c r="BG738" s="216">
        <f t="shared" si="276"/>
        <v>0</v>
      </c>
      <c r="BH738" s="216">
        <f t="shared" si="277"/>
        <v>0</v>
      </c>
      <c r="BI738" s="216">
        <f t="shared" si="278"/>
        <v>0</v>
      </c>
      <c r="BJ738" s="25" t="s">
        <v>24</v>
      </c>
      <c r="BK738" s="216">
        <f t="shared" si="279"/>
        <v>0</v>
      </c>
      <c r="BL738" s="25" t="s">
        <v>304</v>
      </c>
      <c r="BM738" s="25" t="s">
        <v>6203</v>
      </c>
    </row>
    <row r="739" spans="2:65" s="1" customFormat="1" ht="22.5" customHeight="1">
      <c r="B739" s="42"/>
      <c r="C739" s="205" t="s">
        <v>29</v>
      </c>
      <c r="D739" s="205" t="s">
        <v>230</v>
      </c>
      <c r="E739" s="206" t="s">
        <v>6103</v>
      </c>
      <c r="F739" s="207" t="s">
        <v>6104</v>
      </c>
      <c r="G739" s="208" t="s">
        <v>852</v>
      </c>
      <c r="H739" s="209">
        <v>1</v>
      </c>
      <c r="I739" s="210"/>
      <c r="J739" s="211">
        <f t="shared" si="270"/>
        <v>0</v>
      </c>
      <c r="K739" s="207" t="s">
        <v>3144</v>
      </c>
      <c r="L739" s="62"/>
      <c r="M739" s="212" t="s">
        <v>22</v>
      </c>
      <c r="N739" s="213" t="s">
        <v>50</v>
      </c>
      <c r="O739" s="43"/>
      <c r="P739" s="214">
        <f t="shared" si="271"/>
        <v>0</v>
      </c>
      <c r="Q739" s="214">
        <v>0</v>
      </c>
      <c r="R739" s="214">
        <f t="shared" si="272"/>
        <v>0</v>
      </c>
      <c r="S739" s="214">
        <v>0</v>
      </c>
      <c r="T739" s="215">
        <f t="shared" si="273"/>
        <v>0</v>
      </c>
      <c r="AR739" s="25" t="s">
        <v>304</v>
      </c>
      <c r="AT739" s="25" t="s">
        <v>230</v>
      </c>
      <c r="AU739" s="25" t="s">
        <v>87</v>
      </c>
      <c r="AY739" s="25" t="s">
        <v>228</v>
      </c>
      <c r="BE739" s="216">
        <f t="shared" si="274"/>
        <v>0</v>
      </c>
      <c r="BF739" s="216">
        <f t="shared" si="275"/>
        <v>0</v>
      </c>
      <c r="BG739" s="216">
        <f t="shared" si="276"/>
        <v>0</v>
      </c>
      <c r="BH739" s="216">
        <f t="shared" si="277"/>
        <v>0</v>
      </c>
      <c r="BI739" s="216">
        <f t="shared" si="278"/>
        <v>0</v>
      </c>
      <c r="BJ739" s="25" t="s">
        <v>24</v>
      </c>
      <c r="BK739" s="216">
        <f t="shared" si="279"/>
        <v>0</v>
      </c>
      <c r="BL739" s="25" t="s">
        <v>304</v>
      </c>
      <c r="BM739" s="25" t="s">
        <v>6204</v>
      </c>
    </row>
    <row r="740" spans="2:65" s="1" customFormat="1" ht="22.5" customHeight="1">
      <c r="B740" s="42"/>
      <c r="C740" s="205" t="s">
        <v>280</v>
      </c>
      <c r="D740" s="205" t="s">
        <v>230</v>
      </c>
      <c r="E740" s="206" t="s">
        <v>6106</v>
      </c>
      <c r="F740" s="207" t="s">
        <v>6107</v>
      </c>
      <c r="G740" s="208" t="s">
        <v>852</v>
      </c>
      <c r="H740" s="209">
        <v>10</v>
      </c>
      <c r="I740" s="210"/>
      <c r="J740" s="211">
        <f t="shared" si="270"/>
        <v>0</v>
      </c>
      <c r="K740" s="207" t="s">
        <v>3144</v>
      </c>
      <c r="L740" s="62"/>
      <c r="M740" s="212" t="s">
        <v>22</v>
      </c>
      <c r="N740" s="213" t="s">
        <v>50</v>
      </c>
      <c r="O740" s="43"/>
      <c r="P740" s="214">
        <f t="shared" si="271"/>
        <v>0</v>
      </c>
      <c r="Q740" s="214">
        <v>0</v>
      </c>
      <c r="R740" s="214">
        <f t="shared" si="272"/>
        <v>0</v>
      </c>
      <c r="S740" s="214">
        <v>0</v>
      </c>
      <c r="T740" s="215">
        <f t="shared" si="273"/>
        <v>0</v>
      </c>
      <c r="AR740" s="25" t="s">
        <v>304</v>
      </c>
      <c r="AT740" s="25" t="s">
        <v>230</v>
      </c>
      <c r="AU740" s="25" t="s">
        <v>87</v>
      </c>
      <c r="AY740" s="25" t="s">
        <v>228</v>
      </c>
      <c r="BE740" s="216">
        <f t="shared" si="274"/>
        <v>0</v>
      </c>
      <c r="BF740" s="216">
        <f t="shared" si="275"/>
        <v>0</v>
      </c>
      <c r="BG740" s="216">
        <f t="shared" si="276"/>
        <v>0</v>
      </c>
      <c r="BH740" s="216">
        <f t="shared" si="277"/>
        <v>0</v>
      </c>
      <c r="BI740" s="216">
        <f t="shared" si="278"/>
        <v>0</v>
      </c>
      <c r="BJ740" s="25" t="s">
        <v>24</v>
      </c>
      <c r="BK740" s="216">
        <f t="shared" si="279"/>
        <v>0</v>
      </c>
      <c r="BL740" s="25" t="s">
        <v>304</v>
      </c>
      <c r="BM740" s="25" t="s">
        <v>6205</v>
      </c>
    </row>
    <row r="741" spans="2:65" s="1" customFormat="1" ht="22.5" customHeight="1">
      <c r="B741" s="42"/>
      <c r="C741" s="205" t="s">
        <v>285</v>
      </c>
      <c r="D741" s="205" t="s">
        <v>230</v>
      </c>
      <c r="E741" s="206" t="s">
        <v>6109</v>
      </c>
      <c r="F741" s="207" t="s">
        <v>6110</v>
      </c>
      <c r="G741" s="208" t="s">
        <v>852</v>
      </c>
      <c r="H741" s="209">
        <v>6</v>
      </c>
      <c r="I741" s="210"/>
      <c r="J741" s="211">
        <f t="shared" si="270"/>
        <v>0</v>
      </c>
      <c r="K741" s="207" t="s">
        <v>3144</v>
      </c>
      <c r="L741" s="62"/>
      <c r="M741" s="212" t="s">
        <v>22</v>
      </c>
      <c r="N741" s="213" t="s">
        <v>50</v>
      </c>
      <c r="O741" s="43"/>
      <c r="P741" s="214">
        <f t="shared" si="271"/>
        <v>0</v>
      </c>
      <c r="Q741" s="214">
        <v>0</v>
      </c>
      <c r="R741" s="214">
        <f t="shared" si="272"/>
        <v>0</v>
      </c>
      <c r="S741" s="214">
        <v>0</v>
      </c>
      <c r="T741" s="215">
        <f t="shared" si="273"/>
        <v>0</v>
      </c>
      <c r="AR741" s="25" t="s">
        <v>304</v>
      </c>
      <c r="AT741" s="25" t="s">
        <v>230</v>
      </c>
      <c r="AU741" s="25" t="s">
        <v>87</v>
      </c>
      <c r="AY741" s="25" t="s">
        <v>228</v>
      </c>
      <c r="BE741" s="216">
        <f t="shared" si="274"/>
        <v>0</v>
      </c>
      <c r="BF741" s="216">
        <f t="shared" si="275"/>
        <v>0</v>
      </c>
      <c r="BG741" s="216">
        <f t="shared" si="276"/>
        <v>0</v>
      </c>
      <c r="BH741" s="216">
        <f t="shared" si="277"/>
        <v>0</v>
      </c>
      <c r="BI741" s="216">
        <f t="shared" si="278"/>
        <v>0</v>
      </c>
      <c r="BJ741" s="25" t="s">
        <v>24</v>
      </c>
      <c r="BK741" s="216">
        <f t="shared" si="279"/>
        <v>0</v>
      </c>
      <c r="BL741" s="25" t="s">
        <v>304</v>
      </c>
      <c r="BM741" s="25" t="s">
        <v>6206</v>
      </c>
    </row>
    <row r="742" spans="2:65" s="1" customFormat="1" ht="22.5" customHeight="1">
      <c r="B742" s="42"/>
      <c r="C742" s="205" t="s">
        <v>290</v>
      </c>
      <c r="D742" s="205" t="s">
        <v>230</v>
      </c>
      <c r="E742" s="206" t="s">
        <v>6112</v>
      </c>
      <c r="F742" s="207" t="s">
        <v>6113</v>
      </c>
      <c r="G742" s="208" t="s">
        <v>328</v>
      </c>
      <c r="H742" s="209">
        <v>70</v>
      </c>
      <c r="I742" s="210"/>
      <c r="J742" s="211">
        <f t="shared" si="270"/>
        <v>0</v>
      </c>
      <c r="K742" s="207" t="s">
        <v>3144</v>
      </c>
      <c r="L742" s="62"/>
      <c r="M742" s="212" t="s">
        <v>22</v>
      </c>
      <c r="N742" s="213" t="s">
        <v>50</v>
      </c>
      <c r="O742" s="43"/>
      <c r="P742" s="214">
        <f t="shared" si="271"/>
        <v>0</v>
      </c>
      <c r="Q742" s="214">
        <v>0</v>
      </c>
      <c r="R742" s="214">
        <f t="shared" si="272"/>
        <v>0</v>
      </c>
      <c r="S742" s="214">
        <v>0</v>
      </c>
      <c r="T742" s="215">
        <f t="shared" si="273"/>
        <v>0</v>
      </c>
      <c r="AR742" s="25" t="s">
        <v>304</v>
      </c>
      <c r="AT742" s="25" t="s">
        <v>230</v>
      </c>
      <c r="AU742" s="25" t="s">
        <v>87</v>
      </c>
      <c r="AY742" s="25" t="s">
        <v>228</v>
      </c>
      <c r="BE742" s="216">
        <f t="shared" si="274"/>
        <v>0</v>
      </c>
      <c r="BF742" s="216">
        <f t="shared" si="275"/>
        <v>0</v>
      </c>
      <c r="BG742" s="216">
        <f t="shared" si="276"/>
        <v>0</v>
      </c>
      <c r="BH742" s="216">
        <f t="shared" si="277"/>
        <v>0</v>
      </c>
      <c r="BI742" s="216">
        <f t="shared" si="278"/>
        <v>0</v>
      </c>
      <c r="BJ742" s="25" t="s">
        <v>24</v>
      </c>
      <c r="BK742" s="216">
        <f t="shared" si="279"/>
        <v>0</v>
      </c>
      <c r="BL742" s="25" t="s">
        <v>304</v>
      </c>
      <c r="BM742" s="25" t="s">
        <v>6207</v>
      </c>
    </row>
    <row r="743" spans="2:65" s="1" customFormat="1" ht="22.5" customHeight="1">
      <c r="B743" s="42"/>
      <c r="C743" s="205" t="s">
        <v>290</v>
      </c>
      <c r="D743" s="205" t="s">
        <v>230</v>
      </c>
      <c r="E743" s="206" t="s">
        <v>6192</v>
      </c>
      <c r="F743" s="207" t="s">
        <v>6116</v>
      </c>
      <c r="G743" s="208" t="s">
        <v>3542</v>
      </c>
      <c r="H743" s="209">
        <v>90</v>
      </c>
      <c r="I743" s="210"/>
      <c r="J743" s="211">
        <f t="shared" si="270"/>
        <v>0</v>
      </c>
      <c r="K743" s="207" t="s">
        <v>3144</v>
      </c>
      <c r="L743" s="62"/>
      <c r="M743" s="212" t="s">
        <v>22</v>
      </c>
      <c r="N743" s="213" t="s">
        <v>50</v>
      </c>
      <c r="O743" s="43"/>
      <c r="P743" s="214">
        <f t="shared" si="271"/>
        <v>0</v>
      </c>
      <c r="Q743" s="214">
        <v>0</v>
      </c>
      <c r="R743" s="214">
        <f t="shared" si="272"/>
        <v>0</v>
      </c>
      <c r="S743" s="214">
        <v>0</v>
      </c>
      <c r="T743" s="215">
        <f t="shared" si="273"/>
        <v>0</v>
      </c>
      <c r="AR743" s="25" t="s">
        <v>304</v>
      </c>
      <c r="AT743" s="25" t="s">
        <v>230</v>
      </c>
      <c r="AU743" s="25" t="s">
        <v>87</v>
      </c>
      <c r="AY743" s="25" t="s">
        <v>228</v>
      </c>
      <c r="BE743" s="216">
        <f t="shared" si="274"/>
        <v>0</v>
      </c>
      <c r="BF743" s="216">
        <f t="shared" si="275"/>
        <v>0</v>
      </c>
      <c r="BG743" s="216">
        <f t="shared" si="276"/>
        <v>0</v>
      </c>
      <c r="BH743" s="216">
        <f t="shared" si="277"/>
        <v>0</v>
      </c>
      <c r="BI743" s="216">
        <f t="shared" si="278"/>
        <v>0</v>
      </c>
      <c r="BJ743" s="25" t="s">
        <v>24</v>
      </c>
      <c r="BK743" s="216">
        <f t="shared" si="279"/>
        <v>0</v>
      </c>
      <c r="BL743" s="25" t="s">
        <v>304</v>
      </c>
      <c r="BM743" s="25" t="s">
        <v>6208</v>
      </c>
    </row>
    <row r="744" spans="2:65" s="11" customFormat="1" ht="37.35" customHeight="1">
      <c r="B744" s="188"/>
      <c r="C744" s="189"/>
      <c r="D744" s="190" t="s">
        <v>78</v>
      </c>
      <c r="E744" s="191" t="s">
        <v>3370</v>
      </c>
      <c r="F744" s="191" t="s">
        <v>6209</v>
      </c>
      <c r="G744" s="189"/>
      <c r="H744" s="189"/>
      <c r="I744" s="192"/>
      <c r="J744" s="193">
        <f>BK744</f>
        <v>0</v>
      </c>
      <c r="K744" s="189"/>
      <c r="L744" s="194"/>
      <c r="M744" s="195"/>
      <c r="N744" s="196"/>
      <c r="O744" s="196"/>
      <c r="P744" s="197">
        <f>P745</f>
        <v>0</v>
      </c>
      <c r="Q744" s="196"/>
      <c r="R744" s="197">
        <f>R745</f>
        <v>0</v>
      </c>
      <c r="S744" s="196"/>
      <c r="T744" s="198">
        <f>T745</f>
        <v>0</v>
      </c>
      <c r="AR744" s="199" t="s">
        <v>87</v>
      </c>
      <c r="AT744" s="200" t="s">
        <v>78</v>
      </c>
      <c r="AU744" s="200" t="s">
        <v>79</v>
      </c>
      <c r="AY744" s="199" t="s">
        <v>228</v>
      </c>
      <c r="BK744" s="201">
        <f>BK745</f>
        <v>0</v>
      </c>
    </row>
    <row r="745" spans="2:65" s="11" customFormat="1" ht="19.899999999999999" customHeight="1">
      <c r="B745" s="188"/>
      <c r="C745" s="189"/>
      <c r="D745" s="202" t="s">
        <v>78</v>
      </c>
      <c r="E745" s="203" t="s">
        <v>3323</v>
      </c>
      <c r="F745" s="203" t="s">
        <v>6074</v>
      </c>
      <c r="G745" s="189"/>
      <c r="H745" s="189"/>
      <c r="I745" s="192"/>
      <c r="J745" s="204">
        <f>BK745</f>
        <v>0</v>
      </c>
      <c r="K745" s="189"/>
      <c r="L745" s="194"/>
      <c r="M745" s="195"/>
      <c r="N745" s="196"/>
      <c r="O745" s="196"/>
      <c r="P745" s="197">
        <f>SUM(P746:P759)</f>
        <v>0</v>
      </c>
      <c r="Q745" s="196"/>
      <c r="R745" s="197">
        <f>SUM(R746:R759)</f>
        <v>0</v>
      </c>
      <c r="S745" s="196"/>
      <c r="T745" s="198">
        <f>SUM(T746:T759)</f>
        <v>0</v>
      </c>
      <c r="AR745" s="199" t="s">
        <v>87</v>
      </c>
      <c r="AT745" s="200" t="s">
        <v>78</v>
      </c>
      <c r="AU745" s="200" t="s">
        <v>24</v>
      </c>
      <c r="AY745" s="199" t="s">
        <v>228</v>
      </c>
      <c r="BK745" s="201">
        <f>SUM(BK746:BK759)</f>
        <v>0</v>
      </c>
    </row>
    <row r="746" spans="2:65" s="1" customFormat="1" ht="22.5" customHeight="1">
      <c r="B746" s="42"/>
      <c r="C746" s="205" t="s">
        <v>24</v>
      </c>
      <c r="D746" s="205" t="s">
        <v>230</v>
      </c>
      <c r="E746" s="206" t="s">
        <v>6075</v>
      </c>
      <c r="F746" s="207" t="s">
        <v>6076</v>
      </c>
      <c r="G746" s="208" t="s">
        <v>852</v>
      </c>
      <c r="H746" s="209">
        <v>1</v>
      </c>
      <c r="I746" s="210"/>
      <c r="J746" s="211">
        <f t="shared" ref="J746:J759" si="280">ROUND(I746*H746,2)</f>
        <v>0</v>
      </c>
      <c r="K746" s="207" t="s">
        <v>3144</v>
      </c>
      <c r="L746" s="62"/>
      <c r="M746" s="212" t="s">
        <v>22</v>
      </c>
      <c r="N746" s="213" t="s">
        <v>50</v>
      </c>
      <c r="O746" s="43"/>
      <c r="P746" s="214">
        <f t="shared" ref="P746:P759" si="281">O746*H746</f>
        <v>0</v>
      </c>
      <c r="Q746" s="214">
        <v>0</v>
      </c>
      <c r="R746" s="214">
        <f t="shared" ref="R746:R759" si="282">Q746*H746</f>
        <v>0</v>
      </c>
      <c r="S746" s="214">
        <v>0</v>
      </c>
      <c r="T746" s="215">
        <f t="shared" ref="T746:T759" si="283">S746*H746</f>
        <v>0</v>
      </c>
      <c r="AR746" s="25" t="s">
        <v>304</v>
      </c>
      <c r="AT746" s="25" t="s">
        <v>230</v>
      </c>
      <c r="AU746" s="25" t="s">
        <v>87</v>
      </c>
      <c r="AY746" s="25" t="s">
        <v>228</v>
      </c>
      <c r="BE746" s="216">
        <f t="shared" ref="BE746:BE759" si="284">IF(N746="základní",J746,0)</f>
        <v>0</v>
      </c>
      <c r="BF746" s="216">
        <f t="shared" ref="BF746:BF759" si="285">IF(N746="snížená",J746,0)</f>
        <v>0</v>
      </c>
      <c r="BG746" s="216">
        <f t="shared" ref="BG746:BG759" si="286">IF(N746="zákl. přenesená",J746,0)</f>
        <v>0</v>
      </c>
      <c r="BH746" s="216">
        <f t="shared" ref="BH746:BH759" si="287">IF(N746="sníž. přenesená",J746,0)</f>
        <v>0</v>
      </c>
      <c r="BI746" s="216">
        <f t="shared" ref="BI746:BI759" si="288">IF(N746="nulová",J746,0)</f>
        <v>0</v>
      </c>
      <c r="BJ746" s="25" t="s">
        <v>24</v>
      </c>
      <c r="BK746" s="216">
        <f t="shared" ref="BK746:BK759" si="289">ROUND(I746*H746,2)</f>
        <v>0</v>
      </c>
      <c r="BL746" s="25" t="s">
        <v>304</v>
      </c>
      <c r="BM746" s="25" t="s">
        <v>6210</v>
      </c>
    </row>
    <row r="747" spans="2:65" s="1" customFormat="1" ht="22.5" customHeight="1">
      <c r="B747" s="42"/>
      <c r="C747" s="205" t="s">
        <v>87</v>
      </c>
      <c r="D747" s="205" t="s">
        <v>230</v>
      </c>
      <c r="E747" s="206" t="s">
        <v>6078</v>
      </c>
      <c r="F747" s="207" t="s">
        <v>6079</v>
      </c>
      <c r="G747" s="208" t="s">
        <v>6080</v>
      </c>
      <c r="H747" s="209">
        <v>1</v>
      </c>
      <c r="I747" s="210"/>
      <c r="J747" s="211">
        <f t="shared" si="280"/>
        <v>0</v>
      </c>
      <c r="K747" s="207" t="s">
        <v>3144</v>
      </c>
      <c r="L747" s="62"/>
      <c r="M747" s="212" t="s">
        <v>22</v>
      </c>
      <c r="N747" s="213" t="s">
        <v>50</v>
      </c>
      <c r="O747" s="43"/>
      <c r="P747" s="214">
        <f t="shared" si="281"/>
        <v>0</v>
      </c>
      <c r="Q747" s="214">
        <v>0</v>
      </c>
      <c r="R747" s="214">
        <f t="shared" si="282"/>
        <v>0</v>
      </c>
      <c r="S747" s="214">
        <v>0</v>
      </c>
      <c r="T747" s="215">
        <f t="shared" si="283"/>
        <v>0</v>
      </c>
      <c r="AR747" s="25" t="s">
        <v>304</v>
      </c>
      <c r="AT747" s="25" t="s">
        <v>230</v>
      </c>
      <c r="AU747" s="25" t="s">
        <v>87</v>
      </c>
      <c r="AY747" s="25" t="s">
        <v>228</v>
      </c>
      <c r="BE747" s="216">
        <f t="shared" si="284"/>
        <v>0</v>
      </c>
      <c r="BF747" s="216">
        <f t="shared" si="285"/>
        <v>0</v>
      </c>
      <c r="BG747" s="216">
        <f t="shared" si="286"/>
        <v>0</v>
      </c>
      <c r="BH747" s="216">
        <f t="shared" si="287"/>
        <v>0</v>
      </c>
      <c r="BI747" s="216">
        <f t="shared" si="288"/>
        <v>0</v>
      </c>
      <c r="BJ747" s="25" t="s">
        <v>24</v>
      </c>
      <c r="BK747" s="216">
        <f t="shared" si="289"/>
        <v>0</v>
      </c>
      <c r="BL747" s="25" t="s">
        <v>304</v>
      </c>
      <c r="BM747" s="25" t="s">
        <v>6211</v>
      </c>
    </row>
    <row r="748" spans="2:65" s="1" customFormat="1" ht="22.5" customHeight="1">
      <c r="B748" s="42"/>
      <c r="C748" s="205" t="s">
        <v>101</v>
      </c>
      <c r="D748" s="205" t="s">
        <v>230</v>
      </c>
      <c r="E748" s="206" t="s">
        <v>6082</v>
      </c>
      <c r="F748" s="207" t="s">
        <v>6083</v>
      </c>
      <c r="G748" s="208" t="s">
        <v>852</v>
      </c>
      <c r="H748" s="209">
        <v>16</v>
      </c>
      <c r="I748" s="210"/>
      <c r="J748" s="211">
        <f t="shared" si="280"/>
        <v>0</v>
      </c>
      <c r="K748" s="207" t="s">
        <v>3144</v>
      </c>
      <c r="L748" s="62"/>
      <c r="M748" s="212" t="s">
        <v>22</v>
      </c>
      <c r="N748" s="213" t="s">
        <v>50</v>
      </c>
      <c r="O748" s="43"/>
      <c r="P748" s="214">
        <f t="shared" si="281"/>
        <v>0</v>
      </c>
      <c r="Q748" s="214">
        <v>0</v>
      </c>
      <c r="R748" s="214">
        <f t="shared" si="282"/>
        <v>0</v>
      </c>
      <c r="S748" s="214">
        <v>0</v>
      </c>
      <c r="T748" s="215">
        <f t="shared" si="283"/>
        <v>0</v>
      </c>
      <c r="AR748" s="25" t="s">
        <v>304</v>
      </c>
      <c r="AT748" s="25" t="s">
        <v>230</v>
      </c>
      <c r="AU748" s="25" t="s">
        <v>87</v>
      </c>
      <c r="AY748" s="25" t="s">
        <v>228</v>
      </c>
      <c r="BE748" s="216">
        <f t="shared" si="284"/>
        <v>0</v>
      </c>
      <c r="BF748" s="216">
        <f t="shared" si="285"/>
        <v>0</v>
      </c>
      <c r="BG748" s="216">
        <f t="shared" si="286"/>
        <v>0</v>
      </c>
      <c r="BH748" s="216">
        <f t="shared" si="287"/>
        <v>0</v>
      </c>
      <c r="BI748" s="216">
        <f t="shared" si="288"/>
        <v>0</v>
      </c>
      <c r="BJ748" s="25" t="s">
        <v>24</v>
      </c>
      <c r="BK748" s="216">
        <f t="shared" si="289"/>
        <v>0</v>
      </c>
      <c r="BL748" s="25" t="s">
        <v>304</v>
      </c>
      <c r="BM748" s="25" t="s">
        <v>6212</v>
      </c>
    </row>
    <row r="749" spans="2:65" s="1" customFormat="1" ht="22.5" customHeight="1">
      <c r="B749" s="42"/>
      <c r="C749" s="205" t="s">
        <v>235</v>
      </c>
      <c r="D749" s="205" t="s">
        <v>230</v>
      </c>
      <c r="E749" s="206" t="s">
        <v>6085</v>
      </c>
      <c r="F749" s="207" t="s">
        <v>6086</v>
      </c>
      <c r="G749" s="208" t="s">
        <v>852</v>
      </c>
      <c r="H749" s="209">
        <v>16</v>
      </c>
      <c r="I749" s="210"/>
      <c r="J749" s="211">
        <f t="shared" si="280"/>
        <v>0</v>
      </c>
      <c r="K749" s="207" t="s">
        <v>3144</v>
      </c>
      <c r="L749" s="62"/>
      <c r="M749" s="212" t="s">
        <v>22</v>
      </c>
      <c r="N749" s="213" t="s">
        <v>50</v>
      </c>
      <c r="O749" s="43"/>
      <c r="P749" s="214">
        <f t="shared" si="281"/>
        <v>0</v>
      </c>
      <c r="Q749" s="214">
        <v>0</v>
      </c>
      <c r="R749" s="214">
        <f t="shared" si="282"/>
        <v>0</v>
      </c>
      <c r="S749" s="214">
        <v>0</v>
      </c>
      <c r="T749" s="215">
        <f t="shared" si="283"/>
        <v>0</v>
      </c>
      <c r="AR749" s="25" t="s">
        <v>304</v>
      </c>
      <c r="AT749" s="25" t="s">
        <v>230</v>
      </c>
      <c r="AU749" s="25" t="s">
        <v>87</v>
      </c>
      <c r="AY749" s="25" t="s">
        <v>228</v>
      </c>
      <c r="BE749" s="216">
        <f t="shared" si="284"/>
        <v>0</v>
      </c>
      <c r="BF749" s="216">
        <f t="shared" si="285"/>
        <v>0</v>
      </c>
      <c r="BG749" s="216">
        <f t="shared" si="286"/>
        <v>0</v>
      </c>
      <c r="BH749" s="216">
        <f t="shared" si="287"/>
        <v>0</v>
      </c>
      <c r="BI749" s="216">
        <f t="shared" si="288"/>
        <v>0</v>
      </c>
      <c r="BJ749" s="25" t="s">
        <v>24</v>
      </c>
      <c r="BK749" s="216">
        <f t="shared" si="289"/>
        <v>0</v>
      </c>
      <c r="BL749" s="25" t="s">
        <v>304</v>
      </c>
      <c r="BM749" s="25" t="s">
        <v>6213</v>
      </c>
    </row>
    <row r="750" spans="2:65" s="1" customFormat="1" ht="22.5" customHeight="1">
      <c r="B750" s="42"/>
      <c r="C750" s="205" t="s">
        <v>251</v>
      </c>
      <c r="D750" s="205" t="s">
        <v>230</v>
      </c>
      <c r="E750" s="206" t="s">
        <v>6088</v>
      </c>
      <c r="F750" s="207" t="s">
        <v>6089</v>
      </c>
      <c r="G750" s="208" t="s">
        <v>328</v>
      </c>
      <c r="H750" s="209">
        <v>650</v>
      </c>
      <c r="I750" s="210"/>
      <c r="J750" s="211">
        <f t="shared" si="280"/>
        <v>0</v>
      </c>
      <c r="K750" s="207" t="s">
        <v>3144</v>
      </c>
      <c r="L750" s="62"/>
      <c r="M750" s="212" t="s">
        <v>22</v>
      </c>
      <c r="N750" s="213" t="s">
        <v>50</v>
      </c>
      <c r="O750" s="43"/>
      <c r="P750" s="214">
        <f t="shared" si="281"/>
        <v>0</v>
      </c>
      <c r="Q750" s="214">
        <v>0</v>
      </c>
      <c r="R750" s="214">
        <f t="shared" si="282"/>
        <v>0</v>
      </c>
      <c r="S750" s="214">
        <v>0</v>
      </c>
      <c r="T750" s="215">
        <f t="shared" si="283"/>
        <v>0</v>
      </c>
      <c r="AR750" s="25" t="s">
        <v>304</v>
      </c>
      <c r="AT750" s="25" t="s">
        <v>230</v>
      </c>
      <c r="AU750" s="25" t="s">
        <v>87</v>
      </c>
      <c r="AY750" s="25" t="s">
        <v>228</v>
      </c>
      <c r="BE750" s="216">
        <f t="shared" si="284"/>
        <v>0</v>
      </c>
      <c r="BF750" s="216">
        <f t="shared" si="285"/>
        <v>0</v>
      </c>
      <c r="BG750" s="216">
        <f t="shared" si="286"/>
        <v>0</v>
      </c>
      <c r="BH750" s="216">
        <f t="shared" si="287"/>
        <v>0</v>
      </c>
      <c r="BI750" s="216">
        <f t="shared" si="288"/>
        <v>0</v>
      </c>
      <c r="BJ750" s="25" t="s">
        <v>24</v>
      </c>
      <c r="BK750" s="216">
        <f t="shared" si="289"/>
        <v>0</v>
      </c>
      <c r="BL750" s="25" t="s">
        <v>304</v>
      </c>
      <c r="BM750" s="25" t="s">
        <v>6214</v>
      </c>
    </row>
    <row r="751" spans="2:65" s="1" customFormat="1" ht="22.5" customHeight="1">
      <c r="B751" s="42"/>
      <c r="C751" s="205" t="s">
        <v>255</v>
      </c>
      <c r="D751" s="205" t="s">
        <v>230</v>
      </c>
      <c r="E751" s="206" t="s">
        <v>6091</v>
      </c>
      <c r="F751" s="207" t="s">
        <v>6092</v>
      </c>
      <c r="G751" s="208" t="s">
        <v>328</v>
      </c>
      <c r="H751" s="209">
        <v>120</v>
      </c>
      <c r="I751" s="210"/>
      <c r="J751" s="211">
        <f t="shared" si="280"/>
        <v>0</v>
      </c>
      <c r="K751" s="207" t="s">
        <v>3144</v>
      </c>
      <c r="L751" s="62"/>
      <c r="M751" s="212" t="s">
        <v>22</v>
      </c>
      <c r="N751" s="213" t="s">
        <v>50</v>
      </c>
      <c r="O751" s="43"/>
      <c r="P751" s="214">
        <f t="shared" si="281"/>
        <v>0</v>
      </c>
      <c r="Q751" s="214">
        <v>0</v>
      </c>
      <c r="R751" s="214">
        <f t="shared" si="282"/>
        <v>0</v>
      </c>
      <c r="S751" s="214">
        <v>0</v>
      </c>
      <c r="T751" s="215">
        <f t="shared" si="283"/>
        <v>0</v>
      </c>
      <c r="AR751" s="25" t="s">
        <v>304</v>
      </c>
      <c r="AT751" s="25" t="s">
        <v>230</v>
      </c>
      <c r="AU751" s="25" t="s">
        <v>87</v>
      </c>
      <c r="AY751" s="25" t="s">
        <v>228</v>
      </c>
      <c r="BE751" s="216">
        <f t="shared" si="284"/>
        <v>0</v>
      </c>
      <c r="BF751" s="216">
        <f t="shared" si="285"/>
        <v>0</v>
      </c>
      <c r="BG751" s="216">
        <f t="shared" si="286"/>
        <v>0</v>
      </c>
      <c r="BH751" s="216">
        <f t="shared" si="287"/>
        <v>0</v>
      </c>
      <c r="BI751" s="216">
        <f t="shared" si="288"/>
        <v>0</v>
      </c>
      <c r="BJ751" s="25" t="s">
        <v>24</v>
      </c>
      <c r="BK751" s="216">
        <f t="shared" si="289"/>
        <v>0</v>
      </c>
      <c r="BL751" s="25" t="s">
        <v>304</v>
      </c>
      <c r="BM751" s="25" t="s">
        <v>6215</v>
      </c>
    </row>
    <row r="752" spans="2:65" s="1" customFormat="1" ht="22.5" customHeight="1">
      <c r="B752" s="42"/>
      <c r="C752" s="205" t="s">
        <v>260</v>
      </c>
      <c r="D752" s="205" t="s">
        <v>230</v>
      </c>
      <c r="E752" s="206" t="s">
        <v>6094</v>
      </c>
      <c r="F752" s="207" t="s">
        <v>6095</v>
      </c>
      <c r="G752" s="208" t="s">
        <v>263</v>
      </c>
      <c r="H752" s="209">
        <v>150</v>
      </c>
      <c r="I752" s="210"/>
      <c r="J752" s="211">
        <f t="shared" si="280"/>
        <v>0</v>
      </c>
      <c r="K752" s="207" t="s">
        <v>3144</v>
      </c>
      <c r="L752" s="62"/>
      <c r="M752" s="212" t="s">
        <v>22</v>
      </c>
      <c r="N752" s="213" t="s">
        <v>50</v>
      </c>
      <c r="O752" s="43"/>
      <c r="P752" s="214">
        <f t="shared" si="281"/>
        <v>0</v>
      </c>
      <c r="Q752" s="214">
        <v>0</v>
      </c>
      <c r="R752" s="214">
        <f t="shared" si="282"/>
        <v>0</v>
      </c>
      <c r="S752" s="214">
        <v>0</v>
      </c>
      <c r="T752" s="215">
        <f t="shared" si="283"/>
        <v>0</v>
      </c>
      <c r="AR752" s="25" t="s">
        <v>304</v>
      </c>
      <c r="AT752" s="25" t="s">
        <v>230</v>
      </c>
      <c r="AU752" s="25" t="s">
        <v>87</v>
      </c>
      <c r="AY752" s="25" t="s">
        <v>228</v>
      </c>
      <c r="BE752" s="216">
        <f t="shared" si="284"/>
        <v>0</v>
      </c>
      <c r="BF752" s="216">
        <f t="shared" si="285"/>
        <v>0</v>
      </c>
      <c r="BG752" s="216">
        <f t="shared" si="286"/>
        <v>0</v>
      </c>
      <c r="BH752" s="216">
        <f t="shared" si="287"/>
        <v>0</v>
      </c>
      <c r="BI752" s="216">
        <f t="shared" si="288"/>
        <v>0</v>
      </c>
      <c r="BJ752" s="25" t="s">
        <v>24</v>
      </c>
      <c r="BK752" s="216">
        <f t="shared" si="289"/>
        <v>0</v>
      </c>
      <c r="BL752" s="25" t="s">
        <v>304</v>
      </c>
      <c r="BM752" s="25" t="s">
        <v>6216</v>
      </c>
    </row>
    <row r="753" spans="2:65" s="1" customFormat="1" ht="22.5" customHeight="1">
      <c r="B753" s="42"/>
      <c r="C753" s="205" t="s">
        <v>267</v>
      </c>
      <c r="D753" s="205" t="s">
        <v>230</v>
      </c>
      <c r="E753" s="206" t="s">
        <v>6097</v>
      </c>
      <c r="F753" s="207" t="s">
        <v>6098</v>
      </c>
      <c r="G753" s="208" t="s">
        <v>328</v>
      </c>
      <c r="H753" s="209">
        <v>160</v>
      </c>
      <c r="I753" s="210"/>
      <c r="J753" s="211">
        <f t="shared" si="280"/>
        <v>0</v>
      </c>
      <c r="K753" s="207" t="s">
        <v>3144</v>
      </c>
      <c r="L753" s="62"/>
      <c r="M753" s="212" t="s">
        <v>22</v>
      </c>
      <c r="N753" s="213" t="s">
        <v>50</v>
      </c>
      <c r="O753" s="43"/>
      <c r="P753" s="214">
        <f t="shared" si="281"/>
        <v>0</v>
      </c>
      <c r="Q753" s="214">
        <v>0</v>
      </c>
      <c r="R753" s="214">
        <f t="shared" si="282"/>
        <v>0</v>
      </c>
      <c r="S753" s="214">
        <v>0</v>
      </c>
      <c r="T753" s="215">
        <f t="shared" si="283"/>
        <v>0</v>
      </c>
      <c r="AR753" s="25" t="s">
        <v>304</v>
      </c>
      <c r="AT753" s="25" t="s">
        <v>230</v>
      </c>
      <c r="AU753" s="25" t="s">
        <v>87</v>
      </c>
      <c r="AY753" s="25" t="s">
        <v>228</v>
      </c>
      <c r="BE753" s="216">
        <f t="shared" si="284"/>
        <v>0</v>
      </c>
      <c r="BF753" s="216">
        <f t="shared" si="285"/>
        <v>0</v>
      </c>
      <c r="BG753" s="216">
        <f t="shared" si="286"/>
        <v>0</v>
      </c>
      <c r="BH753" s="216">
        <f t="shared" si="287"/>
        <v>0</v>
      </c>
      <c r="BI753" s="216">
        <f t="shared" si="288"/>
        <v>0</v>
      </c>
      <c r="BJ753" s="25" t="s">
        <v>24</v>
      </c>
      <c r="BK753" s="216">
        <f t="shared" si="289"/>
        <v>0</v>
      </c>
      <c r="BL753" s="25" t="s">
        <v>304</v>
      </c>
      <c r="BM753" s="25" t="s">
        <v>6217</v>
      </c>
    </row>
    <row r="754" spans="2:65" s="1" customFormat="1" ht="22.5" customHeight="1">
      <c r="B754" s="42"/>
      <c r="C754" s="205" t="s">
        <v>272</v>
      </c>
      <c r="D754" s="205" t="s">
        <v>230</v>
      </c>
      <c r="E754" s="206" t="s">
        <v>6100</v>
      </c>
      <c r="F754" s="207" t="s">
        <v>6101</v>
      </c>
      <c r="G754" s="208" t="s">
        <v>362</v>
      </c>
      <c r="H754" s="209">
        <v>30</v>
      </c>
      <c r="I754" s="210"/>
      <c r="J754" s="211">
        <f t="shared" si="280"/>
        <v>0</v>
      </c>
      <c r="K754" s="207" t="s">
        <v>3144</v>
      </c>
      <c r="L754" s="62"/>
      <c r="M754" s="212" t="s">
        <v>22</v>
      </c>
      <c r="N754" s="213" t="s">
        <v>50</v>
      </c>
      <c r="O754" s="43"/>
      <c r="P754" s="214">
        <f t="shared" si="281"/>
        <v>0</v>
      </c>
      <c r="Q754" s="214">
        <v>0</v>
      </c>
      <c r="R754" s="214">
        <f t="shared" si="282"/>
        <v>0</v>
      </c>
      <c r="S754" s="214">
        <v>0</v>
      </c>
      <c r="T754" s="215">
        <f t="shared" si="283"/>
        <v>0</v>
      </c>
      <c r="AR754" s="25" t="s">
        <v>304</v>
      </c>
      <c r="AT754" s="25" t="s">
        <v>230</v>
      </c>
      <c r="AU754" s="25" t="s">
        <v>87</v>
      </c>
      <c r="AY754" s="25" t="s">
        <v>228</v>
      </c>
      <c r="BE754" s="216">
        <f t="shared" si="284"/>
        <v>0</v>
      </c>
      <c r="BF754" s="216">
        <f t="shared" si="285"/>
        <v>0</v>
      </c>
      <c r="BG754" s="216">
        <f t="shared" si="286"/>
        <v>0</v>
      </c>
      <c r="BH754" s="216">
        <f t="shared" si="287"/>
        <v>0</v>
      </c>
      <c r="BI754" s="216">
        <f t="shared" si="288"/>
        <v>0</v>
      </c>
      <c r="BJ754" s="25" t="s">
        <v>24</v>
      </c>
      <c r="BK754" s="216">
        <f t="shared" si="289"/>
        <v>0</v>
      </c>
      <c r="BL754" s="25" t="s">
        <v>304</v>
      </c>
      <c r="BM754" s="25" t="s">
        <v>6218</v>
      </c>
    </row>
    <row r="755" spans="2:65" s="1" customFormat="1" ht="22.5" customHeight="1">
      <c r="B755" s="42"/>
      <c r="C755" s="205" t="s">
        <v>29</v>
      </c>
      <c r="D755" s="205" t="s">
        <v>230</v>
      </c>
      <c r="E755" s="206" t="s">
        <v>6103</v>
      </c>
      <c r="F755" s="207" t="s">
        <v>6104</v>
      </c>
      <c r="G755" s="208" t="s">
        <v>852</v>
      </c>
      <c r="H755" s="209">
        <v>1</v>
      </c>
      <c r="I755" s="210"/>
      <c r="J755" s="211">
        <f t="shared" si="280"/>
        <v>0</v>
      </c>
      <c r="K755" s="207" t="s">
        <v>3144</v>
      </c>
      <c r="L755" s="62"/>
      <c r="M755" s="212" t="s">
        <v>22</v>
      </c>
      <c r="N755" s="213" t="s">
        <v>50</v>
      </c>
      <c r="O755" s="43"/>
      <c r="P755" s="214">
        <f t="shared" si="281"/>
        <v>0</v>
      </c>
      <c r="Q755" s="214">
        <v>0</v>
      </c>
      <c r="R755" s="214">
        <f t="shared" si="282"/>
        <v>0</v>
      </c>
      <c r="S755" s="214">
        <v>0</v>
      </c>
      <c r="T755" s="215">
        <f t="shared" si="283"/>
        <v>0</v>
      </c>
      <c r="AR755" s="25" t="s">
        <v>304</v>
      </c>
      <c r="AT755" s="25" t="s">
        <v>230</v>
      </c>
      <c r="AU755" s="25" t="s">
        <v>87</v>
      </c>
      <c r="AY755" s="25" t="s">
        <v>228</v>
      </c>
      <c r="BE755" s="216">
        <f t="shared" si="284"/>
        <v>0</v>
      </c>
      <c r="BF755" s="216">
        <f t="shared" si="285"/>
        <v>0</v>
      </c>
      <c r="BG755" s="216">
        <f t="shared" si="286"/>
        <v>0</v>
      </c>
      <c r="BH755" s="216">
        <f t="shared" si="287"/>
        <v>0</v>
      </c>
      <c r="BI755" s="216">
        <f t="shared" si="288"/>
        <v>0</v>
      </c>
      <c r="BJ755" s="25" t="s">
        <v>24</v>
      </c>
      <c r="BK755" s="216">
        <f t="shared" si="289"/>
        <v>0</v>
      </c>
      <c r="BL755" s="25" t="s">
        <v>304</v>
      </c>
      <c r="BM755" s="25" t="s">
        <v>6219</v>
      </c>
    </row>
    <row r="756" spans="2:65" s="1" customFormat="1" ht="22.5" customHeight="1">
      <c r="B756" s="42"/>
      <c r="C756" s="205" t="s">
        <v>280</v>
      </c>
      <c r="D756" s="205" t="s">
        <v>230</v>
      </c>
      <c r="E756" s="206" t="s">
        <v>6106</v>
      </c>
      <c r="F756" s="207" t="s">
        <v>6107</v>
      </c>
      <c r="G756" s="208" t="s">
        <v>852</v>
      </c>
      <c r="H756" s="209">
        <v>8</v>
      </c>
      <c r="I756" s="210"/>
      <c r="J756" s="211">
        <f t="shared" si="280"/>
        <v>0</v>
      </c>
      <c r="K756" s="207" t="s">
        <v>3144</v>
      </c>
      <c r="L756" s="62"/>
      <c r="M756" s="212" t="s">
        <v>22</v>
      </c>
      <c r="N756" s="213" t="s">
        <v>50</v>
      </c>
      <c r="O756" s="43"/>
      <c r="P756" s="214">
        <f t="shared" si="281"/>
        <v>0</v>
      </c>
      <c r="Q756" s="214">
        <v>0</v>
      </c>
      <c r="R756" s="214">
        <f t="shared" si="282"/>
        <v>0</v>
      </c>
      <c r="S756" s="214">
        <v>0</v>
      </c>
      <c r="T756" s="215">
        <f t="shared" si="283"/>
        <v>0</v>
      </c>
      <c r="AR756" s="25" t="s">
        <v>304</v>
      </c>
      <c r="AT756" s="25" t="s">
        <v>230</v>
      </c>
      <c r="AU756" s="25" t="s">
        <v>87</v>
      </c>
      <c r="AY756" s="25" t="s">
        <v>228</v>
      </c>
      <c r="BE756" s="216">
        <f t="shared" si="284"/>
        <v>0</v>
      </c>
      <c r="BF756" s="216">
        <f t="shared" si="285"/>
        <v>0</v>
      </c>
      <c r="BG756" s="216">
        <f t="shared" si="286"/>
        <v>0</v>
      </c>
      <c r="BH756" s="216">
        <f t="shared" si="287"/>
        <v>0</v>
      </c>
      <c r="BI756" s="216">
        <f t="shared" si="288"/>
        <v>0</v>
      </c>
      <c r="BJ756" s="25" t="s">
        <v>24</v>
      </c>
      <c r="BK756" s="216">
        <f t="shared" si="289"/>
        <v>0</v>
      </c>
      <c r="BL756" s="25" t="s">
        <v>304</v>
      </c>
      <c r="BM756" s="25" t="s">
        <v>6220</v>
      </c>
    </row>
    <row r="757" spans="2:65" s="1" customFormat="1" ht="22.5" customHeight="1">
      <c r="B757" s="42"/>
      <c r="C757" s="205" t="s">
        <v>285</v>
      </c>
      <c r="D757" s="205" t="s">
        <v>230</v>
      </c>
      <c r="E757" s="206" t="s">
        <v>6109</v>
      </c>
      <c r="F757" s="207" t="s">
        <v>6110</v>
      </c>
      <c r="G757" s="208" t="s">
        <v>852</v>
      </c>
      <c r="H757" s="209">
        <v>6</v>
      </c>
      <c r="I757" s="210"/>
      <c r="J757" s="211">
        <f t="shared" si="280"/>
        <v>0</v>
      </c>
      <c r="K757" s="207" t="s">
        <v>3144</v>
      </c>
      <c r="L757" s="62"/>
      <c r="M757" s="212" t="s">
        <v>22</v>
      </c>
      <c r="N757" s="213" t="s">
        <v>50</v>
      </c>
      <c r="O757" s="43"/>
      <c r="P757" s="214">
        <f t="shared" si="281"/>
        <v>0</v>
      </c>
      <c r="Q757" s="214">
        <v>0</v>
      </c>
      <c r="R757" s="214">
        <f t="shared" si="282"/>
        <v>0</v>
      </c>
      <c r="S757" s="214">
        <v>0</v>
      </c>
      <c r="T757" s="215">
        <f t="shared" si="283"/>
        <v>0</v>
      </c>
      <c r="AR757" s="25" t="s">
        <v>304</v>
      </c>
      <c r="AT757" s="25" t="s">
        <v>230</v>
      </c>
      <c r="AU757" s="25" t="s">
        <v>87</v>
      </c>
      <c r="AY757" s="25" t="s">
        <v>228</v>
      </c>
      <c r="BE757" s="216">
        <f t="shared" si="284"/>
        <v>0</v>
      </c>
      <c r="BF757" s="216">
        <f t="shared" si="285"/>
        <v>0</v>
      </c>
      <c r="BG757" s="216">
        <f t="shared" si="286"/>
        <v>0</v>
      </c>
      <c r="BH757" s="216">
        <f t="shared" si="287"/>
        <v>0</v>
      </c>
      <c r="BI757" s="216">
        <f t="shared" si="288"/>
        <v>0</v>
      </c>
      <c r="BJ757" s="25" t="s">
        <v>24</v>
      </c>
      <c r="BK757" s="216">
        <f t="shared" si="289"/>
        <v>0</v>
      </c>
      <c r="BL757" s="25" t="s">
        <v>304</v>
      </c>
      <c r="BM757" s="25" t="s">
        <v>6221</v>
      </c>
    </row>
    <row r="758" spans="2:65" s="1" customFormat="1" ht="22.5" customHeight="1">
      <c r="B758" s="42"/>
      <c r="C758" s="205" t="s">
        <v>290</v>
      </c>
      <c r="D758" s="205" t="s">
        <v>230</v>
      </c>
      <c r="E758" s="206" t="s">
        <v>6112</v>
      </c>
      <c r="F758" s="207" t="s">
        <v>6113</v>
      </c>
      <c r="G758" s="208" t="s">
        <v>328</v>
      </c>
      <c r="H758" s="209">
        <v>70</v>
      </c>
      <c r="I758" s="210"/>
      <c r="J758" s="211">
        <f t="shared" si="280"/>
        <v>0</v>
      </c>
      <c r="K758" s="207" t="s">
        <v>3144</v>
      </c>
      <c r="L758" s="62"/>
      <c r="M758" s="212" t="s">
        <v>22</v>
      </c>
      <c r="N758" s="213" t="s">
        <v>50</v>
      </c>
      <c r="O758" s="43"/>
      <c r="P758" s="214">
        <f t="shared" si="281"/>
        <v>0</v>
      </c>
      <c r="Q758" s="214">
        <v>0</v>
      </c>
      <c r="R758" s="214">
        <f t="shared" si="282"/>
        <v>0</v>
      </c>
      <c r="S758" s="214">
        <v>0</v>
      </c>
      <c r="T758" s="215">
        <f t="shared" si="283"/>
        <v>0</v>
      </c>
      <c r="AR758" s="25" t="s">
        <v>304</v>
      </c>
      <c r="AT758" s="25" t="s">
        <v>230</v>
      </c>
      <c r="AU758" s="25" t="s">
        <v>87</v>
      </c>
      <c r="AY758" s="25" t="s">
        <v>228</v>
      </c>
      <c r="BE758" s="216">
        <f t="shared" si="284"/>
        <v>0</v>
      </c>
      <c r="BF758" s="216">
        <f t="shared" si="285"/>
        <v>0</v>
      </c>
      <c r="BG758" s="216">
        <f t="shared" si="286"/>
        <v>0</v>
      </c>
      <c r="BH758" s="216">
        <f t="shared" si="287"/>
        <v>0</v>
      </c>
      <c r="BI758" s="216">
        <f t="shared" si="288"/>
        <v>0</v>
      </c>
      <c r="BJ758" s="25" t="s">
        <v>24</v>
      </c>
      <c r="BK758" s="216">
        <f t="shared" si="289"/>
        <v>0</v>
      </c>
      <c r="BL758" s="25" t="s">
        <v>304</v>
      </c>
      <c r="BM758" s="25" t="s">
        <v>6222</v>
      </c>
    </row>
    <row r="759" spans="2:65" s="1" customFormat="1" ht="22.5" customHeight="1">
      <c r="B759" s="42"/>
      <c r="C759" s="205" t="s">
        <v>290</v>
      </c>
      <c r="D759" s="205" t="s">
        <v>230</v>
      </c>
      <c r="E759" s="206" t="s">
        <v>6192</v>
      </c>
      <c r="F759" s="207" t="s">
        <v>6116</v>
      </c>
      <c r="G759" s="208" t="s">
        <v>3542</v>
      </c>
      <c r="H759" s="209">
        <v>90</v>
      </c>
      <c r="I759" s="210"/>
      <c r="J759" s="211">
        <f t="shared" si="280"/>
        <v>0</v>
      </c>
      <c r="K759" s="207" t="s">
        <v>3144</v>
      </c>
      <c r="L759" s="62"/>
      <c r="M759" s="212" t="s">
        <v>22</v>
      </c>
      <c r="N759" s="213" t="s">
        <v>50</v>
      </c>
      <c r="O759" s="43"/>
      <c r="P759" s="214">
        <f t="shared" si="281"/>
        <v>0</v>
      </c>
      <c r="Q759" s="214">
        <v>0</v>
      </c>
      <c r="R759" s="214">
        <f t="shared" si="282"/>
        <v>0</v>
      </c>
      <c r="S759" s="214">
        <v>0</v>
      </c>
      <c r="T759" s="215">
        <f t="shared" si="283"/>
        <v>0</v>
      </c>
      <c r="AR759" s="25" t="s">
        <v>304</v>
      </c>
      <c r="AT759" s="25" t="s">
        <v>230</v>
      </c>
      <c r="AU759" s="25" t="s">
        <v>87</v>
      </c>
      <c r="AY759" s="25" t="s">
        <v>228</v>
      </c>
      <c r="BE759" s="216">
        <f t="shared" si="284"/>
        <v>0</v>
      </c>
      <c r="BF759" s="216">
        <f t="shared" si="285"/>
        <v>0</v>
      </c>
      <c r="BG759" s="216">
        <f t="shared" si="286"/>
        <v>0</v>
      </c>
      <c r="BH759" s="216">
        <f t="shared" si="287"/>
        <v>0</v>
      </c>
      <c r="BI759" s="216">
        <f t="shared" si="288"/>
        <v>0</v>
      </c>
      <c r="BJ759" s="25" t="s">
        <v>24</v>
      </c>
      <c r="BK759" s="216">
        <f t="shared" si="289"/>
        <v>0</v>
      </c>
      <c r="BL759" s="25" t="s">
        <v>304</v>
      </c>
      <c r="BM759" s="25" t="s">
        <v>6223</v>
      </c>
    </row>
    <row r="760" spans="2:65" s="11" customFormat="1" ht="37.35" customHeight="1">
      <c r="B760" s="188"/>
      <c r="C760" s="189"/>
      <c r="D760" s="190" t="s">
        <v>78</v>
      </c>
      <c r="E760" s="191" t="s">
        <v>3375</v>
      </c>
      <c r="F760" s="191" t="s">
        <v>6224</v>
      </c>
      <c r="G760" s="189"/>
      <c r="H760" s="189"/>
      <c r="I760" s="192"/>
      <c r="J760" s="193">
        <f>BK760</f>
        <v>0</v>
      </c>
      <c r="K760" s="189"/>
      <c r="L760" s="194"/>
      <c r="M760" s="195"/>
      <c r="N760" s="196"/>
      <c r="O760" s="196"/>
      <c r="P760" s="197">
        <f>P761+P776</f>
        <v>0</v>
      </c>
      <c r="Q760" s="196"/>
      <c r="R760" s="197">
        <f>R761+R776</f>
        <v>0</v>
      </c>
      <c r="S760" s="196"/>
      <c r="T760" s="198">
        <f>T761+T776</f>
        <v>0</v>
      </c>
      <c r="AR760" s="199" t="s">
        <v>87</v>
      </c>
      <c r="AT760" s="200" t="s">
        <v>78</v>
      </c>
      <c r="AU760" s="200" t="s">
        <v>79</v>
      </c>
      <c r="AY760" s="199" t="s">
        <v>228</v>
      </c>
      <c r="BK760" s="201">
        <f>BK761+BK776</f>
        <v>0</v>
      </c>
    </row>
    <row r="761" spans="2:65" s="11" customFormat="1" ht="19.899999999999999" customHeight="1">
      <c r="B761" s="188"/>
      <c r="C761" s="189"/>
      <c r="D761" s="202" t="s">
        <v>78</v>
      </c>
      <c r="E761" s="203" t="s">
        <v>3323</v>
      </c>
      <c r="F761" s="203" t="s">
        <v>6074</v>
      </c>
      <c r="G761" s="189"/>
      <c r="H761" s="189"/>
      <c r="I761" s="192"/>
      <c r="J761" s="204">
        <f>BK761</f>
        <v>0</v>
      </c>
      <c r="K761" s="189"/>
      <c r="L761" s="194"/>
      <c r="M761" s="195"/>
      <c r="N761" s="196"/>
      <c r="O761" s="196"/>
      <c r="P761" s="197">
        <f>SUM(P762:P775)</f>
        <v>0</v>
      </c>
      <c r="Q761" s="196"/>
      <c r="R761" s="197">
        <f>SUM(R762:R775)</f>
        <v>0</v>
      </c>
      <c r="S761" s="196"/>
      <c r="T761" s="198">
        <f>SUM(T762:T775)</f>
        <v>0</v>
      </c>
      <c r="AR761" s="199" t="s">
        <v>87</v>
      </c>
      <c r="AT761" s="200" t="s">
        <v>78</v>
      </c>
      <c r="AU761" s="200" t="s">
        <v>24</v>
      </c>
      <c r="AY761" s="199" t="s">
        <v>228</v>
      </c>
      <c r="BK761" s="201">
        <f>SUM(BK762:BK775)</f>
        <v>0</v>
      </c>
    </row>
    <row r="762" spans="2:65" s="1" customFormat="1" ht="22.5" customHeight="1">
      <c r="B762" s="42"/>
      <c r="C762" s="205" t="s">
        <v>24</v>
      </c>
      <c r="D762" s="205" t="s">
        <v>230</v>
      </c>
      <c r="E762" s="206" t="s">
        <v>6225</v>
      </c>
      <c r="F762" s="207" t="s">
        <v>6226</v>
      </c>
      <c r="G762" s="208" t="s">
        <v>852</v>
      </c>
      <c r="H762" s="209">
        <v>1</v>
      </c>
      <c r="I762" s="210"/>
      <c r="J762" s="211">
        <f t="shared" ref="J762:J775" si="290">ROUND(I762*H762,2)</f>
        <v>0</v>
      </c>
      <c r="K762" s="207" t="s">
        <v>3144</v>
      </c>
      <c r="L762" s="62"/>
      <c r="M762" s="212" t="s">
        <v>22</v>
      </c>
      <c r="N762" s="213" t="s">
        <v>50</v>
      </c>
      <c r="O762" s="43"/>
      <c r="P762" s="214">
        <f t="shared" ref="P762:P775" si="291">O762*H762</f>
        <v>0</v>
      </c>
      <c r="Q762" s="214">
        <v>0</v>
      </c>
      <c r="R762" s="214">
        <f t="shared" ref="R762:R775" si="292">Q762*H762</f>
        <v>0</v>
      </c>
      <c r="S762" s="214">
        <v>0</v>
      </c>
      <c r="T762" s="215">
        <f t="shared" ref="T762:T775" si="293">S762*H762</f>
        <v>0</v>
      </c>
      <c r="AR762" s="25" t="s">
        <v>304</v>
      </c>
      <c r="AT762" s="25" t="s">
        <v>230</v>
      </c>
      <c r="AU762" s="25" t="s">
        <v>87</v>
      </c>
      <c r="AY762" s="25" t="s">
        <v>228</v>
      </c>
      <c r="BE762" s="216">
        <f t="shared" ref="BE762:BE775" si="294">IF(N762="základní",J762,0)</f>
        <v>0</v>
      </c>
      <c r="BF762" s="216">
        <f t="shared" ref="BF762:BF775" si="295">IF(N762="snížená",J762,0)</f>
        <v>0</v>
      </c>
      <c r="BG762" s="216">
        <f t="shared" ref="BG762:BG775" si="296">IF(N762="zákl. přenesená",J762,0)</f>
        <v>0</v>
      </c>
      <c r="BH762" s="216">
        <f t="shared" ref="BH762:BH775" si="297">IF(N762="sníž. přenesená",J762,0)</f>
        <v>0</v>
      </c>
      <c r="BI762" s="216">
        <f t="shared" ref="BI762:BI775" si="298">IF(N762="nulová",J762,0)</f>
        <v>0</v>
      </c>
      <c r="BJ762" s="25" t="s">
        <v>24</v>
      </c>
      <c r="BK762" s="216">
        <f t="shared" ref="BK762:BK775" si="299">ROUND(I762*H762,2)</f>
        <v>0</v>
      </c>
      <c r="BL762" s="25" t="s">
        <v>304</v>
      </c>
      <c r="BM762" s="25" t="s">
        <v>6227</v>
      </c>
    </row>
    <row r="763" spans="2:65" s="1" customFormat="1" ht="22.5" customHeight="1">
      <c r="B763" s="42"/>
      <c r="C763" s="205" t="s">
        <v>87</v>
      </c>
      <c r="D763" s="205" t="s">
        <v>230</v>
      </c>
      <c r="E763" s="206" t="s">
        <v>6078</v>
      </c>
      <c r="F763" s="207" t="s">
        <v>6079</v>
      </c>
      <c r="G763" s="208" t="s">
        <v>6080</v>
      </c>
      <c r="H763" s="209">
        <v>1</v>
      </c>
      <c r="I763" s="210"/>
      <c r="J763" s="211">
        <f t="shared" si="290"/>
        <v>0</v>
      </c>
      <c r="K763" s="207" t="s">
        <v>3144</v>
      </c>
      <c r="L763" s="62"/>
      <c r="M763" s="212" t="s">
        <v>22</v>
      </c>
      <c r="N763" s="213" t="s">
        <v>50</v>
      </c>
      <c r="O763" s="43"/>
      <c r="P763" s="214">
        <f t="shared" si="291"/>
        <v>0</v>
      </c>
      <c r="Q763" s="214">
        <v>0</v>
      </c>
      <c r="R763" s="214">
        <f t="shared" si="292"/>
        <v>0</v>
      </c>
      <c r="S763" s="214">
        <v>0</v>
      </c>
      <c r="T763" s="215">
        <f t="shared" si="293"/>
        <v>0</v>
      </c>
      <c r="AR763" s="25" t="s">
        <v>304</v>
      </c>
      <c r="AT763" s="25" t="s">
        <v>230</v>
      </c>
      <c r="AU763" s="25" t="s">
        <v>87</v>
      </c>
      <c r="AY763" s="25" t="s">
        <v>228</v>
      </c>
      <c r="BE763" s="216">
        <f t="shared" si="294"/>
        <v>0</v>
      </c>
      <c r="BF763" s="216">
        <f t="shared" si="295"/>
        <v>0</v>
      </c>
      <c r="BG763" s="216">
        <f t="shared" si="296"/>
        <v>0</v>
      </c>
      <c r="BH763" s="216">
        <f t="shared" si="297"/>
        <v>0</v>
      </c>
      <c r="BI763" s="216">
        <f t="shared" si="298"/>
        <v>0</v>
      </c>
      <c r="BJ763" s="25" t="s">
        <v>24</v>
      </c>
      <c r="BK763" s="216">
        <f t="shared" si="299"/>
        <v>0</v>
      </c>
      <c r="BL763" s="25" t="s">
        <v>304</v>
      </c>
      <c r="BM763" s="25" t="s">
        <v>6228</v>
      </c>
    </row>
    <row r="764" spans="2:65" s="1" customFormat="1" ht="22.5" customHeight="1">
      <c r="B764" s="42"/>
      <c r="C764" s="205" t="s">
        <v>101</v>
      </c>
      <c r="D764" s="205" t="s">
        <v>230</v>
      </c>
      <c r="E764" s="206" t="s">
        <v>6082</v>
      </c>
      <c r="F764" s="207" t="s">
        <v>6083</v>
      </c>
      <c r="G764" s="208" t="s">
        <v>852</v>
      </c>
      <c r="H764" s="209">
        <v>22</v>
      </c>
      <c r="I764" s="210"/>
      <c r="J764" s="211">
        <f t="shared" si="290"/>
        <v>0</v>
      </c>
      <c r="K764" s="207" t="s">
        <v>3144</v>
      </c>
      <c r="L764" s="62"/>
      <c r="M764" s="212" t="s">
        <v>22</v>
      </c>
      <c r="N764" s="213" t="s">
        <v>50</v>
      </c>
      <c r="O764" s="43"/>
      <c r="P764" s="214">
        <f t="shared" si="291"/>
        <v>0</v>
      </c>
      <c r="Q764" s="214">
        <v>0</v>
      </c>
      <c r="R764" s="214">
        <f t="shared" si="292"/>
        <v>0</v>
      </c>
      <c r="S764" s="214">
        <v>0</v>
      </c>
      <c r="T764" s="215">
        <f t="shared" si="293"/>
        <v>0</v>
      </c>
      <c r="AR764" s="25" t="s">
        <v>304</v>
      </c>
      <c r="AT764" s="25" t="s">
        <v>230</v>
      </c>
      <c r="AU764" s="25" t="s">
        <v>87</v>
      </c>
      <c r="AY764" s="25" t="s">
        <v>228</v>
      </c>
      <c r="BE764" s="216">
        <f t="shared" si="294"/>
        <v>0</v>
      </c>
      <c r="BF764" s="216">
        <f t="shared" si="295"/>
        <v>0</v>
      </c>
      <c r="BG764" s="216">
        <f t="shared" si="296"/>
        <v>0</v>
      </c>
      <c r="BH764" s="216">
        <f t="shared" si="297"/>
        <v>0</v>
      </c>
      <c r="BI764" s="216">
        <f t="shared" si="298"/>
        <v>0</v>
      </c>
      <c r="BJ764" s="25" t="s">
        <v>24</v>
      </c>
      <c r="BK764" s="216">
        <f t="shared" si="299"/>
        <v>0</v>
      </c>
      <c r="BL764" s="25" t="s">
        <v>304</v>
      </c>
      <c r="BM764" s="25" t="s">
        <v>6229</v>
      </c>
    </row>
    <row r="765" spans="2:65" s="1" customFormat="1" ht="22.5" customHeight="1">
      <c r="B765" s="42"/>
      <c r="C765" s="205" t="s">
        <v>235</v>
      </c>
      <c r="D765" s="205" t="s">
        <v>230</v>
      </c>
      <c r="E765" s="206" t="s">
        <v>6085</v>
      </c>
      <c r="F765" s="207" t="s">
        <v>6086</v>
      </c>
      <c r="G765" s="208" t="s">
        <v>852</v>
      </c>
      <c r="H765" s="209">
        <v>22</v>
      </c>
      <c r="I765" s="210"/>
      <c r="J765" s="211">
        <f t="shared" si="290"/>
        <v>0</v>
      </c>
      <c r="K765" s="207" t="s">
        <v>3144</v>
      </c>
      <c r="L765" s="62"/>
      <c r="M765" s="212" t="s">
        <v>22</v>
      </c>
      <c r="N765" s="213" t="s">
        <v>50</v>
      </c>
      <c r="O765" s="43"/>
      <c r="P765" s="214">
        <f t="shared" si="291"/>
        <v>0</v>
      </c>
      <c r="Q765" s="214">
        <v>0</v>
      </c>
      <c r="R765" s="214">
        <f t="shared" si="292"/>
        <v>0</v>
      </c>
      <c r="S765" s="214">
        <v>0</v>
      </c>
      <c r="T765" s="215">
        <f t="shared" si="293"/>
        <v>0</v>
      </c>
      <c r="AR765" s="25" t="s">
        <v>304</v>
      </c>
      <c r="AT765" s="25" t="s">
        <v>230</v>
      </c>
      <c r="AU765" s="25" t="s">
        <v>87</v>
      </c>
      <c r="AY765" s="25" t="s">
        <v>228</v>
      </c>
      <c r="BE765" s="216">
        <f t="shared" si="294"/>
        <v>0</v>
      </c>
      <c r="BF765" s="216">
        <f t="shared" si="295"/>
        <v>0</v>
      </c>
      <c r="BG765" s="216">
        <f t="shared" si="296"/>
        <v>0</v>
      </c>
      <c r="BH765" s="216">
        <f t="shared" si="297"/>
        <v>0</v>
      </c>
      <c r="BI765" s="216">
        <f t="shared" si="298"/>
        <v>0</v>
      </c>
      <c r="BJ765" s="25" t="s">
        <v>24</v>
      </c>
      <c r="BK765" s="216">
        <f t="shared" si="299"/>
        <v>0</v>
      </c>
      <c r="BL765" s="25" t="s">
        <v>304</v>
      </c>
      <c r="BM765" s="25" t="s">
        <v>6230</v>
      </c>
    </row>
    <row r="766" spans="2:65" s="1" customFormat="1" ht="22.5" customHeight="1">
      <c r="B766" s="42"/>
      <c r="C766" s="205" t="s">
        <v>251</v>
      </c>
      <c r="D766" s="205" t="s">
        <v>230</v>
      </c>
      <c r="E766" s="206" t="s">
        <v>6088</v>
      </c>
      <c r="F766" s="207" t="s">
        <v>6089</v>
      </c>
      <c r="G766" s="208" t="s">
        <v>328</v>
      </c>
      <c r="H766" s="209">
        <v>800</v>
      </c>
      <c r="I766" s="210"/>
      <c r="J766" s="211">
        <f t="shared" si="290"/>
        <v>0</v>
      </c>
      <c r="K766" s="207" t="s">
        <v>3144</v>
      </c>
      <c r="L766" s="62"/>
      <c r="M766" s="212" t="s">
        <v>22</v>
      </c>
      <c r="N766" s="213" t="s">
        <v>50</v>
      </c>
      <c r="O766" s="43"/>
      <c r="P766" s="214">
        <f t="shared" si="291"/>
        <v>0</v>
      </c>
      <c r="Q766" s="214">
        <v>0</v>
      </c>
      <c r="R766" s="214">
        <f t="shared" si="292"/>
        <v>0</v>
      </c>
      <c r="S766" s="214">
        <v>0</v>
      </c>
      <c r="T766" s="215">
        <f t="shared" si="293"/>
        <v>0</v>
      </c>
      <c r="AR766" s="25" t="s">
        <v>304</v>
      </c>
      <c r="AT766" s="25" t="s">
        <v>230</v>
      </c>
      <c r="AU766" s="25" t="s">
        <v>87</v>
      </c>
      <c r="AY766" s="25" t="s">
        <v>228</v>
      </c>
      <c r="BE766" s="216">
        <f t="shared" si="294"/>
        <v>0</v>
      </c>
      <c r="BF766" s="216">
        <f t="shared" si="295"/>
        <v>0</v>
      </c>
      <c r="BG766" s="216">
        <f t="shared" si="296"/>
        <v>0</v>
      </c>
      <c r="BH766" s="216">
        <f t="shared" si="297"/>
        <v>0</v>
      </c>
      <c r="BI766" s="216">
        <f t="shared" si="298"/>
        <v>0</v>
      </c>
      <c r="BJ766" s="25" t="s">
        <v>24</v>
      </c>
      <c r="BK766" s="216">
        <f t="shared" si="299"/>
        <v>0</v>
      </c>
      <c r="BL766" s="25" t="s">
        <v>304</v>
      </c>
      <c r="BM766" s="25" t="s">
        <v>6231</v>
      </c>
    </row>
    <row r="767" spans="2:65" s="1" customFormat="1" ht="22.5" customHeight="1">
      <c r="B767" s="42"/>
      <c r="C767" s="205" t="s">
        <v>255</v>
      </c>
      <c r="D767" s="205" t="s">
        <v>230</v>
      </c>
      <c r="E767" s="206" t="s">
        <v>6091</v>
      </c>
      <c r="F767" s="207" t="s">
        <v>6092</v>
      </c>
      <c r="G767" s="208" t="s">
        <v>328</v>
      </c>
      <c r="H767" s="209">
        <v>170</v>
      </c>
      <c r="I767" s="210"/>
      <c r="J767" s="211">
        <f t="shared" si="290"/>
        <v>0</v>
      </c>
      <c r="K767" s="207" t="s">
        <v>3144</v>
      </c>
      <c r="L767" s="62"/>
      <c r="M767" s="212" t="s">
        <v>22</v>
      </c>
      <c r="N767" s="213" t="s">
        <v>50</v>
      </c>
      <c r="O767" s="43"/>
      <c r="P767" s="214">
        <f t="shared" si="291"/>
        <v>0</v>
      </c>
      <c r="Q767" s="214">
        <v>0</v>
      </c>
      <c r="R767" s="214">
        <f t="shared" si="292"/>
        <v>0</v>
      </c>
      <c r="S767" s="214">
        <v>0</v>
      </c>
      <c r="T767" s="215">
        <f t="shared" si="293"/>
        <v>0</v>
      </c>
      <c r="AR767" s="25" t="s">
        <v>304</v>
      </c>
      <c r="AT767" s="25" t="s">
        <v>230</v>
      </c>
      <c r="AU767" s="25" t="s">
        <v>87</v>
      </c>
      <c r="AY767" s="25" t="s">
        <v>228</v>
      </c>
      <c r="BE767" s="216">
        <f t="shared" si="294"/>
        <v>0</v>
      </c>
      <c r="BF767" s="216">
        <f t="shared" si="295"/>
        <v>0</v>
      </c>
      <c r="BG767" s="216">
        <f t="shared" si="296"/>
        <v>0</v>
      </c>
      <c r="BH767" s="216">
        <f t="shared" si="297"/>
        <v>0</v>
      </c>
      <c r="BI767" s="216">
        <f t="shared" si="298"/>
        <v>0</v>
      </c>
      <c r="BJ767" s="25" t="s">
        <v>24</v>
      </c>
      <c r="BK767" s="216">
        <f t="shared" si="299"/>
        <v>0</v>
      </c>
      <c r="BL767" s="25" t="s">
        <v>304</v>
      </c>
      <c r="BM767" s="25" t="s">
        <v>6232</v>
      </c>
    </row>
    <row r="768" spans="2:65" s="1" customFormat="1" ht="22.5" customHeight="1">
      <c r="B768" s="42"/>
      <c r="C768" s="205" t="s">
        <v>260</v>
      </c>
      <c r="D768" s="205" t="s">
        <v>230</v>
      </c>
      <c r="E768" s="206" t="s">
        <v>6094</v>
      </c>
      <c r="F768" s="207" t="s">
        <v>6095</v>
      </c>
      <c r="G768" s="208" t="s">
        <v>263</v>
      </c>
      <c r="H768" s="209">
        <v>180</v>
      </c>
      <c r="I768" s="210"/>
      <c r="J768" s="211">
        <f t="shared" si="290"/>
        <v>0</v>
      </c>
      <c r="K768" s="207" t="s">
        <v>3144</v>
      </c>
      <c r="L768" s="62"/>
      <c r="M768" s="212" t="s">
        <v>22</v>
      </c>
      <c r="N768" s="213" t="s">
        <v>50</v>
      </c>
      <c r="O768" s="43"/>
      <c r="P768" s="214">
        <f t="shared" si="291"/>
        <v>0</v>
      </c>
      <c r="Q768" s="214">
        <v>0</v>
      </c>
      <c r="R768" s="214">
        <f t="shared" si="292"/>
        <v>0</v>
      </c>
      <c r="S768" s="214">
        <v>0</v>
      </c>
      <c r="T768" s="215">
        <f t="shared" si="293"/>
        <v>0</v>
      </c>
      <c r="AR768" s="25" t="s">
        <v>304</v>
      </c>
      <c r="AT768" s="25" t="s">
        <v>230</v>
      </c>
      <c r="AU768" s="25" t="s">
        <v>87</v>
      </c>
      <c r="AY768" s="25" t="s">
        <v>228</v>
      </c>
      <c r="BE768" s="216">
        <f t="shared" si="294"/>
        <v>0</v>
      </c>
      <c r="BF768" s="216">
        <f t="shared" si="295"/>
        <v>0</v>
      </c>
      <c r="BG768" s="216">
        <f t="shared" si="296"/>
        <v>0</v>
      </c>
      <c r="BH768" s="216">
        <f t="shared" si="297"/>
        <v>0</v>
      </c>
      <c r="BI768" s="216">
        <f t="shared" si="298"/>
        <v>0</v>
      </c>
      <c r="BJ768" s="25" t="s">
        <v>24</v>
      </c>
      <c r="BK768" s="216">
        <f t="shared" si="299"/>
        <v>0</v>
      </c>
      <c r="BL768" s="25" t="s">
        <v>304</v>
      </c>
      <c r="BM768" s="25" t="s">
        <v>6233</v>
      </c>
    </row>
    <row r="769" spans="2:65" s="1" customFormat="1" ht="22.5" customHeight="1">
      <c r="B769" s="42"/>
      <c r="C769" s="205" t="s">
        <v>267</v>
      </c>
      <c r="D769" s="205" t="s">
        <v>230</v>
      </c>
      <c r="E769" s="206" t="s">
        <v>6097</v>
      </c>
      <c r="F769" s="207" t="s">
        <v>6098</v>
      </c>
      <c r="G769" s="208" t="s">
        <v>328</v>
      </c>
      <c r="H769" s="209">
        <v>180</v>
      </c>
      <c r="I769" s="210"/>
      <c r="J769" s="211">
        <f t="shared" si="290"/>
        <v>0</v>
      </c>
      <c r="K769" s="207" t="s">
        <v>3144</v>
      </c>
      <c r="L769" s="62"/>
      <c r="M769" s="212" t="s">
        <v>22</v>
      </c>
      <c r="N769" s="213" t="s">
        <v>50</v>
      </c>
      <c r="O769" s="43"/>
      <c r="P769" s="214">
        <f t="shared" si="291"/>
        <v>0</v>
      </c>
      <c r="Q769" s="214">
        <v>0</v>
      </c>
      <c r="R769" s="214">
        <f t="shared" si="292"/>
        <v>0</v>
      </c>
      <c r="S769" s="214">
        <v>0</v>
      </c>
      <c r="T769" s="215">
        <f t="shared" si="293"/>
        <v>0</v>
      </c>
      <c r="AR769" s="25" t="s">
        <v>304</v>
      </c>
      <c r="AT769" s="25" t="s">
        <v>230</v>
      </c>
      <c r="AU769" s="25" t="s">
        <v>87</v>
      </c>
      <c r="AY769" s="25" t="s">
        <v>228</v>
      </c>
      <c r="BE769" s="216">
        <f t="shared" si="294"/>
        <v>0</v>
      </c>
      <c r="BF769" s="216">
        <f t="shared" si="295"/>
        <v>0</v>
      </c>
      <c r="BG769" s="216">
        <f t="shared" si="296"/>
        <v>0</v>
      </c>
      <c r="BH769" s="216">
        <f t="shared" si="297"/>
        <v>0</v>
      </c>
      <c r="BI769" s="216">
        <f t="shared" si="298"/>
        <v>0</v>
      </c>
      <c r="BJ769" s="25" t="s">
        <v>24</v>
      </c>
      <c r="BK769" s="216">
        <f t="shared" si="299"/>
        <v>0</v>
      </c>
      <c r="BL769" s="25" t="s">
        <v>304</v>
      </c>
      <c r="BM769" s="25" t="s">
        <v>6234</v>
      </c>
    </row>
    <row r="770" spans="2:65" s="1" customFormat="1" ht="22.5" customHeight="1">
      <c r="B770" s="42"/>
      <c r="C770" s="205" t="s">
        <v>272</v>
      </c>
      <c r="D770" s="205" t="s">
        <v>230</v>
      </c>
      <c r="E770" s="206" t="s">
        <v>6100</v>
      </c>
      <c r="F770" s="207" t="s">
        <v>6101</v>
      </c>
      <c r="G770" s="208" t="s">
        <v>362</v>
      </c>
      <c r="H770" s="209">
        <v>36</v>
      </c>
      <c r="I770" s="210"/>
      <c r="J770" s="211">
        <f t="shared" si="290"/>
        <v>0</v>
      </c>
      <c r="K770" s="207" t="s">
        <v>3144</v>
      </c>
      <c r="L770" s="62"/>
      <c r="M770" s="212" t="s">
        <v>22</v>
      </c>
      <c r="N770" s="213" t="s">
        <v>50</v>
      </c>
      <c r="O770" s="43"/>
      <c r="P770" s="214">
        <f t="shared" si="291"/>
        <v>0</v>
      </c>
      <c r="Q770" s="214">
        <v>0</v>
      </c>
      <c r="R770" s="214">
        <f t="shared" si="292"/>
        <v>0</v>
      </c>
      <c r="S770" s="214">
        <v>0</v>
      </c>
      <c r="T770" s="215">
        <f t="shared" si="293"/>
        <v>0</v>
      </c>
      <c r="AR770" s="25" t="s">
        <v>304</v>
      </c>
      <c r="AT770" s="25" t="s">
        <v>230</v>
      </c>
      <c r="AU770" s="25" t="s">
        <v>87</v>
      </c>
      <c r="AY770" s="25" t="s">
        <v>228</v>
      </c>
      <c r="BE770" s="216">
        <f t="shared" si="294"/>
        <v>0</v>
      </c>
      <c r="BF770" s="216">
        <f t="shared" si="295"/>
        <v>0</v>
      </c>
      <c r="BG770" s="216">
        <f t="shared" si="296"/>
        <v>0</v>
      </c>
      <c r="BH770" s="216">
        <f t="shared" si="297"/>
        <v>0</v>
      </c>
      <c r="BI770" s="216">
        <f t="shared" si="298"/>
        <v>0</v>
      </c>
      <c r="BJ770" s="25" t="s">
        <v>24</v>
      </c>
      <c r="BK770" s="216">
        <f t="shared" si="299"/>
        <v>0</v>
      </c>
      <c r="BL770" s="25" t="s">
        <v>304</v>
      </c>
      <c r="BM770" s="25" t="s">
        <v>6235</v>
      </c>
    </row>
    <row r="771" spans="2:65" s="1" customFormat="1" ht="22.5" customHeight="1">
      <c r="B771" s="42"/>
      <c r="C771" s="205" t="s">
        <v>29</v>
      </c>
      <c r="D771" s="205" t="s">
        <v>230</v>
      </c>
      <c r="E771" s="206" t="s">
        <v>6103</v>
      </c>
      <c r="F771" s="207" t="s">
        <v>6104</v>
      </c>
      <c r="G771" s="208" t="s">
        <v>852</v>
      </c>
      <c r="H771" s="209">
        <v>1</v>
      </c>
      <c r="I771" s="210"/>
      <c r="J771" s="211">
        <f t="shared" si="290"/>
        <v>0</v>
      </c>
      <c r="K771" s="207" t="s">
        <v>3144</v>
      </c>
      <c r="L771" s="62"/>
      <c r="M771" s="212" t="s">
        <v>22</v>
      </c>
      <c r="N771" s="213" t="s">
        <v>50</v>
      </c>
      <c r="O771" s="43"/>
      <c r="P771" s="214">
        <f t="shared" si="291"/>
        <v>0</v>
      </c>
      <c r="Q771" s="214">
        <v>0</v>
      </c>
      <c r="R771" s="214">
        <f t="shared" si="292"/>
        <v>0</v>
      </c>
      <c r="S771" s="214">
        <v>0</v>
      </c>
      <c r="T771" s="215">
        <f t="shared" si="293"/>
        <v>0</v>
      </c>
      <c r="AR771" s="25" t="s">
        <v>304</v>
      </c>
      <c r="AT771" s="25" t="s">
        <v>230</v>
      </c>
      <c r="AU771" s="25" t="s">
        <v>87</v>
      </c>
      <c r="AY771" s="25" t="s">
        <v>228</v>
      </c>
      <c r="BE771" s="216">
        <f t="shared" si="294"/>
        <v>0</v>
      </c>
      <c r="BF771" s="216">
        <f t="shared" si="295"/>
        <v>0</v>
      </c>
      <c r="BG771" s="216">
        <f t="shared" si="296"/>
        <v>0</v>
      </c>
      <c r="BH771" s="216">
        <f t="shared" si="297"/>
        <v>0</v>
      </c>
      <c r="BI771" s="216">
        <f t="shared" si="298"/>
        <v>0</v>
      </c>
      <c r="BJ771" s="25" t="s">
        <v>24</v>
      </c>
      <c r="BK771" s="216">
        <f t="shared" si="299"/>
        <v>0</v>
      </c>
      <c r="BL771" s="25" t="s">
        <v>304</v>
      </c>
      <c r="BM771" s="25" t="s">
        <v>6236</v>
      </c>
    </row>
    <row r="772" spans="2:65" s="1" customFormat="1" ht="22.5" customHeight="1">
      <c r="B772" s="42"/>
      <c r="C772" s="205" t="s">
        <v>280</v>
      </c>
      <c r="D772" s="205" t="s">
        <v>230</v>
      </c>
      <c r="E772" s="206" t="s">
        <v>6106</v>
      </c>
      <c r="F772" s="207" t="s">
        <v>6107</v>
      </c>
      <c r="G772" s="208" t="s">
        <v>852</v>
      </c>
      <c r="H772" s="209">
        <v>11</v>
      </c>
      <c r="I772" s="210"/>
      <c r="J772" s="211">
        <f t="shared" si="290"/>
        <v>0</v>
      </c>
      <c r="K772" s="207" t="s">
        <v>3144</v>
      </c>
      <c r="L772" s="62"/>
      <c r="M772" s="212" t="s">
        <v>22</v>
      </c>
      <c r="N772" s="213" t="s">
        <v>50</v>
      </c>
      <c r="O772" s="43"/>
      <c r="P772" s="214">
        <f t="shared" si="291"/>
        <v>0</v>
      </c>
      <c r="Q772" s="214">
        <v>0</v>
      </c>
      <c r="R772" s="214">
        <f t="shared" si="292"/>
        <v>0</v>
      </c>
      <c r="S772" s="214">
        <v>0</v>
      </c>
      <c r="T772" s="215">
        <f t="shared" si="293"/>
        <v>0</v>
      </c>
      <c r="AR772" s="25" t="s">
        <v>304</v>
      </c>
      <c r="AT772" s="25" t="s">
        <v>230</v>
      </c>
      <c r="AU772" s="25" t="s">
        <v>87</v>
      </c>
      <c r="AY772" s="25" t="s">
        <v>228</v>
      </c>
      <c r="BE772" s="216">
        <f t="shared" si="294"/>
        <v>0</v>
      </c>
      <c r="BF772" s="216">
        <f t="shared" si="295"/>
        <v>0</v>
      </c>
      <c r="BG772" s="216">
        <f t="shared" si="296"/>
        <v>0</v>
      </c>
      <c r="BH772" s="216">
        <f t="shared" si="297"/>
        <v>0</v>
      </c>
      <c r="BI772" s="216">
        <f t="shared" si="298"/>
        <v>0</v>
      </c>
      <c r="BJ772" s="25" t="s">
        <v>24</v>
      </c>
      <c r="BK772" s="216">
        <f t="shared" si="299"/>
        <v>0</v>
      </c>
      <c r="BL772" s="25" t="s">
        <v>304</v>
      </c>
      <c r="BM772" s="25" t="s">
        <v>6237</v>
      </c>
    </row>
    <row r="773" spans="2:65" s="1" customFormat="1" ht="22.5" customHeight="1">
      <c r="B773" s="42"/>
      <c r="C773" s="205" t="s">
        <v>285</v>
      </c>
      <c r="D773" s="205" t="s">
        <v>230</v>
      </c>
      <c r="E773" s="206" t="s">
        <v>6109</v>
      </c>
      <c r="F773" s="207" t="s">
        <v>6110</v>
      </c>
      <c r="G773" s="208" t="s">
        <v>852</v>
      </c>
      <c r="H773" s="209">
        <v>6</v>
      </c>
      <c r="I773" s="210"/>
      <c r="J773" s="211">
        <f t="shared" si="290"/>
        <v>0</v>
      </c>
      <c r="K773" s="207" t="s">
        <v>3144</v>
      </c>
      <c r="L773" s="62"/>
      <c r="M773" s="212" t="s">
        <v>22</v>
      </c>
      <c r="N773" s="213" t="s">
        <v>50</v>
      </c>
      <c r="O773" s="43"/>
      <c r="P773" s="214">
        <f t="shared" si="291"/>
        <v>0</v>
      </c>
      <c r="Q773" s="214">
        <v>0</v>
      </c>
      <c r="R773" s="214">
        <f t="shared" si="292"/>
        <v>0</v>
      </c>
      <c r="S773" s="214">
        <v>0</v>
      </c>
      <c r="T773" s="215">
        <f t="shared" si="293"/>
        <v>0</v>
      </c>
      <c r="AR773" s="25" t="s">
        <v>304</v>
      </c>
      <c r="AT773" s="25" t="s">
        <v>230</v>
      </c>
      <c r="AU773" s="25" t="s">
        <v>87</v>
      </c>
      <c r="AY773" s="25" t="s">
        <v>228</v>
      </c>
      <c r="BE773" s="216">
        <f t="shared" si="294"/>
        <v>0</v>
      </c>
      <c r="BF773" s="216">
        <f t="shared" si="295"/>
        <v>0</v>
      </c>
      <c r="BG773" s="216">
        <f t="shared" si="296"/>
        <v>0</v>
      </c>
      <c r="BH773" s="216">
        <f t="shared" si="297"/>
        <v>0</v>
      </c>
      <c r="BI773" s="216">
        <f t="shared" si="298"/>
        <v>0</v>
      </c>
      <c r="BJ773" s="25" t="s">
        <v>24</v>
      </c>
      <c r="BK773" s="216">
        <f t="shared" si="299"/>
        <v>0</v>
      </c>
      <c r="BL773" s="25" t="s">
        <v>304</v>
      </c>
      <c r="BM773" s="25" t="s">
        <v>6238</v>
      </c>
    </row>
    <row r="774" spans="2:65" s="1" customFormat="1" ht="22.5" customHeight="1">
      <c r="B774" s="42"/>
      <c r="C774" s="205" t="s">
        <v>290</v>
      </c>
      <c r="D774" s="205" t="s">
        <v>230</v>
      </c>
      <c r="E774" s="206" t="s">
        <v>6112</v>
      </c>
      <c r="F774" s="207" t="s">
        <v>6113</v>
      </c>
      <c r="G774" s="208" t="s">
        <v>328</v>
      </c>
      <c r="H774" s="209">
        <v>80</v>
      </c>
      <c r="I774" s="210"/>
      <c r="J774" s="211">
        <f t="shared" si="290"/>
        <v>0</v>
      </c>
      <c r="K774" s="207" t="s">
        <v>3144</v>
      </c>
      <c r="L774" s="62"/>
      <c r="M774" s="212" t="s">
        <v>22</v>
      </c>
      <c r="N774" s="213" t="s">
        <v>50</v>
      </c>
      <c r="O774" s="43"/>
      <c r="P774" s="214">
        <f t="shared" si="291"/>
        <v>0</v>
      </c>
      <c r="Q774" s="214">
        <v>0</v>
      </c>
      <c r="R774" s="214">
        <f t="shared" si="292"/>
        <v>0</v>
      </c>
      <c r="S774" s="214">
        <v>0</v>
      </c>
      <c r="T774" s="215">
        <f t="shared" si="293"/>
        <v>0</v>
      </c>
      <c r="AR774" s="25" t="s">
        <v>304</v>
      </c>
      <c r="AT774" s="25" t="s">
        <v>230</v>
      </c>
      <c r="AU774" s="25" t="s">
        <v>87</v>
      </c>
      <c r="AY774" s="25" t="s">
        <v>228</v>
      </c>
      <c r="BE774" s="216">
        <f t="shared" si="294"/>
        <v>0</v>
      </c>
      <c r="BF774" s="216">
        <f t="shared" si="295"/>
        <v>0</v>
      </c>
      <c r="BG774" s="216">
        <f t="shared" si="296"/>
        <v>0</v>
      </c>
      <c r="BH774" s="216">
        <f t="shared" si="297"/>
        <v>0</v>
      </c>
      <c r="BI774" s="216">
        <f t="shared" si="298"/>
        <v>0</v>
      </c>
      <c r="BJ774" s="25" t="s">
        <v>24</v>
      </c>
      <c r="BK774" s="216">
        <f t="shared" si="299"/>
        <v>0</v>
      </c>
      <c r="BL774" s="25" t="s">
        <v>304</v>
      </c>
      <c r="BM774" s="25" t="s">
        <v>6239</v>
      </c>
    </row>
    <row r="775" spans="2:65" s="1" customFormat="1" ht="22.5" customHeight="1">
      <c r="B775" s="42"/>
      <c r="C775" s="205" t="s">
        <v>290</v>
      </c>
      <c r="D775" s="205" t="s">
        <v>230</v>
      </c>
      <c r="E775" s="206" t="s">
        <v>6192</v>
      </c>
      <c r="F775" s="207" t="s">
        <v>6116</v>
      </c>
      <c r="G775" s="208" t="s">
        <v>3542</v>
      </c>
      <c r="H775" s="209">
        <v>90</v>
      </c>
      <c r="I775" s="210"/>
      <c r="J775" s="211">
        <f t="shared" si="290"/>
        <v>0</v>
      </c>
      <c r="K775" s="207" t="s">
        <v>3144</v>
      </c>
      <c r="L775" s="62"/>
      <c r="M775" s="212" t="s">
        <v>22</v>
      </c>
      <c r="N775" s="213" t="s">
        <v>50</v>
      </c>
      <c r="O775" s="43"/>
      <c r="P775" s="214">
        <f t="shared" si="291"/>
        <v>0</v>
      </c>
      <c r="Q775" s="214">
        <v>0</v>
      </c>
      <c r="R775" s="214">
        <f t="shared" si="292"/>
        <v>0</v>
      </c>
      <c r="S775" s="214">
        <v>0</v>
      </c>
      <c r="T775" s="215">
        <f t="shared" si="293"/>
        <v>0</v>
      </c>
      <c r="AR775" s="25" t="s">
        <v>304</v>
      </c>
      <c r="AT775" s="25" t="s">
        <v>230</v>
      </c>
      <c r="AU775" s="25" t="s">
        <v>87</v>
      </c>
      <c r="AY775" s="25" t="s">
        <v>228</v>
      </c>
      <c r="BE775" s="216">
        <f t="shared" si="294"/>
        <v>0</v>
      </c>
      <c r="BF775" s="216">
        <f t="shared" si="295"/>
        <v>0</v>
      </c>
      <c r="BG775" s="216">
        <f t="shared" si="296"/>
        <v>0</v>
      </c>
      <c r="BH775" s="216">
        <f t="shared" si="297"/>
        <v>0</v>
      </c>
      <c r="BI775" s="216">
        <f t="shared" si="298"/>
        <v>0</v>
      </c>
      <c r="BJ775" s="25" t="s">
        <v>24</v>
      </c>
      <c r="BK775" s="216">
        <f t="shared" si="299"/>
        <v>0</v>
      </c>
      <c r="BL775" s="25" t="s">
        <v>304</v>
      </c>
      <c r="BM775" s="25" t="s">
        <v>6240</v>
      </c>
    </row>
    <row r="776" spans="2:65" s="11" customFormat="1" ht="29.85" customHeight="1">
      <c r="B776" s="188"/>
      <c r="C776" s="189"/>
      <c r="D776" s="190" t="s">
        <v>78</v>
      </c>
      <c r="E776" s="294" t="s">
        <v>3256</v>
      </c>
      <c r="F776" s="294" t="s">
        <v>22</v>
      </c>
      <c r="G776" s="189"/>
      <c r="H776" s="189"/>
      <c r="I776" s="192"/>
      <c r="J776" s="295">
        <f>BK776</f>
        <v>0</v>
      </c>
      <c r="K776" s="189"/>
      <c r="L776" s="194"/>
      <c r="M776" s="195"/>
      <c r="N776" s="196"/>
      <c r="O776" s="196"/>
      <c r="P776" s="197">
        <v>0</v>
      </c>
      <c r="Q776" s="196"/>
      <c r="R776" s="197">
        <v>0</v>
      </c>
      <c r="S776" s="196"/>
      <c r="T776" s="198">
        <v>0</v>
      </c>
      <c r="AR776" s="199" t="s">
        <v>87</v>
      </c>
      <c r="AT776" s="200" t="s">
        <v>78</v>
      </c>
      <c r="AU776" s="200" t="s">
        <v>24</v>
      </c>
      <c r="AY776" s="199" t="s">
        <v>228</v>
      </c>
      <c r="BK776" s="201">
        <v>0</v>
      </c>
    </row>
    <row r="777" spans="2:65" s="11" customFormat="1" ht="24.95" customHeight="1">
      <c r="B777" s="188"/>
      <c r="C777" s="189"/>
      <c r="D777" s="190" t="s">
        <v>78</v>
      </c>
      <c r="E777" s="191" t="s">
        <v>3409</v>
      </c>
      <c r="F777" s="191" t="s">
        <v>6241</v>
      </c>
      <c r="G777" s="189"/>
      <c r="H777" s="189"/>
      <c r="I777" s="192"/>
      <c r="J777" s="193">
        <f>BK777</f>
        <v>0</v>
      </c>
      <c r="K777" s="189"/>
      <c r="L777" s="194"/>
      <c r="M777" s="195"/>
      <c r="N777" s="196"/>
      <c r="O777" s="196"/>
      <c r="P777" s="197">
        <f>P778</f>
        <v>0</v>
      </c>
      <c r="Q777" s="196"/>
      <c r="R777" s="197">
        <f>R778</f>
        <v>0</v>
      </c>
      <c r="S777" s="196"/>
      <c r="T777" s="198">
        <f>T778</f>
        <v>0</v>
      </c>
      <c r="AR777" s="199" t="s">
        <v>87</v>
      </c>
      <c r="AT777" s="200" t="s">
        <v>78</v>
      </c>
      <c r="AU777" s="200" t="s">
        <v>79</v>
      </c>
      <c r="AY777" s="199" t="s">
        <v>228</v>
      </c>
      <c r="BK777" s="201">
        <f>BK778</f>
        <v>0</v>
      </c>
    </row>
    <row r="778" spans="2:65" s="11" customFormat="1" ht="19.899999999999999" customHeight="1">
      <c r="B778" s="188"/>
      <c r="C778" s="189"/>
      <c r="D778" s="202" t="s">
        <v>78</v>
      </c>
      <c r="E778" s="203" t="s">
        <v>3323</v>
      </c>
      <c r="F778" s="203" t="s">
        <v>6074</v>
      </c>
      <c r="G778" s="189"/>
      <c r="H778" s="189"/>
      <c r="I778" s="192"/>
      <c r="J778" s="204">
        <f>BK778</f>
        <v>0</v>
      </c>
      <c r="K778" s="189"/>
      <c r="L778" s="194"/>
      <c r="M778" s="195"/>
      <c r="N778" s="196"/>
      <c r="O778" s="196"/>
      <c r="P778" s="197">
        <f>SUM(P779:P792)</f>
        <v>0</v>
      </c>
      <c r="Q778" s="196"/>
      <c r="R778" s="197">
        <f>SUM(R779:R792)</f>
        <v>0</v>
      </c>
      <c r="S778" s="196"/>
      <c r="T778" s="198">
        <f>SUM(T779:T792)</f>
        <v>0</v>
      </c>
      <c r="AR778" s="199" t="s">
        <v>87</v>
      </c>
      <c r="AT778" s="200" t="s">
        <v>78</v>
      </c>
      <c r="AU778" s="200" t="s">
        <v>24</v>
      </c>
      <c r="AY778" s="199" t="s">
        <v>228</v>
      </c>
      <c r="BK778" s="201">
        <f>SUM(BK779:BK792)</f>
        <v>0</v>
      </c>
    </row>
    <row r="779" spans="2:65" s="1" customFormat="1" ht="22.5" customHeight="1">
      <c r="B779" s="42"/>
      <c r="C779" s="205" t="s">
        <v>24</v>
      </c>
      <c r="D779" s="205" t="s">
        <v>230</v>
      </c>
      <c r="E779" s="206" t="s">
        <v>6075</v>
      </c>
      <c r="F779" s="207" t="s">
        <v>6076</v>
      </c>
      <c r="G779" s="208" t="s">
        <v>852</v>
      </c>
      <c r="H779" s="209">
        <v>1</v>
      </c>
      <c r="I779" s="210"/>
      <c r="J779" s="211">
        <f t="shared" ref="J779:J792" si="300">ROUND(I779*H779,2)</f>
        <v>0</v>
      </c>
      <c r="K779" s="207" t="s">
        <v>3144</v>
      </c>
      <c r="L779" s="62"/>
      <c r="M779" s="212" t="s">
        <v>22</v>
      </c>
      <c r="N779" s="213" t="s">
        <v>50</v>
      </c>
      <c r="O779" s="43"/>
      <c r="P779" s="214">
        <f t="shared" ref="P779:P792" si="301">O779*H779</f>
        <v>0</v>
      </c>
      <c r="Q779" s="214">
        <v>0</v>
      </c>
      <c r="R779" s="214">
        <f t="shared" ref="R779:R792" si="302">Q779*H779</f>
        <v>0</v>
      </c>
      <c r="S779" s="214">
        <v>0</v>
      </c>
      <c r="T779" s="215">
        <f t="shared" ref="T779:T792" si="303">S779*H779</f>
        <v>0</v>
      </c>
      <c r="AR779" s="25" t="s">
        <v>304</v>
      </c>
      <c r="AT779" s="25" t="s">
        <v>230</v>
      </c>
      <c r="AU779" s="25" t="s">
        <v>87</v>
      </c>
      <c r="AY779" s="25" t="s">
        <v>228</v>
      </c>
      <c r="BE779" s="216">
        <f t="shared" ref="BE779:BE792" si="304">IF(N779="základní",J779,0)</f>
        <v>0</v>
      </c>
      <c r="BF779" s="216">
        <f t="shared" ref="BF779:BF792" si="305">IF(N779="snížená",J779,0)</f>
        <v>0</v>
      </c>
      <c r="BG779" s="216">
        <f t="shared" ref="BG779:BG792" si="306">IF(N779="zákl. přenesená",J779,0)</f>
        <v>0</v>
      </c>
      <c r="BH779" s="216">
        <f t="shared" ref="BH779:BH792" si="307">IF(N779="sníž. přenesená",J779,0)</f>
        <v>0</v>
      </c>
      <c r="BI779" s="216">
        <f t="shared" ref="BI779:BI792" si="308">IF(N779="nulová",J779,0)</f>
        <v>0</v>
      </c>
      <c r="BJ779" s="25" t="s">
        <v>24</v>
      </c>
      <c r="BK779" s="216">
        <f t="shared" ref="BK779:BK792" si="309">ROUND(I779*H779,2)</f>
        <v>0</v>
      </c>
      <c r="BL779" s="25" t="s">
        <v>304</v>
      </c>
      <c r="BM779" s="25" t="s">
        <v>6242</v>
      </c>
    </row>
    <row r="780" spans="2:65" s="1" customFormat="1" ht="22.5" customHeight="1">
      <c r="B780" s="42"/>
      <c r="C780" s="205" t="s">
        <v>87</v>
      </c>
      <c r="D780" s="205" t="s">
        <v>230</v>
      </c>
      <c r="E780" s="206" t="s">
        <v>6078</v>
      </c>
      <c r="F780" s="207" t="s">
        <v>6079</v>
      </c>
      <c r="G780" s="208" t="s">
        <v>6080</v>
      </c>
      <c r="H780" s="209">
        <v>1</v>
      </c>
      <c r="I780" s="210"/>
      <c r="J780" s="211">
        <f t="shared" si="300"/>
        <v>0</v>
      </c>
      <c r="K780" s="207" t="s">
        <v>3144</v>
      </c>
      <c r="L780" s="62"/>
      <c r="M780" s="212" t="s">
        <v>22</v>
      </c>
      <c r="N780" s="213" t="s">
        <v>50</v>
      </c>
      <c r="O780" s="43"/>
      <c r="P780" s="214">
        <f t="shared" si="301"/>
        <v>0</v>
      </c>
      <c r="Q780" s="214">
        <v>0</v>
      </c>
      <c r="R780" s="214">
        <f t="shared" si="302"/>
        <v>0</v>
      </c>
      <c r="S780" s="214">
        <v>0</v>
      </c>
      <c r="T780" s="215">
        <f t="shared" si="303"/>
        <v>0</v>
      </c>
      <c r="AR780" s="25" t="s">
        <v>304</v>
      </c>
      <c r="AT780" s="25" t="s">
        <v>230</v>
      </c>
      <c r="AU780" s="25" t="s">
        <v>87</v>
      </c>
      <c r="AY780" s="25" t="s">
        <v>228</v>
      </c>
      <c r="BE780" s="216">
        <f t="shared" si="304"/>
        <v>0</v>
      </c>
      <c r="BF780" s="216">
        <f t="shared" si="305"/>
        <v>0</v>
      </c>
      <c r="BG780" s="216">
        <f t="shared" si="306"/>
        <v>0</v>
      </c>
      <c r="BH780" s="216">
        <f t="shared" si="307"/>
        <v>0</v>
      </c>
      <c r="BI780" s="216">
        <f t="shared" si="308"/>
        <v>0</v>
      </c>
      <c r="BJ780" s="25" t="s">
        <v>24</v>
      </c>
      <c r="BK780" s="216">
        <f t="shared" si="309"/>
        <v>0</v>
      </c>
      <c r="BL780" s="25" t="s">
        <v>304</v>
      </c>
      <c r="BM780" s="25" t="s">
        <v>6243</v>
      </c>
    </row>
    <row r="781" spans="2:65" s="1" customFormat="1" ht="22.5" customHeight="1">
      <c r="B781" s="42"/>
      <c r="C781" s="205" t="s">
        <v>101</v>
      </c>
      <c r="D781" s="205" t="s">
        <v>230</v>
      </c>
      <c r="E781" s="206" t="s">
        <v>6082</v>
      </c>
      <c r="F781" s="207" t="s">
        <v>6083</v>
      </c>
      <c r="G781" s="208" t="s">
        <v>852</v>
      </c>
      <c r="H781" s="209">
        <v>22</v>
      </c>
      <c r="I781" s="210"/>
      <c r="J781" s="211">
        <f t="shared" si="300"/>
        <v>0</v>
      </c>
      <c r="K781" s="207" t="s">
        <v>3144</v>
      </c>
      <c r="L781" s="62"/>
      <c r="M781" s="212" t="s">
        <v>22</v>
      </c>
      <c r="N781" s="213" t="s">
        <v>50</v>
      </c>
      <c r="O781" s="43"/>
      <c r="P781" s="214">
        <f t="shared" si="301"/>
        <v>0</v>
      </c>
      <c r="Q781" s="214">
        <v>0</v>
      </c>
      <c r="R781" s="214">
        <f t="shared" si="302"/>
        <v>0</v>
      </c>
      <c r="S781" s="214">
        <v>0</v>
      </c>
      <c r="T781" s="215">
        <f t="shared" si="303"/>
        <v>0</v>
      </c>
      <c r="AR781" s="25" t="s">
        <v>304</v>
      </c>
      <c r="AT781" s="25" t="s">
        <v>230</v>
      </c>
      <c r="AU781" s="25" t="s">
        <v>87</v>
      </c>
      <c r="AY781" s="25" t="s">
        <v>228</v>
      </c>
      <c r="BE781" s="216">
        <f t="shared" si="304"/>
        <v>0</v>
      </c>
      <c r="BF781" s="216">
        <f t="shared" si="305"/>
        <v>0</v>
      </c>
      <c r="BG781" s="216">
        <f t="shared" si="306"/>
        <v>0</v>
      </c>
      <c r="BH781" s="216">
        <f t="shared" si="307"/>
        <v>0</v>
      </c>
      <c r="BI781" s="216">
        <f t="shared" si="308"/>
        <v>0</v>
      </c>
      <c r="BJ781" s="25" t="s">
        <v>24</v>
      </c>
      <c r="BK781" s="216">
        <f t="shared" si="309"/>
        <v>0</v>
      </c>
      <c r="BL781" s="25" t="s">
        <v>304</v>
      </c>
      <c r="BM781" s="25" t="s">
        <v>6244</v>
      </c>
    </row>
    <row r="782" spans="2:65" s="1" customFormat="1" ht="22.5" customHeight="1">
      <c r="B782" s="42"/>
      <c r="C782" s="205" t="s">
        <v>235</v>
      </c>
      <c r="D782" s="205" t="s">
        <v>230</v>
      </c>
      <c r="E782" s="206" t="s">
        <v>6085</v>
      </c>
      <c r="F782" s="207" t="s">
        <v>6086</v>
      </c>
      <c r="G782" s="208" t="s">
        <v>852</v>
      </c>
      <c r="H782" s="209">
        <v>22</v>
      </c>
      <c r="I782" s="210"/>
      <c r="J782" s="211">
        <f t="shared" si="300"/>
        <v>0</v>
      </c>
      <c r="K782" s="207" t="s">
        <v>3144</v>
      </c>
      <c r="L782" s="62"/>
      <c r="M782" s="212" t="s">
        <v>22</v>
      </c>
      <c r="N782" s="213" t="s">
        <v>50</v>
      </c>
      <c r="O782" s="43"/>
      <c r="P782" s="214">
        <f t="shared" si="301"/>
        <v>0</v>
      </c>
      <c r="Q782" s="214">
        <v>0</v>
      </c>
      <c r="R782" s="214">
        <f t="shared" si="302"/>
        <v>0</v>
      </c>
      <c r="S782" s="214">
        <v>0</v>
      </c>
      <c r="T782" s="215">
        <f t="shared" si="303"/>
        <v>0</v>
      </c>
      <c r="AR782" s="25" t="s">
        <v>304</v>
      </c>
      <c r="AT782" s="25" t="s">
        <v>230</v>
      </c>
      <c r="AU782" s="25" t="s">
        <v>87</v>
      </c>
      <c r="AY782" s="25" t="s">
        <v>228</v>
      </c>
      <c r="BE782" s="216">
        <f t="shared" si="304"/>
        <v>0</v>
      </c>
      <c r="BF782" s="216">
        <f t="shared" si="305"/>
        <v>0</v>
      </c>
      <c r="BG782" s="216">
        <f t="shared" si="306"/>
        <v>0</v>
      </c>
      <c r="BH782" s="216">
        <f t="shared" si="307"/>
        <v>0</v>
      </c>
      <c r="BI782" s="216">
        <f t="shared" si="308"/>
        <v>0</v>
      </c>
      <c r="BJ782" s="25" t="s">
        <v>24</v>
      </c>
      <c r="BK782" s="216">
        <f t="shared" si="309"/>
        <v>0</v>
      </c>
      <c r="BL782" s="25" t="s">
        <v>304</v>
      </c>
      <c r="BM782" s="25" t="s">
        <v>6245</v>
      </c>
    </row>
    <row r="783" spans="2:65" s="1" customFormat="1" ht="22.5" customHeight="1">
      <c r="B783" s="42"/>
      <c r="C783" s="205" t="s">
        <v>251</v>
      </c>
      <c r="D783" s="205" t="s">
        <v>230</v>
      </c>
      <c r="E783" s="206" t="s">
        <v>6088</v>
      </c>
      <c r="F783" s="207" t="s">
        <v>6089</v>
      </c>
      <c r="G783" s="208" t="s">
        <v>328</v>
      </c>
      <c r="H783" s="209">
        <v>970</v>
      </c>
      <c r="I783" s="210"/>
      <c r="J783" s="211">
        <f t="shared" si="300"/>
        <v>0</v>
      </c>
      <c r="K783" s="207" t="s">
        <v>3144</v>
      </c>
      <c r="L783" s="62"/>
      <c r="M783" s="212" t="s">
        <v>22</v>
      </c>
      <c r="N783" s="213" t="s">
        <v>50</v>
      </c>
      <c r="O783" s="43"/>
      <c r="P783" s="214">
        <f t="shared" si="301"/>
        <v>0</v>
      </c>
      <c r="Q783" s="214">
        <v>0</v>
      </c>
      <c r="R783" s="214">
        <f t="shared" si="302"/>
        <v>0</v>
      </c>
      <c r="S783" s="214">
        <v>0</v>
      </c>
      <c r="T783" s="215">
        <f t="shared" si="303"/>
        <v>0</v>
      </c>
      <c r="AR783" s="25" t="s">
        <v>304</v>
      </c>
      <c r="AT783" s="25" t="s">
        <v>230</v>
      </c>
      <c r="AU783" s="25" t="s">
        <v>87</v>
      </c>
      <c r="AY783" s="25" t="s">
        <v>228</v>
      </c>
      <c r="BE783" s="216">
        <f t="shared" si="304"/>
        <v>0</v>
      </c>
      <c r="BF783" s="216">
        <f t="shared" si="305"/>
        <v>0</v>
      </c>
      <c r="BG783" s="216">
        <f t="shared" si="306"/>
        <v>0</v>
      </c>
      <c r="BH783" s="216">
        <f t="shared" si="307"/>
        <v>0</v>
      </c>
      <c r="BI783" s="216">
        <f t="shared" si="308"/>
        <v>0</v>
      </c>
      <c r="BJ783" s="25" t="s">
        <v>24</v>
      </c>
      <c r="BK783" s="216">
        <f t="shared" si="309"/>
        <v>0</v>
      </c>
      <c r="BL783" s="25" t="s">
        <v>304</v>
      </c>
      <c r="BM783" s="25" t="s">
        <v>6246</v>
      </c>
    </row>
    <row r="784" spans="2:65" s="1" customFormat="1" ht="22.5" customHeight="1">
      <c r="B784" s="42"/>
      <c r="C784" s="205" t="s">
        <v>255</v>
      </c>
      <c r="D784" s="205" t="s">
        <v>230</v>
      </c>
      <c r="E784" s="206" t="s">
        <v>6091</v>
      </c>
      <c r="F784" s="207" t="s">
        <v>6092</v>
      </c>
      <c r="G784" s="208" t="s">
        <v>328</v>
      </c>
      <c r="H784" s="209">
        <v>260</v>
      </c>
      <c r="I784" s="210"/>
      <c r="J784" s="211">
        <f t="shared" si="300"/>
        <v>0</v>
      </c>
      <c r="K784" s="207" t="s">
        <v>3144</v>
      </c>
      <c r="L784" s="62"/>
      <c r="M784" s="212" t="s">
        <v>22</v>
      </c>
      <c r="N784" s="213" t="s">
        <v>50</v>
      </c>
      <c r="O784" s="43"/>
      <c r="P784" s="214">
        <f t="shared" si="301"/>
        <v>0</v>
      </c>
      <c r="Q784" s="214">
        <v>0</v>
      </c>
      <c r="R784" s="214">
        <f t="shared" si="302"/>
        <v>0</v>
      </c>
      <c r="S784" s="214">
        <v>0</v>
      </c>
      <c r="T784" s="215">
        <f t="shared" si="303"/>
        <v>0</v>
      </c>
      <c r="AR784" s="25" t="s">
        <v>304</v>
      </c>
      <c r="AT784" s="25" t="s">
        <v>230</v>
      </c>
      <c r="AU784" s="25" t="s">
        <v>87</v>
      </c>
      <c r="AY784" s="25" t="s">
        <v>228</v>
      </c>
      <c r="BE784" s="216">
        <f t="shared" si="304"/>
        <v>0</v>
      </c>
      <c r="BF784" s="216">
        <f t="shared" si="305"/>
        <v>0</v>
      </c>
      <c r="BG784" s="216">
        <f t="shared" si="306"/>
        <v>0</v>
      </c>
      <c r="BH784" s="216">
        <f t="shared" si="307"/>
        <v>0</v>
      </c>
      <c r="BI784" s="216">
        <f t="shared" si="308"/>
        <v>0</v>
      </c>
      <c r="BJ784" s="25" t="s">
        <v>24</v>
      </c>
      <c r="BK784" s="216">
        <f t="shared" si="309"/>
        <v>0</v>
      </c>
      <c r="BL784" s="25" t="s">
        <v>304</v>
      </c>
      <c r="BM784" s="25" t="s">
        <v>6247</v>
      </c>
    </row>
    <row r="785" spans="2:65" s="1" customFormat="1" ht="22.5" customHeight="1">
      <c r="B785" s="42"/>
      <c r="C785" s="205" t="s">
        <v>260</v>
      </c>
      <c r="D785" s="205" t="s">
        <v>230</v>
      </c>
      <c r="E785" s="206" t="s">
        <v>6094</v>
      </c>
      <c r="F785" s="207" t="s">
        <v>6095</v>
      </c>
      <c r="G785" s="208" t="s">
        <v>263</v>
      </c>
      <c r="H785" s="209">
        <v>200</v>
      </c>
      <c r="I785" s="210"/>
      <c r="J785" s="211">
        <f t="shared" si="300"/>
        <v>0</v>
      </c>
      <c r="K785" s="207" t="s">
        <v>3144</v>
      </c>
      <c r="L785" s="62"/>
      <c r="M785" s="212" t="s">
        <v>22</v>
      </c>
      <c r="N785" s="213" t="s">
        <v>50</v>
      </c>
      <c r="O785" s="43"/>
      <c r="P785" s="214">
        <f t="shared" si="301"/>
        <v>0</v>
      </c>
      <c r="Q785" s="214">
        <v>0</v>
      </c>
      <c r="R785" s="214">
        <f t="shared" si="302"/>
        <v>0</v>
      </c>
      <c r="S785" s="214">
        <v>0</v>
      </c>
      <c r="T785" s="215">
        <f t="shared" si="303"/>
        <v>0</v>
      </c>
      <c r="AR785" s="25" t="s">
        <v>304</v>
      </c>
      <c r="AT785" s="25" t="s">
        <v>230</v>
      </c>
      <c r="AU785" s="25" t="s">
        <v>87</v>
      </c>
      <c r="AY785" s="25" t="s">
        <v>228</v>
      </c>
      <c r="BE785" s="216">
        <f t="shared" si="304"/>
        <v>0</v>
      </c>
      <c r="BF785" s="216">
        <f t="shared" si="305"/>
        <v>0</v>
      </c>
      <c r="BG785" s="216">
        <f t="shared" si="306"/>
        <v>0</v>
      </c>
      <c r="BH785" s="216">
        <f t="shared" si="307"/>
        <v>0</v>
      </c>
      <c r="BI785" s="216">
        <f t="shared" si="308"/>
        <v>0</v>
      </c>
      <c r="BJ785" s="25" t="s">
        <v>24</v>
      </c>
      <c r="BK785" s="216">
        <f t="shared" si="309"/>
        <v>0</v>
      </c>
      <c r="BL785" s="25" t="s">
        <v>304</v>
      </c>
      <c r="BM785" s="25" t="s">
        <v>6248</v>
      </c>
    </row>
    <row r="786" spans="2:65" s="1" customFormat="1" ht="22.5" customHeight="1">
      <c r="B786" s="42"/>
      <c r="C786" s="205" t="s">
        <v>267</v>
      </c>
      <c r="D786" s="205" t="s">
        <v>230</v>
      </c>
      <c r="E786" s="206" t="s">
        <v>6097</v>
      </c>
      <c r="F786" s="207" t="s">
        <v>6098</v>
      </c>
      <c r="G786" s="208" t="s">
        <v>328</v>
      </c>
      <c r="H786" s="209">
        <v>210</v>
      </c>
      <c r="I786" s="210"/>
      <c r="J786" s="211">
        <f t="shared" si="300"/>
        <v>0</v>
      </c>
      <c r="K786" s="207" t="s">
        <v>3144</v>
      </c>
      <c r="L786" s="62"/>
      <c r="M786" s="212" t="s">
        <v>22</v>
      </c>
      <c r="N786" s="213" t="s">
        <v>50</v>
      </c>
      <c r="O786" s="43"/>
      <c r="P786" s="214">
        <f t="shared" si="301"/>
        <v>0</v>
      </c>
      <c r="Q786" s="214">
        <v>0</v>
      </c>
      <c r="R786" s="214">
        <f t="shared" si="302"/>
        <v>0</v>
      </c>
      <c r="S786" s="214">
        <v>0</v>
      </c>
      <c r="T786" s="215">
        <f t="shared" si="303"/>
        <v>0</v>
      </c>
      <c r="AR786" s="25" t="s">
        <v>304</v>
      </c>
      <c r="AT786" s="25" t="s">
        <v>230</v>
      </c>
      <c r="AU786" s="25" t="s">
        <v>87</v>
      </c>
      <c r="AY786" s="25" t="s">
        <v>228</v>
      </c>
      <c r="BE786" s="216">
        <f t="shared" si="304"/>
        <v>0</v>
      </c>
      <c r="BF786" s="216">
        <f t="shared" si="305"/>
        <v>0</v>
      </c>
      <c r="BG786" s="216">
        <f t="shared" si="306"/>
        <v>0</v>
      </c>
      <c r="BH786" s="216">
        <f t="shared" si="307"/>
        <v>0</v>
      </c>
      <c r="BI786" s="216">
        <f t="shared" si="308"/>
        <v>0</v>
      </c>
      <c r="BJ786" s="25" t="s">
        <v>24</v>
      </c>
      <c r="BK786" s="216">
        <f t="shared" si="309"/>
        <v>0</v>
      </c>
      <c r="BL786" s="25" t="s">
        <v>304</v>
      </c>
      <c r="BM786" s="25" t="s">
        <v>6249</v>
      </c>
    </row>
    <row r="787" spans="2:65" s="1" customFormat="1" ht="22.5" customHeight="1">
      <c r="B787" s="42"/>
      <c r="C787" s="205" t="s">
        <v>272</v>
      </c>
      <c r="D787" s="205" t="s">
        <v>230</v>
      </c>
      <c r="E787" s="206" t="s">
        <v>6100</v>
      </c>
      <c r="F787" s="207" t="s">
        <v>6101</v>
      </c>
      <c r="G787" s="208" t="s">
        <v>362</v>
      </c>
      <c r="H787" s="209">
        <v>40</v>
      </c>
      <c r="I787" s="210"/>
      <c r="J787" s="211">
        <f t="shared" si="300"/>
        <v>0</v>
      </c>
      <c r="K787" s="207" t="s">
        <v>3144</v>
      </c>
      <c r="L787" s="62"/>
      <c r="M787" s="212" t="s">
        <v>22</v>
      </c>
      <c r="N787" s="213" t="s">
        <v>50</v>
      </c>
      <c r="O787" s="43"/>
      <c r="P787" s="214">
        <f t="shared" si="301"/>
        <v>0</v>
      </c>
      <c r="Q787" s="214">
        <v>0</v>
      </c>
      <c r="R787" s="214">
        <f t="shared" si="302"/>
        <v>0</v>
      </c>
      <c r="S787" s="214">
        <v>0</v>
      </c>
      <c r="T787" s="215">
        <f t="shared" si="303"/>
        <v>0</v>
      </c>
      <c r="AR787" s="25" t="s">
        <v>304</v>
      </c>
      <c r="AT787" s="25" t="s">
        <v>230</v>
      </c>
      <c r="AU787" s="25" t="s">
        <v>87</v>
      </c>
      <c r="AY787" s="25" t="s">
        <v>228</v>
      </c>
      <c r="BE787" s="216">
        <f t="shared" si="304"/>
        <v>0</v>
      </c>
      <c r="BF787" s="216">
        <f t="shared" si="305"/>
        <v>0</v>
      </c>
      <c r="BG787" s="216">
        <f t="shared" si="306"/>
        <v>0</v>
      </c>
      <c r="BH787" s="216">
        <f t="shared" si="307"/>
        <v>0</v>
      </c>
      <c r="BI787" s="216">
        <f t="shared" si="308"/>
        <v>0</v>
      </c>
      <c r="BJ787" s="25" t="s">
        <v>24</v>
      </c>
      <c r="BK787" s="216">
        <f t="shared" si="309"/>
        <v>0</v>
      </c>
      <c r="BL787" s="25" t="s">
        <v>304</v>
      </c>
      <c r="BM787" s="25" t="s">
        <v>6250</v>
      </c>
    </row>
    <row r="788" spans="2:65" s="1" customFormat="1" ht="22.5" customHeight="1">
      <c r="B788" s="42"/>
      <c r="C788" s="205" t="s">
        <v>29</v>
      </c>
      <c r="D788" s="205" t="s">
        <v>230</v>
      </c>
      <c r="E788" s="206" t="s">
        <v>6103</v>
      </c>
      <c r="F788" s="207" t="s">
        <v>6104</v>
      </c>
      <c r="G788" s="208" t="s">
        <v>852</v>
      </c>
      <c r="H788" s="209">
        <v>1</v>
      </c>
      <c r="I788" s="210"/>
      <c r="J788" s="211">
        <f t="shared" si="300"/>
        <v>0</v>
      </c>
      <c r="K788" s="207" t="s">
        <v>3144</v>
      </c>
      <c r="L788" s="62"/>
      <c r="M788" s="212" t="s">
        <v>22</v>
      </c>
      <c r="N788" s="213" t="s">
        <v>50</v>
      </c>
      <c r="O788" s="43"/>
      <c r="P788" s="214">
        <f t="shared" si="301"/>
        <v>0</v>
      </c>
      <c r="Q788" s="214">
        <v>0</v>
      </c>
      <c r="R788" s="214">
        <f t="shared" si="302"/>
        <v>0</v>
      </c>
      <c r="S788" s="214">
        <v>0</v>
      </c>
      <c r="T788" s="215">
        <f t="shared" si="303"/>
        <v>0</v>
      </c>
      <c r="AR788" s="25" t="s">
        <v>304</v>
      </c>
      <c r="AT788" s="25" t="s">
        <v>230</v>
      </c>
      <c r="AU788" s="25" t="s">
        <v>87</v>
      </c>
      <c r="AY788" s="25" t="s">
        <v>228</v>
      </c>
      <c r="BE788" s="216">
        <f t="shared" si="304"/>
        <v>0</v>
      </c>
      <c r="BF788" s="216">
        <f t="shared" si="305"/>
        <v>0</v>
      </c>
      <c r="BG788" s="216">
        <f t="shared" si="306"/>
        <v>0</v>
      </c>
      <c r="BH788" s="216">
        <f t="shared" si="307"/>
        <v>0</v>
      </c>
      <c r="BI788" s="216">
        <f t="shared" si="308"/>
        <v>0</v>
      </c>
      <c r="BJ788" s="25" t="s">
        <v>24</v>
      </c>
      <c r="BK788" s="216">
        <f t="shared" si="309"/>
        <v>0</v>
      </c>
      <c r="BL788" s="25" t="s">
        <v>304</v>
      </c>
      <c r="BM788" s="25" t="s">
        <v>6251</v>
      </c>
    </row>
    <row r="789" spans="2:65" s="1" customFormat="1" ht="22.5" customHeight="1">
      <c r="B789" s="42"/>
      <c r="C789" s="205" t="s">
        <v>280</v>
      </c>
      <c r="D789" s="205" t="s">
        <v>230</v>
      </c>
      <c r="E789" s="206" t="s">
        <v>6106</v>
      </c>
      <c r="F789" s="207" t="s">
        <v>6107</v>
      </c>
      <c r="G789" s="208" t="s">
        <v>852</v>
      </c>
      <c r="H789" s="209">
        <v>11</v>
      </c>
      <c r="I789" s="210"/>
      <c r="J789" s="211">
        <f t="shared" si="300"/>
        <v>0</v>
      </c>
      <c r="K789" s="207" t="s">
        <v>3144</v>
      </c>
      <c r="L789" s="62"/>
      <c r="M789" s="212" t="s">
        <v>22</v>
      </c>
      <c r="N789" s="213" t="s">
        <v>50</v>
      </c>
      <c r="O789" s="43"/>
      <c r="P789" s="214">
        <f t="shared" si="301"/>
        <v>0</v>
      </c>
      <c r="Q789" s="214">
        <v>0</v>
      </c>
      <c r="R789" s="214">
        <f t="shared" si="302"/>
        <v>0</v>
      </c>
      <c r="S789" s="214">
        <v>0</v>
      </c>
      <c r="T789" s="215">
        <f t="shared" si="303"/>
        <v>0</v>
      </c>
      <c r="AR789" s="25" t="s">
        <v>304</v>
      </c>
      <c r="AT789" s="25" t="s">
        <v>230</v>
      </c>
      <c r="AU789" s="25" t="s">
        <v>87</v>
      </c>
      <c r="AY789" s="25" t="s">
        <v>228</v>
      </c>
      <c r="BE789" s="216">
        <f t="shared" si="304"/>
        <v>0</v>
      </c>
      <c r="BF789" s="216">
        <f t="shared" si="305"/>
        <v>0</v>
      </c>
      <c r="BG789" s="216">
        <f t="shared" si="306"/>
        <v>0</v>
      </c>
      <c r="BH789" s="216">
        <f t="shared" si="307"/>
        <v>0</v>
      </c>
      <c r="BI789" s="216">
        <f t="shared" si="308"/>
        <v>0</v>
      </c>
      <c r="BJ789" s="25" t="s">
        <v>24</v>
      </c>
      <c r="BK789" s="216">
        <f t="shared" si="309"/>
        <v>0</v>
      </c>
      <c r="BL789" s="25" t="s">
        <v>304</v>
      </c>
      <c r="BM789" s="25" t="s">
        <v>6252</v>
      </c>
    </row>
    <row r="790" spans="2:65" s="1" customFormat="1" ht="22.5" customHeight="1">
      <c r="B790" s="42"/>
      <c r="C790" s="205" t="s">
        <v>285</v>
      </c>
      <c r="D790" s="205" t="s">
        <v>230</v>
      </c>
      <c r="E790" s="206" t="s">
        <v>6109</v>
      </c>
      <c r="F790" s="207" t="s">
        <v>6110</v>
      </c>
      <c r="G790" s="208" t="s">
        <v>852</v>
      </c>
      <c r="H790" s="209">
        <v>6</v>
      </c>
      <c r="I790" s="210"/>
      <c r="J790" s="211">
        <f t="shared" si="300"/>
        <v>0</v>
      </c>
      <c r="K790" s="207" t="s">
        <v>3144</v>
      </c>
      <c r="L790" s="62"/>
      <c r="M790" s="212" t="s">
        <v>22</v>
      </c>
      <c r="N790" s="213" t="s">
        <v>50</v>
      </c>
      <c r="O790" s="43"/>
      <c r="P790" s="214">
        <f t="shared" si="301"/>
        <v>0</v>
      </c>
      <c r="Q790" s="214">
        <v>0</v>
      </c>
      <c r="R790" s="214">
        <f t="shared" si="302"/>
        <v>0</v>
      </c>
      <c r="S790" s="214">
        <v>0</v>
      </c>
      <c r="T790" s="215">
        <f t="shared" si="303"/>
        <v>0</v>
      </c>
      <c r="AR790" s="25" t="s">
        <v>304</v>
      </c>
      <c r="AT790" s="25" t="s">
        <v>230</v>
      </c>
      <c r="AU790" s="25" t="s">
        <v>87</v>
      </c>
      <c r="AY790" s="25" t="s">
        <v>228</v>
      </c>
      <c r="BE790" s="216">
        <f t="shared" si="304"/>
        <v>0</v>
      </c>
      <c r="BF790" s="216">
        <f t="shared" si="305"/>
        <v>0</v>
      </c>
      <c r="BG790" s="216">
        <f t="shared" si="306"/>
        <v>0</v>
      </c>
      <c r="BH790" s="216">
        <f t="shared" si="307"/>
        <v>0</v>
      </c>
      <c r="BI790" s="216">
        <f t="shared" si="308"/>
        <v>0</v>
      </c>
      <c r="BJ790" s="25" t="s">
        <v>24</v>
      </c>
      <c r="BK790" s="216">
        <f t="shared" si="309"/>
        <v>0</v>
      </c>
      <c r="BL790" s="25" t="s">
        <v>304</v>
      </c>
      <c r="BM790" s="25" t="s">
        <v>6253</v>
      </c>
    </row>
    <row r="791" spans="2:65" s="1" customFormat="1" ht="22.5" customHeight="1">
      <c r="B791" s="42"/>
      <c r="C791" s="205" t="s">
        <v>290</v>
      </c>
      <c r="D791" s="205" t="s">
        <v>230</v>
      </c>
      <c r="E791" s="206" t="s">
        <v>6112</v>
      </c>
      <c r="F791" s="207" t="s">
        <v>6113</v>
      </c>
      <c r="G791" s="208" t="s">
        <v>328</v>
      </c>
      <c r="H791" s="209">
        <v>90</v>
      </c>
      <c r="I791" s="210"/>
      <c r="J791" s="211">
        <f t="shared" si="300"/>
        <v>0</v>
      </c>
      <c r="K791" s="207" t="s">
        <v>3144</v>
      </c>
      <c r="L791" s="62"/>
      <c r="M791" s="212" t="s">
        <v>22</v>
      </c>
      <c r="N791" s="213" t="s">
        <v>50</v>
      </c>
      <c r="O791" s="43"/>
      <c r="P791" s="214">
        <f t="shared" si="301"/>
        <v>0</v>
      </c>
      <c r="Q791" s="214">
        <v>0</v>
      </c>
      <c r="R791" s="214">
        <f t="shared" si="302"/>
        <v>0</v>
      </c>
      <c r="S791" s="214">
        <v>0</v>
      </c>
      <c r="T791" s="215">
        <f t="shared" si="303"/>
        <v>0</v>
      </c>
      <c r="AR791" s="25" t="s">
        <v>304</v>
      </c>
      <c r="AT791" s="25" t="s">
        <v>230</v>
      </c>
      <c r="AU791" s="25" t="s">
        <v>87</v>
      </c>
      <c r="AY791" s="25" t="s">
        <v>228</v>
      </c>
      <c r="BE791" s="216">
        <f t="shared" si="304"/>
        <v>0</v>
      </c>
      <c r="BF791" s="216">
        <f t="shared" si="305"/>
        <v>0</v>
      </c>
      <c r="BG791" s="216">
        <f t="shared" si="306"/>
        <v>0</v>
      </c>
      <c r="BH791" s="216">
        <f t="shared" si="307"/>
        <v>0</v>
      </c>
      <c r="BI791" s="216">
        <f t="shared" si="308"/>
        <v>0</v>
      </c>
      <c r="BJ791" s="25" t="s">
        <v>24</v>
      </c>
      <c r="BK791" s="216">
        <f t="shared" si="309"/>
        <v>0</v>
      </c>
      <c r="BL791" s="25" t="s">
        <v>304</v>
      </c>
      <c r="BM791" s="25" t="s">
        <v>6254</v>
      </c>
    </row>
    <row r="792" spans="2:65" s="1" customFormat="1" ht="22.5" customHeight="1">
      <c r="B792" s="42"/>
      <c r="C792" s="205" t="s">
        <v>295</v>
      </c>
      <c r="D792" s="205" t="s">
        <v>230</v>
      </c>
      <c r="E792" s="206" t="s">
        <v>6115</v>
      </c>
      <c r="F792" s="207" t="s">
        <v>6116</v>
      </c>
      <c r="G792" s="208" t="s">
        <v>3542</v>
      </c>
      <c r="H792" s="209">
        <v>90</v>
      </c>
      <c r="I792" s="210"/>
      <c r="J792" s="211">
        <f t="shared" si="300"/>
        <v>0</v>
      </c>
      <c r="K792" s="207" t="s">
        <v>3144</v>
      </c>
      <c r="L792" s="62"/>
      <c r="M792" s="212" t="s">
        <v>22</v>
      </c>
      <c r="N792" s="213" t="s">
        <v>50</v>
      </c>
      <c r="O792" s="43"/>
      <c r="P792" s="214">
        <f t="shared" si="301"/>
        <v>0</v>
      </c>
      <c r="Q792" s="214">
        <v>0</v>
      </c>
      <c r="R792" s="214">
        <f t="shared" si="302"/>
        <v>0</v>
      </c>
      <c r="S792" s="214">
        <v>0</v>
      </c>
      <c r="T792" s="215">
        <f t="shared" si="303"/>
        <v>0</v>
      </c>
      <c r="AR792" s="25" t="s">
        <v>304</v>
      </c>
      <c r="AT792" s="25" t="s">
        <v>230</v>
      </c>
      <c r="AU792" s="25" t="s">
        <v>87</v>
      </c>
      <c r="AY792" s="25" t="s">
        <v>228</v>
      </c>
      <c r="BE792" s="216">
        <f t="shared" si="304"/>
        <v>0</v>
      </c>
      <c r="BF792" s="216">
        <f t="shared" si="305"/>
        <v>0</v>
      </c>
      <c r="BG792" s="216">
        <f t="shared" si="306"/>
        <v>0</v>
      </c>
      <c r="BH792" s="216">
        <f t="shared" si="307"/>
        <v>0</v>
      </c>
      <c r="BI792" s="216">
        <f t="shared" si="308"/>
        <v>0</v>
      </c>
      <c r="BJ792" s="25" t="s">
        <v>24</v>
      </c>
      <c r="BK792" s="216">
        <f t="shared" si="309"/>
        <v>0</v>
      </c>
      <c r="BL792" s="25" t="s">
        <v>304</v>
      </c>
      <c r="BM792" s="25" t="s">
        <v>6255</v>
      </c>
    </row>
    <row r="793" spans="2:65" s="11" customFormat="1" ht="37.35" customHeight="1">
      <c r="B793" s="188"/>
      <c r="C793" s="189"/>
      <c r="D793" s="190" t="s">
        <v>78</v>
      </c>
      <c r="E793" s="191" t="s">
        <v>3440</v>
      </c>
      <c r="F793" s="191" t="s">
        <v>6256</v>
      </c>
      <c r="G793" s="189"/>
      <c r="H793" s="189"/>
      <c r="I793" s="192"/>
      <c r="J793" s="193">
        <f>BK793</f>
        <v>0</v>
      </c>
      <c r="K793" s="189"/>
      <c r="L793" s="194"/>
      <c r="M793" s="195"/>
      <c r="N793" s="196"/>
      <c r="O793" s="196"/>
      <c r="P793" s="197">
        <f>P794</f>
        <v>0</v>
      </c>
      <c r="Q793" s="196"/>
      <c r="R793" s="197">
        <f>R794</f>
        <v>0</v>
      </c>
      <c r="S793" s="196"/>
      <c r="T793" s="198">
        <f>T794</f>
        <v>0</v>
      </c>
      <c r="AR793" s="199" t="s">
        <v>87</v>
      </c>
      <c r="AT793" s="200" t="s">
        <v>78</v>
      </c>
      <c r="AU793" s="200" t="s">
        <v>79</v>
      </c>
      <c r="AY793" s="199" t="s">
        <v>228</v>
      </c>
      <c r="BK793" s="201">
        <f>BK794</f>
        <v>0</v>
      </c>
    </row>
    <row r="794" spans="2:65" s="11" customFormat="1" ht="19.899999999999999" customHeight="1">
      <c r="B794" s="188"/>
      <c r="C794" s="189"/>
      <c r="D794" s="202" t="s">
        <v>78</v>
      </c>
      <c r="E794" s="203" t="s">
        <v>3323</v>
      </c>
      <c r="F794" s="203" t="s">
        <v>6074</v>
      </c>
      <c r="G794" s="189"/>
      <c r="H794" s="189"/>
      <c r="I794" s="192"/>
      <c r="J794" s="204">
        <f>BK794</f>
        <v>0</v>
      </c>
      <c r="K794" s="189"/>
      <c r="L794" s="194"/>
      <c r="M794" s="195"/>
      <c r="N794" s="196"/>
      <c r="O794" s="196"/>
      <c r="P794" s="197">
        <f>SUM(P795:P808)</f>
        <v>0</v>
      </c>
      <c r="Q794" s="196"/>
      <c r="R794" s="197">
        <f>SUM(R795:R808)</f>
        <v>0</v>
      </c>
      <c r="S794" s="196"/>
      <c r="T794" s="198">
        <f>SUM(T795:T808)</f>
        <v>0</v>
      </c>
      <c r="AR794" s="199" t="s">
        <v>87</v>
      </c>
      <c r="AT794" s="200" t="s">
        <v>78</v>
      </c>
      <c r="AU794" s="200" t="s">
        <v>24</v>
      </c>
      <c r="AY794" s="199" t="s">
        <v>228</v>
      </c>
      <c r="BK794" s="201">
        <f>SUM(BK795:BK808)</f>
        <v>0</v>
      </c>
    </row>
    <row r="795" spans="2:65" s="1" customFormat="1" ht="22.5" customHeight="1">
      <c r="B795" s="42"/>
      <c r="C795" s="205" t="s">
        <v>24</v>
      </c>
      <c r="D795" s="205" t="s">
        <v>230</v>
      </c>
      <c r="E795" s="206" t="s">
        <v>6075</v>
      </c>
      <c r="F795" s="207" t="s">
        <v>6076</v>
      </c>
      <c r="G795" s="208" t="s">
        <v>852</v>
      </c>
      <c r="H795" s="209">
        <v>1</v>
      </c>
      <c r="I795" s="210"/>
      <c r="J795" s="211">
        <f t="shared" ref="J795:J808" si="310">ROUND(I795*H795,2)</f>
        <v>0</v>
      </c>
      <c r="K795" s="207" t="s">
        <v>3144</v>
      </c>
      <c r="L795" s="62"/>
      <c r="M795" s="212" t="s">
        <v>22</v>
      </c>
      <c r="N795" s="213" t="s">
        <v>50</v>
      </c>
      <c r="O795" s="43"/>
      <c r="P795" s="214">
        <f t="shared" ref="P795:P808" si="311">O795*H795</f>
        <v>0</v>
      </c>
      <c r="Q795" s="214">
        <v>0</v>
      </c>
      <c r="R795" s="214">
        <f t="shared" ref="R795:R808" si="312">Q795*H795</f>
        <v>0</v>
      </c>
      <c r="S795" s="214">
        <v>0</v>
      </c>
      <c r="T795" s="215">
        <f t="shared" ref="T795:T808" si="313">S795*H795</f>
        <v>0</v>
      </c>
      <c r="AR795" s="25" t="s">
        <v>304</v>
      </c>
      <c r="AT795" s="25" t="s">
        <v>230</v>
      </c>
      <c r="AU795" s="25" t="s">
        <v>87</v>
      </c>
      <c r="AY795" s="25" t="s">
        <v>228</v>
      </c>
      <c r="BE795" s="216">
        <f t="shared" ref="BE795:BE808" si="314">IF(N795="základní",J795,0)</f>
        <v>0</v>
      </c>
      <c r="BF795" s="216">
        <f t="shared" ref="BF795:BF808" si="315">IF(N795="snížená",J795,0)</f>
        <v>0</v>
      </c>
      <c r="BG795" s="216">
        <f t="shared" ref="BG795:BG808" si="316">IF(N795="zákl. přenesená",J795,0)</f>
        <v>0</v>
      </c>
      <c r="BH795" s="216">
        <f t="shared" ref="BH795:BH808" si="317">IF(N795="sníž. přenesená",J795,0)</f>
        <v>0</v>
      </c>
      <c r="BI795" s="216">
        <f t="shared" ref="BI795:BI808" si="318">IF(N795="nulová",J795,0)</f>
        <v>0</v>
      </c>
      <c r="BJ795" s="25" t="s">
        <v>24</v>
      </c>
      <c r="BK795" s="216">
        <f t="shared" ref="BK795:BK808" si="319">ROUND(I795*H795,2)</f>
        <v>0</v>
      </c>
      <c r="BL795" s="25" t="s">
        <v>304</v>
      </c>
      <c r="BM795" s="25" t="s">
        <v>6257</v>
      </c>
    </row>
    <row r="796" spans="2:65" s="1" customFormat="1" ht="22.5" customHeight="1">
      <c r="B796" s="42"/>
      <c r="C796" s="205" t="s">
        <v>87</v>
      </c>
      <c r="D796" s="205" t="s">
        <v>230</v>
      </c>
      <c r="E796" s="206" t="s">
        <v>6078</v>
      </c>
      <c r="F796" s="207" t="s">
        <v>6079</v>
      </c>
      <c r="G796" s="208" t="s">
        <v>6080</v>
      </c>
      <c r="H796" s="209">
        <v>1</v>
      </c>
      <c r="I796" s="210"/>
      <c r="J796" s="211">
        <f t="shared" si="310"/>
        <v>0</v>
      </c>
      <c r="K796" s="207" t="s">
        <v>3144</v>
      </c>
      <c r="L796" s="62"/>
      <c r="M796" s="212" t="s">
        <v>22</v>
      </c>
      <c r="N796" s="213" t="s">
        <v>50</v>
      </c>
      <c r="O796" s="43"/>
      <c r="P796" s="214">
        <f t="shared" si="311"/>
        <v>0</v>
      </c>
      <c r="Q796" s="214">
        <v>0</v>
      </c>
      <c r="R796" s="214">
        <f t="shared" si="312"/>
        <v>0</v>
      </c>
      <c r="S796" s="214">
        <v>0</v>
      </c>
      <c r="T796" s="215">
        <f t="shared" si="313"/>
        <v>0</v>
      </c>
      <c r="AR796" s="25" t="s">
        <v>304</v>
      </c>
      <c r="AT796" s="25" t="s">
        <v>230</v>
      </c>
      <c r="AU796" s="25" t="s">
        <v>87</v>
      </c>
      <c r="AY796" s="25" t="s">
        <v>228</v>
      </c>
      <c r="BE796" s="216">
        <f t="shared" si="314"/>
        <v>0</v>
      </c>
      <c r="BF796" s="216">
        <f t="shared" si="315"/>
        <v>0</v>
      </c>
      <c r="BG796" s="216">
        <f t="shared" si="316"/>
        <v>0</v>
      </c>
      <c r="BH796" s="216">
        <f t="shared" si="317"/>
        <v>0</v>
      </c>
      <c r="BI796" s="216">
        <f t="shared" si="318"/>
        <v>0</v>
      </c>
      <c r="BJ796" s="25" t="s">
        <v>24</v>
      </c>
      <c r="BK796" s="216">
        <f t="shared" si="319"/>
        <v>0</v>
      </c>
      <c r="BL796" s="25" t="s">
        <v>304</v>
      </c>
      <c r="BM796" s="25" t="s">
        <v>6258</v>
      </c>
    </row>
    <row r="797" spans="2:65" s="1" customFormat="1" ht="22.5" customHeight="1">
      <c r="B797" s="42"/>
      <c r="C797" s="205" t="s">
        <v>101</v>
      </c>
      <c r="D797" s="205" t="s">
        <v>230</v>
      </c>
      <c r="E797" s="206" t="s">
        <v>6082</v>
      </c>
      <c r="F797" s="207" t="s">
        <v>6083</v>
      </c>
      <c r="G797" s="208" t="s">
        <v>852</v>
      </c>
      <c r="H797" s="209">
        <v>22</v>
      </c>
      <c r="I797" s="210"/>
      <c r="J797" s="211">
        <f t="shared" si="310"/>
        <v>0</v>
      </c>
      <c r="K797" s="207" t="s">
        <v>3144</v>
      </c>
      <c r="L797" s="62"/>
      <c r="M797" s="212" t="s">
        <v>22</v>
      </c>
      <c r="N797" s="213" t="s">
        <v>50</v>
      </c>
      <c r="O797" s="43"/>
      <c r="P797" s="214">
        <f t="shared" si="311"/>
        <v>0</v>
      </c>
      <c r="Q797" s="214">
        <v>0</v>
      </c>
      <c r="R797" s="214">
        <f t="shared" si="312"/>
        <v>0</v>
      </c>
      <c r="S797" s="214">
        <v>0</v>
      </c>
      <c r="T797" s="215">
        <f t="shared" si="313"/>
        <v>0</v>
      </c>
      <c r="AR797" s="25" t="s">
        <v>304</v>
      </c>
      <c r="AT797" s="25" t="s">
        <v>230</v>
      </c>
      <c r="AU797" s="25" t="s">
        <v>87</v>
      </c>
      <c r="AY797" s="25" t="s">
        <v>228</v>
      </c>
      <c r="BE797" s="216">
        <f t="shared" si="314"/>
        <v>0</v>
      </c>
      <c r="BF797" s="216">
        <f t="shared" si="315"/>
        <v>0</v>
      </c>
      <c r="BG797" s="216">
        <f t="shared" si="316"/>
        <v>0</v>
      </c>
      <c r="BH797" s="216">
        <f t="shared" si="317"/>
        <v>0</v>
      </c>
      <c r="BI797" s="216">
        <f t="shared" si="318"/>
        <v>0</v>
      </c>
      <c r="BJ797" s="25" t="s">
        <v>24</v>
      </c>
      <c r="BK797" s="216">
        <f t="shared" si="319"/>
        <v>0</v>
      </c>
      <c r="BL797" s="25" t="s">
        <v>304</v>
      </c>
      <c r="BM797" s="25" t="s">
        <v>6259</v>
      </c>
    </row>
    <row r="798" spans="2:65" s="1" customFormat="1" ht="22.5" customHeight="1">
      <c r="B798" s="42"/>
      <c r="C798" s="205" t="s">
        <v>235</v>
      </c>
      <c r="D798" s="205" t="s">
        <v>230</v>
      </c>
      <c r="E798" s="206" t="s">
        <v>6085</v>
      </c>
      <c r="F798" s="207" t="s">
        <v>6086</v>
      </c>
      <c r="G798" s="208" t="s">
        <v>852</v>
      </c>
      <c r="H798" s="209">
        <v>22</v>
      </c>
      <c r="I798" s="210"/>
      <c r="J798" s="211">
        <f t="shared" si="310"/>
        <v>0</v>
      </c>
      <c r="K798" s="207" t="s">
        <v>3144</v>
      </c>
      <c r="L798" s="62"/>
      <c r="M798" s="212" t="s">
        <v>22</v>
      </c>
      <c r="N798" s="213" t="s">
        <v>50</v>
      </c>
      <c r="O798" s="43"/>
      <c r="P798" s="214">
        <f t="shared" si="311"/>
        <v>0</v>
      </c>
      <c r="Q798" s="214">
        <v>0</v>
      </c>
      <c r="R798" s="214">
        <f t="shared" si="312"/>
        <v>0</v>
      </c>
      <c r="S798" s="214">
        <v>0</v>
      </c>
      <c r="T798" s="215">
        <f t="shared" si="313"/>
        <v>0</v>
      </c>
      <c r="AR798" s="25" t="s">
        <v>304</v>
      </c>
      <c r="AT798" s="25" t="s">
        <v>230</v>
      </c>
      <c r="AU798" s="25" t="s">
        <v>87</v>
      </c>
      <c r="AY798" s="25" t="s">
        <v>228</v>
      </c>
      <c r="BE798" s="216">
        <f t="shared" si="314"/>
        <v>0</v>
      </c>
      <c r="BF798" s="216">
        <f t="shared" si="315"/>
        <v>0</v>
      </c>
      <c r="BG798" s="216">
        <f t="shared" si="316"/>
        <v>0</v>
      </c>
      <c r="BH798" s="216">
        <f t="shared" si="317"/>
        <v>0</v>
      </c>
      <c r="BI798" s="216">
        <f t="shared" si="318"/>
        <v>0</v>
      </c>
      <c r="BJ798" s="25" t="s">
        <v>24</v>
      </c>
      <c r="BK798" s="216">
        <f t="shared" si="319"/>
        <v>0</v>
      </c>
      <c r="BL798" s="25" t="s">
        <v>304</v>
      </c>
      <c r="BM798" s="25" t="s">
        <v>6260</v>
      </c>
    </row>
    <row r="799" spans="2:65" s="1" customFormat="1" ht="22.5" customHeight="1">
      <c r="B799" s="42"/>
      <c r="C799" s="205" t="s">
        <v>251</v>
      </c>
      <c r="D799" s="205" t="s">
        <v>230</v>
      </c>
      <c r="E799" s="206" t="s">
        <v>6088</v>
      </c>
      <c r="F799" s="207" t="s">
        <v>6089</v>
      </c>
      <c r="G799" s="208" t="s">
        <v>328</v>
      </c>
      <c r="H799" s="209">
        <v>1030</v>
      </c>
      <c r="I799" s="210"/>
      <c r="J799" s="211">
        <f t="shared" si="310"/>
        <v>0</v>
      </c>
      <c r="K799" s="207" t="s">
        <v>3144</v>
      </c>
      <c r="L799" s="62"/>
      <c r="M799" s="212" t="s">
        <v>22</v>
      </c>
      <c r="N799" s="213" t="s">
        <v>50</v>
      </c>
      <c r="O799" s="43"/>
      <c r="P799" s="214">
        <f t="shared" si="311"/>
        <v>0</v>
      </c>
      <c r="Q799" s="214">
        <v>0</v>
      </c>
      <c r="R799" s="214">
        <f t="shared" si="312"/>
        <v>0</v>
      </c>
      <c r="S799" s="214">
        <v>0</v>
      </c>
      <c r="T799" s="215">
        <f t="shared" si="313"/>
        <v>0</v>
      </c>
      <c r="AR799" s="25" t="s">
        <v>304</v>
      </c>
      <c r="AT799" s="25" t="s">
        <v>230</v>
      </c>
      <c r="AU799" s="25" t="s">
        <v>87</v>
      </c>
      <c r="AY799" s="25" t="s">
        <v>228</v>
      </c>
      <c r="BE799" s="216">
        <f t="shared" si="314"/>
        <v>0</v>
      </c>
      <c r="BF799" s="216">
        <f t="shared" si="315"/>
        <v>0</v>
      </c>
      <c r="BG799" s="216">
        <f t="shared" si="316"/>
        <v>0</v>
      </c>
      <c r="BH799" s="216">
        <f t="shared" si="317"/>
        <v>0</v>
      </c>
      <c r="BI799" s="216">
        <f t="shared" si="318"/>
        <v>0</v>
      </c>
      <c r="BJ799" s="25" t="s">
        <v>24</v>
      </c>
      <c r="BK799" s="216">
        <f t="shared" si="319"/>
        <v>0</v>
      </c>
      <c r="BL799" s="25" t="s">
        <v>304</v>
      </c>
      <c r="BM799" s="25" t="s">
        <v>6261</v>
      </c>
    </row>
    <row r="800" spans="2:65" s="1" customFormat="1" ht="22.5" customHeight="1">
      <c r="B800" s="42"/>
      <c r="C800" s="205" t="s">
        <v>255</v>
      </c>
      <c r="D800" s="205" t="s">
        <v>230</v>
      </c>
      <c r="E800" s="206" t="s">
        <v>6091</v>
      </c>
      <c r="F800" s="207" t="s">
        <v>6092</v>
      </c>
      <c r="G800" s="208" t="s">
        <v>328</v>
      </c>
      <c r="H800" s="209">
        <v>270</v>
      </c>
      <c r="I800" s="210"/>
      <c r="J800" s="211">
        <f t="shared" si="310"/>
        <v>0</v>
      </c>
      <c r="K800" s="207" t="s">
        <v>3144</v>
      </c>
      <c r="L800" s="62"/>
      <c r="M800" s="212" t="s">
        <v>22</v>
      </c>
      <c r="N800" s="213" t="s">
        <v>50</v>
      </c>
      <c r="O800" s="43"/>
      <c r="P800" s="214">
        <f t="shared" si="311"/>
        <v>0</v>
      </c>
      <c r="Q800" s="214">
        <v>0</v>
      </c>
      <c r="R800" s="214">
        <f t="shared" si="312"/>
        <v>0</v>
      </c>
      <c r="S800" s="214">
        <v>0</v>
      </c>
      <c r="T800" s="215">
        <f t="shared" si="313"/>
        <v>0</v>
      </c>
      <c r="AR800" s="25" t="s">
        <v>304</v>
      </c>
      <c r="AT800" s="25" t="s">
        <v>230</v>
      </c>
      <c r="AU800" s="25" t="s">
        <v>87</v>
      </c>
      <c r="AY800" s="25" t="s">
        <v>228</v>
      </c>
      <c r="BE800" s="216">
        <f t="shared" si="314"/>
        <v>0</v>
      </c>
      <c r="BF800" s="216">
        <f t="shared" si="315"/>
        <v>0</v>
      </c>
      <c r="BG800" s="216">
        <f t="shared" si="316"/>
        <v>0</v>
      </c>
      <c r="BH800" s="216">
        <f t="shared" si="317"/>
        <v>0</v>
      </c>
      <c r="BI800" s="216">
        <f t="shared" si="318"/>
        <v>0</v>
      </c>
      <c r="BJ800" s="25" t="s">
        <v>24</v>
      </c>
      <c r="BK800" s="216">
        <f t="shared" si="319"/>
        <v>0</v>
      </c>
      <c r="BL800" s="25" t="s">
        <v>304</v>
      </c>
      <c r="BM800" s="25" t="s">
        <v>6262</v>
      </c>
    </row>
    <row r="801" spans="2:65" s="1" customFormat="1" ht="22.5" customHeight="1">
      <c r="B801" s="42"/>
      <c r="C801" s="205" t="s">
        <v>260</v>
      </c>
      <c r="D801" s="205" t="s">
        <v>230</v>
      </c>
      <c r="E801" s="206" t="s">
        <v>6094</v>
      </c>
      <c r="F801" s="207" t="s">
        <v>6095</v>
      </c>
      <c r="G801" s="208" t="s">
        <v>263</v>
      </c>
      <c r="H801" s="209">
        <v>220</v>
      </c>
      <c r="I801" s="210"/>
      <c r="J801" s="211">
        <f t="shared" si="310"/>
        <v>0</v>
      </c>
      <c r="K801" s="207" t="s">
        <v>3144</v>
      </c>
      <c r="L801" s="62"/>
      <c r="M801" s="212" t="s">
        <v>22</v>
      </c>
      <c r="N801" s="213" t="s">
        <v>50</v>
      </c>
      <c r="O801" s="43"/>
      <c r="P801" s="214">
        <f t="shared" si="311"/>
        <v>0</v>
      </c>
      <c r="Q801" s="214">
        <v>0</v>
      </c>
      <c r="R801" s="214">
        <f t="shared" si="312"/>
        <v>0</v>
      </c>
      <c r="S801" s="214">
        <v>0</v>
      </c>
      <c r="T801" s="215">
        <f t="shared" si="313"/>
        <v>0</v>
      </c>
      <c r="AR801" s="25" t="s">
        <v>304</v>
      </c>
      <c r="AT801" s="25" t="s">
        <v>230</v>
      </c>
      <c r="AU801" s="25" t="s">
        <v>87</v>
      </c>
      <c r="AY801" s="25" t="s">
        <v>228</v>
      </c>
      <c r="BE801" s="216">
        <f t="shared" si="314"/>
        <v>0</v>
      </c>
      <c r="BF801" s="216">
        <f t="shared" si="315"/>
        <v>0</v>
      </c>
      <c r="BG801" s="216">
        <f t="shared" si="316"/>
        <v>0</v>
      </c>
      <c r="BH801" s="216">
        <f t="shared" si="317"/>
        <v>0</v>
      </c>
      <c r="BI801" s="216">
        <f t="shared" si="318"/>
        <v>0</v>
      </c>
      <c r="BJ801" s="25" t="s">
        <v>24</v>
      </c>
      <c r="BK801" s="216">
        <f t="shared" si="319"/>
        <v>0</v>
      </c>
      <c r="BL801" s="25" t="s">
        <v>304</v>
      </c>
      <c r="BM801" s="25" t="s">
        <v>6263</v>
      </c>
    </row>
    <row r="802" spans="2:65" s="1" customFormat="1" ht="22.5" customHeight="1">
      <c r="B802" s="42"/>
      <c r="C802" s="205" t="s">
        <v>267</v>
      </c>
      <c r="D802" s="205" t="s">
        <v>230</v>
      </c>
      <c r="E802" s="206" t="s">
        <v>6097</v>
      </c>
      <c r="F802" s="207" t="s">
        <v>6098</v>
      </c>
      <c r="G802" s="208" t="s">
        <v>328</v>
      </c>
      <c r="H802" s="209">
        <v>210</v>
      </c>
      <c r="I802" s="210"/>
      <c r="J802" s="211">
        <f t="shared" si="310"/>
        <v>0</v>
      </c>
      <c r="K802" s="207" t="s">
        <v>3144</v>
      </c>
      <c r="L802" s="62"/>
      <c r="M802" s="212" t="s">
        <v>22</v>
      </c>
      <c r="N802" s="213" t="s">
        <v>50</v>
      </c>
      <c r="O802" s="43"/>
      <c r="P802" s="214">
        <f t="shared" si="311"/>
        <v>0</v>
      </c>
      <c r="Q802" s="214">
        <v>0</v>
      </c>
      <c r="R802" s="214">
        <f t="shared" si="312"/>
        <v>0</v>
      </c>
      <c r="S802" s="214">
        <v>0</v>
      </c>
      <c r="T802" s="215">
        <f t="shared" si="313"/>
        <v>0</v>
      </c>
      <c r="AR802" s="25" t="s">
        <v>304</v>
      </c>
      <c r="AT802" s="25" t="s">
        <v>230</v>
      </c>
      <c r="AU802" s="25" t="s">
        <v>87</v>
      </c>
      <c r="AY802" s="25" t="s">
        <v>228</v>
      </c>
      <c r="BE802" s="216">
        <f t="shared" si="314"/>
        <v>0</v>
      </c>
      <c r="BF802" s="216">
        <f t="shared" si="315"/>
        <v>0</v>
      </c>
      <c r="BG802" s="216">
        <f t="shared" si="316"/>
        <v>0</v>
      </c>
      <c r="BH802" s="216">
        <f t="shared" si="317"/>
        <v>0</v>
      </c>
      <c r="BI802" s="216">
        <f t="shared" si="318"/>
        <v>0</v>
      </c>
      <c r="BJ802" s="25" t="s">
        <v>24</v>
      </c>
      <c r="BK802" s="216">
        <f t="shared" si="319"/>
        <v>0</v>
      </c>
      <c r="BL802" s="25" t="s">
        <v>304</v>
      </c>
      <c r="BM802" s="25" t="s">
        <v>6264</v>
      </c>
    </row>
    <row r="803" spans="2:65" s="1" customFormat="1" ht="22.5" customHeight="1">
      <c r="B803" s="42"/>
      <c r="C803" s="205" t="s">
        <v>272</v>
      </c>
      <c r="D803" s="205" t="s">
        <v>230</v>
      </c>
      <c r="E803" s="206" t="s">
        <v>6100</v>
      </c>
      <c r="F803" s="207" t="s">
        <v>6101</v>
      </c>
      <c r="G803" s="208" t="s">
        <v>362</v>
      </c>
      <c r="H803" s="209">
        <v>44</v>
      </c>
      <c r="I803" s="210"/>
      <c r="J803" s="211">
        <f t="shared" si="310"/>
        <v>0</v>
      </c>
      <c r="K803" s="207" t="s">
        <v>3144</v>
      </c>
      <c r="L803" s="62"/>
      <c r="M803" s="212" t="s">
        <v>22</v>
      </c>
      <c r="N803" s="213" t="s">
        <v>50</v>
      </c>
      <c r="O803" s="43"/>
      <c r="P803" s="214">
        <f t="shared" si="311"/>
        <v>0</v>
      </c>
      <c r="Q803" s="214">
        <v>0</v>
      </c>
      <c r="R803" s="214">
        <f t="shared" si="312"/>
        <v>0</v>
      </c>
      <c r="S803" s="214">
        <v>0</v>
      </c>
      <c r="T803" s="215">
        <f t="shared" si="313"/>
        <v>0</v>
      </c>
      <c r="AR803" s="25" t="s">
        <v>304</v>
      </c>
      <c r="AT803" s="25" t="s">
        <v>230</v>
      </c>
      <c r="AU803" s="25" t="s">
        <v>87</v>
      </c>
      <c r="AY803" s="25" t="s">
        <v>228</v>
      </c>
      <c r="BE803" s="216">
        <f t="shared" si="314"/>
        <v>0</v>
      </c>
      <c r="BF803" s="216">
        <f t="shared" si="315"/>
        <v>0</v>
      </c>
      <c r="BG803" s="216">
        <f t="shared" si="316"/>
        <v>0</v>
      </c>
      <c r="BH803" s="216">
        <f t="shared" si="317"/>
        <v>0</v>
      </c>
      <c r="BI803" s="216">
        <f t="shared" si="318"/>
        <v>0</v>
      </c>
      <c r="BJ803" s="25" t="s">
        <v>24</v>
      </c>
      <c r="BK803" s="216">
        <f t="shared" si="319"/>
        <v>0</v>
      </c>
      <c r="BL803" s="25" t="s">
        <v>304</v>
      </c>
      <c r="BM803" s="25" t="s">
        <v>6265</v>
      </c>
    </row>
    <row r="804" spans="2:65" s="1" customFormat="1" ht="22.5" customHeight="1">
      <c r="B804" s="42"/>
      <c r="C804" s="205" t="s">
        <v>29</v>
      </c>
      <c r="D804" s="205" t="s">
        <v>230</v>
      </c>
      <c r="E804" s="206" t="s">
        <v>6266</v>
      </c>
      <c r="F804" s="207" t="s">
        <v>6267</v>
      </c>
      <c r="G804" s="208" t="s">
        <v>852</v>
      </c>
      <c r="H804" s="209">
        <v>1</v>
      </c>
      <c r="I804" s="210"/>
      <c r="J804" s="211">
        <f t="shared" si="310"/>
        <v>0</v>
      </c>
      <c r="K804" s="207" t="s">
        <v>3144</v>
      </c>
      <c r="L804" s="62"/>
      <c r="M804" s="212" t="s">
        <v>22</v>
      </c>
      <c r="N804" s="213" t="s">
        <v>50</v>
      </c>
      <c r="O804" s="43"/>
      <c r="P804" s="214">
        <f t="shared" si="311"/>
        <v>0</v>
      </c>
      <c r="Q804" s="214">
        <v>0</v>
      </c>
      <c r="R804" s="214">
        <f t="shared" si="312"/>
        <v>0</v>
      </c>
      <c r="S804" s="214">
        <v>0</v>
      </c>
      <c r="T804" s="215">
        <f t="shared" si="313"/>
        <v>0</v>
      </c>
      <c r="AR804" s="25" t="s">
        <v>304</v>
      </c>
      <c r="AT804" s="25" t="s">
        <v>230</v>
      </c>
      <c r="AU804" s="25" t="s">
        <v>87</v>
      </c>
      <c r="AY804" s="25" t="s">
        <v>228</v>
      </c>
      <c r="BE804" s="216">
        <f t="shared" si="314"/>
        <v>0</v>
      </c>
      <c r="BF804" s="216">
        <f t="shared" si="315"/>
        <v>0</v>
      </c>
      <c r="BG804" s="216">
        <f t="shared" si="316"/>
        <v>0</v>
      </c>
      <c r="BH804" s="216">
        <f t="shared" si="317"/>
        <v>0</v>
      </c>
      <c r="BI804" s="216">
        <f t="shared" si="318"/>
        <v>0</v>
      </c>
      <c r="BJ804" s="25" t="s">
        <v>24</v>
      </c>
      <c r="BK804" s="216">
        <f t="shared" si="319"/>
        <v>0</v>
      </c>
      <c r="BL804" s="25" t="s">
        <v>304</v>
      </c>
      <c r="BM804" s="25" t="s">
        <v>6268</v>
      </c>
    </row>
    <row r="805" spans="2:65" s="1" customFormat="1" ht="22.5" customHeight="1">
      <c r="B805" s="42"/>
      <c r="C805" s="205" t="s">
        <v>280</v>
      </c>
      <c r="D805" s="205" t="s">
        <v>230</v>
      </c>
      <c r="E805" s="206" t="s">
        <v>6106</v>
      </c>
      <c r="F805" s="207" t="s">
        <v>6107</v>
      </c>
      <c r="G805" s="208" t="s">
        <v>852</v>
      </c>
      <c r="H805" s="209">
        <v>11</v>
      </c>
      <c r="I805" s="210"/>
      <c r="J805" s="211">
        <f t="shared" si="310"/>
        <v>0</v>
      </c>
      <c r="K805" s="207" t="s">
        <v>3144</v>
      </c>
      <c r="L805" s="62"/>
      <c r="M805" s="212" t="s">
        <v>22</v>
      </c>
      <c r="N805" s="213" t="s">
        <v>50</v>
      </c>
      <c r="O805" s="43"/>
      <c r="P805" s="214">
        <f t="shared" si="311"/>
        <v>0</v>
      </c>
      <c r="Q805" s="214">
        <v>0</v>
      </c>
      <c r="R805" s="214">
        <f t="shared" si="312"/>
        <v>0</v>
      </c>
      <c r="S805" s="214">
        <v>0</v>
      </c>
      <c r="T805" s="215">
        <f t="shared" si="313"/>
        <v>0</v>
      </c>
      <c r="AR805" s="25" t="s">
        <v>304</v>
      </c>
      <c r="AT805" s="25" t="s">
        <v>230</v>
      </c>
      <c r="AU805" s="25" t="s">
        <v>87</v>
      </c>
      <c r="AY805" s="25" t="s">
        <v>228</v>
      </c>
      <c r="BE805" s="216">
        <f t="shared" si="314"/>
        <v>0</v>
      </c>
      <c r="BF805" s="216">
        <f t="shared" si="315"/>
        <v>0</v>
      </c>
      <c r="BG805" s="216">
        <f t="shared" si="316"/>
        <v>0</v>
      </c>
      <c r="BH805" s="216">
        <f t="shared" si="317"/>
        <v>0</v>
      </c>
      <c r="BI805" s="216">
        <f t="shared" si="318"/>
        <v>0</v>
      </c>
      <c r="BJ805" s="25" t="s">
        <v>24</v>
      </c>
      <c r="BK805" s="216">
        <f t="shared" si="319"/>
        <v>0</v>
      </c>
      <c r="BL805" s="25" t="s">
        <v>304</v>
      </c>
      <c r="BM805" s="25" t="s">
        <v>6269</v>
      </c>
    </row>
    <row r="806" spans="2:65" s="1" customFormat="1" ht="22.5" customHeight="1">
      <c r="B806" s="42"/>
      <c r="C806" s="205" t="s">
        <v>285</v>
      </c>
      <c r="D806" s="205" t="s">
        <v>230</v>
      </c>
      <c r="E806" s="206" t="s">
        <v>6109</v>
      </c>
      <c r="F806" s="207" t="s">
        <v>6110</v>
      </c>
      <c r="G806" s="208" t="s">
        <v>852</v>
      </c>
      <c r="H806" s="209">
        <v>6</v>
      </c>
      <c r="I806" s="210"/>
      <c r="J806" s="211">
        <f t="shared" si="310"/>
        <v>0</v>
      </c>
      <c r="K806" s="207" t="s">
        <v>3144</v>
      </c>
      <c r="L806" s="62"/>
      <c r="M806" s="212" t="s">
        <v>22</v>
      </c>
      <c r="N806" s="213" t="s">
        <v>50</v>
      </c>
      <c r="O806" s="43"/>
      <c r="P806" s="214">
        <f t="shared" si="311"/>
        <v>0</v>
      </c>
      <c r="Q806" s="214">
        <v>0</v>
      </c>
      <c r="R806" s="214">
        <f t="shared" si="312"/>
        <v>0</v>
      </c>
      <c r="S806" s="214">
        <v>0</v>
      </c>
      <c r="T806" s="215">
        <f t="shared" si="313"/>
        <v>0</v>
      </c>
      <c r="AR806" s="25" t="s">
        <v>304</v>
      </c>
      <c r="AT806" s="25" t="s">
        <v>230</v>
      </c>
      <c r="AU806" s="25" t="s">
        <v>87</v>
      </c>
      <c r="AY806" s="25" t="s">
        <v>228</v>
      </c>
      <c r="BE806" s="216">
        <f t="shared" si="314"/>
        <v>0</v>
      </c>
      <c r="BF806" s="216">
        <f t="shared" si="315"/>
        <v>0</v>
      </c>
      <c r="BG806" s="216">
        <f t="shared" si="316"/>
        <v>0</v>
      </c>
      <c r="BH806" s="216">
        <f t="shared" si="317"/>
        <v>0</v>
      </c>
      <c r="BI806" s="216">
        <f t="shared" si="318"/>
        <v>0</v>
      </c>
      <c r="BJ806" s="25" t="s">
        <v>24</v>
      </c>
      <c r="BK806" s="216">
        <f t="shared" si="319"/>
        <v>0</v>
      </c>
      <c r="BL806" s="25" t="s">
        <v>304</v>
      </c>
      <c r="BM806" s="25" t="s">
        <v>6270</v>
      </c>
    </row>
    <row r="807" spans="2:65" s="1" customFormat="1" ht="22.5" customHeight="1">
      <c r="B807" s="42"/>
      <c r="C807" s="205" t="s">
        <v>290</v>
      </c>
      <c r="D807" s="205" t="s">
        <v>230</v>
      </c>
      <c r="E807" s="206" t="s">
        <v>6112</v>
      </c>
      <c r="F807" s="207" t="s">
        <v>6113</v>
      </c>
      <c r="G807" s="208" t="s">
        <v>328</v>
      </c>
      <c r="H807" s="209">
        <v>110</v>
      </c>
      <c r="I807" s="210"/>
      <c r="J807" s="211">
        <f t="shared" si="310"/>
        <v>0</v>
      </c>
      <c r="K807" s="207" t="s">
        <v>3144</v>
      </c>
      <c r="L807" s="62"/>
      <c r="M807" s="212" t="s">
        <v>22</v>
      </c>
      <c r="N807" s="213" t="s">
        <v>50</v>
      </c>
      <c r="O807" s="43"/>
      <c r="P807" s="214">
        <f t="shared" si="311"/>
        <v>0</v>
      </c>
      <c r="Q807" s="214">
        <v>0</v>
      </c>
      <c r="R807" s="214">
        <f t="shared" si="312"/>
        <v>0</v>
      </c>
      <c r="S807" s="214">
        <v>0</v>
      </c>
      <c r="T807" s="215">
        <f t="shared" si="313"/>
        <v>0</v>
      </c>
      <c r="AR807" s="25" t="s">
        <v>304</v>
      </c>
      <c r="AT807" s="25" t="s">
        <v>230</v>
      </c>
      <c r="AU807" s="25" t="s">
        <v>87</v>
      </c>
      <c r="AY807" s="25" t="s">
        <v>228</v>
      </c>
      <c r="BE807" s="216">
        <f t="shared" si="314"/>
        <v>0</v>
      </c>
      <c r="BF807" s="216">
        <f t="shared" si="315"/>
        <v>0</v>
      </c>
      <c r="BG807" s="216">
        <f t="shared" si="316"/>
        <v>0</v>
      </c>
      <c r="BH807" s="216">
        <f t="shared" si="317"/>
        <v>0</v>
      </c>
      <c r="BI807" s="216">
        <f t="shared" si="318"/>
        <v>0</v>
      </c>
      <c r="BJ807" s="25" t="s">
        <v>24</v>
      </c>
      <c r="BK807" s="216">
        <f t="shared" si="319"/>
        <v>0</v>
      </c>
      <c r="BL807" s="25" t="s">
        <v>304</v>
      </c>
      <c r="BM807" s="25" t="s">
        <v>6271</v>
      </c>
    </row>
    <row r="808" spans="2:65" s="1" customFormat="1" ht="22.5" customHeight="1">
      <c r="B808" s="42"/>
      <c r="C808" s="205" t="s">
        <v>295</v>
      </c>
      <c r="D808" s="205" t="s">
        <v>230</v>
      </c>
      <c r="E808" s="206" t="s">
        <v>6115</v>
      </c>
      <c r="F808" s="207" t="s">
        <v>6116</v>
      </c>
      <c r="G808" s="208" t="s">
        <v>3542</v>
      </c>
      <c r="H808" s="209">
        <v>90</v>
      </c>
      <c r="I808" s="210"/>
      <c r="J808" s="211">
        <f t="shared" si="310"/>
        <v>0</v>
      </c>
      <c r="K808" s="207" t="s">
        <v>3144</v>
      </c>
      <c r="L808" s="62"/>
      <c r="M808" s="212" t="s">
        <v>22</v>
      </c>
      <c r="N808" s="213" t="s">
        <v>50</v>
      </c>
      <c r="O808" s="43"/>
      <c r="P808" s="214">
        <f t="shared" si="311"/>
        <v>0</v>
      </c>
      <c r="Q808" s="214">
        <v>0</v>
      </c>
      <c r="R808" s="214">
        <f t="shared" si="312"/>
        <v>0</v>
      </c>
      <c r="S808" s="214">
        <v>0</v>
      </c>
      <c r="T808" s="215">
        <f t="shared" si="313"/>
        <v>0</v>
      </c>
      <c r="AR808" s="25" t="s">
        <v>304</v>
      </c>
      <c r="AT808" s="25" t="s">
        <v>230</v>
      </c>
      <c r="AU808" s="25" t="s">
        <v>87</v>
      </c>
      <c r="AY808" s="25" t="s">
        <v>228</v>
      </c>
      <c r="BE808" s="216">
        <f t="shared" si="314"/>
        <v>0</v>
      </c>
      <c r="BF808" s="216">
        <f t="shared" si="315"/>
        <v>0</v>
      </c>
      <c r="BG808" s="216">
        <f t="shared" si="316"/>
        <v>0</v>
      </c>
      <c r="BH808" s="216">
        <f t="shared" si="317"/>
        <v>0</v>
      </c>
      <c r="BI808" s="216">
        <f t="shared" si="318"/>
        <v>0</v>
      </c>
      <c r="BJ808" s="25" t="s">
        <v>24</v>
      </c>
      <c r="BK808" s="216">
        <f t="shared" si="319"/>
        <v>0</v>
      </c>
      <c r="BL808" s="25" t="s">
        <v>304</v>
      </c>
      <c r="BM808" s="25" t="s">
        <v>6272</v>
      </c>
    </row>
    <row r="809" spans="2:65" s="11" customFormat="1" ht="37.35" customHeight="1">
      <c r="B809" s="188"/>
      <c r="C809" s="189"/>
      <c r="D809" s="190" t="s">
        <v>78</v>
      </c>
      <c r="E809" s="191" t="s">
        <v>3256</v>
      </c>
      <c r="F809" s="191" t="s">
        <v>22</v>
      </c>
      <c r="G809" s="189"/>
      <c r="H809" s="189"/>
      <c r="I809" s="192"/>
      <c r="J809" s="193">
        <f>BK809</f>
        <v>0</v>
      </c>
      <c r="K809" s="189"/>
      <c r="L809" s="194"/>
      <c r="M809" s="195"/>
      <c r="N809" s="196"/>
      <c r="O809" s="196"/>
      <c r="P809" s="197">
        <v>0</v>
      </c>
      <c r="Q809" s="196"/>
      <c r="R809" s="197">
        <v>0</v>
      </c>
      <c r="S809" s="196"/>
      <c r="T809" s="198">
        <v>0</v>
      </c>
      <c r="AR809" s="199" t="s">
        <v>87</v>
      </c>
      <c r="AT809" s="200" t="s">
        <v>78</v>
      </c>
      <c r="AU809" s="200" t="s">
        <v>79</v>
      </c>
      <c r="AY809" s="199" t="s">
        <v>228</v>
      </c>
      <c r="BK809" s="201">
        <v>0</v>
      </c>
    </row>
    <row r="810" spans="2:65" s="11" customFormat="1" ht="24.95" customHeight="1">
      <c r="B810" s="188"/>
      <c r="C810" s="189"/>
      <c r="D810" s="190" t="s">
        <v>78</v>
      </c>
      <c r="E810" s="191" t="s">
        <v>6273</v>
      </c>
      <c r="F810" s="191" t="s">
        <v>6274</v>
      </c>
      <c r="G810" s="189"/>
      <c r="H810" s="189"/>
      <c r="I810" s="192"/>
      <c r="J810" s="193">
        <f>BK810</f>
        <v>0</v>
      </c>
      <c r="K810" s="189"/>
      <c r="L810" s="194"/>
      <c r="M810" s="195"/>
      <c r="N810" s="196"/>
      <c r="O810" s="196"/>
      <c r="P810" s="197">
        <f>P811</f>
        <v>0</v>
      </c>
      <c r="Q810" s="196"/>
      <c r="R810" s="197">
        <f>R811</f>
        <v>0</v>
      </c>
      <c r="S810" s="196"/>
      <c r="T810" s="198">
        <f>T811</f>
        <v>0</v>
      </c>
      <c r="AR810" s="199" t="s">
        <v>87</v>
      </c>
      <c r="AT810" s="200" t="s">
        <v>78</v>
      </c>
      <c r="AU810" s="200" t="s">
        <v>79</v>
      </c>
      <c r="AY810" s="199" t="s">
        <v>228</v>
      </c>
      <c r="BK810" s="201">
        <f>BK811</f>
        <v>0</v>
      </c>
    </row>
    <row r="811" spans="2:65" s="11" customFormat="1" ht="19.899999999999999" customHeight="1">
      <c r="B811" s="188"/>
      <c r="C811" s="189"/>
      <c r="D811" s="202" t="s">
        <v>78</v>
      </c>
      <c r="E811" s="203" t="s">
        <v>3323</v>
      </c>
      <c r="F811" s="203" t="s">
        <v>6074</v>
      </c>
      <c r="G811" s="189"/>
      <c r="H811" s="189"/>
      <c r="I811" s="192"/>
      <c r="J811" s="204">
        <f>BK811</f>
        <v>0</v>
      </c>
      <c r="K811" s="189"/>
      <c r="L811" s="194"/>
      <c r="M811" s="195"/>
      <c r="N811" s="196"/>
      <c r="O811" s="196"/>
      <c r="P811" s="197">
        <f>SUM(P812:P825)</f>
        <v>0</v>
      </c>
      <c r="Q811" s="196"/>
      <c r="R811" s="197">
        <f>SUM(R812:R825)</f>
        <v>0</v>
      </c>
      <c r="S811" s="196"/>
      <c r="T811" s="198">
        <f>SUM(T812:T825)</f>
        <v>0</v>
      </c>
      <c r="AR811" s="199" t="s">
        <v>87</v>
      </c>
      <c r="AT811" s="200" t="s">
        <v>78</v>
      </c>
      <c r="AU811" s="200" t="s">
        <v>24</v>
      </c>
      <c r="AY811" s="199" t="s">
        <v>228</v>
      </c>
      <c r="BK811" s="201">
        <f>SUM(BK812:BK825)</f>
        <v>0</v>
      </c>
    </row>
    <row r="812" spans="2:65" s="1" customFormat="1" ht="22.5" customHeight="1">
      <c r="B812" s="42"/>
      <c r="C812" s="205" t="s">
        <v>24</v>
      </c>
      <c r="D812" s="205" t="s">
        <v>230</v>
      </c>
      <c r="E812" s="206" t="s">
        <v>6075</v>
      </c>
      <c r="F812" s="207" t="s">
        <v>6076</v>
      </c>
      <c r="G812" s="208" t="s">
        <v>852</v>
      </c>
      <c r="H812" s="209">
        <v>1</v>
      </c>
      <c r="I812" s="210"/>
      <c r="J812" s="211">
        <f t="shared" ref="J812:J825" si="320">ROUND(I812*H812,2)</f>
        <v>0</v>
      </c>
      <c r="K812" s="207" t="s">
        <v>3144</v>
      </c>
      <c r="L812" s="62"/>
      <c r="M812" s="212" t="s">
        <v>22</v>
      </c>
      <c r="N812" s="213" t="s">
        <v>50</v>
      </c>
      <c r="O812" s="43"/>
      <c r="P812" s="214">
        <f t="shared" ref="P812:P825" si="321">O812*H812</f>
        <v>0</v>
      </c>
      <c r="Q812" s="214">
        <v>0</v>
      </c>
      <c r="R812" s="214">
        <f t="shared" ref="R812:R825" si="322">Q812*H812</f>
        <v>0</v>
      </c>
      <c r="S812" s="214">
        <v>0</v>
      </c>
      <c r="T812" s="215">
        <f t="shared" ref="T812:T825" si="323">S812*H812</f>
        <v>0</v>
      </c>
      <c r="AR812" s="25" t="s">
        <v>304</v>
      </c>
      <c r="AT812" s="25" t="s">
        <v>230</v>
      </c>
      <c r="AU812" s="25" t="s">
        <v>87</v>
      </c>
      <c r="AY812" s="25" t="s">
        <v>228</v>
      </c>
      <c r="BE812" s="216">
        <f t="shared" ref="BE812:BE825" si="324">IF(N812="základní",J812,0)</f>
        <v>0</v>
      </c>
      <c r="BF812" s="216">
        <f t="shared" ref="BF812:BF825" si="325">IF(N812="snížená",J812,0)</f>
        <v>0</v>
      </c>
      <c r="BG812" s="216">
        <f t="shared" ref="BG812:BG825" si="326">IF(N812="zákl. přenesená",J812,0)</f>
        <v>0</v>
      </c>
      <c r="BH812" s="216">
        <f t="shared" ref="BH812:BH825" si="327">IF(N812="sníž. přenesená",J812,0)</f>
        <v>0</v>
      </c>
      <c r="BI812" s="216">
        <f t="shared" ref="BI812:BI825" si="328">IF(N812="nulová",J812,0)</f>
        <v>0</v>
      </c>
      <c r="BJ812" s="25" t="s">
        <v>24</v>
      </c>
      <c r="BK812" s="216">
        <f t="shared" ref="BK812:BK825" si="329">ROUND(I812*H812,2)</f>
        <v>0</v>
      </c>
      <c r="BL812" s="25" t="s">
        <v>304</v>
      </c>
      <c r="BM812" s="25" t="s">
        <v>6275</v>
      </c>
    </row>
    <row r="813" spans="2:65" s="1" customFormat="1" ht="22.5" customHeight="1">
      <c r="B813" s="42"/>
      <c r="C813" s="205" t="s">
        <v>87</v>
      </c>
      <c r="D813" s="205" t="s">
        <v>230</v>
      </c>
      <c r="E813" s="206" t="s">
        <v>6078</v>
      </c>
      <c r="F813" s="207" t="s">
        <v>6079</v>
      </c>
      <c r="G813" s="208" t="s">
        <v>6080</v>
      </c>
      <c r="H813" s="209">
        <v>1</v>
      </c>
      <c r="I813" s="210"/>
      <c r="J813" s="211">
        <f t="shared" si="320"/>
        <v>0</v>
      </c>
      <c r="K813" s="207" t="s">
        <v>3144</v>
      </c>
      <c r="L813" s="62"/>
      <c r="M813" s="212" t="s">
        <v>22</v>
      </c>
      <c r="N813" s="213" t="s">
        <v>50</v>
      </c>
      <c r="O813" s="43"/>
      <c r="P813" s="214">
        <f t="shared" si="321"/>
        <v>0</v>
      </c>
      <c r="Q813" s="214">
        <v>0</v>
      </c>
      <c r="R813" s="214">
        <f t="shared" si="322"/>
        <v>0</v>
      </c>
      <c r="S813" s="214">
        <v>0</v>
      </c>
      <c r="T813" s="215">
        <f t="shared" si="323"/>
        <v>0</v>
      </c>
      <c r="AR813" s="25" t="s">
        <v>304</v>
      </c>
      <c r="AT813" s="25" t="s">
        <v>230</v>
      </c>
      <c r="AU813" s="25" t="s">
        <v>87</v>
      </c>
      <c r="AY813" s="25" t="s">
        <v>228</v>
      </c>
      <c r="BE813" s="216">
        <f t="shared" si="324"/>
        <v>0</v>
      </c>
      <c r="BF813" s="216">
        <f t="shared" si="325"/>
        <v>0</v>
      </c>
      <c r="BG813" s="216">
        <f t="shared" si="326"/>
        <v>0</v>
      </c>
      <c r="BH813" s="216">
        <f t="shared" si="327"/>
        <v>0</v>
      </c>
      <c r="BI813" s="216">
        <f t="shared" si="328"/>
        <v>0</v>
      </c>
      <c r="BJ813" s="25" t="s">
        <v>24</v>
      </c>
      <c r="BK813" s="216">
        <f t="shared" si="329"/>
        <v>0</v>
      </c>
      <c r="BL813" s="25" t="s">
        <v>304</v>
      </c>
      <c r="BM813" s="25" t="s">
        <v>6276</v>
      </c>
    </row>
    <row r="814" spans="2:65" s="1" customFormat="1" ht="22.5" customHeight="1">
      <c r="B814" s="42"/>
      <c r="C814" s="205" t="s">
        <v>101</v>
      </c>
      <c r="D814" s="205" t="s">
        <v>230</v>
      </c>
      <c r="E814" s="206" t="s">
        <v>6082</v>
      </c>
      <c r="F814" s="207" t="s">
        <v>6083</v>
      </c>
      <c r="G814" s="208" t="s">
        <v>852</v>
      </c>
      <c r="H814" s="209">
        <v>20</v>
      </c>
      <c r="I814" s="210"/>
      <c r="J814" s="211">
        <f t="shared" si="320"/>
        <v>0</v>
      </c>
      <c r="K814" s="207" t="s">
        <v>3144</v>
      </c>
      <c r="L814" s="62"/>
      <c r="M814" s="212" t="s">
        <v>22</v>
      </c>
      <c r="N814" s="213" t="s">
        <v>50</v>
      </c>
      <c r="O814" s="43"/>
      <c r="P814" s="214">
        <f t="shared" si="321"/>
        <v>0</v>
      </c>
      <c r="Q814" s="214">
        <v>0</v>
      </c>
      <c r="R814" s="214">
        <f t="shared" si="322"/>
        <v>0</v>
      </c>
      <c r="S814" s="214">
        <v>0</v>
      </c>
      <c r="T814" s="215">
        <f t="shared" si="323"/>
        <v>0</v>
      </c>
      <c r="AR814" s="25" t="s">
        <v>304</v>
      </c>
      <c r="AT814" s="25" t="s">
        <v>230</v>
      </c>
      <c r="AU814" s="25" t="s">
        <v>87</v>
      </c>
      <c r="AY814" s="25" t="s">
        <v>228</v>
      </c>
      <c r="BE814" s="216">
        <f t="shared" si="324"/>
        <v>0</v>
      </c>
      <c r="BF814" s="216">
        <f t="shared" si="325"/>
        <v>0</v>
      </c>
      <c r="BG814" s="216">
        <f t="shared" si="326"/>
        <v>0</v>
      </c>
      <c r="BH814" s="216">
        <f t="shared" si="327"/>
        <v>0</v>
      </c>
      <c r="BI814" s="216">
        <f t="shared" si="328"/>
        <v>0</v>
      </c>
      <c r="BJ814" s="25" t="s">
        <v>24</v>
      </c>
      <c r="BK814" s="216">
        <f t="shared" si="329"/>
        <v>0</v>
      </c>
      <c r="BL814" s="25" t="s">
        <v>304</v>
      </c>
      <c r="BM814" s="25" t="s">
        <v>6277</v>
      </c>
    </row>
    <row r="815" spans="2:65" s="1" customFormat="1" ht="22.5" customHeight="1">
      <c r="B815" s="42"/>
      <c r="C815" s="205" t="s">
        <v>235</v>
      </c>
      <c r="D815" s="205" t="s">
        <v>230</v>
      </c>
      <c r="E815" s="206" t="s">
        <v>6085</v>
      </c>
      <c r="F815" s="207" t="s">
        <v>6086</v>
      </c>
      <c r="G815" s="208" t="s">
        <v>852</v>
      </c>
      <c r="H815" s="209">
        <v>20</v>
      </c>
      <c r="I815" s="210"/>
      <c r="J815" s="211">
        <f t="shared" si="320"/>
        <v>0</v>
      </c>
      <c r="K815" s="207" t="s">
        <v>3144</v>
      </c>
      <c r="L815" s="62"/>
      <c r="M815" s="212" t="s">
        <v>22</v>
      </c>
      <c r="N815" s="213" t="s">
        <v>50</v>
      </c>
      <c r="O815" s="43"/>
      <c r="P815" s="214">
        <f t="shared" si="321"/>
        <v>0</v>
      </c>
      <c r="Q815" s="214">
        <v>0</v>
      </c>
      <c r="R815" s="214">
        <f t="shared" si="322"/>
        <v>0</v>
      </c>
      <c r="S815" s="214">
        <v>0</v>
      </c>
      <c r="T815" s="215">
        <f t="shared" si="323"/>
        <v>0</v>
      </c>
      <c r="AR815" s="25" t="s">
        <v>304</v>
      </c>
      <c r="AT815" s="25" t="s">
        <v>230</v>
      </c>
      <c r="AU815" s="25" t="s">
        <v>87</v>
      </c>
      <c r="AY815" s="25" t="s">
        <v>228</v>
      </c>
      <c r="BE815" s="216">
        <f t="shared" si="324"/>
        <v>0</v>
      </c>
      <c r="BF815" s="216">
        <f t="shared" si="325"/>
        <v>0</v>
      </c>
      <c r="BG815" s="216">
        <f t="shared" si="326"/>
        <v>0</v>
      </c>
      <c r="BH815" s="216">
        <f t="shared" si="327"/>
        <v>0</v>
      </c>
      <c r="BI815" s="216">
        <f t="shared" si="328"/>
        <v>0</v>
      </c>
      <c r="BJ815" s="25" t="s">
        <v>24</v>
      </c>
      <c r="BK815" s="216">
        <f t="shared" si="329"/>
        <v>0</v>
      </c>
      <c r="BL815" s="25" t="s">
        <v>304</v>
      </c>
      <c r="BM815" s="25" t="s">
        <v>6278</v>
      </c>
    </row>
    <row r="816" spans="2:65" s="1" customFormat="1" ht="22.5" customHeight="1">
      <c r="B816" s="42"/>
      <c r="C816" s="205" t="s">
        <v>251</v>
      </c>
      <c r="D816" s="205" t="s">
        <v>230</v>
      </c>
      <c r="E816" s="206" t="s">
        <v>6088</v>
      </c>
      <c r="F816" s="207" t="s">
        <v>6089</v>
      </c>
      <c r="G816" s="208" t="s">
        <v>328</v>
      </c>
      <c r="H816" s="209">
        <v>1120</v>
      </c>
      <c r="I816" s="210"/>
      <c r="J816" s="211">
        <f t="shared" si="320"/>
        <v>0</v>
      </c>
      <c r="K816" s="207" t="s">
        <v>3144</v>
      </c>
      <c r="L816" s="62"/>
      <c r="M816" s="212" t="s">
        <v>22</v>
      </c>
      <c r="N816" s="213" t="s">
        <v>50</v>
      </c>
      <c r="O816" s="43"/>
      <c r="P816" s="214">
        <f t="shared" si="321"/>
        <v>0</v>
      </c>
      <c r="Q816" s="214">
        <v>0</v>
      </c>
      <c r="R816" s="214">
        <f t="shared" si="322"/>
        <v>0</v>
      </c>
      <c r="S816" s="214">
        <v>0</v>
      </c>
      <c r="T816" s="215">
        <f t="shared" si="323"/>
        <v>0</v>
      </c>
      <c r="AR816" s="25" t="s">
        <v>304</v>
      </c>
      <c r="AT816" s="25" t="s">
        <v>230</v>
      </c>
      <c r="AU816" s="25" t="s">
        <v>87</v>
      </c>
      <c r="AY816" s="25" t="s">
        <v>228</v>
      </c>
      <c r="BE816" s="216">
        <f t="shared" si="324"/>
        <v>0</v>
      </c>
      <c r="BF816" s="216">
        <f t="shared" si="325"/>
        <v>0</v>
      </c>
      <c r="BG816" s="216">
        <f t="shared" si="326"/>
        <v>0</v>
      </c>
      <c r="BH816" s="216">
        <f t="shared" si="327"/>
        <v>0</v>
      </c>
      <c r="BI816" s="216">
        <f t="shared" si="328"/>
        <v>0</v>
      </c>
      <c r="BJ816" s="25" t="s">
        <v>24</v>
      </c>
      <c r="BK816" s="216">
        <f t="shared" si="329"/>
        <v>0</v>
      </c>
      <c r="BL816" s="25" t="s">
        <v>304</v>
      </c>
      <c r="BM816" s="25" t="s">
        <v>6279</v>
      </c>
    </row>
    <row r="817" spans="2:65" s="1" customFormat="1" ht="22.5" customHeight="1">
      <c r="B817" s="42"/>
      <c r="C817" s="205" t="s">
        <v>255</v>
      </c>
      <c r="D817" s="205" t="s">
        <v>230</v>
      </c>
      <c r="E817" s="206" t="s">
        <v>6091</v>
      </c>
      <c r="F817" s="207" t="s">
        <v>6092</v>
      </c>
      <c r="G817" s="208" t="s">
        <v>328</v>
      </c>
      <c r="H817" s="209">
        <v>310</v>
      </c>
      <c r="I817" s="210"/>
      <c r="J817" s="211">
        <f t="shared" si="320"/>
        <v>0</v>
      </c>
      <c r="K817" s="207" t="s">
        <v>3144</v>
      </c>
      <c r="L817" s="62"/>
      <c r="M817" s="212" t="s">
        <v>22</v>
      </c>
      <c r="N817" s="213" t="s">
        <v>50</v>
      </c>
      <c r="O817" s="43"/>
      <c r="P817" s="214">
        <f t="shared" si="321"/>
        <v>0</v>
      </c>
      <c r="Q817" s="214">
        <v>0</v>
      </c>
      <c r="R817" s="214">
        <f t="shared" si="322"/>
        <v>0</v>
      </c>
      <c r="S817" s="214">
        <v>0</v>
      </c>
      <c r="T817" s="215">
        <f t="shared" si="323"/>
        <v>0</v>
      </c>
      <c r="AR817" s="25" t="s">
        <v>304</v>
      </c>
      <c r="AT817" s="25" t="s">
        <v>230</v>
      </c>
      <c r="AU817" s="25" t="s">
        <v>87</v>
      </c>
      <c r="AY817" s="25" t="s">
        <v>228</v>
      </c>
      <c r="BE817" s="216">
        <f t="shared" si="324"/>
        <v>0</v>
      </c>
      <c r="BF817" s="216">
        <f t="shared" si="325"/>
        <v>0</v>
      </c>
      <c r="BG817" s="216">
        <f t="shared" si="326"/>
        <v>0</v>
      </c>
      <c r="BH817" s="216">
        <f t="shared" si="327"/>
        <v>0</v>
      </c>
      <c r="BI817" s="216">
        <f t="shared" si="328"/>
        <v>0</v>
      </c>
      <c r="BJ817" s="25" t="s">
        <v>24</v>
      </c>
      <c r="BK817" s="216">
        <f t="shared" si="329"/>
        <v>0</v>
      </c>
      <c r="BL817" s="25" t="s">
        <v>304</v>
      </c>
      <c r="BM817" s="25" t="s">
        <v>6280</v>
      </c>
    </row>
    <row r="818" spans="2:65" s="1" customFormat="1" ht="22.5" customHeight="1">
      <c r="B818" s="42"/>
      <c r="C818" s="205" t="s">
        <v>260</v>
      </c>
      <c r="D818" s="205" t="s">
        <v>230</v>
      </c>
      <c r="E818" s="206" t="s">
        <v>6094</v>
      </c>
      <c r="F818" s="207" t="s">
        <v>6095</v>
      </c>
      <c r="G818" s="208" t="s">
        <v>263</v>
      </c>
      <c r="H818" s="209">
        <v>240</v>
      </c>
      <c r="I818" s="210"/>
      <c r="J818" s="211">
        <f t="shared" si="320"/>
        <v>0</v>
      </c>
      <c r="K818" s="207" t="s">
        <v>3144</v>
      </c>
      <c r="L818" s="62"/>
      <c r="M818" s="212" t="s">
        <v>22</v>
      </c>
      <c r="N818" s="213" t="s">
        <v>50</v>
      </c>
      <c r="O818" s="43"/>
      <c r="P818" s="214">
        <f t="shared" si="321"/>
        <v>0</v>
      </c>
      <c r="Q818" s="214">
        <v>0</v>
      </c>
      <c r="R818" s="214">
        <f t="shared" si="322"/>
        <v>0</v>
      </c>
      <c r="S818" s="214">
        <v>0</v>
      </c>
      <c r="T818" s="215">
        <f t="shared" si="323"/>
        <v>0</v>
      </c>
      <c r="AR818" s="25" t="s">
        <v>304</v>
      </c>
      <c r="AT818" s="25" t="s">
        <v>230</v>
      </c>
      <c r="AU818" s="25" t="s">
        <v>87</v>
      </c>
      <c r="AY818" s="25" t="s">
        <v>228</v>
      </c>
      <c r="BE818" s="216">
        <f t="shared" si="324"/>
        <v>0</v>
      </c>
      <c r="BF818" s="216">
        <f t="shared" si="325"/>
        <v>0</v>
      </c>
      <c r="BG818" s="216">
        <f t="shared" si="326"/>
        <v>0</v>
      </c>
      <c r="BH818" s="216">
        <f t="shared" si="327"/>
        <v>0</v>
      </c>
      <c r="BI818" s="216">
        <f t="shared" si="328"/>
        <v>0</v>
      </c>
      <c r="BJ818" s="25" t="s">
        <v>24</v>
      </c>
      <c r="BK818" s="216">
        <f t="shared" si="329"/>
        <v>0</v>
      </c>
      <c r="BL818" s="25" t="s">
        <v>304</v>
      </c>
      <c r="BM818" s="25" t="s">
        <v>6281</v>
      </c>
    </row>
    <row r="819" spans="2:65" s="1" customFormat="1" ht="22.5" customHeight="1">
      <c r="B819" s="42"/>
      <c r="C819" s="205" t="s">
        <v>267</v>
      </c>
      <c r="D819" s="205" t="s">
        <v>230</v>
      </c>
      <c r="E819" s="206" t="s">
        <v>6097</v>
      </c>
      <c r="F819" s="207" t="s">
        <v>6098</v>
      </c>
      <c r="G819" s="208" t="s">
        <v>328</v>
      </c>
      <c r="H819" s="209">
        <v>220</v>
      </c>
      <c r="I819" s="210"/>
      <c r="J819" s="211">
        <f t="shared" si="320"/>
        <v>0</v>
      </c>
      <c r="K819" s="207" t="s">
        <v>3144</v>
      </c>
      <c r="L819" s="62"/>
      <c r="M819" s="212" t="s">
        <v>22</v>
      </c>
      <c r="N819" s="213" t="s">
        <v>50</v>
      </c>
      <c r="O819" s="43"/>
      <c r="P819" s="214">
        <f t="shared" si="321"/>
        <v>0</v>
      </c>
      <c r="Q819" s="214">
        <v>0</v>
      </c>
      <c r="R819" s="214">
        <f t="shared" si="322"/>
        <v>0</v>
      </c>
      <c r="S819" s="214">
        <v>0</v>
      </c>
      <c r="T819" s="215">
        <f t="shared" si="323"/>
        <v>0</v>
      </c>
      <c r="AR819" s="25" t="s">
        <v>304</v>
      </c>
      <c r="AT819" s="25" t="s">
        <v>230</v>
      </c>
      <c r="AU819" s="25" t="s">
        <v>87</v>
      </c>
      <c r="AY819" s="25" t="s">
        <v>228</v>
      </c>
      <c r="BE819" s="216">
        <f t="shared" si="324"/>
        <v>0</v>
      </c>
      <c r="BF819" s="216">
        <f t="shared" si="325"/>
        <v>0</v>
      </c>
      <c r="BG819" s="216">
        <f t="shared" si="326"/>
        <v>0</v>
      </c>
      <c r="BH819" s="216">
        <f t="shared" si="327"/>
        <v>0</v>
      </c>
      <c r="BI819" s="216">
        <f t="shared" si="328"/>
        <v>0</v>
      </c>
      <c r="BJ819" s="25" t="s">
        <v>24</v>
      </c>
      <c r="BK819" s="216">
        <f t="shared" si="329"/>
        <v>0</v>
      </c>
      <c r="BL819" s="25" t="s">
        <v>304</v>
      </c>
      <c r="BM819" s="25" t="s">
        <v>6282</v>
      </c>
    </row>
    <row r="820" spans="2:65" s="1" customFormat="1" ht="22.5" customHeight="1">
      <c r="B820" s="42"/>
      <c r="C820" s="205" t="s">
        <v>272</v>
      </c>
      <c r="D820" s="205" t="s">
        <v>230</v>
      </c>
      <c r="E820" s="206" t="s">
        <v>6100</v>
      </c>
      <c r="F820" s="207" t="s">
        <v>6101</v>
      </c>
      <c r="G820" s="208" t="s">
        <v>362</v>
      </c>
      <c r="H820" s="209">
        <v>48</v>
      </c>
      <c r="I820" s="210"/>
      <c r="J820" s="211">
        <f t="shared" si="320"/>
        <v>0</v>
      </c>
      <c r="K820" s="207" t="s">
        <v>3144</v>
      </c>
      <c r="L820" s="62"/>
      <c r="M820" s="212" t="s">
        <v>22</v>
      </c>
      <c r="N820" s="213" t="s">
        <v>50</v>
      </c>
      <c r="O820" s="43"/>
      <c r="P820" s="214">
        <f t="shared" si="321"/>
        <v>0</v>
      </c>
      <c r="Q820" s="214">
        <v>0</v>
      </c>
      <c r="R820" s="214">
        <f t="shared" si="322"/>
        <v>0</v>
      </c>
      <c r="S820" s="214">
        <v>0</v>
      </c>
      <c r="T820" s="215">
        <f t="shared" si="323"/>
        <v>0</v>
      </c>
      <c r="AR820" s="25" t="s">
        <v>304</v>
      </c>
      <c r="AT820" s="25" t="s">
        <v>230</v>
      </c>
      <c r="AU820" s="25" t="s">
        <v>87</v>
      </c>
      <c r="AY820" s="25" t="s">
        <v>228</v>
      </c>
      <c r="BE820" s="216">
        <f t="shared" si="324"/>
        <v>0</v>
      </c>
      <c r="BF820" s="216">
        <f t="shared" si="325"/>
        <v>0</v>
      </c>
      <c r="BG820" s="216">
        <f t="shared" si="326"/>
        <v>0</v>
      </c>
      <c r="BH820" s="216">
        <f t="shared" si="327"/>
        <v>0</v>
      </c>
      <c r="BI820" s="216">
        <f t="shared" si="328"/>
        <v>0</v>
      </c>
      <c r="BJ820" s="25" t="s">
        <v>24</v>
      </c>
      <c r="BK820" s="216">
        <f t="shared" si="329"/>
        <v>0</v>
      </c>
      <c r="BL820" s="25" t="s">
        <v>304</v>
      </c>
      <c r="BM820" s="25" t="s">
        <v>6283</v>
      </c>
    </row>
    <row r="821" spans="2:65" s="1" customFormat="1" ht="22.5" customHeight="1">
      <c r="B821" s="42"/>
      <c r="C821" s="205" t="s">
        <v>29</v>
      </c>
      <c r="D821" s="205" t="s">
        <v>230</v>
      </c>
      <c r="E821" s="206" t="s">
        <v>6103</v>
      </c>
      <c r="F821" s="207" t="s">
        <v>6104</v>
      </c>
      <c r="G821" s="208" t="s">
        <v>852</v>
      </c>
      <c r="H821" s="209">
        <v>1</v>
      </c>
      <c r="I821" s="210"/>
      <c r="J821" s="211">
        <f t="shared" si="320"/>
        <v>0</v>
      </c>
      <c r="K821" s="207" t="s">
        <v>3144</v>
      </c>
      <c r="L821" s="62"/>
      <c r="M821" s="212" t="s">
        <v>22</v>
      </c>
      <c r="N821" s="213" t="s">
        <v>50</v>
      </c>
      <c r="O821" s="43"/>
      <c r="P821" s="214">
        <f t="shared" si="321"/>
        <v>0</v>
      </c>
      <c r="Q821" s="214">
        <v>0</v>
      </c>
      <c r="R821" s="214">
        <f t="shared" si="322"/>
        <v>0</v>
      </c>
      <c r="S821" s="214">
        <v>0</v>
      </c>
      <c r="T821" s="215">
        <f t="shared" si="323"/>
        <v>0</v>
      </c>
      <c r="AR821" s="25" t="s">
        <v>304</v>
      </c>
      <c r="AT821" s="25" t="s">
        <v>230</v>
      </c>
      <c r="AU821" s="25" t="s">
        <v>87</v>
      </c>
      <c r="AY821" s="25" t="s">
        <v>228</v>
      </c>
      <c r="BE821" s="216">
        <f t="shared" si="324"/>
        <v>0</v>
      </c>
      <c r="BF821" s="216">
        <f t="shared" si="325"/>
        <v>0</v>
      </c>
      <c r="BG821" s="216">
        <f t="shared" si="326"/>
        <v>0</v>
      </c>
      <c r="BH821" s="216">
        <f t="shared" si="327"/>
        <v>0</v>
      </c>
      <c r="BI821" s="216">
        <f t="shared" si="328"/>
        <v>0</v>
      </c>
      <c r="BJ821" s="25" t="s">
        <v>24</v>
      </c>
      <c r="BK821" s="216">
        <f t="shared" si="329"/>
        <v>0</v>
      </c>
      <c r="BL821" s="25" t="s">
        <v>304</v>
      </c>
      <c r="BM821" s="25" t="s">
        <v>6284</v>
      </c>
    </row>
    <row r="822" spans="2:65" s="1" customFormat="1" ht="22.5" customHeight="1">
      <c r="B822" s="42"/>
      <c r="C822" s="205" t="s">
        <v>280</v>
      </c>
      <c r="D822" s="205" t="s">
        <v>230</v>
      </c>
      <c r="E822" s="206" t="s">
        <v>6106</v>
      </c>
      <c r="F822" s="207" t="s">
        <v>6107</v>
      </c>
      <c r="G822" s="208" t="s">
        <v>852</v>
      </c>
      <c r="H822" s="209">
        <v>10</v>
      </c>
      <c r="I822" s="210"/>
      <c r="J822" s="211">
        <f t="shared" si="320"/>
        <v>0</v>
      </c>
      <c r="K822" s="207" t="s">
        <v>3144</v>
      </c>
      <c r="L822" s="62"/>
      <c r="M822" s="212" t="s">
        <v>22</v>
      </c>
      <c r="N822" s="213" t="s">
        <v>50</v>
      </c>
      <c r="O822" s="43"/>
      <c r="P822" s="214">
        <f t="shared" si="321"/>
        <v>0</v>
      </c>
      <c r="Q822" s="214">
        <v>0</v>
      </c>
      <c r="R822" s="214">
        <f t="shared" si="322"/>
        <v>0</v>
      </c>
      <c r="S822" s="214">
        <v>0</v>
      </c>
      <c r="T822" s="215">
        <f t="shared" si="323"/>
        <v>0</v>
      </c>
      <c r="AR822" s="25" t="s">
        <v>304</v>
      </c>
      <c r="AT822" s="25" t="s">
        <v>230</v>
      </c>
      <c r="AU822" s="25" t="s">
        <v>87</v>
      </c>
      <c r="AY822" s="25" t="s">
        <v>228</v>
      </c>
      <c r="BE822" s="216">
        <f t="shared" si="324"/>
        <v>0</v>
      </c>
      <c r="BF822" s="216">
        <f t="shared" si="325"/>
        <v>0</v>
      </c>
      <c r="BG822" s="216">
        <f t="shared" si="326"/>
        <v>0</v>
      </c>
      <c r="BH822" s="216">
        <f t="shared" si="327"/>
        <v>0</v>
      </c>
      <c r="BI822" s="216">
        <f t="shared" si="328"/>
        <v>0</v>
      </c>
      <c r="BJ822" s="25" t="s">
        <v>24</v>
      </c>
      <c r="BK822" s="216">
        <f t="shared" si="329"/>
        <v>0</v>
      </c>
      <c r="BL822" s="25" t="s">
        <v>304</v>
      </c>
      <c r="BM822" s="25" t="s">
        <v>6285</v>
      </c>
    </row>
    <row r="823" spans="2:65" s="1" customFormat="1" ht="22.5" customHeight="1">
      <c r="B823" s="42"/>
      <c r="C823" s="205" t="s">
        <v>285</v>
      </c>
      <c r="D823" s="205" t="s">
        <v>230</v>
      </c>
      <c r="E823" s="206" t="s">
        <v>6109</v>
      </c>
      <c r="F823" s="207" t="s">
        <v>6110</v>
      </c>
      <c r="G823" s="208" t="s">
        <v>852</v>
      </c>
      <c r="H823" s="209">
        <v>6</v>
      </c>
      <c r="I823" s="210"/>
      <c r="J823" s="211">
        <f t="shared" si="320"/>
        <v>0</v>
      </c>
      <c r="K823" s="207" t="s">
        <v>3144</v>
      </c>
      <c r="L823" s="62"/>
      <c r="M823" s="212" t="s">
        <v>22</v>
      </c>
      <c r="N823" s="213" t="s">
        <v>50</v>
      </c>
      <c r="O823" s="43"/>
      <c r="P823" s="214">
        <f t="shared" si="321"/>
        <v>0</v>
      </c>
      <c r="Q823" s="214">
        <v>0</v>
      </c>
      <c r="R823" s="214">
        <f t="shared" si="322"/>
        <v>0</v>
      </c>
      <c r="S823" s="214">
        <v>0</v>
      </c>
      <c r="T823" s="215">
        <f t="shared" si="323"/>
        <v>0</v>
      </c>
      <c r="AR823" s="25" t="s">
        <v>304</v>
      </c>
      <c r="AT823" s="25" t="s">
        <v>230</v>
      </c>
      <c r="AU823" s="25" t="s">
        <v>87</v>
      </c>
      <c r="AY823" s="25" t="s">
        <v>228</v>
      </c>
      <c r="BE823" s="216">
        <f t="shared" si="324"/>
        <v>0</v>
      </c>
      <c r="BF823" s="216">
        <f t="shared" si="325"/>
        <v>0</v>
      </c>
      <c r="BG823" s="216">
        <f t="shared" si="326"/>
        <v>0</v>
      </c>
      <c r="BH823" s="216">
        <f t="shared" si="327"/>
        <v>0</v>
      </c>
      <c r="BI823" s="216">
        <f t="shared" si="328"/>
        <v>0</v>
      </c>
      <c r="BJ823" s="25" t="s">
        <v>24</v>
      </c>
      <c r="BK823" s="216">
        <f t="shared" si="329"/>
        <v>0</v>
      </c>
      <c r="BL823" s="25" t="s">
        <v>304</v>
      </c>
      <c r="BM823" s="25" t="s">
        <v>6286</v>
      </c>
    </row>
    <row r="824" spans="2:65" s="1" customFormat="1" ht="22.5" customHeight="1">
      <c r="B824" s="42"/>
      <c r="C824" s="205" t="s">
        <v>290</v>
      </c>
      <c r="D824" s="205" t="s">
        <v>230</v>
      </c>
      <c r="E824" s="206" t="s">
        <v>6112</v>
      </c>
      <c r="F824" s="207" t="s">
        <v>6113</v>
      </c>
      <c r="G824" s="208" t="s">
        <v>328</v>
      </c>
      <c r="H824" s="209">
        <v>120</v>
      </c>
      <c r="I824" s="210"/>
      <c r="J824" s="211">
        <f t="shared" si="320"/>
        <v>0</v>
      </c>
      <c r="K824" s="207" t="s">
        <v>3144</v>
      </c>
      <c r="L824" s="62"/>
      <c r="M824" s="212" t="s">
        <v>22</v>
      </c>
      <c r="N824" s="213" t="s">
        <v>50</v>
      </c>
      <c r="O824" s="43"/>
      <c r="P824" s="214">
        <f t="shared" si="321"/>
        <v>0</v>
      </c>
      <c r="Q824" s="214">
        <v>0</v>
      </c>
      <c r="R824" s="214">
        <f t="shared" si="322"/>
        <v>0</v>
      </c>
      <c r="S824" s="214">
        <v>0</v>
      </c>
      <c r="T824" s="215">
        <f t="shared" si="323"/>
        <v>0</v>
      </c>
      <c r="AR824" s="25" t="s">
        <v>304</v>
      </c>
      <c r="AT824" s="25" t="s">
        <v>230</v>
      </c>
      <c r="AU824" s="25" t="s">
        <v>87</v>
      </c>
      <c r="AY824" s="25" t="s">
        <v>228</v>
      </c>
      <c r="BE824" s="216">
        <f t="shared" si="324"/>
        <v>0</v>
      </c>
      <c r="BF824" s="216">
        <f t="shared" si="325"/>
        <v>0</v>
      </c>
      <c r="BG824" s="216">
        <f t="shared" si="326"/>
        <v>0</v>
      </c>
      <c r="BH824" s="216">
        <f t="shared" si="327"/>
        <v>0</v>
      </c>
      <c r="BI824" s="216">
        <f t="shared" si="328"/>
        <v>0</v>
      </c>
      <c r="BJ824" s="25" t="s">
        <v>24</v>
      </c>
      <c r="BK824" s="216">
        <f t="shared" si="329"/>
        <v>0</v>
      </c>
      <c r="BL824" s="25" t="s">
        <v>304</v>
      </c>
      <c r="BM824" s="25" t="s">
        <v>6287</v>
      </c>
    </row>
    <row r="825" spans="2:65" s="1" customFormat="1" ht="22.5" customHeight="1">
      <c r="B825" s="42"/>
      <c r="C825" s="205" t="s">
        <v>290</v>
      </c>
      <c r="D825" s="205" t="s">
        <v>230</v>
      </c>
      <c r="E825" s="206" t="s">
        <v>6192</v>
      </c>
      <c r="F825" s="207" t="s">
        <v>6116</v>
      </c>
      <c r="G825" s="208" t="s">
        <v>3542</v>
      </c>
      <c r="H825" s="209">
        <v>90</v>
      </c>
      <c r="I825" s="210"/>
      <c r="J825" s="211">
        <f t="shared" si="320"/>
        <v>0</v>
      </c>
      <c r="K825" s="207" t="s">
        <v>3144</v>
      </c>
      <c r="L825" s="62"/>
      <c r="M825" s="212" t="s">
        <v>22</v>
      </c>
      <c r="N825" s="213" t="s">
        <v>50</v>
      </c>
      <c r="O825" s="43"/>
      <c r="P825" s="214">
        <f t="shared" si="321"/>
        <v>0</v>
      </c>
      <c r="Q825" s="214">
        <v>0</v>
      </c>
      <c r="R825" s="214">
        <f t="shared" si="322"/>
        <v>0</v>
      </c>
      <c r="S825" s="214">
        <v>0</v>
      </c>
      <c r="T825" s="215">
        <f t="shared" si="323"/>
        <v>0</v>
      </c>
      <c r="AR825" s="25" t="s">
        <v>304</v>
      </c>
      <c r="AT825" s="25" t="s">
        <v>230</v>
      </c>
      <c r="AU825" s="25" t="s">
        <v>87</v>
      </c>
      <c r="AY825" s="25" t="s">
        <v>228</v>
      </c>
      <c r="BE825" s="216">
        <f t="shared" si="324"/>
        <v>0</v>
      </c>
      <c r="BF825" s="216">
        <f t="shared" si="325"/>
        <v>0</v>
      </c>
      <c r="BG825" s="216">
        <f t="shared" si="326"/>
        <v>0</v>
      </c>
      <c r="BH825" s="216">
        <f t="shared" si="327"/>
        <v>0</v>
      </c>
      <c r="BI825" s="216">
        <f t="shared" si="328"/>
        <v>0</v>
      </c>
      <c r="BJ825" s="25" t="s">
        <v>24</v>
      </c>
      <c r="BK825" s="216">
        <f t="shared" si="329"/>
        <v>0</v>
      </c>
      <c r="BL825" s="25" t="s">
        <v>304</v>
      </c>
      <c r="BM825" s="25" t="s">
        <v>6288</v>
      </c>
    </row>
    <row r="826" spans="2:65" s="11" customFormat="1" ht="37.35" customHeight="1">
      <c r="B826" s="188"/>
      <c r="C826" s="189"/>
      <c r="D826" s="190" t="s">
        <v>78</v>
      </c>
      <c r="E826" s="191" t="s">
        <v>3454</v>
      </c>
      <c r="F826" s="191" t="s">
        <v>6289</v>
      </c>
      <c r="G826" s="189"/>
      <c r="H826" s="189"/>
      <c r="I826" s="192"/>
      <c r="J826" s="193">
        <f>BK826</f>
        <v>0</v>
      </c>
      <c r="K826" s="189"/>
      <c r="L826" s="194"/>
      <c r="M826" s="195"/>
      <c r="N826" s="196"/>
      <c r="O826" s="196"/>
      <c r="P826" s="197">
        <f>P827</f>
        <v>0</v>
      </c>
      <c r="Q826" s="196"/>
      <c r="R826" s="197">
        <f>R827</f>
        <v>0</v>
      </c>
      <c r="S826" s="196"/>
      <c r="T826" s="198">
        <f>T827</f>
        <v>0</v>
      </c>
      <c r="AR826" s="199" t="s">
        <v>87</v>
      </c>
      <c r="AT826" s="200" t="s">
        <v>78</v>
      </c>
      <c r="AU826" s="200" t="s">
        <v>79</v>
      </c>
      <c r="AY826" s="199" t="s">
        <v>228</v>
      </c>
      <c r="BK826" s="201">
        <f>BK827</f>
        <v>0</v>
      </c>
    </row>
    <row r="827" spans="2:65" s="11" customFormat="1" ht="19.899999999999999" customHeight="1">
      <c r="B827" s="188"/>
      <c r="C827" s="189"/>
      <c r="D827" s="202" t="s">
        <v>78</v>
      </c>
      <c r="E827" s="203" t="s">
        <v>3323</v>
      </c>
      <c r="F827" s="203" t="s">
        <v>6074</v>
      </c>
      <c r="G827" s="189"/>
      <c r="H827" s="189"/>
      <c r="I827" s="192"/>
      <c r="J827" s="204">
        <f>BK827</f>
        <v>0</v>
      </c>
      <c r="K827" s="189"/>
      <c r="L827" s="194"/>
      <c r="M827" s="195"/>
      <c r="N827" s="196"/>
      <c r="O827" s="196"/>
      <c r="P827" s="197">
        <f>SUM(P828:P841)</f>
        <v>0</v>
      </c>
      <c r="Q827" s="196"/>
      <c r="R827" s="197">
        <f>SUM(R828:R841)</f>
        <v>0</v>
      </c>
      <c r="S827" s="196"/>
      <c r="T827" s="198">
        <f>SUM(T828:T841)</f>
        <v>0</v>
      </c>
      <c r="AR827" s="199" t="s">
        <v>87</v>
      </c>
      <c r="AT827" s="200" t="s">
        <v>78</v>
      </c>
      <c r="AU827" s="200" t="s">
        <v>24</v>
      </c>
      <c r="AY827" s="199" t="s">
        <v>228</v>
      </c>
      <c r="BK827" s="201">
        <f>SUM(BK828:BK841)</f>
        <v>0</v>
      </c>
    </row>
    <row r="828" spans="2:65" s="1" customFormat="1" ht="22.5" customHeight="1">
      <c r="B828" s="42"/>
      <c r="C828" s="205" t="s">
        <v>24</v>
      </c>
      <c r="D828" s="205" t="s">
        <v>230</v>
      </c>
      <c r="E828" s="206" t="s">
        <v>6075</v>
      </c>
      <c r="F828" s="207" t="s">
        <v>6076</v>
      </c>
      <c r="G828" s="208" t="s">
        <v>852</v>
      </c>
      <c r="H828" s="209">
        <v>1</v>
      </c>
      <c r="I828" s="210"/>
      <c r="J828" s="211">
        <f t="shared" ref="J828:J841" si="330">ROUND(I828*H828,2)</f>
        <v>0</v>
      </c>
      <c r="K828" s="207" t="s">
        <v>3144</v>
      </c>
      <c r="L828" s="62"/>
      <c r="M828" s="212" t="s">
        <v>22</v>
      </c>
      <c r="N828" s="213" t="s">
        <v>50</v>
      </c>
      <c r="O828" s="43"/>
      <c r="P828" s="214">
        <f t="shared" ref="P828:P841" si="331">O828*H828</f>
        <v>0</v>
      </c>
      <c r="Q828" s="214">
        <v>0</v>
      </c>
      <c r="R828" s="214">
        <f t="shared" ref="R828:R841" si="332">Q828*H828</f>
        <v>0</v>
      </c>
      <c r="S828" s="214">
        <v>0</v>
      </c>
      <c r="T828" s="215">
        <f t="shared" ref="T828:T841" si="333">S828*H828</f>
        <v>0</v>
      </c>
      <c r="AR828" s="25" t="s">
        <v>304</v>
      </c>
      <c r="AT828" s="25" t="s">
        <v>230</v>
      </c>
      <c r="AU828" s="25" t="s">
        <v>87</v>
      </c>
      <c r="AY828" s="25" t="s">
        <v>228</v>
      </c>
      <c r="BE828" s="216">
        <f t="shared" ref="BE828:BE841" si="334">IF(N828="základní",J828,0)</f>
        <v>0</v>
      </c>
      <c r="BF828" s="216">
        <f t="shared" ref="BF828:BF841" si="335">IF(N828="snížená",J828,0)</f>
        <v>0</v>
      </c>
      <c r="BG828" s="216">
        <f t="shared" ref="BG828:BG841" si="336">IF(N828="zákl. přenesená",J828,0)</f>
        <v>0</v>
      </c>
      <c r="BH828" s="216">
        <f t="shared" ref="BH828:BH841" si="337">IF(N828="sníž. přenesená",J828,0)</f>
        <v>0</v>
      </c>
      <c r="BI828" s="216">
        <f t="shared" ref="BI828:BI841" si="338">IF(N828="nulová",J828,0)</f>
        <v>0</v>
      </c>
      <c r="BJ828" s="25" t="s">
        <v>24</v>
      </c>
      <c r="BK828" s="216">
        <f t="shared" ref="BK828:BK841" si="339">ROUND(I828*H828,2)</f>
        <v>0</v>
      </c>
      <c r="BL828" s="25" t="s">
        <v>304</v>
      </c>
      <c r="BM828" s="25" t="s">
        <v>6290</v>
      </c>
    </row>
    <row r="829" spans="2:65" s="1" customFormat="1" ht="22.5" customHeight="1">
      <c r="B829" s="42"/>
      <c r="C829" s="205" t="s">
        <v>87</v>
      </c>
      <c r="D829" s="205" t="s">
        <v>230</v>
      </c>
      <c r="E829" s="206" t="s">
        <v>6078</v>
      </c>
      <c r="F829" s="207" t="s">
        <v>6079</v>
      </c>
      <c r="G829" s="208" t="s">
        <v>6080</v>
      </c>
      <c r="H829" s="209">
        <v>1</v>
      </c>
      <c r="I829" s="210"/>
      <c r="J829" s="211">
        <f t="shared" si="330"/>
        <v>0</v>
      </c>
      <c r="K829" s="207" t="s">
        <v>3144</v>
      </c>
      <c r="L829" s="62"/>
      <c r="M829" s="212" t="s">
        <v>22</v>
      </c>
      <c r="N829" s="213" t="s">
        <v>50</v>
      </c>
      <c r="O829" s="43"/>
      <c r="P829" s="214">
        <f t="shared" si="331"/>
        <v>0</v>
      </c>
      <c r="Q829" s="214">
        <v>0</v>
      </c>
      <c r="R829" s="214">
        <f t="shared" si="332"/>
        <v>0</v>
      </c>
      <c r="S829" s="214">
        <v>0</v>
      </c>
      <c r="T829" s="215">
        <f t="shared" si="333"/>
        <v>0</v>
      </c>
      <c r="AR829" s="25" t="s">
        <v>304</v>
      </c>
      <c r="AT829" s="25" t="s">
        <v>230</v>
      </c>
      <c r="AU829" s="25" t="s">
        <v>87</v>
      </c>
      <c r="AY829" s="25" t="s">
        <v>228</v>
      </c>
      <c r="BE829" s="216">
        <f t="shared" si="334"/>
        <v>0</v>
      </c>
      <c r="BF829" s="216">
        <f t="shared" si="335"/>
        <v>0</v>
      </c>
      <c r="BG829" s="216">
        <f t="shared" si="336"/>
        <v>0</v>
      </c>
      <c r="BH829" s="216">
        <f t="shared" si="337"/>
        <v>0</v>
      </c>
      <c r="BI829" s="216">
        <f t="shared" si="338"/>
        <v>0</v>
      </c>
      <c r="BJ829" s="25" t="s">
        <v>24</v>
      </c>
      <c r="BK829" s="216">
        <f t="shared" si="339"/>
        <v>0</v>
      </c>
      <c r="BL829" s="25" t="s">
        <v>304</v>
      </c>
      <c r="BM829" s="25" t="s">
        <v>6291</v>
      </c>
    </row>
    <row r="830" spans="2:65" s="1" customFormat="1" ht="22.5" customHeight="1">
      <c r="B830" s="42"/>
      <c r="C830" s="205" t="s">
        <v>101</v>
      </c>
      <c r="D830" s="205" t="s">
        <v>230</v>
      </c>
      <c r="E830" s="206" t="s">
        <v>6082</v>
      </c>
      <c r="F830" s="207" t="s">
        <v>6083</v>
      </c>
      <c r="G830" s="208" t="s">
        <v>852</v>
      </c>
      <c r="H830" s="209">
        <v>24</v>
      </c>
      <c r="I830" s="210"/>
      <c r="J830" s="211">
        <f t="shared" si="330"/>
        <v>0</v>
      </c>
      <c r="K830" s="207" t="s">
        <v>3144</v>
      </c>
      <c r="L830" s="62"/>
      <c r="M830" s="212" t="s">
        <v>22</v>
      </c>
      <c r="N830" s="213" t="s">
        <v>50</v>
      </c>
      <c r="O830" s="43"/>
      <c r="P830" s="214">
        <f t="shared" si="331"/>
        <v>0</v>
      </c>
      <c r="Q830" s="214">
        <v>0</v>
      </c>
      <c r="R830" s="214">
        <f t="shared" si="332"/>
        <v>0</v>
      </c>
      <c r="S830" s="214">
        <v>0</v>
      </c>
      <c r="T830" s="215">
        <f t="shared" si="333"/>
        <v>0</v>
      </c>
      <c r="AR830" s="25" t="s">
        <v>304</v>
      </c>
      <c r="AT830" s="25" t="s">
        <v>230</v>
      </c>
      <c r="AU830" s="25" t="s">
        <v>87</v>
      </c>
      <c r="AY830" s="25" t="s">
        <v>228</v>
      </c>
      <c r="BE830" s="216">
        <f t="shared" si="334"/>
        <v>0</v>
      </c>
      <c r="BF830" s="216">
        <f t="shared" si="335"/>
        <v>0</v>
      </c>
      <c r="BG830" s="216">
        <f t="shared" si="336"/>
        <v>0</v>
      </c>
      <c r="BH830" s="216">
        <f t="shared" si="337"/>
        <v>0</v>
      </c>
      <c r="BI830" s="216">
        <f t="shared" si="338"/>
        <v>0</v>
      </c>
      <c r="BJ830" s="25" t="s">
        <v>24</v>
      </c>
      <c r="BK830" s="216">
        <f t="shared" si="339"/>
        <v>0</v>
      </c>
      <c r="BL830" s="25" t="s">
        <v>304</v>
      </c>
      <c r="BM830" s="25" t="s">
        <v>6292</v>
      </c>
    </row>
    <row r="831" spans="2:65" s="1" customFormat="1" ht="22.5" customHeight="1">
      <c r="B831" s="42"/>
      <c r="C831" s="205" t="s">
        <v>235</v>
      </c>
      <c r="D831" s="205" t="s">
        <v>230</v>
      </c>
      <c r="E831" s="206" t="s">
        <v>6085</v>
      </c>
      <c r="F831" s="207" t="s">
        <v>6086</v>
      </c>
      <c r="G831" s="208" t="s">
        <v>852</v>
      </c>
      <c r="H831" s="209">
        <v>24</v>
      </c>
      <c r="I831" s="210"/>
      <c r="J831" s="211">
        <f t="shared" si="330"/>
        <v>0</v>
      </c>
      <c r="K831" s="207" t="s">
        <v>3144</v>
      </c>
      <c r="L831" s="62"/>
      <c r="M831" s="212" t="s">
        <v>22</v>
      </c>
      <c r="N831" s="213" t="s">
        <v>50</v>
      </c>
      <c r="O831" s="43"/>
      <c r="P831" s="214">
        <f t="shared" si="331"/>
        <v>0</v>
      </c>
      <c r="Q831" s="214">
        <v>0</v>
      </c>
      <c r="R831" s="214">
        <f t="shared" si="332"/>
        <v>0</v>
      </c>
      <c r="S831" s="214">
        <v>0</v>
      </c>
      <c r="T831" s="215">
        <f t="shared" si="333"/>
        <v>0</v>
      </c>
      <c r="AR831" s="25" t="s">
        <v>304</v>
      </c>
      <c r="AT831" s="25" t="s">
        <v>230</v>
      </c>
      <c r="AU831" s="25" t="s">
        <v>87</v>
      </c>
      <c r="AY831" s="25" t="s">
        <v>228</v>
      </c>
      <c r="BE831" s="216">
        <f t="shared" si="334"/>
        <v>0</v>
      </c>
      <c r="BF831" s="216">
        <f t="shared" si="335"/>
        <v>0</v>
      </c>
      <c r="BG831" s="216">
        <f t="shared" si="336"/>
        <v>0</v>
      </c>
      <c r="BH831" s="216">
        <f t="shared" si="337"/>
        <v>0</v>
      </c>
      <c r="BI831" s="216">
        <f t="shared" si="338"/>
        <v>0</v>
      </c>
      <c r="BJ831" s="25" t="s">
        <v>24</v>
      </c>
      <c r="BK831" s="216">
        <f t="shared" si="339"/>
        <v>0</v>
      </c>
      <c r="BL831" s="25" t="s">
        <v>304</v>
      </c>
      <c r="BM831" s="25" t="s">
        <v>6293</v>
      </c>
    </row>
    <row r="832" spans="2:65" s="1" customFormat="1" ht="22.5" customHeight="1">
      <c r="B832" s="42"/>
      <c r="C832" s="205" t="s">
        <v>251</v>
      </c>
      <c r="D832" s="205" t="s">
        <v>230</v>
      </c>
      <c r="E832" s="206" t="s">
        <v>6088</v>
      </c>
      <c r="F832" s="207" t="s">
        <v>6089</v>
      </c>
      <c r="G832" s="208" t="s">
        <v>328</v>
      </c>
      <c r="H832" s="209">
        <v>940</v>
      </c>
      <c r="I832" s="210"/>
      <c r="J832" s="211">
        <f t="shared" si="330"/>
        <v>0</v>
      </c>
      <c r="K832" s="207" t="s">
        <v>3144</v>
      </c>
      <c r="L832" s="62"/>
      <c r="M832" s="212" t="s">
        <v>22</v>
      </c>
      <c r="N832" s="213" t="s">
        <v>50</v>
      </c>
      <c r="O832" s="43"/>
      <c r="P832" s="214">
        <f t="shared" si="331"/>
        <v>0</v>
      </c>
      <c r="Q832" s="214">
        <v>0</v>
      </c>
      <c r="R832" s="214">
        <f t="shared" si="332"/>
        <v>0</v>
      </c>
      <c r="S832" s="214">
        <v>0</v>
      </c>
      <c r="T832" s="215">
        <f t="shared" si="333"/>
        <v>0</v>
      </c>
      <c r="AR832" s="25" t="s">
        <v>304</v>
      </c>
      <c r="AT832" s="25" t="s">
        <v>230</v>
      </c>
      <c r="AU832" s="25" t="s">
        <v>87</v>
      </c>
      <c r="AY832" s="25" t="s">
        <v>228</v>
      </c>
      <c r="BE832" s="216">
        <f t="shared" si="334"/>
        <v>0</v>
      </c>
      <c r="BF832" s="216">
        <f t="shared" si="335"/>
        <v>0</v>
      </c>
      <c r="BG832" s="216">
        <f t="shared" si="336"/>
        <v>0</v>
      </c>
      <c r="BH832" s="216">
        <f t="shared" si="337"/>
        <v>0</v>
      </c>
      <c r="BI832" s="216">
        <f t="shared" si="338"/>
        <v>0</v>
      </c>
      <c r="BJ832" s="25" t="s">
        <v>24</v>
      </c>
      <c r="BK832" s="216">
        <f t="shared" si="339"/>
        <v>0</v>
      </c>
      <c r="BL832" s="25" t="s">
        <v>304</v>
      </c>
      <c r="BM832" s="25" t="s">
        <v>6294</v>
      </c>
    </row>
    <row r="833" spans="2:65" s="1" customFormat="1" ht="22.5" customHeight="1">
      <c r="B833" s="42"/>
      <c r="C833" s="205" t="s">
        <v>255</v>
      </c>
      <c r="D833" s="205" t="s">
        <v>230</v>
      </c>
      <c r="E833" s="206" t="s">
        <v>6091</v>
      </c>
      <c r="F833" s="207" t="s">
        <v>6092</v>
      </c>
      <c r="G833" s="208" t="s">
        <v>328</v>
      </c>
      <c r="H833" s="209">
        <v>200</v>
      </c>
      <c r="I833" s="210"/>
      <c r="J833" s="211">
        <f t="shared" si="330"/>
        <v>0</v>
      </c>
      <c r="K833" s="207" t="s">
        <v>3144</v>
      </c>
      <c r="L833" s="62"/>
      <c r="M833" s="212" t="s">
        <v>22</v>
      </c>
      <c r="N833" s="213" t="s">
        <v>50</v>
      </c>
      <c r="O833" s="43"/>
      <c r="P833" s="214">
        <f t="shared" si="331"/>
        <v>0</v>
      </c>
      <c r="Q833" s="214">
        <v>0</v>
      </c>
      <c r="R833" s="214">
        <f t="shared" si="332"/>
        <v>0</v>
      </c>
      <c r="S833" s="214">
        <v>0</v>
      </c>
      <c r="T833" s="215">
        <f t="shared" si="333"/>
        <v>0</v>
      </c>
      <c r="AR833" s="25" t="s">
        <v>304</v>
      </c>
      <c r="AT833" s="25" t="s">
        <v>230</v>
      </c>
      <c r="AU833" s="25" t="s">
        <v>87</v>
      </c>
      <c r="AY833" s="25" t="s">
        <v>228</v>
      </c>
      <c r="BE833" s="216">
        <f t="shared" si="334"/>
        <v>0</v>
      </c>
      <c r="BF833" s="216">
        <f t="shared" si="335"/>
        <v>0</v>
      </c>
      <c r="BG833" s="216">
        <f t="shared" si="336"/>
        <v>0</v>
      </c>
      <c r="BH833" s="216">
        <f t="shared" si="337"/>
        <v>0</v>
      </c>
      <c r="BI833" s="216">
        <f t="shared" si="338"/>
        <v>0</v>
      </c>
      <c r="BJ833" s="25" t="s">
        <v>24</v>
      </c>
      <c r="BK833" s="216">
        <f t="shared" si="339"/>
        <v>0</v>
      </c>
      <c r="BL833" s="25" t="s">
        <v>304</v>
      </c>
      <c r="BM833" s="25" t="s">
        <v>6295</v>
      </c>
    </row>
    <row r="834" spans="2:65" s="1" customFormat="1" ht="22.5" customHeight="1">
      <c r="B834" s="42"/>
      <c r="C834" s="205" t="s">
        <v>260</v>
      </c>
      <c r="D834" s="205" t="s">
        <v>230</v>
      </c>
      <c r="E834" s="206" t="s">
        <v>6094</v>
      </c>
      <c r="F834" s="207" t="s">
        <v>6095</v>
      </c>
      <c r="G834" s="208" t="s">
        <v>263</v>
      </c>
      <c r="H834" s="209">
        <v>200</v>
      </c>
      <c r="I834" s="210"/>
      <c r="J834" s="211">
        <f t="shared" si="330"/>
        <v>0</v>
      </c>
      <c r="K834" s="207" t="s">
        <v>3144</v>
      </c>
      <c r="L834" s="62"/>
      <c r="M834" s="212" t="s">
        <v>22</v>
      </c>
      <c r="N834" s="213" t="s">
        <v>50</v>
      </c>
      <c r="O834" s="43"/>
      <c r="P834" s="214">
        <f t="shared" si="331"/>
        <v>0</v>
      </c>
      <c r="Q834" s="214">
        <v>0</v>
      </c>
      <c r="R834" s="214">
        <f t="shared" si="332"/>
        <v>0</v>
      </c>
      <c r="S834" s="214">
        <v>0</v>
      </c>
      <c r="T834" s="215">
        <f t="shared" si="333"/>
        <v>0</v>
      </c>
      <c r="AR834" s="25" t="s">
        <v>304</v>
      </c>
      <c r="AT834" s="25" t="s">
        <v>230</v>
      </c>
      <c r="AU834" s="25" t="s">
        <v>87</v>
      </c>
      <c r="AY834" s="25" t="s">
        <v>228</v>
      </c>
      <c r="BE834" s="216">
        <f t="shared" si="334"/>
        <v>0</v>
      </c>
      <c r="BF834" s="216">
        <f t="shared" si="335"/>
        <v>0</v>
      </c>
      <c r="BG834" s="216">
        <f t="shared" si="336"/>
        <v>0</v>
      </c>
      <c r="BH834" s="216">
        <f t="shared" si="337"/>
        <v>0</v>
      </c>
      <c r="BI834" s="216">
        <f t="shared" si="338"/>
        <v>0</v>
      </c>
      <c r="BJ834" s="25" t="s">
        <v>24</v>
      </c>
      <c r="BK834" s="216">
        <f t="shared" si="339"/>
        <v>0</v>
      </c>
      <c r="BL834" s="25" t="s">
        <v>304</v>
      </c>
      <c r="BM834" s="25" t="s">
        <v>6296</v>
      </c>
    </row>
    <row r="835" spans="2:65" s="1" customFormat="1" ht="22.5" customHeight="1">
      <c r="B835" s="42"/>
      <c r="C835" s="205" t="s">
        <v>267</v>
      </c>
      <c r="D835" s="205" t="s">
        <v>230</v>
      </c>
      <c r="E835" s="206" t="s">
        <v>6097</v>
      </c>
      <c r="F835" s="207" t="s">
        <v>6098</v>
      </c>
      <c r="G835" s="208" t="s">
        <v>328</v>
      </c>
      <c r="H835" s="209">
        <v>200</v>
      </c>
      <c r="I835" s="210"/>
      <c r="J835" s="211">
        <f t="shared" si="330"/>
        <v>0</v>
      </c>
      <c r="K835" s="207" t="s">
        <v>3144</v>
      </c>
      <c r="L835" s="62"/>
      <c r="M835" s="212" t="s">
        <v>22</v>
      </c>
      <c r="N835" s="213" t="s">
        <v>50</v>
      </c>
      <c r="O835" s="43"/>
      <c r="P835" s="214">
        <f t="shared" si="331"/>
        <v>0</v>
      </c>
      <c r="Q835" s="214">
        <v>0</v>
      </c>
      <c r="R835" s="214">
        <f t="shared" si="332"/>
        <v>0</v>
      </c>
      <c r="S835" s="214">
        <v>0</v>
      </c>
      <c r="T835" s="215">
        <f t="shared" si="333"/>
        <v>0</v>
      </c>
      <c r="AR835" s="25" t="s">
        <v>304</v>
      </c>
      <c r="AT835" s="25" t="s">
        <v>230</v>
      </c>
      <c r="AU835" s="25" t="s">
        <v>87</v>
      </c>
      <c r="AY835" s="25" t="s">
        <v>228</v>
      </c>
      <c r="BE835" s="216">
        <f t="shared" si="334"/>
        <v>0</v>
      </c>
      <c r="BF835" s="216">
        <f t="shared" si="335"/>
        <v>0</v>
      </c>
      <c r="BG835" s="216">
        <f t="shared" si="336"/>
        <v>0</v>
      </c>
      <c r="BH835" s="216">
        <f t="shared" si="337"/>
        <v>0</v>
      </c>
      <c r="BI835" s="216">
        <f t="shared" si="338"/>
        <v>0</v>
      </c>
      <c r="BJ835" s="25" t="s">
        <v>24</v>
      </c>
      <c r="BK835" s="216">
        <f t="shared" si="339"/>
        <v>0</v>
      </c>
      <c r="BL835" s="25" t="s">
        <v>304</v>
      </c>
      <c r="BM835" s="25" t="s">
        <v>6297</v>
      </c>
    </row>
    <row r="836" spans="2:65" s="1" customFormat="1" ht="22.5" customHeight="1">
      <c r="B836" s="42"/>
      <c r="C836" s="205" t="s">
        <v>272</v>
      </c>
      <c r="D836" s="205" t="s">
        <v>230</v>
      </c>
      <c r="E836" s="206" t="s">
        <v>6100</v>
      </c>
      <c r="F836" s="207" t="s">
        <v>6101</v>
      </c>
      <c r="G836" s="208" t="s">
        <v>362</v>
      </c>
      <c r="H836" s="209">
        <v>40</v>
      </c>
      <c r="I836" s="210"/>
      <c r="J836" s="211">
        <f t="shared" si="330"/>
        <v>0</v>
      </c>
      <c r="K836" s="207" t="s">
        <v>3144</v>
      </c>
      <c r="L836" s="62"/>
      <c r="M836" s="212" t="s">
        <v>22</v>
      </c>
      <c r="N836" s="213" t="s">
        <v>50</v>
      </c>
      <c r="O836" s="43"/>
      <c r="P836" s="214">
        <f t="shared" si="331"/>
        <v>0</v>
      </c>
      <c r="Q836" s="214">
        <v>0</v>
      </c>
      <c r="R836" s="214">
        <f t="shared" si="332"/>
        <v>0</v>
      </c>
      <c r="S836" s="214">
        <v>0</v>
      </c>
      <c r="T836" s="215">
        <f t="shared" si="333"/>
        <v>0</v>
      </c>
      <c r="AR836" s="25" t="s">
        <v>304</v>
      </c>
      <c r="AT836" s="25" t="s">
        <v>230</v>
      </c>
      <c r="AU836" s="25" t="s">
        <v>87</v>
      </c>
      <c r="AY836" s="25" t="s">
        <v>228</v>
      </c>
      <c r="BE836" s="216">
        <f t="shared" si="334"/>
        <v>0</v>
      </c>
      <c r="BF836" s="216">
        <f t="shared" si="335"/>
        <v>0</v>
      </c>
      <c r="BG836" s="216">
        <f t="shared" si="336"/>
        <v>0</v>
      </c>
      <c r="BH836" s="216">
        <f t="shared" si="337"/>
        <v>0</v>
      </c>
      <c r="BI836" s="216">
        <f t="shared" si="338"/>
        <v>0</v>
      </c>
      <c r="BJ836" s="25" t="s">
        <v>24</v>
      </c>
      <c r="BK836" s="216">
        <f t="shared" si="339"/>
        <v>0</v>
      </c>
      <c r="BL836" s="25" t="s">
        <v>304</v>
      </c>
      <c r="BM836" s="25" t="s">
        <v>6298</v>
      </c>
    </row>
    <row r="837" spans="2:65" s="1" customFormat="1" ht="22.5" customHeight="1">
      <c r="B837" s="42"/>
      <c r="C837" s="205" t="s">
        <v>29</v>
      </c>
      <c r="D837" s="205" t="s">
        <v>230</v>
      </c>
      <c r="E837" s="206" t="s">
        <v>6103</v>
      </c>
      <c r="F837" s="207" t="s">
        <v>6104</v>
      </c>
      <c r="G837" s="208" t="s">
        <v>852</v>
      </c>
      <c r="H837" s="209">
        <v>1</v>
      </c>
      <c r="I837" s="210"/>
      <c r="J837" s="211">
        <f t="shared" si="330"/>
        <v>0</v>
      </c>
      <c r="K837" s="207" t="s">
        <v>3144</v>
      </c>
      <c r="L837" s="62"/>
      <c r="M837" s="212" t="s">
        <v>22</v>
      </c>
      <c r="N837" s="213" t="s">
        <v>50</v>
      </c>
      <c r="O837" s="43"/>
      <c r="P837" s="214">
        <f t="shared" si="331"/>
        <v>0</v>
      </c>
      <c r="Q837" s="214">
        <v>0</v>
      </c>
      <c r="R837" s="214">
        <f t="shared" si="332"/>
        <v>0</v>
      </c>
      <c r="S837" s="214">
        <v>0</v>
      </c>
      <c r="T837" s="215">
        <f t="shared" si="333"/>
        <v>0</v>
      </c>
      <c r="AR837" s="25" t="s">
        <v>304</v>
      </c>
      <c r="AT837" s="25" t="s">
        <v>230</v>
      </c>
      <c r="AU837" s="25" t="s">
        <v>87</v>
      </c>
      <c r="AY837" s="25" t="s">
        <v>228</v>
      </c>
      <c r="BE837" s="216">
        <f t="shared" si="334"/>
        <v>0</v>
      </c>
      <c r="BF837" s="216">
        <f t="shared" si="335"/>
        <v>0</v>
      </c>
      <c r="BG837" s="216">
        <f t="shared" si="336"/>
        <v>0</v>
      </c>
      <c r="BH837" s="216">
        <f t="shared" si="337"/>
        <v>0</v>
      </c>
      <c r="BI837" s="216">
        <f t="shared" si="338"/>
        <v>0</v>
      </c>
      <c r="BJ837" s="25" t="s">
        <v>24</v>
      </c>
      <c r="BK837" s="216">
        <f t="shared" si="339"/>
        <v>0</v>
      </c>
      <c r="BL837" s="25" t="s">
        <v>304</v>
      </c>
      <c r="BM837" s="25" t="s">
        <v>6299</v>
      </c>
    </row>
    <row r="838" spans="2:65" s="1" customFormat="1" ht="22.5" customHeight="1">
      <c r="B838" s="42"/>
      <c r="C838" s="205" t="s">
        <v>280</v>
      </c>
      <c r="D838" s="205" t="s">
        <v>230</v>
      </c>
      <c r="E838" s="206" t="s">
        <v>6106</v>
      </c>
      <c r="F838" s="207" t="s">
        <v>6107</v>
      </c>
      <c r="G838" s="208" t="s">
        <v>852</v>
      </c>
      <c r="H838" s="209">
        <v>12</v>
      </c>
      <c r="I838" s="210"/>
      <c r="J838" s="211">
        <f t="shared" si="330"/>
        <v>0</v>
      </c>
      <c r="K838" s="207" t="s">
        <v>3144</v>
      </c>
      <c r="L838" s="62"/>
      <c r="M838" s="212" t="s">
        <v>22</v>
      </c>
      <c r="N838" s="213" t="s">
        <v>50</v>
      </c>
      <c r="O838" s="43"/>
      <c r="P838" s="214">
        <f t="shared" si="331"/>
        <v>0</v>
      </c>
      <c r="Q838" s="214">
        <v>0</v>
      </c>
      <c r="R838" s="214">
        <f t="shared" si="332"/>
        <v>0</v>
      </c>
      <c r="S838" s="214">
        <v>0</v>
      </c>
      <c r="T838" s="215">
        <f t="shared" si="333"/>
        <v>0</v>
      </c>
      <c r="AR838" s="25" t="s">
        <v>304</v>
      </c>
      <c r="AT838" s="25" t="s">
        <v>230</v>
      </c>
      <c r="AU838" s="25" t="s">
        <v>87</v>
      </c>
      <c r="AY838" s="25" t="s">
        <v>228</v>
      </c>
      <c r="BE838" s="216">
        <f t="shared" si="334"/>
        <v>0</v>
      </c>
      <c r="BF838" s="216">
        <f t="shared" si="335"/>
        <v>0</v>
      </c>
      <c r="BG838" s="216">
        <f t="shared" si="336"/>
        <v>0</v>
      </c>
      <c r="BH838" s="216">
        <f t="shared" si="337"/>
        <v>0</v>
      </c>
      <c r="BI838" s="216">
        <f t="shared" si="338"/>
        <v>0</v>
      </c>
      <c r="BJ838" s="25" t="s">
        <v>24</v>
      </c>
      <c r="BK838" s="216">
        <f t="shared" si="339"/>
        <v>0</v>
      </c>
      <c r="BL838" s="25" t="s">
        <v>304</v>
      </c>
      <c r="BM838" s="25" t="s">
        <v>6300</v>
      </c>
    </row>
    <row r="839" spans="2:65" s="1" customFormat="1" ht="22.5" customHeight="1">
      <c r="B839" s="42"/>
      <c r="C839" s="205" t="s">
        <v>285</v>
      </c>
      <c r="D839" s="205" t="s">
        <v>230</v>
      </c>
      <c r="E839" s="206" t="s">
        <v>6109</v>
      </c>
      <c r="F839" s="207" t="s">
        <v>6110</v>
      </c>
      <c r="G839" s="208" t="s">
        <v>852</v>
      </c>
      <c r="H839" s="209">
        <v>6</v>
      </c>
      <c r="I839" s="210"/>
      <c r="J839" s="211">
        <f t="shared" si="330"/>
        <v>0</v>
      </c>
      <c r="K839" s="207" t="s">
        <v>3144</v>
      </c>
      <c r="L839" s="62"/>
      <c r="M839" s="212" t="s">
        <v>22</v>
      </c>
      <c r="N839" s="213" t="s">
        <v>50</v>
      </c>
      <c r="O839" s="43"/>
      <c r="P839" s="214">
        <f t="shared" si="331"/>
        <v>0</v>
      </c>
      <c r="Q839" s="214">
        <v>0</v>
      </c>
      <c r="R839" s="214">
        <f t="shared" si="332"/>
        <v>0</v>
      </c>
      <c r="S839" s="214">
        <v>0</v>
      </c>
      <c r="T839" s="215">
        <f t="shared" si="333"/>
        <v>0</v>
      </c>
      <c r="AR839" s="25" t="s">
        <v>304</v>
      </c>
      <c r="AT839" s="25" t="s">
        <v>230</v>
      </c>
      <c r="AU839" s="25" t="s">
        <v>87</v>
      </c>
      <c r="AY839" s="25" t="s">
        <v>228</v>
      </c>
      <c r="BE839" s="216">
        <f t="shared" si="334"/>
        <v>0</v>
      </c>
      <c r="BF839" s="216">
        <f t="shared" si="335"/>
        <v>0</v>
      </c>
      <c r="BG839" s="216">
        <f t="shared" si="336"/>
        <v>0</v>
      </c>
      <c r="BH839" s="216">
        <f t="shared" si="337"/>
        <v>0</v>
      </c>
      <c r="BI839" s="216">
        <f t="shared" si="338"/>
        <v>0</v>
      </c>
      <c r="BJ839" s="25" t="s">
        <v>24</v>
      </c>
      <c r="BK839" s="216">
        <f t="shared" si="339"/>
        <v>0</v>
      </c>
      <c r="BL839" s="25" t="s">
        <v>304</v>
      </c>
      <c r="BM839" s="25" t="s">
        <v>6301</v>
      </c>
    </row>
    <row r="840" spans="2:65" s="1" customFormat="1" ht="22.5" customHeight="1">
      <c r="B840" s="42"/>
      <c r="C840" s="205" t="s">
        <v>290</v>
      </c>
      <c r="D840" s="205" t="s">
        <v>230</v>
      </c>
      <c r="E840" s="206" t="s">
        <v>6112</v>
      </c>
      <c r="F840" s="207" t="s">
        <v>6113</v>
      </c>
      <c r="G840" s="208" t="s">
        <v>328</v>
      </c>
      <c r="H840" s="209">
        <v>70</v>
      </c>
      <c r="I840" s="210"/>
      <c r="J840" s="211">
        <f t="shared" si="330"/>
        <v>0</v>
      </c>
      <c r="K840" s="207" t="s">
        <v>3144</v>
      </c>
      <c r="L840" s="62"/>
      <c r="M840" s="212" t="s">
        <v>22</v>
      </c>
      <c r="N840" s="213" t="s">
        <v>50</v>
      </c>
      <c r="O840" s="43"/>
      <c r="P840" s="214">
        <f t="shared" si="331"/>
        <v>0</v>
      </c>
      <c r="Q840" s="214">
        <v>0</v>
      </c>
      <c r="R840" s="214">
        <f t="shared" si="332"/>
        <v>0</v>
      </c>
      <c r="S840" s="214">
        <v>0</v>
      </c>
      <c r="T840" s="215">
        <f t="shared" si="333"/>
        <v>0</v>
      </c>
      <c r="AR840" s="25" t="s">
        <v>304</v>
      </c>
      <c r="AT840" s="25" t="s">
        <v>230</v>
      </c>
      <c r="AU840" s="25" t="s">
        <v>87</v>
      </c>
      <c r="AY840" s="25" t="s">
        <v>228</v>
      </c>
      <c r="BE840" s="216">
        <f t="shared" si="334"/>
        <v>0</v>
      </c>
      <c r="BF840" s="216">
        <f t="shared" si="335"/>
        <v>0</v>
      </c>
      <c r="BG840" s="216">
        <f t="shared" si="336"/>
        <v>0</v>
      </c>
      <c r="BH840" s="216">
        <f t="shared" si="337"/>
        <v>0</v>
      </c>
      <c r="BI840" s="216">
        <f t="shared" si="338"/>
        <v>0</v>
      </c>
      <c r="BJ840" s="25" t="s">
        <v>24</v>
      </c>
      <c r="BK840" s="216">
        <f t="shared" si="339"/>
        <v>0</v>
      </c>
      <c r="BL840" s="25" t="s">
        <v>304</v>
      </c>
      <c r="BM840" s="25" t="s">
        <v>6302</v>
      </c>
    </row>
    <row r="841" spans="2:65" s="1" customFormat="1" ht="22.5" customHeight="1">
      <c r="B841" s="42"/>
      <c r="C841" s="205" t="s">
        <v>290</v>
      </c>
      <c r="D841" s="205" t="s">
        <v>230</v>
      </c>
      <c r="E841" s="206" t="s">
        <v>6303</v>
      </c>
      <c r="F841" s="207" t="s">
        <v>6304</v>
      </c>
      <c r="G841" s="208" t="s">
        <v>3542</v>
      </c>
      <c r="H841" s="209">
        <v>90</v>
      </c>
      <c r="I841" s="210"/>
      <c r="J841" s="211">
        <f t="shared" si="330"/>
        <v>0</v>
      </c>
      <c r="K841" s="207" t="s">
        <v>3144</v>
      </c>
      <c r="L841" s="62"/>
      <c r="M841" s="212" t="s">
        <v>22</v>
      </c>
      <c r="N841" s="290" t="s">
        <v>50</v>
      </c>
      <c r="O841" s="291"/>
      <c r="P841" s="292">
        <f t="shared" si="331"/>
        <v>0</v>
      </c>
      <c r="Q841" s="292">
        <v>0</v>
      </c>
      <c r="R841" s="292">
        <f t="shared" si="332"/>
        <v>0</v>
      </c>
      <c r="S841" s="292">
        <v>0</v>
      </c>
      <c r="T841" s="293">
        <f t="shared" si="333"/>
        <v>0</v>
      </c>
      <c r="AR841" s="25" t="s">
        <v>304</v>
      </c>
      <c r="AT841" s="25" t="s">
        <v>230</v>
      </c>
      <c r="AU841" s="25" t="s">
        <v>87</v>
      </c>
      <c r="AY841" s="25" t="s">
        <v>228</v>
      </c>
      <c r="BE841" s="216">
        <f t="shared" si="334"/>
        <v>0</v>
      </c>
      <c r="BF841" s="216">
        <f t="shared" si="335"/>
        <v>0</v>
      </c>
      <c r="BG841" s="216">
        <f t="shared" si="336"/>
        <v>0</v>
      </c>
      <c r="BH841" s="216">
        <f t="shared" si="337"/>
        <v>0</v>
      </c>
      <c r="BI841" s="216">
        <f t="shared" si="338"/>
        <v>0</v>
      </c>
      <c r="BJ841" s="25" t="s">
        <v>24</v>
      </c>
      <c r="BK841" s="216">
        <f t="shared" si="339"/>
        <v>0</v>
      </c>
      <c r="BL841" s="25" t="s">
        <v>304</v>
      </c>
      <c r="BM841" s="25" t="s">
        <v>6305</v>
      </c>
    </row>
    <row r="842" spans="2:65" s="1" customFormat="1" ht="6.95" customHeight="1">
      <c r="B842" s="57"/>
      <c r="C842" s="58"/>
      <c r="D842" s="58"/>
      <c r="E842" s="58"/>
      <c r="F842" s="58"/>
      <c r="G842" s="58"/>
      <c r="H842" s="58"/>
      <c r="I842" s="149"/>
      <c r="J842" s="58"/>
      <c r="K842" s="58"/>
      <c r="L842" s="62"/>
    </row>
  </sheetData>
  <sheetProtection algorithmName="SHA-512" hashValue="t9RnkCq1cihJdrO2uA0puC4dHJCV+m40DvjmxA/rlrUGTaqfkpV/m9Welt2RUaGbFvVzRHwnlvOZWKEPiY/21Q==" saltValue="3pFeTvgB6Z8ZOs6zBljlwQ==" spinCount="100000" sheet="1" objects="1" scenarios="1" formatCells="0" formatColumns="0" formatRows="0" sort="0" autoFilter="0"/>
  <autoFilter ref="C176:K841"/>
  <mergeCells count="12">
    <mergeCell ref="G1:H1"/>
    <mergeCell ref="L2:V2"/>
    <mergeCell ref="E49:H49"/>
    <mergeCell ref="E51:H51"/>
    <mergeCell ref="E165:H165"/>
    <mergeCell ref="E167:H167"/>
    <mergeCell ref="E169:H169"/>
    <mergeCell ref="E7:H7"/>
    <mergeCell ref="E9:H9"/>
    <mergeCell ref="E11:H11"/>
    <mergeCell ref="E26:H26"/>
    <mergeCell ref="E47:H47"/>
  </mergeCells>
  <hyperlinks>
    <hyperlink ref="F1:G1" location="C2" display="1) Krycí list soupisu"/>
    <hyperlink ref="G1:H1" location="C58" display="2) Rekapitulace"/>
    <hyperlink ref="J1" location="C17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2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9" t="s">
        <v>170</v>
      </c>
      <c r="H1" s="42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1"/>
      <c r="M2" s="421"/>
      <c r="N2" s="421"/>
      <c r="O2" s="421"/>
      <c r="P2" s="421"/>
      <c r="Q2" s="421"/>
      <c r="R2" s="421"/>
      <c r="S2" s="421"/>
      <c r="T2" s="421"/>
      <c r="U2" s="421"/>
      <c r="V2" s="421"/>
      <c r="AT2" s="25" t="s">
        <v>117</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2" t="str">
        <f>'Rekapitulace stavby'!K6</f>
        <v>NOVÁ PSYCHIATRIE - NEMOCNICE TÁBOR (staveniště A)</v>
      </c>
      <c r="F7" s="423"/>
      <c r="G7" s="423"/>
      <c r="H7" s="423"/>
      <c r="I7" s="127"/>
      <c r="J7" s="30"/>
      <c r="K7" s="32"/>
    </row>
    <row r="8" spans="1:70">
      <c r="B8" s="29"/>
      <c r="C8" s="30"/>
      <c r="D8" s="38" t="s">
        <v>175</v>
      </c>
      <c r="E8" s="30"/>
      <c r="F8" s="30"/>
      <c r="G8" s="30"/>
      <c r="H8" s="30"/>
      <c r="I8" s="127"/>
      <c r="J8" s="30"/>
      <c r="K8" s="32"/>
    </row>
    <row r="9" spans="1:70" s="1" customFormat="1" ht="22.5" customHeight="1">
      <c r="B9" s="42"/>
      <c r="C9" s="43"/>
      <c r="D9" s="43"/>
      <c r="E9" s="422" t="s">
        <v>176</v>
      </c>
      <c r="F9" s="424"/>
      <c r="G9" s="424"/>
      <c r="H9" s="424"/>
      <c r="I9" s="128"/>
      <c r="J9" s="43"/>
      <c r="K9" s="46"/>
    </row>
    <row r="10" spans="1:70" s="1" customFormat="1">
      <c r="B10" s="42"/>
      <c r="C10" s="43"/>
      <c r="D10" s="38" t="s">
        <v>177</v>
      </c>
      <c r="E10" s="43"/>
      <c r="F10" s="43"/>
      <c r="G10" s="43"/>
      <c r="H10" s="43"/>
      <c r="I10" s="128"/>
      <c r="J10" s="43"/>
      <c r="K10" s="46"/>
    </row>
    <row r="11" spans="1:70" s="1" customFormat="1" ht="36.950000000000003" customHeight="1">
      <c r="B11" s="42"/>
      <c r="C11" s="43"/>
      <c r="D11" s="43"/>
      <c r="E11" s="425" t="s">
        <v>6306</v>
      </c>
      <c r="F11" s="424"/>
      <c r="G11" s="424"/>
      <c r="H11" s="424"/>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386" t="s">
        <v>6307</v>
      </c>
      <c r="F26" s="386"/>
      <c r="G26" s="386"/>
      <c r="H26" s="386"/>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ROUND(SUM(BE96:BE326), 2)</f>
        <v>0</v>
      </c>
      <c r="G32" s="43"/>
      <c r="H32" s="43"/>
      <c r="I32" s="141">
        <v>0.21</v>
      </c>
      <c r="J32" s="140">
        <f>ROUND(ROUND((SUM(BE96:BE326)), 2)*I32, 2)</f>
        <v>0</v>
      </c>
      <c r="K32" s="46"/>
    </row>
    <row r="33" spans="2:11" s="1" customFormat="1" ht="14.45" customHeight="1">
      <c r="B33" s="42"/>
      <c r="C33" s="43"/>
      <c r="D33" s="43"/>
      <c r="E33" s="50" t="s">
        <v>51</v>
      </c>
      <c r="F33" s="140">
        <f>ROUND(SUM(BF96:BF326), 2)</f>
        <v>0</v>
      </c>
      <c r="G33" s="43"/>
      <c r="H33" s="43"/>
      <c r="I33" s="141">
        <v>0.15</v>
      </c>
      <c r="J33" s="140">
        <f>ROUND(ROUND((SUM(BF96:BF326)), 2)*I33, 2)</f>
        <v>0</v>
      </c>
      <c r="K33" s="46"/>
    </row>
    <row r="34" spans="2:11" s="1" customFormat="1" ht="14.45" hidden="1" customHeight="1">
      <c r="B34" s="42"/>
      <c r="C34" s="43"/>
      <c r="D34" s="43"/>
      <c r="E34" s="50" t="s">
        <v>52</v>
      </c>
      <c r="F34" s="140">
        <f>ROUND(SUM(BG96:BG326), 2)</f>
        <v>0</v>
      </c>
      <c r="G34" s="43"/>
      <c r="H34" s="43"/>
      <c r="I34" s="141">
        <v>0.21</v>
      </c>
      <c r="J34" s="140">
        <v>0</v>
      </c>
      <c r="K34" s="46"/>
    </row>
    <row r="35" spans="2:11" s="1" customFormat="1" ht="14.45" hidden="1" customHeight="1">
      <c r="B35" s="42"/>
      <c r="C35" s="43"/>
      <c r="D35" s="43"/>
      <c r="E35" s="50" t="s">
        <v>53</v>
      </c>
      <c r="F35" s="140">
        <f>ROUND(SUM(BH96:BH326), 2)</f>
        <v>0</v>
      </c>
      <c r="G35" s="43"/>
      <c r="H35" s="43"/>
      <c r="I35" s="141">
        <v>0.15</v>
      </c>
      <c r="J35" s="140">
        <v>0</v>
      </c>
      <c r="K35" s="46"/>
    </row>
    <row r="36" spans="2:11" s="1" customFormat="1" ht="14.45" hidden="1" customHeight="1">
      <c r="B36" s="42"/>
      <c r="C36" s="43"/>
      <c r="D36" s="43"/>
      <c r="E36" s="50" t="s">
        <v>54</v>
      </c>
      <c r="F36" s="140">
        <f>ROUND(SUM(BI96:BI326),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2" t="str">
        <f>E7</f>
        <v>NOVÁ PSYCHIATRIE - NEMOCNICE TÁBOR (staveniště A)</v>
      </c>
      <c r="F47" s="423"/>
      <c r="G47" s="423"/>
      <c r="H47" s="423"/>
      <c r="I47" s="128"/>
      <c r="J47" s="43"/>
      <c r="K47" s="46"/>
    </row>
    <row r="48" spans="2:11">
      <c r="B48" s="29"/>
      <c r="C48" s="38" t="s">
        <v>175</v>
      </c>
      <c r="D48" s="30"/>
      <c r="E48" s="30"/>
      <c r="F48" s="30"/>
      <c r="G48" s="30"/>
      <c r="H48" s="30"/>
      <c r="I48" s="127"/>
      <c r="J48" s="30"/>
      <c r="K48" s="32"/>
    </row>
    <row r="49" spans="2:47" s="1" customFormat="1" ht="22.5" customHeight="1">
      <c r="B49" s="42"/>
      <c r="C49" s="43"/>
      <c r="D49" s="43"/>
      <c r="E49" s="422" t="s">
        <v>176</v>
      </c>
      <c r="F49" s="424"/>
      <c r="G49" s="424"/>
      <c r="H49" s="424"/>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5" t="str">
        <f>E11</f>
        <v>01.5 - SO 01 - Slaboproudé rozvody</v>
      </c>
      <c r="F51" s="424"/>
      <c r="G51" s="424"/>
      <c r="H51" s="424"/>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J96</f>
        <v>0</v>
      </c>
      <c r="K60" s="46"/>
      <c r="AU60" s="25" t="s">
        <v>184</v>
      </c>
    </row>
    <row r="61" spans="2:47" s="8" customFormat="1" ht="24.95" customHeight="1">
      <c r="B61" s="159"/>
      <c r="C61" s="160"/>
      <c r="D61" s="161" t="s">
        <v>6308</v>
      </c>
      <c r="E61" s="162"/>
      <c r="F61" s="162"/>
      <c r="G61" s="162"/>
      <c r="H61" s="162"/>
      <c r="I61" s="163"/>
      <c r="J61" s="164">
        <f>J97</f>
        <v>0</v>
      </c>
      <c r="K61" s="165"/>
    </row>
    <row r="62" spans="2:47" s="8" customFormat="1" ht="24.95" customHeight="1">
      <c r="B62" s="159"/>
      <c r="C62" s="160"/>
      <c r="D62" s="161" t="s">
        <v>6309</v>
      </c>
      <c r="E62" s="162"/>
      <c r="F62" s="162"/>
      <c r="G62" s="162"/>
      <c r="H62" s="162"/>
      <c r="I62" s="163"/>
      <c r="J62" s="164">
        <f>J107</f>
        <v>0</v>
      </c>
      <c r="K62" s="165"/>
    </row>
    <row r="63" spans="2:47" s="8" customFormat="1" ht="24.95" customHeight="1">
      <c r="B63" s="159"/>
      <c r="C63" s="160"/>
      <c r="D63" s="161" t="s">
        <v>6310</v>
      </c>
      <c r="E63" s="162"/>
      <c r="F63" s="162"/>
      <c r="G63" s="162"/>
      <c r="H63" s="162"/>
      <c r="I63" s="163"/>
      <c r="J63" s="164">
        <f>J128</f>
        <v>0</v>
      </c>
      <c r="K63" s="165"/>
    </row>
    <row r="64" spans="2:47" s="8" customFormat="1" ht="24.95" customHeight="1">
      <c r="B64" s="159"/>
      <c r="C64" s="160"/>
      <c r="D64" s="161" t="s">
        <v>6311</v>
      </c>
      <c r="E64" s="162"/>
      <c r="F64" s="162"/>
      <c r="G64" s="162"/>
      <c r="H64" s="162"/>
      <c r="I64" s="163"/>
      <c r="J64" s="164">
        <f>J139</f>
        <v>0</v>
      </c>
      <c r="K64" s="165"/>
    </row>
    <row r="65" spans="2:12" s="8" customFormat="1" ht="24.95" customHeight="1">
      <c r="B65" s="159"/>
      <c r="C65" s="160"/>
      <c r="D65" s="161" t="s">
        <v>6312</v>
      </c>
      <c r="E65" s="162"/>
      <c r="F65" s="162"/>
      <c r="G65" s="162"/>
      <c r="H65" s="162"/>
      <c r="I65" s="163"/>
      <c r="J65" s="164">
        <f>J147</f>
        <v>0</v>
      </c>
      <c r="K65" s="165"/>
    </row>
    <row r="66" spans="2:12" s="8" customFormat="1" ht="24.95" customHeight="1">
      <c r="B66" s="159"/>
      <c r="C66" s="160"/>
      <c r="D66" s="161" t="s">
        <v>6313</v>
      </c>
      <c r="E66" s="162"/>
      <c r="F66" s="162"/>
      <c r="G66" s="162"/>
      <c r="H66" s="162"/>
      <c r="I66" s="163"/>
      <c r="J66" s="164">
        <f>J158</f>
        <v>0</v>
      </c>
      <c r="K66" s="165"/>
    </row>
    <row r="67" spans="2:12" s="8" customFormat="1" ht="24.95" customHeight="1">
      <c r="B67" s="159"/>
      <c r="C67" s="160"/>
      <c r="D67" s="161" t="s">
        <v>6314</v>
      </c>
      <c r="E67" s="162"/>
      <c r="F67" s="162"/>
      <c r="G67" s="162"/>
      <c r="H67" s="162"/>
      <c r="I67" s="163"/>
      <c r="J67" s="164">
        <f>J161</f>
        <v>0</v>
      </c>
      <c r="K67" s="165"/>
    </row>
    <row r="68" spans="2:12" s="8" customFormat="1" ht="24.95" customHeight="1">
      <c r="B68" s="159"/>
      <c r="C68" s="160"/>
      <c r="D68" s="161" t="s">
        <v>6315</v>
      </c>
      <c r="E68" s="162"/>
      <c r="F68" s="162"/>
      <c r="G68" s="162"/>
      <c r="H68" s="162"/>
      <c r="I68" s="163"/>
      <c r="J68" s="164">
        <f>J178</f>
        <v>0</v>
      </c>
      <c r="K68" s="165"/>
    </row>
    <row r="69" spans="2:12" s="8" customFormat="1" ht="24.95" customHeight="1">
      <c r="B69" s="159"/>
      <c r="C69" s="160"/>
      <c r="D69" s="161" t="s">
        <v>6316</v>
      </c>
      <c r="E69" s="162"/>
      <c r="F69" s="162"/>
      <c r="G69" s="162"/>
      <c r="H69" s="162"/>
      <c r="I69" s="163"/>
      <c r="J69" s="164">
        <f>J187</f>
        <v>0</v>
      </c>
      <c r="K69" s="165"/>
    </row>
    <row r="70" spans="2:12" s="8" customFormat="1" ht="24.95" customHeight="1">
      <c r="B70" s="159"/>
      <c r="C70" s="160"/>
      <c r="D70" s="161" t="s">
        <v>6317</v>
      </c>
      <c r="E70" s="162"/>
      <c r="F70" s="162"/>
      <c r="G70" s="162"/>
      <c r="H70" s="162"/>
      <c r="I70" s="163"/>
      <c r="J70" s="164">
        <f>J197</f>
        <v>0</v>
      </c>
      <c r="K70" s="165"/>
    </row>
    <row r="71" spans="2:12" s="8" customFormat="1" ht="24.95" customHeight="1">
      <c r="B71" s="159"/>
      <c r="C71" s="160"/>
      <c r="D71" s="161" t="s">
        <v>6318</v>
      </c>
      <c r="E71" s="162"/>
      <c r="F71" s="162"/>
      <c r="G71" s="162"/>
      <c r="H71" s="162"/>
      <c r="I71" s="163"/>
      <c r="J71" s="164">
        <f>J253</f>
        <v>0</v>
      </c>
      <c r="K71" s="165"/>
    </row>
    <row r="72" spans="2:12" s="8" customFormat="1" ht="24.95" customHeight="1">
      <c r="B72" s="159"/>
      <c r="C72" s="160"/>
      <c r="D72" s="161" t="s">
        <v>6319</v>
      </c>
      <c r="E72" s="162"/>
      <c r="F72" s="162"/>
      <c r="G72" s="162"/>
      <c r="H72" s="162"/>
      <c r="I72" s="163"/>
      <c r="J72" s="164">
        <f>J281</f>
        <v>0</v>
      </c>
      <c r="K72" s="165"/>
    </row>
    <row r="73" spans="2:12" s="8" customFormat="1" ht="24.95" customHeight="1">
      <c r="B73" s="159"/>
      <c r="C73" s="160"/>
      <c r="D73" s="161" t="s">
        <v>6320</v>
      </c>
      <c r="E73" s="162"/>
      <c r="F73" s="162"/>
      <c r="G73" s="162"/>
      <c r="H73" s="162"/>
      <c r="I73" s="163"/>
      <c r="J73" s="164">
        <f>J315</f>
        <v>0</v>
      </c>
      <c r="K73" s="165"/>
    </row>
    <row r="74" spans="2:12" s="8" customFormat="1" ht="24.95" customHeight="1">
      <c r="B74" s="159"/>
      <c r="C74" s="160"/>
      <c r="D74" s="161" t="s">
        <v>6321</v>
      </c>
      <c r="E74" s="162"/>
      <c r="F74" s="162"/>
      <c r="G74" s="162"/>
      <c r="H74" s="162"/>
      <c r="I74" s="163"/>
      <c r="J74" s="164">
        <f>J322</f>
        <v>0</v>
      </c>
      <c r="K74" s="165"/>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63" s="1" customFormat="1" ht="36.950000000000003" customHeight="1">
      <c r="B81" s="42"/>
      <c r="C81" s="63" t="s">
        <v>212</v>
      </c>
      <c r="D81" s="64"/>
      <c r="E81" s="64"/>
      <c r="F81" s="64"/>
      <c r="G81" s="64"/>
      <c r="H81" s="64"/>
      <c r="I81" s="173"/>
      <c r="J81" s="64"/>
      <c r="K81" s="64"/>
      <c r="L81" s="62"/>
    </row>
    <row r="82" spans="2:63" s="1" customFormat="1" ht="6.95" customHeight="1">
      <c r="B82" s="42"/>
      <c r="C82" s="64"/>
      <c r="D82" s="64"/>
      <c r="E82" s="64"/>
      <c r="F82" s="64"/>
      <c r="G82" s="64"/>
      <c r="H82" s="64"/>
      <c r="I82" s="173"/>
      <c r="J82" s="64"/>
      <c r="K82" s="64"/>
      <c r="L82" s="62"/>
    </row>
    <row r="83" spans="2:63" s="1" customFormat="1" ht="14.45" customHeight="1">
      <c r="B83" s="42"/>
      <c r="C83" s="66" t="s">
        <v>18</v>
      </c>
      <c r="D83" s="64"/>
      <c r="E83" s="64"/>
      <c r="F83" s="64"/>
      <c r="G83" s="64"/>
      <c r="H83" s="64"/>
      <c r="I83" s="173"/>
      <c r="J83" s="64"/>
      <c r="K83" s="64"/>
      <c r="L83" s="62"/>
    </row>
    <row r="84" spans="2:63" s="1" customFormat="1" ht="22.5" customHeight="1">
      <c r="B84" s="42"/>
      <c r="C84" s="64"/>
      <c r="D84" s="64"/>
      <c r="E84" s="426" t="str">
        <f>E7</f>
        <v>NOVÁ PSYCHIATRIE - NEMOCNICE TÁBOR (staveniště A)</v>
      </c>
      <c r="F84" s="427"/>
      <c r="G84" s="427"/>
      <c r="H84" s="427"/>
      <c r="I84" s="173"/>
      <c r="J84" s="64"/>
      <c r="K84" s="64"/>
      <c r="L84" s="62"/>
    </row>
    <row r="85" spans="2:63">
      <c r="B85" s="29"/>
      <c r="C85" s="66" t="s">
        <v>175</v>
      </c>
      <c r="D85" s="174"/>
      <c r="E85" s="174"/>
      <c r="F85" s="174"/>
      <c r="G85" s="174"/>
      <c r="H85" s="174"/>
      <c r="J85" s="174"/>
      <c r="K85" s="174"/>
      <c r="L85" s="175"/>
    </row>
    <row r="86" spans="2:63" s="1" customFormat="1" ht="22.5" customHeight="1">
      <c r="B86" s="42"/>
      <c r="C86" s="64"/>
      <c r="D86" s="64"/>
      <c r="E86" s="426" t="s">
        <v>176</v>
      </c>
      <c r="F86" s="428"/>
      <c r="G86" s="428"/>
      <c r="H86" s="428"/>
      <c r="I86" s="173"/>
      <c r="J86" s="64"/>
      <c r="K86" s="64"/>
      <c r="L86" s="62"/>
    </row>
    <row r="87" spans="2:63" s="1" customFormat="1" ht="14.45" customHeight="1">
      <c r="B87" s="42"/>
      <c r="C87" s="66" t="s">
        <v>177</v>
      </c>
      <c r="D87" s="64"/>
      <c r="E87" s="64"/>
      <c r="F87" s="64"/>
      <c r="G87" s="64"/>
      <c r="H87" s="64"/>
      <c r="I87" s="173"/>
      <c r="J87" s="64"/>
      <c r="K87" s="64"/>
      <c r="L87" s="62"/>
    </row>
    <row r="88" spans="2:63" s="1" customFormat="1" ht="23.25" customHeight="1">
      <c r="B88" s="42"/>
      <c r="C88" s="64"/>
      <c r="D88" s="64"/>
      <c r="E88" s="397" t="str">
        <f>E11</f>
        <v>01.5 - SO 01 - Slaboproudé rozvody</v>
      </c>
      <c r="F88" s="428"/>
      <c r="G88" s="428"/>
      <c r="H88" s="428"/>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25</v>
      </c>
      <c r="D90" s="64"/>
      <c r="E90" s="64"/>
      <c r="F90" s="176" t="str">
        <f>F14</f>
        <v>Tábor</v>
      </c>
      <c r="G90" s="64"/>
      <c r="H90" s="64"/>
      <c r="I90" s="177" t="s">
        <v>27</v>
      </c>
      <c r="J90" s="74" t="str">
        <f>IF(J14="","",J14)</f>
        <v>13. 9. 2017</v>
      </c>
      <c r="K90" s="64"/>
      <c r="L90" s="62"/>
    </row>
    <row r="91" spans="2:63" s="1" customFormat="1" ht="6.95" customHeight="1">
      <c r="B91" s="42"/>
      <c r="C91" s="64"/>
      <c r="D91" s="64"/>
      <c r="E91" s="64"/>
      <c r="F91" s="64"/>
      <c r="G91" s="64"/>
      <c r="H91" s="64"/>
      <c r="I91" s="173"/>
      <c r="J91" s="64"/>
      <c r="K91" s="64"/>
      <c r="L91" s="62"/>
    </row>
    <row r="92" spans="2:63" s="1" customFormat="1">
      <c r="B92" s="42"/>
      <c r="C92" s="66" t="s">
        <v>31</v>
      </c>
      <c r="D92" s="64"/>
      <c r="E92" s="64"/>
      <c r="F92" s="176" t="str">
        <f>E17</f>
        <v>Nemocnice Tábor,a.s.Kpt. Jaroše 2000 390 02 Tábor</v>
      </c>
      <c r="G92" s="64"/>
      <c r="H92" s="64"/>
      <c r="I92" s="177" t="s">
        <v>39</v>
      </c>
      <c r="J92" s="176" t="str">
        <f>E23</f>
        <v>Atelier H1 Ing.arch.J.Hochman, K Biřičce, HK</v>
      </c>
      <c r="K92" s="64"/>
      <c r="L92" s="62"/>
    </row>
    <row r="93" spans="2:63" s="1" customFormat="1" ht="14.45" customHeight="1">
      <c r="B93" s="42"/>
      <c r="C93" s="66" t="s">
        <v>37</v>
      </c>
      <c r="D93" s="64"/>
      <c r="E93" s="64"/>
      <c r="F93" s="176" t="str">
        <f>IF(E20="","",E20)</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8"/>
      <c r="C95" s="179" t="s">
        <v>213</v>
      </c>
      <c r="D95" s="180" t="s">
        <v>64</v>
      </c>
      <c r="E95" s="180" t="s">
        <v>60</v>
      </c>
      <c r="F95" s="180" t="s">
        <v>214</v>
      </c>
      <c r="G95" s="180" t="s">
        <v>215</v>
      </c>
      <c r="H95" s="180" t="s">
        <v>216</v>
      </c>
      <c r="I95" s="181" t="s">
        <v>217</v>
      </c>
      <c r="J95" s="180" t="s">
        <v>182</v>
      </c>
      <c r="K95" s="182" t="s">
        <v>218</v>
      </c>
      <c r="L95" s="183"/>
      <c r="M95" s="82" t="s">
        <v>219</v>
      </c>
      <c r="N95" s="83" t="s">
        <v>49</v>
      </c>
      <c r="O95" s="83" t="s">
        <v>220</v>
      </c>
      <c r="P95" s="83" t="s">
        <v>221</v>
      </c>
      <c r="Q95" s="83" t="s">
        <v>222</v>
      </c>
      <c r="R95" s="83" t="s">
        <v>223</v>
      </c>
      <c r="S95" s="83" t="s">
        <v>224</v>
      </c>
      <c r="T95" s="84" t="s">
        <v>225</v>
      </c>
    </row>
    <row r="96" spans="2:63" s="1" customFormat="1" ht="29.25" customHeight="1">
      <c r="B96" s="42"/>
      <c r="C96" s="88" t="s">
        <v>183</v>
      </c>
      <c r="D96" s="64"/>
      <c r="E96" s="64"/>
      <c r="F96" s="64"/>
      <c r="G96" s="64"/>
      <c r="H96" s="64"/>
      <c r="I96" s="173"/>
      <c r="J96" s="184">
        <f>BK96</f>
        <v>0</v>
      </c>
      <c r="K96" s="64"/>
      <c r="L96" s="62"/>
      <c r="M96" s="85"/>
      <c r="N96" s="86"/>
      <c r="O96" s="86"/>
      <c r="P96" s="185">
        <f>P97+P107+P128+P139+P147+P158+P161+P178+P187+P197+P253+P281+P315+P322</f>
        <v>0</v>
      </c>
      <c r="Q96" s="86"/>
      <c r="R96" s="185">
        <f>R97+R107+R128+R139+R147+R158+R161+R178+R187+R197+R253+R281+R315+R322</f>
        <v>0</v>
      </c>
      <c r="S96" s="86"/>
      <c r="T96" s="186">
        <f>T97+T107+T128+T139+T147+T158+T161+T178+T187+T197+T253+T281+T315+T322</f>
        <v>0</v>
      </c>
      <c r="AT96" s="25" t="s">
        <v>78</v>
      </c>
      <c r="AU96" s="25" t="s">
        <v>184</v>
      </c>
      <c r="BK96" s="187">
        <f>BK97+BK107+BK128+BK139+BK147+BK158+BK161+BK178+BK187+BK197+BK253+BK281+BK315+BK322</f>
        <v>0</v>
      </c>
    </row>
    <row r="97" spans="2:65" s="11" customFormat="1" ht="37.35" customHeight="1">
      <c r="B97" s="188"/>
      <c r="C97" s="189"/>
      <c r="D97" s="202" t="s">
        <v>78</v>
      </c>
      <c r="E97" s="296" t="s">
        <v>3134</v>
      </c>
      <c r="F97" s="296" t="s">
        <v>6322</v>
      </c>
      <c r="G97" s="189"/>
      <c r="H97" s="189"/>
      <c r="I97" s="192"/>
      <c r="J97" s="297">
        <f>BK97</f>
        <v>0</v>
      </c>
      <c r="K97" s="189"/>
      <c r="L97" s="194"/>
      <c r="M97" s="195"/>
      <c r="N97" s="196"/>
      <c r="O97" s="196"/>
      <c r="P97" s="197">
        <f>SUM(P98:P106)</f>
        <v>0</v>
      </c>
      <c r="Q97" s="196"/>
      <c r="R97" s="197">
        <f>SUM(R98:R106)</f>
        <v>0</v>
      </c>
      <c r="S97" s="196"/>
      <c r="T97" s="198">
        <f>SUM(T98:T106)</f>
        <v>0</v>
      </c>
      <c r="AR97" s="199" t="s">
        <v>101</v>
      </c>
      <c r="AT97" s="200" t="s">
        <v>78</v>
      </c>
      <c r="AU97" s="200" t="s">
        <v>79</v>
      </c>
      <c r="AY97" s="199" t="s">
        <v>228</v>
      </c>
      <c r="BK97" s="201">
        <f>SUM(BK98:BK106)</f>
        <v>0</v>
      </c>
    </row>
    <row r="98" spans="2:65" s="1" customFormat="1" ht="22.5" customHeight="1">
      <c r="B98" s="42"/>
      <c r="C98" s="205" t="s">
        <v>1480</v>
      </c>
      <c r="D98" s="205" t="s">
        <v>230</v>
      </c>
      <c r="E98" s="206" t="s">
        <v>6323</v>
      </c>
      <c r="F98" s="207" t="s">
        <v>6324</v>
      </c>
      <c r="G98" s="208" t="s">
        <v>852</v>
      </c>
      <c r="H98" s="209">
        <v>16</v>
      </c>
      <c r="I98" s="210"/>
      <c r="J98" s="211">
        <f t="shared" ref="J98:J106" si="0">ROUND(I98*H98,2)</f>
        <v>0</v>
      </c>
      <c r="K98" s="207" t="s">
        <v>22</v>
      </c>
      <c r="L98" s="62"/>
      <c r="M98" s="212" t="s">
        <v>22</v>
      </c>
      <c r="N98" s="213" t="s">
        <v>50</v>
      </c>
      <c r="O98" s="43"/>
      <c r="P98" s="214">
        <f t="shared" ref="P98:P106" si="1">O98*H98</f>
        <v>0</v>
      </c>
      <c r="Q98" s="214">
        <v>0</v>
      </c>
      <c r="R98" s="214">
        <f t="shared" ref="R98:R106" si="2">Q98*H98</f>
        <v>0</v>
      </c>
      <c r="S98" s="214">
        <v>0</v>
      </c>
      <c r="T98" s="215">
        <f t="shared" ref="T98:T106" si="3">S98*H98</f>
        <v>0</v>
      </c>
      <c r="AR98" s="25" t="s">
        <v>588</v>
      </c>
      <c r="AT98" s="25" t="s">
        <v>230</v>
      </c>
      <c r="AU98" s="25" t="s">
        <v>24</v>
      </c>
      <c r="AY98" s="25" t="s">
        <v>228</v>
      </c>
      <c r="BE98" s="216">
        <f t="shared" ref="BE98:BE106" si="4">IF(N98="základní",J98,0)</f>
        <v>0</v>
      </c>
      <c r="BF98" s="216">
        <f t="shared" ref="BF98:BF106" si="5">IF(N98="snížená",J98,0)</f>
        <v>0</v>
      </c>
      <c r="BG98" s="216">
        <f t="shared" ref="BG98:BG106" si="6">IF(N98="zákl. přenesená",J98,0)</f>
        <v>0</v>
      </c>
      <c r="BH98" s="216">
        <f t="shared" ref="BH98:BH106" si="7">IF(N98="sníž. přenesená",J98,0)</f>
        <v>0</v>
      </c>
      <c r="BI98" s="216">
        <f t="shared" ref="BI98:BI106" si="8">IF(N98="nulová",J98,0)</f>
        <v>0</v>
      </c>
      <c r="BJ98" s="25" t="s">
        <v>24</v>
      </c>
      <c r="BK98" s="216">
        <f t="shared" ref="BK98:BK106" si="9">ROUND(I98*H98,2)</f>
        <v>0</v>
      </c>
      <c r="BL98" s="25" t="s">
        <v>588</v>
      </c>
      <c r="BM98" s="25" t="s">
        <v>6325</v>
      </c>
    </row>
    <row r="99" spans="2:65" s="1" customFormat="1" ht="22.5" customHeight="1">
      <c r="B99" s="42"/>
      <c r="C99" s="205" t="s">
        <v>24</v>
      </c>
      <c r="D99" s="205" t="s">
        <v>230</v>
      </c>
      <c r="E99" s="206" t="s">
        <v>6326</v>
      </c>
      <c r="F99" s="207" t="s">
        <v>6327</v>
      </c>
      <c r="G99" s="208" t="s">
        <v>852</v>
      </c>
      <c r="H99" s="209">
        <v>26</v>
      </c>
      <c r="I99" s="210"/>
      <c r="J99" s="211">
        <f t="shared" si="0"/>
        <v>0</v>
      </c>
      <c r="K99" s="207" t="s">
        <v>3144</v>
      </c>
      <c r="L99" s="62"/>
      <c r="M99" s="212" t="s">
        <v>22</v>
      </c>
      <c r="N99" s="213" t="s">
        <v>50</v>
      </c>
      <c r="O99" s="43"/>
      <c r="P99" s="214">
        <f t="shared" si="1"/>
        <v>0</v>
      </c>
      <c r="Q99" s="214">
        <v>0</v>
      </c>
      <c r="R99" s="214">
        <f t="shared" si="2"/>
        <v>0</v>
      </c>
      <c r="S99" s="214">
        <v>0</v>
      </c>
      <c r="T99" s="215">
        <f t="shared" si="3"/>
        <v>0</v>
      </c>
      <c r="AR99" s="25" t="s">
        <v>588</v>
      </c>
      <c r="AT99" s="25" t="s">
        <v>230</v>
      </c>
      <c r="AU99" s="25" t="s">
        <v>24</v>
      </c>
      <c r="AY99" s="25" t="s">
        <v>228</v>
      </c>
      <c r="BE99" s="216">
        <f t="shared" si="4"/>
        <v>0</v>
      </c>
      <c r="BF99" s="216">
        <f t="shared" si="5"/>
        <v>0</v>
      </c>
      <c r="BG99" s="216">
        <f t="shared" si="6"/>
        <v>0</v>
      </c>
      <c r="BH99" s="216">
        <f t="shared" si="7"/>
        <v>0</v>
      </c>
      <c r="BI99" s="216">
        <f t="shared" si="8"/>
        <v>0</v>
      </c>
      <c r="BJ99" s="25" t="s">
        <v>24</v>
      </c>
      <c r="BK99" s="216">
        <f t="shared" si="9"/>
        <v>0</v>
      </c>
      <c r="BL99" s="25" t="s">
        <v>588</v>
      </c>
      <c r="BM99" s="25" t="s">
        <v>6328</v>
      </c>
    </row>
    <row r="100" spans="2:65" s="1" customFormat="1" ht="22.5" customHeight="1">
      <c r="B100" s="42"/>
      <c r="C100" s="205" t="s">
        <v>87</v>
      </c>
      <c r="D100" s="205" t="s">
        <v>230</v>
      </c>
      <c r="E100" s="206" t="s">
        <v>6329</v>
      </c>
      <c r="F100" s="207" t="s">
        <v>6330</v>
      </c>
      <c r="G100" s="208" t="s">
        <v>852</v>
      </c>
      <c r="H100" s="209">
        <v>14</v>
      </c>
      <c r="I100" s="210"/>
      <c r="J100" s="211">
        <f t="shared" si="0"/>
        <v>0</v>
      </c>
      <c r="K100" s="207" t="s">
        <v>3144</v>
      </c>
      <c r="L100" s="62"/>
      <c r="M100" s="212" t="s">
        <v>22</v>
      </c>
      <c r="N100" s="213" t="s">
        <v>50</v>
      </c>
      <c r="O100" s="43"/>
      <c r="P100" s="214">
        <f t="shared" si="1"/>
        <v>0</v>
      </c>
      <c r="Q100" s="214">
        <v>0</v>
      </c>
      <c r="R100" s="214">
        <f t="shared" si="2"/>
        <v>0</v>
      </c>
      <c r="S100" s="214">
        <v>0</v>
      </c>
      <c r="T100" s="215">
        <f t="shared" si="3"/>
        <v>0</v>
      </c>
      <c r="AR100" s="25" t="s">
        <v>588</v>
      </c>
      <c r="AT100" s="25" t="s">
        <v>230</v>
      </c>
      <c r="AU100" s="25" t="s">
        <v>24</v>
      </c>
      <c r="AY100" s="25" t="s">
        <v>228</v>
      </c>
      <c r="BE100" s="216">
        <f t="shared" si="4"/>
        <v>0</v>
      </c>
      <c r="BF100" s="216">
        <f t="shared" si="5"/>
        <v>0</v>
      </c>
      <c r="BG100" s="216">
        <f t="shared" si="6"/>
        <v>0</v>
      </c>
      <c r="BH100" s="216">
        <f t="shared" si="7"/>
        <v>0</v>
      </c>
      <c r="BI100" s="216">
        <f t="shared" si="8"/>
        <v>0</v>
      </c>
      <c r="BJ100" s="25" t="s">
        <v>24</v>
      </c>
      <c r="BK100" s="216">
        <f t="shared" si="9"/>
        <v>0</v>
      </c>
      <c r="BL100" s="25" t="s">
        <v>588</v>
      </c>
      <c r="BM100" s="25" t="s">
        <v>6331</v>
      </c>
    </row>
    <row r="101" spans="2:65" s="1" customFormat="1" ht="22.5" customHeight="1">
      <c r="B101" s="42"/>
      <c r="C101" s="205" t="s">
        <v>101</v>
      </c>
      <c r="D101" s="205" t="s">
        <v>230</v>
      </c>
      <c r="E101" s="206" t="s">
        <v>6332</v>
      </c>
      <c r="F101" s="207" t="s">
        <v>6333</v>
      </c>
      <c r="G101" s="208" t="s">
        <v>852</v>
      </c>
      <c r="H101" s="209">
        <v>1</v>
      </c>
      <c r="I101" s="210"/>
      <c r="J101" s="211">
        <f t="shared" si="0"/>
        <v>0</v>
      </c>
      <c r="K101" s="207" t="s">
        <v>3144</v>
      </c>
      <c r="L101" s="62"/>
      <c r="M101" s="212" t="s">
        <v>22</v>
      </c>
      <c r="N101" s="213" t="s">
        <v>50</v>
      </c>
      <c r="O101" s="43"/>
      <c r="P101" s="214">
        <f t="shared" si="1"/>
        <v>0</v>
      </c>
      <c r="Q101" s="214">
        <v>0</v>
      </c>
      <c r="R101" s="214">
        <f t="shared" si="2"/>
        <v>0</v>
      </c>
      <c r="S101" s="214">
        <v>0</v>
      </c>
      <c r="T101" s="215">
        <f t="shared" si="3"/>
        <v>0</v>
      </c>
      <c r="AR101" s="25" t="s">
        <v>588</v>
      </c>
      <c r="AT101" s="25" t="s">
        <v>230</v>
      </c>
      <c r="AU101" s="25" t="s">
        <v>24</v>
      </c>
      <c r="AY101" s="25" t="s">
        <v>228</v>
      </c>
      <c r="BE101" s="216">
        <f t="shared" si="4"/>
        <v>0</v>
      </c>
      <c r="BF101" s="216">
        <f t="shared" si="5"/>
        <v>0</v>
      </c>
      <c r="BG101" s="216">
        <f t="shared" si="6"/>
        <v>0</v>
      </c>
      <c r="BH101" s="216">
        <f t="shared" si="7"/>
        <v>0</v>
      </c>
      <c r="BI101" s="216">
        <f t="shared" si="8"/>
        <v>0</v>
      </c>
      <c r="BJ101" s="25" t="s">
        <v>24</v>
      </c>
      <c r="BK101" s="216">
        <f t="shared" si="9"/>
        <v>0</v>
      </c>
      <c r="BL101" s="25" t="s">
        <v>588</v>
      </c>
      <c r="BM101" s="25" t="s">
        <v>6334</v>
      </c>
    </row>
    <row r="102" spans="2:65" s="1" customFormat="1" ht="22.5" customHeight="1">
      <c r="B102" s="42"/>
      <c r="C102" s="205" t="s">
        <v>235</v>
      </c>
      <c r="D102" s="205" t="s">
        <v>230</v>
      </c>
      <c r="E102" s="206" t="s">
        <v>6335</v>
      </c>
      <c r="F102" s="207" t="s">
        <v>6336</v>
      </c>
      <c r="G102" s="208" t="s">
        <v>852</v>
      </c>
      <c r="H102" s="209">
        <v>189</v>
      </c>
      <c r="I102" s="210"/>
      <c r="J102" s="211">
        <f t="shared" si="0"/>
        <v>0</v>
      </c>
      <c r="K102" s="207" t="s">
        <v>3144</v>
      </c>
      <c r="L102" s="62"/>
      <c r="M102" s="212" t="s">
        <v>22</v>
      </c>
      <c r="N102" s="213" t="s">
        <v>50</v>
      </c>
      <c r="O102" s="43"/>
      <c r="P102" s="214">
        <f t="shared" si="1"/>
        <v>0</v>
      </c>
      <c r="Q102" s="214">
        <v>0</v>
      </c>
      <c r="R102" s="214">
        <f t="shared" si="2"/>
        <v>0</v>
      </c>
      <c r="S102" s="214">
        <v>0</v>
      </c>
      <c r="T102" s="215">
        <f t="shared" si="3"/>
        <v>0</v>
      </c>
      <c r="AR102" s="25" t="s">
        <v>588</v>
      </c>
      <c r="AT102" s="25" t="s">
        <v>230</v>
      </c>
      <c r="AU102" s="25" t="s">
        <v>24</v>
      </c>
      <c r="AY102" s="25" t="s">
        <v>228</v>
      </c>
      <c r="BE102" s="216">
        <f t="shared" si="4"/>
        <v>0</v>
      </c>
      <c r="BF102" s="216">
        <f t="shared" si="5"/>
        <v>0</v>
      </c>
      <c r="BG102" s="216">
        <f t="shared" si="6"/>
        <v>0</v>
      </c>
      <c r="BH102" s="216">
        <f t="shared" si="7"/>
        <v>0</v>
      </c>
      <c r="BI102" s="216">
        <f t="shared" si="8"/>
        <v>0</v>
      </c>
      <c r="BJ102" s="25" t="s">
        <v>24</v>
      </c>
      <c r="BK102" s="216">
        <f t="shared" si="9"/>
        <v>0</v>
      </c>
      <c r="BL102" s="25" t="s">
        <v>588</v>
      </c>
      <c r="BM102" s="25" t="s">
        <v>6337</v>
      </c>
    </row>
    <row r="103" spans="2:65" s="1" customFormat="1" ht="22.5" customHeight="1">
      <c r="B103" s="42"/>
      <c r="C103" s="205" t="s">
        <v>251</v>
      </c>
      <c r="D103" s="205" t="s">
        <v>230</v>
      </c>
      <c r="E103" s="206" t="s">
        <v>6338</v>
      </c>
      <c r="F103" s="207" t="s">
        <v>6339</v>
      </c>
      <c r="G103" s="208" t="s">
        <v>852</v>
      </c>
      <c r="H103" s="209">
        <v>190</v>
      </c>
      <c r="I103" s="210"/>
      <c r="J103" s="211">
        <f t="shared" si="0"/>
        <v>0</v>
      </c>
      <c r="K103" s="207" t="s">
        <v>3144</v>
      </c>
      <c r="L103" s="62"/>
      <c r="M103" s="212" t="s">
        <v>22</v>
      </c>
      <c r="N103" s="213" t="s">
        <v>50</v>
      </c>
      <c r="O103" s="43"/>
      <c r="P103" s="214">
        <f t="shared" si="1"/>
        <v>0</v>
      </c>
      <c r="Q103" s="214">
        <v>0</v>
      </c>
      <c r="R103" s="214">
        <f t="shared" si="2"/>
        <v>0</v>
      </c>
      <c r="S103" s="214">
        <v>0</v>
      </c>
      <c r="T103" s="215">
        <f t="shared" si="3"/>
        <v>0</v>
      </c>
      <c r="AR103" s="25" t="s">
        <v>588</v>
      </c>
      <c r="AT103" s="25" t="s">
        <v>230</v>
      </c>
      <c r="AU103" s="25" t="s">
        <v>24</v>
      </c>
      <c r="AY103" s="25" t="s">
        <v>228</v>
      </c>
      <c r="BE103" s="216">
        <f t="shared" si="4"/>
        <v>0</v>
      </c>
      <c r="BF103" s="216">
        <f t="shared" si="5"/>
        <v>0</v>
      </c>
      <c r="BG103" s="216">
        <f t="shared" si="6"/>
        <v>0</v>
      </c>
      <c r="BH103" s="216">
        <f t="shared" si="7"/>
        <v>0</v>
      </c>
      <c r="BI103" s="216">
        <f t="shared" si="8"/>
        <v>0</v>
      </c>
      <c r="BJ103" s="25" t="s">
        <v>24</v>
      </c>
      <c r="BK103" s="216">
        <f t="shared" si="9"/>
        <v>0</v>
      </c>
      <c r="BL103" s="25" t="s">
        <v>588</v>
      </c>
      <c r="BM103" s="25" t="s">
        <v>6340</v>
      </c>
    </row>
    <row r="104" spans="2:65" s="1" customFormat="1" ht="22.5" customHeight="1">
      <c r="B104" s="42"/>
      <c r="C104" s="205" t="s">
        <v>255</v>
      </c>
      <c r="D104" s="205" t="s">
        <v>230</v>
      </c>
      <c r="E104" s="206" t="s">
        <v>6341</v>
      </c>
      <c r="F104" s="207" t="s">
        <v>6339</v>
      </c>
      <c r="G104" s="208" t="s">
        <v>852</v>
      </c>
      <c r="H104" s="209">
        <v>1</v>
      </c>
      <c r="I104" s="210"/>
      <c r="J104" s="211">
        <f t="shared" si="0"/>
        <v>0</v>
      </c>
      <c r="K104" s="207" t="s">
        <v>3144</v>
      </c>
      <c r="L104" s="62"/>
      <c r="M104" s="212" t="s">
        <v>22</v>
      </c>
      <c r="N104" s="213" t="s">
        <v>50</v>
      </c>
      <c r="O104" s="43"/>
      <c r="P104" s="214">
        <f t="shared" si="1"/>
        <v>0</v>
      </c>
      <c r="Q104" s="214">
        <v>0</v>
      </c>
      <c r="R104" s="214">
        <f t="shared" si="2"/>
        <v>0</v>
      </c>
      <c r="S104" s="214">
        <v>0</v>
      </c>
      <c r="T104" s="215">
        <f t="shared" si="3"/>
        <v>0</v>
      </c>
      <c r="AR104" s="25" t="s">
        <v>588</v>
      </c>
      <c r="AT104" s="25" t="s">
        <v>230</v>
      </c>
      <c r="AU104" s="25" t="s">
        <v>24</v>
      </c>
      <c r="AY104" s="25" t="s">
        <v>228</v>
      </c>
      <c r="BE104" s="216">
        <f t="shared" si="4"/>
        <v>0</v>
      </c>
      <c r="BF104" s="216">
        <f t="shared" si="5"/>
        <v>0</v>
      </c>
      <c r="BG104" s="216">
        <f t="shared" si="6"/>
        <v>0</v>
      </c>
      <c r="BH104" s="216">
        <f t="shared" si="7"/>
        <v>0</v>
      </c>
      <c r="BI104" s="216">
        <f t="shared" si="8"/>
        <v>0</v>
      </c>
      <c r="BJ104" s="25" t="s">
        <v>24</v>
      </c>
      <c r="BK104" s="216">
        <f t="shared" si="9"/>
        <v>0</v>
      </c>
      <c r="BL104" s="25" t="s">
        <v>588</v>
      </c>
      <c r="BM104" s="25" t="s">
        <v>6342</v>
      </c>
    </row>
    <row r="105" spans="2:65" s="1" customFormat="1" ht="22.5" customHeight="1">
      <c r="B105" s="42"/>
      <c r="C105" s="205" t="s">
        <v>260</v>
      </c>
      <c r="D105" s="205" t="s">
        <v>230</v>
      </c>
      <c r="E105" s="206" t="s">
        <v>6343</v>
      </c>
      <c r="F105" s="207" t="s">
        <v>6344</v>
      </c>
      <c r="G105" s="208" t="s">
        <v>6345</v>
      </c>
      <c r="H105" s="209">
        <v>1</v>
      </c>
      <c r="I105" s="210"/>
      <c r="J105" s="211">
        <f t="shared" si="0"/>
        <v>0</v>
      </c>
      <c r="K105" s="207" t="s">
        <v>3144</v>
      </c>
      <c r="L105" s="62"/>
      <c r="M105" s="212" t="s">
        <v>22</v>
      </c>
      <c r="N105" s="213" t="s">
        <v>50</v>
      </c>
      <c r="O105" s="43"/>
      <c r="P105" s="214">
        <f t="shared" si="1"/>
        <v>0</v>
      </c>
      <c r="Q105" s="214">
        <v>0</v>
      </c>
      <c r="R105" s="214">
        <f t="shared" si="2"/>
        <v>0</v>
      </c>
      <c r="S105" s="214">
        <v>0</v>
      </c>
      <c r="T105" s="215">
        <f t="shared" si="3"/>
        <v>0</v>
      </c>
      <c r="AR105" s="25" t="s">
        <v>588</v>
      </c>
      <c r="AT105" s="25" t="s">
        <v>230</v>
      </c>
      <c r="AU105" s="25" t="s">
        <v>24</v>
      </c>
      <c r="AY105" s="25" t="s">
        <v>228</v>
      </c>
      <c r="BE105" s="216">
        <f t="shared" si="4"/>
        <v>0</v>
      </c>
      <c r="BF105" s="216">
        <f t="shared" si="5"/>
        <v>0</v>
      </c>
      <c r="BG105" s="216">
        <f t="shared" si="6"/>
        <v>0</v>
      </c>
      <c r="BH105" s="216">
        <f t="shared" si="7"/>
        <v>0</v>
      </c>
      <c r="BI105" s="216">
        <f t="shared" si="8"/>
        <v>0</v>
      </c>
      <c r="BJ105" s="25" t="s">
        <v>24</v>
      </c>
      <c r="BK105" s="216">
        <f t="shared" si="9"/>
        <v>0</v>
      </c>
      <c r="BL105" s="25" t="s">
        <v>588</v>
      </c>
      <c r="BM105" s="25" t="s">
        <v>6346</v>
      </c>
    </row>
    <row r="106" spans="2:65" s="1" customFormat="1" ht="22.5" customHeight="1">
      <c r="B106" s="42"/>
      <c r="C106" s="205" t="s">
        <v>267</v>
      </c>
      <c r="D106" s="205" t="s">
        <v>230</v>
      </c>
      <c r="E106" s="206" t="s">
        <v>6347</v>
      </c>
      <c r="F106" s="207" t="s">
        <v>6348</v>
      </c>
      <c r="G106" s="208" t="s">
        <v>852</v>
      </c>
      <c r="H106" s="209">
        <v>2</v>
      </c>
      <c r="I106" s="210"/>
      <c r="J106" s="211">
        <f t="shared" si="0"/>
        <v>0</v>
      </c>
      <c r="K106" s="207" t="s">
        <v>3144</v>
      </c>
      <c r="L106" s="62"/>
      <c r="M106" s="212" t="s">
        <v>22</v>
      </c>
      <c r="N106" s="213" t="s">
        <v>50</v>
      </c>
      <c r="O106" s="43"/>
      <c r="P106" s="214">
        <f t="shared" si="1"/>
        <v>0</v>
      </c>
      <c r="Q106" s="214">
        <v>0</v>
      </c>
      <c r="R106" s="214">
        <f t="shared" si="2"/>
        <v>0</v>
      </c>
      <c r="S106" s="214">
        <v>0</v>
      </c>
      <c r="T106" s="215">
        <f t="shared" si="3"/>
        <v>0</v>
      </c>
      <c r="AR106" s="25" t="s">
        <v>588</v>
      </c>
      <c r="AT106" s="25" t="s">
        <v>230</v>
      </c>
      <c r="AU106" s="25" t="s">
        <v>24</v>
      </c>
      <c r="AY106" s="25" t="s">
        <v>228</v>
      </c>
      <c r="BE106" s="216">
        <f t="shared" si="4"/>
        <v>0</v>
      </c>
      <c r="BF106" s="216">
        <f t="shared" si="5"/>
        <v>0</v>
      </c>
      <c r="BG106" s="216">
        <f t="shared" si="6"/>
        <v>0</v>
      </c>
      <c r="BH106" s="216">
        <f t="shared" si="7"/>
        <v>0</v>
      </c>
      <c r="BI106" s="216">
        <f t="shared" si="8"/>
        <v>0</v>
      </c>
      <c r="BJ106" s="25" t="s">
        <v>24</v>
      </c>
      <c r="BK106" s="216">
        <f t="shared" si="9"/>
        <v>0</v>
      </c>
      <c r="BL106" s="25" t="s">
        <v>588</v>
      </c>
      <c r="BM106" s="25" t="s">
        <v>6349</v>
      </c>
    </row>
    <row r="107" spans="2:65" s="11" customFormat="1" ht="37.35" customHeight="1">
      <c r="B107" s="188"/>
      <c r="C107" s="189"/>
      <c r="D107" s="202" t="s">
        <v>78</v>
      </c>
      <c r="E107" s="296" t="s">
        <v>3138</v>
      </c>
      <c r="F107" s="296" t="s">
        <v>6350</v>
      </c>
      <c r="G107" s="189"/>
      <c r="H107" s="189"/>
      <c r="I107" s="192"/>
      <c r="J107" s="297">
        <f>BK107</f>
        <v>0</v>
      </c>
      <c r="K107" s="189"/>
      <c r="L107" s="194"/>
      <c r="M107" s="195"/>
      <c r="N107" s="196"/>
      <c r="O107" s="196"/>
      <c r="P107" s="197">
        <f>SUM(P108:P127)</f>
        <v>0</v>
      </c>
      <c r="Q107" s="196"/>
      <c r="R107" s="197">
        <f>SUM(R108:R127)</f>
        <v>0</v>
      </c>
      <c r="S107" s="196"/>
      <c r="T107" s="198">
        <f>SUM(T108:T127)</f>
        <v>0</v>
      </c>
      <c r="AR107" s="199" t="s">
        <v>101</v>
      </c>
      <c r="AT107" s="200" t="s">
        <v>78</v>
      </c>
      <c r="AU107" s="200" t="s">
        <v>79</v>
      </c>
      <c r="AY107" s="199" t="s">
        <v>228</v>
      </c>
      <c r="BK107" s="201">
        <f>SUM(BK108:BK127)</f>
        <v>0</v>
      </c>
    </row>
    <row r="108" spans="2:65" s="1" customFormat="1" ht="22.5" customHeight="1">
      <c r="B108" s="42"/>
      <c r="C108" s="205" t="s">
        <v>272</v>
      </c>
      <c r="D108" s="205" t="s">
        <v>230</v>
      </c>
      <c r="E108" s="206" t="s">
        <v>6351</v>
      </c>
      <c r="F108" s="207" t="s">
        <v>6352</v>
      </c>
      <c r="G108" s="208" t="s">
        <v>852</v>
      </c>
      <c r="H108" s="209">
        <v>1</v>
      </c>
      <c r="I108" s="210"/>
      <c r="J108" s="211">
        <f>ROUND(I108*H108,2)</f>
        <v>0</v>
      </c>
      <c r="K108" s="207" t="s">
        <v>3144</v>
      </c>
      <c r="L108" s="62"/>
      <c r="M108" s="212" t="s">
        <v>22</v>
      </c>
      <c r="N108" s="213" t="s">
        <v>50</v>
      </c>
      <c r="O108" s="43"/>
      <c r="P108" s="214">
        <f>O108*H108</f>
        <v>0</v>
      </c>
      <c r="Q108" s="214">
        <v>0</v>
      </c>
      <c r="R108" s="214">
        <f>Q108*H108</f>
        <v>0</v>
      </c>
      <c r="S108" s="214">
        <v>0</v>
      </c>
      <c r="T108" s="215">
        <f>S108*H108</f>
        <v>0</v>
      </c>
      <c r="AR108" s="25" t="s">
        <v>588</v>
      </c>
      <c r="AT108" s="25" t="s">
        <v>230</v>
      </c>
      <c r="AU108" s="25" t="s">
        <v>24</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588</v>
      </c>
      <c r="BM108" s="25" t="s">
        <v>6353</v>
      </c>
    </row>
    <row r="109" spans="2:65" s="1" customFormat="1" ht="31.5" customHeight="1">
      <c r="B109" s="42"/>
      <c r="C109" s="205" t="s">
        <v>29</v>
      </c>
      <c r="D109" s="205" t="s">
        <v>230</v>
      </c>
      <c r="E109" s="206" t="s">
        <v>6354</v>
      </c>
      <c r="F109" s="207" t="s">
        <v>6355</v>
      </c>
      <c r="G109" s="208" t="s">
        <v>852</v>
      </c>
      <c r="H109" s="209">
        <v>3</v>
      </c>
      <c r="I109" s="210"/>
      <c r="J109" s="211">
        <f>ROUND(I109*H109,2)</f>
        <v>0</v>
      </c>
      <c r="K109" s="207" t="s">
        <v>3144</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6356</v>
      </c>
    </row>
    <row r="110" spans="2:65" s="1" customFormat="1" ht="22.5" customHeight="1">
      <c r="B110" s="42"/>
      <c r="C110" s="205" t="s">
        <v>280</v>
      </c>
      <c r="D110" s="205" t="s">
        <v>230</v>
      </c>
      <c r="E110" s="206" t="s">
        <v>6357</v>
      </c>
      <c r="F110" s="207" t="s">
        <v>6358</v>
      </c>
      <c r="G110" s="208" t="s">
        <v>852</v>
      </c>
      <c r="H110" s="209">
        <v>1</v>
      </c>
      <c r="I110" s="210"/>
      <c r="J110" s="211">
        <f>ROUND(I110*H110,2)</f>
        <v>0</v>
      </c>
      <c r="K110" s="207" t="s">
        <v>3144</v>
      </c>
      <c r="L110" s="62"/>
      <c r="M110" s="212" t="s">
        <v>22</v>
      </c>
      <c r="N110" s="213" t="s">
        <v>50</v>
      </c>
      <c r="O110" s="43"/>
      <c r="P110" s="214">
        <f>O110*H110</f>
        <v>0</v>
      </c>
      <c r="Q110" s="214">
        <v>0</v>
      </c>
      <c r="R110" s="214">
        <f>Q110*H110</f>
        <v>0</v>
      </c>
      <c r="S110" s="214">
        <v>0</v>
      </c>
      <c r="T110" s="215">
        <f>S110*H110</f>
        <v>0</v>
      </c>
      <c r="AR110" s="25" t="s">
        <v>588</v>
      </c>
      <c r="AT110" s="25" t="s">
        <v>230</v>
      </c>
      <c r="AU110" s="25" t="s">
        <v>24</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588</v>
      </c>
      <c r="BM110" s="25" t="s">
        <v>6359</v>
      </c>
    </row>
    <row r="111" spans="2:65" s="1" customFormat="1" ht="40.5">
      <c r="B111" s="42"/>
      <c r="C111" s="64"/>
      <c r="D111" s="219" t="s">
        <v>640</v>
      </c>
      <c r="E111" s="64"/>
      <c r="F111" s="280" t="s">
        <v>6360</v>
      </c>
      <c r="G111" s="64"/>
      <c r="H111" s="64"/>
      <c r="I111" s="173"/>
      <c r="J111" s="64"/>
      <c r="K111" s="64"/>
      <c r="L111" s="62"/>
      <c r="M111" s="255"/>
      <c r="N111" s="43"/>
      <c r="O111" s="43"/>
      <c r="P111" s="43"/>
      <c r="Q111" s="43"/>
      <c r="R111" s="43"/>
      <c r="S111" s="43"/>
      <c r="T111" s="79"/>
      <c r="AT111" s="25" t="s">
        <v>640</v>
      </c>
      <c r="AU111" s="25" t="s">
        <v>24</v>
      </c>
    </row>
    <row r="112" spans="2:65" s="1" customFormat="1" ht="22.5" customHeight="1">
      <c r="B112" s="42"/>
      <c r="C112" s="205" t="s">
        <v>285</v>
      </c>
      <c r="D112" s="205" t="s">
        <v>230</v>
      </c>
      <c r="E112" s="206" t="s">
        <v>6361</v>
      </c>
      <c r="F112" s="207" t="s">
        <v>6362</v>
      </c>
      <c r="G112" s="208" t="s">
        <v>852</v>
      </c>
      <c r="H112" s="209">
        <v>1</v>
      </c>
      <c r="I112" s="210"/>
      <c r="J112" s="211">
        <f>ROUND(I112*H112,2)</f>
        <v>0</v>
      </c>
      <c r="K112" s="207" t="s">
        <v>3144</v>
      </c>
      <c r="L112" s="62"/>
      <c r="M112" s="212" t="s">
        <v>22</v>
      </c>
      <c r="N112" s="213" t="s">
        <v>50</v>
      </c>
      <c r="O112" s="43"/>
      <c r="P112" s="214">
        <f>O112*H112</f>
        <v>0</v>
      </c>
      <c r="Q112" s="214">
        <v>0</v>
      </c>
      <c r="R112" s="214">
        <f>Q112*H112</f>
        <v>0</v>
      </c>
      <c r="S112" s="214">
        <v>0</v>
      </c>
      <c r="T112" s="215">
        <f>S112*H112</f>
        <v>0</v>
      </c>
      <c r="AR112" s="25" t="s">
        <v>588</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588</v>
      </c>
      <c r="BM112" s="25" t="s">
        <v>6363</v>
      </c>
    </row>
    <row r="113" spans="2:65" s="1" customFormat="1" ht="40.5">
      <c r="B113" s="42"/>
      <c r="C113" s="64"/>
      <c r="D113" s="219" t="s">
        <v>640</v>
      </c>
      <c r="E113" s="64"/>
      <c r="F113" s="280" t="s">
        <v>6364</v>
      </c>
      <c r="G113" s="64"/>
      <c r="H113" s="64"/>
      <c r="I113" s="173"/>
      <c r="J113" s="64"/>
      <c r="K113" s="64"/>
      <c r="L113" s="62"/>
      <c r="M113" s="255"/>
      <c r="N113" s="43"/>
      <c r="O113" s="43"/>
      <c r="P113" s="43"/>
      <c r="Q113" s="43"/>
      <c r="R113" s="43"/>
      <c r="S113" s="43"/>
      <c r="T113" s="79"/>
      <c r="AT113" s="25" t="s">
        <v>640</v>
      </c>
      <c r="AU113" s="25" t="s">
        <v>24</v>
      </c>
    </row>
    <row r="114" spans="2:65" s="1" customFormat="1" ht="31.5" customHeight="1">
      <c r="B114" s="42"/>
      <c r="C114" s="205" t="s">
        <v>290</v>
      </c>
      <c r="D114" s="205" t="s">
        <v>230</v>
      </c>
      <c r="E114" s="206" t="s">
        <v>6365</v>
      </c>
      <c r="F114" s="207" t="s">
        <v>6366</v>
      </c>
      <c r="G114" s="208" t="s">
        <v>852</v>
      </c>
      <c r="H114" s="209">
        <v>1</v>
      </c>
      <c r="I114" s="210"/>
      <c r="J114" s="211">
        <f t="shared" ref="J114:J119" si="10">ROUND(I114*H114,2)</f>
        <v>0</v>
      </c>
      <c r="K114" s="207" t="s">
        <v>3144</v>
      </c>
      <c r="L114" s="62"/>
      <c r="M114" s="212" t="s">
        <v>22</v>
      </c>
      <c r="N114" s="213" t="s">
        <v>50</v>
      </c>
      <c r="O114" s="43"/>
      <c r="P114" s="214">
        <f t="shared" ref="P114:P119" si="11">O114*H114</f>
        <v>0</v>
      </c>
      <c r="Q114" s="214">
        <v>0</v>
      </c>
      <c r="R114" s="214">
        <f t="shared" ref="R114:R119" si="12">Q114*H114</f>
        <v>0</v>
      </c>
      <c r="S114" s="214">
        <v>0</v>
      </c>
      <c r="T114" s="215">
        <f t="shared" ref="T114:T119" si="13">S114*H114</f>
        <v>0</v>
      </c>
      <c r="AR114" s="25" t="s">
        <v>588</v>
      </c>
      <c r="AT114" s="25" t="s">
        <v>230</v>
      </c>
      <c r="AU114" s="25" t="s">
        <v>24</v>
      </c>
      <c r="AY114" s="25" t="s">
        <v>228</v>
      </c>
      <c r="BE114" s="216">
        <f t="shared" ref="BE114:BE119" si="14">IF(N114="základní",J114,0)</f>
        <v>0</v>
      </c>
      <c r="BF114" s="216">
        <f t="shared" ref="BF114:BF119" si="15">IF(N114="snížená",J114,0)</f>
        <v>0</v>
      </c>
      <c r="BG114" s="216">
        <f t="shared" ref="BG114:BG119" si="16">IF(N114="zákl. přenesená",J114,0)</f>
        <v>0</v>
      </c>
      <c r="BH114" s="216">
        <f t="shared" ref="BH114:BH119" si="17">IF(N114="sníž. přenesená",J114,0)</f>
        <v>0</v>
      </c>
      <c r="BI114" s="216">
        <f t="shared" ref="BI114:BI119" si="18">IF(N114="nulová",J114,0)</f>
        <v>0</v>
      </c>
      <c r="BJ114" s="25" t="s">
        <v>24</v>
      </c>
      <c r="BK114" s="216">
        <f t="shared" ref="BK114:BK119" si="19">ROUND(I114*H114,2)</f>
        <v>0</v>
      </c>
      <c r="BL114" s="25" t="s">
        <v>588</v>
      </c>
      <c r="BM114" s="25" t="s">
        <v>6367</v>
      </c>
    </row>
    <row r="115" spans="2:65" s="1" customFormat="1" ht="44.25" customHeight="1">
      <c r="B115" s="42"/>
      <c r="C115" s="205" t="s">
        <v>295</v>
      </c>
      <c r="D115" s="205" t="s">
        <v>230</v>
      </c>
      <c r="E115" s="206" t="s">
        <v>6368</v>
      </c>
      <c r="F115" s="207" t="s">
        <v>6369</v>
      </c>
      <c r="G115" s="208" t="s">
        <v>852</v>
      </c>
      <c r="H115" s="209">
        <v>1</v>
      </c>
      <c r="I115" s="210"/>
      <c r="J115" s="211">
        <f t="shared" si="10"/>
        <v>0</v>
      </c>
      <c r="K115" s="207" t="s">
        <v>3144</v>
      </c>
      <c r="L115" s="62"/>
      <c r="M115" s="212" t="s">
        <v>22</v>
      </c>
      <c r="N115" s="213" t="s">
        <v>50</v>
      </c>
      <c r="O115" s="43"/>
      <c r="P115" s="214">
        <f t="shared" si="11"/>
        <v>0</v>
      </c>
      <c r="Q115" s="214">
        <v>0</v>
      </c>
      <c r="R115" s="214">
        <f t="shared" si="12"/>
        <v>0</v>
      </c>
      <c r="S115" s="214">
        <v>0</v>
      </c>
      <c r="T115" s="215">
        <f t="shared" si="13"/>
        <v>0</v>
      </c>
      <c r="AR115" s="25" t="s">
        <v>588</v>
      </c>
      <c r="AT115" s="25" t="s">
        <v>230</v>
      </c>
      <c r="AU115" s="25" t="s">
        <v>24</v>
      </c>
      <c r="AY115" s="25" t="s">
        <v>228</v>
      </c>
      <c r="BE115" s="216">
        <f t="shared" si="14"/>
        <v>0</v>
      </c>
      <c r="BF115" s="216">
        <f t="shared" si="15"/>
        <v>0</v>
      </c>
      <c r="BG115" s="216">
        <f t="shared" si="16"/>
        <v>0</v>
      </c>
      <c r="BH115" s="216">
        <f t="shared" si="17"/>
        <v>0</v>
      </c>
      <c r="BI115" s="216">
        <f t="shared" si="18"/>
        <v>0</v>
      </c>
      <c r="BJ115" s="25" t="s">
        <v>24</v>
      </c>
      <c r="BK115" s="216">
        <f t="shared" si="19"/>
        <v>0</v>
      </c>
      <c r="BL115" s="25" t="s">
        <v>588</v>
      </c>
      <c r="BM115" s="25" t="s">
        <v>6370</v>
      </c>
    </row>
    <row r="116" spans="2:65" s="1" customFormat="1" ht="31.5" customHeight="1">
      <c r="B116" s="42"/>
      <c r="C116" s="205" t="s">
        <v>10</v>
      </c>
      <c r="D116" s="205" t="s">
        <v>230</v>
      </c>
      <c r="E116" s="206" t="s">
        <v>6371</v>
      </c>
      <c r="F116" s="207" t="s">
        <v>6372</v>
      </c>
      <c r="G116" s="208" t="s">
        <v>852</v>
      </c>
      <c r="H116" s="209">
        <v>1</v>
      </c>
      <c r="I116" s="210"/>
      <c r="J116" s="211">
        <f t="shared" si="10"/>
        <v>0</v>
      </c>
      <c r="K116" s="207" t="s">
        <v>3144</v>
      </c>
      <c r="L116" s="62"/>
      <c r="M116" s="212" t="s">
        <v>22</v>
      </c>
      <c r="N116" s="213" t="s">
        <v>50</v>
      </c>
      <c r="O116" s="43"/>
      <c r="P116" s="214">
        <f t="shared" si="11"/>
        <v>0</v>
      </c>
      <c r="Q116" s="214">
        <v>0</v>
      </c>
      <c r="R116" s="214">
        <f t="shared" si="12"/>
        <v>0</v>
      </c>
      <c r="S116" s="214">
        <v>0</v>
      </c>
      <c r="T116" s="215">
        <f t="shared" si="13"/>
        <v>0</v>
      </c>
      <c r="AR116" s="25" t="s">
        <v>588</v>
      </c>
      <c r="AT116" s="25" t="s">
        <v>230</v>
      </c>
      <c r="AU116" s="25" t="s">
        <v>24</v>
      </c>
      <c r="AY116" s="25" t="s">
        <v>228</v>
      </c>
      <c r="BE116" s="216">
        <f t="shared" si="14"/>
        <v>0</v>
      </c>
      <c r="BF116" s="216">
        <f t="shared" si="15"/>
        <v>0</v>
      </c>
      <c r="BG116" s="216">
        <f t="shared" si="16"/>
        <v>0</v>
      </c>
      <c r="BH116" s="216">
        <f t="shared" si="17"/>
        <v>0</v>
      </c>
      <c r="BI116" s="216">
        <f t="shared" si="18"/>
        <v>0</v>
      </c>
      <c r="BJ116" s="25" t="s">
        <v>24</v>
      </c>
      <c r="BK116" s="216">
        <f t="shared" si="19"/>
        <v>0</v>
      </c>
      <c r="BL116" s="25" t="s">
        <v>588</v>
      </c>
      <c r="BM116" s="25" t="s">
        <v>6373</v>
      </c>
    </row>
    <row r="117" spans="2:65" s="1" customFormat="1" ht="31.5" customHeight="1">
      <c r="B117" s="42"/>
      <c r="C117" s="205" t="s">
        <v>304</v>
      </c>
      <c r="D117" s="205" t="s">
        <v>230</v>
      </c>
      <c r="E117" s="206" t="s">
        <v>6374</v>
      </c>
      <c r="F117" s="207" t="s">
        <v>6375</v>
      </c>
      <c r="G117" s="208" t="s">
        <v>852</v>
      </c>
      <c r="H117" s="209">
        <v>1</v>
      </c>
      <c r="I117" s="210"/>
      <c r="J117" s="211">
        <f t="shared" si="10"/>
        <v>0</v>
      </c>
      <c r="K117" s="207" t="s">
        <v>3144</v>
      </c>
      <c r="L117" s="62"/>
      <c r="M117" s="212" t="s">
        <v>22</v>
      </c>
      <c r="N117" s="213" t="s">
        <v>50</v>
      </c>
      <c r="O117" s="43"/>
      <c r="P117" s="214">
        <f t="shared" si="11"/>
        <v>0</v>
      </c>
      <c r="Q117" s="214">
        <v>0</v>
      </c>
      <c r="R117" s="214">
        <f t="shared" si="12"/>
        <v>0</v>
      </c>
      <c r="S117" s="214">
        <v>0</v>
      </c>
      <c r="T117" s="215">
        <f t="shared" si="13"/>
        <v>0</v>
      </c>
      <c r="AR117" s="25" t="s">
        <v>588</v>
      </c>
      <c r="AT117" s="25" t="s">
        <v>230</v>
      </c>
      <c r="AU117" s="25" t="s">
        <v>24</v>
      </c>
      <c r="AY117" s="25" t="s">
        <v>228</v>
      </c>
      <c r="BE117" s="216">
        <f t="shared" si="14"/>
        <v>0</v>
      </c>
      <c r="BF117" s="216">
        <f t="shared" si="15"/>
        <v>0</v>
      </c>
      <c r="BG117" s="216">
        <f t="shared" si="16"/>
        <v>0</v>
      </c>
      <c r="BH117" s="216">
        <f t="shared" si="17"/>
        <v>0</v>
      </c>
      <c r="BI117" s="216">
        <f t="shared" si="18"/>
        <v>0</v>
      </c>
      <c r="BJ117" s="25" t="s">
        <v>24</v>
      </c>
      <c r="BK117" s="216">
        <f t="shared" si="19"/>
        <v>0</v>
      </c>
      <c r="BL117" s="25" t="s">
        <v>588</v>
      </c>
      <c r="BM117" s="25" t="s">
        <v>6376</v>
      </c>
    </row>
    <row r="118" spans="2:65" s="1" customFormat="1" ht="44.25" customHeight="1">
      <c r="B118" s="42"/>
      <c r="C118" s="205" t="s">
        <v>308</v>
      </c>
      <c r="D118" s="205" t="s">
        <v>230</v>
      </c>
      <c r="E118" s="206" t="s">
        <v>6377</v>
      </c>
      <c r="F118" s="207" t="s">
        <v>6378</v>
      </c>
      <c r="G118" s="208" t="s">
        <v>328</v>
      </c>
      <c r="H118" s="209">
        <v>910</v>
      </c>
      <c r="I118" s="210"/>
      <c r="J118" s="211">
        <f t="shared" si="10"/>
        <v>0</v>
      </c>
      <c r="K118" s="207" t="s">
        <v>3144</v>
      </c>
      <c r="L118" s="62"/>
      <c r="M118" s="212" t="s">
        <v>22</v>
      </c>
      <c r="N118" s="213" t="s">
        <v>50</v>
      </c>
      <c r="O118" s="43"/>
      <c r="P118" s="214">
        <f t="shared" si="11"/>
        <v>0</v>
      </c>
      <c r="Q118" s="214">
        <v>0</v>
      </c>
      <c r="R118" s="214">
        <f t="shared" si="12"/>
        <v>0</v>
      </c>
      <c r="S118" s="214">
        <v>0</v>
      </c>
      <c r="T118" s="215">
        <f t="shared" si="13"/>
        <v>0</v>
      </c>
      <c r="AR118" s="25" t="s">
        <v>588</v>
      </c>
      <c r="AT118" s="25" t="s">
        <v>230</v>
      </c>
      <c r="AU118" s="25" t="s">
        <v>24</v>
      </c>
      <c r="AY118" s="25" t="s">
        <v>228</v>
      </c>
      <c r="BE118" s="216">
        <f t="shared" si="14"/>
        <v>0</v>
      </c>
      <c r="BF118" s="216">
        <f t="shared" si="15"/>
        <v>0</v>
      </c>
      <c r="BG118" s="216">
        <f t="shared" si="16"/>
        <v>0</v>
      </c>
      <c r="BH118" s="216">
        <f t="shared" si="17"/>
        <v>0</v>
      </c>
      <c r="BI118" s="216">
        <f t="shared" si="18"/>
        <v>0</v>
      </c>
      <c r="BJ118" s="25" t="s">
        <v>24</v>
      </c>
      <c r="BK118" s="216">
        <f t="shared" si="19"/>
        <v>0</v>
      </c>
      <c r="BL118" s="25" t="s">
        <v>588</v>
      </c>
      <c r="BM118" s="25" t="s">
        <v>6379</v>
      </c>
    </row>
    <row r="119" spans="2:65" s="1" customFormat="1" ht="31.5" customHeight="1">
      <c r="B119" s="42"/>
      <c r="C119" s="205" t="s">
        <v>313</v>
      </c>
      <c r="D119" s="205" t="s">
        <v>230</v>
      </c>
      <c r="E119" s="206" t="s">
        <v>6380</v>
      </c>
      <c r="F119" s="207" t="s">
        <v>6381</v>
      </c>
      <c r="G119" s="208" t="s">
        <v>852</v>
      </c>
      <c r="H119" s="209">
        <v>400</v>
      </c>
      <c r="I119" s="210"/>
      <c r="J119" s="211">
        <f t="shared" si="10"/>
        <v>0</v>
      </c>
      <c r="K119" s="207" t="s">
        <v>3144</v>
      </c>
      <c r="L119" s="62"/>
      <c r="M119" s="212" t="s">
        <v>22</v>
      </c>
      <c r="N119" s="213" t="s">
        <v>50</v>
      </c>
      <c r="O119" s="43"/>
      <c r="P119" s="214">
        <f t="shared" si="11"/>
        <v>0</v>
      </c>
      <c r="Q119" s="214">
        <v>0</v>
      </c>
      <c r="R119" s="214">
        <f t="shared" si="12"/>
        <v>0</v>
      </c>
      <c r="S119" s="214">
        <v>0</v>
      </c>
      <c r="T119" s="215">
        <f t="shared" si="13"/>
        <v>0</v>
      </c>
      <c r="AR119" s="25" t="s">
        <v>588</v>
      </c>
      <c r="AT119" s="25" t="s">
        <v>230</v>
      </c>
      <c r="AU119" s="25" t="s">
        <v>24</v>
      </c>
      <c r="AY119" s="25" t="s">
        <v>228</v>
      </c>
      <c r="BE119" s="216">
        <f t="shared" si="14"/>
        <v>0</v>
      </c>
      <c r="BF119" s="216">
        <f t="shared" si="15"/>
        <v>0</v>
      </c>
      <c r="BG119" s="216">
        <f t="shared" si="16"/>
        <v>0</v>
      </c>
      <c r="BH119" s="216">
        <f t="shared" si="17"/>
        <v>0</v>
      </c>
      <c r="BI119" s="216">
        <f t="shared" si="18"/>
        <v>0</v>
      </c>
      <c r="BJ119" s="25" t="s">
        <v>24</v>
      </c>
      <c r="BK119" s="216">
        <f t="shared" si="19"/>
        <v>0</v>
      </c>
      <c r="BL119" s="25" t="s">
        <v>588</v>
      </c>
      <c r="BM119" s="25" t="s">
        <v>6382</v>
      </c>
    </row>
    <row r="120" spans="2:65" s="14" customFormat="1" ht="13.5">
      <c r="B120" s="257"/>
      <c r="C120" s="258"/>
      <c r="D120" s="229" t="s">
        <v>237</v>
      </c>
      <c r="E120" s="259" t="s">
        <v>22</v>
      </c>
      <c r="F120" s="260" t="s">
        <v>6383</v>
      </c>
      <c r="G120" s="258"/>
      <c r="H120" s="261" t="s">
        <v>22</v>
      </c>
      <c r="I120" s="262"/>
      <c r="J120" s="258"/>
      <c r="K120" s="258"/>
      <c r="L120" s="263"/>
      <c r="M120" s="264"/>
      <c r="N120" s="265"/>
      <c r="O120" s="265"/>
      <c r="P120" s="265"/>
      <c r="Q120" s="265"/>
      <c r="R120" s="265"/>
      <c r="S120" s="265"/>
      <c r="T120" s="266"/>
      <c r="AT120" s="267" t="s">
        <v>237</v>
      </c>
      <c r="AU120" s="267" t="s">
        <v>24</v>
      </c>
      <c r="AV120" s="14" t="s">
        <v>24</v>
      </c>
      <c r="AW120" s="14" t="s">
        <v>42</v>
      </c>
      <c r="AX120" s="14" t="s">
        <v>79</v>
      </c>
      <c r="AY120" s="267" t="s">
        <v>228</v>
      </c>
    </row>
    <row r="121" spans="2:65" s="12" customFormat="1" ht="13.5">
      <c r="B121" s="217"/>
      <c r="C121" s="218"/>
      <c r="D121" s="229" t="s">
        <v>237</v>
      </c>
      <c r="E121" s="230" t="s">
        <v>22</v>
      </c>
      <c r="F121" s="231" t="s">
        <v>1670</v>
      </c>
      <c r="G121" s="218"/>
      <c r="H121" s="232">
        <v>400</v>
      </c>
      <c r="I121" s="223"/>
      <c r="J121" s="218"/>
      <c r="K121" s="218"/>
      <c r="L121" s="224"/>
      <c r="M121" s="225"/>
      <c r="N121" s="226"/>
      <c r="O121" s="226"/>
      <c r="P121" s="226"/>
      <c r="Q121" s="226"/>
      <c r="R121" s="226"/>
      <c r="S121" s="226"/>
      <c r="T121" s="227"/>
      <c r="AT121" s="228" t="s">
        <v>237</v>
      </c>
      <c r="AU121" s="228" t="s">
        <v>24</v>
      </c>
      <c r="AV121" s="12" t="s">
        <v>87</v>
      </c>
      <c r="AW121" s="12" t="s">
        <v>42</v>
      </c>
      <c r="AX121" s="12" t="s">
        <v>79</v>
      </c>
      <c r="AY121" s="228" t="s">
        <v>228</v>
      </c>
    </row>
    <row r="122" spans="2:65" s="13" customFormat="1" ht="13.5">
      <c r="B122" s="243"/>
      <c r="C122" s="244"/>
      <c r="D122" s="219" t="s">
        <v>237</v>
      </c>
      <c r="E122" s="245" t="s">
        <v>22</v>
      </c>
      <c r="F122" s="246" t="s">
        <v>358</v>
      </c>
      <c r="G122" s="244"/>
      <c r="H122" s="247">
        <v>400</v>
      </c>
      <c r="I122" s="248"/>
      <c r="J122" s="244"/>
      <c r="K122" s="244"/>
      <c r="L122" s="249"/>
      <c r="M122" s="250"/>
      <c r="N122" s="251"/>
      <c r="O122" s="251"/>
      <c r="P122" s="251"/>
      <c r="Q122" s="251"/>
      <c r="R122" s="251"/>
      <c r="S122" s="251"/>
      <c r="T122" s="252"/>
      <c r="AT122" s="253" t="s">
        <v>237</v>
      </c>
      <c r="AU122" s="253" t="s">
        <v>24</v>
      </c>
      <c r="AV122" s="13" t="s">
        <v>235</v>
      </c>
      <c r="AW122" s="13" t="s">
        <v>42</v>
      </c>
      <c r="AX122" s="13" t="s">
        <v>24</v>
      </c>
      <c r="AY122" s="253" t="s">
        <v>228</v>
      </c>
    </row>
    <row r="123" spans="2:65" s="1" customFormat="1" ht="31.5" customHeight="1">
      <c r="B123" s="42"/>
      <c r="C123" s="205" t="s">
        <v>319</v>
      </c>
      <c r="D123" s="205" t="s">
        <v>230</v>
      </c>
      <c r="E123" s="206" t="s">
        <v>6384</v>
      </c>
      <c r="F123" s="207" t="s">
        <v>6385</v>
      </c>
      <c r="G123" s="208" t="s">
        <v>852</v>
      </c>
      <c r="H123" s="209">
        <v>29</v>
      </c>
      <c r="I123" s="210"/>
      <c r="J123" s="211">
        <f>ROUND(I123*H123,2)</f>
        <v>0</v>
      </c>
      <c r="K123" s="207" t="s">
        <v>3144</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6386</v>
      </c>
    </row>
    <row r="124" spans="2:65" s="1" customFormat="1" ht="40.5">
      <c r="B124" s="42"/>
      <c r="C124" s="64"/>
      <c r="D124" s="219" t="s">
        <v>640</v>
      </c>
      <c r="E124" s="64"/>
      <c r="F124" s="280" t="s">
        <v>6387</v>
      </c>
      <c r="G124" s="64"/>
      <c r="H124" s="64"/>
      <c r="I124" s="173"/>
      <c r="J124" s="64"/>
      <c r="K124" s="64"/>
      <c r="L124" s="62"/>
      <c r="M124" s="255"/>
      <c r="N124" s="43"/>
      <c r="O124" s="43"/>
      <c r="P124" s="43"/>
      <c r="Q124" s="43"/>
      <c r="R124" s="43"/>
      <c r="S124" s="43"/>
      <c r="T124" s="79"/>
      <c r="AT124" s="25" t="s">
        <v>640</v>
      </c>
      <c r="AU124" s="25" t="s">
        <v>24</v>
      </c>
    </row>
    <row r="125" spans="2:65" s="1" customFormat="1" ht="31.5" customHeight="1">
      <c r="B125" s="42"/>
      <c r="C125" s="205" t="s">
        <v>325</v>
      </c>
      <c r="D125" s="205" t="s">
        <v>230</v>
      </c>
      <c r="E125" s="206" t="s">
        <v>6388</v>
      </c>
      <c r="F125" s="207" t="s">
        <v>6389</v>
      </c>
      <c r="G125" s="208" t="s">
        <v>852</v>
      </c>
      <c r="H125" s="209">
        <v>16</v>
      </c>
      <c r="I125" s="210"/>
      <c r="J125" s="211">
        <f>ROUND(I125*H125,2)</f>
        <v>0</v>
      </c>
      <c r="K125" s="207" t="s">
        <v>3144</v>
      </c>
      <c r="L125" s="62"/>
      <c r="M125" s="212" t="s">
        <v>22</v>
      </c>
      <c r="N125" s="213" t="s">
        <v>50</v>
      </c>
      <c r="O125" s="43"/>
      <c r="P125" s="214">
        <f>O125*H125</f>
        <v>0</v>
      </c>
      <c r="Q125" s="214">
        <v>0</v>
      </c>
      <c r="R125" s="214">
        <f>Q125*H125</f>
        <v>0</v>
      </c>
      <c r="S125" s="214">
        <v>0</v>
      </c>
      <c r="T125" s="215">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6390</v>
      </c>
    </row>
    <row r="126" spans="2:65" s="1" customFormat="1" ht="31.5" customHeight="1">
      <c r="B126" s="42"/>
      <c r="C126" s="205" t="s">
        <v>9</v>
      </c>
      <c r="D126" s="205" t="s">
        <v>230</v>
      </c>
      <c r="E126" s="206" t="s">
        <v>6391</v>
      </c>
      <c r="F126" s="207" t="s">
        <v>6392</v>
      </c>
      <c r="G126" s="208" t="s">
        <v>852</v>
      </c>
      <c r="H126" s="209">
        <v>16</v>
      </c>
      <c r="I126" s="210"/>
      <c r="J126" s="211">
        <f>ROUND(I126*H126,2)</f>
        <v>0</v>
      </c>
      <c r="K126" s="207" t="s">
        <v>3144</v>
      </c>
      <c r="L126" s="62"/>
      <c r="M126" s="212" t="s">
        <v>22</v>
      </c>
      <c r="N126" s="213" t="s">
        <v>50</v>
      </c>
      <c r="O126" s="43"/>
      <c r="P126" s="214">
        <f>O126*H126</f>
        <v>0</v>
      </c>
      <c r="Q126" s="214">
        <v>0</v>
      </c>
      <c r="R126" s="214">
        <f>Q126*H126</f>
        <v>0</v>
      </c>
      <c r="S126" s="214">
        <v>0</v>
      </c>
      <c r="T126" s="215">
        <f>S126*H126</f>
        <v>0</v>
      </c>
      <c r="AR126" s="25" t="s">
        <v>588</v>
      </c>
      <c r="AT126" s="25" t="s">
        <v>230</v>
      </c>
      <c r="AU126" s="25" t="s">
        <v>24</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588</v>
      </c>
      <c r="BM126" s="25" t="s">
        <v>6393</v>
      </c>
    </row>
    <row r="127" spans="2:65" s="1" customFormat="1" ht="40.5">
      <c r="B127" s="42"/>
      <c r="C127" s="64"/>
      <c r="D127" s="229" t="s">
        <v>640</v>
      </c>
      <c r="E127" s="64"/>
      <c r="F127" s="254" t="s">
        <v>6394</v>
      </c>
      <c r="G127" s="64"/>
      <c r="H127" s="64"/>
      <c r="I127" s="173"/>
      <c r="J127" s="64"/>
      <c r="K127" s="64"/>
      <c r="L127" s="62"/>
      <c r="M127" s="255"/>
      <c r="N127" s="43"/>
      <c r="O127" s="43"/>
      <c r="P127" s="43"/>
      <c r="Q127" s="43"/>
      <c r="R127" s="43"/>
      <c r="S127" s="43"/>
      <c r="T127" s="79"/>
      <c r="AT127" s="25" t="s">
        <v>640</v>
      </c>
      <c r="AU127" s="25" t="s">
        <v>24</v>
      </c>
    </row>
    <row r="128" spans="2:65" s="11" customFormat="1" ht="37.35" customHeight="1">
      <c r="B128" s="188"/>
      <c r="C128" s="189"/>
      <c r="D128" s="202" t="s">
        <v>78</v>
      </c>
      <c r="E128" s="296" t="s">
        <v>3140</v>
      </c>
      <c r="F128" s="296" t="s">
        <v>6395</v>
      </c>
      <c r="G128" s="189"/>
      <c r="H128" s="189"/>
      <c r="I128" s="192"/>
      <c r="J128" s="297">
        <f>BK128</f>
        <v>0</v>
      </c>
      <c r="K128" s="189"/>
      <c r="L128" s="194"/>
      <c r="M128" s="195"/>
      <c r="N128" s="196"/>
      <c r="O128" s="196"/>
      <c r="P128" s="197">
        <f>SUM(P129:P138)</f>
        <v>0</v>
      </c>
      <c r="Q128" s="196"/>
      <c r="R128" s="197">
        <f>SUM(R129:R138)</f>
        <v>0</v>
      </c>
      <c r="S128" s="196"/>
      <c r="T128" s="198">
        <f>SUM(T129:T138)</f>
        <v>0</v>
      </c>
      <c r="AR128" s="199" t="s">
        <v>101</v>
      </c>
      <c r="AT128" s="200" t="s">
        <v>78</v>
      </c>
      <c r="AU128" s="200" t="s">
        <v>79</v>
      </c>
      <c r="AY128" s="199" t="s">
        <v>228</v>
      </c>
      <c r="BK128" s="201">
        <f>SUM(BK129:BK138)</f>
        <v>0</v>
      </c>
    </row>
    <row r="129" spans="2:65" s="1" customFormat="1" ht="22.5" customHeight="1">
      <c r="B129" s="42"/>
      <c r="C129" s="205" t="s">
        <v>335</v>
      </c>
      <c r="D129" s="205" t="s">
        <v>230</v>
      </c>
      <c r="E129" s="206" t="s">
        <v>6396</v>
      </c>
      <c r="F129" s="207" t="s">
        <v>6397</v>
      </c>
      <c r="G129" s="208" t="s">
        <v>852</v>
      </c>
      <c r="H129" s="209">
        <v>130</v>
      </c>
      <c r="I129" s="210"/>
      <c r="J129" s="211">
        <f t="shared" ref="J129:J137" si="20">ROUND(I129*H129,2)</f>
        <v>0</v>
      </c>
      <c r="K129" s="207" t="s">
        <v>3144</v>
      </c>
      <c r="L129" s="62"/>
      <c r="M129" s="212" t="s">
        <v>22</v>
      </c>
      <c r="N129" s="213" t="s">
        <v>50</v>
      </c>
      <c r="O129" s="43"/>
      <c r="P129" s="214">
        <f t="shared" ref="P129:P137" si="21">O129*H129</f>
        <v>0</v>
      </c>
      <c r="Q129" s="214">
        <v>0</v>
      </c>
      <c r="R129" s="214">
        <f t="shared" ref="R129:R137" si="22">Q129*H129</f>
        <v>0</v>
      </c>
      <c r="S129" s="214">
        <v>0</v>
      </c>
      <c r="T129" s="215">
        <f t="shared" ref="T129:T137" si="23">S129*H129</f>
        <v>0</v>
      </c>
      <c r="AR129" s="25" t="s">
        <v>588</v>
      </c>
      <c r="AT129" s="25" t="s">
        <v>230</v>
      </c>
      <c r="AU129" s="25" t="s">
        <v>24</v>
      </c>
      <c r="AY129" s="25" t="s">
        <v>228</v>
      </c>
      <c r="BE129" s="216">
        <f t="shared" ref="BE129:BE137" si="24">IF(N129="základní",J129,0)</f>
        <v>0</v>
      </c>
      <c r="BF129" s="216">
        <f t="shared" ref="BF129:BF137" si="25">IF(N129="snížená",J129,0)</f>
        <v>0</v>
      </c>
      <c r="BG129" s="216">
        <f t="shared" ref="BG129:BG137" si="26">IF(N129="zákl. přenesená",J129,0)</f>
        <v>0</v>
      </c>
      <c r="BH129" s="216">
        <f t="shared" ref="BH129:BH137" si="27">IF(N129="sníž. přenesená",J129,0)</f>
        <v>0</v>
      </c>
      <c r="BI129" s="216">
        <f t="shared" ref="BI129:BI137" si="28">IF(N129="nulová",J129,0)</f>
        <v>0</v>
      </c>
      <c r="BJ129" s="25" t="s">
        <v>24</v>
      </c>
      <c r="BK129" s="216">
        <f t="shared" ref="BK129:BK137" si="29">ROUND(I129*H129,2)</f>
        <v>0</v>
      </c>
      <c r="BL129" s="25" t="s">
        <v>588</v>
      </c>
      <c r="BM129" s="25" t="s">
        <v>6398</v>
      </c>
    </row>
    <row r="130" spans="2:65" s="1" customFormat="1" ht="22.5" customHeight="1">
      <c r="B130" s="42"/>
      <c r="C130" s="205" t="s">
        <v>340</v>
      </c>
      <c r="D130" s="205" t="s">
        <v>230</v>
      </c>
      <c r="E130" s="206" t="s">
        <v>6399</v>
      </c>
      <c r="F130" s="207" t="s">
        <v>6400</v>
      </c>
      <c r="G130" s="208" t="s">
        <v>852</v>
      </c>
      <c r="H130" s="209">
        <v>19</v>
      </c>
      <c r="I130" s="210"/>
      <c r="J130" s="211">
        <f t="shared" si="20"/>
        <v>0</v>
      </c>
      <c r="K130" s="207" t="s">
        <v>3144</v>
      </c>
      <c r="L130" s="62"/>
      <c r="M130" s="212" t="s">
        <v>22</v>
      </c>
      <c r="N130" s="213" t="s">
        <v>50</v>
      </c>
      <c r="O130" s="43"/>
      <c r="P130" s="214">
        <f t="shared" si="21"/>
        <v>0</v>
      </c>
      <c r="Q130" s="214">
        <v>0</v>
      </c>
      <c r="R130" s="214">
        <f t="shared" si="22"/>
        <v>0</v>
      </c>
      <c r="S130" s="214">
        <v>0</v>
      </c>
      <c r="T130" s="215">
        <f t="shared" si="23"/>
        <v>0</v>
      </c>
      <c r="AR130" s="25" t="s">
        <v>588</v>
      </c>
      <c r="AT130" s="25" t="s">
        <v>230</v>
      </c>
      <c r="AU130" s="25" t="s">
        <v>24</v>
      </c>
      <c r="AY130" s="25" t="s">
        <v>228</v>
      </c>
      <c r="BE130" s="216">
        <f t="shared" si="24"/>
        <v>0</v>
      </c>
      <c r="BF130" s="216">
        <f t="shared" si="25"/>
        <v>0</v>
      </c>
      <c r="BG130" s="216">
        <f t="shared" si="26"/>
        <v>0</v>
      </c>
      <c r="BH130" s="216">
        <f t="shared" si="27"/>
        <v>0</v>
      </c>
      <c r="BI130" s="216">
        <f t="shared" si="28"/>
        <v>0</v>
      </c>
      <c r="BJ130" s="25" t="s">
        <v>24</v>
      </c>
      <c r="BK130" s="216">
        <f t="shared" si="29"/>
        <v>0</v>
      </c>
      <c r="BL130" s="25" t="s">
        <v>588</v>
      </c>
      <c r="BM130" s="25" t="s">
        <v>6401</v>
      </c>
    </row>
    <row r="131" spans="2:65" s="1" customFormat="1" ht="22.5" customHeight="1">
      <c r="B131" s="42"/>
      <c r="C131" s="205" t="s">
        <v>344</v>
      </c>
      <c r="D131" s="205" t="s">
        <v>230</v>
      </c>
      <c r="E131" s="206" t="s">
        <v>6402</v>
      </c>
      <c r="F131" s="207" t="s">
        <v>6403</v>
      </c>
      <c r="G131" s="208" t="s">
        <v>852</v>
      </c>
      <c r="H131" s="209">
        <v>8</v>
      </c>
      <c r="I131" s="210"/>
      <c r="J131" s="211">
        <f t="shared" si="20"/>
        <v>0</v>
      </c>
      <c r="K131" s="207" t="s">
        <v>3144</v>
      </c>
      <c r="L131" s="62"/>
      <c r="M131" s="212" t="s">
        <v>22</v>
      </c>
      <c r="N131" s="213" t="s">
        <v>50</v>
      </c>
      <c r="O131" s="43"/>
      <c r="P131" s="214">
        <f t="shared" si="21"/>
        <v>0</v>
      </c>
      <c r="Q131" s="214">
        <v>0</v>
      </c>
      <c r="R131" s="214">
        <f t="shared" si="22"/>
        <v>0</v>
      </c>
      <c r="S131" s="214">
        <v>0</v>
      </c>
      <c r="T131" s="215">
        <f t="shared" si="23"/>
        <v>0</v>
      </c>
      <c r="AR131" s="25" t="s">
        <v>588</v>
      </c>
      <c r="AT131" s="25" t="s">
        <v>230</v>
      </c>
      <c r="AU131" s="25" t="s">
        <v>24</v>
      </c>
      <c r="AY131" s="25" t="s">
        <v>228</v>
      </c>
      <c r="BE131" s="216">
        <f t="shared" si="24"/>
        <v>0</v>
      </c>
      <c r="BF131" s="216">
        <f t="shared" si="25"/>
        <v>0</v>
      </c>
      <c r="BG131" s="216">
        <f t="shared" si="26"/>
        <v>0</v>
      </c>
      <c r="BH131" s="216">
        <f t="shared" si="27"/>
        <v>0</v>
      </c>
      <c r="BI131" s="216">
        <f t="shared" si="28"/>
        <v>0</v>
      </c>
      <c r="BJ131" s="25" t="s">
        <v>24</v>
      </c>
      <c r="BK131" s="216">
        <f t="shared" si="29"/>
        <v>0</v>
      </c>
      <c r="BL131" s="25" t="s">
        <v>588</v>
      </c>
      <c r="BM131" s="25" t="s">
        <v>6404</v>
      </c>
    </row>
    <row r="132" spans="2:65" s="1" customFormat="1" ht="22.5" customHeight="1">
      <c r="B132" s="42"/>
      <c r="C132" s="205" t="s">
        <v>348</v>
      </c>
      <c r="D132" s="205" t="s">
        <v>230</v>
      </c>
      <c r="E132" s="206" t="s">
        <v>6405</v>
      </c>
      <c r="F132" s="207" t="s">
        <v>6406</v>
      </c>
      <c r="G132" s="208" t="s">
        <v>852</v>
      </c>
      <c r="H132" s="209">
        <v>6</v>
      </c>
      <c r="I132" s="210"/>
      <c r="J132" s="211">
        <f t="shared" si="20"/>
        <v>0</v>
      </c>
      <c r="K132" s="207" t="s">
        <v>3144</v>
      </c>
      <c r="L132" s="62"/>
      <c r="M132" s="212" t="s">
        <v>22</v>
      </c>
      <c r="N132" s="213" t="s">
        <v>50</v>
      </c>
      <c r="O132" s="43"/>
      <c r="P132" s="214">
        <f t="shared" si="21"/>
        <v>0</v>
      </c>
      <c r="Q132" s="214">
        <v>0</v>
      </c>
      <c r="R132" s="214">
        <f t="shared" si="22"/>
        <v>0</v>
      </c>
      <c r="S132" s="214">
        <v>0</v>
      </c>
      <c r="T132" s="215">
        <f t="shared" si="23"/>
        <v>0</v>
      </c>
      <c r="AR132" s="25" t="s">
        <v>588</v>
      </c>
      <c r="AT132" s="25" t="s">
        <v>230</v>
      </c>
      <c r="AU132" s="25" t="s">
        <v>24</v>
      </c>
      <c r="AY132" s="25" t="s">
        <v>228</v>
      </c>
      <c r="BE132" s="216">
        <f t="shared" si="24"/>
        <v>0</v>
      </c>
      <c r="BF132" s="216">
        <f t="shared" si="25"/>
        <v>0</v>
      </c>
      <c r="BG132" s="216">
        <f t="shared" si="26"/>
        <v>0</v>
      </c>
      <c r="BH132" s="216">
        <f t="shared" si="27"/>
        <v>0</v>
      </c>
      <c r="BI132" s="216">
        <f t="shared" si="28"/>
        <v>0</v>
      </c>
      <c r="BJ132" s="25" t="s">
        <v>24</v>
      </c>
      <c r="BK132" s="216">
        <f t="shared" si="29"/>
        <v>0</v>
      </c>
      <c r="BL132" s="25" t="s">
        <v>588</v>
      </c>
      <c r="BM132" s="25" t="s">
        <v>6407</v>
      </c>
    </row>
    <row r="133" spans="2:65" s="1" customFormat="1" ht="22.5" customHeight="1">
      <c r="B133" s="42"/>
      <c r="C133" s="205" t="s">
        <v>359</v>
      </c>
      <c r="D133" s="205" t="s">
        <v>230</v>
      </c>
      <c r="E133" s="206" t="s">
        <v>6408</v>
      </c>
      <c r="F133" s="207" t="s">
        <v>6409</v>
      </c>
      <c r="G133" s="208" t="s">
        <v>852</v>
      </c>
      <c r="H133" s="209">
        <v>1</v>
      </c>
      <c r="I133" s="210"/>
      <c r="J133" s="211">
        <f t="shared" si="20"/>
        <v>0</v>
      </c>
      <c r="K133" s="207" t="s">
        <v>3144</v>
      </c>
      <c r="L133" s="62"/>
      <c r="M133" s="212" t="s">
        <v>22</v>
      </c>
      <c r="N133" s="213" t="s">
        <v>50</v>
      </c>
      <c r="O133" s="43"/>
      <c r="P133" s="214">
        <f t="shared" si="21"/>
        <v>0</v>
      </c>
      <c r="Q133" s="214">
        <v>0</v>
      </c>
      <c r="R133" s="214">
        <f t="shared" si="22"/>
        <v>0</v>
      </c>
      <c r="S133" s="214">
        <v>0</v>
      </c>
      <c r="T133" s="215">
        <f t="shared" si="23"/>
        <v>0</v>
      </c>
      <c r="AR133" s="25" t="s">
        <v>588</v>
      </c>
      <c r="AT133" s="25" t="s">
        <v>230</v>
      </c>
      <c r="AU133" s="25" t="s">
        <v>24</v>
      </c>
      <c r="AY133" s="25" t="s">
        <v>228</v>
      </c>
      <c r="BE133" s="216">
        <f t="shared" si="24"/>
        <v>0</v>
      </c>
      <c r="BF133" s="216">
        <f t="shared" si="25"/>
        <v>0</v>
      </c>
      <c r="BG133" s="216">
        <f t="shared" si="26"/>
        <v>0</v>
      </c>
      <c r="BH133" s="216">
        <f t="shared" si="27"/>
        <v>0</v>
      </c>
      <c r="BI133" s="216">
        <f t="shared" si="28"/>
        <v>0</v>
      </c>
      <c r="BJ133" s="25" t="s">
        <v>24</v>
      </c>
      <c r="BK133" s="216">
        <f t="shared" si="29"/>
        <v>0</v>
      </c>
      <c r="BL133" s="25" t="s">
        <v>588</v>
      </c>
      <c r="BM133" s="25" t="s">
        <v>6410</v>
      </c>
    </row>
    <row r="134" spans="2:65" s="1" customFormat="1" ht="22.5" customHeight="1">
      <c r="B134" s="42"/>
      <c r="C134" s="205" t="s">
        <v>364</v>
      </c>
      <c r="D134" s="205" t="s">
        <v>230</v>
      </c>
      <c r="E134" s="206" t="s">
        <v>6411</v>
      </c>
      <c r="F134" s="207" t="s">
        <v>6412</v>
      </c>
      <c r="G134" s="208" t="s">
        <v>852</v>
      </c>
      <c r="H134" s="209">
        <v>23</v>
      </c>
      <c r="I134" s="210"/>
      <c r="J134" s="211">
        <f t="shared" si="20"/>
        <v>0</v>
      </c>
      <c r="K134" s="207" t="s">
        <v>3144</v>
      </c>
      <c r="L134" s="62"/>
      <c r="M134" s="212" t="s">
        <v>22</v>
      </c>
      <c r="N134" s="213" t="s">
        <v>50</v>
      </c>
      <c r="O134" s="43"/>
      <c r="P134" s="214">
        <f t="shared" si="21"/>
        <v>0</v>
      </c>
      <c r="Q134" s="214">
        <v>0</v>
      </c>
      <c r="R134" s="214">
        <f t="shared" si="22"/>
        <v>0</v>
      </c>
      <c r="S134" s="214">
        <v>0</v>
      </c>
      <c r="T134" s="215">
        <f t="shared" si="23"/>
        <v>0</v>
      </c>
      <c r="AR134" s="25" t="s">
        <v>588</v>
      </c>
      <c r="AT134" s="25" t="s">
        <v>230</v>
      </c>
      <c r="AU134" s="25" t="s">
        <v>24</v>
      </c>
      <c r="AY134" s="25" t="s">
        <v>228</v>
      </c>
      <c r="BE134" s="216">
        <f t="shared" si="24"/>
        <v>0</v>
      </c>
      <c r="BF134" s="216">
        <f t="shared" si="25"/>
        <v>0</v>
      </c>
      <c r="BG134" s="216">
        <f t="shared" si="26"/>
        <v>0</v>
      </c>
      <c r="BH134" s="216">
        <f t="shared" si="27"/>
        <v>0</v>
      </c>
      <c r="BI134" s="216">
        <f t="shared" si="28"/>
        <v>0</v>
      </c>
      <c r="BJ134" s="25" t="s">
        <v>24</v>
      </c>
      <c r="BK134" s="216">
        <f t="shared" si="29"/>
        <v>0</v>
      </c>
      <c r="BL134" s="25" t="s">
        <v>588</v>
      </c>
      <c r="BM134" s="25" t="s">
        <v>6413</v>
      </c>
    </row>
    <row r="135" spans="2:65" s="1" customFormat="1" ht="22.5" customHeight="1">
      <c r="B135" s="42"/>
      <c r="C135" s="205" t="s">
        <v>381</v>
      </c>
      <c r="D135" s="205" t="s">
        <v>230</v>
      </c>
      <c r="E135" s="206" t="s">
        <v>6414</v>
      </c>
      <c r="F135" s="207" t="s">
        <v>6415</v>
      </c>
      <c r="G135" s="208" t="s">
        <v>852</v>
      </c>
      <c r="H135" s="209">
        <v>5</v>
      </c>
      <c r="I135" s="210"/>
      <c r="J135" s="211">
        <f t="shared" si="20"/>
        <v>0</v>
      </c>
      <c r="K135" s="207" t="s">
        <v>3144</v>
      </c>
      <c r="L135" s="62"/>
      <c r="M135" s="212" t="s">
        <v>22</v>
      </c>
      <c r="N135" s="213" t="s">
        <v>50</v>
      </c>
      <c r="O135" s="43"/>
      <c r="P135" s="214">
        <f t="shared" si="21"/>
        <v>0</v>
      </c>
      <c r="Q135" s="214">
        <v>0</v>
      </c>
      <c r="R135" s="214">
        <f t="shared" si="22"/>
        <v>0</v>
      </c>
      <c r="S135" s="214">
        <v>0</v>
      </c>
      <c r="T135" s="215">
        <f t="shared" si="23"/>
        <v>0</v>
      </c>
      <c r="AR135" s="25" t="s">
        <v>588</v>
      </c>
      <c r="AT135" s="25" t="s">
        <v>230</v>
      </c>
      <c r="AU135" s="25" t="s">
        <v>24</v>
      </c>
      <c r="AY135" s="25" t="s">
        <v>228</v>
      </c>
      <c r="BE135" s="216">
        <f t="shared" si="24"/>
        <v>0</v>
      </c>
      <c r="BF135" s="216">
        <f t="shared" si="25"/>
        <v>0</v>
      </c>
      <c r="BG135" s="216">
        <f t="shared" si="26"/>
        <v>0</v>
      </c>
      <c r="BH135" s="216">
        <f t="shared" si="27"/>
        <v>0</v>
      </c>
      <c r="BI135" s="216">
        <f t="shared" si="28"/>
        <v>0</v>
      </c>
      <c r="BJ135" s="25" t="s">
        <v>24</v>
      </c>
      <c r="BK135" s="216">
        <f t="shared" si="29"/>
        <v>0</v>
      </c>
      <c r="BL135" s="25" t="s">
        <v>588</v>
      </c>
      <c r="BM135" s="25" t="s">
        <v>6416</v>
      </c>
    </row>
    <row r="136" spans="2:65" s="1" customFormat="1" ht="22.5" customHeight="1">
      <c r="B136" s="42"/>
      <c r="C136" s="205" t="s">
        <v>386</v>
      </c>
      <c r="D136" s="205" t="s">
        <v>230</v>
      </c>
      <c r="E136" s="206" t="s">
        <v>6417</v>
      </c>
      <c r="F136" s="207" t="s">
        <v>6418</v>
      </c>
      <c r="G136" s="208" t="s">
        <v>852</v>
      </c>
      <c r="H136" s="209">
        <v>6</v>
      </c>
      <c r="I136" s="210"/>
      <c r="J136" s="211">
        <f t="shared" si="20"/>
        <v>0</v>
      </c>
      <c r="K136" s="207" t="s">
        <v>3144</v>
      </c>
      <c r="L136" s="62"/>
      <c r="M136" s="212" t="s">
        <v>22</v>
      </c>
      <c r="N136" s="213" t="s">
        <v>50</v>
      </c>
      <c r="O136" s="43"/>
      <c r="P136" s="214">
        <f t="shared" si="21"/>
        <v>0</v>
      </c>
      <c r="Q136" s="214">
        <v>0</v>
      </c>
      <c r="R136" s="214">
        <f t="shared" si="22"/>
        <v>0</v>
      </c>
      <c r="S136" s="214">
        <v>0</v>
      </c>
      <c r="T136" s="215">
        <f t="shared" si="23"/>
        <v>0</v>
      </c>
      <c r="AR136" s="25" t="s">
        <v>588</v>
      </c>
      <c r="AT136" s="25" t="s">
        <v>230</v>
      </c>
      <c r="AU136" s="25" t="s">
        <v>24</v>
      </c>
      <c r="AY136" s="25" t="s">
        <v>228</v>
      </c>
      <c r="BE136" s="216">
        <f t="shared" si="24"/>
        <v>0</v>
      </c>
      <c r="BF136" s="216">
        <f t="shared" si="25"/>
        <v>0</v>
      </c>
      <c r="BG136" s="216">
        <f t="shared" si="26"/>
        <v>0</v>
      </c>
      <c r="BH136" s="216">
        <f t="shared" si="27"/>
        <v>0</v>
      </c>
      <c r="BI136" s="216">
        <f t="shared" si="28"/>
        <v>0</v>
      </c>
      <c r="BJ136" s="25" t="s">
        <v>24</v>
      </c>
      <c r="BK136" s="216">
        <f t="shared" si="29"/>
        <v>0</v>
      </c>
      <c r="BL136" s="25" t="s">
        <v>588</v>
      </c>
      <c r="BM136" s="25" t="s">
        <v>6419</v>
      </c>
    </row>
    <row r="137" spans="2:65" s="1" customFormat="1" ht="22.5" customHeight="1">
      <c r="B137" s="42"/>
      <c r="C137" s="205" t="s">
        <v>395</v>
      </c>
      <c r="D137" s="205" t="s">
        <v>230</v>
      </c>
      <c r="E137" s="206" t="s">
        <v>6420</v>
      </c>
      <c r="F137" s="207" t="s">
        <v>6421</v>
      </c>
      <c r="G137" s="208" t="s">
        <v>852</v>
      </c>
      <c r="H137" s="209">
        <v>3</v>
      </c>
      <c r="I137" s="210"/>
      <c r="J137" s="211">
        <f t="shared" si="20"/>
        <v>0</v>
      </c>
      <c r="K137" s="207" t="s">
        <v>3144</v>
      </c>
      <c r="L137" s="62"/>
      <c r="M137" s="212" t="s">
        <v>22</v>
      </c>
      <c r="N137" s="213" t="s">
        <v>50</v>
      </c>
      <c r="O137" s="43"/>
      <c r="P137" s="214">
        <f t="shared" si="21"/>
        <v>0</v>
      </c>
      <c r="Q137" s="214">
        <v>0</v>
      </c>
      <c r="R137" s="214">
        <f t="shared" si="22"/>
        <v>0</v>
      </c>
      <c r="S137" s="214">
        <v>0</v>
      </c>
      <c r="T137" s="215">
        <f t="shared" si="23"/>
        <v>0</v>
      </c>
      <c r="AR137" s="25" t="s">
        <v>588</v>
      </c>
      <c r="AT137" s="25" t="s">
        <v>230</v>
      </c>
      <c r="AU137" s="25" t="s">
        <v>24</v>
      </c>
      <c r="AY137" s="25" t="s">
        <v>228</v>
      </c>
      <c r="BE137" s="216">
        <f t="shared" si="24"/>
        <v>0</v>
      </c>
      <c r="BF137" s="216">
        <f t="shared" si="25"/>
        <v>0</v>
      </c>
      <c r="BG137" s="216">
        <f t="shared" si="26"/>
        <v>0</v>
      </c>
      <c r="BH137" s="216">
        <f t="shared" si="27"/>
        <v>0</v>
      </c>
      <c r="BI137" s="216">
        <f t="shared" si="28"/>
        <v>0</v>
      </c>
      <c r="BJ137" s="25" t="s">
        <v>24</v>
      </c>
      <c r="BK137" s="216">
        <f t="shared" si="29"/>
        <v>0</v>
      </c>
      <c r="BL137" s="25" t="s">
        <v>588</v>
      </c>
      <c r="BM137" s="25" t="s">
        <v>6422</v>
      </c>
    </row>
    <row r="138" spans="2:65" s="1" customFormat="1" ht="27">
      <c r="B138" s="42"/>
      <c r="C138" s="64"/>
      <c r="D138" s="229" t="s">
        <v>640</v>
      </c>
      <c r="E138" s="64"/>
      <c r="F138" s="254" t="s">
        <v>6423</v>
      </c>
      <c r="G138" s="64"/>
      <c r="H138" s="64"/>
      <c r="I138" s="173"/>
      <c r="J138" s="64"/>
      <c r="K138" s="64"/>
      <c r="L138" s="62"/>
      <c r="M138" s="255"/>
      <c r="N138" s="43"/>
      <c r="O138" s="43"/>
      <c r="P138" s="43"/>
      <c r="Q138" s="43"/>
      <c r="R138" s="43"/>
      <c r="S138" s="43"/>
      <c r="T138" s="79"/>
      <c r="AT138" s="25" t="s">
        <v>640</v>
      </c>
      <c r="AU138" s="25" t="s">
        <v>24</v>
      </c>
    </row>
    <row r="139" spans="2:65" s="11" customFormat="1" ht="37.35" customHeight="1">
      <c r="B139" s="188"/>
      <c r="C139" s="189"/>
      <c r="D139" s="202" t="s">
        <v>78</v>
      </c>
      <c r="E139" s="296" t="s">
        <v>3146</v>
      </c>
      <c r="F139" s="296" t="s">
        <v>6424</v>
      </c>
      <c r="G139" s="189"/>
      <c r="H139" s="189"/>
      <c r="I139" s="192"/>
      <c r="J139" s="297">
        <f>BK139</f>
        <v>0</v>
      </c>
      <c r="K139" s="189"/>
      <c r="L139" s="194"/>
      <c r="M139" s="195"/>
      <c r="N139" s="196"/>
      <c r="O139" s="196"/>
      <c r="P139" s="197">
        <f>SUM(P140:P146)</f>
        <v>0</v>
      </c>
      <c r="Q139" s="196"/>
      <c r="R139" s="197">
        <f>SUM(R140:R146)</f>
        <v>0</v>
      </c>
      <c r="S139" s="196"/>
      <c r="T139" s="198">
        <f>SUM(T140:T146)</f>
        <v>0</v>
      </c>
      <c r="AR139" s="199" t="s">
        <v>101</v>
      </c>
      <c r="AT139" s="200" t="s">
        <v>78</v>
      </c>
      <c r="AU139" s="200" t="s">
        <v>79</v>
      </c>
      <c r="AY139" s="199" t="s">
        <v>228</v>
      </c>
      <c r="BK139" s="201">
        <f>SUM(BK140:BK146)</f>
        <v>0</v>
      </c>
    </row>
    <row r="140" spans="2:65" s="1" customFormat="1" ht="22.5" customHeight="1">
      <c r="B140" s="42"/>
      <c r="C140" s="205" t="s">
        <v>400</v>
      </c>
      <c r="D140" s="205" t="s">
        <v>230</v>
      </c>
      <c r="E140" s="206" t="s">
        <v>6425</v>
      </c>
      <c r="F140" s="207" t="s">
        <v>6426</v>
      </c>
      <c r="G140" s="208" t="s">
        <v>852</v>
      </c>
      <c r="H140" s="209">
        <v>2</v>
      </c>
      <c r="I140" s="210"/>
      <c r="J140" s="211">
        <f>ROUND(I140*H140,2)</f>
        <v>0</v>
      </c>
      <c r="K140" s="207" t="s">
        <v>3144</v>
      </c>
      <c r="L140" s="62"/>
      <c r="M140" s="212" t="s">
        <v>22</v>
      </c>
      <c r="N140" s="213" t="s">
        <v>50</v>
      </c>
      <c r="O140" s="43"/>
      <c r="P140" s="214">
        <f>O140*H140</f>
        <v>0</v>
      </c>
      <c r="Q140" s="214">
        <v>0</v>
      </c>
      <c r="R140" s="214">
        <f>Q140*H140</f>
        <v>0</v>
      </c>
      <c r="S140" s="214">
        <v>0</v>
      </c>
      <c r="T140" s="215">
        <f>S140*H140</f>
        <v>0</v>
      </c>
      <c r="AR140" s="25" t="s">
        <v>588</v>
      </c>
      <c r="AT140" s="25" t="s">
        <v>230</v>
      </c>
      <c r="AU140" s="25" t="s">
        <v>24</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588</v>
      </c>
      <c r="BM140" s="25" t="s">
        <v>6427</v>
      </c>
    </row>
    <row r="141" spans="2:65" s="1" customFormat="1" ht="27">
      <c r="B141" s="42"/>
      <c r="C141" s="64"/>
      <c r="D141" s="219" t="s">
        <v>640</v>
      </c>
      <c r="E141" s="64"/>
      <c r="F141" s="280" t="s">
        <v>6428</v>
      </c>
      <c r="G141" s="64"/>
      <c r="H141" s="64"/>
      <c r="I141" s="173"/>
      <c r="J141" s="64"/>
      <c r="K141" s="64"/>
      <c r="L141" s="62"/>
      <c r="M141" s="255"/>
      <c r="N141" s="43"/>
      <c r="O141" s="43"/>
      <c r="P141" s="43"/>
      <c r="Q141" s="43"/>
      <c r="R141" s="43"/>
      <c r="S141" s="43"/>
      <c r="T141" s="79"/>
      <c r="AT141" s="25" t="s">
        <v>640</v>
      </c>
      <c r="AU141" s="25" t="s">
        <v>24</v>
      </c>
    </row>
    <row r="142" spans="2:65" s="1" customFormat="1" ht="22.5" customHeight="1">
      <c r="B142" s="42"/>
      <c r="C142" s="205" t="s">
        <v>404</v>
      </c>
      <c r="D142" s="205" t="s">
        <v>230</v>
      </c>
      <c r="E142" s="206" t="s">
        <v>6429</v>
      </c>
      <c r="F142" s="207" t="s">
        <v>6430</v>
      </c>
      <c r="G142" s="208" t="s">
        <v>852</v>
      </c>
      <c r="H142" s="209">
        <v>1</v>
      </c>
      <c r="I142" s="210"/>
      <c r="J142" s="211">
        <f>ROUND(I142*H142,2)</f>
        <v>0</v>
      </c>
      <c r="K142" s="207" t="s">
        <v>3144</v>
      </c>
      <c r="L142" s="62"/>
      <c r="M142" s="212" t="s">
        <v>22</v>
      </c>
      <c r="N142" s="213" t="s">
        <v>50</v>
      </c>
      <c r="O142" s="43"/>
      <c r="P142" s="214">
        <f>O142*H142</f>
        <v>0</v>
      </c>
      <c r="Q142" s="214">
        <v>0</v>
      </c>
      <c r="R142" s="214">
        <f>Q142*H142</f>
        <v>0</v>
      </c>
      <c r="S142" s="214">
        <v>0</v>
      </c>
      <c r="T142" s="215">
        <f>S142*H142</f>
        <v>0</v>
      </c>
      <c r="AR142" s="25" t="s">
        <v>588</v>
      </c>
      <c r="AT142" s="25" t="s">
        <v>230</v>
      </c>
      <c r="AU142" s="25" t="s">
        <v>24</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588</v>
      </c>
      <c r="BM142" s="25" t="s">
        <v>6431</v>
      </c>
    </row>
    <row r="143" spans="2:65" s="1" customFormat="1" ht="27">
      <c r="B143" s="42"/>
      <c r="C143" s="64"/>
      <c r="D143" s="219" t="s">
        <v>640</v>
      </c>
      <c r="E143" s="64"/>
      <c r="F143" s="280" t="s">
        <v>6432</v>
      </c>
      <c r="G143" s="64"/>
      <c r="H143" s="64"/>
      <c r="I143" s="173"/>
      <c r="J143" s="64"/>
      <c r="K143" s="64"/>
      <c r="L143" s="62"/>
      <c r="M143" s="255"/>
      <c r="N143" s="43"/>
      <c r="O143" s="43"/>
      <c r="P143" s="43"/>
      <c r="Q143" s="43"/>
      <c r="R143" s="43"/>
      <c r="S143" s="43"/>
      <c r="T143" s="79"/>
      <c r="AT143" s="25" t="s">
        <v>640</v>
      </c>
      <c r="AU143" s="25" t="s">
        <v>24</v>
      </c>
    </row>
    <row r="144" spans="2:65" s="1" customFormat="1" ht="22.5" customHeight="1">
      <c r="B144" s="42"/>
      <c r="C144" s="205" t="s">
        <v>409</v>
      </c>
      <c r="D144" s="205" t="s">
        <v>230</v>
      </c>
      <c r="E144" s="206" t="s">
        <v>6433</v>
      </c>
      <c r="F144" s="207" t="s">
        <v>6434</v>
      </c>
      <c r="G144" s="208" t="s">
        <v>852</v>
      </c>
      <c r="H144" s="209">
        <v>22</v>
      </c>
      <c r="I144" s="210"/>
      <c r="J144" s="211">
        <f>ROUND(I144*H144,2)</f>
        <v>0</v>
      </c>
      <c r="K144" s="207" t="s">
        <v>3144</v>
      </c>
      <c r="L144" s="62"/>
      <c r="M144" s="212" t="s">
        <v>22</v>
      </c>
      <c r="N144" s="213" t="s">
        <v>50</v>
      </c>
      <c r="O144" s="43"/>
      <c r="P144" s="214">
        <f>O144*H144</f>
        <v>0</v>
      </c>
      <c r="Q144" s="214">
        <v>0</v>
      </c>
      <c r="R144" s="214">
        <f>Q144*H144</f>
        <v>0</v>
      </c>
      <c r="S144" s="214">
        <v>0</v>
      </c>
      <c r="T144" s="215">
        <f>S144*H144</f>
        <v>0</v>
      </c>
      <c r="AR144" s="25" t="s">
        <v>588</v>
      </c>
      <c r="AT144" s="25" t="s">
        <v>230</v>
      </c>
      <c r="AU144" s="25" t="s">
        <v>24</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588</v>
      </c>
      <c r="BM144" s="25" t="s">
        <v>6435</v>
      </c>
    </row>
    <row r="145" spans="2:65" s="1" customFormat="1" ht="22.5" customHeight="1">
      <c r="B145" s="42"/>
      <c r="C145" s="205" t="s">
        <v>414</v>
      </c>
      <c r="D145" s="205" t="s">
        <v>230</v>
      </c>
      <c r="E145" s="206" t="s">
        <v>6436</v>
      </c>
      <c r="F145" s="207" t="s">
        <v>6437</v>
      </c>
      <c r="G145" s="208" t="s">
        <v>852</v>
      </c>
      <c r="H145" s="209">
        <v>3</v>
      </c>
      <c r="I145" s="210"/>
      <c r="J145" s="211">
        <f>ROUND(I145*H145,2)</f>
        <v>0</v>
      </c>
      <c r="K145" s="207" t="s">
        <v>3144</v>
      </c>
      <c r="L145" s="62"/>
      <c r="M145" s="212" t="s">
        <v>22</v>
      </c>
      <c r="N145" s="213" t="s">
        <v>50</v>
      </c>
      <c r="O145" s="43"/>
      <c r="P145" s="214">
        <f>O145*H145</f>
        <v>0</v>
      </c>
      <c r="Q145" s="214">
        <v>0</v>
      </c>
      <c r="R145" s="214">
        <f>Q145*H145</f>
        <v>0</v>
      </c>
      <c r="S145" s="214">
        <v>0</v>
      </c>
      <c r="T145" s="215">
        <f>S145*H145</f>
        <v>0</v>
      </c>
      <c r="AR145" s="25" t="s">
        <v>588</v>
      </c>
      <c r="AT145" s="25" t="s">
        <v>230</v>
      </c>
      <c r="AU145" s="25" t="s">
        <v>24</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588</v>
      </c>
      <c r="BM145" s="25" t="s">
        <v>6438</v>
      </c>
    </row>
    <row r="146" spans="2:65" s="1" customFormat="1" ht="27">
      <c r="B146" s="42"/>
      <c r="C146" s="64"/>
      <c r="D146" s="229" t="s">
        <v>640</v>
      </c>
      <c r="E146" s="64"/>
      <c r="F146" s="254" t="s">
        <v>6439</v>
      </c>
      <c r="G146" s="64"/>
      <c r="H146" s="64"/>
      <c r="I146" s="173"/>
      <c r="J146" s="64"/>
      <c r="K146" s="64"/>
      <c r="L146" s="62"/>
      <c r="M146" s="255"/>
      <c r="N146" s="43"/>
      <c r="O146" s="43"/>
      <c r="P146" s="43"/>
      <c r="Q146" s="43"/>
      <c r="R146" s="43"/>
      <c r="S146" s="43"/>
      <c r="T146" s="79"/>
      <c r="AT146" s="25" t="s">
        <v>640</v>
      </c>
      <c r="AU146" s="25" t="s">
        <v>24</v>
      </c>
    </row>
    <row r="147" spans="2:65" s="11" customFormat="1" ht="37.35" customHeight="1">
      <c r="B147" s="188"/>
      <c r="C147" s="189"/>
      <c r="D147" s="202" t="s">
        <v>78</v>
      </c>
      <c r="E147" s="296" t="s">
        <v>3151</v>
      </c>
      <c r="F147" s="296" t="s">
        <v>6440</v>
      </c>
      <c r="G147" s="189"/>
      <c r="H147" s="189"/>
      <c r="I147" s="192"/>
      <c r="J147" s="297">
        <f>BK147</f>
        <v>0</v>
      </c>
      <c r="K147" s="189"/>
      <c r="L147" s="194"/>
      <c r="M147" s="195"/>
      <c r="N147" s="196"/>
      <c r="O147" s="196"/>
      <c r="P147" s="197">
        <f>SUM(P148:P157)</f>
        <v>0</v>
      </c>
      <c r="Q147" s="196"/>
      <c r="R147" s="197">
        <f>SUM(R148:R157)</f>
        <v>0</v>
      </c>
      <c r="S147" s="196"/>
      <c r="T147" s="198">
        <f>SUM(T148:T157)</f>
        <v>0</v>
      </c>
      <c r="AR147" s="199" t="s">
        <v>101</v>
      </c>
      <c r="AT147" s="200" t="s">
        <v>78</v>
      </c>
      <c r="AU147" s="200" t="s">
        <v>79</v>
      </c>
      <c r="AY147" s="199" t="s">
        <v>228</v>
      </c>
      <c r="BK147" s="201">
        <f>SUM(BK148:BK157)</f>
        <v>0</v>
      </c>
    </row>
    <row r="148" spans="2:65" s="1" customFormat="1" ht="22.5" customHeight="1">
      <c r="B148" s="42"/>
      <c r="C148" s="205" t="s">
        <v>419</v>
      </c>
      <c r="D148" s="205" t="s">
        <v>230</v>
      </c>
      <c r="E148" s="206" t="s">
        <v>6441</v>
      </c>
      <c r="F148" s="207" t="s">
        <v>6442</v>
      </c>
      <c r="G148" s="208" t="s">
        <v>852</v>
      </c>
      <c r="H148" s="209">
        <v>1</v>
      </c>
      <c r="I148" s="210"/>
      <c r="J148" s="211">
        <f>ROUND(I148*H148,2)</f>
        <v>0</v>
      </c>
      <c r="K148" s="207" t="s">
        <v>3144</v>
      </c>
      <c r="L148" s="62"/>
      <c r="M148" s="212" t="s">
        <v>22</v>
      </c>
      <c r="N148" s="213" t="s">
        <v>50</v>
      </c>
      <c r="O148" s="43"/>
      <c r="P148" s="214">
        <f>O148*H148</f>
        <v>0</v>
      </c>
      <c r="Q148" s="214">
        <v>0</v>
      </c>
      <c r="R148" s="214">
        <f>Q148*H148</f>
        <v>0</v>
      </c>
      <c r="S148" s="214">
        <v>0</v>
      </c>
      <c r="T148" s="215">
        <f>S148*H148</f>
        <v>0</v>
      </c>
      <c r="AR148" s="25" t="s">
        <v>588</v>
      </c>
      <c r="AT148" s="25" t="s">
        <v>230</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6443</v>
      </c>
    </row>
    <row r="149" spans="2:65" s="1" customFormat="1" ht="31.5" customHeight="1">
      <c r="B149" s="42"/>
      <c r="C149" s="205" t="s">
        <v>423</v>
      </c>
      <c r="D149" s="205" t="s">
        <v>230</v>
      </c>
      <c r="E149" s="206" t="s">
        <v>6444</v>
      </c>
      <c r="F149" s="207" t="s">
        <v>6445</v>
      </c>
      <c r="G149" s="208" t="s">
        <v>852</v>
      </c>
      <c r="H149" s="209">
        <v>1</v>
      </c>
      <c r="I149" s="210"/>
      <c r="J149" s="211">
        <f>ROUND(I149*H149,2)</f>
        <v>0</v>
      </c>
      <c r="K149" s="207" t="s">
        <v>3144</v>
      </c>
      <c r="L149" s="62"/>
      <c r="M149" s="212" t="s">
        <v>22</v>
      </c>
      <c r="N149" s="213" t="s">
        <v>50</v>
      </c>
      <c r="O149" s="43"/>
      <c r="P149" s="214">
        <f>O149*H149</f>
        <v>0</v>
      </c>
      <c r="Q149" s="214">
        <v>0</v>
      </c>
      <c r="R149" s="214">
        <f>Q149*H149</f>
        <v>0</v>
      </c>
      <c r="S149" s="214">
        <v>0</v>
      </c>
      <c r="T149" s="215">
        <f>S149*H149</f>
        <v>0</v>
      </c>
      <c r="AR149" s="25" t="s">
        <v>588</v>
      </c>
      <c r="AT149" s="25" t="s">
        <v>230</v>
      </c>
      <c r="AU149" s="25" t="s">
        <v>24</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6446</v>
      </c>
    </row>
    <row r="150" spans="2:65" s="1" customFormat="1" ht="54">
      <c r="B150" s="42"/>
      <c r="C150" s="64"/>
      <c r="D150" s="219" t="s">
        <v>640</v>
      </c>
      <c r="E150" s="64"/>
      <c r="F150" s="280" t="s">
        <v>6447</v>
      </c>
      <c r="G150" s="64"/>
      <c r="H150" s="64"/>
      <c r="I150" s="173"/>
      <c r="J150" s="64"/>
      <c r="K150" s="64"/>
      <c r="L150" s="62"/>
      <c r="M150" s="255"/>
      <c r="N150" s="43"/>
      <c r="O150" s="43"/>
      <c r="P150" s="43"/>
      <c r="Q150" s="43"/>
      <c r="R150" s="43"/>
      <c r="S150" s="43"/>
      <c r="T150" s="79"/>
      <c r="AT150" s="25" t="s">
        <v>640</v>
      </c>
      <c r="AU150" s="25" t="s">
        <v>24</v>
      </c>
    </row>
    <row r="151" spans="2:65" s="1" customFormat="1" ht="22.5" customHeight="1">
      <c r="B151" s="42"/>
      <c r="C151" s="205" t="s">
        <v>429</v>
      </c>
      <c r="D151" s="205" t="s">
        <v>230</v>
      </c>
      <c r="E151" s="206" t="s">
        <v>6448</v>
      </c>
      <c r="F151" s="207" t="s">
        <v>6449</v>
      </c>
      <c r="G151" s="208" t="s">
        <v>852</v>
      </c>
      <c r="H151" s="209">
        <v>5</v>
      </c>
      <c r="I151" s="210"/>
      <c r="J151" s="211">
        <f t="shared" ref="J151:J156" si="30">ROUND(I151*H151,2)</f>
        <v>0</v>
      </c>
      <c r="K151" s="207" t="s">
        <v>3144</v>
      </c>
      <c r="L151" s="62"/>
      <c r="M151" s="212" t="s">
        <v>22</v>
      </c>
      <c r="N151" s="213" t="s">
        <v>50</v>
      </c>
      <c r="O151" s="43"/>
      <c r="P151" s="214">
        <f t="shared" ref="P151:P156" si="31">O151*H151</f>
        <v>0</v>
      </c>
      <c r="Q151" s="214">
        <v>0</v>
      </c>
      <c r="R151" s="214">
        <f t="shared" ref="R151:R156" si="32">Q151*H151</f>
        <v>0</v>
      </c>
      <c r="S151" s="214">
        <v>0</v>
      </c>
      <c r="T151" s="215">
        <f t="shared" ref="T151:T156" si="33">S151*H151</f>
        <v>0</v>
      </c>
      <c r="AR151" s="25" t="s">
        <v>588</v>
      </c>
      <c r="AT151" s="25" t="s">
        <v>230</v>
      </c>
      <c r="AU151" s="25" t="s">
        <v>24</v>
      </c>
      <c r="AY151" s="25" t="s">
        <v>228</v>
      </c>
      <c r="BE151" s="216">
        <f t="shared" ref="BE151:BE156" si="34">IF(N151="základní",J151,0)</f>
        <v>0</v>
      </c>
      <c r="BF151" s="216">
        <f t="shared" ref="BF151:BF156" si="35">IF(N151="snížená",J151,0)</f>
        <v>0</v>
      </c>
      <c r="BG151" s="216">
        <f t="shared" ref="BG151:BG156" si="36">IF(N151="zákl. přenesená",J151,0)</f>
        <v>0</v>
      </c>
      <c r="BH151" s="216">
        <f t="shared" ref="BH151:BH156" si="37">IF(N151="sníž. přenesená",J151,0)</f>
        <v>0</v>
      </c>
      <c r="BI151" s="216">
        <f t="shared" ref="BI151:BI156" si="38">IF(N151="nulová",J151,0)</f>
        <v>0</v>
      </c>
      <c r="BJ151" s="25" t="s">
        <v>24</v>
      </c>
      <c r="BK151" s="216">
        <f t="shared" ref="BK151:BK156" si="39">ROUND(I151*H151,2)</f>
        <v>0</v>
      </c>
      <c r="BL151" s="25" t="s">
        <v>588</v>
      </c>
      <c r="BM151" s="25" t="s">
        <v>6450</v>
      </c>
    </row>
    <row r="152" spans="2:65" s="1" customFormat="1" ht="22.5" customHeight="1">
      <c r="B152" s="42"/>
      <c r="C152" s="205" t="s">
        <v>437</v>
      </c>
      <c r="D152" s="205" t="s">
        <v>230</v>
      </c>
      <c r="E152" s="206" t="s">
        <v>6451</v>
      </c>
      <c r="F152" s="207" t="s">
        <v>6452</v>
      </c>
      <c r="G152" s="208" t="s">
        <v>852</v>
      </c>
      <c r="H152" s="209">
        <v>166</v>
      </c>
      <c r="I152" s="210"/>
      <c r="J152" s="211">
        <f t="shared" si="30"/>
        <v>0</v>
      </c>
      <c r="K152" s="207" t="s">
        <v>3144</v>
      </c>
      <c r="L152" s="62"/>
      <c r="M152" s="212" t="s">
        <v>22</v>
      </c>
      <c r="N152" s="213" t="s">
        <v>50</v>
      </c>
      <c r="O152" s="43"/>
      <c r="P152" s="214">
        <f t="shared" si="31"/>
        <v>0</v>
      </c>
      <c r="Q152" s="214">
        <v>0</v>
      </c>
      <c r="R152" s="214">
        <f t="shared" si="32"/>
        <v>0</v>
      </c>
      <c r="S152" s="214">
        <v>0</v>
      </c>
      <c r="T152" s="215">
        <f t="shared" si="33"/>
        <v>0</v>
      </c>
      <c r="AR152" s="25" t="s">
        <v>588</v>
      </c>
      <c r="AT152" s="25" t="s">
        <v>230</v>
      </c>
      <c r="AU152" s="25" t="s">
        <v>24</v>
      </c>
      <c r="AY152" s="25" t="s">
        <v>228</v>
      </c>
      <c r="BE152" s="216">
        <f t="shared" si="34"/>
        <v>0</v>
      </c>
      <c r="BF152" s="216">
        <f t="shared" si="35"/>
        <v>0</v>
      </c>
      <c r="BG152" s="216">
        <f t="shared" si="36"/>
        <v>0</v>
      </c>
      <c r="BH152" s="216">
        <f t="shared" si="37"/>
        <v>0</v>
      </c>
      <c r="BI152" s="216">
        <f t="shared" si="38"/>
        <v>0</v>
      </c>
      <c r="BJ152" s="25" t="s">
        <v>24</v>
      </c>
      <c r="BK152" s="216">
        <f t="shared" si="39"/>
        <v>0</v>
      </c>
      <c r="BL152" s="25" t="s">
        <v>588</v>
      </c>
      <c r="BM152" s="25" t="s">
        <v>6453</v>
      </c>
    </row>
    <row r="153" spans="2:65" s="1" customFormat="1" ht="22.5" customHeight="1">
      <c r="B153" s="42"/>
      <c r="C153" s="205" t="s">
        <v>444</v>
      </c>
      <c r="D153" s="205" t="s">
        <v>230</v>
      </c>
      <c r="E153" s="206" t="s">
        <v>6454</v>
      </c>
      <c r="F153" s="207" t="s">
        <v>6455</v>
      </c>
      <c r="G153" s="208" t="s">
        <v>852</v>
      </c>
      <c r="H153" s="209">
        <v>166</v>
      </c>
      <c r="I153" s="210"/>
      <c r="J153" s="211">
        <f t="shared" si="30"/>
        <v>0</v>
      </c>
      <c r="K153" s="207" t="s">
        <v>3144</v>
      </c>
      <c r="L153" s="62"/>
      <c r="M153" s="212" t="s">
        <v>22</v>
      </c>
      <c r="N153" s="213" t="s">
        <v>50</v>
      </c>
      <c r="O153" s="43"/>
      <c r="P153" s="214">
        <f t="shared" si="31"/>
        <v>0</v>
      </c>
      <c r="Q153" s="214">
        <v>0</v>
      </c>
      <c r="R153" s="214">
        <f t="shared" si="32"/>
        <v>0</v>
      </c>
      <c r="S153" s="214">
        <v>0</v>
      </c>
      <c r="T153" s="215">
        <f t="shared" si="33"/>
        <v>0</v>
      </c>
      <c r="AR153" s="25" t="s">
        <v>588</v>
      </c>
      <c r="AT153" s="25" t="s">
        <v>230</v>
      </c>
      <c r="AU153" s="25" t="s">
        <v>24</v>
      </c>
      <c r="AY153" s="25" t="s">
        <v>228</v>
      </c>
      <c r="BE153" s="216">
        <f t="shared" si="34"/>
        <v>0</v>
      </c>
      <c r="BF153" s="216">
        <f t="shared" si="35"/>
        <v>0</v>
      </c>
      <c r="BG153" s="216">
        <f t="shared" si="36"/>
        <v>0</v>
      </c>
      <c r="BH153" s="216">
        <f t="shared" si="37"/>
        <v>0</v>
      </c>
      <c r="BI153" s="216">
        <f t="shared" si="38"/>
        <v>0</v>
      </c>
      <c r="BJ153" s="25" t="s">
        <v>24</v>
      </c>
      <c r="BK153" s="216">
        <f t="shared" si="39"/>
        <v>0</v>
      </c>
      <c r="BL153" s="25" t="s">
        <v>588</v>
      </c>
      <c r="BM153" s="25" t="s">
        <v>6456</v>
      </c>
    </row>
    <row r="154" spans="2:65" s="1" customFormat="1" ht="22.5" customHeight="1">
      <c r="B154" s="42"/>
      <c r="C154" s="205" t="s">
        <v>449</v>
      </c>
      <c r="D154" s="205" t="s">
        <v>230</v>
      </c>
      <c r="E154" s="206" t="s">
        <v>6457</v>
      </c>
      <c r="F154" s="207" t="s">
        <v>6458</v>
      </c>
      <c r="G154" s="208" t="s">
        <v>852</v>
      </c>
      <c r="H154" s="209">
        <v>1</v>
      </c>
      <c r="I154" s="210"/>
      <c r="J154" s="211">
        <f t="shared" si="30"/>
        <v>0</v>
      </c>
      <c r="K154" s="207" t="s">
        <v>3144</v>
      </c>
      <c r="L154" s="62"/>
      <c r="M154" s="212" t="s">
        <v>22</v>
      </c>
      <c r="N154" s="213" t="s">
        <v>50</v>
      </c>
      <c r="O154" s="43"/>
      <c r="P154" s="214">
        <f t="shared" si="31"/>
        <v>0</v>
      </c>
      <c r="Q154" s="214">
        <v>0</v>
      </c>
      <c r="R154" s="214">
        <f t="shared" si="32"/>
        <v>0</v>
      </c>
      <c r="S154" s="214">
        <v>0</v>
      </c>
      <c r="T154" s="215">
        <f t="shared" si="33"/>
        <v>0</v>
      </c>
      <c r="AR154" s="25" t="s">
        <v>588</v>
      </c>
      <c r="AT154" s="25" t="s">
        <v>230</v>
      </c>
      <c r="AU154" s="25" t="s">
        <v>24</v>
      </c>
      <c r="AY154" s="25" t="s">
        <v>228</v>
      </c>
      <c r="BE154" s="216">
        <f t="shared" si="34"/>
        <v>0</v>
      </c>
      <c r="BF154" s="216">
        <f t="shared" si="35"/>
        <v>0</v>
      </c>
      <c r="BG154" s="216">
        <f t="shared" si="36"/>
        <v>0</v>
      </c>
      <c r="BH154" s="216">
        <f t="shared" si="37"/>
        <v>0</v>
      </c>
      <c r="BI154" s="216">
        <f t="shared" si="38"/>
        <v>0</v>
      </c>
      <c r="BJ154" s="25" t="s">
        <v>24</v>
      </c>
      <c r="BK154" s="216">
        <f t="shared" si="39"/>
        <v>0</v>
      </c>
      <c r="BL154" s="25" t="s">
        <v>588</v>
      </c>
      <c r="BM154" s="25" t="s">
        <v>6459</v>
      </c>
    </row>
    <row r="155" spans="2:65" s="1" customFormat="1" ht="22.5" customHeight="1">
      <c r="B155" s="42"/>
      <c r="C155" s="205" t="s">
        <v>454</v>
      </c>
      <c r="D155" s="205" t="s">
        <v>230</v>
      </c>
      <c r="E155" s="206" t="s">
        <v>6460</v>
      </c>
      <c r="F155" s="207" t="s">
        <v>6461</v>
      </c>
      <c r="G155" s="208" t="s">
        <v>852</v>
      </c>
      <c r="H155" s="209">
        <v>2</v>
      </c>
      <c r="I155" s="210"/>
      <c r="J155" s="211">
        <f t="shared" si="30"/>
        <v>0</v>
      </c>
      <c r="K155" s="207" t="s">
        <v>3144</v>
      </c>
      <c r="L155" s="62"/>
      <c r="M155" s="212" t="s">
        <v>22</v>
      </c>
      <c r="N155" s="213" t="s">
        <v>50</v>
      </c>
      <c r="O155" s="43"/>
      <c r="P155" s="214">
        <f t="shared" si="31"/>
        <v>0</v>
      </c>
      <c r="Q155" s="214">
        <v>0</v>
      </c>
      <c r="R155" s="214">
        <f t="shared" si="32"/>
        <v>0</v>
      </c>
      <c r="S155" s="214">
        <v>0</v>
      </c>
      <c r="T155" s="215">
        <f t="shared" si="33"/>
        <v>0</v>
      </c>
      <c r="AR155" s="25" t="s">
        <v>588</v>
      </c>
      <c r="AT155" s="25" t="s">
        <v>230</v>
      </c>
      <c r="AU155" s="25" t="s">
        <v>24</v>
      </c>
      <c r="AY155" s="25" t="s">
        <v>228</v>
      </c>
      <c r="BE155" s="216">
        <f t="shared" si="34"/>
        <v>0</v>
      </c>
      <c r="BF155" s="216">
        <f t="shared" si="35"/>
        <v>0</v>
      </c>
      <c r="BG155" s="216">
        <f t="shared" si="36"/>
        <v>0</v>
      </c>
      <c r="BH155" s="216">
        <f t="shared" si="37"/>
        <v>0</v>
      </c>
      <c r="BI155" s="216">
        <f t="shared" si="38"/>
        <v>0</v>
      </c>
      <c r="BJ155" s="25" t="s">
        <v>24</v>
      </c>
      <c r="BK155" s="216">
        <f t="shared" si="39"/>
        <v>0</v>
      </c>
      <c r="BL155" s="25" t="s">
        <v>588</v>
      </c>
      <c r="BM155" s="25" t="s">
        <v>6462</v>
      </c>
    </row>
    <row r="156" spans="2:65" s="1" customFormat="1" ht="22.5" customHeight="1">
      <c r="B156" s="42"/>
      <c r="C156" s="205" t="s">
        <v>459</v>
      </c>
      <c r="D156" s="205" t="s">
        <v>230</v>
      </c>
      <c r="E156" s="206" t="s">
        <v>6463</v>
      </c>
      <c r="F156" s="207" t="s">
        <v>6464</v>
      </c>
      <c r="G156" s="208" t="s">
        <v>852</v>
      </c>
      <c r="H156" s="209">
        <v>1</v>
      </c>
      <c r="I156" s="210"/>
      <c r="J156" s="211">
        <f t="shared" si="30"/>
        <v>0</v>
      </c>
      <c r="K156" s="207" t="s">
        <v>3144</v>
      </c>
      <c r="L156" s="62"/>
      <c r="M156" s="212" t="s">
        <v>22</v>
      </c>
      <c r="N156" s="213" t="s">
        <v>50</v>
      </c>
      <c r="O156" s="43"/>
      <c r="P156" s="214">
        <f t="shared" si="31"/>
        <v>0</v>
      </c>
      <c r="Q156" s="214">
        <v>0</v>
      </c>
      <c r="R156" s="214">
        <f t="shared" si="32"/>
        <v>0</v>
      </c>
      <c r="S156" s="214">
        <v>0</v>
      </c>
      <c r="T156" s="215">
        <f t="shared" si="33"/>
        <v>0</v>
      </c>
      <c r="AR156" s="25" t="s">
        <v>588</v>
      </c>
      <c r="AT156" s="25" t="s">
        <v>230</v>
      </c>
      <c r="AU156" s="25" t="s">
        <v>24</v>
      </c>
      <c r="AY156" s="25" t="s">
        <v>228</v>
      </c>
      <c r="BE156" s="216">
        <f t="shared" si="34"/>
        <v>0</v>
      </c>
      <c r="BF156" s="216">
        <f t="shared" si="35"/>
        <v>0</v>
      </c>
      <c r="BG156" s="216">
        <f t="shared" si="36"/>
        <v>0</v>
      </c>
      <c r="BH156" s="216">
        <f t="shared" si="37"/>
        <v>0</v>
      </c>
      <c r="BI156" s="216">
        <f t="shared" si="38"/>
        <v>0</v>
      </c>
      <c r="BJ156" s="25" t="s">
        <v>24</v>
      </c>
      <c r="BK156" s="216">
        <f t="shared" si="39"/>
        <v>0</v>
      </c>
      <c r="BL156" s="25" t="s">
        <v>588</v>
      </c>
      <c r="BM156" s="25" t="s">
        <v>6465</v>
      </c>
    </row>
    <row r="157" spans="2:65" s="1" customFormat="1" ht="81">
      <c r="B157" s="42"/>
      <c r="C157" s="64"/>
      <c r="D157" s="229" t="s">
        <v>640</v>
      </c>
      <c r="E157" s="64"/>
      <c r="F157" s="254" t="s">
        <v>6466</v>
      </c>
      <c r="G157" s="64"/>
      <c r="H157" s="64"/>
      <c r="I157" s="173"/>
      <c r="J157" s="64"/>
      <c r="K157" s="64"/>
      <c r="L157" s="62"/>
      <c r="M157" s="255"/>
      <c r="N157" s="43"/>
      <c r="O157" s="43"/>
      <c r="P157" s="43"/>
      <c r="Q157" s="43"/>
      <c r="R157" s="43"/>
      <c r="S157" s="43"/>
      <c r="T157" s="79"/>
      <c r="AT157" s="25" t="s">
        <v>640</v>
      </c>
      <c r="AU157" s="25" t="s">
        <v>24</v>
      </c>
    </row>
    <row r="158" spans="2:65" s="11" customFormat="1" ht="37.35" customHeight="1">
      <c r="B158" s="188"/>
      <c r="C158" s="189"/>
      <c r="D158" s="202" t="s">
        <v>78</v>
      </c>
      <c r="E158" s="296" t="s">
        <v>3156</v>
      </c>
      <c r="F158" s="296" t="s">
        <v>6467</v>
      </c>
      <c r="G158" s="189"/>
      <c r="H158" s="189"/>
      <c r="I158" s="192"/>
      <c r="J158" s="297">
        <f>BK158</f>
        <v>0</v>
      </c>
      <c r="K158" s="189"/>
      <c r="L158" s="194"/>
      <c r="M158" s="195"/>
      <c r="N158" s="196"/>
      <c r="O158" s="196"/>
      <c r="P158" s="197">
        <f>SUM(P159:P160)</f>
        <v>0</v>
      </c>
      <c r="Q158" s="196"/>
      <c r="R158" s="197">
        <f>SUM(R159:R160)</f>
        <v>0</v>
      </c>
      <c r="S158" s="196"/>
      <c r="T158" s="198">
        <f>SUM(T159:T160)</f>
        <v>0</v>
      </c>
      <c r="AR158" s="199" t="s">
        <v>101</v>
      </c>
      <c r="AT158" s="200" t="s">
        <v>78</v>
      </c>
      <c r="AU158" s="200" t="s">
        <v>79</v>
      </c>
      <c r="AY158" s="199" t="s">
        <v>228</v>
      </c>
      <c r="BK158" s="201">
        <f>SUM(BK159:BK160)</f>
        <v>0</v>
      </c>
    </row>
    <row r="159" spans="2:65" s="1" customFormat="1" ht="22.5" customHeight="1">
      <c r="B159" s="42"/>
      <c r="C159" s="205" t="s">
        <v>464</v>
      </c>
      <c r="D159" s="205" t="s">
        <v>230</v>
      </c>
      <c r="E159" s="206" t="s">
        <v>6468</v>
      </c>
      <c r="F159" s="207" t="s">
        <v>6469</v>
      </c>
      <c r="G159" s="208" t="s">
        <v>852</v>
      </c>
      <c r="H159" s="209">
        <v>38</v>
      </c>
      <c r="I159" s="210"/>
      <c r="J159" s="211">
        <f>ROUND(I159*H159,2)</f>
        <v>0</v>
      </c>
      <c r="K159" s="207" t="s">
        <v>3144</v>
      </c>
      <c r="L159" s="62"/>
      <c r="M159" s="212" t="s">
        <v>22</v>
      </c>
      <c r="N159" s="213" t="s">
        <v>50</v>
      </c>
      <c r="O159" s="43"/>
      <c r="P159" s="214">
        <f>O159*H159</f>
        <v>0</v>
      </c>
      <c r="Q159" s="214">
        <v>0</v>
      </c>
      <c r="R159" s="214">
        <f>Q159*H159</f>
        <v>0</v>
      </c>
      <c r="S159" s="214">
        <v>0</v>
      </c>
      <c r="T159" s="215">
        <f>S159*H159</f>
        <v>0</v>
      </c>
      <c r="AR159" s="25" t="s">
        <v>588</v>
      </c>
      <c r="AT159" s="25" t="s">
        <v>230</v>
      </c>
      <c r="AU159" s="25" t="s">
        <v>24</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6470</v>
      </c>
    </row>
    <row r="160" spans="2:65" s="1" customFormat="1" ht="27">
      <c r="B160" s="42"/>
      <c r="C160" s="64"/>
      <c r="D160" s="229" t="s">
        <v>640</v>
      </c>
      <c r="E160" s="64"/>
      <c r="F160" s="254" t="s">
        <v>6471</v>
      </c>
      <c r="G160" s="64"/>
      <c r="H160" s="64"/>
      <c r="I160" s="173"/>
      <c r="J160" s="64"/>
      <c r="K160" s="64"/>
      <c r="L160" s="62"/>
      <c r="M160" s="255"/>
      <c r="N160" s="43"/>
      <c r="O160" s="43"/>
      <c r="P160" s="43"/>
      <c r="Q160" s="43"/>
      <c r="R160" s="43"/>
      <c r="S160" s="43"/>
      <c r="T160" s="79"/>
      <c r="AT160" s="25" t="s">
        <v>640</v>
      </c>
      <c r="AU160" s="25" t="s">
        <v>24</v>
      </c>
    </row>
    <row r="161" spans="2:65" s="11" customFormat="1" ht="37.35" customHeight="1">
      <c r="B161" s="188"/>
      <c r="C161" s="189"/>
      <c r="D161" s="202" t="s">
        <v>78</v>
      </c>
      <c r="E161" s="296" t="s">
        <v>3164</v>
      </c>
      <c r="F161" s="296" t="s">
        <v>6472</v>
      </c>
      <c r="G161" s="189"/>
      <c r="H161" s="189"/>
      <c r="I161" s="192"/>
      <c r="J161" s="297">
        <f>BK161</f>
        <v>0</v>
      </c>
      <c r="K161" s="189"/>
      <c r="L161" s="194"/>
      <c r="M161" s="195"/>
      <c r="N161" s="196"/>
      <c r="O161" s="196"/>
      <c r="P161" s="197">
        <f>SUM(P162:P177)</f>
        <v>0</v>
      </c>
      <c r="Q161" s="196"/>
      <c r="R161" s="197">
        <f>SUM(R162:R177)</f>
        <v>0</v>
      </c>
      <c r="S161" s="196"/>
      <c r="T161" s="198">
        <f>SUM(T162:T177)</f>
        <v>0</v>
      </c>
      <c r="AR161" s="199" t="s">
        <v>101</v>
      </c>
      <c r="AT161" s="200" t="s">
        <v>78</v>
      </c>
      <c r="AU161" s="200" t="s">
        <v>79</v>
      </c>
      <c r="AY161" s="199" t="s">
        <v>228</v>
      </c>
      <c r="BK161" s="201">
        <f>SUM(BK162:BK177)</f>
        <v>0</v>
      </c>
    </row>
    <row r="162" spans="2:65" s="1" customFormat="1" ht="22.5" customHeight="1">
      <c r="B162" s="42"/>
      <c r="C162" s="205" t="s">
        <v>471</v>
      </c>
      <c r="D162" s="205" t="s">
        <v>230</v>
      </c>
      <c r="E162" s="206" t="s">
        <v>6473</v>
      </c>
      <c r="F162" s="207" t="s">
        <v>6474</v>
      </c>
      <c r="G162" s="208" t="s">
        <v>852</v>
      </c>
      <c r="H162" s="209">
        <v>2</v>
      </c>
      <c r="I162" s="210"/>
      <c r="J162" s="211">
        <f t="shared" ref="J162:J177" si="40">ROUND(I162*H162,2)</f>
        <v>0</v>
      </c>
      <c r="K162" s="207" t="s">
        <v>3144</v>
      </c>
      <c r="L162" s="62"/>
      <c r="M162" s="212" t="s">
        <v>22</v>
      </c>
      <c r="N162" s="213" t="s">
        <v>50</v>
      </c>
      <c r="O162" s="43"/>
      <c r="P162" s="214">
        <f t="shared" ref="P162:P177" si="41">O162*H162</f>
        <v>0</v>
      </c>
      <c r="Q162" s="214">
        <v>0</v>
      </c>
      <c r="R162" s="214">
        <f t="shared" ref="R162:R177" si="42">Q162*H162</f>
        <v>0</v>
      </c>
      <c r="S162" s="214">
        <v>0</v>
      </c>
      <c r="T162" s="215">
        <f t="shared" ref="T162:T177" si="43">S162*H162</f>
        <v>0</v>
      </c>
      <c r="AR162" s="25" t="s">
        <v>588</v>
      </c>
      <c r="AT162" s="25" t="s">
        <v>230</v>
      </c>
      <c r="AU162" s="25" t="s">
        <v>24</v>
      </c>
      <c r="AY162" s="25" t="s">
        <v>228</v>
      </c>
      <c r="BE162" s="216">
        <f t="shared" ref="BE162:BE177" si="44">IF(N162="základní",J162,0)</f>
        <v>0</v>
      </c>
      <c r="BF162" s="216">
        <f t="shared" ref="BF162:BF177" si="45">IF(N162="snížená",J162,0)</f>
        <v>0</v>
      </c>
      <c r="BG162" s="216">
        <f t="shared" ref="BG162:BG177" si="46">IF(N162="zákl. přenesená",J162,0)</f>
        <v>0</v>
      </c>
      <c r="BH162" s="216">
        <f t="shared" ref="BH162:BH177" si="47">IF(N162="sníž. přenesená",J162,0)</f>
        <v>0</v>
      </c>
      <c r="BI162" s="216">
        <f t="shared" ref="BI162:BI177" si="48">IF(N162="nulová",J162,0)</f>
        <v>0</v>
      </c>
      <c r="BJ162" s="25" t="s">
        <v>24</v>
      </c>
      <c r="BK162" s="216">
        <f t="shared" ref="BK162:BK177" si="49">ROUND(I162*H162,2)</f>
        <v>0</v>
      </c>
      <c r="BL162" s="25" t="s">
        <v>588</v>
      </c>
      <c r="BM162" s="25" t="s">
        <v>6475</v>
      </c>
    </row>
    <row r="163" spans="2:65" s="1" customFormat="1" ht="22.5" customHeight="1">
      <c r="B163" s="42"/>
      <c r="C163" s="205" t="s">
        <v>491</v>
      </c>
      <c r="D163" s="205" t="s">
        <v>230</v>
      </c>
      <c r="E163" s="206" t="s">
        <v>6476</v>
      </c>
      <c r="F163" s="207" t="s">
        <v>6477</v>
      </c>
      <c r="G163" s="208" t="s">
        <v>852</v>
      </c>
      <c r="H163" s="209">
        <v>1</v>
      </c>
      <c r="I163" s="210"/>
      <c r="J163" s="211">
        <f t="shared" si="40"/>
        <v>0</v>
      </c>
      <c r="K163" s="207" t="s">
        <v>3144</v>
      </c>
      <c r="L163" s="62"/>
      <c r="M163" s="212" t="s">
        <v>22</v>
      </c>
      <c r="N163" s="213" t="s">
        <v>50</v>
      </c>
      <c r="O163" s="43"/>
      <c r="P163" s="214">
        <f t="shared" si="41"/>
        <v>0</v>
      </c>
      <c r="Q163" s="214">
        <v>0</v>
      </c>
      <c r="R163" s="214">
        <f t="shared" si="42"/>
        <v>0</v>
      </c>
      <c r="S163" s="214">
        <v>0</v>
      </c>
      <c r="T163" s="215">
        <f t="shared" si="43"/>
        <v>0</v>
      </c>
      <c r="AR163" s="25" t="s">
        <v>588</v>
      </c>
      <c r="AT163" s="25" t="s">
        <v>230</v>
      </c>
      <c r="AU163" s="25" t="s">
        <v>24</v>
      </c>
      <c r="AY163" s="25" t="s">
        <v>228</v>
      </c>
      <c r="BE163" s="216">
        <f t="shared" si="44"/>
        <v>0</v>
      </c>
      <c r="BF163" s="216">
        <f t="shared" si="45"/>
        <v>0</v>
      </c>
      <c r="BG163" s="216">
        <f t="shared" si="46"/>
        <v>0</v>
      </c>
      <c r="BH163" s="216">
        <f t="shared" si="47"/>
        <v>0</v>
      </c>
      <c r="BI163" s="216">
        <f t="shared" si="48"/>
        <v>0</v>
      </c>
      <c r="BJ163" s="25" t="s">
        <v>24</v>
      </c>
      <c r="BK163" s="216">
        <f t="shared" si="49"/>
        <v>0</v>
      </c>
      <c r="BL163" s="25" t="s">
        <v>588</v>
      </c>
      <c r="BM163" s="25" t="s">
        <v>6478</v>
      </c>
    </row>
    <row r="164" spans="2:65" s="1" customFormat="1" ht="22.5" customHeight="1">
      <c r="B164" s="42"/>
      <c r="C164" s="205" t="s">
        <v>497</v>
      </c>
      <c r="D164" s="205" t="s">
        <v>230</v>
      </c>
      <c r="E164" s="206" t="s">
        <v>6479</v>
      </c>
      <c r="F164" s="207" t="s">
        <v>6480</v>
      </c>
      <c r="G164" s="208" t="s">
        <v>852</v>
      </c>
      <c r="H164" s="209">
        <v>2</v>
      </c>
      <c r="I164" s="210"/>
      <c r="J164" s="211">
        <f t="shared" si="40"/>
        <v>0</v>
      </c>
      <c r="K164" s="207" t="s">
        <v>3144</v>
      </c>
      <c r="L164" s="62"/>
      <c r="M164" s="212" t="s">
        <v>22</v>
      </c>
      <c r="N164" s="213" t="s">
        <v>50</v>
      </c>
      <c r="O164" s="43"/>
      <c r="P164" s="214">
        <f t="shared" si="41"/>
        <v>0</v>
      </c>
      <c r="Q164" s="214">
        <v>0</v>
      </c>
      <c r="R164" s="214">
        <f t="shared" si="42"/>
        <v>0</v>
      </c>
      <c r="S164" s="214">
        <v>0</v>
      </c>
      <c r="T164" s="215">
        <f t="shared" si="43"/>
        <v>0</v>
      </c>
      <c r="AR164" s="25" t="s">
        <v>588</v>
      </c>
      <c r="AT164" s="25" t="s">
        <v>230</v>
      </c>
      <c r="AU164" s="25" t="s">
        <v>24</v>
      </c>
      <c r="AY164" s="25" t="s">
        <v>228</v>
      </c>
      <c r="BE164" s="216">
        <f t="shared" si="44"/>
        <v>0</v>
      </c>
      <c r="BF164" s="216">
        <f t="shared" si="45"/>
        <v>0</v>
      </c>
      <c r="BG164" s="216">
        <f t="shared" si="46"/>
        <v>0</v>
      </c>
      <c r="BH164" s="216">
        <f t="shared" si="47"/>
        <v>0</v>
      </c>
      <c r="BI164" s="216">
        <f t="shared" si="48"/>
        <v>0</v>
      </c>
      <c r="BJ164" s="25" t="s">
        <v>24</v>
      </c>
      <c r="BK164" s="216">
        <f t="shared" si="49"/>
        <v>0</v>
      </c>
      <c r="BL164" s="25" t="s">
        <v>588</v>
      </c>
      <c r="BM164" s="25" t="s">
        <v>6481</v>
      </c>
    </row>
    <row r="165" spans="2:65" s="1" customFormat="1" ht="22.5" customHeight="1">
      <c r="B165" s="42"/>
      <c r="C165" s="205" t="s">
        <v>501</v>
      </c>
      <c r="D165" s="205" t="s">
        <v>230</v>
      </c>
      <c r="E165" s="206" t="s">
        <v>6482</v>
      </c>
      <c r="F165" s="207" t="s">
        <v>6483</v>
      </c>
      <c r="G165" s="208" t="s">
        <v>852</v>
      </c>
      <c r="H165" s="209">
        <v>4</v>
      </c>
      <c r="I165" s="210"/>
      <c r="J165" s="211">
        <f t="shared" si="40"/>
        <v>0</v>
      </c>
      <c r="K165" s="207" t="s">
        <v>3144</v>
      </c>
      <c r="L165" s="62"/>
      <c r="M165" s="212" t="s">
        <v>22</v>
      </c>
      <c r="N165" s="213" t="s">
        <v>50</v>
      </c>
      <c r="O165" s="43"/>
      <c r="P165" s="214">
        <f t="shared" si="41"/>
        <v>0</v>
      </c>
      <c r="Q165" s="214">
        <v>0</v>
      </c>
      <c r="R165" s="214">
        <f t="shared" si="42"/>
        <v>0</v>
      </c>
      <c r="S165" s="214">
        <v>0</v>
      </c>
      <c r="T165" s="215">
        <f t="shared" si="43"/>
        <v>0</v>
      </c>
      <c r="AR165" s="25" t="s">
        <v>588</v>
      </c>
      <c r="AT165" s="25" t="s">
        <v>230</v>
      </c>
      <c r="AU165" s="25" t="s">
        <v>24</v>
      </c>
      <c r="AY165" s="25" t="s">
        <v>228</v>
      </c>
      <c r="BE165" s="216">
        <f t="shared" si="44"/>
        <v>0</v>
      </c>
      <c r="BF165" s="216">
        <f t="shared" si="45"/>
        <v>0</v>
      </c>
      <c r="BG165" s="216">
        <f t="shared" si="46"/>
        <v>0</v>
      </c>
      <c r="BH165" s="216">
        <f t="shared" si="47"/>
        <v>0</v>
      </c>
      <c r="BI165" s="216">
        <f t="shared" si="48"/>
        <v>0</v>
      </c>
      <c r="BJ165" s="25" t="s">
        <v>24</v>
      </c>
      <c r="BK165" s="216">
        <f t="shared" si="49"/>
        <v>0</v>
      </c>
      <c r="BL165" s="25" t="s">
        <v>588</v>
      </c>
      <c r="BM165" s="25" t="s">
        <v>6484</v>
      </c>
    </row>
    <row r="166" spans="2:65" s="1" customFormat="1" ht="22.5" customHeight="1">
      <c r="B166" s="42"/>
      <c r="C166" s="205" t="s">
        <v>506</v>
      </c>
      <c r="D166" s="205" t="s">
        <v>230</v>
      </c>
      <c r="E166" s="206" t="s">
        <v>6485</v>
      </c>
      <c r="F166" s="207" t="s">
        <v>6486</v>
      </c>
      <c r="G166" s="208" t="s">
        <v>328</v>
      </c>
      <c r="H166" s="209">
        <v>55</v>
      </c>
      <c r="I166" s="210"/>
      <c r="J166" s="211">
        <f t="shared" si="40"/>
        <v>0</v>
      </c>
      <c r="K166" s="207" t="s">
        <v>3144</v>
      </c>
      <c r="L166" s="62"/>
      <c r="M166" s="212" t="s">
        <v>22</v>
      </c>
      <c r="N166" s="213" t="s">
        <v>50</v>
      </c>
      <c r="O166" s="43"/>
      <c r="P166" s="214">
        <f t="shared" si="41"/>
        <v>0</v>
      </c>
      <c r="Q166" s="214">
        <v>0</v>
      </c>
      <c r="R166" s="214">
        <f t="shared" si="42"/>
        <v>0</v>
      </c>
      <c r="S166" s="214">
        <v>0</v>
      </c>
      <c r="T166" s="215">
        <f t="shared" si="43"/>
        <v>0</v>
      </c>
      <c r="AR166" s="25" t="s">
        <v>588</v>
      </c>
      <c r="AT166" s="25" t="s">
        <v>230</v>
      </c>
      <c r="AU166" s="25" t="s">
        <v>24</v>
      </c>
      <c r="AY166" s="25" t="s">
        <v>228</v>
      </c>
      <c r="BE166" s="216">
        <f t="shared" si="44"/>
        <v>0</v>
      </c>
      <c r="BF166" s="216">
        <f t="shared" si="45"/>
        <v>0</v>
      </c>
      <c r="BG166" s="216">
        <f t="shared" si="46"/>
        <v>0</v>
      </c>
      <c r="BH166" s="216">
        <f t="shared" si="47"/>
        <v>0</v>
      </c>
      <c r="BI166" s="216">
        <f t="shared" si="48"/>
        <v>0</v>
      </c>
      <c r="BJ166" s="25" t="s">
        <v>24</v>
      </c>
      <c r="BK166" s="216">
        <f t="shared" si="49"/>
        <v>0</v>
      </c>
      <c r="BL166" s="25" t="s">
        <v>588</v>
      </c>
      <c r="BM166" s="25" t="s">
        <v>6487</v>
      </c>
    </row>
    <row r="167" spans="2:65" s="1" customFormat="1" ht="22.5" customHeight="1">
      <c r="B167" s="42"/>
      <c r="C167" s="205" t="s">
        <v>512</v>
      </c>
      <c r="D167" s="205" t="s">
        <v>230</v>
      </c>
      <c r="E167" s="206" t="s">
        <v>6488</v>
      </c>
      <c r="F167" s="207" t="s">
        <v>6489</v>
      </c>
      <c r="G167" s="208" t="s">
        <v>328</v>
      </c>
      <c r="H167" s="209">
        <v>60</v>
      </c>
      <c r="I167" s="210"/>
      <c r="J167" s="211">
        <f t="shared" si="40"/>
        <v>0</v>
      </c>
      <c r="K167" s="207" t="s">
        <v>3144</v>
      </c>
      <c r="L167" s="62"/>
      <c r="M167" s="212" t="s">
        <v>22</v>
      </c>
      <c r="N167" s="213" t="s">
        <v>50</v>
      </c>
      <c r="O167" s="43"/>
      <c r="P167" s="214">
        <f t="shared" si="41"/>
        <v>0</v>
      </c>
      <c r="Q167" s="214">
        <v>0</v>
      </c>
      <c r="R167" s="214">
        <f t="shared" si="42"/>
        <v>0</v>
      </c>
      <c r="S167" s="214">
        <v>0</v>
      </c>
      <c r="T167" s="215">
        <f t="shared" si="43"/>
        <v>0</v>
      </c>
      <c r="AR167" s="25" t="s">
        <v>588</v>
      </c>
      <c r="AT167" s="25" t="s">
        <v>230</v>
      </c>
      <c r="AU167" s="25" t="s">
        <v>24</v>
      </c>
      <c r="AY167" s="25" t="s">
        <v>228</v>
      </c>
      <c r="BE167" s="216">
        <f t="shared" si="44"/>
        <v>0</v>
      </c>
      <c r="BF167" s="216">
        <f t="shared" si="45"/>
        <v>0</v>
      </c>
      <c r="BG167" s="216">
        <f t="shared" si="46"/>
        <v>0</v>
      </c>
      <c r="BH167" s="216">
        <f t="shared" si="47"/>
        <v>0</v>
      </c>
      <c r="BI167" s="216">
        <f t="shared" si="48"/>
        <v>0</v>
      </c>
      <c r="BJ167" s="25" t="s">
        <v>24</v>
      </c>
      <c r="BK167" s="216">
        <f t="shared" si="49"/>
        <v>0</v>
      </c>
      <c r="BL167" s="25" t="s">
        <v>588</v>
      </c>
      <c r="BM167" s="25" t="s">
        <v>6490</v>
      </c>
    </row>
    <row r="168" spans="2:65" s="1" customFormat="1" ht="22.5" customHeight="1">
      <c r="B168" s="42"/>
      <c r="C168" s="205" t="s">
        <v>517</v>
      </c>
      <c r="D168" s="205" t="s">
        <v>230</v>
      </c>
      <c r="E168" s="206" t="s">
        <v>6491</v>
      </c>
      <c r="F168" s="207" t="s">
        <v>6492</v>
      </c>
      <c r="G168" s="208" t="s">
        <v>328</v>
      </c>
      <c r="H168" s="209">
        <v>20</v>
      </c>
      <c r="I168" s="210"/>
      <c r="J168" s="211">
        <f t="shared" si="40"/>
        <v>0</v>
      </c>
      <c r="K168" s="207" t="s">
        <v>3144</v>
      </c>
      <c r="L168" s="62"/>
      <c r="M168" s="212" t="s">
        <v>22</v>
      </c>
      <c r="N168" s="213" t="s">
        <v>50</v>
      </c>
      <c r="O168" s="43"/>
      <c r="P168" s="214">
        <f t="shared" si="41"/>
        <v>0</v>
      </c>
      <c r="Q168" s="214">
        <v>0</v>
      </c>
      <c r="R168" s="214">
        <f t="shared" si="42"/>
        <v>0</v>
      </c>
      <c r="S168" s="214">
        <v>0</v>
      </c>
      <c r="T168" s="215">
        <f t="shared" si="43"/>
        <v>0</v>
      </c>
      <c r="AR168" s="25" t="s">
        <v>588</v>
      </c>
      <c r="AT168" s="25" t="s">
        <v>230</v>
      </c>
      <c r="AU168" s="25" t="s">
        <v>24</v>
      </c>
      <c r="AY168" s="25" t="s">
        <v>228</v>
      </c>
      <c r="BE168" s="216">
        <f t="shared" si="44"/>
        <v>0</v>
      </c>
      <c r="BF168" s="216">
        <f t="shared" si="45"/>
        <v>0</v>
      </c>
      <c r="BG168" s="216">
        <f t="shared" si="46"/>
        <v>0</v>
      </c>
      <c r="BH168" s="216">
        <f t="shared" si="47"/>
        <v>0</v>
      </c>
      <c r="BI168" s="216">
        <f t="shared" si="48"/>
        <v>0</v>
      </c>
      <c r="BJ168" s="25" t="s">
        <v>24</v>
      </c>
      <c r="BK168" s="216">
        <f t="shared" si="49"/>
        <v>0</v>
      </c>
      <c r="BL168" s="25" t="s">
        <v>588</v>
      </c>
      <c r="BM168" s="25" t="s">
        <v>6493</v>
      </c>
    </row>
    <row r="169" spans="2:65" s="1" customFormat="1" ht="22.5" customHeight="1">
      <c r="B169" s="42"/>
      <c r="C169" s="205" t="s">
        <v>522</v>
      </c>
      <c r="D169" s="205" t="s">
        <v>230</v>
      </c>
      <c r="E169" s="206" t="s">
        <v>6494</v>
      </c>
      <c r="F169" s="207" t="s">
        <v>6495</v>
      </c>
      <c r="G169" s="208" t="s">
        <v>852</v>
      </c>
      <c r="H169" s="209">
        <v>2</v>
      </c>
      <c r="I169" s="210"/>
      <c r="J169" s="211">
        <f t="shared" si="40"/>
        <v>0</v>
      </c>
      <c r="K169" s="207" t="s">
        <v>3144</v>
      </c>
      <c r="L169" s="62"/>
      <c r="M169" s="212" t="s">
        <v>22</v>
      </c>
      <c r="N169" s="213" t="s">
        <v>50</v>
      </c>
      <c r="O169" s="43"/>
      <c r="P169" s="214">
        <f t="shared" si="41"/>
        <v>0</v>
      </c>
      <c r="Q169" s="214">
        <v>0</v>
      </c>
      <c r="R169" s="214">
        <f t="shared" si="42"/>
        <v>0</v>
      </c>
      <c r="S169" s="214">
        <v>0</v>
      </c>
      <c r="T169" s="215">
        <f t="shared" si="43"/>
        <v>0</v>
      </c>
      <c r="AR169" s="25" t="s">
        <v>588</v>
      </c>
      <c r="AT169" s="25" t="s">
        <v>230</v>
      </c>
      <c r="AU169" s="25" t="s">
        <v>24</v>
      </c>
      <c r="AY169" s="25" t="s">
        <v>228</v>
      </c>
      <c r="BE169" s="216">
        <f t="shared" si="44"/>
        <v>0</v>
      </c>
      <c r="BF169" s="216">
        <f t="shared" si="45"/>
        <v>0</v>
      </c>
      <c r="BG169" s="216">
        <f t="shared" si="46"/>
        <v>0</v>
      </c>
      <c r="BH169" s="216">
        <f t="shared" si="47"/>
        <v>0</v>
      </c>
      <c r="BI169" s="216">
        <f t="shared" si="48"/>
        <v>0</v>
      </c>
      <c r="BJ169" s="25" t="s">
        <v>24</v>
      </c>
      <c r="BK169" s="216">
        <f t="shared" si="49"/>
        <v>0</v>
      </c>
      <c r="BL169" s="25" t="s">
        <v>588</v>
      </c>
      <c r="BM169" s="25" t="s">
        <v>6496</v>
      </c>
    </row>
    <row r="170" spans="2:65" s="1" customFormat="1" ht="22.5" customHeight="1">
      <c r="B170" s="42"/>
      <c r="C170" s="205" t="s">
        <v>527</v>
      </c>
      <c r="D170" s="205" t="s">
        <v>230</v>
      </c>
      <c r="E170" s="206" t="s">
        <v>6497</v>
      </c>
      <c r="F170" s="207" t="s">
        <v>6498</v>
      </c>
      <c r="G170" s="208" t="s">
        <v>328</v>
      </c>
      <c r="H170" s="209">
        <v>50</v>
      </c>
      <c r="I170" s="210"/>
      <c r="J170" s="211">
        <f t="shared" si="40"/>
        <v>0</v>
      </c>
      <c r="K170" s="207" t="s">
        <v>3144</v>
      </c>
      <c r="L170" s="62"/>
      <c r="M170" s="212" t="s">
        <v>22</v>
      </c>
      <c r="N170" s="213" t="s">
        <v>50</v>
      </c>
      <c r="O170" s="43"/>
      <c r="P170" s="214">
        <f t="shared" si="41"/>
        <v>0</v>
      </c>
      <c r="Q170" s="214">
        <v>0</v>
      </c>
      <c r="R170" s="214">
        <f t="shared" si="42"/>
        <v>0</v>
      </c>
      <c r="S170" s="214">
        <v>0</v>
      </c>
      <c r="T170" s="215">
        <f t="shared" si="43"/>
        <v>0</v>
      </c>
      <c r="AR170" s="25" t="s">
        <v>588</v>
      </c>
      <c r="AT170" s="25" t="s">
        <v>230</v>
      </c>
      <c r="AU170" s="25" t="s">
        <v>24</v>
      </c>
      <c r="AY170" s="25" t="s">
        <v>228</v>
      </c>
      <c r="BE170" s="216">
        <f t="shared" si="44"/>
        <v>0</v>
      </c>
      <c r="BF170" s="216">
        <f t="shared" si="45"/>
        <v>0</v>
      </c>
      <c r="BG170" s="216">
        <f t="shared" si="46"/>
        <v>0</v>
      </c>
      <c r="BH170" s="216">
        <f t="shared" si="47"/>
        <v>0</v>
      </c>
      <c r="BI170" s="216">
        <f t="shared" si="48"/>
        <v>0</v>
      </c>
      <c r="BJ170" s="25" t="s">
        <v>24</v>
      </c>
      <c r="BK170" s="216">
        <f t="shared" si="49"/>
        <v>0</v>
      </c>
      <c r="BL170" s="25" t="s">
        <v>588</v>
      </c>
      <c r="BM170" s="25" t="s">
        <v>6499</v>
      </c>
    </row>
    <row r="171" spans="2:65" s="1" customFormat="1" ht="22.5" customHeight="1">
      <c r="B171" s="42"/>
      <c r="C171" s="205" t="s">
        <v>537</v>
      </c>
      <c r="D171" s="205" t="s">
        <v>230</v>
      </c>
      <c r="E171" s="206" t="s">
        <v>6500</v>
      </c>
      <c r="F171" s="207" t="s">
        <v>6501</v>
      </c>
      <c r="G171" s="208" t="s">
        <v>328</v>
      </c>
      <c r="H171" s="209">
        <v>20</v>
      </c>
      <c r="I171" s="210"/>
      <c r="J171" s="211">
        <f t="shared" si="40"/>
        <v>0</v>
      </c>
      <c r="K171" s="207" t="s">
        <v>3144</v>
      </c>
      <c r="L171" s="62"/>
      <c r="M171" s="212" t="s">
        <v>22</v>
      </c>
      <c r="N171" s="213" t="s">
        <v>50</v>
      </c>
      <c r="O171" s="43"/>
      <c r="P171" s="214">
        <f t="shared" si="41"/>
        <v>0</v>
      </c>
      <c r="Q171" s="214">
        <v>0</v>
      </c>
      <c r="R171" s="214">
        <f t="shared" si="42"/>
        <v>0</v>
      </c>
      <c r="S171" s="214">
        <v>0</v>
      </c>
      <c r="T171" s="215">
        <f t="shared" si="43"/>
        <v>0</v>
      </c>
      <c r="AR171" s="25" t="s">
        <v>588</v>
      </c>
      <c r="AT171" s="25" t="s">
        <v>230</v>
      </c>
      <c r="AU171" s="25" t="s">
        <v>24</v>
      </c>
      <c r="AY171" s="25" t="s">
        <v>228</v>
      </c>
      <c r="BE171" s="216">
        <f t="shared" si="44"/>
        <v>0</v>
      </c>
      <c r="BF171" s="216">
        <f t="shared" si="45"/>
        <v>0</v>
      </c>
      <c r="BG171" s="216">
        <f t="shared" si="46"/>
        <v>0</v>
      </c>
      <c r="BH171" s="216">
        <f t="shared" si="47"/>
        <v>0</v>
      </c>
      <c r="BI171" s="216">
        <f t="shared" si="48"/>
        <v>0</v>
      </c>
      <c r="BJ171" s="25" t="s">
        <v>24</v>
      </c>
      <c r="BK171" s="216">
        <f t="shared" si="49"/>
        <v>0</v>
      </c>
      <c r="BL171" s="25" t="s">
        <v>588</v>
      </c>
      <c r="BM171" s="25" t="s">
        <v>6502</v>
      </c>
    </row>
    <row r="172" spans="2:65" s="1" customFormat="1" ht="22.5" customHeight="1">
      <c r="B172" s="42"/>
      <c r="C172" s="205" t="s">
        <v>542</v>
      </c>
      <c r="D172" s="205" t="s">
        <v>230</v>
      </c>
      <c r="E172" s="206" t="s">
        <v>6503</v>
      </c>
      <c r="F172" s="207" t="s">
        <v>6504</v>
      </c>
      <c r="G172" s="208" t="s">
        <v>852</v>
      </c>
      <c r="H172" s="209">
        <v>64</v>
      </c>
      <c r="I172" s="210"/>
      <c r="J172" s="211">
        <f t="shared" si="40"/>
        <v>0</v>
      </c>
      <c r="K172" s="207" t="s">
        <v>3144</v>
      </c>
      <c r="L172" s="62"/>
      <c r="M172" s="212" t="s">
        <v>22</v>
      </c>
      <c r="N172" s="213" t="s">
        <v>50</v>
      </c>
      <c r="O172" s="43"/>
      <c r="P172" s="214">
        <f t="shared" si="41"/>
        <v>0</v>
      </c>
      <c r="Q172" s="214">
        <v>0</v>
      </c>
      <c r="R172" s="214">
        <f t="shared" si="42"/>
        <v>0</v>
      </c>
      <c r="S172" s="214">
        <v>0</v>
      </c>
      <c r="T172" s="215">
        <f t="shared" si="43"/>
        <v>0</v>
      </c>
      <c r="AR172" s="25" t="s">
        <v>588</v>
      </c>
      <c r="AT172" s="25" t="s">
        <v>230</v>
      </c>
      <c r="AU172" s="25" t="s">
        <v>24</v>
      </c>
      <c r="AY172" s="25" t="s">
        <v>228</v>
      </c>
      <c r="BE172" s="216">
        <f t="shared" si="44"/>
        <v>0</v>
      </c>
      <c r="BF172" s="216">
        <f t="shared" si="45"/>
        <v>0</v>
      </c>
      <c r="BG172" s="216">
        <f t="shared" si="46"/>
        <v>0</v>
      </c>
      <c r="BH172" s="216">
        <f t="shared" si="47"/>
        <v>0</v>
      </c>
      <c r="BI172" s="216">
        <f t="shared" si="48"/>
        <v>0</v>
      </c>
      <c r="BJ172" s="25" t="s">
        <v>24</v>
      </c>
      <c r="BK172" s="216">
        <f t="shared" si="49"/>
        <v>0</v>
      </c>
      <c r="BL172" s="25" t="s">
        <v>588</v>
      </c>
      <c r="BM172" s="25" t="s">
        <v>6505</v>
      </c>
    </row>
    <row r="173" spans="2:65" s="1" customFormat="1" ht="22.5" customHeight="1">
      <c r="B173" s="42"/>
      <c r="C173" s="205" t="s">
        <v>546</v>
      </c>
      <c r="D173" s="205" t="s">
        <v>230</v>
      </c>
      <c r="E173" s="206" t="s">
        <v>6506</v>
      </c>
      <c r="F173" s="207" t="s">
        <v>6507</v>
      </c>
      <c r="G173" s="208" t="s">
        <v>852</v>
      </c>
      <c r="H173" s="209">
        <v>20</v>
      </c>
      <c r="I173" s="210"/>
      <c r="J173" s="211">
        <f t="shared" si="40"/>
        <v>0</v>
      </c>
      <c r="K173" s="207" t="s">
        <v>3144</v>
      </c>
      <c r="L173" s="62"/>
      <c r="M173" s="212" t="s">
        <v>22</v>
      </c>
      <c r="N173" s="213" t="s">
        <v>50</v>
      </c>
      <c r="O173" s="43"/>
      <c r="P173" s="214">
        <f t="shared" si="41"/>
        <v>0</v>
      </c>
      <c r="Q173" s="214">
        <v>0</v>
      </c>
      <c r="R173" s="214">
        <f t="shared" si="42"/>
        <v>0</v>
      </c>
      <c r="S173" s="214">
        <v>0</v>
      </c>
      <c r="T173" s="215">
        <f t="shared" si="43"/>
        <v>0</v>
      </c>
      <c r="AR173" s="25" t="s">
        <v>588</v>
      </c>
      <c r="AT173" s="25" t="s">
        <v>230</v>
      </c>
      <c r="AU173" s="25" t="s">
        <v>24</v>
      </c>
      <c r="AY173" s="25" t="s">
        <v>228</v>
      </c>
      <c r="BE173" s="216">
        <f t="shared" si="44"/>
        <v>0</v>
      </c>
      <c r="BF173" s="216">
        <f t="shared" si="45"/>
        <v>0</v>
      </c>
      <c r="BG173" s="216">
        <f t="shared" si="46"/>
        <v>0</v>
      </c>
      <c r="BH173" s="216">
        <f t="shared" si="47"/>
        <v>0</v>
      </c>
      <c r="BI173" s="216">
        <f t="shared" si="48"/>
        <v>0</v>
      </c>
      <c r="BJ173" s="25" t="s">
        <v>24</v>
      </c>
      <c r="BK173" s="216">
        <f t="shared" si="49"/>
        <v>0</v>
      </c>
      <c r="BL173" s="25" t="s">
        <v>588</v>
      </c>
      <c r="BM173" s="25" t="s">
        <v>6508</v>
      </c>
    </row>
    <row r="174" spans="2:65" s="1" customFormat="1" ht="22.5" customHeight="1">
      <c r="B174" s="42"/>
      <c r="C174" s="205" t="s">
        <v>550</v>
      </c>
      <c r="D174" s="205" t="s">
        <v>230</v>
      </c>
      <c r="E174" s="206" t="s">
        <v>6509</v>
      </c>
      <c r="F174" s="207" t="s">
        <v>6510</v>
      </c>
      <c r="G174" s="208" t="s">
        <v>852</v>
      </c>
      <c r="H174" s="209">
        <v>4</v>
      </c>
      <c r="I174" s="210"/>
      <c r="J174" s="211">
        <f t="shared" si="40"/>
        <v>0</v>
      </c>
      <c r="K174" s="207" t="s">
        <v>3144</v>
      </c>
      <c r="L174" s="62"/>
      <c r="M174" s="212" t="s">
        <v>22</v>
      </c>
      <c r="N174" s="213" t="s">
        <v>50</v>
      </c>
      <c r="O174" s="43"/>
      <c r="P174" s="214">
        <f t="shared" si="41"/>
        <v>0</v>
      </c>
      <c r="Q174" s="214">
        <v>0</v>
      </c>
      <c r="R174" s="214">
        <f t="shared" si="42"/>
        <v>0</v>
      </c>
      <c r="S174" s="214">
        <v>0</v>
      </c>
      <c r="T174" s="215">
        <f t="shared" si="43"/>
        <v>0</v>
      </c>
      <c r="AR174" s="25" t="s">
        <v>588</v>
      </c>
      <c r="AT174" s="25" t="s">
        <v>230</v>
      </c>
      <c r="AU174" s="25" t="s">
        <v>24</v>
      </c>
      <c r="AY174" s="25" t="s">
        <v>228</v>
      </c>
      <c r="BE174" s="216">
        <f t="shared" si="44"/>
        <v>0</v>
      </c>
      <c r="BF174" s="216">
        <f t="shared" si="45"/>
        <v>0</v>
      </c>
      <c r="BG174" s="216">
        <f t="shared" si="46"/>
        <v>0</v>
      </c>
      <c r="BH174" s="216">
        <f t="shared" si="47"/>
        <v>0</v>
      </c>
      <c r="BI174" s="216">
        <f t="shared" si="48"/>
        <v>0</v>
      </c>
      <c r="BJ174" s="25" t="s">
        <v>24</v>
      </c>
      <c r="BK174" s="216">
        <f t="shared" si="49"/>
        <v>0</v>
      </c>
      <c r="BL174" s="25" t="s">
        <v>588</v>
      </c>
      <c r="BM174" s="25" t="s">
        <v>6511</v>
      </c>
    </row>
    <row r="175" spans="2:65" s="1" customFormat="1" ht="22.5" customHeight="1">
      <c r="B175" s="42"/>
      <c r="C175" s="205" t="s">
        <v>554</v>
      </c>
      <c r="D175" s="205" t="s">
        <v>230</v>
      </c>
      <c r="E175" s="206" t="s">
        <v>6512</v>
      </c>
      <c r="F175" s="207" t="s">
        <v>6513</v>
      </c>
      <c r="G175" s="208" t="s">
        <v>852</v>
      </c>
      <c r="H175" s="209">
        <v>2</v>
      </c>
      <c r="I175" s="210"/>
      <c r="J175" s="211">
        <f t="shared" si="40"/>
        <v>0</v>
      </c>
      <c r="K175" s="207" t="s">
        <v>3144</v>
      </c>
      <c r="L175" s="62"/>
      <c r="M175" s="212" t="s">
        <v>22</v>
      </c>
      <c r="N175" s="213" t="s">
        <v>50</v>
      </c>
      <c r="O175" s="43"/>
      <c r="P175" s="214">
        <f t="shared" si="41"/>
        <v>0</v>
      </c>
      <c r="Q175" s="214">
        <v>0</v>
      </c>
      <c r="R175" s="214">
        <f t="shared" si="42"/>
        <v>0</v>
      </c>
      <c r="S175" s="214">
        <v>0</v>
      </c>
      <c r="T175" s="215">
        <f t="shared" si="43"/>
        <v>0</v>
      </c>
      <c r="AR175" s="25" t="s">
        <v>588</v>
      </c>
      <c r="AT175" s="25" t="s">
        <v>230</v>
      </c>
      <c r="AU175" s="25" t="s">
        <v>24</v>
      </c>
      <c r="AY175" s="25" t="s">
        <v>228</v>
      </c>
      <c r="BE175" s="216">
        <f t="shared" si="44"/>
        <v>0</v>
      </c>
      <c r="BF175" s="216">
        <f t="shared" si="45"/>
        <v>0</v>
      </c>
      <c r="BG175" s="216">
        <f t="shared" si="46"/>
        <v>0</v>
      </c>
      <c r="BH175" s="216">
        <f t="shared" si="47"/>
        <v>0</v>
      </c>
      <c r="BI175" s="216">
        <f t="shared" si="48"/>
        <v>0</v>
      </c>
      <c r="BJ175" s="25" t="s">
        <v>24</v>
      </c>
      <c r="BK175" s="216">
        <f t="shared" si="49"/>
        <v>0</v>
      </c>
      <c r="BL175" s="25" t="s">
        <v>588</v>
      </c>
      <c r="BM175" s="25" t="s">
        <v>6514</v>
      </c>
    </row>
    <row r="176" spans="2:65" s="1" customFormat="1" ht="22.5" customHeight="1">
      <c r="B176" s="42"/>
      <c r="C176" s="205" t="s">
        <v>559</v>
      </c>
      <c r="D176" s="205" t="s">
        <v>230</v>
      </c>
      <c r="E176" s="206" t="s">
        <v>6515</v>
      </c>
      <c r="F176" s="207" t="s">
        <v>6516</v>
      </c>
      <c r="G176" s="208" t="s">
        <v>852</v>
      </c>
      <c r="H176" s="209">
        <v>2</v>
      </c>
      <c r="I176" s="210"/>
      <c r="J176" s="211">
        <f t="shared" si="40"/>
        <v>0</v>
      </c>
      <c r="K176" s="207" t="s">
        <v>3144</v>
      </c>
      <c r="L176" s="62"/>
      <c r="M176" s="212" t="s">
        <v>22</v>
      </c>
      <c r="N176" s="213" t="s">
        <v>50</v>
      </c>
      <c r="O176" s="43"/>
      <c r="P176" s="214">
        <f t="shared" si="41"/>
        <v>0</v>
      </c>
      <c r="Q176" s="214">
        <v>0</v>
      </c>
      <c r="R176" s="214">
        <f t="shared" si="42"/>
        <v>0</v>
      </c>
      <c r="S176" s="214">
        <v>0</v>
      </c>
      <c r="T176" s="215">
        <f t="shared" si="43"/>
        <v>0</v>
      </c>
      <c r="AR176" s="25" t="s">
        <v>588</v>
      </c>
      <c r="AT176" s="25" t="s">
        <v>230</v>
      </c>
      <c r="AU176" s="25" t="s">
        <v>24</v>
      </c>
      <c r="AY176" s="25" t="s">
        <v>228</v>
      </c>
      <c r="BE176" s="216">
        <f t="shared" si="44"/>
        <v>0</v>
      </c>
      <c r="BF176" s="216">
        <f t="shared" si="45"/>
        <v>0</v>
      </c>
      <c r="BG176" s="216">
        <f t="shared" si="46"/>
        <v>0</v>
      </c>
      <c r="BH176" s="216">
        <f t="shared" si="47"/>
        <v>0</v>
      </c>
      <c r="BI176" s="216">
        <f t="shared" si="48"/>
        <v>0</v>
      </c>
      <c r="BJ176" s="25" t="s">
        <v>24</v>
      </c>
      <c r="BK176" s="216">
        <f t="shared" si="49"/>
        <v>0</v>
      </c>
      <c r="BL176" s="25" t="s">
        <v>588</v>
      </c>
      <c r="BM176" s="25" t="s">
        <v>6517</v>
      </c>
    </row>
    <row r="177" spans="2:65" s="1" customFormat="1" ht="22.5" customHeight="1">
      <c r="B177" s="42"/>
      <c r="C177" s="205" t="s">
        <v>565</v>
      </c>
      <c r="D177" s="205" t="s">
        <v>230</v>
      </c>
      <c r="E177" s="206" t="s">
        <v>6518</v>
      </c>
      <c r="F177" s="207" t="s">
        <v>6519</v>
      </c>
      <c r="G177" s="208" t="s">
        <v>852</v>
      </c>
      <c r="H177" s="209">
        <v>103</v>
      </c>
      <c r="I177" s="210"/>
      <c r="J177" s="211">
        <f t="shared" si="40"/>
        <v>0</v>
      </c>
      <c r="K177" s="207" t="s">
        <v>3144</v>
      </c>
      <c r="L177" s="62"/>
      <c r="M177" s="212" t="s">
        <v>22</v>
      </c>
      <c r="N177" s="213" t="s">
        <v>50</v>
      </c>
      <c r="O177" s="43"/>
      <c r="P177" s="214">
        <f t="shared" si="41"/>
        <v>0</v>
      </c>
      <c r="Q177" s="214">
        <v>0</v>
      </c>
      <c r="R177" s="214">
        <f t="shared" si="42"/>
        <v>0</v>
      </c>
      <c r="S177" s="214">
        <v>0</v>
      </c>
      <c r="T177" s="215">
        <f t="shared" si="43"/>
        <v>0</v>
      </c>
      <c r="AR177" s="25" t="s">
        <v>588</v>
      </c>
      <c r="AT177" s="25" t="s">
        <v>230</v>
      </c>
      <c r="AU177" s="25" t="s">
        <v>24</v>
      </c>
      <c r="AY177" s="25" t="s">
        <v>228</v>
      </c>
      <c r="BE177" s="216">
        <f t="shared" si="44"/>
        <v>0</v>
      </c>
      <c r="BF177" s="216">
        <f t="shared" si="45"/>
        <v>0</v>
      </c>
      <c r="BG177" s="216">
        <f t="shared" si="46"/>
        <v>0</v>
      </c>
      <c r="BH177" s="216">
        <f t="shared" si="47"/>
        <v>0</v>
      </c>
      <c r="BI177" s="216">
        <f t="shared" si="48"/>
        <v>0</v>
      </c>
      <c r="BJ177" s="25" t="s">
        <v>24</v>
      </c>
      <c r="BK177" s="216">
        <f t="shared" si="49"/>
        <v>0</v>
      </c>
      <c r="BL177" s="25" t="s">
        <v>588</v>
      </c>
      <c r="BM177" s="25" t="s">
        <v>6520</v>
      </c>
    </row>
    <row r="178" spans="2:65" s="11" customFormat="1" ht="37.35" customHeight="1">
      <c r="B178" s="188"/>
      <c r="C178" s="189"/>
      <c r="D178" s="202" t="s">
        <v>78</v>
      </c>
      <c r="E178" s="296" t="s">
        <v>4010</v>
      </c>
      <c r="F178" s="296" t="s">
        <v>6521</v>
      </c>
      <c r="G178" s="189"/>
      <c r="H178" s="189"/>
      <c r="I178" s="192"/>
      <c r="J178" s="297">
        <f>BK178</f>
        <v>0</v>
      </c>
      <c r="K178" s="189"/>
      <c r="L178" s="194"/>
      <c r="M178" s="195"/>
      <c r="N178" s="196"/>
      <c r="O178" s="196"/>
      <c r="P178" s="197">
        <f>SUM(P179:P186)</f>
        <v>0</v>
      </c>
      <c r="Q178" s="196"/>
      <c r="R178" s="197">
        <f>SUM(R179:R186)</f>
        <v>0</v>
      </c>
      <c r="S178" s="196"/>
      <c r="T178" s="198">
        <f>SUM(T179:T186)</f>
        <v>0</v>
      </c>
      <c r="AR178" s="199" t="s">
        <v>101</v>
      </c>
      <c r="AT178" s="200" t="s">
        <v>78</v>
      </c>
      <c r="AU178" s="200" t="s">
        <v>79</v>
      </c>
      <c r="AY178" s="199" t="s">
        <v>228</v>
      </c>
      <c r="BK178" s="201">
        <f>SUM(BK179:BK186)</f>
        <v>0</v>
      </c>
    </row>
    <row r="179" spans="2:65" s="1" customFormat="1" ht="22.5" customHeight="1">
      <c r="B179" s="42"/>
      <c r="C179" s="205" t="s">
        <v>571</v>
      </c>
      <c r="D179" s="205" t="s">
        <v>230</v>
      </c>
      <c r="E179" s="206" t="s">
        <v>6522</v>
      </c>
      <c r="F179" s="207" t="s">
        <v>6523</v>
      </c>
      <c r="G179" s="208" t="s">
        <v>852</v>
      </c>
      <c r="H179" s="209">
        <v>12</v>
      </c>
      <c r="I179" s="210"/>
      <c r="J179" s="211">
        <f t="shared" ref="J179:J186" si="50">ROUND(I179*H179,2)</f>
        <v>0</v>
      </c>
      <c r="K179" s="207" t="s">
        <v>3144</v>
      </c>
      <c r="L179" s="62"/>
      <c r="M179" s="212" t="s">
        <v>22</v>
      </c>
      <c r="N179" s="213" t="s">
        <v>50</v>
      </c>
      <c r="O179" s="43"/>
      <c r="P179" s="214">
        <f t="shared" ref="P179:P186" si="51">O179*H179</f>
        <v>0</v>
      </c>
      <c r="Q179" s="214">
        <v>0</v>
      </c>
      <c r="R179" s="214">
        <f t="shared" ref="R179:R186" si="52">Q179*H179</f>
        <v>0</v>
      </c>
      <c r="S179" s="214">
        <v>0</v>
      </c>
      <c r="T179" s="215">
        <f t="shared" ref="T179:T186" si="53">S179*H179</f>
        <v>0</v>
      </c>
      <c r="AR179" s="25" t="s">
        <v>588</v>
      </c>
      <c r="AT179" s="25" t="s">
        <v>230</v>
      </c>
      <c r="AU179" s="25" t="s">
        <v>24</v>
      </c>
      <c r="AY179" s="25" t="s">
        <v>228</v>
      </c>
      <c r="BE179" s="216">
        <f t="shared" ref="BE179:BE186" si="54">IF(N179="základní",J179,0)</f>
        <v>0</v>
      </c>
      <c r="BF179" s="216">
        <f t="shared" ref="BF179:BF186" si="55">IF(N179="snížená",J179,0)</f>
        <v>0</v>
      </c>
      <c r="BG179" s="216">
        <f t="shared" ref="BG179:BG186" si="56">IF(N179="zákl. přenesená",J179,0)</f>
        <v>0</v>
      </c>
      <c r="BH179" s="216">
        <f t="shared" ref="BH179:BH186" si="57">IF(N179="sníž. přenesená",J179,0)</f>
        <v>0</v>
      </c>
      <c r="BI179" s="216">
        <f t="shared" ref="BI179:BI186" si="58">IF(N179="nulová",J179,0)</f>
        <v>0</v>
      </c>
      <c r="BJ179" s="25" t="s">
        <v>24</v>
      </c>
      <c r="BK179" s="216">
        <f t="shared" ref="BK179:BK186" si="59">ROUND(I179*H179,2)</f>
        <v>0</v>
      </c>
      <c r="BL179" s="25" t="s">
        <v>588</v>
      </c>
      <c r="BM179" s="25" t="s">
        <v>6524</v>
      </c>
    </row>
    <row r="180" spans="2:65" s="1" customFormat="1" ht="22.5" customHeight="1">
      <c r="B180" s="42"/>
      <c r="C180" s="205" t="s">
        <v>575</v>
      </c>
      <c r="D180" s="205" t="s">
        <v>230</v>
      </c>
      <c r="E180" s="206" t="s">
        <v>6525</v>
      </c>
      <c r="F180" s="207" t="s">
        <v>6526</v>
      </c>
      <c r="G180" s="208" t="s">
        <v>852</v>
      </c>
      <c r="H180" s="209">
        <v>1</v>
      </c>
      <c r="I180" s="210"/>
      <c r="J180" s="211">
        <f t="shared" si="50"/>
        <v>0</v>
      </c>
      <c r="K180" s="207" t="s">
        <v>3144</v>
      </c>
      <c r="L180" s="62"/>
      <c r="M180" s="212" t="s">
        <v>22</v>
      </c>
      <c r="N180" s="213" t="s">
        <v>50</v>
      </c>
      <c r="O180" s="43"/>
      <c r="P180" s="214">
        <f t="shared" si="51"/>
        <v>0</v>
      </c>
      <c r="Q180" s="214">
        <v>0</v>
      </c>
      <c r="R180" s="214">
        <f t="shared" si="52"/>
        <v>0</v>
      </c>
      <c r="S180" s="214">
        <v>0</v>
      </c>
      <c r="T180" s="215">
        <f t="shared" si="53"/>
        <v>0</v>
      </c>
      <c r="AR180" s="25" t="s">
        <v>588</v>
      </c>
      <c r="AT180" s="25" t="s">
        <v>230</v>
      </c>
      <c r="AU180" s="25" t="s">
        <v>24</v>
      </c>
      <c r="AY180" s="25" t="s">
        <v>228</v>
      </c>
      <c r="BE180" s="216">
        <f t="shared" si="54"/>
        <v>0</v>
      </c>
      <c r="BF180" s="216">
        <f t="shared" si="55"/>
        <v>0</v>
      </c>
      <c r="BG180" s="216">
        <f t="shared" si="56"/>
        <v>0</v>
      </c>
      <c r="BH180" s="216">
        <f t="shared" si="57"/>
        <v>0</v>
      </c>
      <c r="BI180" s="216">
        <f t="shared" si="58"/>
        <v>0</v>
      </c>
      <c r="BJ180" s="25" t="s">
        <v>24</v>
      </c>
      <c r="BK180" s="216">
        <f t="shared" si="59"/>
        <v>0</v>
      </c>
      <c r="BL180" s="25" t="s">
        <v>588</v>
      </c>
      <c r="BM180" s="25" t="s">
        <v>6527</v>
      </c>
    </row>
    <row r="181" spans="2:65" s="1" customFormat="1" ht="22.5" customHeight="1">
      <c r="B181" s="42"/>
      <c r="C181" s="205" t="s">
        <v>579</v>
      </c>
      <c r="D181" s="205" t="s">
        <v>230</v>
      </c>
      <c r="E181" s="206" t="s">
        <v>6528</v>
      </c>
      <c r="F181" s="207" t="s">
        <v>6529</v>
      </c>
      <c r="G181" s="208" t="s">
        <v>852</v>
      </c>
      <c r="H181" s="209">
        <v>4</v>
      </c>
      <c r="I181" s="210"/>
      <c r="J181" s="211">
        <f t="shared" si="50"/>
        <v>0</v>
      </c>
      <c r="K181" s="207" t="s">
        <v>3144</v>
      </c>
      <c r="L181" s="62"/>
      <c r="M181" s="212" t="s">
        <v>22</v>
      </c>
      <c r="N181" s="213" t="s">
        <v>50</v>
      </c>
      <c r="O181" s="43"/>
      <c r="P181" s="214">
        <f t="shared" si="51"/>
        <v>0</v>
      </c>
      <c r="Q181" s="214">
        <v>0</v>
      </c>
      <c r="R181" s="214">
        <f t="shared" si="52"/>
        <v>0</v>
      </c>
      <c r="S181" s="214">
        <v>0</v>
      </c>
      <c r="T181" s="215">
        <f t="shared" si="53"/>
        <v>0</v>
      </c>
      <c r="AR181" s="25" t="s">
        <v>588</v>
      </c>
      <c r="AT181" s="25" t="s">
        <v>230</v>
      </c>
      <c r="AU181" s="25" t="s">
        <v>24</v>
      </c>
      <c r="AY181" s="25" t="s">
        <v>228</v>
      </c>
      <c r="BE181" s="216">
        <f t="shared" si="54"/>
        <v>0</v>
      </c>
      <c r="BF181" s="216">
        <f t="shared" si="55"/>
        <v>0</v>
      </c>
      <c r="BG181" s="216">
        <f t="shared" si="56"/>
        <v>0</v>
      </c>
      <c r="BH181" s="216">
        <f t="shared" si="57"/>
        <v>0</v>
      </c>
      <c r="BI181" s="216">
        <f t="shared" si="58"/>
        <v>0</v>
      </c>
      <c r="BJ181" s="25" t="s">
        <v>24</v>
      </c>
      <c r="BK181" s="216">
        <f t="shared" si="59"/>
        <v>0</v>
      </c>
      <c r="BL181" s="25" t="s">
        <v>588</v>
      </c>
      <c r="BM181" s="25" t="s">
        <v>6530</v>
      </c>
    </row>
    <row r="182" spans="2:65" s="1" customFormat="1" ht="22.5" customHeight="1">
      <c r="B182" s="42"/>
      <c r="C182" s="205" t="s">
        <v>583</v>
      </c>
      <c r="D182" s="205" t="s">
        <v>230</v>
      </c>
      <c r="E182" s="206" t="s">
        <v>6531</v>
      </c>
      <c r="F182" s="207" t="s">
        <v>6532</v>
      </c>
      <c r="G182" s="208" t="s">
        <v>852</v>
      </c>
      <c r="H182" s="209">
        <v>38</v>
      </c>
      <c r="I182" s="210"/>
      <c r="J182" s="211">
        <f t="shared" si="50"/>
        <v>0</v>
      </c>
      <c r="K182" s="207" t="s">
        <v>3144</v>
      </c>
      <c r="L182" s="62"/>
      <c r="M182" s="212" t="s">
        <v>22</v>
      </c>
      <c r="N182" s="213" t="s">
        <v>50</v>
      </c>
      <c r="O182" s="43"/>
      <c r="P182" s="214">
        <f t="shared" si="51"/>
        <v>0</v>
      </c>
      <c r="Q182" s="214">
        <v>0</v>
      </c>
      <c r="R182" s="214">
        <f t="shared" si="52"/>
        <v>0</v>
      </c>
      <c r="S182" s="214">
        <v>0</v>
      </c>
      <c r="T182" s="215">
        <f t="shared" si="53"/>
        <v>0</v>
      </c>
      <c r="AR182" s="25" t="s">
        <v>588</v>
      </c>
      <c r="AT182" s="25" t="s">
        <v>230</v>
      </c>
      <c r="AU182" s="25" t="s">
        <v>24</v>
      </c>
      <c r="AY182" s="25" t="s">
        <v>228</v>
      </c>
      <c r="BE182" s="216">
        <f t="shared" si="54"/>
        <v>0</v>
      </c>
      <c r="BF182" s="216">
        <f t="shared" si="55"/>
        <v>0</v>
      </c>
      <c r="BG182" s="216">
        <f t="shared" si="56"/>
        <v>0</v>
      </c>
      <c r="BH182" s="216">
        <f t="shared" si="57"/>
        <v>0</v>
      </c>
      <c r="BI182" s="216">
        <f t="shared" si="58"/>
        <v>0</v>
      </c>
      <c r="BJ182" s="25" t="s">
        <v>24</v>
      </c>
      <c r="BK182" s="216">
        <f t="shared" si="59"/>
        <v>0</v>
      </c>
      <c r="BL182" s="25" t="s">
        <v>588</v>
      </c>
      <c r="BM182" s="25" t="s">
        <v>6533</v>
      </c>
    </row>
    <row r="183" spans="2:65" s="1" customFormat="1" ht="22.5" customHeight="1">
      <c r="B183" s="42"/>
      <c r="C183" s="205" t="s">
        <v>588</v>
      </c>
      <c r="D183" s="205" t="s">
        <v>230</v>
      </c>
      <c r="E183" s="206" t="s">
        <v>6534</v>
      </c>
      <c r="F183" s="207" t="s">
        <v>6535</v>
      </c>
      <c r="G183" s="208" t="s">
        <v>852</v>
      </c>
      <c r="H183" s="209">
        <v>2</v>
      </c>
      <c r="I183" s="210"/>
      <c r="J183" s="211">
        <f t="shared" si="50"/>
        <v>0</v>
      </c>
      <c r="K183" s="207" t="s">
        <v>3144</v>
      </c>
      <c r="L183" s="62"/>
      <c r="M183" s="212" t="s">
        <v>22</v>
      </c>
      <c r="N183" s="213" t="s">
        <v>50</v>
      </c>
      <c r="O183" s="43"/>
      <c r="P183" s="214">
        <f t="shared" si="51"/>
        <v>0</v>
      </c>
      <c r="Q183" s="214">
        <v>0</v>
      </c>
      <c r="R183" s="214">
        <f t="shared" si="52"/>
        <v>0</v>
      </c>
      <c r="S183" s="214">
        <v>0</v>
      </c>
      <c r="T183" s="215">
        <f t="shared" si="53"/>
        <v>0</v>
      </c>
      <c r="AR183" s="25" t="s">
        <v>588</v>
      </c>
      <c r="AT183" s="25" t="s">
        <v>230</v>
      </c>
      <c r="AU183" s="25" t="s">
        <v>24</v>
      </c>
      <c r="AY183" s="25" t="s">
        <v>228</v>
      </c>
      <c r="BE183" s="216">
        <f t="shared" si="54"/>
        <v>0</v>
      </c>
      <c r="BF183" s="216">
        <f t="shared" si="55"/>
        <v>0</v>
      </c>
      <c r="BG183" s="216">
        <f t="shared" si="56"/>
        <v>0</v>
      </c>
      <c r="BH183" s="216">
        <f t="shared" si="57"/>
        <v>0</v>
      </c>
      <c r="BI183" s="216">
        <f t="shared" si="58"/>
        <v>0</v>
      </c>
      <c r="BJ183" s="25" t="s">
        <v>24</v>
      </c>
      <c r="BK183" s="216">
        <f t="shared" si="59"/>
        <v>0</v>
      </c>
      <c r="BL183" s="25" t="s">
        <v>588</v>
      </c>
      <c r="BM183" s="25" t="s">
        <v>6536</v>
      </c>
    </row>
    <row r="184" spans="2:65" s="1" customFormat="1" ht="22.5" customHeight="1">
      <c r="B184" s="42"/>
      <c r="C184" s="205" t="s">
        <v>594</v>
      </c>
      <c r="D184" s="205" t="s">
        <v>230</v>
      </c>
      <c r="E184" s="206" t="s">
        <v>6537</v>
      </c>
      <c r="F184" s="207" t="s">
        <v>6538</v>
      </c>
      <c r="G184" s="208" t="s">
        <v>852</v>
      </c>
      <c r="H184" s="209">
        <v>1</v>
      </c>
      <c r="I184" s="210"/>
      <c r="J184" s="211">
        <f t="shared" si="50"/>
        <v>0</v>
      </c>
      <c r="K184" s="207" t="s">
        <v>3144</v>
      </c>
      <c r="L184" s="62"/>
      <c r="M184" s="212" t="s">
        <v>22</v>
      </c>
      <c r="N184" s="213" t="s">
        <v>50</v>
      </c>
      <c r="O184" s="43"/>
      <c r="P184" s="214">
        <f t="shared" si="51"/>
        <v>0</v>
      </c>
      <c r="Q184" s="214">
        <v>0</v>
      </c>
      <c r="R184" s="214">
        <f t="shared" si="52"/>
        <v>0</v>
      </c>
      <c r="S184" s="214">
        <v>0</v>
      </c>
      <c r="T184" s="215">
        <f t="shared" si="53"/>
        <v>0</v>
      </c>
      <c r="AR184" s="25" t="s">
        <v>588</v>
      </c>
      <c r="AT184" s="25" t="s">
        <v>230</v>
      </c>
      <c r="AU184" s="25" t="s">
        <v>24</v>
      </c>
      <c r="AY184" s="25" t="s">
        <v>228</v>
      </c>
      <c r="BE184" s="216">
        <f t="shared" si="54"/>
        <v>0</v>
      </c>
      <c r="BF184" s="216">
        <f t="shared" si="55"/>
        <v>0</v>
      </c>
      <c r="BG184" s="216">
        <f t="shared" si="56"/>
        <v>0</v>
      </c>
      <c r="BH184" s="216">
        <f t="shared" si="57"/>
        <v>0</v>
      </c>
      <c r="BI184" s="216">
        <f t="shared" si="58"/>
        <v>0</v>
      </c>
      <c r="BJ184" s="25" t="s">
        <v>24</v>
      </c>
      <c r="BK184" s="216">
        <f t="shared" si="59"/>
        <v>0</v>
      </c>
      <c r="BL184" s="25" t="s">
        <v>588</v>
      </c>
      <c r="BM184" s="25" t="s">
        <v>6539</v>
      </c>
    </row>
    <row r="185" spans="2:65" s="1" customFormat="1" ht="22.5" customHeight="1">
      <c r="B185" s="42"/>
      <c r="C185" s="205" t="s">
        <v>599</v>
      </c>
      <c r="D185" s="205" t="s">
        <v>230</v>
      </c>
      <c r="E185" s="206" t="s">
        <v>6540</v>
      </c>
      <c r="F185" s="207" t="s">
        <v>6541</v>
      </c>
      <c r="G185" s="208" t="s">
        <v>852</v>
      </c>
      <c r="H185" s="209">
        <v>2</v>
      </c>
      <c r="I185" s="210"/>
      <c r="J185" s="211">
        <f t="shared" si="50"/>
        <v>0</v>
      </c>
      <c r="K185" s="207" t="s">
        <v>3144</v>
      </c>
      <c r="L185" s="62"/>
      <c r="M185" s="212" t="s">
        <v>22</v>
      </c>
      <c r="N185" s="213" t="s">
        <v>50</v>
      </c>
      <c r="O185" s="43"/>
      <c r="P185" s="214">
        <f t="shared" si="51"/>
        <v>0</v>
      </c>
      <c r="Q185" s="214">
        <v>0</v>
      </c>
      <c r="R185" s="214">
        <f t="shared" si="52"/>
        <v>0</v>
      </c>
      <c r="S185" s="214">
        <v>0</v>
      </c>
      <c r="T185" s="215">
        <f t="shared" si="53"/>
        <v>0</v>
      </c>
      <c r="AR185" s="25" t="s">
        <v>588</v>
      </c>
      <c r="AT185" s="25" t="s">
        <v>230</v>
      </c>
      <c r="AU185" s="25" t="s">
        <v>24</v>
      </c>
      <c r="AY185" s="25" t="s">
        <v>228</v>
      </c>
      <c r="BE185" s="216">
        <f t="shared" si="54"/>
        <v>0</v>
      </c>
      <c r="BF185" s="216">
        <f t="shared" si="55"/>
        <v>0</v>
      </c>
      <c r="BG185" s="216">
        <f t="shared" si="56"/>
        <v>0</v>
      </c>
      <c r="BH185" s="216">
        <f t="shared" si="57"/>
        <v>0</v>
      </c>
      <c r="BI185" s="216">
        <f t="shared" si="58"/>
        <v>0</v>
      </c>
      <c r="BJ185" s="25" t="s">
        <v>24</v>
      </c>
      <c r="BK185" s="216">
        <f t="shared" si="59"/>
        <v>0</v>
      </c>
      <c r="BL185" s="25" t="s">
        <v>588</v>
      </c>
      <c r="BM185" s="25" t="s">
        <v>6542</v>
      </c>
    </row>
    <row r="186" spans="2:65" s="1" customFormat="1" ht="22.5" customHeight="1">
      <c r="B186" s="42"/>
      <c r="C186" s="205" t="s">
        <v>603</v>
      </c>
      <c r="D186" s="205" t="s">
        <v>230</v>
      </c>
      <c r="E186" s="206" t="s">
        <v>6543</v>
      </c>
      <c r="F186" s="207" t="s">
        <v>6544</v>
      </c>
      <c r="G186" s="208" t="s">
        <v>852</v>
      </c>
      <c r="H186" s="209">
        <v>3</v>
      </c>
      <c r="I186" s="210"/>
      <c r="J186" s="211">
        <f t="shared" si="50"/>
        <v>0</v>
      </c>
      <c r="K186" s="207" t="s">
        <v>3144</v>
      </c>
      <c r="L186" s="62"/>
      <c r="M186" s="212" t="s">
        <v>22</v>
      </c>
      <c r="N186" s="213" t="s">
        <v>50</v>
      </c>
      <c r="O186" s="43"/>
      <c r="P186" s="214">
        <f t="shared" si="51"/>
        <v>0</v>
      </c>
      <c r="Q186" s="214">
        <v>0</v>
      </c>
      <c r="R186" s="214">
        <f t="shared" si="52"/>
        <v>0</v>
      </c>
      <c r="S186" s="214">
        <v>0</v>
      </c>
      <c r="T186" s="215">
        <f t="shared" si="53"/>
        <v>0</v>
      </c>
      <c r="AR186" s="25" t="s">
        <v>588</v>
      </c>
      <c r="AT186" s="25" t="s">
        <v>230</v>
      </c>
      <c r="AU186" s="25" t="s">
        <v>24</v>
      </c>
      <c r="AY186" s="25" t="s">
        <v>228</v>
      </c>
      <c r="BE186" s="216">
        <f t="shared" si="54"/>
        <v>0</v>
      </c>
      <c r="BF186" s="216">
        <f t="shared" si="55"/>
        <v>0</v>
      </c>
      <c r="BG186" s="216">
        <f t="shared" si="56"/>
        <v>0</v>
      </c>
      <c r="BH186" s="216">
        <f t="shared" si="57"/>
        <v>0</v>
      </c>
      <c r="BI186" s="216">
        <f t="shared" si="58"/>
        <v>0</v>
      </c>
      <c r="BJ186" s="25" t="s">
        <v>24</v>
      </c>
      <c r="BK186" s="216">
        <f t="shared" si="59"/>
        <v>0</v>
      </c>
      <c r="BL186" s="25" t="s">
        <v>588</v>
      </c>
      <c r="BM186" s="25" t="s">
        <v>6545</v>
      </c>
    </row>
    <row r="187" spans="2:65" s="11" customFormat="1" ht="37.35" customHeight="1">
      <c r="B187" s="188"/>
      <c r="C187" s="189"/>
      <c r="D187" s="202" t="s">
        <v>78</v>
      </c>
      <c r="E187" s="296" t="s">
        <v>3186</v>
      </c>
      <c r="F187" s="296" t="s">
        <v>6546</v>
      </c>
      <c r="G187" s="189"/>
      <c r="H187" s="189"/>
      <c r="I187" s="192"/>
      <c r="J187" s="297">
        <f>BK187</f>
        <v>0</v>
      </c>
      <c r="K187" s="189"/>
      <c r="L187" s="194"/>
      <c r="M187" s="195"/>
      <c r="N187" s="196"/>
      <c r="O187" s="196"/>
      <c r="P187" s="197">
        <f>SUM(P188:P196)</f>
        <v>0</v>
      </c>
      <c r="Q187" s="196"/>
      <c r="R187" s="197">
        <f>SUM(R188:R196)</f>
        <v>0</v>
      </c>
      <c r="S187" s="196"/>
      <c r="T187" s="198">
        <f>SUM(T188:T196)</f>
        <v>0</v>
      </c>
      <c r="AR187" s="199" t="s">
        <v>101</v>
      </c>
      <c r="AT187" s="200" t="s">
        <v>78</v>
      </c>
      <c r="AU187" s="200" t="s">
        <v>79</v>
      </c>
      <c r="AY187" s="199" t="s">
        <v>228</v>
      </c>
      <c r="BK187" s="201">
        <f>SUM(BK188:BK196)</f>
        <v>0</v>
      </c>
    </row>
    <row r="188" spans="2:65" s="1" customFormat="1" ht="22.5" customHeight="1">
      <c r="B188" s="42"/>
      <c r="C188" s="205" t="s">
        <v>607</v>
      </c>
      <c r="D188" s="205" t="s">
        <v>230</v>
      </c>
      <c r="E188" s="206" t="s">
        <v>6547</v>
      </c>
      <c r="F188" s="207" t="s">
        <v>6548</v>
      </c>
      <c r="G188" s="208" t="s">
        <v>852</v>
      </c>
      <c r="H188" s="209">
        <v>106</v>
      </c>
      <c r="I188" s="210"/>
      <c r="J188" s="211">
        <f t="shared" ref="J188:J196" si="60">ROUND(I188*H188,2)</f>
        <v>0</v>
      </c>
      <c r="K188" s="207" t="s">
        <v>3144</v>
      </c>
      <c r="L188" s="62"/>
      <c r="M188" s="212" t="s">
        <v>22</v>
      </c>
      <c r="N188" s="213" t="s">
        <v>50</v>
      </c>
      <c r="O188" s="43"/>
      <c r="P188" s="214">
        <f t="shared" ref="P188:P196" si="61">O188*H188</f>
        <v>0</v>
      </c>
      <c r="Q188" s="214">
        <v>0</v>
      </c>
      <c r="R188" s="214">
        <f t="shared" ref="R188:R196" si="62">Q188*H188</f>
        <v>0</v>
      </c>
      <c r="S188" s="214">
        <v>0</v>
      </c>
      <c r="T188" s="215">
        <f t="shared" ref="T188:T196" si="63">S188*H188</f>
        <v>0</v>
      </c>
      <c r="AR188" s="25" t="s">
        <v>588</v>
      </c>
      <c r="AT188" s="25" t="s">
        <v>230</v>
      </c>
      <c r="AU188" s="25" t="s">
        <v>24</v>
      </c>
      <c r="AY188" s="25" t="s">
        <v>228</v>
      </c>
      <c r="BE188" s="216">
        <f t="shared" ref="BE188:BE196" si="64">IF(N188="základní",J188,0)</f>
        <v>0</v>
      </c>
      <c r="BF188" s="216">
        <f t="shared" ref="BF188:BF196" si="65">IF(N188="snížená",J188,0)</f>
        <v>0</v>
      </c>
      <c r="BG188" s="216">
        <f t="shared" ref="BG188:BG196" si="66">IF(N188="zákl. přenesená",J188,0)</f>
        <v>0</v>
      </c>
      <c r="BH188" s="216">
        <f t="shared" ref="BH188:BH196" si="67">IF(N188="sníž. přenesená",J188,0)</f>
        <v>0</v>
      </c>
      <c r="BI188" s="216">
        <f t="shared" ref="BI188:BI196" si="68">IF(N188="nulová",J188,0)</f>
        <v>0</v>
      </c>
      <c r="BJ188" s="25" t="s">
        <v>24</v>
      </c>
      <c r="BK188" s="216">
        <f t="shared" ref="BK188:BK196" si="69">ROUND(I188*H188,2)</f>
        <v>0</v>
      </c>
      <c r="BL188" s="25" t="s">
        <v>588</v>
      </c>
      <c r="BM188" s="25" t="s">
        <v>6549</v>
      </c>
    </row>
    <row r="189" spans="2:65" s="1" customFormat="1" ht="22.5" customHeight="1">
      <c r="B189" s="42"/>
      <c r="C189" s="205" t="s">
        <v>612</v>
      </c>
      <c r="D189" s="205" t="s">
        <v>230</v>
      </c>
      <c r="E189" s="206" t="s">
        <v>6550</v>
      </c>
      <c r="F189" s="207" t="s">
        <v>6551</v>
      </c>
      <c r="G189" s="208" t="s">
        <v>328</v>
      </c>
      <c r="H189" s="209">
        <v>9270</v>
      </c>
      <c r="I189" s="210"/>
      <c r="J189" s="211">
        <f t="shared" si="60"/>
        <v>0</v>
      </c>
      <c r="K189" s="207" t="s">
        <v>3144</v>
      </c>
      <c r="L189" s="62"/>
      <c r="M189" s="212" t="s">
        <v>22</v>
      </c>
      <c r="N189" s="213" t="s">
        <v>50</v>
      </c>
      <c r="O189" s="43"/>
      <c r="P189" s="214">
        <f t="shared" si="61"/>
        <v>0</v>
      </c>
      <c r="Q189" s="214">
        <v>0</v>
      </c>
      <c r="R189" s="214">
        <f t="shared" si="62"/>
        <v>0</v>
      </c>
      <c r="S189" s="214">
        <v>0</v>
      </c>
      <c r="T189" s="215">
        <f t="shared" si="63"/>
        <v>0</v>
      </c>
      <c r="AR189" s="25" t="s">
        <v>588</v>
      </c>
      <c r="AT189" s="25" t="s">
        <v>230</v>
      </c>
      <c r="AU189" s="25" t="s">
        <v>24</v>
      </c>
      <c r="AY189" s="25" t="s">
        <v>228</v>
      </c>
      <c r="BE189" s="216">
        <f t="shared" si="64"/>
        <v>0</v>
      </c>
      <c r="BF189" s="216">
        <f t="shared" si="65"/>
        <v>0</v>
      </c>
      <c r="BG189" s="216">
        <f t="shared" si="66"/>
        <v>0</v>
      </c>
      <c r="BH189" s="216">
        <f t="shared" si="67"/>
        <v>0</v>
      </c>
      <c r="BI189" s="216">
        <f t="shared" si="68"/>
        <v>0</v>
      </c>
      <c r="BJ189" s="25" t="s">
        <v>24</v>
      </c>
      <c r="BK189" s="216">
        <f t="shared" si="69"/>
        <v>0</v>
      </c>
      <c r="BL189" s="25" t="s">
        <v>588</v>
      </c>
      <c r="BM189" s="25" t="s">
        <v>6552</v>
      </c>
    </row>
    <row r="190" spans="2:65" s="1" customFormat="1" ht="22.5" customHeight="1">
      <c r="B190" s="42"/>
      <c r="C190" s="205" t="s">
        <v>617</v>
      </c>
      <c r="D190" s="205" t="s">
        <v>230</v>
      </c>
      <c r="E190" s="206" t="s">
        <v>6553</v>
      </c>
      <c r="F190" s="207" t="s">
        <v>6554</v>
      </c>
      <c r="G190" s="208" t="s">
        <v>328</v>
      </c>
      <c r="H190" s="209">
        <v>4860</v>
      </c>
      <c r="I190" s="210"/>
      <c r="J190" s="211">
        <f t="shared" si="60"/>
        <v>0</v>
      </c>
      <c r="K190" s="207" t="s">
        <v>3144</v>
      </c>
      <c r="L190" s="62"/>
      <c r="M190" s="212" t="s">
        <v>22</v>
      </c>
      <c r="N190" s="213" t="s">
        <v>50</v>
      </c>
      <c r="O190" s="43"/>
      <c r="P190" s="214">
        <f t="shared" si="61"/>
        <v>0</v>
      </c>
      <c r="Q190" s="214">
        <v>0</v>
      </c>
      <c r="R190" s="214">
        <f t="shared" si="62"/>
        <v>0</v>
      </c>
      <c r="S190" s="214">
        <v>0</v>
      </c>
      <c r="T190" s="215">
        <f t="shared" si="63"/>
        <v>0</v>
      </c>
      <c r="AR190" s="25" t="s">
        <v>588</v>
      </c>
      <c r="AT190" s="25" t="s">
        <v>230</v>
      </c>
      <c r="AU190" s="25" t="s">
        <v>24</v>
      </c>
      <c r="AY190" s="25" t="s">
        <v>228</v>
      </c>
      <c r="BE190" s="216">
        <f t="shared" si="64"/>
        <v>0</v>
      </c>
      <c r="BF190" s="216">
        <f t="shared" si="65"/>
        <v>0</v>
      </c>
      <c r="BG190" s="216">
        <f t="shared" si="66"/>
        <v>0</v>
      </c>
      <c r="BH190" s="216">
        <f t="shared" si="67"/>
        <v>0</v>
      </c>
      <c r="BI190" s="216">
        <f t="shared" si="68"/>
        <v>0</v>
      </c>
      <c r="BJ190" s="25" t="s">
        <v>24</v>
      </c>
      <c r="BK190" s="216">
        <f t="shared" si="69"/>
        <v>0</v>
      </c>
      <c r="BL190" s="25" t="s">
        <v>588</v>
      </c>
      <c r="BM190" s="25" t="s">
        <v>6555</v>
      </c>
    </row>
    <row r="191" spans="2:65" s="1" customFormat="1" ht="22.5" customHeight="1">
      <c r="B191" s="42"/>
      <c r="C191" s="205" t="s">
        <v>622</v>
      </c>
      <c r="D191" s="205" t="s">
        <v>230</v>
      </c>
      <c r="E191" s="206" t="s">
        <v>6556</v>
      </c>
      <c r="F191" s="207" t="s">
        <v>6557</v>
      </c>
      <c r="G191" s="208" t="s">
        <v>852</v>
      </c>
      <c r="H191" s="209">
        <v>103</v>
      </c>
      <c r="I191" s="210"/>
      <c r="J191" s="211">
        <f t="shared" si="60"/>
        <v>0</v>
      </c>
      <c r="K191" s="207" t="s">
        <v>3144</v>
      </c>
      <c r="L191" s="62"/>
      <c r="M191" s="212" t="s">
        <v>22</v>
      </c>
      <c r="N191" s="213" t="s">
        <v>50</v>
      </c>
      <c r="O191" s="43"/>
      <c r="P191" s="214">
        <f t="shared" si="61"/>
        <v>0</v>
      </c>
      <c r="Q191" s="214">
        <v>0</v>
      </c>
      <c r="R191" s="214">
        <f t="shared" si="62"/>
        <v>0</v>
      </c>
      <c r="S191" s="214">
        <v>0</v>
      </c>
      <c r="T191" s="215">
        <f t="shared" si="63"/>
        <v>0</v>
      </c>
      <c r="AR191" s="25" t="s">
        <v>588</v>
      </c>
      <c r="AT191" s="25" t="s">
        <v>230</v>
      </c>
      <c r="AU191" s="25" t="s">
        <v>24</v>
      </c>
      <c r="AY191" s="25" t="s">
        <v>228</v>
      </c>
      <c r="BE191" s="216">
        <f t="shared" si="64"/>
        <v>0</v>
      </c>
      <c r="BF191" s="216">
        <f t="shared" si="65"/>
        <v>0</v>
      </c>
      <c r="BG191" s="216">
        <f t="shared" si="66"/>
        <v>0</v>
      </c>
      <c r="BH191" s="216">
        <f t="shared" si="67"/>
        <v>0</v>
      </c>
      <c r="BI191" s="216">
        <f t="shared" si="68"/>
        <v>0</v>
      </c>
      <c r="BJ191" s="25" t="s">
        <v>24</v>
      </c>
      <c r="BK191" s="216">
        <f t="shared" si="69"/>
        <v>0</v>
      </c>
      <c r="BL191" s="25" t="s">
        <v>588</v>
      </c>
      <c r="BM191" s="25" t="s">
        <v>6558</v>
      </c>
    </row>
    <row r="192" spans="2:65" s="1" customFormat="1" ht="22.5" customHeight="1">
      <c r="B192" s="42"/>
      <c r="C192" s="205" t="s">
        <v>627</v>
      </c>
      <c r="D192" s="205" t="s">
        <v>230</v>
      </c>
      <c r="E192" s="206" t="s">
        <v>6559</v>
      </c>
      <c r="F192" s="207" t="s">
        <v>6560</v>
      </c>
      <c r="G192" s="208" t="s">
        <v>852</v>
      </c>
      <c r="H192" s="209">
        <v>3</v>
      </c>
      <c r="I192" s="210"/>
      <c r="J192" s="211">
        <f t="shared" si="60"/>
        <v>0</v>
      </c>
      <c r="K192" s="207" t="s">
        <v>3144</v>
      </c>
      <c r="L192" s="62"/>
      <c r="M192" s="212" t="s">
        <v>22</v>
      </c>
      <c r="N192" s="213" t="s">
        <v>50</v>
      </c>
      <c r="O192" s="43"/>
      <c r="P192" s="214">
        <f t="shared" si="61"/>
        <v>0</v>
      </c>
      <c r="Q192" s="214">
        <v>0</v>
      </c>
      <c r="R192" s="214">
        <f t="shared" si="62"/>
        <v>0</v>
      </c>
      <c r="S192" s="214">
        <v>0</v>
      </c>
      <c r="T192" s="215">
        <f t="shared" si="63"/>
        <v>0</v>
      </c>
      <c r="AR192" s="25" t="s">
        <v>588</v>
      </c>
      <c r="AT192" s="25" t="s">
        <v>230</v>
      </c>
      <c r="AU192" s="25" t="s">
        <v>24</v>
      </c>
      <c r="AY192" s="25" t="s">
        <v>228</v>
      </c>
      <c r="BE192" s="216">
        <f t="shared" si="64"/>
        <v>0</v>
      </c>
      <c r="BF192" s="216">
        <f t="shared" si="65"/>
        <v>0</v>
      </c>
      <c r="BG192" s="216">
        <f t="shared" si="66"/>
        <v>0</v>
      </c>
      <c r="BH192" s="216">
        <f t="shared" si="67"/>
        <v>0</v>
      </c>
      <c r="BI192" s="216">
        <f t="shared" si="68"/>
        <v>0</v>
      </c>
      <c r="BJ192" s="25" t="s">
        <v>24</v>
      </c>
      <c r="BK192" s="216">
        <f t="shared" si="69"/>
        <v>0</v>
      </c>
      <c r="BL192" s="25" t="s">
        <v>588</v>
      </c>
      <c r="BM192" s="25" t="s">
        <v>6561</v>
      </c>
    </row>
    <row r="193" spans="2:65" s="1" customFormat="1" ht="22.5" customHeight="1">
      <c r="B193" s="42"/>
      <c r="C193" s="205" t="s">
        <v>631</v>
      </c>
      <c r="D193" s="205" t="s">
        <v>230</v>
      </c>
      <c r="E193" s="206" t="s">
        <v>6562</v>
      </c>
      <c r="F193" s="207" t="s">
        <v>6563</v>
      </c>
      <c r="G193" s="208" t="s">
        <v>852</v>
      </c>
      <c r="H193" s="209">
        <v>6</v>
      </c>
      <c r="I193" s="210"/>
      <c r="J193" s="211">
        <f t="shared" si="60"/>
        <v>0</v>
      </c>
      <c r="K193" s="207" t="s">
        <v>3144</v>
      </c>
      <c r="L193" s="62"/>
      <c r="M193" s="212" t="s">
        <v>22</v>
      </c>
      <c r="N193" s="213" t="s">
        <v>50</v>
      </c>
      <c r="O193" s="43"/>
      <c r="P193" s="214">
        <f t="shared" si="61"/>
        <v>0</v>
      </c>
      <c r="Q193" s="214">
        <v>0</v>
      </c>
      <c r="R193" s="214">
        <f t="shared" si="62"/>
        <v>0</v>
      </c>
      <c r="S193" s="214">
        <v>0</v>
      </c>
      <c r="T193" s="215">
        <f t="shared" si="63"/>
        <v>0</v>
      </c>
      <c r="AR193" s="25" t="s">
        <v>588</v>
      </c>
      <c r="AT193" s="25" t="s">
        <v>230</v>
      </c>
      <c r="AU193" s="25" t="s">
        <v>24</v>
      </c>
      <c r="AY193" s="25" t="s">
        <v>228</v>
      </c>
      <c r="BE193" s="216">
        <f t="shared" si="64"/>
        <v>0</v>
      </c>
      <c r="BF193" s="216">
        <f t="shared" si="65"/>
        <v>0</v>
      </c>
      <c r="BG193" s="216">
        <f t="shared" si="66"/>
        <v>0</v>
      </c>
      <c r="BH193" s="216">
        <f t="shared" si="67"/>
        <v>0</v>
      </c>
      <c r="BI193" s="216">
        <f t="shared" si="68"/>
        <v>0</v>
      </c>
      <c r="BJ193" s="25" t="s">
        <v>24</v>
      </c>
      <c r="BK193" s="216">
        <f t="shared" si="69"/>
        <v>0</v>
      </c>
      <c r="BL193" s="25" t="s">
        <v>588</v>
      </c>
      <c r="BM193" s="25" t="s">
        <v>6564</v>
      </c>
    </row>
    <row r="194" spans="2:65" s="1" customFormat="1" ht="22.5" customHeight="1">
      <c r="B194" s="42"/>
      <c r="C194" s="205" t="s">
        <v>636</v>
      </c>
      <c r="D194" s="205" t="s">
        <v>230</v>
      </c>
      <c r="E194" s="206" t="s">
        <v>6565</v>
      </c>
      <c r="F194" s="207" t="s">
        <v>6566</v>
      </c>
      <c r="G194" s="208" t="s">
        <v>852</v>
      </c>
      <c r="H194" s="209">
        <v>3</v>
      </c>
      <c r="I194" s="210"/>
      <c r="J194" s="211">
        <f t="shared" si="60"/>
        <v>0</v>
      </c>
      <c r="K194" s="207" t="s">
        <v>3144</v>
      </c>
      <c r="L194" s="62"/>
      <c r="M194" s="212" t="s">
        <v>22</v>
      </c>
      <c r="N194" s="213" t="s">
        <v>50</v>
      </c>
      <c r="O194" s="43"/>
      <c r="P194" s="214">
        <f t="shared" si="61"/>
        <v>0</v>
      </c>
      <c r="Q194" s="214">
        <v>0</v>
      </c>
      <c r="R194" s="214">
        <f t="shared" si="62"/>
        <v>0</v>
      </c>
      <c r="S194" s="214">
        <v>0</v>
      </c>
      <c r="T194" s="215">
        <f t="shared" si="63"/>
        <v>0</v>
      </c>
      <c r="AR194" s="25" t="s">
        <v>588</v>
      </c>
      <c r="AT194" s="25" t="s">
        <v>230</v>
      </c>
      <c r="AU194" s="25" t="s">
        <v>24</v>
      </c>
      <c r="AY194" s="25" t="s">
        <v>228</v>
      </c>
      <c r="BE194" s="216">
        <f t="shared" si="64"/>
        <v>0</v>
      </c>
      <c r="BF194" s="216">
        <f t="shared" si="65"/>
        <v>0</v>
      </c>
      <c r="BG194" s="216">
        <f t="shared" si="66"/>
        <v>0</v>
      </c>
      <c r="BH194" s="216">
        <f t="shared" si="67"/>
        <v>0</v>
      </c>
      <c r="BI194" s="216">
        <f t="shared" si="68"/>
        <v>0</v>
      </c>
      <c r="BJ194" s="25" t="s">
        <v>24</v>
      </c>
      <c r="BK194" s="216">
        <f t="shared" si="69"/>
        <v>0</v>
      </c>
      <c r="BL194" s="25" t="s">
        <v>588</v>
      </c>
      <c r="BM194" s="25" t="s">
        <v>6567</v>
      </c>
    </row>
    <row r="195" spans="2:65" s="1" customFormat="1" ht="22.5" customHeight="1">
      <c r="B195" s="42"/>
      <c r="C195" s="205" t="s">
        <v>644</v>
      </c>
      <c r="D195" s="205" t="s">
        <v>230</v>
      </c>
      <c r="E195" s="206" t="s">
        <v>6568</v>
      </c>
      <c r="F195" s="207" t="s">
        <v>6569</v>
      </c>
      <c r="G195" s="208" t="s">
        <v>852</v>
      </c>
      <c r="H195" s="209">
        <v>618</v>
      </c>
      <c r="I195" s="210"/>
      <c r="J195" s="211">
        <f t="shared" si="60"/>
        <v>0</v>
      </c>
      <c r="K195" s="207" t="s">
        <v>3144</v>
      </c>
      <c r="L195" s="62"/>
      <c r="M195" s="212" t="s">
        <v>22</v>
      </c>
      <c r="N195" s="213" t="s">
        <v>50</v>
      </c>
      <c r="O195" s="43"/>
      <c r="P195" s="214">
        <f t="shared" si="61"/>
        <v>0</v>
      </c>
      <c r="Q195" s="214">
        <v>0</v>
      </c>
      <c r="R195" s="214">
        <f t="shared" si="62"/>
        <v>0</v>
      </c>
      <c r="S195" s="214">
        <v>0</v>
      </c>
      <c r="T195" s="215">
        <f t="shared" si="63"/>
        <v>0</v>
      </c>
      <c r="AR195" s="25" t="s">
        <v>588</v>
      </c>
      <c r="AT195" s="25" t="s">
        <v>230</v>
      </c>
      <c r="AU195" s="25" t="s">
        <v>24</v>
      </c>
      <c r="AY195" s="25" t="s">
        <v>228</v>
      </c>
      <c r="BE195" s="216">
        <f t="shared" si="64"/>
        <v>0</v>
      </c>
      <c r="BF195" s="216">
        <f t="shared" si="65"/>
        <v>0</v>
      </c>
      <c r="BG195" s="216">
        <f t="shared" si="66"/>
        <v>0</v>
      </c>
      <c r="BH195" s="216">
        <f t="shared" si="67"/>
        <v>0</v>
      </c>
      <c r="BI195" s="216">
        <f t="shared" si="68"/>
        <v>0</v>
      </c>
      <c r="BJ195" s="25" t="s">
        <v>24</v>
      </c>
      <c r="BK195" s="216">
        <f t="shared" si="69"/>
        <v>0</v>
      </c>
      <c r="BL195" s="25" t="s">
        <v>588</v>
      </c>
      <c r="BM195" s="25" t="s">
        <v>6570</v>
      </c>
    </row>
    <row r="196" spans="2:65" s="1" customFormat="1" ht="22.5" customHeight="1">
      <c r="B196" s="42"/>
      <c r="C196" s="205" t="s">
        <v>653</v>
      </c>
      <c r="D196" s="205" t="s">
        <v>230</v>
      </c>
      <c r="E196" s="206" t="s">
        <v>6571</v>
      </c>
      <c r="F196" s="207" t="s">
        <v>6572</v>
      </c>
      <c r="G196" s="208" t="s">
        <v>852</v>
      </c>
      <c r="H196" s="209">
        <v>4</v>
      </c>
      <c r="I196" s="210"/>
      <c r="J196" s="211">
        <f t="shared" si="60"/>
        <v>0</v>
      </c>
      <c r="K196" s="207" t="s">
        <v>3144</v>
      </c>
      <c r="L196" s="62"/>
      <c r="M196" s="212" t="s">
        <v>22</v>
      </c>
      <c r="N196" s="213" t="s">
        <v>50</v>
      </c>
      <c r="O196" s="43"/>
      <c r="P196" s="214">
        <f t="shared" si="61"/>
        <v>0</v>
      </c>
      <c r="Q196" s="214">
        <v>0</v>
      </c>
      <c r="R196" s="214">
        <f t="shared" si="62"/>
        <v>0</v>
      </c>
      <c r="S196" s="214">
        <v>0</v>
      </c>
      <c r="T196" s="215">
        <f t="shared" si="63"/>
        <v>0</v>
      </c>
      <c r="AR196" s="25" t="s">
        <v>588</v>
      </c>
      <c r="AT196" s="25" t="s">
        <v>230</v>
      </c>
      <c r="AU196" s="25" t="s">
        <v>24</v>
      </c>
      <c r="AY196" s="25" t="s">
        <v>228</v>
      </c>
      <c r="BE196" s="216">
        <f t="shared" si="64"/>
        <v>0</v>
      </c>
      <c r="BF196" s="216">
        <f t="shared" si="65"/>
        <v>0</v>
      </c>
      <c r="BG196" s="216">
        <f t="shared" si="66"/>
        <v>0</v>
      </c>
      <c r="BH196" s="216">
        <f t="shared" si="67"/>
        <v>0</v>
      </c>
      <c r="BI196" s="216">
        <f t="shared" si="68"/>
        <v>0</v>
      </c>
      <c r="BJ196" s="25" t="s">
        <v>24</v>
      </c>
      <c r="BK196" s="216">
        <f t="shared" si="69"/>
        <v>0</v>
      </c>
      <c r="BL196" s="25" t="s">
        <v>588</v>
      </c>
      <c r="BM196" s="25" t="s">
        <v>6573</v>
      </c>
    </row>
    <row r="197" spans="2:65" s="11" customFormat="1" ht="37.35" customHeight="1">
      <c r="B197" s="188"/>
      <c r="C197" s="189"/>
      <c r="D197" s="202" t="s">
        <v>78</v>
      </c>
      <c r="E197" s="296" t="s">
        <v>3136</v>
      </c>
      <c r="F197" s="296" t="s">
        <v>6574</v>
      </c>
      <c r="G197" s="189"/>
      <c r="H197" s="189"/>
      <c r="I197" s="192"/>
      <c r="J197" s="297">
        <f>BK197</f>
        <v>0</v>
      </c>
      <c r="K197" s="189"/>
      <c r="L197" s="194"/>
      <c r="M197" s="195"/>
      <c r="N197" s="196"/>
      <c r="O197" s="196"/>
      <c r="P197" s="197">
        <f>SUM(P198:P252)</f>
        <v>0</v>
      </c>
      <c r="Q197" s="196"/>
      <c r="R197" s="197">
        <f>SUM(R198:R252)</f>
        <v>0</v>
      </c>
      <c r="S197" s="196"/>
      <c r="T197" s="198">
        <f>SUM(T198:T252)</f>
        <v>0</v>
      </c>
      <c r="AR197" s="199" t="s">
        <v>101</v>
      </c>
      <c r="AT197" s="200" t="s">
        <v>78</v>
      </c>
      <c r="AU197" s="200" t="s">
        <v>79</v>
      </c>
      <c r="AY197" s="199" t="s">
        <v>228</v>
      </c>
      <c r="BK197" s="201">
        <f>SUM(BK198:BK252)</f>
        <v>0</v>
      </c>
    </row>
    <row r="198" spans="2:65" s="1" customFormat="1" ht="22.5" customHeight="1">
      <c r="B198" s="42"/>
      <c r="C198" s="205" t="s">
        <v>658</v>
      </c>
      <c r="D198" s="205" t="s">
        <v>230</v>
      </c>
      <c r="E198" s="206" t="s">
        <v>6575</v>
      </c>
      <c r="F198" s="207" t="s">
        <v>6576</v>
      </c>
      <c r="G198" s="208" t="s">
        <v>328</v>
      </c>
      <c r="H198" s="209">
        <v>2660</v>
      </c>
      <c r="I198" s="210"/>
      <c r="J198" s="211">
        <f t="shared" ref="J198:J234" si="70">ROUND(I198*H198,2)</f>
        <v>0</v>
      </c>
      <c r="K198" s="207" t="s">
        <v>3144</v>
      </c>
      <c r="L198" s="62"/>
      <c r="M198" s="212" t="s">
        <v>22</v>
      </c>
      <c r="N198" s="213" t="s">
        <v>50</v>
      </c>
      <c r="O198" s="43"/>
      <c r="P198" s="214">
        <f t="shared" ref="P198:P234" si="71">O198*H198</f>
        <v>0</v>
      </c>
      <c r="Q198" s="214">
        <v>0</v>
      </c>
      <c r="R198" s="214">
        <f t="shared" ref="R198:R234" si="72">Q198*H198</f>
        <v>0</v>
      </c>
      <c r="S198" s="214">
        <v>0</v>
      </c>
      <c r="T198" s="215">
        <f t="shared" ref="T198:T234" si="73">S198*H198</f>
        <v>0</v>
      </c>
      <c r="AR198" s="25" t="s">
        <v>588</v>
      </c>
      <c r="AT198" s="25" t="s">
        <v>230</v>
      </c>
      <c r="AU198" s="25" t="s">
        <v>24</v>
      </c>
      <c r="AY198" s="25" t="s">
        <v>228</v>
      </c>
      <c r="BE198" s="216">
        <f t="shared" ref="BE198:BE234" si="74">IF(N198="základní",J198,0)</f>
        <v>0</v>
      </c>
      <c r="BF198" s="216">
        <f t="shared" ref="BF198:BF234" si="75">IF(N198="snížená",J198,0)</f>
        <v>0</v>
      </c>
      <c r="BG198" s="216">
        <f t="shared" ref="BG198:BG234" si="76">IF(N198="zákl. přenesená",J198,0)</f>
        <v>0</v>
      </c>
      <c r="BH198" s="216">
        <f t="shared" ref="BH198:BH234" si="77">IF(N198="sníž. přenesená",J198,0)</f>
        <v>0</v>
      </c>
      <c r="BI198" s="216">
        <f t="shared" ref="BI198:BI234" si="78">IF(N198="nulová",J198,0)</f>
        <v>0</v>
      </c>
      <c r="BJ198" s="25" t="s">
        <v>24</v>
      </c>
      <c r="BK198" s="216">
        <f t="shared" ref="BK198:BK234" si="79">ROUND(I198*H198,2)</f>
        <v>0</v>
      </c>
      <c r="BL198" s="25" t="s">
        <v>588</v>
      </c>
      <c r="BM198" s="25" t="s">
        <v>6577</v>
      </c>
    </row>
    <row r="199" spans="2:65" s="1" customFormat="1" ht="22.5" customHeight="1">
      <c r="B199" s="42"/>
      <c r="C199" s="205" t="s">
        <v>726</v>
      </c>
      <c r="D199" s="205" t="s">
        <v>230</v>
      </c>
      <c r="E199" s="206" t="s">
        <v>6578</v>
      </c>
      <c r="F199" s="207" t="s">
        <v>6579</v>
      </c>
      <c r="G199" s="208" t="s">
        <v>328</v>
      </c>
      <c r="H199" s="209">
        <v>2540</v>
      </c>
      <c r="I199" s="210"/>
      <c r="J199" s="211">
        <f t="shared" si="70"/>
        <v>0</v>
      </c>
      <c r="K199" s="207" t="s">
        <v>3144</v>
      </c>
      <c r="L199" s="62"/>
      <c r="M199" s="212" t="s">
        <v>22</v>
      </c>
      <c r="N199" s="213" t="s">
        <v>50</v>
      </c>
      <c r="O199" s="43"/>
      <c r="P199" s="214">
        <f t="shared" si="71"/>
        <v>0</v>
      </c>
      <c r="Q199" s="214">
        <v>0</v>
      </c>
      <c r="R199" s="214">
        <f t="shared" si="72"/>
        <v>0</v>
      </c>
      <c r="S199" s="214">
        <v>0</v>
      </c>
      <c r="T199" s="215">
        <f t="shared" si="73"/>
        <v>0</v>
      </c>
      <c r="AR199" s="25" t="s">
        <v>588</v>
      </c>
      <c r="AT199" s="25" t="s">
        <v>230</v>
      </c>
      <c r="AU199" s="25" t="s">
        <v>24</v>
      </c>
      <c r="AY199" s="25" t="s">
        <v>228</v>
      </c>
      <c r="BE199" s="216">
        <f t="shared" si="74"/>
        <v>0</v>
      </c>
      <c r="BF199" s="216">
        <f t="shared" si="75"/>
        <v>0</v>
      </c>
      <c r="BG199" s="216">
        <f t="shared" si="76"/>
        <v>0</v>
      </c>
      <c r="BH199" s="216">
        <f t="shared" si="77"/>
        <v>0</v>
      </c>
      <c r="BI199" s="216">
        <f t="shared" si="78"/>
        <v>0</v>
      </c>
      <c r="BJ199" s="25" t="s">
        <v>24</v>
      </c>
      <c r="BK199" s="216">
        <f t="shared" si="79"/>
        <v>0</v>
      </c>
      <c r="BL199" s="25" t="s">
        <v>588</v>
      </c>
      <c r="BM199" s="25" t="s">
        <v>6580</v>
      </c>
    </row>
    <row r="200" spans="2:65" s="1" customFormat="1" ht="22.5" customHeight="1">
      <c r="B200" s="42"/>
      <c r="C200" s="205" t="s">
        <v>693</v>
      </c>
      <c r="D200" s="205" t="s">
        <v>230</v>
      </c>
      <c r="E200" s="206" t="s">
        <v>6581</v>
      </c>
      <c r="F200" s="207" t="s">
        <v>6582</v>
      </c>
      <c r="G200" s="208" t="s">
        <v>328</v>
      </c>
      <c r="H200" s="209">
        <v>350</v>
      </c>
      <c r="I200" s="210"/>
      <c r="J200" s="211">
        <f t="shared" si="70"/>
        <v>0</v>
      </c>
      <c r="K200" s="207" t="s">
        <v>3144</v>
      </c>
      <c r="L200" s="62"/>
      <c r="M200" s="212" t="s">
        <v>22</v>
      </c>
      <c r="N200" s="213" t="s">
        <v>50</v>
      </c>
      <c r="O200" s="43"/>
      <c r="P200" s="214">
        <f t="shared" si="71"/>
        <v>0</v>
      </c>
      <c r="Q200" s="214">
        <v>0</v>
      </c>
      <c r="R200" s="214">
        <f t="shared" si="72"/>
        <v>0</v>
      </c>
      <c r="S200" s="214">
        <v>0</v>
      </c>
      <c r="T200" s="215">
        <f t="shared" si="73"/>
        <v>0</v>
      </c>
      <c r="AR200" s="25" t="s">
        <v>588</v>
      </c>
      <c r="AT200" s="25" t="s">
        <v>230</v>
      </c>
      <c r="AU200" s="25" t="s">
        <v>24</v>
      </c>
      <c r="AY200" s="25" t="s">
        <v>228</v>
      </c>
      <c r="BE200" s="216">
        <f t="shared" si="74"/>
        <v>0</v>
      </c>
      <c r="BF200" s="216">
        <f t="shared" si="75"/>
        <v>0</v>
      </c>
      <c r="BG200" s="216">
        <f t="shared" si="76"/>
        <v>0</v>
      </c>
      <c r="BH200" s="216">
        <f t="shared" si="77"/>
        <v>0</v>
      </c>
      <c r="BI200" s="216">
        <f t="shared" si="78"/>
        <v>0</v>
      </c>
      <c r="BJ200" s="25" t="s">
        <v>24</v>
      </c>
      <c r="BK200" s="216">
        <f t="shared" si="79"/>
        <v>0</v>
      </c>
      <c r="BL200" s="25" t="s">
        <v>588</v>
      </c>
      <c r="BM200" s="25" t="s">
        <v>6583</v>
      </c>
    </row>
    <row r="201" spans="2:65" s="1" customFormat="1" ht="22.5" customHeight="1">
      <c r="B201" s="42"/>
      <c r="C201" s="205" t="s">
        <v>698</v>
      </c>
      <c r="D201" s="205" t="s">
        <v>230</v>
      </c>
      <c r="E201" s="206" t="s">
        <v>6584</v>
      </c>
      <c r="F201" s="207" t="s">
        <v>6585</v>
      </c>
      <c r="G201" s="208" t="s">
        <v>328</v>
      </c>
      <c r="H201" s="209">
        <v>145</v>
      </c>
      <c r="I201" s="210"/>
      <c r="J201" s="211">
        <f t="shared" si="70"/>
        <v>0</v>
      </c>
      <c r="K201" s="207" t="s">
        <v>3144</v>
      </c>
      <c r="L201" s="62"/>
      <c r="M201" s="212" t="s">
        <v>22</v>
      </c>
      <c r="N201" s="213" t="s">
        <v>50</v>
      </c>
      <c r="O201" s="43"/>
      <c r="P201" s="214">
        <f t="shared" si="71"/>
        <v>0</v>
      </c>
      <c r="Q201" s="214">
        <v>0</v>
      </c>
      <c r="R201" s="214">
        <f t="shared" si="72"/>
        <v>0</v>
      </c>
      <c r="S201" s="214">
        <v>0</v>
      </c>
      <c r="T201" s="215">
        <f t="shared" si="73"/>
        <v>0</v>
      </c>
      <c r="AR201" s="25" t="s">
        <v>588</v>
      </c>
      <c r="AT201" s="25" t="s">
        <v>230</v>
      </c>
      <c r="AU201" s="25" t="s">
        <v>24</v>
      </c>
      <c r="AY201" s="25" t="s">
        <v>228</v>
      </c>
      <c r="BE201" s="216">
        <f t="shared" si="74"/>
        <v>0</v>
      </c>
      <c r="BF201" s="216">
        <f t="shared" si="75"/>
        <v>0</v>
      </c>
      <c r="BG201" s="216">
        <f t="shared" si="76"/>
        <v>0</v>
      </c>
      <c r="BH201" s="216">
        <f t="shared" si="77"/>
        <v>0</v>
      </c>
      <c r="BI201" s="216">
        <f t="shared" si="78"/>
        <v>0</v>
      </c>
      <c r="BJ201" s="25" t="s">
        <v>24</v>
      </c>
      <c r="BK201" s="216">
        <f t="shared" si="79"/>
        <v>0</v>
      </c>
      <c r="BL201" s="25" t="s">
        <v>588</v>
      </c>
      <c r="BM201" s="25" t="s">
        <v>6586</v>
      </c>
    </row>
    <row r="202" spans="2:65" s="1" customFormat="1" ht="22.5" customHeight="1">
      <c r="B202" s="42"/>
      <c r="C202" s="205" t="s">
        <v>714</v>
      </c>
      <c r="D202" s="205" t="s">
        <v>230</v>
      </c>
      <c r="E202" s="206" t="s">
        <v>6587</v>
      </c>
      <c r="F202" s="207" t="s">
        <v>6588</v>
      </c>
      <c r="G202" s="208" t="s">
        <v>328</v>
      </c>
      <c r="H202" s="209">
        <v>20</v>
      </c>
      <c r="I202" s="210"/>
      <c r="J202" s="211">
        <f t="shared" si="70"/>
        <v>0</v>
      </c>
      <c r="K202" s="207" t="s">
        <v>3144</v>
      </c>
      <c r="L202" s="62"/>
      <c r="M202" s="212" t="s">
        <v>22</v>
      </c>
      <c r="N202" s="213" t="s">
        <v>50</v>
      </c>
      <c r="O202" s="43"/>
      <c r="P202" s="214">
        <f t="shared" si="71"/>
        <v>0</v>
      </c>
      <c r="Q202" s="214">
        <v>0</v>
      </c>
      <c r="R202" s="214">
        <f t="shared" si="72"/>
        <v>0</v>
      </c>
      <c r="S202" s="214">
        <v>0</v>
      </c>
      <c r="T202" s="215">
        <f t="shared" si="73"/>
        <v>0</v>
      </c>
      <c r="AR202" s="25" t="s">
        <v>588</v>
      </c>
      <c r="AT202" s="25" t="s">
        <v>230</v>
      </c>
      <c r="AU202" s="25" t="s">
        <v>24</v>
      </c>
      <c r="AY202" s="25" t="s">
        <v>228</v>
      </c>
      <c r="BE202" s="216">
        <f t="shared" si="74"/>
        <v>0</v>
      </c>
      <c r="BF202" s="216">
        <f t="shared" si="75"/>
        <v>0</v>
      </c>
      <c r="BG202" s="216">
        <f t="shared" si="76"/>
        <v>0</v>
      </c>
      <c r="BH202" s="216">
        <f t="shared" si="77"/>
        <v>0</v>
      </c>
      <c r="BI202" s="216">
        <f t="shared" si="78"/>
        <v>0</v>
      </c>
      <c r="BJ202" s="25" t="s">
        <v>24</v>
      </c>
      <c r="BK202" s="216">
        <f t="shared" si="79"/>
        <v>0</v>
      </c>
      <c r="BL202" s="25" t="s">
        <v>588</v>
      </c>
      <c r="BM202" s="25" t="s">
        <v>6589</v>
      </c>
    </row>
    <row r="203" spans="2:65" s="1" customFormat="1" ht="22.5" customHeight="1">
      <c r="B203" s="42"/>
      <c r="C203" s="205" t="s">
        <v>731</v>
      </c>
      <c r="D203" s="205" t="s">
        <v>230</v>
      </c>
      <c r="E203" s="206" t="s">
        <v>6590</v>
      </c>
      <c r="F203" s="207" t="s">
        <v>6591</v>
      </c>
      <c r="G203" s="208" t="s">
        <v>328</v>
      </c>
      <c r="H203" s="209">
        <v>30</v>
      </c>
      <c r="I203" s="210"/>
      <c r="J203" s="211">
        <f t="shared" si="70"/>
        <v>0</v>
      </c>
      <c r="K203" s="207" t="s">
        <v>3144</v>
      </c>
      <c r="L203" s="62"/>
      <c r="M203" s="212" t="s">
        <v>22</v>
      </c>
      <c r="N203" s="213" t="s">
        <v>50</v>
      </c>
      <c r="O203" s="43"/>
      <c r="P203" s="214">
        <f t="shared" si="71"/>
        <v>0</v>
      </c>
      <c r="Q203" s="214">
        <v>0</v>
      </c>
      <c r="R203" s="214">
        <f t="shared" si="72"/>
        <v>0</v>
      </c>
      <c r="S203" s="214">
        <v>0</v>
      </c>
      <c r="T203" s="215">
        <f t="shared" si="73"/>
        <v>0</v>
      </c>
      <c r="AR203" s="25" t="s">
        <v>588</v>
      </c>
      <c r="AT203" s="25" t="s">
        <v>230</v>
      </c>
      <c r="AU203" s="25" t="s">
        <v>24</v>
      </c>
      <c r="AY203" s="25" t="s">
        <v>228</v>
      </c>
      <c r="BE203" s="216">
        <f t="shared" si="74"/>
        <v>0</v>
      </c>
      <c r="BF203" s="216">
        <f t="shared" si="75"/>
        <v>0</v>
      </c>
      <c r="BG203" s="216">
        <f t="shared" si="76"/>
        <v>0</v>
      </c>
      <c r="BH203" s="216">
        <f t="shared" si="77"/>
        <v>0</v>
      </c>
      <c r="BI203" s="216">
        <f t="shared" si="78"/>
        <v>0</v>
      </c>
      <c r="BJ203" s="25" t="s">
        <v>24</v>
      </c>
      <c r="BK203" s="216">
        <f t="shared" si="79"/>
        <v>0</v>
      </c>
      <c r="BL203" s="25" t="s">
        <v>588</v>
      </c>
      <c r="BM203" s="25" t="s">
        <v>6592</v>
      </c>
    </row>
    <row r="204" spans="2:65" s="1" customFormat="1" ht="22.5" customHeight="1">
      <c r="B204" s="42"/>
      <c r="C204" s="205" t="s">
        <v>736</v>
      </c>
      <c r="D204" s="205" t="s">
        <v>230</v>
      </c>
      <c r="E204" s="206" t="s">
        <v>6593</v>
      </c>
      <c r="F204" s="207" t="s">
        <v>6594</v>
      </c>
      <c r="G204" s="208" t="s">
        <v>852</v>
      </c>
      <c r="H204" s="209">
        <v>150</v>
      </c>
      <c r="I204" s="210"/>
      <c r="J204" s="211">
        <f t="shared" si="70"/>
        <v>0</v>
      </c>
      <c r="K204" s="207" t="s">
        <v>3144</v>
      </c>
      <c r="L204" s="62"/>
      <c r="M204" s="212" t="s">
        <v>22</v>
      </c>
      <c r="N204" s="213" t="s">
        <v>50</v>
      </c>
      <c r="O204" s="43"/>
      <c r="P204" s="214">
        <f t="shared" si="71"/>
        <v>0</v>
      </c>
      <c r="Q204" s="214">
        <v>0</v>
      </c>
      <c r="R204" s="214">
        <f t="shared" si="72"/>
        <v>0</v>
      </c>
      <c r="S204" s="214">
        <v>0</v>
      </c>
      <c r="T204" s="215">
        <f t="shared" si="73"/>
        <v>0</v>
      </c>
      <c r="AR204" s="25" t="s">
        <v>588</v>
      </c>
      <c r="AT204" s="25" t="s">
        <v>230</v>
      </c>
      <c r="AU204" s="25" t="s">
        <v>24</v>
      </c>
      <c r="AY204" s="25" t="s">
        <v>228</v>
      </c>
      <c r="BE204" s="216">
        <f t="shared" si="74"/>
        <v>0</v>
      </c>
      <c r="BF204" s="216">
        <f t="shared" si="75"/>
        <v>0</v>
      </c>
      <c r="BG204" s="216">
        <f t="shared" si="76"/>
        <v>0</v>
      </c>
      <c r="BH204" s="216">
        <f t="shared" si="77"/>
        <v>0</v>
      </c>
      <c r="BI204" s="216">
        <f t="shared" si="78"/>
        <v>0</v>
      </c>
      <c r="BJ204" s="25" t="s">
        <v>24</v>
      </c>
      <c r="BK204" s="216">
        <f t="shared" si="79"/>
        <v>0</v>
      </c>
      <c r="BL204" s="25" t="s">
        <v>588</v>
      </c>
      <c r="BM204" s="25" t="s">
        <v>6595</v>
      </c>
    </row>
    <row r="205" spans="2:65" s="1" customFormat="1" ht="22.5" customHeight="1">
      <c r="B205" s="42"/>
      <c r="C205" s="205" t="s">
        <v>740</v>
      </c>
      <c r="D205" s="205" t="s">
        <v>230</v>
      </c>
      <c r="E205" s="206" t="s">
        <v>6596</v>
      </c>
      <c r="F205" s="207" t="s">
        <v>6597</v>
      </c>
      <c r="G205" s="208" t="s">
        <v>852</v>
      </c>
      <c r="H205" s="209">
        <v>50</v>
      </c>
      <c r="I205" s="210"/>
      <c r="J205" s="211">
        <f t="shared" si="70"/>
        <v>0</v>
      </c>
      <c r="K205" s="207" t="s">
        <v>3144</v>
      </c>
      <c r="L205" s="62"/>
      <c r="M205" s="212" t="s">
        <v>22</v>
      </c>
      <c r="N205" s="213" t="s">
        <v>50</v>
      </c>
      <c r="O205" s="43"/>
      <c r="P205" s="214">
        <f t="shared" si="71"/>
        <v>0</v>
      </c>
      <c r="Q205" s="214">
        <v>0</v>
      </c>
      <c r="R205" s="214">
        <f t="shared" si="72"/>
        <v>0</v>
      </c>
      <c r="S205" s="214">
        <v>0</v>
      </c>
      <c r="T205" s="215">
        <f t="shared" si="73"/>
        <v>0</v>
      </c>
      <c r="AR205" s="25" t="s">
        <v>588</v>
      </c>
      <c r="AT205" s="25" t="s">
        <v>230</v>
      </c>
      <c r="AU205" s="25" t="s">
        <v>24</v>
      </c>
      <c r="AY205" s="25" t="s">
        <v>228</v>
      </c>
      <c r="BE205" s="216">
        <f t="shared" si="74"/>
        <v>0</v>
      </c>
      <c r="BF205" s="216">
        <f t="shared" si="75"/>
        <v>0</v>
      </c>
      <c r="BG205" s="216">
        <f t="shared" si="76"/>
        <v>0</v>
      </c>
      <c r="BH205" s="216">
        <f t="shared" si="77"/>
        <v>0</v>
      </c>
      <c r="BI205" s="216">
        <f t="shared" si="78"/>
        <v>0</v>
      </c>
      <c r="BJ205" s="25" t="s">
        <v>24</v>
      </c>
      <c r="BK205" s="216">
        <f t="shared" si="79"/>
        <v>0</v>
      </c>
      <c r="BL205" s="25" t="s">
        <v>588</v>
      </c>
      <c r="BM205" s="25" t="s">
        <v>6598</v>
      </c>
    </row>
    <row r="206" spans="2:65" s="1" customFormat="1" ht="22.5" customHeight="1">
      <c r="B206" s="42"/>
      <c r="C206" s="205" t="s">
        <v>744</v>
      </c>
      <c r="D206" s="205" t="s">
        <v>230</v>
      </c>
      <c r="E206" s="206" t="s">
        <v>6599</v>
      </c>
      <c r="F206" s="207" t="s">
        <v>6600</v>
      </c>
      <c r="G206" s="208" t="s">
        <v>852</v>
      </c>
      <c r="H206" s="209">
        <v>10</v>
      </c>
      <c r="I206" s="210"/>
      <c r="J206" s="211">
        <f t="shared" si="70"/>
        <v>0</v>
      </c>
      <c r="K206" s="207" t="s">
        <v>3144</v>
      </c>
      <c r="L206" s="62"/>
      <c r="M206" s="212" t="s">
        <v>22</v>
      </c>
      <c r="N206" s="213" t="s">
        <v>50</v>
      </c>
      <c r="O206" s="43"/>
      <c r="P206" s="214">
        <f t="shared" si="71"/>
        <v>0</v>
      </c>
      <c r="Q206" s="214">
        <v>0</v>
      </c>
      <c r="R206" s="214">
        <f t="shared" si="72"/>
        <v>0</v>
      </c>
      <c r="S206" s="214">
        <v>0</v>
      </c>
      <c r="T206" s="215">
        <f t="shared" si="73"/>
        <v>0</v>
      </c>
      <c r="AR206" s="25" t="s">
        <v>588</v>
      </c>
      <c r="AT206" s="25" t="s">
        <v>230</v>
      </c>
      <c r="AU206" s="25" t="s">
        <v>24</v>
      </c>
      <c r="AY206" s="25" t="s">
        <v>228</v>
      </c>
      <c r="BE206" s="216">
        <f t="shared" si="74"/>
        <v>0</v>
      </c>
      <c r="BF206" s="216">
        <f t="shared" si="75"/>
        <v>0</v>
      </c>
      <c r="BG206" s="216">
        <f t="shared" si="76"/>
        <v>0</v>
      </c>
      <c r="BH206" s="216">
        <f t="shared" si="77"/>
        <v>0</v>
      </c>
      <c r="BI206" s="216">
        <f t="shared" si="78"/>
        <v>0</v>
      </c>
      <c r="BJ206" s="25" t="s">
        <v>24</v>
      </c>
      <c r="BK206" s="216">
        <f t="shared" si="79"/>
        <v>0</v>
      </c>
      <c r="BL206" s="25" t="s">
        <v>588</v>
      </c>
      <c r="BM206" s="25" t="s">
        <v>6601</v>
      </c>
    </row>
    <row r="207" spans="2:65" s="1" customFormat="1" ht="22.5" customHeight="1">
      <c r="B207" s="42"/>
      <c r="C207" s="205" t="s">
        <v>748</v>
      </c>
      <c r="D207" s="205" t="s">
        <v>230</v>
      </c>
      <c r="E207" s="206" t="s">
        <v>6602</v>
      </c>
      <c r="F207" s="207" t="s">
        <v>6603</v>
      </c>
      <c r="G207" s="208" t="s">
        <v>6604</v>
      </c>
      <c r="H207" s="209">
        <v>10</v>
      </c>
      <c r="I207" s="210"/>
      <c r="J207" s="211">
        <f t="shared" si="70"/>
        <v>0</v>
      </c>
      <c r="K207" s="207" t="s">
        <v>3144</v>
      </c>
      <c r="L207" s="62"/>
      <c r="M207" s="212" t="s">
        <v>22</v>
      </c>
      <c r="N207" s="213" t="s">
        <v>50</v>
      </c>
      <c r="O207" s="43"/>
      <c r="P207" s="214">
        <f t="shared" si="71"/>
        <v>0</v>
      </c>
      <c r="Q207" s="214">
        <v>0</v>
      </c>
      <c r="R207" s="214">
        <f t="shared" si="72"/>
        <v>0</v>
      </c>
      <c r="S207" s="214">
        <v>0</v>
      </c>
      <c r="T207" s="215">
        <f t="shared" si="73"/>
        <v>0</v>
      </c>
      <c r="AR207" s="25" t="s">
        <v>588</v>
      </c>
      <c r="AT207" s="25" t="s">
        <v>230</v>
      </c>
      <c r="AU207" s="25" t="s">
        <v>24</v>
      </c>
      <c r="AY207" s="25" t="s">
        <v>228</v>
      </c>
      <c r="BE207" s="216">
        <f t="shared" si="74"/>
        <v>0</v>
      </c>
      <c r="BF207" s="216">
        <f t="shared" si="75"/>
        <v>0</v>
      </c>
      <c r="BG207" s="216">
        <f t="shared" si="76"/>
        <v>0</v>
      </c>
      <c r="BH207" s="216">
        <f t="shared" si="77"/>
        <v>0</v>
      </c>
      <c r="BI207" s="216">
        <f t="shared" si="78"/>
        <v>0</v>
      </c>
      <c r="BJ207" s="25" t="s">
        <v>24</v>
      </c>
      <c r="BK207" s="216">
        <f t="shared" si="79"/>
        <v>0</v>
      </c>
      <c r="BL207" s="25" t="s">
        <v>588</v>
      </c>
      <c r="BM207" s="25" t="s">
        <v>6605</v>
      </c>
    </row>
    <row r="208" spans="2:65" s="1" customFormat="1" ht="22.5" customHeight="1">
      <c r="B208" s="42"/>
      <c r="C208" s="205" t="s">
        <v>753</v>
      </c>
      <c r="D208" s="205" t="s">
        <v>230</v>
      </c>
      <c r="E208" s="206" t="s">
        <v>6606</v>
      </c>
      <c r="F208" s="207" t="s">
        <v>6607</v>
      </c>
      <c r="G208" s="208" t="s">
        <v>852</v>
      </c>
      <c r="H208" s="209">
        <v>2150</v>
      </c>
      <c r="I208" s="210"/>
      <c r="J208" s="211">
        <f t="shared" si="70"/>
        <v>0</v>
      </c>
      <c r="K208" s="207" t="s">
        <v>3144</v>
      </c>
      <c r="L208" s="62"/>
      <c r="M208" s="212" t="s">
        <v>22</v>
      </c>
      <c r="N208" s="213" t="s">
        <v>50</v>
      </c>
      <c r="O208" s="43"/>
      <c r="P208" s="214">
        <f t="shared" si="71"/>
        <v>0</v>
      </c>
      <c r="Q208" s="214">
        <v>0</v>
      </c>
      <c r="R208" s="214">
        <f t="shared" si="72"/>
        <v>0</v>
      </c>
      <c r="S208" s="214">
        <v>0</v>
      </c>
      <c r="T208" s="215">
        <f t="shared" si="73"/>
        <v>0</v>
      </c>
      <c r="AR208" s="25" t="s">
        <v>588</v>
      </c>
      <c r="AT208" s="25" t="s">
        <v>230</v>
      </c>
      <c r="AU208" s="25" t="s">
        <v>24</v>
      </c>
      <c r="AY208" s="25" t="s">
        <v>228</v>
      </c>
      <c r="BE208" s="216">
        <f t="shared" si="74"/>
        <v>0</v>
      </c>
      <c r="BF208" s="216">
        <f t="shared" si="75"/>
        <v>0</v>
      </c>
      <c r="BG208" s="216">
        <f t="shared" si="76"/>
        <v>0</v>
      </c>
      <c r="BH208" s="216">
        <f t="shared" si="77"/>
        <v>0</v>
      </c>
      <c r="BI208" s="216">
        <f t="shared" si="78"/>
        <v>0</v>
      </c>
      <c r="BJ208" s="25" t="s">
        <v>24</v>
      </c>
      <c r="BK208" s="216">
        <f t="shared" si="79"/>
        <v>0</v>
      </c>
      <c r="BL208" s="25" t="s">
        <v>588</v>
      </c>
      <c r="BM208" s="25" t="s">
        <v>6608</v>
      </c>
    </row>
    <row r="209" spans="2:65" s="1" customFormat="1" ht="22.5" customHeight="1">
      <c r="B209" s="42"/>
      <c r="C209" s="205" t="s">
        <v>759</v>
      </c>
      <c r="D209" s="205" t="s">
        <v>230</v>
      </c>
      <c r="E209" s="206" t="s">
        <v>6609</v>
      </c>
      <c r="F209" s="207" t="s">
        <v>6610</v>
      </c>
      <c r="G209" s="208" t="s">
        <v>328</v>
      </c>
      <c r="H209" s="209">
        <v>50</v>
      </c>
      <c r="I209" s="210"/>
      <c r="J209" s="211">
        <f t="shared" si="70"/>
        <v>0</v>
      </c>
      <c r="K209" s="207" t="s">
        <v>3144</v>
      </c>
      <c r="L209" s="62"/>
      <c r="M209" s="212" t="s">
        <v>22</v>
      </c>
      <c r="N209" s="213" t="s">
        <v>50</v>
      </c>
      <c r="O209" s="43"/>
      <c r="P209" s="214">
        <f t="shared" si="71"/>
        <v>0</v>
      </c>
      <c r="Q209" s="214">
        <v>0</v>
      </c>
      <c r="R209" s="214">
        <f t="shared" si="72"/>
        <v>0</v>
      </c>
      <c r="S209" s="214">
        <v>0</v>
      </c>
      <c r="T209" s="215">
        <f t="shared" si="73"/>
        <v>0</v>
      </c>
      <c r="AR209" s="25" t="s">
        <v>588</v>
      </c>
      <c r="AT209" s="25" t="s">
        <v>230</v>
      </c>
      <c r="AU209" s="25" t="s">
        <v>24</v>
      </c>
      <c r="AY209" s="25" t="s">
        <v>228</v>
      </c>
      <c r="BE209" s="216">
        <f t="shared" si="74"/>
        <v>0</v>
      </c>
      <c r="BF209" s="216">
        <f t="shared" si="75"/>
        <v>0</v>
      </c>
      <c r="BG209" s="216">
        <f t="shared" si="76"/>
        <v>0</v>
      </c>
      <c r="BH209" s="216">
        <f t="shared" si="77"/>
        <v>0</v>
      </c>
      <c r="BI209" s="216">
        <f t="shared" si="78"/>
        <v>0</v>
      </c>
      <c r="BJ209" s="25" t="s">
        <v>24</v>
      </c>
      <c r="BK209" s="216">
        <f t="shared" si="79"/>
        <v>0</v>
      </c>
      <c r="BL209" s="25" t="s">
        <v>588</v>
      </c>
      <c r="BM209" s="25" t="s">
        <v>6611</v>
      </c>
    </row>
    <row r="210" spans="2:65" s="1" customFormat="1" ht="22.5" customHeight="1">
      <c r="B210" s="42"/>
      <c r="C210" s="205" t="s">
        <v>764</v>
      </c>
      <c r="D210" s="205" t="s">
        <v>230</v>
      </c>
      <c r="E210" s="206" t="s">
        <v>6612</v>
      </c>
      <c r="F210" s="207" t="s">
        <v>6613</v>
      </c>
      <c r="G210" s="208" t="s">
        <v>852</v>
      </c>
      <c r="H210" s="209">
        <v>5</v>
      </c>
      <c r="I210" s="210"/>
      <c r="J210" s="211">
        <f t="shared" si="70"/>
        <v>0</v>
      </c>
      <c r="K210" s="207" t="s">
        <v>3144</v>
      </c>
      <c r="L210" s="62"/>
      <c r="M210" s="212" t="s">
        <v>22</v>
      </c>
      <c r="N210" s="213" t="s">
        <v>50</v>
      </c>
      <c r="O210" s="43"/>
      <c r="P210" s="214">
        <f t="shared" si="71"/>
        <v>0</v>
      </c>
      <c r="Q210" s="214">
        <v>0</v>
      </c>
      <c r="R210" s="214">
        <f t="shared" si="72"/>
        <v>0</v>
      </c>
      <c r="S210" s="214">
        <v>0</v>
      </c>
      <c r="T210" s="215">
        <f t="shared" si="73"/>
        <v>0</v>
      </c>
      <c r="AR210" s="25" t="s">
        <v>588</v>
      </c>
      <c r="AT210" s="25" t="s">
        <v>230</v>
      </c>
      <c r="AU210" s="25" t="s">
        <v>24</v>
      </c>
      <c r="AY210" s="25" t="s">
        <v>228</v>
      </c>
      <c r="BE210" s="216">
        <f t="shared" si="74"/>
        <v>0</v>
      </c>
      <c r="BF210" s="216">
        <f t="shared" si="75"/>
        <v>0</v>
      </c>
      <c r="BG210" s="216">
        <f t="shared" si="76"/>
        <v>0</v>
      </c>
      <c r="BH210" s="216">
        <f t="shared" si="77"/>
        <v>0</v>
      </c>
      <c r="BI210" s="216">
        <f t="shared" si="78"/>
        <v>0</v>
      </c>
      <c r="BJ210" s="25" t="s">
        <v>24</v>
      </c>
      <c r="BK210" s="216">
        <f t="shared" si="79"/>
        <v>0</v>
      </c>
      <c r="BL210" s="25" t="s">
        <v>588</v>
      </c>
      <c r="BM210" s="25" t="s">
        <v>6614</v>
      </c>
    </row>
    <row r="211" spans="2:65" s="1" customFormat="1" ht="22.5" customHeight="1">
      <c r="B211" s="42"/>
      <c r="C211" s="205" t="s">
        <v>768</v>
      </c>
      <c r="D211" s="205" t="s">
        <v>230</v>
      </c>
      <c r="E211" s="206" t="s">
        <v>6615</v>
      </c>
      <c r="F211" s="207" t="s">
        <v>6616</v>
      </c>
      <c r="G211" s="208" t="s">
        <v>328</v>
      </c>
      <c r="H211" s="209">
        <v>20</v>
      </c>
      <c r="I211" s="210"/>
      <c r="J211" s="211">
        <f t="shared" si="70"/>
        <v>0</v>
      </c>
      <c r="K211" s="207" t="s">
        <v>3144</v>
      </c>
      <c r="L211" s="62"/>
      <c r="M211" s="212" t="s">
        <v>22</v>
      </c>
      <c r="N211" s="213" t="s">
        <v>50</v>
      </c>
      <c r="O211" s="43"/>
      <c r="P211" s="214">
        <f t="shared" si="71"/>
        <v>0</v>
      </c>
      <c r="Q211" s="214">
        <v>0</v>
      </c>
      <c r="R211" s="214">
        <f t="shared" si="72"/>
        <v>0</v>
      </c>
      <c r="S211" s="214">
        <v>0</v>
      </c>
      <c r="T211" s="215">
        <f t="shared" si="73"/>
        <v>0</v>
      </c>
      <c r="AR211" s="25" t="s">
        <v>588</v>
      </c>
      <c r="AT211" s="25" t="s">
        <v>230</v>
      </c>
      <c r="AU211" s="25" t="s">
        <v>24</v>
      </c>
      <c r="AY211" s="25" t="s">
        <v>228</v>
      </c>
      <c r="BE211" s="216">
        <f t="shared" si="74"/>
        <v>0</v>
      </c>
      <c r="BF211" s="216">
        <f t="shared" si="75"/>
        <v>0</v>
      </c>
      <c r="BG211" s="216">
        <f t="shared" si="76"/>
        <v>0</v>
      </c>
      <c r="BH211" s="216">
        <f t="shared" si="77"/>
        <v>0</v>
      </c>
      <c r="BI211" s="216">
        <f t="shared" si="78"/>
        <v>0</v>
      </c>
      <c r="BJ211" s="25" t="s">
        <v>24</v>
      </c>
      <c r="BK211" s="216">
        <f t="shared" si="79"/>
        <v>0</v>
      </c>
      <c r="BL211" s="25" t="s">
        <v>588</v>
      </c>
      <c r="BM211" s="25" t="s">
        <v>6617</v>
      </c>
    </row>
    <row r="212" spans="2:65" s="1" customFormat="1" ht="22.5" customHeight="1">
      <c r="B212" s="42"/>
      <c r="C212" s="205" t="s">
        <v>772</v>
      </c>
      <c r="D212" s="205" t="s">
        <v>230</v>
      </c>
      <c r="E212" s="206" t="s">
        <v>6618</v>
      </c>
      <c r="F212" s="207" t="s">
        <v>6619</v>
      </c>
      <c r="G212" s="208" t="s">
        <v>328</v>
      </c>
      <c r="H212" s="209">
        <v>560</v>
      </c>
      <c r="I212" s="210"/>
      <c r="J212" s="211">
        <f t="shared" si="70"/>
        <v>0</v>
      </c>
      <c r="K212" s="207" t="s">
        <v>3144</v>
      </c>
      <c r="L212" s="62"/>
      <c r="M212" s="212" t="s">
        <v>22</v>
      </c>
      <c r="N212" s="213" t="s">
        <v>50</v>
      </c>
      <c r="O212" s="43"/>
      <c r="P212" s="214">
        <f t="shared" si="71"/>
        <v>0</v>
      </c>
      <c r="Q212" s="214">
        <v>0</v>
      </c>
      <c r="R212" s="214">
        <f t="shared" si="72"/>
        <v>0</v>
      </c>
      <c r="S212" s="214">
        <v>0</v>
      </c>
      <c r="T212" s="215">
        <f t="shared" si="73"/>
        <v>0</v>
      </c>
      <c r="AR212" s="25" t="s">
        <v>588</v>
      </c>
      <c r="AT212" s="25" t="s">
        <v>230</v>
      </c>
      <c r="AU212" s="25" t="s">
        <v>24</v>
      </c>
      <c r="AY212" s="25" t="s">
        <v>228</v>
      </c>
      <c r="BE212" s="216">
        <f t="shared" si="74"/>
        <v>0</v>
      </c>
      <c r="BF212" s="216">
        <f t="shared" si="75"/>
        <v>0</v>
      </c>
      <c r="BG212" s="216">
        <f t="shared" si="76"/>
        <v>0</v>
      </c>
      <c r="BH212" s="216">
        <f t="shared" si="77"/>
        <v>0</v>
      </c>
      <c r="BI212" s="216">
        <f t="shared" si="78"/>
        <v>0</v>
      </c>
      <c r="BJ212" s="25" t="s">
        <v>24</v>
      </c>
      <c r="BK212" s="216">
        <f t="shared" si="79"/>
        <v>0</v>
      </c>
      <c r="BL212" s="25" t="s">
        <v>588</v>
      </c>
      <c r="BM212" s="25" t="s">
        <v>6620</v>
      </c>
    </row>
    <row r="213" spans="2:65" s="1" customFormat="1" ht="22.5" customHeight="1">
      <c r="B213" s="42"/>
      <c r="C213" s="205" t="s">
        <v>777</v>
      </c>
      <c r="D213" s="205" t="s">
        <v>230</v>
      </c>
      <c r="E213" s="206" t="s">
        <v>6621</v>
      </c>
      <c r="F213" s="207" t="s">
        <v>6622</v>
      </c>
      <c r="G213" s="208" t="s">
        <v>328</v>
      </c>
      <c r="H213" s="209">
        <v>640</v>
      </c>
      <c r="I213" s="210"/>
      <c r="J213" s="211">
        <f t="shared" si="70"/>
        <v>0</v>
      </c>
      <c r="K213" s="207" t="s">
        <v>3144</v>
      </c>
      <c r="L213" s="62"/>
      <c r="M213" s="212" t="s">
        <v>22</v>
      </c>
      <c r="N213" s="213" t="s">
        <v>50</v>
      </c>
      <c r="O213" s="43"/>
      <c r="P213" s="214">
        <f t="shared" si="71"/>
        <v>0</v>
      </c>
      <c r="Q213" s="214">
        <v>0</v>
      </c>
      <c r="R213" s="214">
        <f t="shared" si="72"/>
        <v>0</v>
      </c>
      <c r="S213" s="214">
        <v>0</v>
      </c>
      <c r="T213" s="215">
        <f t="shared" si="73"/>
        <v>0</v>
      </c>
      <c r="AR213" s="25" t="s">
        <v>588</v>
      </c>
      <c r="AT213" s="25" t="s">
        <v>230</v>
      </c>
      <c r="AU213" s="25" t="s">
        <v>24</v>
      </c>
      <c r="AY213" s="25" t="s">
        <v>228</v>
      </c>
      <c r="BE213" s="216">
        <f t="shared" si="74"/>
        <v>0</v>
      </c>
      <c r="BF213" s="216">
        <f t="shared" si="75"/>
        <v>0</v>
      </c>
      <c r="BG213" s="216">
        <f t="shared" si="76"/>
        <v>0</v>
      </c>
      <c r="BH213" s="216">
        <f t="shared" si="77"/>
        <v>0</v>
      </c>
      <c r="BI213" s="216">
        <f t="shared" si="78"/>
        <v>0</v>
      </c>
      <c r="BJ213" s="25" t="s">
        <v>24</v>
      </c>
      <c r="BK213" s="216">
        <f t="shared" si="79"/>
        <v>0</v>
      </c>
      <c r="BL213" s="25" t="s">
        <v>588</v>
      </c>
      <c r="BM213" s="25" t="s">
        <v>6623</v>
      </c>
    </row>
    <row r="214" spans="2:65" s="1" customFormat="1" ht="22.5" customHeight="1">
      <c r="B214" s="42"/>
      <c r="C214" s="205" t="s">
        <v>787</v>
      </c>
      <c r="D214" s="205" t="s">
        <v>230</v>
      </c>
      <c r="E214" s="206" t="s">
        <v>6624</v>
      </c>
      <c r="F214" s="207" t="s">
        <v>6625</v>
      </c>
      <c r="G214" s="208" t="s">
        <v>328</v>
      </c>
      <c r="H214" s="209">
        <v>910</v>
      </c>
      <c r="I214" s="210"/>
      <c r="J214" s="211">
        <f t="shared" si="70"/>
        <v>0</v>
      </c>
      <c r="K214" s="207" t="s">
        <v>3144</v>
      </c>
      <c r="L214" s="62"/>
      <c r="M214" s="212" t="s">
        <v>22</v>
      </c>
      <c r="N214" s="213" t="s">
        <v>50</v>
      </c>
      <c r="O214" s="43"/>
      <c r="P214" s="214">
        <f t="shared" si="71"/>
        <v>0</v>
      </c>
      <c r="Q214" s="214">
        <v>0</v>
      </c>
      <c r="R214" s="214">
        <f t="shared" si="72"/>
        <v>0</v>
      </c>
      <c r="S214" s="214">
        <v>0</v>
      </c>
      <c r="T214" s="215">
        <f t="shared" si="73"/>
        <v>0</v>
      </c>
      <c r="AR214" s="25" t="s">
        <v>588</v>
      </c>
      <c r="AT214" s="25" t="s">
        <v>230</v>
      </c>
      <c r="AU214" s="25" t="s">
        <v>24</v>
      </c>
      <c r="AY214" s="25" t="s">
        <v>228</v>
      </c>
      <c r="BE214" s="216">
        <f t="shared" si="74"/>
        <v>0</v>
      </c>
      <c r="BF214" s="216">
        <f t="shared" si="75"/>
        <v>0</v>
      </c>
      <c r="BG214" s="216">
        <f t="shared" si="76"/>
        <v>0</v>
      </c>
      <c r="BH214" s="216">
        <f t="shared" si="77"/>
        <v>0</v>
      </c>
      <c r="BI214" s="216">
        <f t="shared" si="78"/>
        <v>0</v>
      </c>
      <c r="BJ214" s="25" t="s">
        <v>24</v>
      </c>
      <c r="BK214" s="216">
        <f t="shared" si="79"/>
        <v>0</v>
      </c>
      <c r="BL214" s="25" t="s">
        <v>588</v>
      </c>
      <c r="BM214" s="25" t="s">
        <v>6626</v>
      </c>
    </row>
    <row r="215" spans="2:65" s="1" customFormat="1" ht="22.5" customHeight="1">
      <c r="B215" s="42"/>
      <c r="C215" s="205" t="s">
        <v>792</v>
      </c>
      <c r="D215" s="205" t="s">
        <v>230</v>
      </c>
      <c r="E215" s="206" t="s">
        <v>6627</v>
      </c>
      <c r="F215" s="207" t="s">
        <v>6628</v>
      </c>
      <c r="G215" s="208" t="s">
        <v>328</v>
      </c>
      <c r="H215" s="209">
        <v>50</v>
      </c>
      <c r="I215" s="210"/>
      <c r="J215" s="211">
        <f t="shared" si="70"/>
        <v>0</v>
      </c>
      <c r="K215" s="207" t="s">
        <v>3144</v>
      </c>
      <c r="L215" s="62"/>
      <c r="M215" s="212" t="s">
        <v>22</v>
      </c>
      <c r="N215" s="213" t="s">
        <v>50</v>
      </c>
      <c r="O215" s="43"/>
      <c r="P215" s="214">
        <f t="shared" si="71"/>
        <v>0</v>
      </c>
      <c r="Q215" s="214">
        <v>0</v>
      </c>
      <c r="R215" s="214">
        <f t="shared" si="72"/>
        <v>0</v>
      </c>
      <c r="S215" s="214">
        <v>0</v>
      </c>
      <c r="T215" s="215">
        <f t="shared" si="73"/>
        <v>0</v>
      </c>
      <c r="AR215" s="25" t="s">
        <v>588</v>
      </c>
      <c r="AT215" s="25" t="s">
        <v>230</v>
      </c>
      <c r="AU215" s="25" t="s">
        <v>24</v>
      </c>
      <c r="AY215" s="25" t="s">
        <v>228</v>
      </c>
      <c r="BE215" s="216">
        <f t="shared" si="74"/>
        <v>0</v>
      </c>
      <c r="BF215" s="216">
        <f t="shared" si="75"/>
        <v>0</v>
      </c>
      <c r="BG215" s="216">
        <f t="shared" si="76"/>
        <v>0</v>
      </c>
      <c r="BH215" s="216">
        <f t="shared" si="77"/>
        <v>0</v>
      </c>
      <c r="BI215" s="216">
        <f t="shared" si="78"/>
        <v>0</v>
      </c>
      <c r="BJ215" s="25" t="s">
        <v>24</v>
      </c>
      <c r="BK215" s="216">
        <f t="shared" si="79"/>
        <v>0</v>
      </c>
      <c r="BL215" s="25" t="s">
        <v>588</v>
      </c>
      <c r="BM215" s="25" t="s">
        <v>6629</v>
      </c>
    </row>
    <row r="216" spans="2:65" s="1" customFormat="1" ht="22.5" customHeight="1">
      <c r="B216" s="42"/>
      <c r="C216" s="205" t="s">
        <v>804</v>
      </c>
      <c r="D216" s="205" t="s">
        <v>230</v>
      </c>
      <c r="E216" s="206" t="s">
        <v>6627</v>
      </c>
      <c r="F216" s="207" t="s">
        <v>6628</v>
      </c>
      <c r="G216" s="208" t="s">
        <v>328</v>
      </c>
      <c r="H216" s="209">
        <v>2490</v>
      </c>
      <c r="I216" s="210"/>
      <c r="J216" s="211">
        <f t="shared" si="70"/>
        <v>0</v>
      </c>
      <c r="K216" s="207" t="s">
        <v>3144</v>
      </c>
      <c r="L216" s="62"/>
      <c r="M216" s="212" t="s">
        <v>22</v>
      </c>
      <c r="N216" s="213" t="s">
        <v>50</v>
      </c>
      <c r="O216" s="43"/>
      <c r="P216" s="214">
        <f t="shared" si="71"/>
        <v>0</v>
      </c>
      <c r="Q216" s="214">
        <v>0</v>
      </c>
      <c r="R216" s="214">
        <f t="shared" si="72"/>
        <v>0</v>
      </c>
      <c r="S216" s="214">
        <v>0</v>
      </c>
      <c r="T216" s="215">
        <f t="shared" si="73"/>
        <v>0</v>
      </c>
      <c r="AR216" s="25" t="s">
        <v>588</v>
      </c>
      <c r="AT216" s="25" t="s">
        <v>230</v>
      </c>
      <c r="AU216" s="25" t="s">
        <v>24</v>
      </c>
      <c r="AY216" s="25" t="s">
        <v>228</v>
      </c>
      <c r="BE216" s="216">
        <f t="shared" si="74"/>
        <v>0</v>
      </c>
      <c r="BF216" s="216">
        <f t="shared" si="75"/>
        <v>0</v>
      </c>
      <c r="BG216" s="216">
        <f t="shared" si="76"/>
        <v>0</v>
      </c>
      <c r="BH216" s="216">
        <f t="shared" si="77"/>
        <v>0</v>
      </c>
      <c r="BI216" s="216">
        <f t="shared" si="78"/>
        <v>0</v>
      </c>
      <c r="BJ216" s="25" t="s">
        <v>24</v>
      </c>
      <c r="BK216" s="216">
        <f t="shared" si="79"/>
        <v>0</v>
      </c>
      <c r="BL216" s="25" t="s">
        <v>588</v>
      </c>
      <c r="BM216" s="25" t="s">
        <v>6630</v>
      </c>
    </row>
    <row r="217" spans="2:65" s="1" customFormat="1" ht="22.5" customHeight="1">
      <c r="B217" s="42"/>
      <c r="C217" s="205" t="s">
        <v>809</v>
      </c>
      <c r="D217" s="205" t="s">
        <v>230</v>
      </c>
      <c r="E217" s="206" t="s">
        <v>6631</v>
      </c>
      <c r="F217" s="207" t="s">
        <v>6632</v>
      </c>
      <c r="G217" s="208" t="s">
        <v>328</v>
      </c>
      <c r="H217" s="209">
        <v>60</v>
      </c>
      <c r="I217" s="210"/>
      <c r="J217" s="211">
        <f t="shared" si="70"/>
        <v>0</v>
      </c>
      <c r="K217" s="207" t="s">
        <v>3144</v>
      </c>
      <c r="L217" s="62"/>
      <c r="M217" s="212" t="s">
        <v>22</v>
      </c>
      <c r="N217" s="213" t="s">
        <v>50</v>
      </c>
      <c r="O217" s="43"/>
      <c r="P217" s="214">
        <f t="shared" si="71"/>
        <v>0</v>
      </c>
      <c r="Q217" s="214">
        <v>0</v>
      </c>
      <c r="R217" s="214">
        <f t="shared" si="72"/>
        <v>0</v>
      </c>
      <c r="S217" s="214">
        <v>0</v>
      </c>
      <c r="T217" s="215">
        <f t="shared" si="73"/>
        <v>0</v>
      </c>
      <c r="AR217" s="25" t="s">
        <v>588</v>
      </c>
      <c r="AT217" s="25" t="s">
        <v>230</v>
      </c>
      <c r="AU217" s="25" t="s">
        <v>24</v>
      </c>
      <c r="AY217" s="25" t="s">
        <v>228</v>
      </c>
      <c r="BE217" s="216">
        <f t="shared" si="74"/>
        <v>0</v>
      </c>
      <c r="BF217" s="216">
        <f t="shared" si="75"/>
        <v>0</v>
      </c>
      <c r="BG217" s="216">
        <f t="shared" si="76"/>
        <v>0</v>
      </c>
      <c r="BH217" s="216">
        <f t="shared" si="77"/>
        <v>0</v>
      </c>
      <c r="BI217" s="216">
        <f t="shared" si="78"/>
        <v>0</v>
      </c>
      <c r="BJ217" s="25" t="s">
        <v>24</v>
      </c>
      <c r="BK217" s="216">
        <f t="shared" si="79"/>
        <v>0</v>
      </c>
      <c r="BL217" s="25" t="s">
        <v>588</v>
      </c>
      <c r="BM217" s="25" t="s">
        <v>6633</v>
      </c>
    </row>
    <row r="218" spans="2:65" s="1" customFormat="1" ht="22.5" customHeight="1">
      <c r="B218" s="42"/>
      <c r="C218" s="205" t="s">
        <v>814</v>
      </c>
      <c r="D218" s="205" t="s">
        <v>230</v>
      </c>
      <c r="E218" s="206" t="s">
        <v>6634</v>
      </c>
      <c r="F218" s="207" t="s">
        <v>6635</v>
      </c>
      <c r="G218" s="208" t="s">
        <v>328</v>
      </c>
      <c r="H218" s="209">
        <v>600</v>
      </c>
      <c r="I218" s="210"/>
      <c r="J218" s="211">
        <f t="shared" si="70"/>
        <v>0</v>
      </c>
      <c r="K218" s="207" t="s">
        <v>3144</v>
      </c>
      <c r="L218" s="62"/>
      <c r="M218" s="212" t="s">
        <v>22</v>
      </c>
      <c r="N218" s="213" t="s">
        <v>50</v>
      </c>
      <c r="O218" s="43"/>
      <c r="P218" s="214">
        <f t="shared" si="71"/>
        <v>0</v>
      </c>
      <c r="Q218" s="214">
        <v>0</v>
      </c>
      <c r="R218" s="214">
        <f t="shared" si="72"/>
        <v>0</v>
      </c>
      <c r="S218" s="214">
        <v>0</v>
      </c>
      <c r="T218" s="215">
        <f t="shared" si="73"/>
        <v>0</v>
      </c>
      <c r="AR218" s="25" t="s">
        <v>588</v>
      </c>
      <c r="AT218" s="25" t="s">
        <v>230</v>
      </c>
      <c r="AU218" s="25" t="s">
        <v>24</v>
      </c>
      <c r="AY218" s="25" t="s">
        <v>228</v>
      </c>
      <c r="BE218" s="216">
        <f t="shared" si="74"/>
        <v>0</v>
      </c>
      <c r="BF218" s="216">
        <f t="shared" si="75"/>
        <v>0</v>
      </c>
      <c r="BG218" s="216">
        <f t="shared" si="76"/>
        <v>0</v>
      </c>
      <c r="BH218" s="216">
        <f t="shared" si="77"/>
        <v>0</v>
      </c>
      <c r="BI218" s="216">
        <f t="shared" si="78"/>
        <v>0</v>
      </c>
      <c r="BJ218" s="25" t="s">
        <v>24</v>
      </c>
      <c r="BK218" s="216">
        <f t="shared" si="79"/>
        <v>0</v>
      </c>
      <c r="BL218" s="25" t="s">
        <v>588</v>
      </c>
      <c r="BM218" s="25" t="s">
        <v>6636</v>
      </c>
    </row>
    <row r="219" spans="2:65" s="1" customFormat="1" ht="22.5" customHeight="1">
      <c r="B219" s="42"/>
      <c r="C219" s="205" t="s">
        <v>865</v>
      </c>
      <c r="D219" s="205" t="s">
        <v>230</v>
      </c>
      <c r="E219" s="206" t="s">
        <v>6637</v>
      </c>
      <c r="F219" s="207" t="s">
        <v>6638</v>
      </c>
      <c r="G219" s="208" t="s">
        <v>852</v>
      </c>
      <c r="H219" s="209">
        <v>400</v>
      </c>
      <c r="I219" s="210"/>
      <c r="J219" s="211">
        <f t="shared" si="70"/>
        <v>0</v>
      </c>
      <c r="K219" s="207" t="s">
        <v>3144</v>
      </c>
      <c r="L219" s="62"/>
      <c r="M219" s="212" t="s">
        <v>22</v>
      </c>
      <c r="N219" s="213" t="s">
        <v>50</v>
      </c>
      <c r="O219" s="43"/>
      <c r="P219" s="214">
        <f t="shared" si="71"/>
        <v>0</v>
      </c>
      <c r="Q219" s="214">
        <v>0</v>
      </c>
      <c r="R219" s="214">
        <f t="shared" si="72"/>
        <v>0</v>
      </c>
      <c r="S219" s="214">
        <v>0</v>
      </c>
      <c r="T219" s="215">
        <f t="shared" si="73"/>
        <v>0</v>
      </c>
      <c r="AR219" s="25" t="s">
        <v>588</v>
      </c>
      <c r="AT219" s="25" t="s">
        <v>230</v>
      </c>
      <c r="AU219" s="25" t="s">
        <v>24</v>
      </c>
      <c r="AY219" s="25" t="s">
        <v>228</v>
      </c>
      <c r="BE219" s="216">
        <f t="shared" si="74"/>
        <v>0</v>
      </c>
      <c r="BF219" s="216">
        <f t="shared" si="75"/>
        <v>0</v>
      </c>
      <c r="BG219" s="216">
        <f t="shared" si="76"/>
        <v>0</v>
      </c>
      <c r="BH219" s="216">
        <f t="shared" si="77"/>
        <v>0</v>
      </c>
      <c r="BI219" s="216">
        <f t="shared" si="78"/>
        <v>0</v>
      </c>
      <c r="BJ219" s="25" t="s">
        <v>24</v>
      </c>
      <c r="BK219" s="216">
        <f t="shared" si="79"/>
        <v>0</v>
      </c>
      <c r="BL219" s="25" t="s">
        <v>588</v>
      </c>
      <c r="BM219" s="25" t="s">
        <v>6639</v>
      </c>
    </row>
    <row r="220" spans="2:65" s="1" customFormat="1" ht="22.5" customHeight="1">
      <c r="B220" s="42"/>
      <c r="C220" s="205" t="s">
        <v>871</v>
      </c>
      <c r="D220" s="205" t="s">
        <v>230</v>
      </c>
      <c r="E220" s="206" t="s">
        <v>6640</v>
      </c>
      <c r="F220" s="207" t="s">
        <v>6641</v>
      </c>
      <c r="G220" s="208" t="s">
        <v>852</v>
      </c>
      <c r="H220" s="209">
        <v>1</v>
      </c>
      <c r="I220" s="210"/>
      <c r="J220" s="211">
        <f t="shared" si="70"/>
        <v>0</v>
      </c>
      <c r="K220" s="207" t="s">
        <v>3144</v>
      </c>
      <c r="L220" s="62"/>
      <c r="M220" s="212" t="s">
        <v>22</v>
      </c>
      <c r="N220" s="213" t="s">
        <v>50</v>
      </c>
      <c r="O220" s="43"/>
      <c r="P220" s="214">
        <f t="shared" si="71"/>
        <v>0</v>
      </c>
      <c r="Q220" s="214">
        <v>0</v>
      </c>
      <c r="R220" s="214">
        <f t="shared" si="72"/>
        <v>0</v>
      </c>
      <c r="S220" s="214">
        <v>0</v>
      </c>
      <c r="T220" s="215">
        <f t="shared" si="73"/>
        <v>0</v>
      </c>
      <c r="AR220" s="25" t="s">
        <v>588</v>
      </c>
      <c r="AT220" s="25" t="s">
        <v>230</v>
      </c>
      <c r="AU220" s="25" t="s">
        <v>24</v>
      </c>
      <c r="AY220" s="25" t="s">
        <v>228</v>
      </c>
      <c r="BE220" s="216">
        <f t="shared" si="74"/>
        <v>0</v>
      </c>
      <c r="BF220" s="216">
        <f t="shared" si="75"/>
        <v>0</v>
      </c>
      <c r="BG220" s="216">
        <f t="shared" si="76"/>
        <v>0</v>
      </c>
      <c r="BH220" s="216">
        <f t="shared" si="77"/>
        <v>0</v>
      </c>
      <c r="BI220" s="216">
        <f t="shared" si="78"/>
        <v>0</v>
      </c>
      <c r="BJ220" s="25" t="s">
        <v>24</v>
      </c>
      <c r="BK220" s="216">
        <f t="shared" si="79"/>
        <v>0</v>
      </c>
      <c r="BL220" s="25" t="s">
        <v>588</v>
      </c>
      <c r="BM220" s="25" t="s">
        <v>6642</v>
      </c>
    </row>
    <row r="221" spans="2:65" s="1" customFormat="1" ht="22.5" customHeight="1">
      <c r="B221" s="42"/>
      <c r="C221" s="205" t="s">
        <v>30</v>
      </c>
      <c r="D221" s="205" t="s">
        <v>230</v>
      </c>
      <c r="E221" s="206" t="s">
        <v>6590</v>
      </c>
      <c r="F221" s="207" t="s">
        <v>6591</v>
      </c>
      <c r="G221" s="208" t="s">
        <v>328</v>
      </c>
      <c r="H221" s="209">
        <v>35</v>
      </c>
      <c r="I221" s="210"/>
      <c r="J221" s="211">
        <f t="shared" si="70"/>
        <v>0</v>
      </c>
      <c r="K221" s="207" t="s">
        <v>3144</v>
      </c>
      <c r="L221" s="62"/>
      <c r="M221" s="212" t="s">
        <v>22</v>
      </c>
      <c r="N221" s="213" t="s">
        <v>50</v>
      </c>
      <c r="O221" s="43"/>
      <c r="P221" s="214">
        <f t="shared" si="71"/>
        <v>0</v>
      </c>
      <c r="Q221" s="214">
        <v>0</v>
      </c>
      <c r="R221" s="214">
        <f t="shared" si="72"/>
        <v>0</v>
      </c>
      <c r="S221" s="214">
        <v>0</v>
      </c>
      <c r="T221" s="215">
        <f t="shared" si="73"/>
        <v>0</v>
      </c>
      <c r="AR221" s="25" t="s">
        <v>588</v>
      </c>
      <c r="AT221" s="25" t="s">
        <v>230</v>
      </c>
      <c r="AU221" s="25" t="s">
        <v>24</v>
      </c>
      <c r="AY221" s="25" t="s">
        <v>228</v>
      </c>
      <c r="BE221" s="216">
        <f t="shared" si="74"/>
        <v>0</v>
      </c>
      <c r="BF221" s="216">
        <f t="shared" si="75"/>
        <v>0</v>
      </c>
      <c r="BG221" s="216">
        <f t="shared" si="76"/>
        <v>0</v>
      </c>
      <c r="BH221" s="216">
        <f t="shared" si="77"/>
        <v>0</v>
      </c>
      <c r="BI221" s="216">
        <f t="shared" si="78"/>
        <v>0</v>
      </c>
      <c r="BJ221" s="25" t="s">
        <v>24</v>
      </c>
      <c r="BK221" s="216">
        <f t="shared" si="79"/>
        <v>0</v>
      </c>
      <c r="BL221" s="25" t="s">
        <v>588</v>
      </c>
      <c r="BM221" s="25" t="s">
        <v>6643</v>
      </c>
    </row>
    <row r="222" spans="2:65" s="1" customFormat="1" ht="22.5" customHeight="1">
      <c r="B222" s="42"/>
      <c r="C222" s="205" t="s">
        <v>880</v>
      </c>
      <c r="D222" s="205" t="s">
        <v>230</v>
      </c>
      <c r="E222" s="206" t="s">
        <v>6644</v>
      </c>
      <c r="F222" s="207" t="s">
        <v>6645</v>
      </c>
      <c r="G222" s="208" t="s">
        <v>328</v>
      </c>
      <c r="H222" s="209">
        <v>460</v>
      </c>
      <c r="I222" s="210"/>
      <c r="J222" s="211">
        <f t="shared" si="70"/>
        <v>0</v>
      </c>
      <c r="K222" s="207" t="s">
        <v>3144</v>
      </c>
      <c r="L222" s="62"/>
      <c r="M222" s="212" t="s">
        <v>22</v>
      </c>
      <c r="N222" s="213" t="s">
        <v>50</v>
      </c>
      <c r="O222" s="43"/>
      <c r="P222" s="214">
        <f t="shared" si="71"/>
        <v>0</v>
      </c>
      <c r="Q222" s="214">
        <v>0</v>
      </c>
      <c r="R222" s="214">
        <f t="shared" si="72"/>
        <v>0</v>
      </c>
      <c r="S222" s="214">
        <v>0</v>
      </c>
      <c r="T222" s="215">
        <f t="shared" si="73"/>
        <v>0</v>
      </c>
      <c r="AR222" s="25" t="s">
        <v>588</v>
      </c>
      <c r="AT222" s="25" t="s">
        <v>230</v>
      </c>
      <c r="AU222" s="25" t="s">
        <v>24</v>
      </c>
      <c r="AY222" s="25" t="s">
        <v>228</v>
      </c>
      <c r="BE222" s="216">
        <f t="shared" si="74"/>
        <v>0</v>
      </c>
      <c r="BF222" s="216">
        <f t="shared" si="75"/>
        <v>0</v>
      </c>
      <c r="BG222" s="216">
        <f t="shared" si="76"/>
        <v>0</v>
      </c>
      <c r="BH222" s="216">
        <f t="shared" si="77"/>
        <v>0</v>
      </c>
      <c r="BI222" s="216">
        <f t="shared" si="78"/>
        <v>0</v>
      </c>
      <c r="BJ222" s="25" t="s">
        <v>24</v>
      </c>
      <c r="BK222" s="216">
        <f t="shared" si="79"/>
        <v>0</v>
      </c>
      <c r="BL222" s="25" t="s">
        <v>588</v>
      </c>
      <c r="BM222" s="25" t="s">
        <v>6646</v>
      </c>
    </row>
    <row r="223" spans="2:65" s="1" customFormat="1" ht="22.5" customHeight="1">
      <c r="B223" s="42"/>
      <c r="C223" s="205" t="s">
        <v>884</v>
      </c>
      <c r="D223" s="205" t="s">
        <v>230</v>
      </c>
      <c r="E223" s="206" t="s">
        <v>6647</v>
      </c>
      <c r="F223" s="207" t="s">
        <v>6648</v>
      </c>
      <c r="G223" s="208" t="s">
        <v>328</v>
      </c>
      <c r="H223" s="209">
        <v>150</v>
      </c>
      <c r="I223" s="210"/>
      <c r="J223" s="211">
        <f t="shared" si="70"/>
        <v>0</v>
      </c>
      <c r="K223" s="207" t="s">
        <v>3144</v>
      </c>
      <c r="L223" s="62"/>
      <c r="M223" s="212" t="s">
        <v>22</v>
      </c>
      <c r="N223" s="213" t="s">
        <v>50</v>
      </c>
      <c r="O223" s="43"/>
      <c r="P223" s="214">
        <f t="shared" si="71"/>
        <v>0</v>
      </c>
      <c r="Q223" s="214">
        <v>0</v>
      </c>
      <c r="R223" s="214">
        <f t="shared" si="72"/>
        <v>0</v>
      </c>
      <c r="S223" s="214">
        <v>0</v>
      </c>
      <c r="T223" s="215">
        <f t="shared" si="73"/>
        <v>0</v>
      </c>
      <c r="AR223" s="25" t="s">
        <v>588</v>
      </c>
      <c r="AT223" s="25" t="s">
        <v>230</v>
      </c>
      <c r="AU223" s="25" t="s">
        <v>24</v>
      </c>
      <c r="AY223" s="25" t="s">
        <v>228</v>
      </c>
      <c r="BE223" s="216">
        <f t="shared" si="74"/>
        <v>0</v>
      </c>
      <c r="BF223" s="216">
        <f t="shared" si="75"/>
        <v>0</v>
      </c>
      <c r="BG223" s="216">
        <f t="shared" si="76"/>
        <v>0</v>
      </c>
      <c r="BH223" s="216">
        <f t="shared" si="77"/>
        <v>0</v>
      </c>
      <c r="BI223" s="216">
        <f t="shared" si="78"/>
        <v>0</v>
      </c>
      <c r="BJ223" s="25" t="s">
        <v>24</v>
      </c>
      <c r="BK223" s="216">
        <f t="shared" si="79"/>
        <v>0</v>
      </c>
      <c r="BL223" s="25" t="s">
        <v>588</v>
      </c>
      <c r="BM223" s="25" t="s">
        <v>6649</v>
      </c>
    </row>
    <row r="224" spans="2:65" s="1" customFormat="1" ht="22.5" customHeight="1">
      <c r="B224" s="42"/>
      <c r="C224" s="205" t="s">
        <v>888</v>
      </c>
      <c r="D224" s="205" t="s">
        <v>230</v>
      </c>
      <c r="E224" s="206" t="s">
        <v>6650</v>
      </c>
      <c r="F224" s="207" t="s">
        <v>6651</v>
      </c>
      <c r="G224" s="208" t="s">
        <v>852</v>
      </c>
      <c r="H224" s="209">
        <v>6</v>
      </c>
      <c r="I224" s="210"/>
      <c r="J224" s="211">
        <f t="shared" si="70"/>
        <v>0</v>
      </c>
      <c r="K224" s="207" t="s">
        <v>3144</v>
      </c>
      <c r="L224" s="62"/>
      <c r="M224" s="212" t="s">
        <v>22</v>
      </c>
      <c r="N224" s="213" t="s">
        <v>50</v>
      </c>
      <c r="O224" s="43"/>
      <c r="P224" s="214">
        <f t="shared" si="71"/>
        <v>0</v>
      </c>
      <c r="Q224" s="214">
        <v>0</v>
      </c>
      <c r="R224" s="214">
        <f t="shared" si="72"/>
        <v>0</v>
      </c>
      <c r="S224" s="214">
        <v>0</v>
      </c>
      <c r="T224" s="215">
        <f t="shared" si="73"/>
        <v>0</v>
      </c>
      <c r="AR224" s="25" t="s">
        <v>588</v>
      </c>
      <c r="AT224" s="25" t="s">
        <v>230</v>
      </c>
      <c r="AU224" s="25" t="s">
        <v>24</v>
      </c>
      <c r="AY224" s="25" t="s">
        <v>228</v>
      </c>
      <c r="BE224" s="216">
        <f t="shared" si="74"/>
        <v>0</v>
      </c>
      <c r="BF224" s="216">
        <f t="shared" si="75"/>
        <v>0</v>
      </c>
      <c r="BG224" s="216">
        <f t="shared" si="76"/>
        <v>0</v>
      </c>
      <c r="BH224" s="216">
        <f t="shared" si="77"/>
        <v>0</v>
      </c>
      <c r="BI224" s="216">
        <f t="shared" si="78"/>
        <v>0</v>
      </c>
      <c r="BJ224" s="25" t="s">
        <v>24</v>
      </c>
      <c r="BK224" s="216">
        <f t="shared" si="79"/>
        <v>0</v>
      </c>
      <c r="BL224" s="25" t="s">
        <v>588</v>
      </c>
      <c r="BM224" s="25" t="s">
        <v>6652</v>
      </c>
    </row>
    <row r="225" spans="2:65" s="1" customFormat="1" ht="22.5" customHeight="1">
      <c r="B225" s="42"/>
      <c r="C225" s="205" t="s">
        <v>892</v>
      </c>
      <c r="D225" s="205" t="s">
        <v>230</v>
      </c>
      <c r="E225" s="206" t="s">
        <v>6653</v>
      </c>
      <c r="F225" s="207" t="s">
        <v>6654</v>
      </c>
      <c r="G225" s="208" t="s">
        <v>852</v>
      </c>
      <c r="H225" s="209">
        <v>12</v>
      </c>
      <c r="I225" s="210"/>
      <c r="J225" s="211">
        <f t="shared" si="70"/>
        <v>0</v>
      </c>
      <c r="K225" s="207" t="s">
        <v>3144</v>
      </c>
      <c r="L225" s="62"/>
      <c r="M225" s="212" t="s">
        <v>22</v>
      </c>
      <c r="N225" s="213" t="s">
        <v>50</v>
      </c>
      <c r="O225" s="43"/>
      <c r="P225" s="214">
        <f t="shared" si="71"/>
        <v>0</v>
      </c>
      <c r="Q225" s="214">
        <v>0</v>
      </c>
      <c r="R225" s="214">
        <f t="shared" si="72"/>
        <v>0</v>
      </c>
      <c r="S225" s="214">
        <v>0</v>
      </c>
      <c r="T225" s="215">
        <f t="shared" si="73"/>
        <v>0</v>
      </c>
      <c r="AR225" s="25" t="s">
        <v>588</v>
      </c>
      <c r="AT225" s="25" t="s">
        <v>230</v>
      </c>
      <c r="AU225" s="25" t="s">
        <v>24</v>
      </c>
      <c r="AY225" s="25" t="s">
        <v>228</v>
      </c>
      <c r="BE225" s="216">
        <f t="shared" si="74"/>
        <v>0</v>
      </c>
      <c r="BF225" s="216">
        <f t="shared" si="75"/>
        <v>0</v>
      </c>
      <c r="BG225" s="216">
        <f t="shared" si="76"/>
        <v>0</v>
      </c>
      <c r="BH225" s="216">
        <f t="shared" si="77"/>
        <v>0</v>
      </c>
      <c r="BI225" s="216">
        <f t="shared" si="78"/>
        <v>0</v>
      </c>
      <c r="BJ225" s="25" t="s">
        <v>24</v>
      </c>
      <c r="BK225" s="216">
        <f t="shared" si="79"/>
        <v>0</v>
      </c>
      <c r="BL225" s="25" t="s">
        <v>588</v>
      </c>
      <c r="BM225" s="25" t="s">
        <v>6655</v>
      </c>
    </row>
    <row r="226" spans="2:65" s="1" customFormat="1" ht="22.5" customHeight="1">
      <c r="B226" s="42"/>
      <c r="C226" s="205" t="s">
        <v>896</v>
      </c>
      <c r="D226" s="205" t="s">
        <v>230</v>
      </c>
      <c r="E226" s="206" t="s">
        <v>6656</v>
      </c>
      <c r="F226" s="207" t="s">
        <v>6657</v>
      </c>
      <c r="G226" s="208" t="s">
        <v>852</v>
      </c>
      <c r="H226" s="209">
        <v>12</v>
      </c>
      <c r="I226" s="210"/>
      <c r="J226" s="211">
        <f t="shared" si="70"/>
        <v>0</v>
      </c>
      <c r="K226" s="207" t="s">
        <v>3144</v>
      </c>
      <c r="L226" s="62"/>
      <c r="M226" s="212" t="s">
        <v>22</v>
      </c>
      <c r="N226" s="213" t="s">
        <v>50</v>
      </c>
      <c r="O226" s="43"/>
      <c r="P226" s="214">
        <f t="shared" si="71"/>
        <v>0</v>
      </c>
      <c r="Q226" s="214">
        <v>0</v>
      </c>
      <c r="R226" s="214">
        <f t="shared" si="72"/>
        <v>0</v>
      </c>
      <c r="S226" s="214">
        <v>0</v>
      </c>
      <c r="T226" s="215">
        <f t="shared" si="73"/>
        <v>0</v>
      </c>
      <c r="AR226" s="25" t="s">
        <v>588</v>
      </c>
      <c r="AT226" s="25" t="s">
        <v>230</v>
      </c>
      <c r="AU226" s="25" t="s">
        <v>24</v>
      </c>
      <c r="AY226" s="25" t="s">
        <v>228</v>
      </c>
      <c r="BE226" s="216">
        <f t="shared" si="74"/>
        <v>0</v>
      </c>
      <c r="BF226" s="216">
        <f t="shared" si="75"/>
        <v>0</v>
      </c>
      <c r="BG226" s="216">
        <f t="shared" si="76"/>
        <v>0</v>
      </c>
      <c r="BH226" s="216">
        <f t="shared" si="77"/>
        <v>0</v>
      </c>
      <c r="BI226" s="216">
        <f t="shared" si="78"/>
        <v>0</v>
      </c>
      <c r="BJ226" s="25" t="s">
        <v>24</v>
      </c>
      <c r="BK226" s="216">
        <f t="shared" si="79"/>
        <v>0</v>
      </c>
      <c r="BL226" s="25" t="s">
        <v>588</v>
      </c>
      <c r="BM226" s="25" t="s">
        <v>6658</v>
      </c>
    </row>
    <row r="227" spans="2:65" s="1" customFormat="1" ht="22.5" customHeight="1">
      <c r="B227" s="42"/>
      <c r="C227" s="205" t="s">
        <v>901</v>
      </c>
      <c r="D227" s="205" t="s">
        <v>230</v>
      </c>
      <c r="E227" s="206" t="s">
        <v>6659</v>
      </c>
      <c r="F227" s="207" t="s">
        <v>6660</v>
      </c>
      <c r="G227" s="208" t="s">
        <v>328</v>
      </c>
      <c r="H227" s="209">
        <v>1400</v>
      </c>
      <c r="I227" s="210"/>
      <c r="J227" s="211">
        <f t="shared" si="70"/>
        <v>0</v>
      </c>
      <c r="K227" s="207" t="s">
        <v>3144</v>
      </c>
      <c r="L227" s="62"/>
      <c r="M227" s="212" t="s">
        <v>22</v>
      </c>
      <c r="N227" s="213" t="s">
        <v>50</v>
      </c>
      <c r="O227" s="43"/>
      <c r="P227" s="214">
        <f t="shared" si="71"/>
        <v>0</v>
      </c>
      <c r="Q227" s="214">
        <v>0</v>
      </c>
      <c r="R227" s="214">
        <f t="shared" si="72"/>
        <v>0</v>
      </c>
      <c r="S227" s="214">
        <v>0</v>
      </c>
      <c r="T227" s="215">
        <f t="shared" si="73"/>
        <v>0</v>
      </c>
      <c r="AR227" s="25" t="s">
        <v>588</v>
      </c>
      <c r="AT227" s="25" t="s">
        <v>230</v>
      </c>
      <c r="AU227" s="25" t="s">
        <v>24</v>
      </c>
      <c r="AY227" s="25" t="s">
        <v>228</v>
      </c>
      <c r="BE227" s="216">
        <f t="shared" si="74"/>
        <v>0</v>
      </c>
      <c r="BF227" s="216">
        <f t="shared" si="75"/>
        <v>0</v>
      </c>
      <c r="BG227" s="216">
        <f t="shared" si="76"/>
        <v>0</v>
      </c>
      <c r="BH227" s="216">
        <f t="shared" si="77"/>
        <v>0</v>
      </c>
      <c r="BI227" s="216">
        <f t="shared" si="78"/>
        <v>0</v>
      </c>
      <c r="BJ227" s="25" t="s">
        <v>24</v>
      </c>
      <c r="BK227" s="216">
        <f t="shared" si="79"/>
        <v>0</v>
      </c>
      <c r="BL227" s="25" t="s">
        <v>588</v>
      </c>
      <c r="BM227" s="25" t="s">
        <v>6661</v>
      </c>
    </row>
    <row r="228" spans="2:65" s="1" customFormat="1" ht="22.5" customHeight="1">
      <c r="B228" s="42"/>
      <c r="C228" s="205" t="s">
        <v>906</v>
      </c>
      <c r="D228" s="205" t="s">
        <v>230</v>
      </c>
      <c r="E228" s="206" t="s">
        <v>6609</v>
      </c>
      <c r="F228" s="207" t="s">
        <v>6610</v>
      </c>
      <c r="G228" s="208" t="s">
        <v>328</v>
      </c>
      <c r="H228" s="209">
        <v>25</v>
      </c>
      <c r="I228" s="210"/>
      <c r="J228" s="211">
        <f t="shared" si="70"/>
        <v>0</v>
      </c>
      <c r="K228" s="207" t="s">
        <v>3144</v>
      </c>
      <c r="L228" s="62"/>
      <c r="M228" s="212" t="s">
        <v>22</v>
      </c>
      <c r="N228" s="213" t="s">
        <v>50</v>
      </c>
      <c r="O228" s="43"/>
      <c r="P228" s="214">
        <f t="shared" si="71"/>
        <v>0</v>
      </c>
      <c r="Q228" s="214">
        <v>0</v>
      </c>
      <c r="R228" s="214">
        <f t="shared" si="72"/>
        <v>0</v>
      </c>
      <c r="S228" s="214">
        <v>0</v>
      </c>
      <c r="T228" s="215">
        <f t="shared" si="73"/>
        <v>0</v>
      </c>
      <c r="AR228" s="25" t="s">
        <v>588</v>
      </c>
      <c r="AT228" s="25" t="s">
        <v>230</v>
      </c>
      <c r="AU228" s="25" t="s">
        <v>24</v>
      </c>
      <c r="AY228" s="25" t="s">
        <v>228</v>
      </c>
      <c r="BE228" s="216">
        <f t="shared" si="74"/>
        <v>0</v>
      </c>
      <c r="BF228" s="216">
        <f t="shared" si="75"/>
        <v>0</v>
      </c>
      <c r="BG228" s="216">
        <f t="shared" si="76"/>
        <v>0</v>
      </c>
      <c r="BH228" s="216">
        <f t="shared" si="77"/>
        <v>0</v>
      </c>
      <c r="BI228" s="216">
        <f t="shared" si="78"/>
        <v>0</v>
      </c>
      <c r="BJ228" s="25" t="s">
        <v>24</v>
      </c>
      <c r="BK228" s="216">
        <f t="shared" si="79"/>
        <v>0</v>
      </c>
      <c r="BL228" s="25" t="s">
        <v>588</v>
      </c>
      <c r="BM228" s="25" t="s">
        <v>6662</v>
      </c>
    </row>
    <row r="229" spans="2:65" s="1" customFormat="1" ht="22.5" customHeight="1">
      <c r="B229" s="42"/>
      <c r="C229" s="205" t="s">
        <v>910</v>
      </c>
      <c r="D229" s="205" t="s">
        <v>230</v>
      </c>
      <c r="E229" s="206" t="s">
        <v>6612</v>
      </c>
      <c r="F229" s="207" t="s">
        <v>6613</v>
      </c>
      <c r="G229" s="208" t="s">
        <v>852</v>
      </c>
      <c r="H229" s="209">
        <v>1</v>
      </c>
      <c r="I229" s="210"/>
      <c r="J229" s="211">
        <f t="shared" si="70"/>
        <v>0</v>
      </c>
      <c r="K229" s="207" t="s">
        <v>3144</v>
      </c>
      <c r="L229" s="62"/>
      <c r="M229" s="212" t="s">
        <v>22</v>
      </c>
      <c r="N229" s="213" t="s">
        <v>50</v>
      </c>
      <c r="O229" s="43"/>
      <c r="P229" s="214">
        <f t="shared" si="71"/>
        <v>0</v>
      </c>
      <c r="Q229" s="214">
        <v>0</v>
      </c>
      <c r="R229" s="214">
        <f t="shared" si="72"/>
        <v>0</v>
      </c>
      <c r="S229" s="214">
        <v>0</v>
      </c>
      <c r="T229" s="215">
        <f t="shared" si="73"/>
        <v>0</v>
      </c>
      <c r="AR229" s="25" t="s">
        <v>588</v>
      </c>
      <c r="AT229" s="25" t="s">
        <v>230</v>
      </c>
      <c r="AU229" s="25" t="s">
        <v>24</v>
      </c>
      <c r="AY229" s="25" t="s">
        <v>228</v>
      </c>
      <c r="BE229" s="216">
        <f t="shared" si="74"/>
        <v>0</v>
      </c>
      <c r="BF229" s="216">
        <f t="shared" si="75"/>
        <v>0</v>
      </c>
      <c r="BG229" s="216">
        <f t="shared" si="76"/>
        <v>0</v>
      </c>
      <c r="BH229" s="216">
        <f t="shared" si="77"/>
        <v>0</v>
      </c>
      <c r="BI229" s="216">
        <f t="shared" si="78"/>
        <v>0</v>
      </c>
      <c r="BJ229" s="25" t="s">
        <v>24</v>
      </c>
      <c r="BK229" s="216">
        <f t="shared" si="79"/>
        <v>0</v>
      </c>
      <c r="BL229" s="25" t="s">
        <v>588</v>
      </c>
      <c r="BM229" s="25" t="s">
        <v>6663</v>
      </c>
    </row>
    <row r="230" spans="2:65" s="1" customFormat="1" ht="22.5" customHeight="1">
      <c r="B230" s="42"/>
      <c r="C230" s="205" t="s">
        <v>914</v>
      </c>
      <c r="D230" s="205" t="s">
        <v>230</v>
      </c>
      <c r="E230" s="206" t="s">
        <v>6615</v>
      </c>
      <c r="F230" s="207" t="s">
        <v>6616</v>
      </c>
      <c r="G230" s="208" t="s">
        <v>328</v>
      </c>
      <c r="H230" s="209">
        <v>20</v>
      </c>
      <c r="I230" s="210"/>
      <c r="J230" s="211">
        <f t="shared" si="70"/>
        <v>0</v>
      </c>
      <c r="K230" s="207" t="s">
        <v>3144</v>
      </c>
      <c r="L230" s="62"/>
      <c r="M230" s="212" t="s">
        <v>22</v>
      </c>
      <c r="N230" s="213" t="s">
        <v>50</v>
      </c>
      <c r="O230" s="43"/>
      <c r="P230" s="214">
        <f t="shared" si="71"/>
        <v>0</v>
      </c>
      <c r="Q230" s="214">
        <v>0</v>
      </c>
      <c r="R230" s="214">
        <f t="shared" si="72"/>
        <v>0</v>
      </c>
      <c r="S230" s="214">
        <v>0</v>
      </c>
      <c r="T230" s="215">
        <f t="shared" si="73"/>
        <v>0</v>
      </c>
      <c r="AR230" s="25" t="s">
        <v>588</v>
      </c>
      <c r="AT230" s="25" t="s">
        <v>230</v>
      </c>
      <c r="AU230" s="25" t="s">
        <v>24</v>
      </c>
      <c r="AY230" s="25" t="s">
        <v>228</v>
      </c>
      <c r="BE230" s="216">
        <f t="shared" si="74"/>
        <v>0</v>
      </c>
      <c r="BF230" s="216">
        <f t="shared" si="75"/>
        <v>0</v>
      </c>
      <c r="BG230" s="216">
        <f t="shared" si="76"/>
        <v>0</v>
      </c>
      <c r="BH230" s="216">
        <f t="shared" si="77"/>
        <v>0</v>
      </c>
      <c r="BI230" s="216">
        <f t="shared" si="78"/>
        <v>0</v>
      </c>
      <c r="BJ230" s="25" t="s">
        <v>24</v>
      </c>
      <c r="BK230" s="216">
        <f t="shared" si="79"/>
        <v>0</v>
      </c>
      <c r="BL230" s="25" t="s">
        <v>588</v>
      </c>
      <c r="BM230" s="25" t="s">
        <v>6664</v>
      </c>
    </row>
    <row r="231" spans="2:65" s="1" customFormat="1" ht="22.5" customHeight="1">
      <c r="B231" s="42"/>
      <c r="C231" s="205" t="s">
        <v>918</v>
      </c>
      <c r="D231" s="205" t="s">
        <v>230</v>
      </c>
      <c r="E231" s="206" t="s">
        <v>6665</v>
      </c>
      <c r="F231" s="207" t="s">
        <v>6666</v>
      </c>
      <c r="G231" s="208" t="s">
        <v>852</v>
      </c>
      <c r="H231" s="209">
        <v>1</v>
      </c>
      <c r="I231" s="210"/>
      <c r="J231" s="211">
        <f t="shared" si="70"/>
        <v>0</v>
      </c>
      <c r="K231" s="207" t="s">
        <v>3144</v>
      </c>
      <c r="L231" s="62"/>
      <c r="M231" s="212" t="s">
        <v>22</v>
      </c>
      <c r="N231" s="213" t="s">
        <v>50</v>
      </c>
      <c r="O231" s="43"/>
      <c r="P231" s="214">
        <f t="shared" si="71"/>
        <v>0</v>
      </c>
      <c r="Q231" s="214">
        <v>0</v>
      </c>
      <c r="R231" s="214">
        <f t="shared" si="72"/>
        <v>0</v>
      </c>
      <c r="S231" s="214">
        <v>0</v>
      </c>
      <c r="T231" s="215">
        <f t="shared" si="73"/>
        <v>0</v>
      </c>
      <c r="AR231" s="25" t="s">
        <v>588</v>
      </c>
      <c r="AT231" s="25" t="s">
        <v>230</v>
      </c>
      <c r="AU231" s="25" t="s">
        <v>24</v>
      </c>
      <c r="AY231" s="25" t="s">
        <v>228</v>
      </c>
      <c r="BE231" s="216">
        <f t="shared" si="74"/>
        <v>0</v>
      </c>
      <c r="BF231" s="216">
        <f t="shared" si="75"/>
        <v>0</v>
      </c>
      <c r="BG231" s="216">
        <f t="shared" si="76"/>
        <v>0</v>
      </c>
      <c r="BH231" s="216">
        <f t="shared" si="77"/>
        <v>0</v>
      </c>
      <c r="BI231" s="216">
        <f t="shared" si="78"/>
        <v>0</v>
      </c>
      <c r="BJ231" s="25" t="s">
        <v>24</v>
      </c>
      <c r="BK231" s="216">
        <f t="shared" si="79"/>
        <v>0</v>
      </c>
      <c r="BL231" s="25" t="s">
        <v>588</v>
      </c>
      <c r="BM231" s="25" t="s">
        <v>6667</v>
      </c>
    </row>
    <row r="232" spans="2:65" s="1" customFormat="1" ht="22.5" customHeight="1">
      <c r="B232" s="42"/>
      <c r="C232" s="205" t="s">
        <v>922</v>
      </c>
      <c r="D232" s="205" t="s">
        <v>230</v>
      </c>
      <c r="E232" s="206" t="s">
        <v>6618</v>
      </c>
      <c r="F232" s="207" t="s">
        <v>6619</v>
      </c>
      <c r="G232" s="208" t="s">
        <v>328</v>
      </c>
      <c r="H232" s="209">
        <v>20</v>
      </c>
      <c r="I232" s="210"/>
      <c r="J232" s="211">
        <f t="shared" si="70"/>
        <v>0</v>
      </c>
      <c r="K232" s="207" t="s">
        <v>3144</v>
      </c>
      <c r="L232" s="62"/>
      <c r="M232" s="212" t="s">
        <v>22</v>
      </c>
      <c r="N232" s="213" t="s">
        <v>50</v>
      </c>
      <c r="O232" s="43"/>
      <c r="P232" s="214">
        <f t="shared" si="71"/>
        <v>0</v>
      </c>
      <c r="Q232" s="214">
        <v>0</v>
      </c>
      <c r="R232" s="214">
        <f t="shared" si="72"/>
        <v>0</v>
      </c>
      <c r="S232" s="214">
        <v>0</v>
      </c>
      <c r="T232" s="215">
        <f t="shared" si="73"/>
        <v>0</v>
      </c>
      <c r="AR232" s="25" t="s">
        <v>588</v>
      </c>
      <c r="AT232" s="25" t="s">
        <v>230</v>
      </c>
      <c r="AU232" s="25" t="s">
        <v>24</v>
      </c>
      <c r="AY232" s="25" t="s">
        <v>228</v>
      </c>
      <c r="BE232" s="216">
        <f t="shared" si="74"/>
        <v>0</v>
      </c>
      <c r="BF232" s="216">
        <f t="shared" si="75"/>
        <v>0</v>
      </c>
      <c r="BG232" s="216">
        <f t="shared" si="76"/>
        <v>0</v>
      </c>
      <c r="BH232" s="216">
        <f t="shared" si="77"/>
        <v>0</v>
      </c>
      <c r="BI232" s="216">
        <f t="shared" si="78"/>
        <v>0</v>
      </c>
      <c r="BJ232" s="25" t="s">
        <v>24</v>
      </c>
      <c r="BK232" s="216">
        <f t="shared" si="79"/>
        <v>0</v>
      </c>
      <c r="BL232" s="25" t="s">
        <v>588</v>
      </c>
      <c r="BM232" s="25" t="s">
        <v>6668</v>
      </c>
    </row>
    <row r="233" spans="2:65" s="1" customFormat="1" ht="22.5" customHeight="1">
      <c r="B233" s="42"/>
      <c r="C233" s="205" t="s">
        <v>929</v>
      </c>
      <c r="D233" s="205" t="s">
        <v>230</v>
      </c>
      <c r="E233" s="206" t="s">
        <v>6669</v>
      </c>
      <c r="F233" s="207" t="s">
        <v>6670</v>
      </c>
      <c r="G233" s="208" t="s">
        <v>852</v>
      </c>
      <c r="H233" s="209">
        <v>1</v>
      </c>
      <c r="I233" s="210"/>
      <c r="J233" s="211">
        <f t="shared" si="70"/>
        <v>0</v>
      </c>
      <c r="K233" s="207" t="s">
        <v>3144</v>
      </c>
      <c r="L233" s="62"/>
      <c r="M233" s="212" t="s">
        <v>22</v>
      </c>
      <c r="N233" s="213" t="s">
        <v>50</v>
      </c>
      <c r="O233" s="43"/>
      <c r="P233" s="214">
        <f t="shared" si="71"/>
        <v>0</v>
      </c>
      <c r="Q233" s="214">
        <v>0</v>
      </c>
      <c r="R233" s="214">
        <f t="shared" si="72"/>
        <v>0</v>
      </c>
      <c r="S233" s="214">
        <v>0</v>
      </c>
      <c r="T233" s="215">
        <f t="shared" si="73"/>
        <v>0</v>
      </c>
      <c r="AR233" s="25" t="s">
        <v>588</v>
      </c>
      <c r="AT233" s="25" t="s">
        <v>230</v>
      </c>
      <c r="AU233" s="25" t="s">
        <v>24</v>
      </c>
      <c r="AY233" s="25" t="s">
        <v>228</v>
      </c>
      <c r="BE233" s="216">
        <f t="shared" si="74"/>
        <v>0</v>
      </c>
      <c r="BF233" s="216">
        <f t="shared" si="75"/>
        <v>0</v>
      </c>
      <c r="BG233" s="216">
        <f t="shared" si="76"/>
        <v>0</v>
      </c>
      <c r="BH233" s="216">
        <f t="shared" si="77"/>
        <v>0</v>
      </c>
      <c r="BI233" s="216">
        <f t="shared" si="78"/>
        <v>0</v>
      </c>
      <c r="BJ233" s="25" t="s">
        <v>24</v>
      </c>
      <c r="BK233" s="216">
        <f t="shared" si="79"/>
        <v>0</v>
      </c>
      <c r="BL233" s="25" t="s">
        <v>588</v>
      </c>
      <c r="BM233" s="25" t="s">
        <v>6671</v>
      </c>
    </row>
    <row r="234" spans="2:65" s="1" customFormat="1" ht="22.5" customHeight="1">
      <c r="B234" s="42"/>
      <c r="C234" s="205" t="s">
        <v>933</v>
      </c>
      <c r="D234" s="205" t="s">
        <v>230</v>
      </c>
      <c r="E234" s="206" t="s">
        <v>6672</v>
      </c>
      <c r="F234" s="207" t="s">
        <v>6673</v>
      </c>
      <c r="G234" s="208" t="s">
        <v>6345</v>
      </c>
      <c r="H234" s="209">
        <v>1</v>
      </c>
      <c r="I234" s="210"/>
      <c r="J234" s="211">
        <f t="shared" si="70"/>
        <v>0</v>
      </c>
      <c r="K234" s="207" t="s">
        <v>3144</v>
      </c>
      <c r="L234" s="62"/>
      <c r="M234" s="212" t="s">
        <v>22</v>
      </c>
      <c r="N234" s="213" t="s">
        <v>50</v>
      </c>
      <c r="O234" s="43"/>
      <c r="P234" s="214">
        <f t="shared" si="71"/>
        <v>0</v>
      </c>
      <c r="Q234" s="214">
        <v>0</v>
      </c>
      <c r="R234" s="214">
        <f t="shared" si="72"/>
        <v>0</v>
      </c>
      <c r="S234" s="214">
        <v>0</v>
      </c>
      <c r="T234" s="215">
        <f t="shared" si="73"/>
        <v>0</v>
      </c>
      <c r="AR234" s="25" t="s">
        <v>588</v>
      </c>
      <c r="AT234" s="25" t="s">
        <v>230</v>
      </c>
      <c r="AU234" s="25" t="s">
        <v>24</v>
      </c>
      <c r="AY234" s="25" t="s">
        <v>228</v>
      </c>
      <c r="BE234" s="216">
        <f t="shared" si="74"/>
        <v>0</v>
      </c>
      <c r="BF234" s="216">
        <f t="shared" si="75"/>
        <v>0</v>
      </c>
      <c r="BG234" s="216">
        <f t="shared" si="76"/>
        <v>0</v>
      </c>
      <c r="BH234" s="216">
        <f t="shared" si="77"/>
        <v>0</v>
      </c>
      <c r="BI234" s="216">
        <f t="shared" si="78"/>
        <v>0</v>
      </c>
      <c r="BJ234" s="25" t="s">
        <v>24</v>
      </c>
      <c r="BK234" s="216">
        <f t="shared" si="79"/>
        <v>0</v>
      </c>
      <c r="BL234" s="25" t="s">
        <v>588</v>
      </c>
      <c r="BM234" s="25" t="s">
        <v>6674</v>
      </c>
    </row>
    <row r="235" spans="2:65" s="1" customFormat="1" ht="27">
      <c r="B235" s="42"/>
      <c r="C235" s="64"/>
      <c r="D235" s="219" t="s">
        <v>640</v>
      </c>
      <c r="E235" s="64"/>
      <c r="F235" s="280" t="s">
        <v>6675</v>
      </c>
      <c r="G235" s="64"/>
      <c r="H235" s="64"/>
      <c r="I235" s="173"/>
      <c r="J235" s="64"/>
      <c r="K235" s="64"/>
      <c r="L235" s="62"/>
      <c r="M235" s="255"/>
      <c r="N235" s="43"/>
      <c r="O235" s="43"/>
      <c r="P235" s="43"/>
      <c r="Q235" s="43"/>
      <c r="R235" s="43"/>
      <c r="S235" s="43"/>
      <c r="T235" s="79"/>
      <c r="AT235" s="25" t="s">
        <v>640</v>
      </c>
      <c r="AU235" s="25" t="s">
        <v>24</v>
      </c>
    </row>
    <row r="236" spans="2:65" s="1" customFormat="1" ht="22.5" customHeight="1">
      <c r="B236" s="42"/>
      <c r="C236" s="205" t="s">
        <v>937</v>
      </c>
      <c r="D236" s="205" t="s">
        <v>230</v>
      </c>
      <c r="E236" s="206" t="s">
        <v>6676</v>
      </c>
      <c r="F236" s="207" t="s">
        <v>6677</v>
      </c>
      <c r="G236" s="208" t="s">
        <v>328</v>
      </c>
      <c r="H236" s="209">
        <v>300</v>
      </c>
      <c r="I236" s="210"/>
      <c r="J236" s="211">
        <f t="shared" ref="J236:J242" si="80">ROUND(I236*H236,2)</f>
        <v>0</v>
      </c>
      <c r="K236" s="207" t="s">
        <v>3144</v>
      </c>
      <c r="L236" s="62"/>
      <c r="M236" s="212" t="s">
        <v>22</v>
      </c>
      <c r="N236" s="213" t="s">
        <v>50</v>
      </c>
      <c r="O236" s="43"/>
      <c r="P236" s="214">
        <f t="shared" ref="P236:P242" si="81">O236*H236</f>
        <v>0</v>
      </c>
      <c r="Q236" s="214">
        <v>0</v>
      </c>
      <c r="R236" s="214">
        <f t="shared" ref="R236:R242" si="82">Q236*H236</f>
        <v>0</v>
      </c>
      <c r="S236" s="214">
        <v>0</v>
      </c>
      <c r="T236" s="215">
        <f t="shared" ref="T236:T242" si="83">S236*H236</f>
        <v>0</v>
      </c>
      <c r="AR236" s="25" t="s">
        <v>588</v>
      </c>
      <c r="AT236" s="25" t="s">
        <v>230</v>
      </c>
      <c r="AU236" s="25" t="s">
        <v>24</v>
      </c>
      <c r="AY236" s="25" t="s">
        <v>228</v>
      </c>
      <c r="BE236" s="216">
        <f t="shared" ref="BE236:BE242" si="84">IF(N236="základní",J236,0)</f>
        <v>0</v>
      </c>
      <c r="BF236" s="216">
        <f t="shared" ref="BF236:BF242" si="85">IF(N236="snížená",J236,0)</f>
        <v>0</v>
      </c>
      <c r="BG236" s="216">
        <f t="shared" ref="BG236:BG242" si="86">IF(N236="zákl. přenesená",J236,0)</f>
        <v>0</v>
      </c>
      <c r="BH236" s="216">
        <f t="shared" ref="BH236:BH242" si="87">IF(N236="sníž. přenesená",J236,0)</f>
        <v>0</v>
      </c>
      <c r="BI236" s="216">
        <f t="shared" ref="BI236:BI242" si="88">IF(N236="nulová",J236,0)</f>
        <v>0</v>
      </c>
      <c r="BJ236" s="25" t="s">
        <v>24</v>
      </c>
      <c r="BK236" s="216">
        <f t="shared" ref="BK236:BK242" si="89">ROUND(I236*H236,2)</f>
        <v>0</v>
      </c>
      <c r="BL236" s="25" t="s">
        <v>588</v>
      </c>
      <c r="BM236" s="25" t="s">
        <v>6678</v>
      </c>
    </row>
    <row r="237" spans="2:65" s="1" customFormat="1" ht="22.5" customHeight="1">
      <c r="B237" s="42"/>
      <c r="C237" s="205" t="s">
        <v>942</v>
      </c>
      <c r="D237" s="205" t="s">
        <v>230</v>
      </c>
      <c r="E237" s="206" t="s">
        <v>6679</v>
      </c>
      <c r="F237" s="207" t="s">
        <v>6680</v>
      </c>
      <c r="G237" s="208" t="s">
        <v>328</v>
      </c>
      <c r="H237" s="209">
        <v>200</v>
      </c>
      <c r="I237" s="210"/>
      <c r="J237" s="211">
        <f t="shared" si="80"/>
        <v>0</v>
      </c>
      <c r="K237" s="207" t="s">
        <v>3144</v>
      </c>
      <c r="L237" s="62"/>
      <c r="M237" s="212" t="s">
        <v>22</v>
      </c>
      <c r="N237" s="213" t="s">
        <v>50</v>
      </c>
      <c r="O237" s="43"/>
      <c r="P237" s="214">
        <f t="shared" si="81"/>
        <v>0</v>
      </c>
      <c r="Q237" s="214">
        <v>0</v>
      </c>
      <c r="R237" s="214">
        <f t="shared" si="82"/>
        <v>0</v>
      </c>
      <c r="S237" s="214">
        <v>0</v>
      </c>
      <c r="T237" s="215">
        <f t="shared" si="83"/>
        <v>0</v>
      </c>
      <c r="AR237" s="25" t="s">
        <v>588</v>
      </c>
      <c r="AT237" s="25" t="s">
        <v>230</v>
      </c>
      <c r="AU237" s="25" t="s">
        <v>24</v>
      </c>
      <c r="AY237" s="25" t="s">
        <v>228</v>
      </c>
      <c r="BE237" s="216">
        <f t="shared" si="84"/>
        <v>0</v>
      </c>
      <c r="BF237" s="216">
        <f t="shared" si="85"/>
        <v>0</v>
      </c>
      <c r="BG237" s="216">
        <f t="shared" si="86"/>
        <v>0</v>
      </c>
      <c r="BH237" s="216">
        <f t="shared" si="87"/>
        <v>0</v>
      </c>
      <c r="BI237" s="216">
        <f t="shared" si="88"/>
        <v>0</v>
      </c>
      <c r="BJ237" s="25" t="s">
        <v>24</v>
      </c>
      <c r="BK237" s="216">
        <f t="shared" si="89"/>
        <v>0</v>
      </c>
      <c r="BL237" s="25" t="s">
        <v>588</v>
      </c>
      <c r="BM237" s="25" t="s">
        <v>6681</v>
      </c>
    </row>
    <row r="238" spans="2:65" s="1" customFormat="1" ht="22.5" customHeight="1">
      <c r="B238" s="42"/>
      <c r="C238" s="205" t="s">
        <v>948</v>
      </c>
      <c r="D238" s="205" t="s">
        <v>230</v>
      </c>
      <c r="E238" s="206" t="s">
        <v>6682</v>
      </c>
      <c r="F238" s="207" t="s">
        <v>6683</v>
      </c>
      <c r="G238" s="208" t="s">
        <v>328</v>
      </c>
      <c r="H238" s="209">
        <v>620</v>
      </c>
      <c r="I238" s="210"/>
      <c r="J238" s="211">
        <f t="shared" si="80"/>
        <v>0</v>
      </c>
      <c r="K238" s="207" t="s">
        <v>3144</v>
      </c>
      <c r="L238" s="62"/>
      <c r="M238" s="212" t="s">
        <v>22</v>
      </c>
      <c r="N238" s="213" t="s">
        <v>50</v>
      </c>
      <c r="O238" s="43"/>
      <c r="P238" s="214">
        <f t="shared" si="81"/>
        <v>0</v>
      </c>
      <c r="Q238" s="214">
        <v>0</v>
      </c>
      <c r="R238" s="214">
        <f t="shared" si="82"/>
        <v>0</v>
      </c>
      <c r="S238" s="214">
        <v>0</v>
      </c>
      <c r="T238" s="215">
        <f t="shared" si="83"/>
        <v>0</v>
      </c>
      <c r="AR238" s="25" t="s">
        <v>588</v>
      </c>
      <c r="AT238" s="25" t="s">
        <v>230</v>
      </c>
      <c r="AU238" s="25" t="s">
        <v>24</v>
      </c>
      <c r="AY238" s="25" t="s">
        <v>228</v>
      </c>
      <c r="BE238" s="216">
        <f t="shared" si="84"/>
        <v>0</v>
      </c>
      <c r="BF238" s="216">
        <f t="shared" si="85"/>
        <v>0</v>
      </c>
      <c r="BG238" s="216">
        <f t="shared" si="86"/>
        <v>0</v>
      </c>
      <c r="BH238" s="216">
        <f t="shared" si="87"/>
        <v>0</v>
      </c>
      <c r="BI238" s="216">
        <f t="shared" si="88"/>
        <v>0</v>
      </c>
      <c r="BJ238" s="25" t="s">
        <v>24</v>
      </c>
      <c r="BK238" s="216">
        <f t="shared" si="89"/>
        <v>0</v>
      </c>
      <c r="BL238" s="25" t="s">
        <v>588</v>
      </c>
      <c r="BM238" s="25" t="s">
        <v>6684</v>
      </c>
    </row>
    <row r="239" spans="2:65" s="1" customFormat="1" ht="22.5" customHeight="1">
      <c r="B239" s="42"/>
      <c r="C239" s="205" t="s">
        <v>956</v>
      </c>
      <c r="D239" s="205" t="s">
        <v>230</v>
      </c>
      <c r="E239" s="206" t="s">
        <v>6685</v>
      </c>
      <c r="F239" s="207" t="s">
        <v>6686</v>
      </c>
      <c r="G239" s="208" t="s">
        <v>328</v>
      </c>
      <c r="H239" s="209">
        <v>300</v>
      </c>
      <c r="I239" s="210"/>
      <c r="J239" s="211">
        <f t="shared" si="80"/>
        <v>0</v>
      </c>
      <c r="K239" s="207" t="s">
        <v>3144</v>
      </c>
      <c r="L239" s="62"/>
      <c r="M239" s="212" t="s">
        <v>22</v>
      </c>
      <c r="N239" s="213" t="s">
        <v>50</v>
      </c>
      <c r="O239" s="43"/>
      <c r="P239" s="214">
        <f t="shared" si="81"/>
        <v>0</v>
      </c>
      <c r="Q239" s="214">
        <v>0</v>
      </c>
      <c r="R239" s="214">
        <f t="shared" si="82"/>
        <v>0</v>
      </c>
      <c r="S239" s="214">
        <v>0</v>
      </c>
      <c r="T239" s="215">
        <f t="shared" si="83"/>
        <v>0</v>
      </c>
      <c r="AR239" s="25" t="s">
        <v>588</v>
      </c>
      <c r="AT239" s="25" t="s">
        <v>230</v>
      </c>
      <c r="AU239" s="25" t="s">
        <v>24</v>
      </c>
      <c r="AY239" s="25" t="s">
        <v>228</v>
      </c>
      <c r="BE239" s="216">
        <f t="shared" si="84"/>
        <v>0</v>
      </c>
      <c r="BF239" s="216">
        <f t="shared" si="85"/>
        <v>0</v>
      </c>
      <c r="BG239" s="216">
        <f t="shared" si="86"/>
        <v>0</v>
      </c>
      <c r="BH239" s="216">
        <f t="shared" si="87"/>
        <v>0</v>
      </c>
      <c r="BI239" s="216">
        <f t="shared" si="88"/>
        <v>0</v>
      </c>
      <c r="BJ239" s="25" t="s">
        <v>24</v>
      </c>
      <c r="BK239" s="216">
        <f t="shared" si="89"/>
        <v>0</v>
      </c>
      <c r="BL239" s="25" t="s">
        <v>588</v>
      </c>
      <c r="BM239" s="25" t="s">
        <v>6687</v>
      </c>
    </row>
    <row r="240" spans="2:65" s="1" customFormat="1" ht="22.5" customHeight="1">
      <c r="B240" s="42"/>
      <c r="C240" s="205" t="s">
        <v>962</v>
      </c>
      <c r="D240" s="205" t="s">
        <v>230</v>
      </c>
      <c r="E240" s="206" t="s">
        <v>6688</v>
      </c>
      <c r="F240" s="207" t="s">
        <v>6689</v>
      </c>
      <c r="G240" s="208" t="s">
        <v>852</v>
      </c>
      <c r="H240" s="209">
        <v>500</v>
      </c>
      <c r="I240" s="210"/>
      <c r="J240" s="211">
        <f t="shared" si="80"/>
        <v>0</v>
      </c>
      <c r="K240" s="207" t="s">
        <v>3144</v>
      </c>
      <c r="L240" s="62"/>
      <c r="M240" s="212" t="s">
        <v>22</v>
      </c>
      <c r="N240" s="213" t="s">
        <v>50</v>
      </c>
      <c r="O240" s="43"/>
      <c r="P240" s="214">
        <f t="shared" si="81"/>
        <v>0</v>
      </c>
      <c r="Q240" s="214">
        <v>0</v>
      </c>
      <c r="R240" s="214">
        <f t="shared" si="82"/>
        <v>0</v>
      </c>
      <c r="S240" s="214">
        <v>0</v>
      </c>
      <c r="T240" s="215">
        <f t="shared" si="83"/>
        <v>0</v>
      </c>
      <c r="AR240" s="25" t="s">
        <v>588</v>
      </c>
      <c r="AT240" s="25" t="s">
        <v>230</v>
      </c>
      <c r="AU240" s="25" t="s">
        <v>24</v>
      </c>
      <c r="AY240" s="25" t="s">
        <v>228</v>
      </c>
      <c r="BE240" s="216">
        <f t="shared" si="84"/>
        <v>0</v>
      </c>
      <c r="BF240" s="216">
        <f t="shared" si="85"/>
        <v>0</v>
      </c>
      <c r="BG240" s="216">
        <f t="shared" si="86"/>
        <v>0</v>
      </c>
      <c r="BH240" s="216">
        <f t="shared" si="87"/>
        <v>0</v>
      </c>
      <c r="BI240" s="216">
        <f t="shared" si="88"/>
        <v>0</v>
      </c>
      <c r="BJ240" s="25" t="s">
        <v>24</v>
      </c>
      <c r="BK240" s="216">
        <f t="shared" si="89"/>
        <v>0</v>
      </c>
      <c r="BL240" s="25" t="s">
        <v>588</v>
      </c>
      <c r="BM240" s="25" t="s">
        <v>6690</v>
      </c>
    </row>
    <row r="241" spans="2:65" s="1" customFormat="1" ht="22.5" customHeight="1">
      <c r="B241" s="42"/>
      <c r="C241" s="205" t="s">
        <v>967</v>
      </c>
      <c r="D241" s="205" t="s">
        <v>230</v>
      </c>
      <c r="E241" s="206" t="s">
        <v>6691</v>
      </c>
      <c r="F241" s="207" t="s">
        <v>6692</v>
      </c>
      <c r="G241" s="208" t="s">
        <v>852</v>
      </c>
      <c r="H241" s="209">
        <v>300</v>
      </c>
      <c r="I241" s="210"/>
      <c r="J241" s="211">
        <f t="shared" si="80"/>
        <v>0</v>
      </c>
      <c r="K241" s="207" t="s">
        <v>3144</v>
      </c>
      <c r="L241" s="62"/>
      <c r="M241" s="212" t="s">
        <v>22</v>
      </c>
      <c r="N241" s="213" t="s">
        <v>50</v>
      </c>
      <c r="O241" s="43"/>
      <c r="P241" s="214">
        <f t="shared" si="81"/>
        <v>0</v>
      </c>
      <c r="Q241" s="214">
        <v>0</v>
      </c>
      <c r="R241" s="214">
        <f t="shared" si="82"/>
        <v>0</v>
      </c>
      <c r="S241" s="214">
        <v>0</v>
      </c>
      <c r="T241" s="215">
        <f t="shared" si="83"/>
        <v>0</v>
      </c>
      <c r="AR241" s="25" t="s">
        <v>588</v>
      </c>
      <c r="AT241" s="25" t="s">
        <v>230</v>
      </c>
      <c r="AU241" s="25" t="s">
        <v>24</v>
      </c>
      <c r="AY241" s="25" t="s">
        <v>228</v>
      </c>
      <c r="BE241" s="216">
        <f t="shared" si="84"/>
        <v>0</v>
      </c>
      <c r="BF241" s="216">
        <f t="shared" si="85"/>
        <v>0</v>
      </c>
      <c r="BG241" s="216">
        <f t="shared" si="86"/>
        <v>0</v>
      </c>
      <c r="BH241" s="216">
        <f t="shared" si="87"/>
        <v>0</v>
      </c>
      <c r="BI241" s="216">
        <f t="shared" si="88"/>
        <v>0</v>
      </c>
      <c r="BJ241" s="25" t="s">
        <v>24</v>
      </c>
      <c r="BK241" s="216">
        <f t="shared" si="89"/>
        <v>0</v>
      </c>
      <c r="BL241" s="25" t="s">
        <v>588</v>
      </c>
      <c r="BM241" s="25" t="s">
        <v>6693</v>
      </c>
    </row>
    <row r="242" spans="2:65" s="1" customFormat="1" ht="22.5" customHeight="1">
      <c r="B242" s="42"/>
      <c r="C242" s="205" t="s">
        <v>971</v>
      </c>
      <c r="D242" s="205" t="s">
        <v>230</v>
      </c>
      <c r="E242" s="206" t="s">
        <v>6694</v>
      </c>
      <c r="F242" s="207" t="s">
        <v>6695</v>
      </c>
      <c r="G242" s="208" t="s">
        <v>852</v>
      </c>
      <c r="H242" s="209">
        <v>600</v>
      </c>
      <c r="I242" s="210"/>
      <c r="J242" s="211">
        <f t="shared" si="80"/>
        <v>0</v>
      </c>
      <c r="K242" s="207" t="s">
        <v>3144</v>
      </c>
      <c r="L242" s="62"/>
      <c r="M242" s="212" t="s">
        <v>22</v>
      </c>
      <c r="N242" s="213" t="s">
        <v>50</v>
      </c>
      <c r="O242" s="43"/>
      <c r="P242" s="214">
        <f t="shared" si="81"/>
        <v>0</v>
      </c>
      <c r="Q242" s="214">
        <v>0</v>
      </c>
      <c r="R242" s="214">
        <f t="shared" si="82"/>
        <v>0</v>
      </c>
      <c r="S242" s="214">
        <v>0</v>
      </c>
      <c r="T242" s="215">
        <f t="shared" si="83"/>
        <v>0</v>
      </c>
      <c r="AR242" s="25" t="s">
        <v>588</v>
      </c>
      <c r="AT242" s="25" t="s">
        <v>230</v>
      </c>
      <c r="AU242" s="25" t="s">
        <v>24</v>
      </c>
      <c r="AY242" s="25" t="s">
        <v>228</v>
      </c>
      <c r="BE242" s="216">
        <f t="shared" si="84"/>
        <v>0</v>
      </c>
      <c r="BF242" s="216">
        <f t="shared" si="85"/>
        <v>0</v>
      </c>
      <c r="BG242" s="216">
        <f t="shared" si="86"/>
        <v>0</v>
      </c>
      <c r="BH242" s="216">
        <f t="shared" si="87"/>
        <v>0</v>
      </c>
      <c r="BI242" s="216">
        <f t="shared" si="88"/>
        <v>0</v>
      </c>
      <c r="BJ242" s="25" t="s">
        <v>24</v>
      </c>
      <c r="BK242" s="216">
        <f t="shared" si="89"/>
        <v>0</v>
      </c>
      <c r="BL242" s="25" t="s">
        <v>588</v>
      </c>
      <c r="BM242" s="25" t="s">
        <v>6696</v>
      </c>
    </row>
    <row r="243" spans="2:65" s="1" customFormat="1" ht="27">
      <c r="B243" s="42"/>
      <c r="C243" s="64"/>
      <c r="D243" s="219" t="s">
        <v>640</v>
      </c>
      <c r="E243" s="64"/>
      <c r="F243" s="280" t="s">
        <v>6697</v>
      </c>
      <c r="G243" s="64"/>
      <c r="H243" s="64"/>
      <c r="I243" s="173"/>
      <c r="J243" s="64"/>
      <c r="K243" s="64"/>
      <c r="L243" s="62"/>
      <c r="M243" s="255"/>
      <c r="N243" s="43"/>
      <c r="O243" s="43"/>
      <c r="P243" s="43"/>
      <c r="Q243" s="43"/>
      <c r="R243" s="43"/>
      <c r="S243" s="43"/>
      <c r="T243" s="79"/>
      <c r="AT243" s="25" t="s">
        <v>640</v>
      </c>
      <c r="AU243" s="25" t="s">
        <v>24</v>
      </c>
    </row>
    <row r="244" spans="2:65" s="1" customFormat="1" ht="22.5" customHeight="1">
      <c r="B244" s="42"/>
      <c r="C244" s="205" t="s">
        <v>976</v>
      </c>
      <c r="D244" s="205" t="s">
        <v>230</v>
      </c>
      <c r="E244" s="206" t="s">
        <v>6698</v>
      </c>
      <c r="F244" s="207" t="s">
        <v>6699</v>
      </c>
      <c r="G244" s="208" t="s">
        <v>852</v>
      </c>
      <c r="H244" s="209">
        <v>600</v>
      </c>
      <c r="I244" s="210"/>
      <c r="J244" s="211">
        <f>ROUND(I244*H244,2)</f>
        <v>0</v>
      </c>
      <c r="K244" s="207" t="s">
        <v>3144</v>
      </c>
      <c r="L244" s="62"/>
      <c r="M244" s="212" t="s">
        <v>22</v>
      </c>
      <c r="N244" s="213" t="s">
        <v>50</v>
      </c>
      <c r="O244" s="43"/>
      <c r="P244" s="214">
        <f>O244*H244</f>
        <v>0</v>
      </c>
      <c r="Q244" s="214">
        <v>0</v>
      </c>
      <c r="R244" s="214">
        <f>Q244*H244</f>
        <v>0</v>
      </c>
      <c r="S244" s="214">
        <v>0</v>
      </c>
      <c r="T244" s="215">
        <f>S244*H244</f>
        <v>0</v>
      </c>
      <c r="AR244" s="25" t="s">
        <v>588</v>
      </c>
      <c r="AT244" s="25" t="s">
        <v>230</v>
      </c>
      <c r="AU244" s="25" t="s">
        <v>24</v>
      </c>
      <c r="AY244" s="25" t="s">
        <v>228</v>
      </c>
      <c r="BE244" s="216">
        <f>IF(N244="základní",J244,0)</f>
        <v>0</v>
      </c>
      <c r="BF244" s="216">
        <f>IF(N244="snížená",J244,0)</f>
        <v>0</v>
      </c>
      <c r="BG244" s="216">
        <f>IF(N244="zákl. přenesená",J244,0)</f>
        <v>0</v>
      </c>
      <c r="BH244" s="216">
        <f>IF(N244="sníž. přenesená",J244,0)</f>
        <v>0</v>
      </c>
      <c r="BI244" s="216">
        <f>IF(N244="nulová",J244,0)</f>
        <v>0</v>
      </c>
      <c r="BJ244" s="25" t="s">
        <v>24</v>
      </c>
      <c r="BK244" s="216">
        <f>ROUND(I244*H244,2)</f>
        <v>0</v>
      </c>
      <c r="BL244" s="25" t="s">
        <v>588</v>
      </c>
      <c r="BM244" s="25" t="s">
        <v>6700</v>
      </c>
    </row>
    <row r="245" spans="2:65" s="1" customFormat="1" ht="27">
      <c r="B245" s="42"/>
      <c r="C245" s="64"/>
      <c r="D245" s="219" t="s">
        <v>640</v>
      </c>
      <c r="E245" s="64"/>
      <c r="F245" s="280" t="s">
        <v>6697</v>
      </c>
      <c r="G245" s="64"/>
      <c r="H245" s="64"/>
      <c r="I245" s="173"/>
      <c r="J245" s="64"/>
      <c r="K245" s="64"/>
      <c r="L245" s="62"/>
      <c r="M245" s="255"/>
      <c r="N245" s="43"/>
      <c r="O245" s="43"/>
      <c r="P245" s="43"/>
      <c r="Q245" s="43"/>
      <c r="R245" s="43"/>
      <c r="S245" s="43"/>
      <c r="T245" s="79"/>
      <c r="AT245" s="25" t="s">
        <v>640</v>
      </c>
      <c r="AU245" s="25" t="s">
        <v>24</v>
      </c>
    </row>
    <row r="246" spans="2:65" s="1" customFormat="1" ht="22.5" customHeight="1">
      <c r="B246" s="42"/>
      <c r="C246" s="205" t="s">
        <v>992</v>
      </c>
      <c r="D246" s="205" t="s">
        <v>230</v>
      </c>
      <c r="E246" s="206" t="s">
        <v>6701</v>
      </c>
      <c r="F246" s="207" t="s">
        <v>6702</v>
      </c>
      <c r="G246" s="208" t="s">
        <v>852</v>
      </c>
      <c r="H246" s="209">
        <v>3</v>
      </c>
      <c r="I246" s="210"/>
      <c r="J246" s="211">
        <f t="shared" ref="J246:J252" si="90">ROUND(I246*H246,2)</f>
        <v>0</v>
      </c>
      <c r="K246" s="207" t="s">
        <v>3144</v>
      </c>
      <c r="L246" s="62"/>
      <c r="M246" s="212" t="s">
        <v>22</v>
      </c>
      <c r="N246" s="213" t="s">
        <v>50</v>
      </c>
      <c r="O246" s="43"/>
      <c r="P246" s="214">
        <f t="shared" ref="P246:P252" si="91">O246*H246</f>
        <v>0</v>
      </c>
      <c r="Q246" s="214">
        <v>0</v>
      </c>
      <c r="R246" s="214">
        <f t="shared" ref="R246:R252" si="92">Q246*H246</f>
        <v>0</v>
      </c>
      <c r="S246" s="214">
        <v>0</v>
      </c>
      <c r="T246" s="215">
        <f t="shared" ref="T246:T252" si="93">S246*H246</f>
        <v>0</v>
      </c>
      <c r="AR246" s="25" t="s">
        <v>588</v>
      </c>
      <c r="AT246" s="25" t="s">
        <v>230</v>
      </c>
      <c r="AU246" s="25" t="s">
        <v>24</v>
      </c>
      <c r="AY246" s="25" t="s">
        <v>228</v>
      </c>
      <c r="BE246" s="216">
        <f t="shared" ref="BE246:BE252" si="94">IF(N246="základní",J246,0)</f>
        <v>0</v>
      </c>
      <c r="BF246" s="216">
        <f t="shared" ref="BF246:BF252" si="95">IF(N246="snížená",J246,0)</f>
        <v>0</v>
      </c>
      <c r="BG246" s="216">
        <f t="shared" ref="BG246:BG252" si="96">IF(N246="zákl. přenesená",J246,0)</f>
        <v>0</v>
      </c>
      <c r="BH246" s="216">
        <f t="shared" ref="BH246:BH252" si="97">IF(N246="sníž. přenesená",J246,0)</f>
        <v>0</v>
      </c>
      <c r="BI246" s="216">
        <f t="shared" ref="BI246:BI252" si="98">IF(N246="nulová",J246,0)</f>
        <v>0</v>
      </c>
      <c r="BJ246" s="25" t="s">
        <v>24</v>
      </c>
      <c r="BK246" s="216">
        <f t="shared" ref="BK246:BK252" si="99">ROUND(I246*H246,2)</f>
        <v>0</v>
      </c>
      <c r="BL246" s="25" t="s">
        <v>588</v>
      </c>
      <c r="BM246" s="25" t="s">
        <v>6703</v>
      </c>
    </row>
    <row r="247" spans="2:65" s="1" customFormat="1" ht="22.5" customHeight="1">
      <c r="B247" s="42"/>
      <c r="C247" s="205" t="s">
        <v>1021</v>
      </c>
      <c r="D247" s="205" t="s">
        <v>230</v>
      </c>
      <c r="E247" s="206" t="s">
        <v>6704</v>
      </c>
      <c r="F247" s="207" t="s">
        <v>6705</v>
      </c>
      <c r="G247" s="208" t="s">
        <v>852</v>
      </c>
      <c r="H247" s="209">
        <v>3</v>
      </c>
      <c r="I247" s="210"/>
      <c r="J247" s="211">
        <f t="shared" si="90"/>
        <v>0</v>
      </c>
      <c r="K247" s="207" t="s">
        <v>3144</v>
      </c>
      <c r="L247" s="62"/>
      <c r="M247" s="212" t="s">
        <v>22</v>
      </c>
      <c r="N247" s="213" t="s">
        <v>50</v>
      </c>
      <c r="O247" s="43"/>
      <c r="P247" s="214">
        <f t="shared" si="91"/>
        <v>0</v>
      </c>
      <c r="Q247" s="214">
        <v>0</v>
      </c>
      <c r="R247" s="214">
        <f t="shared" si="92"/>
        <v>0</v>
      </c>
      <c r="S247" s="214">
        <v>0</v>
      </c>
      <c r="T247" s="215">
        <f t="shared" si="93"/>
        <v>0</v>
      </c>
      <c r="AR247" s="25" t="s">
        <v>588</v>
      </c>
      <c r="AT247" s="25" t="s">
        <v>230</v>
      </c>
      <c r="AU247" s="25" t="s">
        <v>24</v>
      </c>
      <c r="AY247" s="25" t="s">
        <v>228</v>
      </c>
      <c r="BE247" s="216">
        <f t="shared" si="94"/>
        <v>0</v>
      </c>
      <c r="BF247" s="216">
        <f t="shared" si="95"/>
        <v>0</v>
      </c>
      <c r="BG247" s="216">
        <f t="shared" si="96"/>
        <v>0</v>
      </c>
      <c r="BH247" s="216">
        <f t="shared" si="97"/>
        <v>0</v>
      </c>
      <c r="BI247" s="216">
        <f t="shared" si="98"/>
        <v>0</v>
      </c>
      <c r="BJ247" s="25" t="s">
        <v>24</v>
      </c>
      <c r="BK247" s="216">
        <f t="shared" si="99"/>
        <v>0</v>
      </c>
      <c r="BL247" s="25" t="s">
        <v>588</v>
      </c>
      <c r="BM247" s="25" t="s">
        <v>6706</v>
      </c>
    </row>
    <row r="248" spans="2:65" s="1" customFormat="1" ht="22.5" customHeight="1">
      <c r="B248" s="42"/>
      <c r="C248" s="205" t="s">
        <v>1028</v>
      </c>
      <c r="D248" s="205" t="s">
        <v>230</v>
      </c>
      <c r="E248" s="206" t="s">
        <v>6707</v>
      </c>
      <c r="F248" s="207" t="s">
        <v>6708</v>
      </c>
      <c r="G248" s="208" t="s">
        <v>852</v>
      </c>
      <c r="H248" s="209">
        <v>97</v>
      </c>
      <c r="I248" s="210"/>
      <c r="J248" s="211">
        <f t="shared" si="90"/>
        <v>0</v>
      </c>
      <c r="K248" s="207" t="s">
        <v>3144</v>
      </c>
      <c r="L248" s="62"/>
      <c r="M248" s="212" t="s">
        <v>22</v>
      </c>
      <c r="N248" s="213" t="s">
        <v>50</v>
      </c>
      <c r="O248" s="43"/>
      <c r="P248" s="214">
        <f t="shared" si="91"/>
        <v>0</v>
      </c>
      <c r="Q248" s="214">
        <v>0</v>
      </c>
      <c r="R248" s="214">
        <f t="shared" si="92"/>
        <v>0</v>
      </c>
      <c r="S248" s="214">
        <v>0</v>
      </c>
      <c r="T248" s="215">
        <f t="shared" si="93"/>
        <v>0</v>
      </c>
      <c r="AR248" s="25" t="s">
        <v>588</v>
      </c>
      <c r="AT248" s="25" t="s">
        <v>230</v>
      </c>
      <c r="AU248" s="25" t="s">
        <v>24</v>
      </c>
      <c r="AY248" s="25" t="s">
        <v>228</v>
      </c>
      <c r="BE248" s="216">
        <f t="shared" si="94"/>
        <v>0</v>
      </c>
      <c r="BF248" s="216">
        <f t="shared" si="95"/>
        <v>0</v>
      </c>
      <c r="BG248" s="216">
        <f t="shared" si="96"/>
        <v>0</v>
      </c>
      <c r="BH248" s="216">
        <f t="shared" si="97"/>
        <v>0</v>
      </c>
      <c r="BI248" s="216">
        <f t="shared" si="98"/>
        <v>0</v>
      </c>
      <c r="BJ248" s="25" t="s">
        <v>24</v>
      </c>
      <c r="BK248" s="216">
        <f t="shared" si="99"/>
        <v>0</v>
      </c>
      <c r="BL248" s="25" t="s">
        <v>588</v>
      </c>
      <c r="BM248" s="25" t="s">
        <v>6709</v>
      </c>
    </row>
    <row r="249" spans="2:65" s="1" customFormat="1" ht="22.5" customHeight="1">
      <c r="B249" s="42"/>
      <c r="C249" s="205" t="s">
        <v>1032</v>
      </c>
      <c r="D249" s="205" t="s">
        <v>230</v>
      </c>
      <c r="E249" s="206" t="s">
        <v>6710</v>
      </c>
      <c r="F249" s="207" t="s">
        <v>6711</v>
      </c>
      <c r="G249" s="208" t="s">
        <v>852</v>
      </c>
      <c r="H249" s="209">
        <v>97</v>
      </c>
      <c r="I249" s="210"/>
      <c r="J249" s="211">
        <f t="shared" si="90"/>
        <v>0</v>
      </c>
      <c r="K249" s="207" t="s">
        <v>3144</v>
      </c>
      <c r="L249" s="62"/>
      <c r="M249" s="212" t="s">
        <v>22</v>
      </c>
      <c r="N249" s="213" t="s">
        <v>50</v>
      </c>
      <c r="O249" s="43"/>
      <c r="P249" s="214">
        <f t="shared" si="91"/>
        <v>0</v>
      </c>
      <c r="Q249" s="214">
        <v>0</v>
      </c>
      <c r="R249" s="214">
        <f t="shared" si="92"/>
        <v>0</v>
      </c>
      <c r="S249" s="214">
        <v>0</v>
      </c>
      <c r="T249" s="215">
        <f t="shared" si="93"/>
        <v>0</v>
      </c>
      <c r="AR249" s="25" t="s">
        <v>588</v>
      </c>
      <c r="AT249" s="25" t="s">
        <v>230</v>
      </c>
      <c r="AU249" s="25" t="s">
        <v>24</v>
      </c>
      <c r="AY249" s="25" t="s">
        <v>228</v>
      </c>
      <c r="BE249" s="216">
        <f t="shared" si="94"/>
        <v>0</v>
      </c>
      <c r="BF249" s="216">
        <f t="shared" si="95"/>
        <v>0</v>
      </c>
      <c r="BG249" s="216">
        <f t="shared" si="96"/>
        <v>0</v>
      </c>
      <c r="BH249" s="216">
        <f t="shared" si="97"/>
        <v>0</v>
      </c>
      <c r="BI249" s="216">
        <f t="shared" si="98"/>
        <v>0</v>
      </c>
      <c r="BJ249" s="25" t="s">
        <v>24</v>
      </c>
      <c r="BK249" s="216">
        <f t="shared" si="99"/>
        <v>0</v>
      </c>
      <c r="BL249" s="25" t="s">
        <v>588</v>
      </c>
      <c r="BM249" s="25" t="s">
        <v>6712</v>
      </c>
    </row>
    <row r="250" spans="2:65" s="1" customFormat="1" ht="22.5" customHeight="1">
      <c r="B250" s="42"/>
      <c r="C250" s="205" t="s">
        <v>1052</v>
      </c>
      <c r="D250" s="205" t="s">
        <v>230</v>
      </c>
      <c r="E250" s="206" t="s">
        <v>6713</v>
      </c>
      <c r="F250" s="207" t="s">
        <v>6711</v>
      </c>
      <c r="G250" s="208" t="s">
        <v>852</v>
      </c>
      <c r="H250" s="209">
        <v>9</v>
      </c>
      <c r="I250" s="210"/>
      <c r="J250" s="211">
        <f t="shared" si="90"/>
        <v>0</v>
      </c>
      <c r="K250" s="207" t="s">
        <v>3144</v>
      </c>
      <c r="L250" s="62"/>
      <c r="M250" s="212" t="s">
        <v>22</v>
      </c>
      <c r="N250" s="213" t="s">
        <v>50</v>
      </c>
      <c r="O250" s="43"/>
      <c r="P250" s="214">
        <f t="shared" si="91"/>
        <v>0</v>
      </c>
      <c r="Q250" s="214">
        <v>0</v>
      </c>
      <c r="R250" s="214">
        <f t="shared" si="92"/>
        <v>0</v>
      </c>
      <c r="S250" s="214">
        <v>0</v>
      </c>
      <c r="T250" s="215">
        <f t="shared" si="93"/>
        <v>0</v>
      </c>
      <c r="AR250" s="25" t="s">
        <v>588</v>
      </c>
      <c r="AT250" s="25" t="s">
        <v>230</v>
      </c>
      <c r="AU250" s="25" t="s">
        <v>24</v>
      </c>
      <c r="AY250" s="25" t="s">
        <v>228</v>
      </c>
      <c r="BE250" s="216">
        <f t="shared" si="94"/>
        <v>0</v>
      </c>
      <c r="BF250" s="216">
        <f t="shared" si="95"/>
        <v>0</v>
      </c>
      <c r="BG250" s="216">
        <f t="shared" si="96"/>
        <v>0</v>
      </c>
      <c r="BH250" s="216">
        <f t="shared" si="97"/>
        <v>0</v>
      </c>
      <c r="BI250" s="216">
        <f t="shared" si="98"/>
        <v>0</v>
      </c>
      <c r="BJ250" s="25" t="s">
        <v>24</v>
      </c>
      <c r="BK250" s="216">
        <f t="shared" si="99"/>
        <v>0</v>
      </c>
      <c r="BL250" s="25" t="s">
        <v>588</v>
      </c>
      <c r="BM250" s="25" t="s">
        <v>6714</v>
      </c>
    </row>
    <row r="251" spans="2:65" s="1" customFormat="1" ht="22.5" customHeight="1">
      <c r="B251" s="42"/>
      <c r="C251" s="205" t="s">
        <v>1056</v>
      </c>
      <c r="D251" s="205" t="s">
        <v>230</v>
      </c>
      <c r="E251" s="206" t="s">
        <v>6715</v>
      </c>
      <c r="F251" s="207" t="s">
        <v>6716</v>
      </c>
      <c r="G251" s="208" t="s">
        <v>328</v>
      </c>
      <c r="H251" s="209">
        <v>110</v>
      </c>
      <c r="I251" s="210"/>
      <c r="J251" s="211">
        <f t="shared" si="90"/>
        <v>0</v>
      </c>
      <c r="K251" s="207" t="s">
        <v>3144</v>
      </c>
      <c r="L251" s="62"/>
      <c r="M251" s="212" t="s">
        <v>22</v>
      </c>
      <c r="N251" s="213" t="s">
        <v>50</v>
      </c>
      <c r="O251" s="43"/>
      <c r="P251" s="214">
        <f t="shared" si="91"/>
        <v>0</v>
      </c>
      <c r="Q251" s="214">
        <v>0</v>
      </c>
      <c r="R251" s="214">
        <f t="shared" si="92"/>
        <v>0</v>
      </c>
      <c r="S251" s="214">
        <v>0</v>
      </c>
      <c r="T251" s="215">
        <f t="shared" si="93"/>
        <v>0</v>
      </c>
      <c r="AR251" s="25" t="s">
        <v>588</v>
      </c>
      <c r="AT251" s="25" t="s">
        <v>230</v>
      </c>
      <c r="AU251" s="25" t="s">
        <v>24</v>
      </c>
      <c r="AY251" s="25" t="s">
        <v>228</v>
      </c>
      <c r="BE251" s="216">
        <f t="shared" si="94"/>
        <v>0</v>
      </c>
      <c r="BF251" s="216">
        <f t="shared" si="95"/>
        <v>0</v>
      </c>
      <c r="BG251" s="216">
        <f t="shared" si="96"/>
        <v>0</v>
      </c>
      <c r="BH251" s="216">
        <f t="shared" si="97"/>
        <v>0</v>
      </c>
      <c r="BI251" s="216">
        <f t="shared" si="98"/>
        <v>0</v>
      </c>
      <c r="BJ251" s="25" t="s">
        <v>24</v>
      </c>
      <c r="BK251" s="216">
        <f t="shared" si="99"/>
        <v>0</v>
      </c>
      <c r="BL251" s="25" t="s">
        <v>588</v>
      </c>
      <c r="BM251" s="25" t="s">
        <v>6717</v>
      </c>
    </row>
    <row r="252" spans="2:65" s="1" customFormat="1" ht="22.5" customHeight="1">
      <c r="B252" s="42"/>
      <c r="C252" s="205" t="s">
        <v>1059</v>
      </c>
      <c r="D252" s="205" t="s">
        <v>230</v>
      </c>
      <c r="E252" s="206" t="s">
        <v>6718</v>
      </c>
      <c r="F252" s="207" t="s">
        <v>6719</v>
      </c>
      <c r="G252" s="208" t="s">
        <v>328</v>
      </c>
      <c r="H252" s="209">
        <v>40</v>
      </c>
      <c r="I252" s="210"/>
      <c r="J252" s="211">
        <f t="shared" si="90"/>
        <v>0</v>
      </c>
      <c r="K252" s="207" t="s">
        <v>3144</v>
      </c>
      <c r="L252" s="62"/>
      <c r="M252" s="212" t="s">
        <v>22</v>
      </c>
      <c r="N252" s="213" t="s">
        <v>50</v>
      </c>
      <c r="O252" s="43"/>
      <c r="P252" s="214">
        <f t="shared" si="91"/>
        <v>0</v>
      </c>
      <c r="Q252" s="214">
        <v>0</v>
      </c>
      <c r="R252" s="214">
        <f t="shared" si="92"/>
        <v>0</v>
      </c>
      <c r="S252" s="214">
        <v>0</v>
      </c>
      <c r="T252" s="215">
        <f t="shared" si="93"/>
        <v>0</v>
      </c>
      <c r="AR252" s="25" t="s">
        <v>588</v>
      </c>
      <c r="AT252" s="25" t="s">
        <v>230</v>
      </c>
      <c r="AU252" s="25" t="s">
        <v>24</v>
      </c>
      <c r="AY252" s="25" t="s">
        <v>228</v>
      </c>
      <c r="BE252" s="216">
        <f t="shared" si="94"/>
        <v>0</v>
      </c>
      <c r="BF252" s="216">
        <f t="shared" si="95"/>
        <v>0</v>
      </c>
      <c r="BG252" s="216">
        <f t="shared" si="96"/>
        <v>0</v>
      </c>
      <c r="BH252" s="216">
        <f t="shared" si="97"/>
        <v>0</v>
      </c>
      <c r="BI252" s="216">
        <f t="shared" si="98"/>
        <v>0</v>
      </c>
      <c r="BJ252" s="25" t="s">
        <v>24</v>
      </c>
      <c r="BK252" s="216">
        <f t="shared" si="99"/>
        <v>0</v>
      </c>
      <c r="BL252" s="25" t="s">
        <v>588</v>
      </c>
      <c r="BM252" s="25" t="s">
        <v>6720</v>
      </c>
    </row>
    <row r="253" spans="2:65" s="11" customFormat="1" ht="37.35" customHeight="1">
      <c r="B253" s="188"/>
      <c r="C253" s="189"/>
      <c r="D253" s="202" t="s">
        <v>78</v>
      </c>
      <c r="E253" s="296" t="s">
        <v>3202</v>
      </c>
      <c r="F253" s="296" t="s">
        <v>6721</v>
      </c>
      <c r="G253" s="189"/>
      <c r="H253" s="189"/>
      <c r="I253" s="192"/>
      <c r="J253" s="297">
        <f>BK253</f>
        <v>0</v>
      </c>
      <c r="K253" s="189"/>
      <c r="L253" s="194"/>
      <c r="M253" s="195"/>
      <c r="N253" s="196"/>
      <c r="O253" s="196"/>
      <c r="P253" s="197">
        <f>SUM(P254:P280)</f>
        <v>0</v>
      </c>
      <c r="Q253" s="196"/>
      <c r="R253" s="197">
        <f>SUM(R254:R280)</f>
        <v>0</v>
      </c>
      <c r="S253" s="196"/>
      <c r="T253" s="198">
        <f>SUM(T254:T280)</f>
        <v>0</v>
      </c>
      <c r="AR253" s="199" t="s">
        <v>101</v>
      </c>
      <c r="AT253" s="200" t="s">
        <v>78</v>
      </c>
      <c r="AU253" s="200" t="s">
        <v>79</v>
      </c>
      <c r="AY253" s="199" t="s">
        <v>228</v>
      </c>
      <c r="BK253" s="201">
        <f>SUM(BK254:BK280)</f>
        <v>0</v>
      </c>
    </row>
    <row r="254" spans="2:65" s="1" customFormat="1" ht="22.5" customHeight="1">
      <c r="B254" s="42"/>
      <c r="C254" s="205" t="s">
        <v>1063</v>
      </c>
      <c r="D254" s="205" t="s">
        <v>230</v>
      </c>
      <c r="E254" s="206" t="s">
        <v>6722</v>
      </c>
      <c r="F254" s="207" t="s">
        <v>6723</v>
      </c>
      <c r="G254" s="208" t="s">
        <v>328</v>
      </c>
      <c r="H254" s="209">
        <v>2660</v>
      </c>
      <c r="I254" s="210"/>
      <c r="J254" s="211">
        <f t="shared" ref="J254:J280" si="100">ROUND(I254*H254,2)</f>
        <v>0</v>
      </c>
      <c r="K254" s="207" t="s">
        <v>3144</v>
      </c>
      <c r="L254" s="62"/>
      <c r="M254" s="212" t="s">
        <v>22</v>
      </c>
      <c r="N254" s="213" t="s">
        <v>50</v>
      </c>
      <c r="O254" s="43"/>
      <c r="P254" s="214">
        <f t="shared" ref="P254:P280" si="101">O254*H254</f>
        <v>0</v>
      </c>
      <c r="Q254" s="214">
        <v>0</v>
      </c>
      <c r="R254" s="214">
        <f t="shared" ref="R254:R280" si="102">Q254*H254</f>
        <v>0</v>
      </c>
      <c r="S254" s="214">
        <v>0</v>
      </c>
      <c r="T254" s="215">
        <f t="shared" ref="T254:T280" si="103">S254*H254</f>
        <v>0</v>
      </c>
      <c r="AR254" s="25" t="s">
        <v>588</v>
      </c>
      <c r="AT254" s="25" t="s">
        <v>230</v>
      </c>
      <c r="AU254" s="25" t="s">
        <v>24</v>
      </c>
      <c r="AY254" s="25" t="s">
        <v>228</v>
      </c>
      <c r="BE254" s="216">
        <f t="shared" ref="BE254:BE280" si="104">IF(N254="základní",J254,0)</f>
        <v>0</v>
      </c>
      <c r="BF254" s="216">
        <f t="shared" ref="BF254:BF280" si="105">IF(N254="snížená",J254,0)</f>
        <v>0</v>
      </c>
      <c r="BG254" s="216">
        <f t="shared" ref="BG254:BG280" si="106">IF(N254="zákl. přenesená",J254,0)</f>
        <v>0</v>
      </c>
      <c r="BH254" s="216">
        <f t="shared" ref="BH254:BH280" si="107">IF(N254="sníž. přenesená",J254,0)</f>
        <v>0</v>
      </c>
      <c r="BI254" s="216">
        <f t="shared" ref="BI254:BI280" si="108">IF(N254="nulová",J254,0)</f>
        <v>0</v>
      </c>
      <c r="BJ254" s="25" t="s">
        <v>24</v>
      </c>
      <c r="BK254" s="216">
        <f t="shared" ref="BK254:BK280" si="109">ROUND(I254*H254,2)</f>
        <v>0</v>
      </c>
      <c r="BL254" s="25" t="s">
        <v>588</v>
      </c>
      <c r="BM254" s="25" t="s">
        <v>6724</v>
      </c>
    </row>
    <row r="255" spans="2:65" s="1" customFormat="1" ht="22.5" customHeight="1">
      <c r="B255" s="42"/>
      <c r="C255" s="205" t="s">
        <v>1066</v>
      </c>
      <c r="D255" s="205" t="s">
        <v>230</v>
      </c>
      <c r="E255" s="206" t="s">
        <v>6725</v>
      </c>
      <c r="F255" s="207" t="s">
        <v>6726</v>
      </c>
      <c r="G255" s="208" t="s">
        <v>328</v>
      </c>
      <c r="H255" s="209">
        <v>2540</v>
      </c>
      <c r="I255" s="210"/>
      <c r="J255" s="211">
        <f t="shared" si="100"/>
        <v>0</v>
      </c>
      <c r="K255" s="207" t="s">
        <v>3144</v>
      </c>
      <c r="L255" s="62"/>
      <c r="M255" s="212" t="s">
        <v>22</v>
      </c>
      <c r="N255" s="213" t="s">
        <v>50</v>
      </c>
      <c r="O255" s="43"/>
      <c r="P255" s="214">
        <f t="shared" si="101"/>
        <v>0</v>
      </c>
      <c r="Q255" s="214">
        <v>0</v>
      </c>
      <c r="R255" s="214">
        <f t="shared" si="102"/>
        <v>0</v>
      </c>
      <c r="S255" s="214">
        <v>0</v>
      </c>
      <c r="T255" s="215">
        <f t="shared" si="103"/>
        <v>0</v>
      </c>
      <c r="AR255" s="25" t="s">
        <v>588</v>
      </c>
      <c r="AT255" s="25" t="s">
        <v>230</v>
      </c>
      <c r="AU255" s="25" t="s">
        <v>24</v>
      </c>
      <c r="AY255" s="25" t="s">
        <v>228</v>
      </c>
      <c r="BE255" s="216">
        <f t="shared" si="104"/>
        <v>0</v>
      </c>
      <c r="BF255" s="216">
        <f t="shared" si="105"/>
        <v>0</v>
      </c>
      <c r="BG255" s="216">
        <f t="shared" si="106"/>
        <v>0</v>
      </c>
      <c r="BH255" s="216">
        <f t="shared" si="107"/>
        <v>0</v>
      </c>
      <c r="BI255" s="216">
        <f t="shared" si="108"/>
        <v>0</v>
      </c>
      <c r="BJ255" s="25" t="s">
        <v>24</v>
      </c>
      <c r="BK255" s="216">
        <f t="shared" si="109"/>
        <v>0</v>
      </c>
      <c r="BL255" s="25" t="s">
        <v>588</v>
      </c>
      <c r="BM255" s="25" t="s">
        <v>6727</v>
      </c>
    </row>
    <row r="256" spans="2:65" s="1" customFormat="1" ht="22.5" customHeight="1">
      <c r="B256" s="42"/>
      <c r="C256" s="205" t="s">
        <v>1070</v>
      </c>
      <c r="D256" s="205" t="s">
        <v>230</v>
      </c>
      <c r="E256" s="206" t="s">
        <v>6728</v>
      </c>
      <c r="F256" s="207" t="s">
        <v>6729</v>
      </c>
      <c r="G256" s="208" t="s">
        <v>328</v>
      </c>
      <c r="H256" s="209">
        <v>350</v>
      </c>
      <c r="I256" s="210"/>
      <c r="J256" s="211">
        <f t="shared" si="100"/>
        <v>0</v>
      </c>
      <c r="K256" s="207" t="s">
        <v>3144</v>
      </c>
      <c r="L256" s="62"/>
      <c r="M256" s="212" t="s">
        <v>22</v>
      </c>
      <c r="N256" s="213" t="s">
        <v>50</v>
      </c>
      <c r="O256" s="43"/>
      <c r="P256" s="214">
        <f t="shared" si="101"/>
        <v>0</v>
      </c>
      <c r="Q256" s="214">
        <v>0</v>
      </c>
      <c r="R256" s="214">
        <f t="shared" si="102"/>
        <v>0</v>
      </c>
      <c r="S256" s="214">
        <v>0</v>
      </c>
      <c r="T256" s="215">
        <f t="shared" si="103"/>
        <v>0</v>
      </c>
      <c r="AR256" s="25" t="s">
        <v>588</v>
      </c>
      <c r="AT256" s="25" t="s">
        <v>230</v>
      </c>
      <c r="AU256" s="25" t="s">
        <v>24</v>
      </c>
      <c r="AY256" s="25" t="s">
        <v>228</v>
      </c>
      <c r="BE256" s="216">
        <f t="shared" si="104"/>
        <v>0</v>
      </c>
      <c r="BF256" s="216">
        <f t="shared" si="105"/>
        <v>0</v>
      </c>
      <c r="BG256" s="216">
        <f t="shared" si="106"/>
        <v>0</v>
      </c>
      <c r="BH256" s="216">
        <f t="shared" si="107"/>
        <v>0</v>
      </c>
      <c r="BI256" s="216">
        <f t="shared" si="108"/>
        <v>0</v>
      </c>
      <c r="BJ256" s="25" t="s">
        <v>24</v>
      </c>
      <c r="BK256" s="216">
        <f t="shared" si="109"/>
        <v>0</v>
      </c>
      <c r="BL256" s="25" t="s">
        <v>588</v>
      </c>
      <c r="BM256" s="25" t="s">
        <v>6730</v>
      </c>
    </row>
    <row r="257" spans="2:65" s="1" customFormat="1" ht="22.5" customHeight="1">
      <c r="B257" s="42"/>
      <c r="C257" s="205" t="s">
        <v>1075</v>
      </c>
      <c r="D257" s="205" t="s">
        <v>230</v>
      </c>
      <c r="E257" s="206" t="s">
        <v>6731</v>
      </c>
      <c r="F257" s="207" t="s">
        <v>6732</v>
      </c>
      <c r="G257" s="208" t="s">
        <v>328</v>
      </c>
      <c r="H257" s="209">
        <v>145</v>
      </c>
      <c r="I257" s="210"/>
      <c r="J257" s="211">
        <f t="shared" si="100"/>
        <v>0</v>
      </c>
      <c r="K257" s="207" t="s">
        <v>3144</v>
      </c>
      <c r="L257" s="62"/>
      <c r="M257" s="212" t="s">
        <v>22</v>
      </c>
      <c r="N257" s="213" t="s">
        <v>50</v>
      </c>
      <c r="O257" s="43"/>
      <c r="P257" s="214">
        <f t="shared" si="101"/>
        <v>0</v>
      </c>
      <c r="Q257" s="214">
        <v>0</v>
      </c>
      <c r="R257" s="214">
        <f t="shared" si="102"/>
        <v>0</v>
      </c>
      <c r="S257" s="214">
        <v>0</v>
      </c>
      <c r="T257" s="215">
        <f t="shared" si="103"/>
        <v>0</v>
      </c>
      <c r="AR257" s="25" t="s">
        <v>588</v>
      </c>
      <c r="AT257" s="25" t="s">
        <v>230</v>
      </c>
      <c r="AU257" s="25" t="s">
        <v>24</v>
      </c>
      <c r="AY257" s="25" t="s">
        <v>228</v>
      </c>
      <c r="BE257" s="216">
        <f t="shared" si="104"/>
        <v>0</v>
      </c>
      <c r="BF257" s="216">
        <f t="shared" si="105"/>
        <v>0</v>
      </c>
      <c r="BG257" s="216">
        <f t="shared" si="106"/>
        <v>0</v>
      </c>
      <c r="BH257" s="216">
        <f t="shared" si="107"/>
        <v>0</v>
      </c>
      <c r="BI257" s="216">
        <f t="shared" si="108"/>
        <v>0</v>
      </c>
      <c r="BJ257" s="25" t="s">
        <v>24</v>
      </c>
      <c r="BK257" s="216">
        <f t="shared" si="109"/>
        <v>0</v>
      </c>
      <c r="BL257" s="25" t="s">
        <v>588</v>
      </c>
      <c r="BM257" s="25" t="s">
        <v>6733</v>
      </c>
    </row>
    <row r="258" spans="2:65" s="1" customFormat="1" ht="22.5" customHeight="1">
      <c r="B258" s="42"/>
      <c r="C258" s="205" t="s">
        <v>1084</v>
      </c>
      <c r="D258" s="205" t="s">
        <v>230</v>
      </c>
      <c r="E258" s="206" t="s">
        <v>6734</v>
      </c>
      <c r="F258" s="207" t="s">
        <v>6588</v>
      </c>
      <c r="G258" s="208" t="s">
        <v>328</v>
      </c>
      <c r="H258" s="209">
        <v>20</v>
      </c>
      <c r="I258" s="210"/>
      <c r="J258" s="211">
        <f t="shared" si="100"/>
        <v>0</v>
      </c>
      <c r="K258" s="207" t="s">
        <v>3144</v>
      </c>
      <c r="L258" s="62"/>
      <c r="M258" s="212" t="s">
        <v>22</v>
      </c>
      <c r="N258" s="213" t="s">
        <v>50</v>
      </c>
      <c r="O258" s="43"/>
      <c r="P258" s="214">
        <f t="shared" si="101"/>
        <v>0</v>
      </c>
      <c r="Q258" s="214">
        <v>0</v>
      </c>
      <c r="R258" s="214">
        <f t="shared" si="102"/>
        <v>0</v>
      </c>
      <c r="S258" s="214">
        <v>0</v>
      </c>
      <c r="T258" s="215">
        <f t="shared" si="103"/>
        <v>0</v>
      </c>
      <c r="AR258" s="25" t="s">
        <v>588</v>
      </c>
      <c r="AT258" s="25" t="s">
        <v>230</v>
      </c>
      <c r="AU258" s="25" t="s">
        <v>24</v>
      </c>
      <c r="AY258" s="25" t="s">
        <v>228</v>
      </c>
      <c r="BE258" s="216">
        <f t="shared" si="104"/>
        <v>0</v>
      </c>
      <c r="BF258" s="216">
        <f t="shared" si="105"/>
        <v>0</v>
      </c>
      <c r="BG258" s="216">
        <f t="shared" si="106"/>
        <v>0</v>
      </c>
      <c r="BH258" s="216">
        <f t="shared" si="107"/>
        <v>0</v>
      </c>
      <c r="BI258" s="216">
        <f t="shared" si="108"/>
        <v>0</v>
      </c>
      <c r="BJ258" s="25" t="s">
        <v>24</v>
      </c>
      <c r="BK258" s="216">
        <f t="shared" si="109"/>
        <v>0</v>
      </c>
      <c r="BL258" s="25" t="s">
        <v>588</v>
      </c>
      <c r="BM258" s="25" t="s">
        <v>6735</v>
      </c>
    </row>
    <row r="259" spans="2:65" s="1" customFormat="1" ht="22.5" customHeight="1">
      <c r="B259" s="42"/>
      <c r="C259" s="205" t="s">
        <v>1089</v>
      </c>
      <c r="D259" s="205" t="s">
        <v>230</v>
      </c>
      <c r="E259" s="206" t="s">
        <v>6736</v>
      </c>
      <c r="F259" s="207" t="s">
        <v>6737</v>
      </c>
      <c r="G259" s="208" t="s">
        <v>852</v>
      </c>
      <c r="H259" s="209">
        <v>5</v>
      </c>
      <c r="I259" s="210"/>
      <c r="J259" s="211">
        <f t="shared" si="100"/>
        <v>0</v>
      </c>
      <c r="K259" s="207" t="s">
        <v>3144</v>
      </c>
      <c r="L259" s="62"/>
      <c r="M259" s="212" t="s">
        <v>22</v>
      </c>
      <c r="N259" s="213" t="s">
        <v>50</v>
      </c>
      <c r="O259" s="43"/>
      <c r="P259" s="214">
        <f t="shared" si="101"/>
        <v>0</v>
      </c>
      <c r="Q259" s="214">
        <v>0</v>
      </c>
      <c r="R259" s="214">
        <f t="shared" si="102"/>
        <v>0</v>
      </c>
      <c r="S259" s="214">
        <v>0</v>
      </c>
      <c r="T259" s="215">
        <f t="shared" si="103"/>
        <v>0</v>
      </c>
      <c r="AR259" s="25" t="s">
        <v>588</v>
      </c>
      <c r="AT259" s="25" t="s">
        <v>230</v>
      </c>
      <c r="AU259" s="25" t="s">
        <v>24</v>
      </c>
      <c r="AY259" s="25" t="s">
        <v>228</v>
      </c>
      <c r="BE259" s="216">
        <f t="shared" si="104"/>
        <v>0</v>
      </c>
      <c r="BF259" s="216">
        <f t="shared" si="105"/>
        <v>0</v>
      </c>
      <c r="BG259" s="216">
        <f t="shared" si="106"/>
        <v>0</v>
      </c>
      <c r="BH259" s="216">
        <f t="shared" si="107"/>
        <v>0</v>
      </c>
      <c r="BI259" s="216">
        <f t="shared" si="108"/>
        <v>0</v>
      </c>
      <c r="BJ259" s="25" t="s">
        <v>24</v>
      </c>
      <c r="BK259" s="216">
        <f t="shared" si="109"/>
        <v>0</v>
      </c>
      <c r="BL259" s="25" t="s">
        <v>588</v>
      </c>
      <c r="BM259" s="25" t="s">
        <v>6738</v>
      </c>
    </row>
    <row r="260" spans="2:65" s="1" customFormat="1" ht="22.5" customHeight="1">
      <c r="B260" s="42"/>
      <c r="C260" s="205" t="s">
        <v>1093</v>
      </c>
      <c r="D260" s="205" t="s">
        <v>230</v>
      </c>
      <c r="E260" s="206" t="s">
        <v>6739</v>
      </c>
      <c r="F260" s="207" t="s">
        <v>6740</v>
      </c>
      <c r="G260" s="208" t="s">
        <v>852</v>
      </c>
      <c r="H260" s="209">
        <v>2150</v>
      </c>
      <c r="I260" s="210"/>
      <c r="J260" s="211">
        <f t="shared" si="100"/>
        <v>0</v>
      </c>
      <c r="K260" s="207" t="s">
        <v>3144</v>
      </c>
      <c r="L260" s="62"/>
      <c r="M260" s="212" t="s">
        <v>22</v>
      </c>
      <c r="N260" s="213" t="s">
        <v>50</v>
      </c>
      <c r="O260" s="43"/>
      <c r="P260" s="214">
        <f t="shared" si="101"/>
        <v>0</v>
      </c>
      <c r="Q260" s="214">
        <v>0</v>
      </c>
      <c r="R260" s="214">
        <f t="shared" si="102"/>
        <v>0</v>
      </c>
      <c r="S260" s="214">
        <v>0</v>
      </c>
      <c r="T260" s="215">
        <f t="shared" si="103"/>
        <v>0</v>
      </c>
      <c r="AR260" s="25" t="s">
        <v>588</v>
      </c>
      <c r="AT260" s="25" t="s">
        <v>230</v>
      </c>
      <c r="AU260" s="25" t="s">
        <v>24</v>
      </c>
      <c r="AY260" s="25" t="s">
        <v>228</v>
      </c>
      <c r="BE260" s="216">
        <f t="shared" si="104"/>
        <v>0</v>
      </c>
      <c r="BF260" s="216">
        <f t="shared" si="105"/>
        <v>0</v>
      </c>
      <c r="BG260" s="216">
        <f t="shared" si="106"/>
        <v>0</v>
      </c>
      <c r="BH260" s="216">
        <f t="shared" si="107"/>
        <v>0</v>
      </c>
      <c r="BI260" s="216">
        <f t="shared" si="108"/>
        <v>0</v>
      </c>
      <c r="BJ260" s="25" t="s">
        <v>24</v>
      </c>
      <c r="BK260" s="216">
        <f t="shared" si="109"/>
        <v>0</v>
      </c>
      <c r="BL260" s="25" t="s">
        <v>588</v>
      </c>
      <c r="BM260" s="25" t="s">
        <v>6741</v>
      </c>
    </row>
    <row r="261" spans="2:65" s="1" customFormat="1" ht="22.5" customHeight="1">
      <c r="B261" s="42"/>
      <c r="C261" s="205" t="s">
        <v>1098</v>
      </c>
      <c r="D261" s="205" t="s">
        <v>230</v>
      </c>
      <c r="E261" s="206" t="s">
        <v>6742</v>
      </c>
      <c r="F261" s="207" t="s">
        <v>6743</v>
      </c>
      <c r="G261" s="208" t="s">
        <v>852</v>
      </c>
      <c r="H261" s="209">
        <v>120</v>
      </c>
      <c r="I261" s="210"/>
      <c r="J261" s="211">
        <f t="shared" si="100"/>
        <v>0</v>
      </c>
      <c r="K261" s="207" t="s">
        <v>3144</v>
      </c>
      <c r="L261" s="62"/>
      <c r="M261" s="212" t="s">
        <v>22</v>
      </c>
      <c r="N261" s="213" t="s">
        <v>50</v>
      </c>
      <c r="O261" s="43"/>
      <c r="P261" s="214">
        <f t="shared" si="101"/>
        <v>0</v>
      </c>
      <c r="Q261" s="214">
        <v>0</v>
      </c>
      <c r="R261" s="214">
        <f t="shared" si="102"/>
        <v>0</v>
      </c>
      <c r="S261" s="214">
        <v>0</v>
      </c>
      <c r="T261" s="215">
        <f t="shared" si="103"/>
        <v>0</v>
      </c>
      <c r="AR261" s="25" t="s">
        <v>588</v>
      </c>
      <c r="AT261" s="25" t="s">
        <v>230</v>
      </c>
      <c r="AU261" s="25" t="s">
        <v>24</v>
      </c>
      <c r="AY261" s="25" t="s">
        <v>228</v>
      </c>
      <c r="BE261" s="216">
        <f t="shared" si="104"/>
        <v>0</v>
      </c>
      <c r="BF261" s="216">
        <f t="shared" si="105"/>
        <v>0</v>
      </c>
      <c r="BG261" s="216">
        <f t="shared" si="106"/>
        <v>0</v>
      </c>
      <c r="BH261" s="216">
        <f t="shared" si="107"/>
        <v>0</v>
      </c>
      <c r="BI261" s="216">
        <f t="shared" si="108"/>
        <v>0</v>
      </c>
      <c r="BJ261" s="25" t="s">
        <v>24</v>
      </c>
      <c r="BK261" s="216">
        <f t="shared" si="109"/>
        <v>0</v>
      </c>
      <c r="BL261" s="25" t="s">
        <v>588</v>
      </c>
      <c r="BM261" s="25" t="s">
        <v>6744</v>
      </c>
    </row>
    <row r="262" spans="2:65" s="1" customFormat="1" ht="22.5" customHeight="1">
      <c r="B262" s="42"/>
      <c r="C262" s="205" t="s">
        <v>1102</v>
      </c>
      <c r="D262" s="205" t="s">
        <v>230</v>
      </c>
      <c r="E262" s="206" t="s">
        <v>6745</v>
      </c>
      <c r="F262" s="207" t="s">
        <v>6746</v>
      </c>
      <c r="G262" s="208" t="s">
        <v>328</v>
      </c>
      <c r="H262" s="209">
        <v>120</v>
      </c>
      <c r="I262" s="210"/>
      <c r="J262" s="211">
        <f t="shared" si="100"/>
        <v>0</v>
      </c>
      <c r="K262" s="207" t="s">
        <v>3144</v>
      </c>
      <c r="L262" s="62"/>
      <c r="M262" s="212" t="s">
        <v>22</v>
      </c>
      <c r="N262" s="213" t="s">
        <v>50</v>
      </c>
      <c r="O262" s="43"/>
      <c r="P262" s="214">
        <f t="shared" si="101"/>
        <v>0</v>
      </c>
      <c r="Q262" s="214">
        <v>0</v>
      </c>
      <c r="R262" s="214">
        <f t="shared" si="102"/>
        <v>0</v>
      </c>
      <c r="S262" s="214">
        <v>0</v>
      </c>
      <c r="T262" s="215">
        <f t="shared" si="103"/>
        <v>0</v>
      </c>
      <c r="AR262" s="25" t="s">
        <v>588</v>
      </c>
      <c r="AT262" s="25" t="s">
        <v>230</v>
      </c>
      <c r="AU262" s="25" t="s">
        <v>24</v>
      </c>
      <c r="AY262" s="25" t="s">
        <v>228</v>
      </c>
      <c r="BE262" s="216">
        <f t="shared" si="104"/>
        <v>0</v>
      </c>
      <c r="BF262" s="216">
        <f t="shared" si="105"/>
        <v>0</v>
      </c>
      <c r="BG262" s="216">
        <f t="shared" si="106"/>
        <v>0</v>
      </c>
      <c r="BH262" s="216">
        <f t="shared" si="107"/>
        <v>0</v>
      </c>
      <c r="BI262" s="216">
        <f t="shared" si="108"/>
        <v>0</v>
      </c>
      <c r="BJ262" s="25" t="s">
        <v>24</v>
      </c>
      <c r="BK262" s="216">
        <f t="shared" si="109"/>
        <v>0</v>
      </c>
      <c r="BL262" s="25" t="s">
        <v>588</v>
      </c>
      <c r="BM262" s="25" t="s">
        <v>6747</v>
      </c>
    </row>
    <row r="263" spans="2:65" s="1" customFormat="1" ht="22.5" customHeight="1">
      <c r="B263" s="42"/>
      <c r="C263" s="205" t="s">
        <v>1107</v>
      </c>
      <c r="D263" s="205" t="s">
        <v>230</v>
      </c>
      <c r="E263" s="206" t="s">
        <v>6748</v>
      </c>
      <c r="F263" s="207" t="s">
        <v>6749</v>
      </c>
      <c r="G263" s="208" t="s">
        <v>328</v>
      </c>
      <c r="H263" s="209">
        <v>910</v>
      </c>
      <c r="I263" s="210"/>
      <c r="J263" s="211">
        <f t="shared" si="100"/>
        <v>0</v>
      </c>
      <c r="K263" s="207" t="s">
        <v>3144</v>
      </c>
      <c r="L263" s="62"/>
      <c r="M263" s="212" t="s">
        <v>22</v>
      </c>
      <c r="N263" s="213" t="s">
        <v>50</v>
      </c>
      <c r="O263" s="43"/>
      <c r="P263" s="214">
        <f t="shared" si="101"/>
        <v>0</v>
      </c>
      <c r="Q263" s="214">
        <v>0</v>
      </c>
      <c r="R263" s="214">
        <f t="shared" si="102"/>
        <v>0</v>
      </c>
      <c r="S263" s="214">
        <v>0</v>
      </c>
      <c r="T263" s="215">
        <f t="shared" si="103"/>
        <v>0</v>
      </c>
      <c r="AR263" s="25" t="s">
        <v>588</v>
      </c>
      <c r="AT263" s="25" t="s">
        <v>230</v>
      </c>
      <c r="AU263" s="25" t="s">
        <v>24</v>
      </c>
      <c r="AY263" s="25" t="s">
        <v>228</v>
      </c>
      <c r="BE263" s="216">
        <f t="shared" si="104"/>
        <v>0</v>
      </c>
      <c r="BF263" s="216">
        <f t="shared" si="105"/>
        <v>0</v>
      </c>
      <c r="BG263" s="216">
        <f t="shared" si="106"/>
        <v>0</v>
      </c>
      <c r="BH263" s="216">
        <f t="shared" si="107"/>
        <v>0</v>
      </c>
      <c r="BI263" s="216">
        <f t="shared" si="108"/>
        <v>0</v>
      </c>
      <c r="BJ263" s="25" t="s">
        <v>24</v>
      </c>
      <c r="BK263" s="216">
        <f t="shared" si="109"/>
        <v>0</v>
      </c>
      <c r="BL263" s="25" t="s">
        <v>588</v>
      </c>
      <c r="BM263" s="25" t="s">
        <v>6750</v>
      </c>
    </row>
    <row r="264" spans="2:65" s="1" customFormat="1" ht="22.5" customHeight="1">
      <c r="B264" s="42"/>
      <c r="C264" s="205" t="s">
        <v>1111</v>
      </c>
      <c r="D264" s="205" t="s">
        <v>230</v>
      </c>
      <c r="E264" s="206" t="s">
        <v>6751</v>
      </c>
      <c r="F264" s="207" t="s">
        <v>6752</v>
      </c>
      <c r="G264" s="208" t="s">
        <v>852</v>
      </c>
      <c r="H264" s="209">
        <v>1</v>
      </c>
      <c r="I264" s="210"/>
      <c r="J264" s="211">
        <f t="shared" si="100"/>
        <v>0</v>
      </c>
      <c r="K264" s="207" t="s">
        <v>3144</v>
      </c>
      <c r="L264" s="62"/>
      <c r="M264" s="212" t="s">
        <v>22</v>
      </c>
      <c r="N264" s="213" t="s">
        <v>50</v>
      </c>
      <c r="O264" s="43"/>
      <c r="P264" s="214">
        <f t="shared" si="101"/>
        <v>0</v>
      </c>
      <c r="Q264" s="214">
        <v>0</v>
      </c>
      <c r="R264" s="214">
        <f t="shared" si="102"/>
        <v>0</v>
      </c>
      <c r="S264" s="214">
        <v>0</v>
      </c>
      <c r="T264" s="215">
        <f t="shared" si="103"/>
        <v>0</v>
      </c>
      <c r="AR264" s="25" t="s">
        <v>588</v>
      </c>
      <c r="AT264" s="25" t="s">
        <v>230</v>
      </c>
      <c r="AU264" s="25" t="s">
        <v>24</v>
      </c>
      <c r="AY264" s="25" t="s">
        <v>228</v>
      </c>
      <c r="BE264" s="216">
        <f t="shared" si="104"/>
        <v>0</v>
      </c>
      <c r="BF264" s="216">
        <f t="shared" si="105"/>
        <v>0</v>
      </c>
      <c r="BG264" s="216">
        <f t="shared" si="106"/>
        <v>0</v>
      </c>
      <c r="BH264" s="216">
        <f t="shared" si="107"/>
        <v>0</v>
      </c>
      <c r="BI264" s="216">
        <f t="shared" si="108"/>
        <v>0</v>
      </c>
      <c r="BJ264" s="25" t="s">
        <v>24</v>
      </c>
      <c r="BK264" s="216">
        <f t="shared" si="109"/>
        <v>0</v>
      </c>
      <c r="BL264" s="25" t="s">
        <v>588</v>
      </c>
      <c r="BM264" s="25" t="s">
        <v>6753</v>
      </c>
    </row>
    <row r="265" spans="2:65" s="1" customFormat="1" ht="22.5" customHeight="1">
      <c r="B265" s="42"/>
      <c r="C265" s="205" t="s">
        <v>1114</v>
      </c>
      <c r="D265" s="205" t="s">
        <v>230</v>
      </c>
      <c r="E265" s="206" t="s">
        <v>6754</v>
      </c>
      <c r="F265" s="207" t="s">
        <v>6755</v>
      </c>
      <c r="G265" s="208" t="s">
        <v>852</v>
      </c>
      <c r="H265" s="209">
        <v>1</v>
      </c>
      <c r="I265" s="210"/>
      <c r="J265" s="211">
        <f t="shared" si="100"/>
        <v>0</v>
      </c>
      <c r="K265" s="207" t="s">
        <v>3144</v>
      </c>
      <c r="L265" s="62"/>
      <c r="M265" s="212" t="s">
        <v>22</v>
      </c>
      <c r="N265" s="213" t="s">
        <v>50</v>
      </c>
      <c r="O265" s="43"/>
      <c r="P265" s="214">
        <f t="shared" si="101"/>
        <v>0</v>
      </c>
      <c r="Q265" s="214">
        <v>0</v>
      </c>
      <c r="R265" s="214">
        <f t="shared" si="102"/>
        <v>0</v>
      </c>
      <c r="S265" s="214">
        <v>0</v>
      </c>
      <c r="T265" s="215">
        <f t="shared" si="103"/>
        <v>0</v>
      </c>
      <c r="AR265" s="25" t="s">
        <v>588</v>
      </c>
      <c r="AT265" s="25" t="s">
        <v>230</v>
      </c>
      <c r="AU265" s="25" t="s">
        <v>24</v>
      </c>
      <c r="AY265" s="25" t="s">
        <v>228</v>
      </c>
      <c r="BE265" s="216">
        <f t="shared" si="104"/>
        <v>0</v>
      </c>
      <c r="BF265" s="216">
        <f t="shared" si="105"/>
        <v>0</v>
      </c>
      <c r="BG265" s="216">
        <f t="shared" si="106"/>
        <v>0</v>
      </c>
      <c r="BH265" s="216">
        <f t="shared" si="107"/>
        <v>0</v>
      </c>
      <c r="BI265" s="216">
        <f t="shared" si="108"/>
        <v>0</v>
      </c>
      <c r="BJ265" s="25" t="s">
        <v>24</v>
      </c>
      <c r="BK265" s="216">
        <f t="shared" si="109"/>
        <v>0</v>
      </c>
      <c r="BL265" s="25" t="s">
        <v>588</v>
      </c>
      <c r="BM265" s="25" t="s">
        <v>6756</v>
      </c>
    </row>
    <row r="266" spans="2:65" s="1" customFormat="1" ht="22.5" customHeight="1">
      <c r="B266" s="42"/>
      <c r="C266" s="205" t="s">
        <v>1125</v>
      </c>
      <c r="D266" s="205" t="s">
        <v>230</v>
      </c>
      <c r="E266" s="206" t="s">
        <v>6757</v>
      </c>
      <c r="F266" s="207" t="s">
        <v>6758</v>
      </c>
      <c r="G266" s="208" t="s">
        <v>852</v>
      </c>
      <c r="H266" s="209">
        <v>1</v>
      </c>
      <c r="I266" s="210"/>
      <c r="J266" s="211">
        <f t="shared" si="100"/>
        <v>0</v>
      </c>
      <c r="K266" s="207" t="s">
        <v>3144</v>
      </c>
      <c r="L266" s="62"/>
      <c r="M266" s="212" t="s">
        <v>22</v>
      </c>
      <c r="N266" s="213" t="s">
        <v>50</v>
      </c>
      <c r="O266" s="43"/>
      <c r="P266" s="214">
        <f t="shared" si="101"/>
        <v>0</v>
      </c>
      <c r="Q266" s="214">
        <v>0</v>
      </c>
      <c r="R266" s="214">
        <f t="shared" si="102"/>
        <v>0</v>
      </c>
      <c r="S266" s="214">
        <v>0</v>
      </c>
      <c r="T266" s="215">
        <f t="shared" si="103"/>
        <v>0</v>
      </c>
      <c r="AR266" s="25" t="s">
        <v>588</v>
      </c>
      <c r="AT266" s="25" t="s">
        <v>230</v>
      </c>
      <c r="AU266" s="25" t="s">
        <v>24</v>
      </c>
      <c r="AY266" s="25" t="s">
        <v>228</v>
      </c>
      <c r="BE266" s="216">
        <f t="shared" si="104"/>
        <v>0</v>
      </c>
      <c r="BF266" s="216">
        <f t="shared" si="105"/>
        <v>0</v>
      </c>
      <c r="BG266" s="216">
        <f t="shared" si="106"/>
        <v>0</v>
      </c>
      <c r="BH266" s="216">
        <f t="shared" si="107"/>
        <v>0</v>
      </c>
      <c r="BI266" s="216">
        <f t="shared" si="108"/>
        <v>0</v>
      </c>
      <c r="BJ266" s="25" t="s">
        <v>24</v>
      </c>
      <c r="BK266" s="216">
        <f t="shared" si="109"/>
        <v>0</v>
      </c>
      <c r="BL266" s="25" t="s">
        <v>588</v>
      </c>
      <c r="BM266" s="25" t="s">
        <v>6759</v>
      </c>
    </row>
    <row r="267" spans="2:65" s="1" customFormat="1" ht="22.5" customHeight="1">
      <c r="B267" s="42"/>
      <c r="C267" s="205" t="s">
        <v>1130</v>
      </c>
      <c r="D267" s="205" t="s">
        <v>230</v>
      </c>
      <c r="E267" s="206" t="s">
        <v>6760</v>
      </c>
      <c r="F267" s="207" t="s">
        <v>6761</v>
      </c>
      <c r="G267" s="208" t="s">
        <v>852</v>
      </c>
      <c r="H267" s="209">
        <v>1</v>
      </c>
      <c r="I267" s="210"/>
      <c r="J267" s="211">
        <f t="shared" si="100"/>
        <v>0</v>
      </c>
      <c r="K267" s="207" t="s">
        <v>3144</v>
      </c>
      <c r="L267" s="62"/>
      <c r="M267" s="212" t="s">
        <v>22</v>
      </c>
      <c r="N267" s="213" t="s">
        <v>50</v>
      </c>
      <c r="O267" s="43"/>
      <c r="P267" s="214">
        <f t="shared" si="101"/>
        <v>0</v>
      </c>
      <c r="Q267" s="214">
        <v>0</v>
      </c>
      <c r="R267" s="214">
        <f t="shared" si="102"/>
        <v>0</v>
      </c>
      <c r="S267" s="214">
        <v>0</v>
      </c>
      <c r="T267" s="215">
        <f t="shared" si="103"/>
        <v>0</v>
      </c>
      <c r="AR267" s="25" t="s">
        <v>588</v>
      </c>
      <c r="AT267" s="25" t="s">
        <v>230</v>
      </c>
      <c r="AU267" s="25" t="s">
        <v>24</v>
      </c>
      <c r="AY267" s="25" t="s">
        <v>228</v>
      </c>
      <c r="BE267" s="216">
        <f t="shared" si="104"/>
        <v>0</v>
      </c>
      <c r="BF267" s="216">
        <f t="shared" si="105"/>
        <v>0</v>
      </c>
      <c r="BG267" s="216">
        <f t="shared" si="106"/>
        <v>0</v>
      </c>
      <c r="BH267" s="216">
        <f t="shared" si="107"/>
        <v>0</v>
      </c>
      <c r="BI267" s="216">
        <f t="shared" si="108"/>
        <v>0</v>
      </c>
      <c r="BJ267" s="25" t="s">
        <v>24</v>
      </c>
      <c r="BK267" s="216">
        <f t="shared" si="109"/>
        <v>0</v>
      </c>
      <c r="BL267" s="25" t="s">
        <v>588</v>
      </c>
      <c r="BM267" s="25" t="s">
        <v>6762</v>
      </c>
    </row>
    <row r="268" spans="2:65" s="1" customFormat="1" ht="22.5" customHeight="1">
      <c r="B268" s="42"/>
      <c r="C268" s="205" t="s">
        <v>1136</v>
      </c>
      <c r="D268" s="205" t="s">
        <v>230</v>
      </c>
      <c r="E268" s="206" t="s">
        <v>6763</v>
      </c>
      <c r="F268" s="207" t="s">
        <v>6764</v>
      </c>
      <c r="G268" s="208" t="s">
        <v>852</v>
      </c>
      <c r="H268" s="209">
        <v>1</v>
      </c>
      <c r="I268" s="210"/>
      <c r="J268" s="211">
        <f t="shared" si="100"/>
        <v>0</v>
      </c>
      <c r="K268" s="207" t="s">
        <v>3144</v>
      </c>
      <c r="L268" s="62"/>
      <c r="M268" s="212" t="s">
        <v>22</v>
      </c>
      <c r="N268" s="213" t="s">
        <v>50</v>
      </c>
      <c r="O268" s="43"/>
      <c r="P268" s="214">
        <f t="shared" si="101"/>
        <v>0</v>
      </c>
      <c r="Q268" s="214">
        <v>0</v>
      </c>
      <c r="R268" s="214">
        <f t="shared" si="102"/>
        <v>0</v>
      </c>
      <c r="S268" s="214">
        <v>0</v>
      </c>
      <c r="T268" s="215">
        <f t="shared" si="103"/>
        <v>0</v>
      </c>
      <c r="AR268" s="25" t="s">
        <v>588</v>
      </c>
      <c r="AT268" s="25" t="s">
        <v>230</v>
      </c>
      <c r="AU268" s="25" t="s">
        <v>24</v>
      </c>
      <c r="AY268" s="25" t="s">
        <v>228</v>
      </c>
      <c r="BE268" s="216">
        <f t="shared" si="104"/>
        <v>0</v>
      </c>
      <c r="BF268" s="216">
        <f t="shared" si="105"/>
        <v>0</v>
      </c>
      <c r="BG268" s="216">
        <f t="shared" si="106"/>
        <v>0</v>
      </c>
      <c r="BH268" s="216">
        <f t="shared" si="107"/>
        <v>0</v>
      </c>
      <c r="BI268" s="216">
        <f t="shared" si="108"/>
        <v>0</v>
      </c>
      <c r="BJ268" s="25" t="s">
        <v>24</v>
      </c>
      <c r="BK268" s="216">
        <f t="shared" si="109"/>
        <v>0</v>
      </c>
      <c r="BL268" s="25" t="s">
        <v>588</v>
      </c>
      <c r="BM268" s="25" t="s">
        <v>6765</v>
      </c>
    </row>
    <row r="269" spans="2:65" s="1" customFormat="1" ht="22.5" customHeight="1">
      <c r="B269" s="42"/>
      <c r="C269" s="205" t="s">
        <v>1142</v>
      </c>
      <c r="D269" s="205" t="s">
        <v>230</v>
      </c>
      <c r="E269" s="206" t="s">
        <v>6766</v>
      </c>
      <c r="F269" s="207" t="s">
        <v>6758</v>
      </c>
      <c r="G269" s="208" t="s">
        <v>852</v>
      </c>
      <c r="H269" s="209">
        <v>3</v>
      </c>
      <c r="I269" s="210"/>
      <c r="J269" s="211">
        <f t="shared" si="100"/>
        <v>0</v>
      </c>
      <c r="K269" s="207" t="s">
        <v>3144</v>
      </c>
      <c r="L269" s="62"/>
      <c r="M269" s="212" t="s">
        <v>22</v>
      </c>
      <c r="N269" s="213" t="s">
        <v>50</v>
      </c>
      <c r="O269" s="43"/>
      <c r="P269" s="214">
        <f t="shared" si="101"/>
        <v>0</v>
      </c>
      <c r="Q269" s="214">
        <v>0</v>
      </c>
      <c r="R269" s="214">
        <f t="shared" si="102"/>
        <v>0</v>
      </c>
      <c r="S269" s="214">
        <v>0</v>
      </c>
      <c r="T269" s="215">
        <f t="shared" si="103"/>
        <v>0</v>
      </c>
      <c r="AR269" s="25" t="s">
        <v>588</v>
      </c>
      <c r="AT269" s="25" t="s">
        <v>230</v>
      </c>
      <c r="AU269" s="25" t="s">
        <v>24</v>
      </c>
      <c r="AY269" s="25" t="s">
        <v>228</v>
      </c>
      <c r="BE269" s="216">
        <f t="shared" si="104"/>
        <v>0</v>
      </c>
      <c r="BF269" s="216">
        <f t="shared" si="105"/>
        <v>0</v>
      </c>
      <c r="BG269" s="216">
        <f t="shared" si="106"/>
        <v>0</v>
      </c>
      <c r="BH269" s="216">
        <f t="shared" si="107"/>
        <v>0</v>
      </c>
      <c r="BI269" s="216">
        <f t="shared" si="108"/>
        <v>0</v>
      </c>
      <c r="BJ269" s="25" t="s">
        <v>24</v>
      </c>
      <c r="BK269" s="216">
        <f t="shared" si="109"/>
        <v>0</v>
      </c>
      <c r="BL269" s="25" t="s">
        <v>588</v>
      </c>
      <c r="BM269" s="25" t="s">
        <v>6767</v>
      </c>
    </row>
    <row r="270" spans="2:65" s="1" customFormat="1" ht="22.5" customHeight="1">
      <c r="B270" s="42"/>
      <c r="C270" s="205" t="s">
        <v>1165</v>
      </c>
      <c r="D270" s="205" t="s">
        <v>230</v>
      </c>
      <c r="E270" s="206" t="s">
        <v>6768</v>
      </c>
      <c r="F270" s="207" t="s">
        <v>6769</v>
      </c>
      <c r="G270" s="208" t="s">
        <v>852</v>
      </c>
      <c r="H270" s="209">
        <v>16</v>
      </c>
      <c r="I270" s="210"/>
      <c r="J270" s="211">
        <f t="shared" si="100"/>
        <v>0</v>
      </c>
      <c r="K270" s="207" t="s">
        <v>3144</v>
      </c>
      <c r="L270" s="62"/>
      <c r="M270" s="212" t="s">
        <v>22</v>
      </c>
      <c r="N270" s="213" t="s">
        <v>50</v>
      </c>
      <c r="O270" s="43"/>
      <c r="P270" s="214">
        <f t="shared" si="101"/>
        <v>0</v>
      </c>
      <c r="Q270" s="214">
        <v>0</v>
      </c>
      <c r="R270" s="214">
        <f t="shared" si="102"/>
        <v>0</v>
      </c>
      <c r="S270" s="214">
        <v>0</v>
      </c>
      <c r="T270" s="215">
        <f t="shared" si="103"/>
        <v>0</v>
      </c>
      <c r="AR270" s="25" t="s">
        <v>588</v>
      </c>
      <c r="AT270" s="25" t="s">
        <v>230</v>
      </c>
      <c r="AU270" s="25" t="s">
        <v>24</v>
      </c>
      <c r="AY270" s="25" t="s">
        <v>228</v>
      </c>
      <c r="BE270" s="216">
        <f t="shared" si="104"/>
        <v>0</v>
      </c>
      <c r="BF270" s="216">
        <f t="shared" si="105"/>
        <v>0</v>
      </c>
      <c r="BG270" s="216">
        <f t="shared" si="106"/>
        <v>0</v>
      </c>
      <c r="BH270" s="216">
        <f t="shared" si="107"/>
        <v>0</v>
      </c>
      <c r="BI270" s="216">
        <f t="shared" si="108"/>
        <v>0</v>
      </c>
      <c r="BJ270" s="25" t="s">
        <v>24</v>
      </c>
      <c r="BK270" s="216">
        <f t="shared" si="109"/>
        <v>0</v>
      </c>
      <c r="BL270" s="25" t="s">
        <v>588</v>
      </c>
      <c r="BM270" s="25" t="s">
        <v>6770</v>
      </c>
    </row>
    <row r="271" spans="2:65" s="1" customFormat="1" ht="22.5" customHeight="1">
      <c r="B271" s="42"/>
      <c r="C271" s="205" t="s">
        <v>1178</v>
      </c>
      <c r="D271" s="205" t="s">
        <v>230</v>
      </c>
      <c r="E271" s="206" t="s">
        <v>6771</v>
      </c>
      <c r="F271" s="207" t="s">
        <v>6772</v>
      </c>
      <c r="G271" s="208" t="s">
        <v>328</v>
      </c>
      <c r="H271" s="209">
        <v>4430</v>
      </c>
      <c r="I271" s="210"/>
      <c r="J271" s="211">
        <f t="shared" si="100"/>
        <v>0</v>
      </c>
      <c r="K271" s="207" t="s">
        <v>3144</v>
      </c>
      <c r="L271" s="62"/>
      <c r="M271" s="212" t="s">
        <v>22</v>
      </c>
      <c r="N271" s="213" t="s">
        <v>50</v>
      </c>
      <c r="O271" s="43"/>
      <c r="P271" s="214">
        <f t="shared" si="101"/>
        <v>0</v>
      </c>
      <c r="Q271" s="214">
        <v>0</v>
      </c>
      <c r="R271" s="214">
        <f t="shared" si="102"/>
        <v>0</v>
      </c>
      <c r="S271" s="214">
        <v>0</v>
      </c>
      <c r="T271" s="215">
        <f t="shared" si="103"/>
        <v>0</v>
      </c>
      <c r="AR271" s="25" t="s">
        <v>588</v>
      </c>
      <c r="AT271" s="25" t="s">
        <v>230</v>
      </c>
      <c r="AU271" s="25" t="s">
        <v>24</v>
      </c>
      <c r="AY271" s="25" t="s">
        <v>228</v>
      </c>
      <c r="BE271" s="216">
        <f t="shared" si="104"/>
        <v>0</v>
      </c>
      <c r="BF271" s="216">
        <f t="shared" si="105"/>
        <v>0</v>
      </c>
      <c r="BG271" s="216">
        <f t="shared" si="106"/>
        <v>0</v>
      </c>
      <c r="BH271" s="216">
        <f t="shared" si="107"/>
        <v>0</v>
      </c>
      <c r="BI271" s="216">
        <f t="shared" si="108"/>
        <v>0</v>
      </c>
      <c r="BJ271" s="25" t="s">
        <v>24</v>
      </c>
      <c r="BK271" s="216">
        <f t="shared" si="109"/>
        <v>0</v>
      </c>
      <c r="BL271" s="25" t="s">
        <v>588</v>
      </c>
      <c r="BM271" s="25" t="s">
        <v>6773</v>
      </c>
    </row>
    <row r="272" spans="2:65" s="1" customFormat="1" ht="22.5" customHeight="1">
      <c r="B272" s="42"/>
      <c r="C272" s="205" t="s">
        <v>1184</v>
      </c>
      <c r="D272" s="205" t="s">
        <v>230</v>
      </c>
      <c r="E272" s="206" t="s">
        <v>6774</v>
      </c>
      <c r="F272" s="207" t="s">
        <v>6775</v>
      </c>
      <c r="G272" s="208" t="s">
        <v>852</v>
      </c>
      <c r="H272" s="209">
        <v>4</v>
      </c>
      <c r="I272" s="210"/>
      <c r="J272" s="211">
        <f t="shared" si="100"/>
        <v>0</v>
      </c>
      <c r="K272" s="207" t="s">
        <v>3144</v>
      </c>
      <c r="L272" s="62"/>
      <c r="M272" s="212" t="s">
        <v>22</v>
      </c>
      <c r="N272" s="213" t="s">
        <v>50</v>
      </c>
      <c r="O272" s="43"/>
      <c r="P272" s="214">
        <f t="shared" si="101"/>
        <v>0</v>
      </c>
      <c r="Q272" s="214">
        <v>0</v>
      </c>
      <c r="R272" s="214">
        <f t="shared" si="102"/>
        <v>0</v>
      </c>
      <c r="S272" s="214">
        <v>0</v>
      </c>
      <c r="T272" s="215">
        <f t="shared" si="103"/>
        <v>0</v>
      </c>
      <c r="AR272" s="25" t="s">
        <v>588</v>
      </c>
      <c r="AT272" s="25" t="s">
        <v>230</v>
      </c>
      <c r="AU272" s="25" t="s">
        <v>24</v>
      </c>
      <c r="AY272" s="25" t="s">
        <v>228</v>
      </c>
      <c r="BE272" s="216">
        <f t="shared" si="104"/>
        <v>0</v>
      </c>
      <c r="BF272" s="216">
        <f t="shared" si="105"/>
        <v>0</v>
      </c>
      <c r="BG272" s="216">
        <f t="shared" si="106"/>
        <v>0</v>
      </c>
      <c r="BH272" s="216">
        <f t="shared" si="107"/>
        <v>0</v>
      </c>
      <c r="BI272" s="216">
        <f t="shared" si="108"/>
        <v>0</v>
      </c>
      <c r="BJ272" s="25" t="s">
        <v>24</v>
      </c>
      <c r="BK272" s="216">
        <f t="shared" si="109"/>
        <v>0</v>
      </c>
      <c r="BL272" s="25" t="s">
        <v>588</v>
      </c>
      <c r="BM272" s="25" t="s">
        <v>6776</v>
      </c>
    </row>
    <row r="273" spans="2:65" s="1" customFormat="1" ht="22.5" customHeight="1">
      <c r="B273" s="42"/>
      <c r="C273" s="205" t="s">
        <v>1189</v>
      </c>
      <c r="D273" s="205" t="s">
        <v>230</v>
      </c>
      <c r="E273" s="206" t="s">
        <v>6777</v>
      </c>
      <c r="F273" s="207" t="s">
        <v>6778</v>
      </c>
      <c r="G273" s="208" t="s">
        <v>852</v>
      </c>
      <c r="H273" s="209">
        <v>2</v>
      </c>
      <c r="I273" s="210"/>
      <c r="J273" s="211">
        <f t="shared" si="100"/>
        <v>0</v>
      </c>
      <c r="K273" s="207" t="s">
        <v>3144</v>
      </c>
      <c r="L273" s="62"/>
      <c r="M273" s="212" t="s">
        <v>22</v>
      </c>
      <c r="N273" s="213" t="s">
        <v>50</v>
      </c>
      <c r="O273" s="43"/>
      <c r="P273" s="214">
        <f t="shared" si="101"/>
        <v>0</v>
      </c>
      <c r="Q273" s="214">
        <v>0</v>
      </c>
      <c r="R273" s="214">
        <f t="shared" si="102"/>
        <v>0</v>
      </c>
      <c r="S273" s="214">
        <v>0</v>
      </c>
      <c r="T273" s="215">
        <f t="shared" si="103"/>
        <v>0</v>
      </c>
      <c r="AR273" s="25" t="s">
        <v>588</v>
      </c>
      <c r="AT273" s="25" t="s">
        <v>230</v>
      </c>
      <c r="AU273" s="25" t="s">
        <v>24</v>
      </c>
      <c r="AY273" s="25" t="s">
        <v>228</v>
      </c>
      <c r="BE273" s="216">
        <f t="shared" si="104"/>
        <v>0</v>
      </c>
      <c r="BF273" s="216">
        <f t="shared" si="105"/>
        <v>0</v>
      </c>
      <c r="BG273" s="216">
        <f t="shared" si="106"/>
        <v>0</v>
      </c>
      <c r="BH273" s="216">
        <f t="shared" si="107"/>
        <v>0</v>
      </c>
      <c r="BI273" s="216">
        <f t="shared" si="108"/>
        <v>0</v>
      </c>
      <c r="BJ273" s="25" t="s">
        <v>24</v>
      </c>
      <c r="BK273" s="216">
        <f t="shared" si="109"/>
        <v>0</v>
      </c>
      <c r="BL273" s="25" t="s">
        <v>588</v>
      </c>
      <c r="BM273" s="25" t="s">
        <v>6779</v>
      </c>
    </row>
    <row r="274" spans="2:65" s="1" customFormat="1" ht="22.5" customHeight="1">
      <c r="B274" s="42"/>
      <c r="C274" s="205" t="s">
        <v>1194</v>
      </c>
      <c r="D274" s="205" t="s">
        <v>230</v>
      </c>
      <c r="E274" s="206" t="s">
        <v>6780</v>
      </c>
      <c r="F274" s="207" t="s">
        <v>6781</v>
      </c>
      <c r="G274" s="208" t="s">
        <v>852</v>
      </c>
      <c r="H274" s="209">
        <v>3</v>
      </c>
      <c r="I274" s="210"/>
      <c r="J274" s="211">
        <f t="shared" si="100"/>
        <v>0</v>
      </c>
      <c r="K274" s="207" t="s">
        <v>3144</v>
      </c>
      <c r="L274" s="62"/>
      <c r="M274" s="212" t="s">
        <v>22</v>
      </c>
      <c r="N274" s="213" t="s">
        <v>50</v>
      </c>
      <c r="O274" s="43"/>
      <c r="P274" s="214">
        <f t="shared" si="101"/>
        <v>0</v>
      </c>
      <c r="Q274" s="214">
        <v>0</v>
      </c>
      <c r="R274" s="214">
        <f t="shared" si="102"/>
        <v>0</v>
      </c>
      <c r="S274" s="214">
        <v>0</v>
      </c>
      <c r="T274" s="215">
        <f t="shared" si="103"/>
        <v>0</v>
      </c>
      <c r="AR274" s="25" t="s">
        <v>588</v>
      </c>
      <c r="AT274" s="25" t="s">
        <v>230</v>
      </c>
      <c r="AU274" s="25" t="s">
        <v>24</v>
      </c>
      <c r="AY274" s="25" t="s">
        <v>228</v>
      </c>
      <c r="BE274" s="216">
        <f t="shared" si="104"/>
        <v>0</v>
      </c>
      <c r="BF274" s="216">
        <f t="shared" si="105"/>
        <v>0</v>
      </c>
      <c r="BG274" s="216">
        <f t="shared" si="106"/>
        <v>0</v>
      </c>
      <c r="BH274" s="216">
        <f t="shared" si="107"/>
        <v>0</v>
      </c>
      <c r="BI274" s="216">
        <f t="shared" si="108"/>
        <v>0</v>
      </c>
      <c r="BJ274" s="25" t="s">
        <v>24</v>
      </c>
      <c r="BK274" s="216">
        <f t="shared" si="109"/>
        <v>0</v>
      </c>
      <c r="BL274" s="25" t="s">
        <v>588</v>
      </c>
      <c r="BM274" s="25" t="s">
        <v>6782</v>
      </c>
    </row>
    <row r="275" spans="2:65" s="1" customFormat="1" ht="22.5" customHeight="1">
      <c r="B275" s="42"/>
      <c r="C275" s="205" t="s">
        <v>1198</v>
      </c>
      <c r="D275" s="205" t="s">
        <v>230</v>
      </c>
      <c r="E275" s="206" t="s">
        <v>6783</v>
      </c>
      <c r="F275" s="207" t="s">
        <v>6784</v>
      </c>
      <c r="G275" s="208" t="s">
        <v>852</v>
      </c>
      <c r="H275" s="209">
        <v>6</v>
      </c>
      <c r="I275" s="210"/>
      <c r="J275" s="211">
        <f t="shared" si="100"/>
        <v>0</v>
      </c>
      <c r="K275" s="207" t="s">
        <v>3144</v>
      </c>
      <c r="L275" s="62"/>
      <c r="M275" s="212" t="s">
        <v>22</v>
      </c>
      <c r="N275" s="213" t="s">
        <v>50</v>
      </c>
      <c r="O275" s="43"/>
      <c r="P275" s="214">
        <f t="shared" si="101"/>
        <v>0</v>
      </c>
      <c r="Q275" s="214">
        <v>0</v>
      </c>
      <c r="R275" s="214">
        <f t="shared" si="102"/>
        <v>0</v>
      </c>
      <c r="S275" s="214">
        <v>0</v>
      </c>
      <c r="T275" s="215">
        <f t="shared" si="103"/>
        <v>0</v>
      </c>
      <c r="AR275" s="25" t="s">
        <v>588</v>
      </c>
      <c r="AT275" s="25" t="s">
        <v>230</v>
      </c>
      <c r="AU275" s="25" t="s">
        <v>24</v>
      </c>
      <c r="AY275" s="25" t="s">
        <v>228</v>
      </c>
      <c r="BE275" s="216">
        <f t="shared" si="104"/>
        <v>0</v>
      </c>
      <c r="BF275" s="216">
        <f t="shared" si="105"/>
        <v>0</v>
      </c>
      <c r="BG275" s="216">
        <f t="shared" si="106"/>
        <v>0</v>
      </c>
      <c r="BH275" s="216">
        <f t="shared" si="107"/>
        <v>0</v>
      </c>
      <c r="BI275" s="216">
        <f t="shared" si="108"/>
        <v>0</v>
      </c>
      <c r="BJ275" s="25" t="s">
        <v>24</v>
      </c>
      <c r="BK275" s="216">
        <f t="shared" si="109"/>
        <v>0</v>
      </c>
      <c r="BL275" s="25" t="s">
        <v>588</v>
      </c>
      <c r="BM275" s="25" t="s">
        <v>6785</v>
      </c>
    </row>
    <row r="276" spans="2:65" s="1" customFormat="1" ht="22.5" customHeight="1">
      <c r="B276" s="42"/>
      <c r="C276" s="205" t="s">
        <v>1201</v>
      </c>
      <c r="D276" s="205" t="s">
        <v>230</v>
      </c>
      <c r="E276" s="206" t="s">
        <v>6786</v>
      </c>
      <c r="F276" s="207" t="s">
        <v>6787</v>
      </c>
      <c r="G276" s="208" t="s">
        <v>852</v>
      </c>
      <c r="H276" s="209">
        <v>38</v>
      </c>
      <c r="I276" s="210"/>
      <c r="J276" s="211">
        <f t="shared" si="100"/>
        <v>0</v>
      </c>
      <c r="K276" s="207" t="s">
        <v>3144</v>
      </c>
      <c r="L276" s="62"/>
      <c r="M276" s="212" t="s">
        <v>22</v>
      </c>
      <c r="N276" s="213" t="s">
        <v>50</v>
      </c>
      <c r="O276" s="43"/>
      <c r="P276" s="214">
        <f t="shared" si="101"/>
        <v>0</v>
      </c>
      <c r="Q276" s="214">
        <v>0</v>
      </c>
      <c r="R276" s="214">
        <f t="shared" si="102"/>
        <v>0</v>
      </c>
      <c r="S276" s="214">
        <v>0</v>
      </c>
      <c r="T276" s="215">
        <f t="shared" si="103"/>
        <v>0</v>
      </c>
      <c r="AR276" s="25" t="s">
        <v>588</v>
      </c>
      <c r="AT276" s="25" t="s">
        <v>230</v>
      </c>
      <c r="AU276" s="25" t="s">
        <v>24</v>
      </c>
      <c r="AY276" s="25" t="s">
        <v>228</v>
      </c>
      <c r="BE276" s="216">
        <f t="shared" si="104"/>
        <v>0</v>
      </c>
      <c r="BF276" s="216">
        <f t="shared" si="105"/>
        <v>0</v>
      </c>
      <c r="BG276" s="216">
        <f t="shared" si="106"/>
        <v>0</v>
      </c>
      <c r="BH276" s="216">
        <f t="shared" si="107"/>
        <v>0</v>
      </c>
      <c r="BI276" s="216">
        <f t="shared" si="108"/>
        <v>0</v>
      </c>
      <c r="BJ276" s="25" t="s">
        <v>24</v>
      </c>
      <c r="BK276" s="216">
        <f t="shared" si="109"/>
        <v>0</v>
      </c>
      <c r="BL276" s="25" t="s">
        <v>588</v>
      </c>
      <c r="BM276" s="25" t="s">
        <v>6788</v>
      </c>
    </row>
    <row r="277" spans="2:65" s="1" customFormat="1" ht="22.5" customHeight="1">
      <c r="B277" s="42"/>
      <c r="C277" s="205" t="s">
        <v>1206</v>
      </c>
      <c r="D277" s="205" t="s">
        <v>230</v>
      </c>
      <c r="E277" s="206" t="s">
        <v>6789</v>
      </c>
      <c r="F277" s="207" t="s">
        <v>6790</v>
      </c>
      <c r="G277" s="208" t="s">
        <v>852</v>
      </c>
      <c r="H277" s="209">
        <v>6</v>
      </c>
      <c r="I277" s="210"/>
      <c r="J277" s="211">
        <f t="shared" si="100"/>
        <v>0</v>
      </c>
      <c r="K277" s="207" t="s">
        <v>3144</v>
      </c>
      <c r="L277" s="62"/>
      <c r="M277" s="212" t="s">
        <v>22</v>
      </c>
      <c r="N277" s="213" t="s">
        <v>50</v>
      </c>
      <c r="O277" s="43"/>
      <c r="P277" s="214">
        <f t="shared" si="101"/>
        <v>0</v>
      </c>
      <c r="Q277" s="214">
        <v>0</v>
      </c>
      <c r="R277" s="214">
        <f t="shared" si="102"/>
        <v>0</v>
      </c>
      <c r="S277" s="214">
        <v>0</v>
      </c>
      <c r="T277" s="215">
        <f t="shared" si="103"/>
        <v>0</v>
      </c>
      <c r="AR277" s="25" t="s">
        <v>588</v>
      </c>
      <c r="AT277" s="25" t="s">
        <v>230</v>
      </c>
      <c r="AU277" s="25" t="s">
        <v>24</v>
      </c>
      <c r="AY277" s="25" t="s">
        <v>228</v>
      </c>
      <c r="BE277" s="216">
        <f t="shared" si="104"/>
        <v>0</v>
      </c>
      <c r="BF277" s="216">
        <f t="shared" si="105"/>
        <v>0</v>
      </c>
      <c r="BG277" s="216">
        <f t="shared" si="106"/>
        <v>0</v>
      </c>
      <c r="BH277" s="216">
        <f t="shared" si="107"/>
        <v>0</v>
      </c>
      <c r="BI277" s="216">
        <f t="shared" si="108"/>
        <v>0</v>
      </c>
      <c r="BJ277" s="25" t="s">
        <v>24</v>
      </c>
      <c r="BK277" s="216">
        <f t="shared" si="109"/>
        <v>0</v>
      </c>
      <c r="BL277" s="25" t="s">
        <v>588</v>
      </c>
      <c r="BM277" s="25" t="s">
        <v>6791</v>
      </c>
    </row>
    <row r="278" spans="2:65" s="1" customFormat="1" ht="22.5" customHeight="1">
      <c r="B278" s="42"/>
      <c r="C278" s="205" t="s">
        <v>1211</v>
      </c>
      <c r="D278" s="205" t="s">
        <v>230</v>
      </c>
      <c r="E278" s="206" t="s">
        <v>6792</v>
      </c>
      <c r="F278" s="207" t="s">
        <v>6793</v>
      </c>
      <c r="G278" s="208" t="s">
        <v>852</v>
      </c>
      <c r="H278" s="209">
        <v>2</v>
      </c>
      <c r="I278" s="210"/>
      <c r="J278" s="211">
        <f t="shared" si="100"/>
        <v>0</v>
      </c>
      <c r="K278" s="207" t="s">
        <v>3144</v>
      </c>
      <c r="L278" s="62"/>
      <c r="M278" s="212" t="s">
        <v>22</v>
      </c>
      <c r="N278" s="213" t="s">
        <v>50</v>
      </c>
      <c r="O278" s="43"/>
      <c r="P278" s="214">
        <f t="shared" si="101"/>
        <v>0</v>
      </c>
      <c r="Q278" s="214">
        <v>0</v>
      </c>
      <c r="R278" s="214">
        <f t="shared" si="102"/>
        <v>0</v>
      </c>
      <c r="S278" s="214">
        <v>0</v>
      </c>
      <c r="T278" s="215">
        <f t="shared" si="103"/>
        <v>0</v>
      </c>
      <c r="AR278" s="25" t="s">
        <v>588</v>
      </c>
      <c r="AT278" s="25" t="s">
        <v>230</v>
      </c>
      <c r="AU278" s="25" t="s">
        <v>24</v>
      </c>
      <c r="AY278" s="25" t="s">
        <v>228</v>
      </c>
      <c r="BE278" s="216">
        <f t="shared" si="104"/>
        <v>0</v>
      </c>
      <c r="BF278" s="216">
        <f t="shared" si="105"/>
        <v>0</v>
      </c>
      <c r="BG278" s="216">
        <f t="shared" si="106"/>
        <v>0</v>
      </c>
      <c r="BH278" s="216">
        <f t="shared" si="107"/>
        <v>0</v>
      </c>
      <c r="BI278" s="216">
        <f t="shared" si="108"/>
        <v>0</v>
      </c>
      <c r="BJ278" s="25" t="s">
        <v>24</v>
      </c>
      <c r="BK278" s="216">
        <f t="shared" si="109"/>
        <v>0</v>
      </c>
      <c r="BL278" s="25" t="s">
        <v>588</v>
      </c>
      <c r="BM278" s="25" t="s">
        <v>6794</v>
      </c>
    </row>
    <row r="279" spans="2:65" s="1" customFormat="1" ht="22.5" customHeight="1">
      <c r="B279" s="42"/>
      <c r="C279" s="205" t="s">
        <v>1215</v>
      </c>
      <c r="D279" s="205" t="s">
        <v>230</v>
      </c>
      <c r="E279" s="206" t="s">
        <v>6795</v>
      </c>
      <c r="F279" s="207" t="s">
        <v>6796</v>
      </c>
      <c r="G279" s="208" t="s">
        <v>328</v>
      </c>
      <c r="H279" s="209">
        <v>55</v>
      </c>
      <c r="I279" s="210"/>
      <c r="J279" s="211">
        <f t="shared" si="100"/>
        <v>0</v>
      </c>
      <c r="K279" s="207" t="s">
        <v>3144</v>
      </c>
      <c r="L279" s="62"/>
      <c r="M279" s="212" t="s">
        <v>22</v>
      </c>
      <c r="N279" s="213" t="s">
        <v>50</v>
      </c>
      <c r="O279" s="43"/>
      <c r="P279" s="214">
        <f t="shared" si="101"/>
        <v>0</v>
      </c>
      <c r="Q279" s="214">
        <v>0</v>
      </c>
      <c r="R279" s="214">
        <f t="shared" si="102"/>
        <v>0</v>
      </c>
      <c r="S279" s="214">
        <v>0</v>
      </c>
      <c r="T279" s="215">
        <f t="shared" si="103"/>
        <v>0</v>
      </c>
      <c r="AR279" s="25" t="s">
        <v>588</v>
      </c>
      <c r="AT279" s="25" t="s">
        <v>230</v>
      </c>
      <c r="AU279" s="25" t="s">
        <v>24</v>
      </c>
      <c r="AY279" s="25" t="s">
        <v>228</v>
      </c>
      <c r="BE279" s="216">
        <f t="shared" si="104"/>
        <v>0</v>
      </c>
      <c r="BF279" s="216">
        <f t="shared" si="105"/>
        <v>0</v>
      </c>
      <c r="BG279" s="216">
        <f t="shared" si="106"/>
        <v>0</v>
      </c>
      <c r="BH279" s="216">
        <f t="shared" si="107"/>
        <v>0</v>
      </c>
      <c r="BI279" s="216">
        <f t="shared" si="108"/>
        <v>0</v>
      </c>
      <c r="BJ279" s="25" t="s">
        <v>24</v>
      </c>
      <c r="BK279" s="216">
        <f t="shared" si="109"/>
        <v>0</v>
      </c>
      <c r="BL279" s="25" t="s">
        <v>588</v>
      </c>
      <c r="BM279" s="25" t="s">
        <v>6797</v>
      </c>
    </row>
    <row r="280" spans="2:65" s="1" customFormat="1" ht="22.5" customHeight="1">
      <c r="B280" s="42"/>
      <c r="C280" s="205" t="s">
        <v>1221</v>
      </c>
      <c r="D280" s="205" t="s">
        <v>230</v>
      </c>
      <c r="E280" s="206" t="s">
        <v>6798</v>
      </c>
      <c r="F280" s="207" t="s">
        <v>6799</v>
      </c>
      <c r="G280" s="208" t="s">
        <v>328</v>
      </c>
      <c r="H280" s="209">
        <v>160</v>
      </c>
      <c r="I280" s="210"/>
      <c r="J280" s="211">
        <f t="shared" si="100"/>
        <v>0</v>
      </c>
      <c r="K280" s="207" t="s">
        <v>3144</v>
      </c>
      <c r="L280" s="62"/>
      <c r="M280" s="212" t="s">
        <v>22</v>
      </c>
      <c r="N280" s="213" t="s">
        <v>50</v>
      </c>
      <c r="O280" s="43"/>
      <c r="P280" s="214">
        <f t="shared" si="101"/>
        <v>0</v>
      </c>
      <c r="Q280" s="214">
        <v>0</v>
      </c>
      <c r="R280" s="214">
        <f t="shared" si="102"/>
        <v>0</v>
      </c>
      <c r="S280" s="214">
        <v>0</v>
      </c>
      <c r="T280" s="215">
        <f t="shared" si="103"/>
        <v>0</v>
      </c>
      <c r="AR280" s="25" t="s">
        <v>588</v>
      </c>
      <c r="AT280" s="25" t="s">
        <v>230</v>
      </c>
      <c r="AU280" s="25" t="s">
        <v>24</v>
      </c>
      <c r="AY280" s="25" t="s">
        <v>228</v>
      </c>
      <c r="BE280" s="216">
        <f t="shared" si="104"/>
        <v>0</v>
      </c>
      <c r="BF280" s="216">
        <f t="shared" si="105"/>
        <v>0</v>
      </c>
      <c r="BG280" s="216">
        <f t="shared" si="106"/>
        <v>0</v>
      </c>
      <c r="BH280" s="216">
        <f t="shared" si="107"/>
        <v>0</v>
      </c>
      <c r="BI280" s="216">
        <f t="shared" si="108"/>
        <v>0</v>
      </c>
      <c r="BJ280" s="25" t="s">
        <v>24</v>
      </c>
      <c r="BK280" s="216">
        <f t="shared" si="109"/>
        <v>0</v>
      </c>
      <c r="BL280" s="25" t="s">
        <v>588</v>
      </c>
      <c r="BM280" s="25" t="s">
        <v>6800</v>
      </c>
    </row>
    <row r="281" spans="2:65" s="11" customFormat="1" ht="37.35" customHeight="1">
      <c r="B281" s="188"/>
      <c r="C281" s="189"/>
      <c r="D281" s="202" t="s">
        <v>78</v>
      </c>
      <c r="E281" s="296" t="s">
        <v>3204</v>
      </c>
      <c r="F281" s="296" t="s">
        <v>6801</v>
      </c>
      <c r="G281" s="189"/>
      <c r="H281" s="189"/>
      <c r="I281" s="192"/>
      <c r="J281" s="297">
        <f>BK281</f>
        <v>0</v>
      </c>
      <c r="K281" s="189"/>
      <c r="L281" s="194"/>
      <c r="M281" s="195"/>
      <c r="N281" s="196"/>
      <c r="O281" s="196"/>
      <c r="P281" s="197">
        <f>SUM(P282:P314)</f>
        <v>0</v>
      </c>
      <c r="Q281" s="196"/>
      <c r="R281" s="197">
        <f>SUM(R282:R314)</f>
        <v>0</v>
      </c>
      <c r="S281" s="196"/>
      <c r="T281" s="198">
        <f>SUM(T282:T314)</f>
        <v>0</v>
      </c>
      <c r="AR281" s="199" t="s">
        <v>101</v>
      </c>
      <c r="AT281" s="200" t="s">
        <v>78</v>
      </c>
      <c r="AU281" s="200" t="s">
        <v>79</v>
      </c>
      <c r="AY281" s="199" t="s">
        <v>228</v>
      </c>
      <c r="BK281" s="201">
        <f>SUM(BK282:BK314)</f>
        <v>0</v>
      </c>
    </row>
    <row r="282" spans="2:65" s="1" customFormat="1" ht="22.5" customHeight="1">
      <c r="B282" s="42"/>
      <c r="C282" s="205" t="s">
        <v>1228</v>
      </c>
      <c r="D282" s="205" t="s">
        <v>230</v>
      </c>
      <c r="E282" s="206" t="s">
        <v>6802</v>
      </c>
      <c r="F282" s="207" t="s">
        <v>6803</v>
      </c>
      <c r="G282" s="208" t="s">
        <v>852</v>
      </c>
      <c r="H282" s="209">
        <v>13</v>
      </c>
      <c r="I282" s="210"/>
      <c r="J282" s="211">
        <f t="shared" ref="J282:J314" si="110">ROUND(I282*H282,2)</f>
        <v>0</v>
      </c>
      <c r="K282" s="207" t="s">
        <v>3144</v>
      </c>
      <c r="L282" s="62"/>
      <c r="M282" s="212" t="s">
        <v>22</v>
      </c>
      <c r="N282" s="213" t="s">
        <v>50</v>
      </c>
      <c r="O282" s="43"/>
      <c r="P282" s="214">
        <f t="shared" ref="P282:P314" si="111">O282*H282</f>
        <v>0</v>
      </c>
      <c r="Q282" s="214">
        <v>0</v>
      </c>
      <c r="R282" s="214">
        <f t="shared" ref="R282:R314" si="112">Q282*H282</f>
        <v>0</v>
      </c>
      <c r="S282" s="214">
        <v>0</v>
      </c>
      <c r="T282" s="215">
        <f t="shared" ref="T282:T314" si="113">S282*H282</f>
        <v>0</v>
      </c>
      <c r="AR282" s="25" t="s">
        <v>588</v>
      </c>
      <c r="AT282" s="25" t="s">
        <v>230</v>
      </c>
      <c r="AU282" s="25" t="s">
        <v>24</v>
      </c>
      <c r="AY282" s="25" t="s">
        <v>228</v>
      </c>
      <c r="BE282" s="216">
        <f t="shared" ref="BE282:BE314" si="114">IF(N282="základní",J282,0)</f>
        <v>0</v>
      </c>
      <c r="BF282" s="216">
        <f t="shared" ref="BF282:BF314" si="115">IF(N282="snížená",J282,0)</f>
        <v>0</v>
      </c>
      <c r="BG282" s="216">
        <f t="shared" ref="BG282:BG314" si="116">IF(N282="zákl. přenesená",J282,0)</f>
        <v>0</v>
      </c>
      <c r="BH282" s="216">
        <f t="shared" ref="BH282:BH314" si="117">IF(N282="sníž. přenesená",J282,0)</f>
        <v>0</v>
      </c>
      <c r="BI282" s="216">
        <f t="shared" ref="BI282:BI314" si="118">IF(N282="nulová",J282,0)</f>
        <v>0</v>
      </c>
      <c r="BJ282" s="25" t="s">
        <v>24</v>
      </c>
      <c r="BK282" s="216">
        <f t="shared" ref="BK282:BK314" si="119">ROUND(I282*H282,2)</f>
        <v>0</v>
      </c>
      <c r="BL282" s="25" t="s">
        <v>588</v>
      </c>
      <c r="BM282" s="25" t="s">
        <v>6804</v>
      </c>
    </row>
    <row r="283" spans="2:65" s="1" customFormat="1" ht="22.5" customHeight="1">
      <c r="B283" s="42"/>
      <c r="C283" s="205" t="s">
        <v>1234</v>
      </c>
      <c r="D283" s="205" t="s">
        <v>230</v>
      </c>
      <c r="E283" s="206" t="s">
        <v>6805</v>
      </c>
      <c r="F283" s="207" t="s">
        <v>6806</v>
      </c>
      <c r="G283" s="208" t="s">
        <v>852</v>
      </c>
      <c r="H283" s="209">
        <v>618</v>
      </c>
      <c r="I283" s="210"/>
      <c r="J283" s="211">
        <f t="shared" si="110"/>
        <v>0</v>
      </c>
      <c r="K283" s="207" t="s">
        <v>3144</v>
      </c>
      <c r="L283" s="62"/>
      <c r="M283" s="212" t="s">
        <v>22</v>
      </c>
      <c r="N283" s="213" t="s">
        <v>50</v>
      </c>
      <c r="O283" s="43"/>
      <c r="P283" s="214">
        <f t="shared" si="111"/>
        <v>0</v>
      </c>
      <c r="Q283" s="214">
        <v>0</v>
      </c>
      <c r="R283" s="214">
        <f t="shared" si="112"/>
        <v>0</v>
      </c>
      <c r="S283" s="214">
        <v>0</v>
      </c>
      <c r="T283" s="215">
        <f t="shared" si="113"/>
        <v>0</v>
      </c>
      <c r="AR283" s="25" t="s">
        <v>588</v>
      </c>
      <c r="AT283" s="25" t="s">
        <v>230</v>
      </c>
      <c r="AU283" s="25" t="s">
        <v>24</v>
      </c>
      <c r="AY283" s="25" t="s">
        <v>228</v>
      </c>
      <c r="BE283" s="216">
        <f t="shared" si="114"/>
        <v>0</v>
      </c>
      <c r="BF283" s="216">
        <f t="shared" si="115"/>
        <v>0</v>
      </c>
      <c r="BG283" s="216">
        <f t="shared" si="116"/>
        <v>0</v>
      </c>
      <c r="BH283" s="216">
        <f t="shared" si="117"/>
        <v>0</v>
      </c>
      <c r="BI283" s="216">
        <f t="shared" si="118"/>
        <v>0</v>
      </c>
      <c r="BJ283" s="25" t="s">
        <v>24</v>
      </c>
      <c r="BK283" s="216">
        <f t="shared" si="119"/>
        <v>0</v>
      </c>
      <c r="BL283" s="25" t="s">
        <v>588</v>
      </c>
      <c r="BM283" s="25" t="s">
        <v>6807</v>
      </c>
    </row>
    <row r="284" spans="2:65" s="1" customFormat="1" ht="22.5" customHeight="1">
      <c r="B284" s="42"/>
      <c r="C284" s="205" t="s">
        <v>1238</v>
      </c>
      <c r="D284" s="205" t="s">
        <v>230</v>
      </c>
      <c r="E284" s="206" t="s">
        <v>6808</v>
      </c>
      <c r="F284" s="207" t="s">
        <v>6809</v>
      </c>
      <c r="G284" s="208" t="s">
        <v>852</v>
      </c>
      <c r="H284" s="209">
        <v>309</v>
      </c>
      <c r="I284" s="210"/>
      <c r="J284" s="211">
        <f t="shared" si="110"/>
        <v>0</v>
      </c>
      <c r="K284" s="207" t="s">
        <v>3144</v>
      </c>
      <c r="L284" s="62"/>
      <c r="M284" s="212" t="s">
        <v>22</v>
      </c>
      <c r="N284" s="213" t="s">
        <v>50</v>
      </c>
      <c r="O284" s="43"/>
      <c r="P284" s="214">
        <f t="shared" si="111"/>
        <v>0</v>
      </c>
      <c r="Q284" s="214">
        <v>0</v>
      </c>
      <c r="R284" s="214">
        <f t="shared" si="112"/>
        <v>0</v>
      </c>
      <c r="S284" s="214">
        <v>0</v>
      </c>
      <c r="T284" s="215">
        <f t="shared" si="113"/>
        <v>0</v>
      </c>
      <c r="AR284" s="25" t="s">
        <v>588</v>
      </c>
      <c r="AT284" s="25" t="s">
        <v>230</v>
      </c>
      <c r="AU284" s="25" t="s">
        <v>24</v>
      </c>
      <c r="AY284" s="25" t="s">
        <v>228</v>
      </c>
      <c r="BE284" s="216">
        <f t="shared" si="114"/>
        <v>0</v>
      </c>
      <c r="BF284" s="216">
        <f t="shared" si="115"/>
        <v>0</v>
      </c>
      <c r="BG284" s="216">
        <f t="shared" si="116"/>
        <v>0</v>
      </c>
      <c r="BH284" s="216">
        <f t="shared" si="117"/>
        <v>0</v>
      </c>
      <c r="BI284" s="216">
        <f t="shared" si="118"/>
        <v>0</v>
      </c>
      <c r="BJ284" s="25" t="s">
        <v>24</v>
      </c>
      <c r="BK284" s="216">
        <f t="shared" si="119"/>
        <v>0</v>
      </c>
      <c r="BL284" s="25" t="s">
        <v>588</v>
      </c>
      <c r="BM284" s="25" t="s">
        <v>6810</v>
      </c>
    </row>
    <row r="285" spans="2:65" s="1" customFormat="1" ht="22.5" customHeight="1">
      <c r="B285" s="42"/>
      <c r="C285" s="205" t="s">
        <v>1244</v>
      </c>
      <c r="D285" s="205" t="s">
        <v>230</v>
      </c>
      <c r="E285" s="206" t="s">
        <v>6811</v>
      </c>
      <c r="F285" s="207" t="s">
        <v>6812</v>
      </c>
      <c r="G285" s="208" t="s">
        <v>328</v>
      </c>
      <c r="H285" s="209">
        <v>13905</v>
      </c>
      <c r="I285" s="210"/>
      <c r="J285" s="211">
        <f t="shared" si="110"/>
        <v>0</v>
      </c>
      <c r="K285" s="207" t="s">
        <v>3144</v>
      </c>
      <c r="L285" s="62"/>
      <c r="M285" s="212" t="s">
        <v>22</v>
      </c>
      <c r="N285" s="213" t="s">
        <v>50</v>
      </c>
      <c r="O285" s="43"/>
      <c r="P285" s="214">
        <f t="shared" si="111"/>
        <v>0</v>
      </c>
      <c r="Q285" s="214">
        <v>0</v>
      </c>
      <c r="R285" s="214">
        <f t="shared" si="112"/>
        <v>0</v>
      </c>
      <c r="S285" s="214">
        <v>0</v>
      </c>
      <c r="T285" s="215">
        <f t="shared" si="113"/>
        <v>0</v>
      </c>
      <c r="AR285" s="25" t="s">
        <v>588</v>
      </c>
      <c r="AT285" s="25" t="s">
        <v>230</v>
      </c>
      <c r="AU285" s="25" t="s">
        <v>24</v>
      </c>
      <c r="AY285" s="25" t="s">
        <v>228</v>
      </c>
      <c r="BE285" s="216">
        <f t="shared" si="114"/>
        <v>0</v>
      </c>
      <c r="BF285" s="216">
        <f t="shared" si="115"/>
        <v>0</v>
      </c>
      <c r="BG285" s="216">
        <f t="shared" si="116"/>
        <v>0</v>
      </c>
      <c r="BH285" s="216">
        <f t="shared" si="117"/>
        <v>0</v>
      </c>
      <c r="BI285" s="216">
        <f t="shared" si="118"/>
        <v>0</v>
      </c>
      <c r="BJ285" s="25" t="s">
        <v>24</v>
      </c>
      <c r="BK285" s="216">
        <f t="shared" si="119"/>
        <v>0</v>
      </c>
      <c r="BL285" s="25" t="s">
        <v>588</v>
      </c>
      <c r="BM285" s="25" t="s">
        <v>6813</v>
      </c>
    </row>
    <row r="286" spans="2:65" s="1" customFormat="1" ht="22.5" customHeight="1">
      <c r="B286" s="42"/>
      <c r="C286" s="205" t="s">
        <v>1252</v>
      </c>
      <c r="D286" s="205" t="s">
        <v>230</v>
      </c>
      <c r="E286" s="206" t="s">
        <v>6814</v>
      </c>
      <c r="F286" s="207" t="s">
        <v>6815</v>
      </c>
      <c r="G286" s="208" t="s">
        <v>852</v>
      </c>
      <c r="H286" s="209">
        <v>1</v>
      </c>
      <c r="I286" s="210"/>
      <c r="J286" s="211">
        <f t="shared" si="110"/>
        <v>0</v>
      </c>
      <c r="K286" s="207" t="s">
        <v>3144</v>
      </c>
      <c r="L286" s="62"/>
      <c r="M286" s="212" t="s">
        <v>22</v>
      </c>
      <c r="N286" s="213" t="s">
        <v>50</v>
      </c>
      <c r="O286" s="43"/>
      <c r="P286" s="214">
        <f t="shared" si="111"/>
        <v>0</v>
      </c>
      <c r="Q286" s="214">
        <v>0</v>
      </c>
      <c r="R286" s="214">
        <f t="shared" si="112"/>
        <v>0</v>
      </c>
      <c r="S286" s="214">
        <v>0</v>
      </c>
      <c r="T286" s="215">
        <f t="shared" si="113"/>
        <v>0</v>
      </c>
      <c r="AR286" s="25" t="s">
        <v>588</v>
      </c>
      <c r="AT286" s="25" t="s">
        <v>230</v>
      </c>
      <c r="AU286" s="25" t="s">
        <v>24</v>
      </c>
      <c r="AY286" s="25" t="s">
        <v>228</v>
      </c>
      <c r="BE286" s="216">
        <f t="shared" si="114"/>
        <v>0</v>
      </c>
      <c r="BF286" s="216">
        <f t="shared" si="115"/>
        <v>0</v>
      </c>
      <c r="BG286" s="216">
        <f t="shared" si="116"/>
        <v>0</v>
      </c>
      <c r="BH286" s="216">
        <f t="shared" si="117"/>
        <v>0</v>
      </c>
      <c r="BI286" s="216">
        <f t="shared" si="118"/>
        <v>0</v>
      </c>
      <c r="BJ286" s="25" t="s">
        <v>24</v>
      </c>
      <c r="BK286" s="216">
        <f t="shared" si="119"/>
        <v>0</v>
      </c>
      <c r="BL286" s="25" t="s">
        <v>588</v>
      </c>
      <c r="BM286" s="25" t="s">
        <v>6816</v>
      </c>
    </row>
    <row r="287" spans="2:65" s="1" customFormat="1" ht="22.5" customHeight="1">
      <c r="B287" s="42"/>
      <c r="C287" s="205" t="s">
        <v>1258</v>
      </c>
      <c r="D287" s="205" t="s">
        <v>230</v>
      </c>
      <c r="E287" s="206" t="s">
        <v>6817</v>
      </c>
      <c r="F287" s="207" t="s">
        <v>6818</v>
      </c>
      <c r="G287" s="208" t="s">
        <v>328</v>
      </c>
      <c r="H287" s="209">
        <v>35</v>
      </c>
      <c r="I287" s="210"/>
      <c r="J287" s="211">
        <f t="shared" si="110"/>
        <v>0</v>
      </c>
      <c r="K287" s="207" t="s">
        <v>3144</v>
      </c>
      <c r="L287" s="62"/>
      <c r="M287" s="212" t="s">
        <v>22</v>
      </c>
      <c r="N287" s="213" t="s">
        <v>50</v>
      </c>
      <c r="O287" s="43"/>
      <c r="P287" s="214">
        <f t="shared" si="111"/>
        <v>0</v>
      </c>
      <c r="Q287" s="214">
        <v>0</v>
      </c>
      <c r="R287" s="214">
        <f t="shared" si="112"/>
        <v>0</v>
      </c>
      <c r="S287" s="214">
        <v>0</v>
      </c>
      <c r="T287" s="215">
        <f t="shared" si="113"/>
        <v>0</v>
      </c>
      <c r="AR287" s="25" t="s">
        <v>588</v>
      </c>
      <c r="AT287" s="25" t="s">
        <v>230</v>
      </c>
      <c r="AU287" s="25" t="s">
        <v>24</v>
      </c>
      <c r="AY287" s="25" t="s">
        <v>228</v>
      </c>
      <c r="BE287" s="216">
        <f t="shared" si="114"/>
        <v>0</v>
      </c>
      <c r="BF287" s="216">
        <f t="shared" si="115"/>
        <v>0</v>
      </c>
      <c r="BG287" s="216">
        <f t="shared" si="116"/>
        <v>0</v>
      </c>
      <c r="BH287" s="216">
        <f t="shared" si="117"/>
        <v>0</v>
      </c>
      <c r="BI287" s="216">
        <f t="shared" si="118"/>
        <v>0</v>
      </c>
      <c r="BJ287" s="25" t="s">
        <v>24</v>
      </c>
      <c r="BK287" s="216">
        <f t="shared" si="119"/>
        <v>0</v>
      </c>
      <c r="BL287" s="25" t="s">
        <v>588</v>
      </c>
      <c r="BM287" s="25" t="s">
        <v>6819</v>
      </c>
    </row>
    <row r="288" spans="2:65" s="1" customFormat="1" ht="22.5" customHeight="1">
      <c r="B288" s="42"/>
      <c r="C288" s="205" t="s">
        <v>1264</v>
      </c>
      <c r="D288" s="205" t="s">
        <v>230</v>
      </c>
      <c r="E288" s="206" t="s">
        <v>6820</v>
      </c>
      <c r="F288" s="207" t="s">
        <v>6821</v>
      </c>
      <c r="G288" s="208" t="s">
        <v>852</v>
      </c>
      <c r="H288" s="209">
        <v>1</v>
      </c>
      <c r="I288" s="210"/>
      <c r="J288" s="211">
        <f t="shared" si="110"/>
        <v>0</v>
      </c>
      <c r="K288" s="207" t="s">
        <v>3144</v>
      </c>
      <c r="L288" s="62"/>
      <c r="M288" s="212" t="s">
        <v>22</v>
      </c>
      <c r="N288" s="213" t="s">
        <v>50</v>
      </c>
      <c r="O288" s="43"/>
      <c r="P288" s="214">
        <f t="shared" si="111"/>
        <v>0</v>
      </c>
      <c r="Q288" s="214">
        <v>0</v>
      </c>
      <c r="R288" s="214">
        <f t="shared" si="112"/>
        <v>0</v>
      </c>
      <c r="S288" s="214">
        <v>0</v>
      </c>
      <c r="T288" s="215">
        <f t="shared" si="113"/>
        <v>0</v>
      </c>
      <c r="AR288" s="25" t="s">
        <v>588</v>
      </c>
      <c r="AT288" s="25" t="s">
        <v>230</v>
      </c>
      <c r="AU288" s="25" t="s">
        <v>24</v>
      </c>
      <c r="AY288" s="25" t="s">
        <v>228</v>
      </c>
      <c r="BE288" s="216">
        <f t="shared" si="114"/>
        <v>0</v>
      </c>
      <c r="BF288" s="216">
        <f t="shared" si="115"/>
        <v>0</v>
      </c>
      <c r="BG288" s="216">
        <f t="shared" si="116"/>
        <v>0</v>
      </c>
      <c r="BH288" s="216">
        <f t="shared" si="117"/>
        <v>0</v>
      </c>
      <c r="BI288" s="216">
        <f t="shared" si="118"/>
        <v>0</v>
      </c>
      <c r="BJ288" s="25" t="s">
        <v>24</v>
      </c>
      <c r="BK288" s="216">
        <f t="shared" si="119"/>
        <v>0</v>
      </c>
      <c r="BL288" s="25" t="s">
        <v>588</v>
      </c>
      <c r="BM288" s="25" t="s">
        <v>6822</v>
      </c>
    </row>
    <row r="289" spans="2:65" s="1" customFormat="1" ht="22.5" customHeight="1">
      <c r="B289" s="42"/>
      <c r="C289" s="205" t="s">
        <v>1269</v>
      </c>
      <c r="D289" s="205" t="s">
        <v>230</v>
      </c>
      <c r="E289" s="206" t="s">
        <v>6823</v>
      </c>
      <c r="F289" s="207" t="s">
        <v>6824</v>
      </c>
      <c r="G289" s="208" t="s">
        <v>328</v>
      </c>
      <c r="H289" s="209">
        <v>600</v>
      </c>
      <c r="I289" s="210"/>
      <c r="J289" s="211">
        <f t="shared" si="110"/>
        <v>0</v>
      </c>
      <c r="K289" s="207" t="s">
        <v>3144</v>
      </c>
      <c r="L289" s="62"/>
      <c r="M289" s="212" t="s">
        <v>22</v>
      </c>
      <c r="N289" s="213" t="s">
        <v>50</v>
      </c>
      <c r="O289" s="43"/>
      <c r="P289" s="214">
        <f t="shared" si="111"/>
        <v>0</v>
      </c>
      <c r="Q289" s="214">
        <v>0</v>
      </c>
      <c r="R289" s="214">
        <f t="shared" si="112"/>
        <v>0</v>
      </c>
      <c r="S289" s="214">
        <v>0</v>
      </c>
      <c r="T289" s="215">
        <f t="shared" si="113"/>
        <v>0</v>
      </c>
      <c r="AR289" s="25" t="s">
        <v>588</v>
      </c>
      <c r="AT289" s="25" t="s">
        <v>230</v>
      </c>
      <c r="AU289" s="25" t="s">
        <v>24</v>
      </c>
      <c r="AY289" s="25" t="s">
        <v>228</v>
      </c>
      <c r="BE289" s="216">
        <f t="shared" si="114"/>
        <v>0</v>
      </c>
      <c r="BF289" s="216">
        <f t="shared" si="115"/>
        <v>0</v>
      </c>
      <c r="BG289" s="216">
        <f t="shared" si="116"/>
        <v>0</v>
      </c>
      <c r="BH289" s="216">
        <f t="shared" si="117"/>
        <v>0</v>
      </c>
      <c r="BI289" s="216">
        <f t="shared" si="118"/>
        <v>0</v>
      </c>
      <c r="BJ289" s="25" t="s">
        <v>24</v>
      </c>
      <c r="BK289" s="216">
        <f t="shared" si="119"/>
        <v>0</v>
      </c>
      <c r="BL289" s="25" t="s">
        <v>588</v>
      </c>
      <c r="BM289" s="25" t="s">
        <v>6825</v>
      </c>
    </row>
    <row r="290" spans="2:65" s="1" customFormat="1" ht="22.5" customHeight="1">
      <c r="B290" s="42"/>
      <c r="C290" s="205" t="s">
        <v>1282</v>
      </c>
      <c r="D290" s="205" t="s">
        <v>230</v>
      </c>
      <c r="E290" s="206" t="s">
        <v>6826</v>
      </c>
      <c r="F290" s="207" t="s">
        <v>6827</v>
      </c>
      <c r="G290" s="208" t="s">
        <v>852</v>
      </c>
      <c r="H290" s="209">
        <v>7</v>
      </c>
      <c r="I290" s="210"/>
      <c r="J290" s="211">
        <f t="shared" si="110"/>
        <v>0</v>
      </c>
      <c r="K290" s="207" t="s">
        <v>3144</v>
      </c>
      <c r="L290" s="62"/>
      <c r="M290" s="212" t="s">
        <v>22</v>
      </c>
      <c r="N290" s="213" t="s">
        <v>50</v>
      </c>
      <c r="O290" s="43"/>
      <c r="P290" s="214">
        <f t="shared" si="111"/>
        <v>0</v>
      </c>
      <c r="Q290" s="214">
        <v>0</v>
      </c>
      <c r="R290" s="214">
        <f t="shared" si="112"/>
        <v>0</v>
      </c>
      <c r="S290" s="214">
        <v>0</v>
      </c>
      <c r="T290" s="215">
        <f t="shared" si="113"/>
        <v>0</v>
      </c>
      <c r="AR290" s="25" t="s">
        <v>588</v>
      </c>
      <c r="AT290" s="25" t="s">
        <v>230</v>
      </c>
      <c r="AU290" s="25" t="s">
        <v>24</v>
      </c>
      <c r="AY290" s="25" t="s">
        <v>228</v>
      </c>
      <c r="BE290" s="216">
        <f t="shared" si="114"/>
        <v>0</v>
      </c>
      <c r="BF290" s="216">
        <f t="shared" si="115"/>
        <v>0</v>
      </c>
      <c r="BG290" s="216">
        <f t="shared" si="116"/>
        <v>0</v>
      </c>
      <c r="BH290" s="216">
        <f t="shared" si="117"/>
        <v>0</v>
      </c>
      <c r="BI290" s="216">
        <f t="shared" si="118"/>
        <v>0</v>
      </c>
      <c r="BJ290" s="25" t="s">
        <v>24</v>
      </c>
      <c r="BK290" s="216">
        <f t="shared" si="119"/>
        <v>0</v>
      </c>
      <c r="BL290" s="25" t="s">
        <v>588</v>
      </c>
      <c r="BM290" s="25" t="s">
        <v>6828</v>
      </c>
    </row>
    <row r="291" spans="2:65" s="1" customFormat="1" ht="22.5" customHeight="1">
      <c r="B291" s="42"/>
      <c r="C291" s="205" t="s">
        <v>1288</v>
      </c>
      <c r="D291" s="205" t="s">
        <v>230</v>
      </c>
      <c r="E291" s="206" t="s">
        <v>6829</v>
      </c>
      <c r="F291" s="207" t="s">
        <v>6830</v>
      </c>
      <c r="G291" s="208" t="s">
        <v>852</v>
      </c>
      <c r="H291" s="209">
        <v>1</v>
      </c>
      <c r="I291" s="210"/>
      <c r="J291" s="211">
        <f t="shared" si="110"/>
        <v>0</v>
      </c>
      <c r="K291" s="207" t="s">
        <v>3144</v>
      </c>
      <c r="L291" s="62"/>
      <c r="M291" s="212" t="s">
        <v>22</v>
      </c>
      <c r="N291" s="213" t="s">
        <v>50</v>
      </c>
      <c r="O291" s="43"/>
      <c r="P291" s="214">
        <f t="shared" si="111"/>
        <v>0</v>
      </c>
      <c r="Q291" s="214">
        <v>0</v>
      </c>
      <c r="R291" s="214">
        <f t="shared" si="112"/>
        <v>0</v>
      </c>
      <c r="S291" s="214">
        <v>0</v>
      </c>
      <c r="T291" s="215">
        <f t="shared" si="113"/>
        <v>0</v>
      </c>
      <c r="AR291" s="25" t="s">
        <v>588</v>
      </c>
      <c r="AT291" s="25" t="s">
        <v>230</v>
      </c>
      <c r="AU291" s="25" t="s">
        <v>24</v>
      </c>
      <c r="AY291" s="25" t="s">
        <v>228</v>
      </c>
      <c r="BE291" s="216">
        <f t="shared" si="114"/>
        <v>0</v>
      </c>
      <c r="BF291" s="216">
        <f t="shared" si="115"/>
        <v>0</v>
      </c>
      <c r="BG291" s="216">
        <f t="shared" si="116"/>
        <v>0</v>
      </c>
      <c r="BH291" s="216">
        <f t="shared" si="117"/>
        <v>0</v>
      </c>
      <c r="BI291" s="216">
        <f t="shared" si="118"/>
        <v>0</v>
      </c>
      <c r="BJ291" s="25" t="s">
        <v>24</v>
      </c>
      <c r="BK291" s="216">
        <f t="shared" si="119"/>
        <v>0</v>
      </c>
      <c r="BL291" s="25" t="s">
        <v>588</v>
      </c>
      <c r="BM291" s="25" t="s">
        <v>6831</v>
      </c>
    </row>
    <row r="292" spans="2:65" s="1" customFormat="1" ht="22.5" customHeight="1">
      <c r="B292" s="42"/>
      <c r="C292" s="205" t="s">
        <v>1298</v>
      </c>
      <c r="D292" s="205" t="s">
        <v>230</v>
      </c>
      <c r="E292" s="206" t="s">
        <v>6832</v>
      </c>
      <c r="F292" s="207" t="s">
        <v>6833</v>
      </c>
      <c r="G292" s="208" t="s">
        <v>852</v>
      </c>
      <c r="H292" s="209">
        <v>29</v>
      </c>
      <c r="I292" s="210"/>
      <c r="J292" s="211">
        <f t="shared" si="110"/>
        <v>0</v>
      </c>
      <c r="K292" s="207" t="s">
        <v>3144</v>
      </c>
      <c r="L292" s="62"/>
      <c r="M292" s="212" t="s">
        <v>22</v>
      </c>
      <c r="N292" s="213" t="s">
        <v>50</v>
      </c>
      <c r="O292" s="43"/>
      <c r="P292" s="214">
        <f t="shared" si="111"/>
        <v>0</v>
      </c>
      <c r="Q292" s="214">
        <v>0</v>
      </c>
      <c r="R292" s="214">
        <f t="shared" si="112"/>
        <v>0</v>
      </c>
      <c r="S292" s="214">
        <v>0</v>
      </c>
      <c r="T292" s="215">
        <f t="shared" si="113"/>
        <v>0</v>
      </c>
      <c r="AR292" s="25" t="s">
        <v>588</v>
      </c>
      <c r="AT292" s="25" t="s">
        <v>230</v>
      </c>
      <c r="AU292" s="25" t="s">
        <v>24</v>
      </c>
      <c r="AY292" s="25" t="s">
        <v>228</v>
      </c>
      <c r="BE292" s="216">
        <f t="shared" si="114"/>
        <v>0</v>
      </c>
      <c r="BF292" s="216">
        <f t="shared" si="115"/>
        <v>0</v>
      </c>
      <c r="BG292" s="216">
        <f t="shared" si="116"/>
        <v>0</v>
      </c>
      <c r="BH292" s="216">
        <f t="shared" si="117"/>
        <v>0</v>
      </c>
      <c r="BI292" s="216">
        <f t="shared" si="118"/>
        <v>0</v>
      </c>
      <c r="BJ292" s="25" t="s">
        <v>24</v>
      </c>
      <c r="BK292" s="216">
        <f t="shared" si="119"/>
        <v>0</v>
      </c>
      <c r="BL292" s="25" t="s">
        <v>588</v>
      </c>
      <c r="BM292" s="25" t="s">
        <v>6834</v>
      </c>
    </row>
    <row r="293" spans="2:65" s="1" customFormat="1" ht="22.5" customHeight="1">
      <c r="B293" s="42"/>
      <c r="C293" s="205" t="s">
        <v>1307</v>
      </c>
      <c r="D293" s="205" t="s">
        <v>230</v>
      </c>
      <c r="E293" s="206" t="s">
        <v>6835</v>
      </c>
      <c r="F293" s="207" t="s">
        <v>6836</v>
      </c>
      <c r="G293" s="208" t="s">
        <v>852</v>
      </c>
      <c r="H293" s="209">
        <v>2</v>
      </c>
      <c r="I293" s="210"/>
      <c r="J293" s="211">
        <f t="shared" si="110"/>
        <v>0</v>
      </c>
      <c r="K293" s="207" t="s">
        <v>3144</v>
      </c>
      <c r="L293" s="62"/>
      <c r="M293" s="212" t="s">
        <v>22</v>
      </c>
      <c r="N293" s="213" t="s">
        <v>50</v>
      </c>
      <c r="O293" s="43"/>
      <c r="P293" s="214">
        <f t="shared" si="111"/>
        <v>0</v>
      </c>
      <c r="Q293" s="214">
        <v>0</v>
      </c>
      <c r="R293" s="214">
        <f t="shared" si="112"/>
        <v>0</v>
      </c>
      <c r="S293" s="214">
        <v>0</v>
      </c>
      <c r="T293" s="215">
        <f t="shared" si="113"/>
        <v>0</v>
      </c>
      <c r="AR293" s="25" t="s">
        <v>588</v>
      </c>
      <c r="AT293" s="25" t="s">
        <v>230</v>
      </c>
      <c r="AU293" s="25" t="s">
        <v>24</v>
      </c>
      <c r="AY293" s="25" t="s">
        <v>228</v>
      </c>
      <c r="BE293" s="216">
        <f t="shared" si="114"/>
        <v>0</v>
      </c>
      <c r="BF293" s="216">
        <f t="shared" si="115"/>
        <v>0</v>
      </c>
      <c r="BG293" s="216">
        <f t="shared" si="116"/>
        <v>0</v>
      </c>
      <c r="BH293" s="216">
        <f t="shared" si="117"/>
        <v>0</v>
      </c>
      <c r="BI293" s="216">
        <f t="shared" si="118"/>
        <v>0</v>
      </c>
      <c r="BJ293" s="25" t="s">
        <v>24</v>
      </c>
      <c r="BK293" s="216">
        <f t="shared" si="119"/>
        <v>0</v>
      </c>
      <c r="BL293" s="25" t="s">
        <v>588</v>
      </c>
      <c r="BM293" s="25" t="s">
        <v>6837</v>
      </c>
    </row>
    <row r="294" spans="2:65" s="1" customFormat="1" ht="22.5" customHeight="1">
      <c r="B294" s="42"/>
      <c r="C294" s="205" t="s">
        <v>1323</v>
      </c>
      <c r="D294" s="205" t="s">
        <v>230</v>
      </c>
      <c r="E294" s="206" t="s">
        <v>6838</v>
      </c>
      <c r="F294" s="207" t="s">
        <v>6839</v>
      </c>
      <c r="G294" s="208" t="s">
        <v>852</v>
      </c>
      <c r="H294" s="209">
        <v>1</v>
      </c>
      <c r="I294" s="210"/>
      <c r="J294" s="211">
        <f t="shared" si="110"/>
        <v>0</v>
      </c>
      <c r="K294" s="207" t="s">
        <v>3144</v>
      </c>
      <c r="L294" s="62"/>
      <c r="M294" s="212" t="s">
        <v>22</v>
      </c>
      <c r="N294" s="213" t="s">
        <v>50</v>
      </c>
      <c r="O294" s="43"/>
      <c r="P294" s="214">
        <f t="shared" si="111"/>
        <v>0</v>
      </c>
      <c r="Q294" s="214">
        <v>0</v>
      </c>
      <c r="R294" s="214">
        <f t="shared" si="112"/>
        <v>0</v>
      </c>
      <c r="S294" s="214">
        <v>0</v>
      </c>
      <c r="T294" s="215">
        <f t="shared" si="113"/>
        <v>0</v>
      </c>
      <c r="AR294" s="25" t="s">
        <v>588</v>
      </c>
      <c r="AT294" s="25" t="s">
        <v>230</v>
      </c>
      <c r="AU294" s="25" t="s">
        <v>24</v>
      </c>
      <c r="AY294" s="25" t="s">
        <v>228</v>
      </c>
      <c r="BE294" s="216">
        <f t="shared" si="114"/>
        <v>0</v>
      </c>
      <c r="BF294" s="216">
        <f t="shared" si="115"/>
        <v>0</v>
      </c>
      <c r="BG294" s="216">
        <f t="shared" si="116"/>
        <v>0</v>
      </c>
      <c r="BH294" s="216">
        <f t="shared" si="117"/>
        <v>0</v>
      </c>
      <c r="BI294" s="216">
        <f t="shared" si="118"/>
        <v>0</v>
      </c>
      <c r="BJ294" s="25" t="s">
        <v>24</v>
      </c>
      <c r="BK294" s="216">
        <f t="shared" si="119"/>
        <v>0</v>
      </c>
      <c r="BL294" s="25" t="s">
        <v>588</v>
      </c>
      <c r="BM294" s="25" t="s">
        <v>6840</v>
      </c>
    </row>
    <row r="295" spans="2:65" s="1" customFormat="1" ht="22.5" customHeight="1">
      <c r="B295" s="42"/>
      <c r="C295" s="205" t="s">
        <v>1330</v>
      </c>
      <c r="D295" s="205" t="s">
        <v>230</v>
      </c>
      <c r="E295" s="206" t="s">
        <v>6841</v>
      </c>
      <c r="F295" s="207" t="s">
        <v>6842</v>
      </c>
      <c r="G295" s="208" t="s">
        <v>328</v>
      </c>
      <c r="H295" s="209">
        <v>2600</v>
      </c>
      <c r="I295" s="210"/>
      <c r="J295" s="211">
        <f t="shared" si="110"/>
        <v>0</v>
      </c>
      <c r="K295" s="207" t="s">
        <v>3144</v>
      </c>
      <c r="L295" s="62"/>
      <c r="M295" s="212" t="s">
        <v>22</v>
      </c>
      <c r="N295" s="213" t="s">
        <v>50</v>
      </c>
      <c r="O295" s="43"/>
      <c r="P295" s="214">
        <f t="shared" si="111"/>
        <v>0</v>
      </c>
      <c r="Q295" s="214">
        <v>0</v>
      </c>
      <c r="R295" s="214">
        <f t="shared" si="112"/>
        <v>0</v>
      </c>
      <c r="S295" s="214">
        <v>0</v>
      </c>
      <c r="T295" s="215">
        <f t="shared" si="113"/>
        <v>0</v>
      </c>
      <c r="AR295" s="25" t="s">
        <v>588</v>
      </c>
      <c r="AT295" s="25" t="s">
        <v>230</v>
      </c>
      <c r="AU295" s="25" t="s">
        <v>24</v>
      </c>
      <c r="AY295" s="25" t="s">
        <v>228</v>
      </c>
      <c r="BE295" s="216">
        <f t="shared" si="114"/>
        <v>0</v>
      </c>
      <c r="BF295" s="216">
        <f t="shared" si="115"/>
        <v>0</v>
      </c>
      <c r="BG295" s="216">
        <f t="shared" si="116"/>
        <v>0</v>
      </c>
      <c r="BH295" s="216">
        <f t="shared" si="117"/>
        <v>0</v>
      </c>
      <c r="BI295" s="216">
        <f t="shared" si="118"/>
        <v>0</v>
      </c>
      <c r="BJ295" s="25" t="s">
        <v>24</v>
      </c>
      <c r="BK295" s="216">
        <f t="shared" si="119"/>
        <v>0</v>
      </c>
      <c r="BL295" s="25" t="s">
        <v>588</v>
      </c>
      <c r="BM295" s="25" t="s">
        <v>6843</v>
      </c>
    </row>
    <row r="296" spans="2:65" s="1" customFormat="1" ht="22.5" customHeight="1">
      <c r="B296" s="42"/>
      <c r="C296" s="205" t="s">
        <v>1337</v>
      </c>
      <c r="D296" s="205" t="s">
        <v>230</v>
      </c>
      <c r="E296" s="206" t="s">
        <v>6844</v>
      </c>
      <c r="F296" s="207" t="s">
        <v>6845</v>
      </c>
      <c r="G296" s="208" t="s">
        <v>328</v>
      </c>
      <c r="H296" s="209">
        <v>115</v>
      </c>
      <c r="I296" s="210"/>
      <c r="J296" s="211">
        <f t="shared" si="110"/>
        <v>0</v>
      </c>
      <c r="K296" s="207" t="s">
        <v>3144</v>
      </c>
      <c r="L296" s="62"/>
      <c r="M296" s="212" t="s">
        <v>22</v>
      </c>
      <c r="N296" s="213" t="s">
        <v>50</v>
      </c>
      <c r="O296" s="43"/>
      <c r="P296" s="214">
        <f t="shared" si="111"/>
        <v>0</v>
      </c>
      <c r="Q296" s="214">
        <v>0</v>
      </c>
      <c r="R296" s="214">
        <f t="shared" si="112"/>
        <v>0</v>
      </c>
      <c r="S296" s="214">
        <v>0</v>
      </c>
      <c r="T296" s="215">
        <f t="shared" si="113"/>
        <v>0</v>
      </c>
      <c r="AR296" s="25" t="s">
        <v>588</v>
      </c>
      <c r="AT296" s="25" t="s">
        <v>230</v>
      </c>
      <c r="AU296" s="25" t="s">
        <v>24</v>
      </c>
      <c r="AY296" s="25" t="s">
        <v>228</v>
      </c>
      <c r="BE296" s="216">
        <f t="shared" si="114"/>
        <v>0</v>
      </c>
      <c r="BF296" s="216">
        <f t="shared" si="115"/>
        <v>0</v>
      </c>
      <c r="BG296" s="216">
        <f t="shared" si="116"/>
        <v>0</v>
      </c>
      <c r="BH296" s="216">
        <f t="shared" si="117"/>
        <v>0</v>
      </c>
      <c r="BI296" s="216">
        <f t="shared" si="118"/>
        <v>0</v>
      </c>
      <c r="BJ296" s="25" t="s">
        <v>24</v>
      </c>
      <c r="BK296" s="216">
        <f t="shared" si="119"/>
        <v>0</v>
      </c>
      <c r="BL296" s="25" t="s">
        <v>588</v>
      </c>
      <c r="BM296" s="25" t="s">
        <v>6846</v>
      </c>
    </row>
    <row r="297" spans="2:65" s="1" customFormat="1" ht="22.5" customHeight="1">
      <c r="B297" s="42"/>
      <c r="C297" s="205" t="s">
        <v>1341</v>
      </c>
      <c r="D297" s="205" t="s">
        <v>230</v>
      </c>
      <c r="E297" s="206" t="s">
        <v>6847</v>
      </c>
      <c r="F297" s="207" t="s">
        <v>6848</v>
      </c>
      <c r="G297" s="208" t="s">
        <v>852</v>
      </c>
      <c r="H297" s="209">
        <v>48</v>
      </c>
      <c r="I297" s="210"/>
      <c r="J297" s="211">
        <f t="shared" si="110"/>
        <v>0</v>
      </c>
      <c r="K297" s="207" t="s">
        <v>3144</v>
      </c>
      <c r="L297" s="62"/>
      <c r="M297" s="212" t="s">
        <v>22</v>
      </c>
      <c r="N297" s="213" t="s">
        <v>50</v>
      </c>
      <c r="O297" s="43"/>
      <c r="P297" s="214">
        <f t="shared" si="111"/>
        <v>0</v>
      </c>
      <c r="Q297" s="214">
        <v>0</v>
      </c>
      <c r="R297" s="214">
        <f t="shared" si="112"/>
        <v>0</v>
      </c>
      <c r="S297" s="214">
        <v>0</v>
      </c>
      <c r="T297" s="215">
        <f t="shared" si="113"/>
        <v>0</v>
      </c>
      <c r="AR297" s="25" t="s">
        <v>588</v>
      </c>
      <c r="AT297" s="25" t="s">
        <v>230</v>
      </c>
      <c r="AU297" s="25" t="s">
        <v>24</v>
      </c>
      <c r="AY297" s="25" t="s">
        <v>228</v>
      </c>
      <c r="BE297" s="216">
        <f t="shared" si="114"/>
        <v>0</v>
      </c>
      <c r="BF297" s="216">
        <f t="shared" si="115"/>
        <v>0</v>
      </c>
      <c r="BG297" s="216">
        <f t="shared" si="116"/>
        <v>0</v>
      </c>
      <c r="BH297" s="216">
        <f t="shared" si="117"/>
        <v>0</v>
      </c>
      <c r="BI297" s="216">
        <f t="shared" si="118"/>
        <v>0</v>
      </c>
      <c r="BJ297" s="25" t="s">
        <v>24</v>
      </c>
      <c r="BK297" s="216">
        <f t="shared" si="119"/>
        <v>0</v>
      </c>
      <c r="BL297" s="25" t="s">
        <v>588</v>
      </c>
      <c r="BM297" s="25" t="s">
        <v>6849</v>
      </c>
    </row>
    <row r="298" spans="2:65" s="1" customFormat="1" ht="22.5" customHeight="1">
      <c r="B298" s="42"/>
      <c r="C298" s="205" t="s">
        <v>1354</v>
      </c>
      <c r="D298" s="205" t="s">
        <v>230</v>
      </c>
      <c r="E298" s="206" t="s">
        <v>6850</v>
      </c>
      <c r="F298" s="207" t="s">
        <v>6851</v>
      </c>
      <c r="G298" s="208" t="s">
        <v>328</v>
      </c>
      <c r="H298" s="209">
        <v>15000</v>
      </c>
      <c r="I298" s="210"/>
      <c r="J298" s="211">
        <f t="shared" si="110"/>
        <v>0</v>
      </c>
      <c r="K298" s="207" t="s">
        <v>3144</v>
      </c>
      <c r="L298" s="62"/>
      <c r="M298" s="212" t="s">
        <v>22</v>
      </c>
      <c r="N298" s="213" t="s">
        <v>50</v>
      </c>
      <c r="O298" s="43"/>
      <c r="P298" s="214">
        <f t="shared" si="111"/>
        <v>0</v>
      </c>
      <c r="Q298" s="214">
        <v>0</v>
      </c>
      <c r="R298" s="214">
        <f t="shared" si="112"/>
        <v>0</v>
      </c>
      <c r="S298" s="214">
        <v>0</v>
      </c>
      <c r="T298" s="215">
        <f t="shared" si="113"/>
        <v>0</v>
      </c>
      <c r="AR298" s="25" t="s">
        <v>588</v>
      </c>
      <c r="AT298" s="25" t="s">
        <v>230</v>
      </c>
      <c r="AU298" s="25" t="s">
        <v>24</v>
      </c>
      <c r="AY298" s="25" t="s">
        <v>228</v>
      </c>
      <c r="BE298" s="216">
        <f t="shared" si="114"/>
        <v>0</v>
      </c>
      <c r="BF298" s="216">
        <f t="shared" si="115"/>
        <v>0</v>
      </c>
      <c r="BG298" s="216">
        <f t="shared" si="116"/>
        <v>0</v>
      </c>
      <c r="BH298" s="216">
        <f t="shared" si="117"/>
        <v>0</v>
      </c>
      <c r="BI298" s="216">
        <f t="shared" si="118"/>
        <v>0</v>
      </c>
      <c r="BJ298" s="25" t="s">
        <v>24</v>
      </c>
      <c r="BK298" s="216">
        <f t="shared" si="119"/>
        <v>0</v>
      </c>
      <c r="BL298" s="25" t="s">
        <v>588</v>
      </c>
      <c r="BM298" s="25" t="s">
        <v>6852</v>
      </c>
    </row>
    <row r="299" spans="2:65" s="1" customFormat="1" ht="22.5" customHeight="1">
      <c r="B299" s="42"/>
      <c r="C299" s="205" t="s">
        <v>1359</v>
      </c>
      <c r="D299" s="205" t="s">
        <v>230</v>
      </c>
      <c r="E299" s="206" t="s">
        <v>6853</v>
      </c>
      <c r="F299" s="207" t="s">
        <v>6854</v>
      </c>
      <c r="G299" s="208" t="s">
        <v>852</v>
      </c>
      <c r="H299" s="209">
        <v>106</v>
      </c>
      <c r="I299" s="210"/>
      <c r="J299" s="211">
        <f t="shared" si="110"/>
        <v>0</v>
      </c>
      <c r="K299" s="207" t="s">
        <v>3144</v>
      </c>
      <c r="L299" s="62"/>
      <c r="M299" s="212" t="s">
        <v>22</v>
      </c>
      <c r="N299" s="213" t="s">
        <v>50</v>
      </c>
      <c r="O299" s="43"/>
      <c r="P299" s="214">
        <f t="shared" si="111"/>
        <v>0</v>
      </c>
      <c r="Q299" s="214">
        <v>0</v>
      </c>
      <c r="R299" s="214">
        <f t="shared" si="112"/>
        <v>0</v>
      </c>
      <c r="S299" s="214">
        <v>0</v>
      </c>
      <c r="T299" s="215">
        <f t="shared" si="113"/>
        <v>0</v>
      </c>
      <c r="AR299" s="25" t="s">
        <v>588</v>
      </c>
      <c r="AT299" s="25" t="s">
        <v>230</v>
      </c>
      <c r="AU299" s="25" t="s">
        <v>24</v>
      </c>
      <c r="AY299" s="25" t="s">
        <v>228</v>
      </c>
      <c r="BE299" s="216">
        <f t="shared" si="114"/>
        <v>0</v>
      </c>
      <c r="BF299" s="216">
        <f t="shared" si="115"/>
        <v>0</v>
      </c>
      <c r="BG299" s="216">
        <f t="shared" si="116"/>
        <v>0</v>
      </c>
      <c r="BH299" s="216">
        <f t="shared" si="117"/>
        <v>0</v>
      </c>
      <c r="BI299" s="216">
        <f t="shared" si="118"/>
        <v>0</v>
      </c>
      <c r="BJ299" s="25" t="s">
        <v>24</v>
      </c>
      <c r="BK299" s="216">
        <f t="shared" si="119"/>
        <v>0</v>
      </c>
      <c r="BL299" s="25" t="s">
        <v>588</v>
      </c>
      <c r="BM299" s="25" t="s">
        <v>6855</v>
      </c>
    </row>
    <row r="300" spans="2:65" s="1" customFormat="1" ht="22.5" customHeight="1">
      <c r="B300" s="42"/>
      <c r="C300" s="205" t="s">
        <v>1363</v>
      </c>
      <c r="D300" s="205" t="s">
        <v>230</v>
      </c>
      <c r="E300" s="206" t="s">
        <v>6856</v>
      </c>
      <c r="F300" s="207" t="s">
        <v>6857</v>
      </c>
      <c r="G300" s="208" t="s">
        <v>328</v>
      </c>
      <c r="H300" s="209">
        <v>40</v>
      </c>
      <c r="I300" s="210"/>
      <c r="J300" s="211">
        <f t="shared" si="110"/>
        <v>0</v>
      </c>
      <c r="K300" s="207" t="s">
        <v>3144</v>
      </c>
      <c r="L300" s="62"/>
      <c r="M300" s="212" t="s">
        <v>22</v>
      </c>
      <c r="N300" s="213" t="s">
        <v>50</v>
      </c>
      <c r="O300" s="43"/>
      <c r="P300" s="214">
        <f t="shared" si="111"/>
        <v>0</v>
      </c>
      <c r="Q300" s="214">
        <v>0</v>
      </c>
      <c r="R300" s="214">
        <f t="shared" si="112"/>
        <v>0</v>
      </c>
      <c r="S300" s="214">
        <v>0</v>
      </c>
      <c r="T300" s="215">
        <f t="shared" si="113"/>
        <v>0</v>
      </c>
      <c r="AR300" s="25" t="s">
        <v>588</v>
      </c>
      <c r="AT300" s="25" t="s">
        <v>230</v>
      </c>
      <c r="AU300" s="25" t="s">
        <v>24</v>
      </c>
      <c r="AY300" s="25" t="s">
        <v>228</v>
      </c>
      <c r="BE300" s="216">
        <f t="shared" si="114"/>
        <v>0</v>
      </c>
      <c r="BF300" s="216">
        <f t="shared" si="115"/>
        <v>0</v>
      </c>
      <c r="BG300" s="216">
        <f t="shared" si="116"/>
        <v>0</v>
      </c>
      <c r="BH300" s="216">
        <f t="shared" si="117"/>
        <v>0</v>
      </c>
      <c r="BI300" s="216">
        <f t="shared" si="118"/>
        <v>0</v>
      </c>
      <c r="BJ300" s="25" t="s">
        <v>24</v>
      </c>
      <c r="BK300" s="216">
        <f t="shared" si="119"/>
        <v>0</v>
      </c>
      <c r="BL300" s="25" t="s">
        <v>588</v>
      </c>
      <c r="BM300" s="25" t="s">
        <v>6858</v>
      </c>
    </row>
    <row r="301" spans="2:65" s="1" customFormat="1" ht="22.5" customHeight="1">
      <c r="B301" s="42"/>
      <c r="C301" s="205" t="s">
        <v>1371</v>
      </c>
      <c r="D301" s="205" t="s">
        <v>230</v>
      </c>
      <c r="E301" s="206" t="s">
        <v>6859</v>
      </c>
      <c r="F301" s="207" t="s">
        <v>6860</v>
      </c>
      <c r="G301" s="208" t="s">
        <v>852</v>
      </c>
      <c r="H301" s="209">
        <v>2</v>
      </c>
      <c r="I301" s="210"/>
      <c r="J301" s="211">
        <f t="shared" si="110"/>
        <v>0</v>
      </c>
      <c r="K301" s="207" t="s">
        <v>3144</v>
      </c>
      <c r="L301" s="62"/>
      <c r="M301" s="212" t="s">
        <v>22</v>
      </c>
      <c r="N301" s="213" t="s">
        <v>50</v>
      </c>
      <c r="O301" s="43"/>
      <c r="P301" s="214">
        <f t="shared" si="111"/>
        <v>0</v>
      </c>
      <c r="Q301" s="214">
        <v>0</v>
      </c>
      <c r="R301" s="214">
        <f t="shared" si="112"/>
        <v>0</v>
      </c>
      <c r="S301" s="214">
        <v>0</v>
      </c>
      <c r="T301" s="215">
        <f t="shared" si="113"/>
        <v>0</v>
      </c>
      <c r="AR301" s="25" t="s">
        <v>588</v>
      </c>
      <c r="AT301" s="25" t="s">
        <v>230</v>
      </c>
      <c r="AU301" s="25" t="s">
        <v>24</v>
      </c>
      <c r="AY301" s="25" t="s">
        <v>228</v>
      </c>
      <c r="BE301" s="216">
        <f t="shared" si="114"/>
        <v>0</v>
      </c>
      <c r="BF301" s="216">
        <f t="shared" si="115"/>
        <v>0</v>
      </c>
      <c r="BG301" s="216">
        <f t="shared" si="116"/>
        <v>0</v>
      </c>
      <c r="BH301" s="216">
        <f t="shared" si="117"/>
        <v>0</v>
      </c>
      <c r="BI301" s="216">
        <f t="shared" si="118"/>
        <v>0</v>
      </c>
      <c r="BJ301" s="25" t="s">
        <v>24</v>
      </c>
      <c r="BK301" s="216">
        <f t="shared" si="119"/>
        <v>0</v>
      </c>
      <c r="BL301" s="25" t="s">
        <v>588</v>
      </c>
      <c r="BM301" s="25" t="s">
        <v>6861</v>
      </c>
    </row>
    <row r="302" spans="2:65" s="1" customFormat="1" ht="22.5" customHeight="1">
      <c r="B302" s="42"/>
      <c r="C302" s="205" t="s">
        <v>1377</v>
      </c>
      <c r="D302" s="205" t="s">
        <v>230</v>
      </c>
      <c r="E302" s="206" t="s">
        <v>6862</v>
      </c>
      <c r="F302" s="207" t="s">
        <v>6863</v>
      </c>
      <c r="G302" s="208" t="s">
        <v>852</v>
      </c>
      <c r="H302" s="209">
        <v>12</v>
      </c>
      <c r="I302" s="210"/>
      <c r="J302" s="211">
        <f t="shared" si="110"/>
        <v>0</v>
      </c>
      <c r="K302" s="207" t="s">
        <v>3144</v>
      </c>
      <c r="L302" s="62"/>
      <c r="M302" s="212" t="s">
        <v>22</v>
      </c>
      <c r="N302" s="213" t="s">
        <v>50</v>
      </c>
      <c r="O302" s="43"/>
      <c r="P302" s="214">
        <f t="shared" si="111"/>
        <v>0</v>
      </c>
      <c r="Q302" s="214">
        <v>0</v>
      </c>
      <c r="R302" s="214">
        <f t="shared" si="112"/>
        <v>0</v>
      </c>
      <c r="S302" s="214">
        <v>0</v>
      </c>
      <c r="T302" s="215">
        <f t="shared" si="113"/>
        <v>0</v>
      </c>
      <c r="AR302" s="25" t="s">
        <v>588</v>
      </c>
      <c r="AT302" s="25" t="s">
        <v>230</v>
      </c>
      <c r="AU302" s="25" t="s">
        <v>24</v>
      </c>
      <c r="AY302" s="25" t="s">
        <v>228</v>
      </c>
      <c r="BE302" s="216">
        <f t="shared" si="114"/>
        <v>0</v>
      </c>
      <c r="BF302" s="216">
        <f t="shared" si="115"/>
        <v>0</v>
      </c>
      <c r="BG302" s="216">
        <f t="shared" si="116"/>
        <v>0</v>
      </c>
      <c r="BH302" s="216">
        <f t="shared" si="117"/>
        <v>0</v>
      </c>
      <c r="BI302" s="216">
        <f t="shared" si="118"/>
        <v>0</v>
      </c>
      <c r="BJ302" s="25" t="s">
        <v>24</v>
      </c>
      <c r="BK302" s="216">
        <f t="shared" si="119"/>
        <v>0</v>
      </c>
      <c r="BL302" s="25" t="s">
        <v>588</v>
      </c>
      <c r="BM302" s="25" t="s">
        <v>6864</v>
      </c>
    </row>
    <row r="303" spans="2:65" s="1" customFormat="1" ht="22.5" customHeight="1">
      <c r="B303" s="42"/>
      <c r="C303" s="205" t="s">
        <v>1382</v>
      </c>
      <c r="D303" s="205" t="s">
        <v>230</v>
      </c>
      <c r="E303" s="206" t="s">
        <v>6865</v>
      </c>
      <c r="F303" s="207" t="s">
        <v>6866</v>
      </c>
      <c r="G303" s="208" t="s">
        <v>852</v>
      </c>
      <c r="H303" s="209">
        <v>2</v>
      </c>
      <c r="I303" s="210"/>
      <c r="J303" s="211">
        <f t="shared" si="110"/>
        <v>0</v>
      </c>
      <c r="K303" s="207" t="s">
        <v>3144</v>
      </c>
      <c r="L303" s="62"/>
      <c r="M303" s="212" t="s">
        <v>22</v>
      </c>
      <c r="N303" s="213" t="s">
        <v>50</v>
      </c>
      <c r="O303" s="43"/>
      <c r="P303" s="214">
        <f t="shared" si="111"/>
        <v>0</v>
      </c>
      <c r="Q303" s="214">
        <v>0</v>
      </c>
      <c r="R303" s="214">
        <f t="shared" si="112"/>
        <v>0</v>
      </c>
      <c r="S303" s="214">
        <v>0</v>
      </c>
      <c r="T303" s="215">
        <f t="shared" si="113"/>
        <v>0</v>
      </c>
      <c r="AR303" s="25" t="s">
        <v>588</v>
      </c>
      <c r="AT303" s="25" t="s">
        <v>230</v>
      </c>
      <c r="AU303" s="25" t="s">
        <v>24</v>
      </c>
      <c r="AY303" s="25" t="s">
        <v>228</v>
      </c>
      <c r="BE303" s="216">
        <f t="shared" si="114"/>
        <v>0</v>
      </c>
      <c r="BF303" s="216">
        <f t="shared" si="115"/>
        <v>0</v>
      </c>
      <c r="BG303" s="216">
        <f t="shared" si="116"/>
        <v>0</v>
      </c>
      <c r="BH303" s="216">
        <f t="shared" si="117"/>
        <v>0</v>
      </c>
      <c r="BI303" s="216">
        <f t="shared" si="118"/>
        <v>0</v>
      </c>
      <c r="BJ303" s="25" t="s">
        <v>24</v>
      </c>
      <c r="BK303" s="216">
        <f t="shared" si="119"/>
        <v>0</v>
      </c>
      <c r="BL303" s="25" t="s">
        <v>588</v>
      </c>
      <c r="BM303" s="25" t="s">
        <v>6867</v>
      </c>
    </row>
    <row r="304" spans="2:65" s="1" customFormat="1" ht="22.5" customHeight="1">
      <c r="B304" s="42"/>
      <c r="C304" s="205" t="s">
        <v>1387</v>
      </c>
      <c r="D304" s="205" t="s">
        <v>230</v>
      </c>
      <c r="E304" s="206" t="s">
        <v>6868</v>
      </c>
      <c r="F304" s="207" t="s">
        <v>6869</v>
      </c>
      <c r="G304" s="208" t="s">
        <v>852</v>
      </c>
      <c r="H304" s="209">
        <v>26</v>
      </c>
      <c r="I304" s="210"/>
      <c r="J304" s="211">
        <f t="shared" si="110"/>
        <v>0</v>
      </c>
      <c r="K304" s="207" t="s">
        <v>3144</v>
      </c>
      <c r="L304" s="62"/>
      <c r="M304" s="212" t="s">
        <v>22</v>
      </c>
      <c r="N304" s="213" t="s">
        <v>50</v>
      </c>
      <c r="O304" s="43"/>
      <c r="P304" s="214">
        <f t="shared" si="111"/>
        <v>0</v>
      </c>
      <c r="Q304" s="214">
        <v>0</v>
      </c>
      <c r="R304" s="214">
        <f t="shared" si="112"/>
        <v>0</v>
      </c>
      <c r="S304" s="214">
        <v>0</v>
      </c>
      <c r="T304" s="215">
        <f t="shared" si="113"/>
        <v>0</v>
      </c>
      <c r="AR304" s="25" t="s">
        <v>588</v>
      </c>
      <c r="AT304" s="25" t="s">
        <v>230</v>
      </c>
      <c r="AU304" s="25" t="s">
        <v>24</v>
      </c>
      <c r="AY304" s="25" t="s">
        <v>228</v>
      </c>
      <c r="BE304" s="216">
        <f t="shared" si="114"/>
        <v>0</v>
      </c>
      <c r="BF304" s="216">
        <f t="shared" si="115"/>
        <v>0</v>
      </c>
      <c r="BG304" s="216">
        <f t="shared" si="116"/>
        <v>0</v>
      </c>
      <c r="BH304" s="216">
        <f t="shared" si="117"/>
        <v>0</v>
      </c>
      <c r="BI304" s="216">
        <f t="shared" si="118"/>
        <v>0</v>
      </c>
      <c r="BJ304" s="25" t="s">
        <v>24</v>
      </c>
      <c r="BK304" s="216">
        <f t="shared" si="119"/>
        <v>0</v>
      </c>
      <c r="BL304" s="25" t="s">
        <v>588</v>
      </c>
      <c r="BM304" s="25" t="s">
        <v>6870</v>
      </c>
    </row>
    <row r="305" spans="2:65" s="1" customFormat="1" ht="22.5" customHeight="1">
      <c r="B305" s="42"/>
      <c r="C305" s="205" t="s">
        <v>1392</v>
      </c>
      <c r="D305" s="205" t="s">
        <v>230</v>
      </c>
      <c r="E305" s="206" t="s">
        <v>6871</v>
      </c>
      <c r="F305" s="207" t="s">
        <v>6872</v>
      </c>
      <c r="G305" s="208" t="s">
        <v>852</v>
      </c>
      <c r="H305" s="209">
        <v>38</v>
      </c>
      <c r="I305" s="210"/>
      <c r="J305" s="211">
        <f t="shared" si="110"/>
        <v>0</v>
      </c>
      <c r="K305" s="207" t="s">
        <v>3144</v>
      </c>
      <c r="L305" s="62"/>
      <c r="M305" s="212" t="s">
        <v>22</v>
      </c>
      <c r="N305" s="213" t="s">
        <v>50</v>
      </c>
      <c r="O305" s="43"/>
      <c r="P305" s="214">
        <f t="shared" si="111"/>
        <v>0</v>
      </c>
      <c r="Q305" s="214">
        <v>0</v>
      </c>
      <c r="R305" s="214">
        <f t="shared" si="112"/>
        <v>0</v>
      </c>
      <c r="S305" s="214">
        <v>0</v>
      </c>
      <c r="T305" s="215">
        <f t="shared" si="113"/>
        <v>0</v>
      </c>
      <c r="AR305" s="25" t="s">
        <v>588</v>
      </c>
      <c r="AT305" s="25" t="s">
        <v>230</v>
      </c>
      <c r="AU305" s="25" t="s">
        <v>24</v>
      </c>
      <c r="AY305" s="25" t="s">
        <v>228</v>
      </c>
      <c r="BE305" s="216">
        <f t="shared" si="114"/>
        <v>0</v>
      </c>
      <c r="BF305" s="216">
        <f t="shared" si="115"/>
        <v>0</v>
      </c>
      <c r="BG305" s="216">
        <f t="shared" si="116"/>
        <v>0</v>
      </c>
      <c r="BH305" s="216">
        <f t="shared" si="117"/>
        <v>0</v>
      </c>
      <c r="BI305" s="216">
        <f t="shared" si="118"/>
        <v>0</v>
      </c>
      <c r="BJ305" s="25" t="s">
        <v>24</v>
      </c>
      <c r="BK305" s="216">
        <f t="shared" si="119"/>
        <v>0</v>
      </c>
      <c r="BL305" s="25" t="s">
        <v>588</v>
      </c>
      <c r="BM305" s="25" t="s">
        <v>6873</v>
      </c>
    </row>
    <row r="306" spans="2:65" s="1" customFormat="1" ht="22.5" customHeight="1">
      <c r="B306" s="42"/>
      <c r="C306" s="205" t="s">
        <v>1397</v>
      </c>
      <c r="D306" s="205" t="s">
        <v>230</v>
      </c>
      <c r="E306" s="206" t="s">
        <v>6874</v>
      </c>
      <c r="F306" s="207" t="s">
        <v>6875</v>
      </c>
      <c r="G306" s="208" t="s">
        <v>328</v>
      </c>
      <c r="H306" s="209">
        <v>38</v>
      </c>
      <c r="I306" s="210"/>
      <c r="J306" s="211">
        <f t="shared" si="110"/>
        <v>0</v>
      </c>
      <c r="K306" s="207" t="s">
        <v>3144</v>
      </c>
      <c r="L306" s="62"/>
      <c r="M306" s="212" t="s">
        <v>22</v>
      </c>
      <c r="N306" s="213" t="s">
        <v>50</v>
      </c>
      <c r="O306" s="43"/>
      <c r="P306" s="214">
        <f t="shared" si="111"/>
        <v>0</v>
      </c>
      <c r="Q306" s="214">
        <v>0</v>
      </c>
      <c r="R306" s="214">
        <f t="shared" si="112"/>
        <v>0</v>
      </c>
      <c r="S306" s="214">
        <v>0</v>
      </c>
      <c r="T306" s="215">
        <f t="shared" si="113"/>
        <v>0</v>
      </c>
      <c r="AR306" s="25" t="s">
        <v>588</v>
      </c>
      <c r="AT306" s="25" t="s">
        <v>230</v>
      </c>
      <c r="AU306" s="25" t="s">
        <v>24</v>
      </c>
      <c r="AY306" s="25" t="s">
        <v>228</v>
      </c>
      <c r="BE306" s="216">
        <f t="shared" si="114"/>
        <v>0</v>
      </c>
      <c r="BF306" s="216">
        <f t="shared" si="115"/>
        <v>0</v>
      </c>
      <c r="BG306" s="216">
        <f t="shared" si="116"/>
        <v>0</v>
      </c>
      <c r="BH306" s="216">
        <f t="shared" si="117"/>
        <v>0</v>
      </c>
      <c r="BI306" s="216">
        <f t="shared" si="118"/>
        <v>0</v>
      </c>
      <c r="BJ306" s="25" t="s">
        <v>24</v>
      </c>
      <c r="BK306" s="216">
        <f t="shared" si="119"/>
        <v>0</v>
      </c>
      <c r="BL306" s="25" t="s">
        <v>588</v>
      </c>
      <c r="BM306" s="25" t="s">
        <v>6876</v>
      </c>
    </row>
    <row r="307" spans="2:65" s="1" customFormat="1" ht="22.5" customHeight="1">
      <c r="B307" s="42"/>
      <c r="C307" s="205" t="s">
        <v>1402</v>
      </c>
      <c r="D307" s="205" t="s">
        <v>230</v>
      </c>
      <c r="E307" s="206" t="s">
        <v>6877</v>
      </c>
      <c r="F307" s="207" t="s">
        <v>6878</v>
      </c>
      <c r="G307" s="208" t="s">
        <v>852</v>
      </c>
      <c r="H307" s="209">
        <v>4</v>
      </c>
      <c r="I307" s="210"/>
      <c r="J307" s="211">
        <f t="shared" si="110"/>
        <v>0</v>
      </c>
      <c r="K307" s="207" t="s">
        <v>3144</v>
      </c>
      <c r="L307" s="62"/>
      <c r="M307" s="212" t="s">
        <v>22</v>
      </c>
      <c r="N307" s="213" t="s">
        <v>50</v>
      </c>
      <c r="O307" s="43"/>
      <c r="P307" s="214">
        <f t="shared" si="111"/>
        <v>0</v>
      </c>
      <c r="Q307" s="214">
        <v>0</v>
      </c>
      <c r="R307" s="214">
        <f t="shared" si="112"/>
        <v>0</v>
      </c>
      <c r="S307" s="214">
        <v>0</v>
      </c>
      <c r="T307" s="215">
        <f t="shared" si="113"/>
        <v>0</v>
      </c>
      <c r="AR307" s="25" t="s">
        <v>588</v>
      </c>
      <c r="AT307" s="25" t="s">
        <v>230</v>
      </c>
      <c r="AU307" s="25" t="s">
        <v>24</v>
      </c>
      <c r="AY307" s="25" t="s">
        <v>228</v>
      </c>
      <c r="BE307" s="216">
        <f t="shared" si="114"/>
        <v>0</v>
      </c>
      <c r="BF307" s="216">
        <f t="shared" si="115"/>
        <v>0</v>
      </c>
      <c r="BG307" s="216">
        <f t="shared" si="116"/>
        <v>0</v>
      </c>
      <c r="BH307" s="216">
        <f t="shared" si="117"/>
        <v>0</v>
      </c>
      <c r="BI307" s="216">
        <f t="shared" si="118"/>
        <v>0</v>
      </c>
      <c r="BJ307" s="25" t="s">
        <v>24</v>
      </c>
      <c r="BK307" s="216">
        <f t="shared" si="119"/>
        <v>0</v>
      </c>
      <c r="BL307" s="25" t="s">
        <v>588</v>
      </c>
      <c r="BM307" s="25" t="s">
        <v>6879</v>
      </c>
    </row>
    <row r="308" spans="2:65" s="1" customFormat="1" ht="22.5" customHeight="1">
      <c r="B308" s="42"/>
      <c r="C308" s="205" t="s">
        <v>1407</v>
      </c>
      <c r="D308" s="205" t="s">
        <v>230</v>
      </c>
      <c r="E308" s="206" t="s">
        <v>6880</v>
      </c>
      <c r="F308" s="207" t="s">
        <v>6881</v>
      </c>
      <c r="G308" s="208" t="s">
        <v>852</v>
      </c>
      <c r="H308" s="209">
        <v>1</v>
      </c>
      <c r="I308" s="210"/>
      <c r="J308" s="211">
        <f t="shared" si="110"/>
        <v>0</v>
      </c>
      <c r="K308" s="207" t="s">
        <v>3144</v>
      </c>
      <c r="L308" s="62"/>
      <c r="M308" s="212" t="s">
        <v>22</v>
      </c>
      <c r="N308" s="213" t="s">
        <v>50</v>
      </c>
      <c r="O308" s="43"/>
      <c r="P308" s="214">
        <f t="shared" si="111"/>
        <v>0</v>
      </c>
      <c r="Q308" s="214">
        <v>0</v>
      </c>
      <c r="R308" s="214">
        <f t="shared" si="112"/>
        <v>0</v>
      </c>
      <c r="S308" s="214">
        <v>0</v>
      </c>
      <c r="T308" s="215">
        <f t="shared" si="113"/>
        <v>0</v>
      </c>
      <c r="AR308" s="25" t="s">
        <v>588</v>
      </c>
      <c r="AT308" s="25" t="s">
        <v>230</v>
      </c>
      <c r="AU308" s="25" t="s">
        <v>24</v>
      </c>
      <c r="AY308" s="25" t="s">
        <v>228</v>
      </c>
      <c r="BE308" s="216">
        <f t="shared" si="114"/>
        <v>0</v>
      </c>
      <c r="BF308" s="216">
        <f t="shared" si="115"/>
        <v>0</v>
      </c>
      <c r="BG308" s="216">
        <f t="shared" si="116"/>
        <v>0</v>
      </c>
      <c r="BH308" s="216">
        <f t="shared" si="117"/>
        <v>0</v>
      </c>
      <c r="BI308" s="216">
        <f t="shared" si="118"/>
        <v>0</v>
      </c>
      <c r="BJ308" s="25" t="s">
        <v>24</v>
      </c>
      <c r="BK308" s="216">
        <f t="shared" si="119"/>
        <v>0</v>
      </c>
      <c r="BL308" s="25" t="s">
        <v>588</v>
      </c>
      <c r="BM308" s="25" t="s">
        <v>6882</v>
      </c>
    </row>
    <row r="309" spans="2:65" s="1" customFormat="1" ht="22.5" customHeight="1">
      <c r="B309" s="42"/>
      <c r="C309" s="205" t="s">
        <v>1412</v>
      </c>
      <c r="D309" s="205" t="s">
        <v>230</v>
      </c>
      <c r="E309" s="206" t="s">
        <v>6883</v>
      </c>
      <c r="F309" s="207" t="s">
        <v>6884</v>
      </c>
      <c r="G309" s="208" t="s">
        <v>852</v>
      </c>
      <c r="H309" s="209">
        <v>1</v>
      </c>
      <c r="I309" s="210"/>
      <c r="J309" s="211">
        <f t="shared" si="110"/>
        <v>0</v>
      </c>
      <c r="K309" s="207" t="s">
        <v>3144</v>
      </c>
      <c r="L309" s="62"/>
      <c r="M309" s="212" t="s">
        <v>22</v>
      </c>
      <c r="N309" s="213" t="s">
        <v>50</v>
      </c>
      <c r="O309" s="43"/>
      <c r="P309" s="214">
        <f t="shared" si="111"/>
        <v>0</v>
      </c>
      <c r="Q309" s="214">
        <v>0</v>
      </c>
      <c r="R309" s="214">
        <f t="shared" si="112"/>
        <v>0</v>
      </c>
      <c r="S309" s="214">
        <v>0</v>
      </c>
      <c r="T309" s="215">
        <f t="shared" si="113"/>
        <v>0</v>
      </c>
      <c r="AR309" s="25" t="s">
        <v>588</v>
      </c>
      <c r="AT309" s="25" t="s">
        <v>230</v>
      </c>
      <c r="AU309" s="25" t="s">
        <v>24</v>
      </c>
      <c r="AY309" s="25" t="s">
        <v>228</v>
      </c>
      <c r="BE309" s="216">
        <f t="shared" si="114"/>
        <v>0</v>
      </c>
      <c r="BF309" s="216">
        <f t="shared" si="115"/>
        <v>0</v>
      </c>
      <c r="BG309" s="216">
        <f t="shared" si="116"/>
        <v>0</v>
      </c>
      <c r="BH309" s="216">
        <f t="shared" si="117"/>
        <v>0</v>
      </c>
      <c r="BI309" s="216">
        <f t="shared" si="118"/>
        <v>0</v>
      </c>
      <c r="BJ309" s="25" t="s">
        <v>24</v>
      </c>
      <c r="BK309" s="216">
        <f t="shared" si="119"/>
        <v>0</v>
      </c>
      <c r="BL309" s="25" t="s">
        <v>588</v>
      </c>
      <c r="BM309" s="25" t="s">
        <v>6885</v>
      </c>
    </row>
    <row r="310" spans="2:65" s="1" customFormat="1" ht="22.5" customHeight="1">
      <c r="B310" s="42"/>
      <c r="C310" s="205" t="s">
        <v>1417</v>
      </c>
      <c r="D310" s="205" t="s">
        <v>230</v>
      </c>
      <c r="E310" s="206" t="s">
        <v>6886</v>
      </c>
      <c r="F310" s="207" t="s">
        <v>6887</v>
      </c>
      <c r="G310" s="208" t="s">
        <v>852</v>
      </c>
      <c r="H310" s="209">
        <v>130</v>
      </c>
      <c r="I310" s="210"/>
      <c r="J310" s="211">
        <f t="shared" si="110"/>
        <v>0</v>
      </c>
      <c r="K310" s="207" t="s">
        <v>3144</v>
      </c>
      <c r="L310" s="62"/>
      <c r="M310" s="212" t="s">
        <v>22</v>
      </c>
      <c r="N310" s="213" t="s">
        <v>50</v>
      </c>
      <c r="O310" s="43"/>
      <c r="P310" s="214">
        <f t="shared" si="111"/>
        <v>0</v>
      </c>
      <c r="Q310" s="214">
        <v>0</v>
      </c>
      <c r="R310" s="214">
        <f t="shared" si="112"/>
        <v>0</v>
      </c>
      <c r="S310" s="214">
        <v>0</v>
      </c>
      <c r="T310" s="215">
        <f t="shared" si="113"/>
        <v>0</v>
      </c>
      <c r="AR310" s="25" t="s">
        <v>588</v>
      </c>
      <c r="AT310" s="25" t="s">
        <v>230</v>
      </c>
      <c r="AU310" s="25" t="s">
        <v>24</v>
      </c>
      <c r="AY310" s="25" t="s">
        <v>228</v>
      </c>
      <c r="BE310" s="216">
        <f t="shared" si="114"/>
        <v>0</v>
      </c>
      <c r="BF310" s="216">
        <f t="shared" si="115"/>
        <v>0</v>
      </c>
      <c r="BG310" s="216">
        <f t="shared" si="116"/>
        <v>0</v>
      </c>
      <c r="BH310" s="216">
        <f t="shared" si="117"/>
        <v>0</v>
      </c>
      <c r="BI310" s="216">
        <f t="shared" si="118"/>
        <v>0</v>
      </c>
      <c r="BJ310" s="25" t="s">
        <v>24</v>
      </c>
      <c r="BK310" s="216">
        <f t="shared" si="119"/>
        <v>0</v>
      </c>
      <c r="BL310" s="25" t="s">
        <v>588</v>
      </c>
      <c r="BM310" s="25" t="s">
        <v>6888</v>
      </c>
    </row>
    <row r="311" spans="2:65" s="1" customFormat="1" ht="22.5" customHeight="1">
      <c r="B311" s="42"/>
      <c r="C311" s="205" t="s">
        <v>1420</v>
      </c>
      <c r="D311" s="205" t="s">
        <v>230</v>
      </c>
      <c r="E311" s="206" t="s">
        <v>6889</v>
      </c>
      <c r="F311" s="207" t="s">
        <v>6890</v>
      </c>
      <c r="G311" s="208" t="s">
        <v>6891</v>
      </c>
      <c r="H311" s="209">
        <v>50</v>
      </c>
      <c r="I311" s="210"/>
      <c r="J311" s="211">
        <f t="shared" si="110"/>
        <v>0</v>
      </c>
      <c r="K311" s="207" t="s">
        <v>3144</v>
      </c>
      <c r="L311" s="62"/>
      <c r="M311" s="212" t="s">
        <v>22</v>
      </c>
      <c r="N311" s="213" t="s">
        <v>50</v>
      </c>
      <c r="O311" s="43"/>
      <c r="P311" s="214">
        <f t="shared" si="111"/>
        <v>0</v>
      </c>
      <c r="Q311" s="214">
        <v>0</v>
      </c>
      <c r="R311" s="214">
        <f t="shared" si="112"/>
        <v>0</v>
      </c>
      <c r="S311" s="214">
        <v>0</v>
      </c>
      <c r="T311" s="215">
        <f t="shared" si="113"/>
        <v>0</v>
      </c>
      <c r="AR311" s="25" t="s">
        <v>588</v>
      </c>
      <c r="AT311" s="25" t="s">
        <v>230</v>
      </c>
      <c r="AU311" s="25" t="s">
        <v>24</v>
      </c>
      <c r="AY311" s="25" t="s">
        <v>228</v>
      </c>
      <c r="BE311" s="216">
        <f t="shared" si="114"/>
        <v>0</v>
      </c>
      <c r="BF311" s="216">
        <f t="shared" si="115"/>
        <v>0</v>
      </c>
      <c r="BG311" s="216">
        <f t="shared" si="116"/>
        <v>0</v>
      </c>
      <c r="BH311" s="216">
        <f t="shared" si="117"/>
        <v>0</v>
      </c>
      <c r="BI311" s="216">
        <f t="shared" si="118"/>
        <v>0</v>
      </c>
      <c r="BJ311" s="25" t="s">
        <v>24</v>
      </c>
      <c r="BK311" s="216">
        <f t="shared" si="119"/>
        <v>0</v>
      </c>
      <c r="BL311" s="25" t="s">
        <v>588</v>
      </c>
      <c r="BM311" s="25" t="s">
        <v>6892</v>
      </c>
    </row>
    <row r="312" spans="2:65" s="1" customFormat="1" ht="22.5" customHeight="1">
      <c r="B312" s="42"/>
      <c r="C312" s="205" t="s">
        <v>1425</v>
      </c>
      <c r="D312" s="205" t="s">
        <v>230</v>
      </c>
      <c r="E312" s="206" t="s">
        <v>6893</v>
      </c>
      <c r="F312" s="207" t="s">
        <v>6894</v>
      </c>
      <c r="G312" s="208" t="s">
        <v>852</v>
      </c>
      <c r="H312" s="209">
        <v>1</v>
      </c>
      <c r="I312" s="210"/>
      <c r="J312" s="211">
        <f t="shared" si="110"/>
        <v>0</v>
      </c>
      <c r="K312" s="207" t="s">
        <v>3144</v>
      </c>
      <c r="L312" s="62"/>
      <c r="M312" s="212" t="s">
        <v>22</v>
      </c>
      <c r="N312" s="213" t="s">
        <v>50</v>
      </c>
      <c r="O312" s="43"/>
      <c r="P312" s="214">
        <f t="shared" si="111"/>
        <v>0</v>
      </c>
      <c r="Q312" s="214">
        <v>0</v>
      </c>
      <c r="R312" s="214">
        <f t="shared" si="112"/>
        <v>0</v>
      </c>
      <c r="S312" s="214">
        <v>0</v>
      </c>
      <c r="T312" s="215">
        <f t="shared" si="113"/>
        <v>0</v>
      </c>
      <c r="AR312" s="25" t="s">
        <v>588</v>
      </c>
      <c r="AT312" s="25" t="s">
        <v>230</v>
      </c>
      <c r="AU312" s="25" t="s">
        <v>24</v>
      </c>
      <c r="AY312" s="25" t="s">
        <v>228</v>
      </c>
      <c r="BE312" s="216">
        <f t="shared" si="114"/>
        <v>0</v>
      </c>
      <c r="BF312" s="216">
        <f t="shared" si="115"/>
        <v>0</v>
      </c>
      <c r="BG312" s="216">
        <f t="shared" si="116"/>
        <v>0</v>
      </c>
      <c r="BH312" s="216">
        <f t="shared" si="117"/>
        <v>0</v>
      </c>
      <c r="BI312" s="216">
        <f t="shared" si="118"/>
        <v>0</v>
      </c>
      <c r="BJ312" s="25" t="s">
        <v>24</v>
      </c>
      <c r="BK312" s="216">
        <f t="shared" si="119"/>
        <v>0</v>
      </c>
      <c r="BL312" s="25" t="s">
        <v>588</v>
      </c>
      <c r="BM312" s="25" t="s">
        <v>6895</v>
      </c>
    </row>
    <row r="313" spans="2:65" s="1" customFormat="1" ht="22.5" customHeight="1">
      <c r="B313" s="42"/>
      <c r="C313" s="205" t="s">
        <v>1430</v>
      </c>
      <c r="D313" s="205" t="s">
        <v>230</v>
      </c>
      <c r="E313" s="206" t="s">
        <v>6896</v>
      </c>
      <c r="F313" s="207" t="s">
        <v>6897</v>
      </c>
      <c r="G313" s="208" t="s">
        <v>852</v>
      </c>
      <c r="H313" s="209">
        <v>4</v>
      </c>
      <c r="I313" s="210"/>
      <c r="J313" s="211">
        <f t="shared" si="110"/>
        <v>0</v>
      </c>
      <c r="K313" s="207" t="s">
        <v>3144</v>
      </c>
      <c r="L313" s="62"/>
      <c r="M313" s="212" t="s">
        <v>22</v>
      </c>
      <c r="N313" s="213" t="s">
        <v>50</v>
      </c>
      <c r="O313" s="43"/>
      <c r="P313" s="214">
        <f t="shared" si="111"/>
        <v>0</v>
      </c>
      <c r="Q313" s="214">
        <v>0</v>
      </c>
      <c r="R313" s="214">
        <f t="shared" si="112"/>
        <v>0</v>
      </c>
      <c r="S313" s="214">
        <v>0</v>
      </c>
      <c r="T313" s="215">
        <f t="shared" si="113"/>
        <v>0</v>
      </c>
      <c r="AR313" s="25" t="s">
        <v>588</v>
      </c>
      <c r="AT313" s="25" t="s">
        <v>230</v>
      </c>
      <c r="AU313" s="25" t="s">
        <v>24</v>
      </c>
      <c r="AY313" s="25" t="s">
        <v>228</v>
      </c>
      <c r="BE313" s="216">
        <f t="shared" si="114"/>
        <v>0</v>
      </c>
      <c r="BF313" s="216">
        <f t="shared" si="115"/>
        <v>0</v>
      </c>
      <c r="BG313" s="216">
        <f t="shared" si="116"/>
        <v>0</v>
      </c>
      <c r="BH313" s="216">
        <f t="shared" si="117"/>
        <v>0</v>
      </c>
      <c r="BI313" s="216">
        <f t="shared" si="118"/>
        <v>0</v>
      </c>
      <c r="BJ313" s="25" t="s">
        <v>24</v>
      </c>
      <c r="BK313" s="216">
        <f t="shared" si="119"/>
        <v>0</v>
      </c>
      <c r="BL313" s="25" t="s">
        <v>588</v>
      </c>
      <c r="BM313" s="25" t="s">
        <v>6898</v>
      </c>
    </row>
    <row r="314" spans="2:65" s="1" customFormat="1" ht="22.5" customHeight="1">
      <c r="B314" s="42"/>
      <c r="C314" s="205" t="s">
        <v>1435</v>
      </c>
      <c r="D314" s="205" t="s">
        <v>230</v>
      </c>
      <c r="E314" s="206" t="s">
        <v>6899</v>
      </c>
      <c r="F314" s="207" t="s">
        <v>6900</v>
      </c>
      <c r="G314" s="208" t="s">
        <v>6345</v>
      </c>
      <c r="H314" s="209">
        <v>3</v>
      </c>
      <c r="I314" s="210"/>
      <c r="J314" s="211">
        <f t="shared" si="110"/>
        <v>0</v>
      </c>
      <c r="K314" s="207" t="s">
        <v>3144</v>
      </c>
      <c r="L314" s="62"/>
      <c r="M314" s="212" t="s">
        <v>22</v>
      </c>
      <c r="N314" s="213" t="s">
        <v>50</v>
      </c>
      <c r="O314" s="43"/>
      <c r="P314" s="214">
        <f t="shared" si="111"/>
        <v>0</v>
      </c>
      <c r="Q314" s="214">
        <v>0</v>
      </c>
      <c r="R314" s="214">
        <f t="shared" si="112"/>
        <v>0</v>
      </c>
      <c r="S314" s="214">
        <v>0</v>
      </c>
      <c r="T314" s="215">
        <f t="shared" si="113"/>
        <v>0</v>
      </c>
      <c r="AR314" s="25" t="s">
        <v>588</v>
      </c>
      <c r="AT314" s="25" t="s">
        <v>230</v>
      </c>
      <c r="AU314" s="25" t="s">
        <v>24</v>
      </c>
      <c r="AY314" s="25" t="s">
        <v>228</v>
      </c>
      <c r="BE314" s="216">
        <f t="shared" si="114"/>
        <v>0</v>
      </c>
      <c r="BF314" s="216">
        <f t="shared" si="115"/>
        <v>0</v>
      </c>
      <c r="BG314" s="216">
        <f t="shared" si="116"/>
        <v>0</v>
      </c>
      <c r="BH314" s="216">
        <f t="shared" si="117"/>
        <v>0</v>
      </c>
      <c r="BI314" s="216">
        <f t="shared" si="118"/>
        <v>0</v>
      </c>
      <c r="BJ314" s="25" t="s">
        <v>24</v>
      </c>
      <c r="BK314" s="216">
        <f t="shared" si="119"/>
        <v>0</v>
      </c>
      <c r="BL314" s="25" t="s">
        <v>588</v>
      </c>
      <c r="BM314" s="25" t="s">
        <v>6901</v>
      </c>
    </row>
    <row r="315" spans="2:65" s="11" customFormat="1" ht="37.35" customHeight="1">
      <c r="B315" s="188"/>
      <c r="C315" s="189"/>
      <c r="D315" s="202" t="s">
        <v>78</v>
      </c>
      <c r="E315" s="296" t="s">
        <v>3251</v>
      </c>
      <c r="F315" s="296" t="s">
        <v>6902</v>
      </c>
      <c r="G315" s="189"/>
      <c r="H315" s="189"/>
      <c r="I315" s="192"/>
      <c r="J315" s="297">
        <f>BK315</f>
        <v>0</v>
      </c>
      <c r="K315" s="189"/>
      <c r="L315" s="194"/>
      <c r="M315" s="195"/>
      <c r="N315" s="196"/>
      <c r="O315" s="196"/>
      <c r="P315" s="197">
        <f>SUM(P316:P321)</f>
        <v>0</v>
      </c>
      <c r="Q315" s="196"/>
      <c r="R315" s="197">
        <f>SUM(R316:R321)</f>
        <v>0</v>
      </c>
      <c r="S315" s="196"/>
      <c r="T315" s="198">
        <f>SUM(T316:T321)</f>
        <v>0</v>
      </c>
      <c r="AR315" s="199" t="s">
        <v>101</v>
      </c>
      <c r="AT315" s="200" t="s">
        <v>78</v>
      </c>
      <c r="AU315" s="200" t="s">
        <v>79</v>
      </c>
      <c r="AY315" s="199" t="s">
        <v>228</v>
      </c>
      <c r="BK315" s="201">
        <f>SUM(BK316:BK321)</f>
        <v>0</v>
      </c>
    </row>
    <row r="316" spans="2:65" s="1" customFormat="1" ht="22.5" customHeight="1">
      <c r="B316" s="42"/>
      <c r="C316" s="205" t="s">
        <v>1440</v>
      </c>
      <c r="D316" s="205" t="s">
        <v>230</v>
      </c>
      <c r="E316" s="206" t="s">
        <v>6903</v>
      </c>
      <c r="F316" s="207" t="s">
        <v>6904</v>
      </c>
      <c r="G316" s="208" t="s">
        <v>852</v>
      </c>
      <c r="H316" s="209">
        <v>235</v>
      </c>
      <c r="I316" s="210"/>
      <c r="J316" s="211">
        <f t="shared" ref="J316:J321" si="120">ROUND(I316*H316,2)</f>
        <v>0</v>
      </c>
      <c r="K316" s="207" t="s">
        <v>3144</v>
      </c>
      <c r="L316" s="62"/>
      <c r="M316" s="212" t="s">
        <v>22</v>
      </c>
      <c r="N316" s="213" t="s">
        <v>50</v>
      </c>
      <c r="O316" s="43"/>
      <c r="P316" s="214">
        <f t="shared" ref="P316:P321" si="121">O316*H316</f>
        <v>0</v>
      </c>
      <c r="Q316" s="214">
        <v>0</v>
      </c>
      <c r="R316" s="214">
        <f t="shared" ref="R316:R321" si="122">Q316*H316</f>
        <v>0</v>
      </c>
      <c r="S316" s="214">
        <v>0</v>
      </c>
      <c r="T316" s="215">
        <f t="shared" ref="T316:T321" si="123">S316*H316</f>
        <v>0</v>
      </c>
      <c r="AR316" s="25" t="s">
        <v>588</v>
      </c>
      <c r="AT316" s="25" t="s">
        <v>230</v>
      </c>
      <c r="AU316" s="25" t="s">
        <v>24</v>
      </c>
      <c r="AY316" s="25" t="s">
        <v>228</v>
      </c>
      <c r="BE316" s="216">
        <f t="shared" ref="BE316:BE321" si="124">IF(N316="základní",J316,0)</f>
        <v>0</v>
      </c>
      <c r="BF316" s="216">
        <f t="shared" ref="BF316:BF321" si="125">IF(N316="snížená",J316,0)</f>
        <v>0</v>
      </c>
      <c r="BG316" s="216">
        <f t="shared" ref="BG316:BG321" si="126">IF(N316="zákl. přenesená",J316,0)</f>
        <v>0</v>
      </c>
      <c r="BH316" s="216">
        <f t="shared" ref="BH316:BH321" si="127">IF(N316="sníž. přenesená",J316,0)</f>
        <v>0</v>
      </c>
      <c r="BI316" s="216">
        <f t="shared" ref="BI316:BI321" si="128">IF(N316="nulová",J316,0)</f>
        <v>0</v>
      </c>
      <c r="BJ316" s="25" t="s">
        <v>24</v>
      </c>
      <c r="BK316" s="216">
        <f t="shared" ref="BK316:BK321" si="129">ROUND(I316*H316,2)</f>
        <v>0</v>
      </c>
      <c r="BL316" s="25" t="s">
        <v>588</v>
      </c>
      <c r="BM316" s="25" t="s">
        <v>6905</v>
      </c>
    </row>
    <row r="317" spans="2:65" s="1" customFormat="1" ht="22.5" customHeight="1">
      <c r="B317" s="42"/>
      <c r="C317" s="205" t="s">
        <v>1446</v>
      </c>
      <c r="D317" s="205" t="s">
        <v>230</v>
      </c>
      <c r="E317" s="206" t="s">
        <v>6906</v>
      </c>
      <c r="F317" s="207" t="s">
        <v>6907</v>
      </c>
      <c r="G317" s="208" t="s">
        <v>852</v>
      </c>
      <c r="H317" s="209">
        <v>58</v>
      </c>
      <c r="I317" s="210"/>
      <c r="J317" s="211">
        <f t="shared" si="120"/>
        <v>0</v>
      </c>
      <c r="K317" s="207" t="s">
        <v>3144</v>
      </c>
      <c r="L317" s="62"/>
      <c r="M317" s="212" t="s">
        <v>22</v>
      </c>
      <c r="N317" s="213" t="s">
        <v>50</v>
      </c>
      <c r="O317" s="43"/>
      <c r="P317" s="214">
        <f t="shared" si="121"/>
        <v>0</v>
      </c>
      <c r="Q317" s="214">
        <v>0</v>
      </c>
      <c r="R317" s="214">
        <f t="shared" si="122"/>
        <v>0</v>
      </c>
      <c r="S317" s="214">
        <v>0</v>
      </c>
      <c r="T317" s="215">
        <f t="shared" si="123"/>
        <v>0</v>
      </c>
      <c r="AR317" s="25" t="s">
        <v>588</v>
      </c>
      <c r="AT317" s="25" t="s">
        <v>230</v>
      </c>
      <c r="AU317" s="25" t="s">
        <v>24</v>
      </c>
      <c r="AY317" s="25" t="s">
        <v>228</v>
      </c>
      <c r="BE317" s="216">
        <f t="shared" si="124"/>
        <v>0</v>
      </c>
      <c r="BF317" s="216">
        <f t="shared" si="125"/>
        <v>0</v>
      </c>
      <c r="BG317" s="216">
        <f t="shared" si="126"/>
        <v>0</v>
      </c>
      <c r="BH317" s="216">
        <f t="shared" si="127"/>
        <v>0</v>
      </c>
      <c r="BI317" s="216">
        <f t="shared" si="128"/>
        <v>0</v>
      </c>
      <c r="BJ317" s="25" t="s">
        <v>24</v>
      </c>
      <c r="BK317" s="216">
        <f t="shared" si="129"/>
        <v>0</v>
      </c>
      <c r="BL317" s="25" t="s">
        <v>588</v>
      </c>
      <c r="BM317" s="25" t="s">
        <v>6908</v>
      </c>
    </row>
    <row r="318" spans="2:65" s="1" customFormat="1" ht="22.5" customHeight="1">
      <c r="B318" s="42"/>
      <c r="C318" s="205" t="s">
        <v>4644</v>
      </c>
      <c r="D318" s="205" t="s">
        <v>230</v>
      </c>
      <c r="E318" s="206" t="s">
        <v>6909</v>
      </c>
      <c r="F318" s="207" t="s">
        <v>6910</v>
      </c>
      <c r="G318" s="208" t="s">
        <v>852</v>
      </c>
      <c r="H318" s="209">
        <v>10</v>
      </c>
      <c r="I318" s="210"/>
      <c r="J318" s="211">
        <f t="shared" si="120"/>
        <v>0</v>
      </c>
      <c r="K318" s="207" t="s">
        <v>3144</v>
      </c>
      <c r="L318" s="62"/>
      <c r="M318" s="212" t="s">
        <v>22</v>
      </c>
      <c r="N318" s="213" t="s">
        <v>50</v>
      </c>
      <c r="O318" s="43"/>
      <c r="P318" s="214">
        <f t="shared" si="121"/>
        <v>0</v>
      </c>
      <c r="Q318" s="214">
        <v>0</v>
      </c>
      <c r="R318" s="214">
        <f t="shared" si="122"/>
        <v>0</v>
      </c>
      <c r="S318" s="214">
        <v>0</v>
      </c>
      <c r="T318" s="215">
        <f t="shared" si="123"/>
        <v>0</v>
      </c>
      <c r="AR318" s="25" t="s">
        <v>588</v>
      </c>
      <c r="AT318" s="25" t="s">
        <v>230</v>
      </c>
      <c r="AU318" s="25" t="s">
        <v>24</v>
      </c>
      <c r="AY318" s="25" t="s">
        <v>228</v>
      </c>
      <c r="BE318" s="216">
        <f t="shared" si="124"/>
        <v>0</v>
      </c>
      <c r="BF318" s="216">
        <f t="shared" si="125"/>
        <v>0</v>
      </c>
      <c r="BG318" s="216">
        <f t="shared" si="126"/>
        <v>0</v>
      </c>
      <c r="BH318" s="216">
        <f t="shared" si="127"/>
        <v>0</v>
      </c>
      <c r="BI318" s="216">
        <f t="shared" si="128"/>
        <v>0</v>
      </c>
      <c r="BJ318" s="25" t="s">
        <v>24</v>
      </c>
      <c r="BK318" s="216">
        <f t="shared" si="129"/>
        <v>0</v>
      </c>
      <c r="BL318" s="25" t="s">
        <v>588</v>
      </c>
      <c r="BM318" s="25" t="s">
        <v>6911</v>
      </c>
    </row>
    <row r="319" spans="2:65" s="1" customFormat="1" ht="22.5" customHeight="1">
      <c r="B319" s="42"/>
      <c r="C319" s="205" t="s">
        <v>1455</v>
      </c>
      <c r="D319" s="205" t="s">
        <v>230</v>
      </c>
      <c r="E319" s="206" t="s">
        <v>6912</v>
      </c>
      <c r="F319" s="207" t="s">
        <v>6913</v>
      </c>
      <c r="G319" s="208" t="s">
        <v>852</v>
      </c>
      <c r="H319" s="209">
        <v>3</v>
      </c>
      <c r="I319" s="210"/>
      <c r="J319" s="211">
        <f t="shared" si="120"/>
        <v>0</v>
      </c>
      <c r="K319" s="207" t="s">
        <v>3144</v>
      </c>
      <c r="L319" s="62"/>
      <c r="M319" s="212" t="s">
        <v>22</v>
      </c>
      <c r="N319" s="213" t="s">
        <v>50</v>
      </c>
      <c r="O319" s="43"/>
      <c r="P319" s="214">
        <f t="shared" si="121"/>
        <v>0</v>
      </c>
      <c r="Q319" s="214">
        <v>0</v>
      </c>
      <c r="R319" s="214">
        <f t="shared" si="122"/>
        <v>0</v>
      </c>
      <c r="S319" s="214">
        <v>0</v>
      </c>
      <c r="T319" s="215">
        <f t="shared" si="123"/>
        <v>0</v>
      </c>
      <c r="AR319" s="25" t="s">
        <v>588</v>
      </c>
      <c r="AT319" s="25" t="s">
        <v>230</v>
      </c>
      <c r="AU319" s="25" t="s">
        <v>24</v>
      </c>
      <c r="AY319" s="25" t="s">
        <v>228</v>
      </c>
      <c r="BE319" s="216">
        <f t="shared" si="124"/>
        <v>0</v>
      </c>
      <c r="BF319" s="216">
        <f t="shared" si="125"/>
        <v>0</v>
      </c>
      <c r="BG319" s="216">
        <f t="shared" si="126"/>
        <v>0</v>
      </c>
      <c r="BH319" s="216">
        <f t="shared" si="127"/>
        <v>0</v>
      </c>
      <c r="BI319" s="216">
        <f t="shared" si="128"/>
        <v>0</v>
      </c>
      <c r="BJ319" s="25" t="s">
        <v>24</v>
      </c>
      <c r="BK319" s="216">
        <f t="shared" si="129"/>
        <v>0</v>
      </c>
      <c r="BL319" s="25" t="s">
        <v>588</v>
      </c>
      <c r="BM319" s="25" t="s">
        <v>6914</v>
      </c>
    </row>
    <row r="320" spans="2:65" s="1" customFormat="1" ht="22.5" customHeight="1">
      <c r="B320" s="42"/>
      <c r="C320" s="205" t="s">
        <v>4651</v>
      </c>
      <c r="D320" s="205" t="s">
        <v>230</v>
      </c>
      <c r="E320" s="206" t="s">
        <v>6915</v>
      </c>
      <c r="F320" s="207" t="s">
        <v>6916</v>
      </c>
      <c r="G320" s="208" t="s">
        <v>852</v>
      </c>
      <c r="H320" s="209">
        <v>12</v>
      </c>
      <c r="I320" s="210"/>
      <c r="J320" s="211">
        <f t="shared" si="120"/>
        <v>0</v>
      </c>
      <c r="K320" s="207" t="s">
        <v>3144</v>
      </c>
      <c r="L320" s="62"/>
      <c r="M320" s="212" t="s">
        <v>22</v>
      </c>
      <c r="N320" s="213" t="s">
        <v>50</v>
      </c>
      <c r="O320" s="43"/>
      <c r="P320" s="214">
        <f t="shared" si="121"/>
        <v>0</v>
      </c>
      <c r="Q320" s="214">
        <v>0</v>
      </c>
      <c r="R320" s="214">
        <f t="shared" si="122"/>
        <v>0</v>
      </c>
      <c r="S320" s="214">
        <v>0</v>
      </c>
      <c r="T320" s="215">
        <f t="shared" si="123"/>
        <v>0</v>
      </c>
      <c r="AR320" s="25" t="s">
        <v>588</v>
      </c>
      <c r="AT320" s="25" t="s">
        <v>230</v>
      </c>
      <c r="AU320" s="25" t="s">
        <v>24</v>
      </c>
      <c r="AY320" s="25" t="s">
        <v>228</v>
      </c>
      <c r="BE320" s="216">
        <f t="shared" si="124"/>
        <v>0</v>
      </c>
      <c r="BF320" s="216">
        <f t="shared" si="125"/>
        <v>0</v>
      </c>
      <c r="BG320" s="216">
        <f t="shared" si="126"/>
        <v>0</v>
      </c>
      <c r="BH320" s="216">
        <f t="shared" si="127"/>
        <v>0</v>
      </c>
      <c r="BI320" s="216">
        <f t="shared" si="128"/>
        <v>0</v>
      </c>
      <c r="BJ320" s="25" t="s">
        <v>24</v>
      </c>
      <c r="BK320" s="216">
        <f t="shared" si="129"/>
        <v>0</v>
      </c>
      <c r="BL320" s="25" t="s">
        <v>588</v>
      </c>
      <c r="BM320" s="25" t="s">
        <v>6917</v>
      </c>
    </row>
    <row r="321" spans="2:65" s="1" customFormat="1" ht="22.5" customHeight="1">
      <c r="B321" s="42"/>
      <c r="C321" s="205" t="s">
        <v>1460</v>
      </c>
      <c r="D321" s="205" t="s">
        <v>230</v>
      </c>
      <c r="E321" s="206" t="s">
        <v>6918</v>
      </c>
      <c r="F321" s="207" t="s">
        <v>6594</v>
      </c>
      <c r="G321" s="208" t="s">
        <v>852</v>
      </c>
      <c r="H321" s="209">
        <v>150</v>
      </c>
      <c r="I321" s="210"/>
      <c r="J321" s="211">
        <f t="shared" si="120"/>
        <v>0</v>
      </c>
      <c r="K321" s="207" t="s">
        <v>3144</v>
      </c>
      <c r="L321" s="62"/>
      <c r="M321" s="212" t="s">
        <v>22</v>
      </c>
      <c r="N321" s="213" t="s">
        <v>50</v>
      </c>
      <c r="O321" s="43"/>
      <c r="P321" s="214">
        <f t="shared" si="121"/>
        <v>0</v>
      </c>
      <c r="Q321" s="214">
        <v>0</v>
      </c>
      <c r="R321" s="214">
        <f t="shared" si="122"/>
        <v>0</v>
      </c>
      <c r="S321" s="214">
        <v>0</v>
      </c>
      <c r="T321" s="215">
        <f t="shared" si="123"/>
        <v>0</v>
      </c>
      <c r="AR321" s="25" t="s">
        <v>588</v>
      </c>
      <c r="AT321" s="25" t="s">
        <v>230</v>
      </c>
      <c r="AU321" s="25" t="s">
        <v>24</v>
      </c>
      <c r="AY321" s="25" t="s">
        <v>228</v>
      </c>
      <c r="BE321" s="216">
        <f t="shared" si="124"/>
        <v>0</v>
      </c>
      <c r="BF321" s="216">
        <f t="shared" si="125"/>
        <v>0</v>
      </c>
      <c r="BG321" s="216">
        <f t="shared" si="126"/>
        <v>0</v>
      </c>
      <c r="BH321" s="216">
        <f t="shared" si="127"/>
        <v>0</v>
      </c>
      <c r="BI321" s="216">
        <f t="shared" si="128"/>
        <v>0</v>
      </c>
      <c r="BJ321" s="25" t="s">
        <v>24</v>
      </c>
      <c r="BK321" s="216">
        <f t="shared" si="129"/>
        <v>0</v>
      </c>
      <c r="BL321" s="25" t="s">
        <v>588</v>
      </c>
      <c r="BM321" s="25" t="s">
        <v>6919</v>
      </c>
    </row>
    <row r="322" spans="2:65" s="11" customFormat="1" ht="37.35" customHeight="1">
      <c r="B322" s="188"/>
      <c r="C322" s="189"/>
      <c r="D322" s="202" t="s">
        <v>78</v>
      </c>
      <c r="E322" s="296" t="s">
        <v>3256</v>
      </c>
      <c r="F322" s="296" t="s">
        <v>3595</v>
      </c>
      <c r="G322" s="189"/>
      <c r="H322" s="189"/>
      <c r="I322" s="192"/>
      <c r="J322" s="297">
        <f>BK322</f>
        <v>0</v>
      </c>
      <c r="K322" s="189"/>
      <c r="L322" s="194"/>
      <c r="M322" s="195"/>
      <c r="N322" s="196"/>
      <c r="O322" s="196"/>
      <c r="P322" s="197">
        <f>SUM(P323:P326)</f>
        <v>0</v>
      </c>
      <c r="Q322" s="196"/>
      <c r="R322" s="197">
        <f>SUM(R323:R326)</f>
        <v>0</v>
      </c>
      <c r="S322" s="196"/>
      <c r="T322" s="198">
        <f>SUM(T323:T326)</f>
        <v>0</v>
      </c>
      <c r="AR322" s="199" t="s">
        <v>101</v>
      </c>
      <c r="AT322" s="200" t="s">
        <v>78</v>
      </c>
      <c r="AU322" s="200" t="s">
        <v>79</v>
      </c>
      <c r="AY322" s="199" t="s">
        <v>228</v>
      </c>
      <c r="BK322" s="201">
        <f>SUM(BK323:BK326)</f>
        <v>0</v>
      </c>
    </row>
    <row r="323" spans="2:65" s="1" customFormat="1" ht="22.5" customHeight="1">
      <c r="B323" s="42"/>
      <c r="C323" s="205" t="s">
        <v>4657</v>
      </c>
      <c r="D323" s="205" t="s">
        <v>230</v>
      </c>
      <c r="E323" s="206" t="s">
        <v>6920</v>
      </c>
      <c r="F323" s="207" t="s">
        <v>6921</v>
      </c>
      <c r="G323" s="208" t="s">
        <v>852</v>
      </c>
      <c r="H323" s="209">
        <v>1</v>
      </c>
      <c r="I323" s="210"/>
      <c r="J323" s="211">
        <f>ROUND(I323*H323,2)</f>
        <v>0</v>
      </c>
      <c r="K323" s="207" t="s">
        <v>3144</v>
      </c>
      <c r="L323" s="62"/>
      <c r="M323" s="212" t="s">
        <v>22</v>
      </c>
      <c r="N323" s="213" t="s">
        <v>50</v>
      </c>
      <c r="O323" s="43"/>
      <c r="P323" s="214">
        <f>O323*H323</f>
        <v>0</v>
      </c>
      <c r="Q323" s="214">
        <v>0</v>
      </c>
      <c r="R323" s="214">
        <f>Q323*H323</f>
        <v>0</v>
      </c>
      <c r="S323" s="214">
        <v>0</v>
      </c>
      <c r="T323" s="215">
        <f>S323*H323</f>
        <v>0</v>
      </c>
      <c r="AR323" s="25" t="s">
        <v>588</v>
      </c>
      <c r="AT323" s="25" t="s">
        <v>230</v>
      </c>
      <c r="AU323" s="25" t="s">
        <v>24</v>
      </c>
      <c r="AY323" s="25" t="s">
        <v>228</v>
      </c>
      <c r="BE323" s="216">
        <f>IF(N323="základní",J323,0)</f>
        <v>0</v>
      </c>
      <c r="BF323" s="216">
        <f>IF(N323="snížená",J323,0)</f>
        <v>0</v>
      </c>
      <c r="BG323" s="216">
        <f>IF(N323="zákl. přenesená",J323,0)</f>
        <v>0</v>
      </c>
      <c r="BH323" s="216">
        <f>IF(N323="sníž. přenesená",J323,0)</f>
        <v>0</v>
      </c>
      <c r="BI323" s="216">
        <f>IF(N323="nulová",J323,0)</f>
        <v>0</v>
      </c>
      <c r="BJ323" s="25" t="s">
        <v>24</v>
      </c>
      <c r="BK323" s="216">
        <f>ROUND(I323*H323,2)</f>
        <v>0</v>
      </c>
      <c r="BL323" s="25" t="s">
        <v>588</v>
      </c>
      <c r="BM323" s="25" t="s">
        <v>6922</v>
      </c>
    </row>
    <row r="324" spans="2:65" s="1" customFormat="1" ht="22.5" customHeight="1">
      <c r="B324" s="42"/>
      <c r="C324" s="205" t="s">
        <v>1466</v>
      </c>
      <c r="D324" s="205" t="s">
        <v>230</v>
      </c>
      <c r="E324" s="206" t="s">
        <v>6923</v>
      </c>
      <c r="F324" s="207" t="s">
        <v>6924</v>
      </c>
      <c r="G324" s="208" t="s">
        <v>852</v>
      </c>
      <c r="H324" s="209">
        <v>1</v>
      </c>
      <c r="I324" s="210"/>
      <c r="J324" s="211">
        <f>ROUND(I324*H324,2)</f>
        <v>0</v>
      </c>
      <c r="K324" s="207" t="s">
        <v>3144</v>
      </c>
      <c r="L324" s="62"/>
      <c r="M324" s="212" t="s">
        <v>22</v>
      </c>
      <c r="N324" s="213" t="s">
        <v>50</v>
      </c>
      <c r="O324" s="43"/>
      <c r="P324" s="214">
        <f>O324*H324</f>
        <v>0</v>
      </c>
      <c r="Q324" s="214">
        <v>0</v>
      </c>
      <c r="R324" s="214">
        <f>Q324*H324</f>
        <v>0</v>
      </c>
      <c r="S324" s="214">
        <v>0</v>
      </c>
      <c r="T324" s="215">
        <f>S324*H324</f>
        <v>0</v>
      </c>
      <c r="AR324" s="25" t="s">
        <v>588</v>
      </c>
      <c r="AT324" s="25" t="s">
        <v>230</v>
      </c>
      <c r="AU324" s="25" t="s">
        <v>24</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588</v>
      </c>
      <c r="BM324" s="25" t="s">
        <v>6925</v>
      </c>
    </row>
    <row r="325" spans="2:65" s="1" customFormat="1" ht="22.5" customHeight="1">
      <c r="B325" s="42"/>
      <c r="C325" s="205" t="s">
        <v>1471</v>
      </c>
      <c r="D325" s="205" t="s">
        <v>230</v>
      </c>
      <c r="E325" s="206" t="s">
        <v>6926</v>
      </c>
      <c r="F325" s="207" t="s">
        <v>6927</v>
      </c>
      <c r="G325" s="208" t="s">
        <v>3542</v>
      </c>
      <c r="H325" s="209">
        <v>20</v>
      </c>
      <c r="I325" s="210"/>
      <c r="J325" s="211">
        <f>ROUND(I325*H325,2)</f>
        <v>0</v>
      </c>
      <c r="K325" s="207" t="s">
        <v>3144</v>
      </c>
      <c r="L325" s="62"/>
      <c r="M325" s="212" t="s">
        <v>22</v>
      </c>
      <c r="N325" s="213" t="s">
        <v>50</v>
      </c>
      <c r="O325" s="43"/>
      <c r="P325" s="214">
        <f>O325*H325</f>
        <v>0</v>
      </c>
      <c r="Q325" s="214">
        <v>0</v>
      </c>
      <c r="R325" s="214">
        <f>Q325*H325</f>
        <v>0</v>
      </c>
      <c r="S325" s="214">
        <v>0</v>
      </c>
      <c r="T325" s="215">
        <f>S325*H325</f>
        <v>0</v>
      </c>
      <c r="AR325" s="25" t="s">
        <v>588</v>
      </c>
      <c r="AT325" s="25" t="s">
        <v>230</v>
      </c>
      <c r="AU325" s="25" t="s">
        <v>24</v>
      </c>
      <c r="AY325" s="25" t="s">
        <v>228</v>
      </c>
      <c r="BE325" s="216">
        <f>IF(N325="základní",J325,0)</f>
        <v>0</v>
      </c>
      <c r="BF325" s="216">
        <f>IF(N325="snížená",J325,0)</f>
        <v>0</v>
      </c>
      <c r="BG325" s="216">
        <f>IF(N325="zákl. přenesená",J325,0)</f>
        <v>0</v>
      </c>
      <c r="BH325" s="216">
        <f>IF(N325="sníž. přenesená",J325,0)</f>
        <v>0</v>
      </c>
      <c r="BI325" s="216">
        <f>IF(N325="nulová",J325,0)</f>
        <v>0</v>
      </c>
      <c r="BJ325" s="25" t="s">
        <v>24</v>
      </c>
      <c r="BK325" s="216">
        <f>ROUND(I325*H325,2)</f>
        <v>0</v>
      </c>
      <c r="BL325" s="25" t="s">
        <v>588</v>
      </c>
      <c r="BM325" s="25" t="s">
        <v>6928</v>
      </c>
    </row>
    <row r="326" spans="2:65" s="1" customFormat="1" ht="22.5" customHeight="1">
      <c r="B326" s="42"/>
      <c r="C326" s="205" t="s">
        <v>1476</v>
      </c>
      <c r="D326" s="205" t="s">
        <v>230</v>
      </c>
      <c r="E326" s="206" t="s">
        <v>6929</v>
      </c>
      <c r="F326" s="207" t="s">
        <v>6930</v>
      </c>
      <c r="G326" s="208" t="s">
        <v>852</v>
      </c>
      <c r="H326" s="209">
        <v>1</v>
      </c>
      <c r="I326" s="210"/>
      <c r="J326" s="211">
        <f>ROUND(I326*H326,2)</f>
        <v>0</v>
      </c>
      <c r="K326" s="207" t="s">
        <v>3144</v>
      </c>
      <c r="L326" s="62"/>
      <c r="M326" s="212" t="s">
        <v>22</v>
      </c>
      <c r="N326" s="290" t="s">
        <v>50</v>
      </c>
      <c r="O326" s="291"/>
      <c r="P326" s="292">
        <f>O326*H326</f>
        <v>0</v>
      </c>
      <c r="Q326" s="292">
        <v>0</v>
      </c>
      <c r="R326" s="292">
        <f>Q326*H326</f>
        <v>0</v>
      </c>
      <c r="S326" s="292">
        <v>0</v>
      </c>
      <c r="T326" s="293">
        <f>S326*H326</f>
        <v>0</v>
      </c>
      <c r="AR326" s="25" t="s">
        <v>588</v>
      </c>
      <c r="AT326" s="25" t="s">
        <v>230</v>
      </c>
      <c r="AU326" s="25" t="s">
        <v>24</v>
      </c>
      <c r="AY326" s="25" t="s">
        <v>228</v>
      </c>
      <c r="BE326" s="216">
        <f>IF(N326="základní",J326,0)</f>
        <v>0</v>
      </c>
      <c r="BF326" s="216">
        <f>IF(N326="snížená",J326,0)</f>
        <v>0</v>
      </c>
      <c r="BG326" s="216">
        <f>IF(N326="zákl. přenesená",J326,0)</f>
        <v>0</v>
      </c>
      <c r="BH326" s="216">
        <f>IF(N326="sníž. přenesená",J326,0)</f>
        <v>0</v>
      </c>
      <c r="BI326" s="216">
        <f>IF(N326="nulová",J326,0)</f>
        <v>0</v>
      </c>
      <c r="BJ326" s="25" t="s">
        <v>24</v>
      </c>
      <c r="BK326" s="216">
        <f>ROUND(I326*H326,2)</f>
        <v>0</v>
      </c>
      <c r="BL326" s="25" t="s">
        <v>588</v>
      </c>
      <c r="BM326" s="25" t="s">
        <v>6931</v>
      </c>
    </row>
    <row r="327" spans="2:65" s="1" customFormat="1" ht="6.95" customHeight="1">
      <c r="B327" s="57"/>
      <c r="C327" s="58"/>
      <c r="D327" s="58"/>
      <c r="E327" s="58"/>
      <c r="F327" s="58"/>
      <c r="G327" s="58"/>
      <c r="H327" s="58"/>
      <c r="I327" s="149"/>
      <c r="J327" s="58"/>
      <c r="K327" s="58"/>
      <c r="L327" s="62"/>
    </row>
  </sheetData>
  <sheetProtection algorithmName="SHA-512" hashValue="ltxIrcsR/LCPQF87B73bc5tY3DOvTPJOkaCsv14VysdtoFyErJwZThcPqbHqft1Nr5nqMKjaHaPKfUtvd0/LbQ==" saltValue="t+TUsHqJCJkQbJBpRxAUoQ==" spinCount="100000" sheet="1" objects="1" scenarios="1" formatCells="0" formatColumns="0" formatRows="0" sort="0" autoFilter="0"/>
  <autoFilter ref="C95:K326"/>
  <mergeCells count="12">
    <mergeCell ref="G1:H1"/>
    <mergeCell ref="L2:V2"/>
    <mergeCell ref="E49:H49"/>
    <mergeCell ref="E51:H51"/>
    <mergeCell ref="E84:H84"/>
    <mergeCell ref="E86:H86"/>
    <mergeCell ref="E88:H88"/>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26</vt:i4>
      </vt:variant>
      <vt:variant>
        <vt:lpstr>Pojmenované oblasti</vt:lpstr>
      </vt:variant>
      <vt:variant>
        <vt:i4>51</vt:i4>
      </vt:variant>
    </vt:vector>
  </HeadingPairs>
  <TitlesOfParts>
    <vt:vector size="77" baseType="lpstr">
      <vt:lpstr>Rekapitulace stavby</vt:lpstr>
      <vt:lpstr>01.0 - SO 01 - Stavební č...</vt:lpstr>
      <vt:lpstr>01.1 - SO 01 - Zdravotní ...</vt:lpstr>
      <vt:lpstr>01.2A - SO 01.2 - Elektro...</vt:lpstr>
      <vt:lpstr>01.2B - SO 01.2 - Svítidla</vt:lpstr>
      <vt:lpstr>01.2C - SO 01.2 - Hromosvody</vt:lpstr>
      <vt:lpstr>01.3 - SO 01 - Vzduchotec...</vt:lpstr>
      <vt:lpstr>01.4 - SO 01 - Ústřední v...</vt:lpstr>
      <vt:lpstr>01.5 - SO 01 - Slaboproud...</vt:lpstr>
      <vt:lpstr>01.6 - SO 01 - Medicináln...</vt:lpstr>
      <vt:lpstr>01.7 - SO 01 - Potrubní p...</vt:lpstr>
      <vt:lpstr>01.8 - SO 01 - Měření a r...</vt:lpstr>
      <vt:lpstr>SO02 - SO 02 - Areálové z...</vt:lpstr>
      <vt:lpstr>03.1 - Montáž</vt:lpstr>
      <vt:lpstr>03.2 - Rostliny</vt:lpstr>
      <vt:lpstr>03.3 - Závlahy</vt:lpstr>
      <vt:lpstr>SO04 - SO 04 - Areálový r...</vt:lpstr>
      <vt:lpstr>SO05 - SO 05 - Areálový r...</vt:lpstr>
      <vt:lpstr>SO06 - SO 06 - Retence </vt:lpstr>
      <vt:lpstr>SO07 - SO 07 - Areálový t...</vt:lpstr>
      <vt:lpstr>SO08 - SO 08 - Potrubní p...</vt:lpstr>
      <vt:lpstr>SO09 - SO 09 - Areálové e...</vt:lpstr>
      <vt:lpstr>SO11 - SO 11 - Demolice</vt:lpstr>
      <vt:lpstr>SO12 - SO 12 - Vedlejší r...</vt:lpstr>
      <vt:lpstr>SO11a - Terasa</vt:lpstr>
      <vt:lpstr>Pokyny pro vyplnění</vt:lpstr>
      <vt:lpstr>'01.0 - SO 01 - Stavební č...'!Názvy_tisku</vt:lpstr>
      <vt:lpstr>'01.1 - SO 01 - Zdravotní ...'!Názvy_tisku</vt:lpstr>
      <vt:lpstr>'01.2A - SO 01.2 - Elektro...'!Názvy_tisku</vt:lpstr>
      <vt:lpstr>'01.2B - SO 01.2 - Svítidla'!Názvy_tisku</vt:lpstr>
      <vt:lpstr>'01.2C - SO 01.2 - Hromosvody'!Názvy_tisku</vt:lpstr>
      <vt:lpstr>'01.3 - SO 01 - Vzduchotec...'!Názvy_tisku</vt:lpstr>
      <vt:lpstr>'01.4 - SO 01 - Ústřední v...'!Názvy_tisku</vt:lpstr>
      <vt:lpstr>'01.5 - SO 01 - Slaboproud...'!Názvy_tisku</vt:lpstr>
      <vt:lpstr>'01.6 - SO 01 - Medicináln...'!Názvy_tisku</vt:lpstr>
      <vt:lpstr>'01.7 - SO 01 - Potrubní p...'!Názvy_tisku</vt:lpstr>
      <vt:lpstr>'01.8 - SO 01 - Měření a r...'!Názvy_tisku</vt:lpstr>
      <vt:lpstr>'03.1 - Montáž'!Názvy_tisku</vt:lpstr>
      <vt:lpstr>'03.2 - Rostliny'!Názvy_tisku</vt:lpstr>
      <vt:lpstr>'03.3 - Závlahy'!Názvy_tisku</vt:lpstr>
      <vt:lpstr>'Rekapitulace stavby'!Názvy_tisku</vt:lpstr>
      <vt:lpstr>'SO02 - SO 02 - Areálové z...'!Názvy_tisku</vt:lpstr>
      <vt:lpstr>'SO04 - SO 04 - Areálový r...'!Názvy_tisku</vt:lpstr>
      <vt:lpstr>'SO05 - SO 05 - Areálový r...'!Názvy_tisku</vt:lpstr>
      <vt:lpstr>'SO06 - SO 06 - Retence '!Názvy_tisku</vt:lpstr>
      <vt:lpstr>'SO07 - SO 07 - Areálový t...'!Názvy_tisku</vt:lpstr>
      <vt:lpstr>'SO08 - SO 08 - Potrubní p...'!Názvy_tisku</vt:lpstr>
      <vt:lpstr>'SO09 - SO 09 - Areálové e...'!Názvy_tisku</vt:lpstr>
      <vt:lpstr>'SO11 - SO 11 - Demolice'!Názvy_tisku</vt:lpstr>
      <vt:lpstr>'SO11a - Terasa'!Názvy_tisku</vt:lpstr>
      <vt:lpstr>'SO12 - SO 12 - Vedlejší r...'!Názvy_tisku</vt:lpstr>
      <vt:lpstr>'01.0 - SO 01 - Stavební č...'!Oblast_tisku</vt:lpstr>
      <vt:lpstr>'01.1 - SO 01 - Zdravotní ...'!Oblast_tisku</vt:lpstr>
      <vt:lpstr>'01.2A - SO 01.2 - Elektro...'!Oblast_tisku</vt:lpstr>
      <vt:lpstr>'01.2B - SO 01.2 - Svítidla'!Oblast_tisku</vt:lpstr>
      <vt:lpstr>'01.2C - SO 01.2 - Hromosvody'!Oblast_tisku</vt:lpstr>
      <vt:lpstr>'01.3 - SO 01 - Vzduchotec...'!Oblast_tisku</vt:lpstr>
      <vt:lpstr>'01.4 - SO 01 - Ústřední v...'!Oblast_tisku</vt:lpstr>
      <vt:lpstr>'01.5 - SO 01 - Slaboproud...'!Oblast_tisku</vt:lpstr>
      <vt:lpstr>'01.6 - SO 01 - Medicináln...'!Oblast_tisku</vt:lpstr>
      <vt:lpstr>'01.7 - SO 01 - Potrubní p...'!Oblast_tisku</vt:lpstr>
      <vt:lpstr>'01.8 - SO 01 - Měření a r...'!Oblast_tisku</vt:lpstr>
      <vt:lpstr>'03.1 - Montáž'!Oblast_tisku</vt:lpstr>
      <vt:lpstr>'03.2 - Rostliny'!Oblast_tisku</vt:lpstr>
      <vt:lpstr>'03.3 - Závlahy'!Oblast_tisku</vt:lpstr>
      <vt:lpstr>'Pokyny pro vyplnění'!Oblast_tisku</vt:lpstr>
      <vt:lpstr>'Rekapitulace stavby'!Oblast_tisku</vt:lpstr>
      <vt:lpstr>'SO02 - SO 02 - Areálové z...'!Oblast_tisku</vt:lpstr>
      <vt:lpstr>'SO04 - SO 04 - Areálový r...'!Oblast_tisku</vt:lpstr>
      <vt:lpstr>'SO05 - SO 05 - Areálový r...'!Oblast_tisku</vt:lpstr>
      <vt:lpstr>'SO06 - SO 06 - Retence '!Oblast_tisku</vt:lpstr>
      <vt:lpstr>'SO07 - SO 07 - Areálový t...'!Oblast_tisku</vt:lpstr>
      <vt:lpstr>'SO08 - SO 08 - Potrubní p...'!Oblast_tisku</vt:lpstr>
      <vt:lpstr>'SO09 - SO 09 - Areálové e...'!Oblast_tisku</vt:lpstr>
      <vt:lpstr>'SO11 - SO 11 - Demolice'!Oblast_tisku</vt:lpstr>
      <vt:lpstr>'SO11a - Terasa'!Oblast_tisku</vt:lpstr>
      <vt:lpstr>'SO12 - SO 12 - Vedlejší r...'!Oblast_tisku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MilanPC\Milan</dc:creator>
  <cp:lastModifiedBy>Milan</cp:lastModifiedBy>
  <dcterms:created xsi:type="dcterms:W3CDTF">2018-05-11T07:16:24Z</dcterms:created>
  <dcterms:modified xsi:type="dcterms:W3CDTF">2018-05-11T07:17:09Z</dcterms:modified>
</cp:coreProperties>
</file>